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tables/table7.xml" ContentType="application/vnd.openxmlformats-officedocument.spreadsheetml.table+xml"/>
  <Override PartName="/xl/queryTables/queryTable5.xml" ContentType="application/vnd.openxmlformats-officedocument.spreadsheetml.query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queryTables/queryTable6.xml" ContentType="application/vnd.openxmlformats-officedocument.spreadsheetml.queryTable+xml"/>
  <Override PartName="/xl/tables/table10.xml" ContentType="application/vnd.openxmlformats-officedocument.spreadsheetml.table+xml"/>
  <Override PartName="/xl/queryTables/queryTable7.xml" ContentType="application/vnd.openxmlformats-officedocument.spreadsheetml.query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8.xml" ContentType="application/vnd.openxmlformats-officedocument.spreadsheetml.queryTable+xml"/>
  <Override PartName="/xl/tables/table16.xml" ContentType="application/vnd.openxmlformats-officedocument.spreadsheetml.table+xml"/>
  <Override PartName="/xl/queryTables/queryTable9.xml" ContentType="application/vnd.openxmlformats-officedocument.spreadsheetml.queryTable+xml"/>
  <Override PartName="/xl/tables/table17.xml" ContentType="application/vnd.openxmlformats-officedocument.spreadsheetml.table+xml"/>
  <Override PartName="/xl/queryTables/queryTable10.xml" ContentType="application/vnd.openxmlformats-officedocument.spreadsheetml.queryTable+xml"/>
  <Override PartName="/xl/tables/table18.xml" ContentType="application/vnd.openxmlformats-officedocument.spreadsheetml.table+xml"/>
  <Override PartName="/xl/queryTables/queryTable11.xml" ContentType="application/vnd.openxmlformats-officedocument.spreadsheetml.queryTable+xml"/>
  <Override PartName="/xl/drawings/drawing1.xml" ContentType="application/vnd.openxmlformats-officedocument.drawing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12.xml" ContentType="application/vnd.openxmlformats-officedocument.spreadsheetml.queryTable+xml"/>
  <Override PartName="/xl/tables/table22.xml" ContentType="application/vnd.openxmlformats-officedocument.spreadsheetml.table+xml"/>
  <Override PartName="/xl/queryTables/queryTable13.xml" ContentType="application/vnd.openxmlformats-officedocument.spreadsheetml.queryTable+xml"/>
  <Override PartName="/xl/tables/table23.xml" ContentType="application/vnd.openxmlformats-officedocument.spreadsheetml.table+xml"/>
  <Override PartName="/xl/queryTables/queryTable14.xml" ContentType="application/vnd.openxmlformats-officedocument.spreadsheetml.query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queryTables/queryTable15.xml" ContentType="application/vnd.openxmlformats-officedocument.spreadsheetml.queryTable+xml"/>
  <Override PartName="/xl/tables/table27.xml" ContentType="application/vnd.openxmlformats-officedocument.spreadsheetml.table+xml"/>
  <Override PartName="/xl/queryTables/queryTable16.xml" ContentType="application/vnd.openxmlformats-officedocument.spreadsheetml.query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queryTables/queryTable17.xml" ContentType="application/vnd.openxmlformats-officedocument.spreadsheetml.query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6795017835e315a/Documents/DS Projects/DS Projects/DS Models/NCAAB Spreads/deep_learning/"/>
    </mc:Choice>
  </mc:AlternateContent>
  <xr:revisionPtr revIDLastSave="3363" documentId="14_{B65F3E0D-6374-4A79-BD1D-40F211A4FB2D}" xr6:coauthVersionLast="47" xr6:coauthVersionMax="47" xr10:uidLastSave="{ED6288B9-E10D-4A14-8BD0-B902D3C4B1EC}"/>
  <bookViews>
    <workbookView xWindow="-120" yWindow="-120" windowWidth="29040" windowHeight="15840" tabRatio="906" activeTab="4" xr2:uid="{76EDE183-E431-4575-9919-6279F99C679F}"/>
  </bookViews>
  <sheets>
    <sheet name="matchups" sheetId="1" r:id="rId1"/>
    <sheet name="H_Hist_odds" sheetId="33" state="hidden" r:id="rId2"/>
    <sheet name="Results" sheetId="36" r:id="rId3"/>
    <sheet name="Results_Teams" sheetId="43" state="hidden" r:id="rId4"/>
    <sheet name="Results_Updated" sheetId="42" r:id="rId5"/>
    <sheet name="Sheet1" sheetId="41" r:id="rId6"/>
    <sheet name="Hist_odds" sheetId="34" state="hidden" r:id="rId7"/>
    <sheet name="Teams_ESPN (2)" sheetId="45" r:id="rId8"/>
    <sheet name="Teams_ESPN" sheetId="44" state="hidden" r:id="rId9"/>
    <sheet name="Teams_for_Standings" sheetId="15" r:id="rId10"/>
    <sheet name="Streak_Copy" sheetId="14" r:id="rId11"/>
    <sheet name="Top25_Copy" sheetId="10" r:id="rId12"/>
    <sheet name="Schedule_Copy" sheetId="7" r:id="rId13"/>
    <sheet name="KENPOM_COPY" sheetId="5" r:id="rId14"/>
    <sheet name="Table18" sheetId="40" r:id="rId15"/>
    <sheet name="Live_Games" sheetId="37" r:id="rId16"/>
    <sheet name="Today's Games" sheetId="8" r:id="rId17"/>
    <sheet name="odds2" sheetId="29" r:id="rId18"/>
    <sheet name="Sheet7" sheetId="28" r:id="rId19"/>
    <sheet name="Sheet5" sheetId="24" state="hidden" r:id="rId20"/>
    <sheet name="Team Rankings" sheetId="4" r:id="rId21"/>
    <sheet name="Updated_Team_Name_IDs" sheetId="21" r:id="rId22"/>
    <sheet name="Table31" sheetId="39" state="hidden" r:id="rId23"/>
    <sheet name="Source_names" sheetId="20" r:id="rId24"/>
    <sheet name="Today's Rankings" sheetId="11" r:id="rId25"/>
    <sheet name="Table3" sheetId="6" r:id="rId26"/>
    <sheet name="Live Games" sheetId="9" r:id="rId27"/>
    <sheet name="Team_Name_Translator" sheetId="3" r:id="rId28"/>
    <sheet name="NCAA Teams Data_22" sheetId="12" state="hidden" r:id="rId29"/>
    <sheet name="Sheet2" sheetId="2" r:id="rId30"/>
  </sheets>
  <definedNames>
    <definedName name="ExternalData_1" localSheetId="17" hidden="1">odds2!$A$1:$H$9</definedName>
    <definedName name="ExternalData_1" localSheetId="4" hidden="1">'Results_Updated'!$A$1:$G$1369</definedName>
    <definedName name="ExternalData_1" localSheetId="14" hidden="1">Table18!$A$1:$U$383</definedName>
    <definedName name="ExternalData_1" localSheetId="25" hidden="1">Table3!$A$1:$E$364</definedName>
    <definedName name="ExternalData_1" localSheetId="22" hidden="1">Table31!$A$1:$B$245</definedName>
    <definedName name="ExternalData_1" localSheetId="27" hidden="1">Team_Name_Translator!$A$1:$G$514</definedName>
    <definedName name="ExternalData_1" localSheetId="9" hidden="1">Teams_for_Standings!$A$1:$I$362</definedName>
    <definedName name="ExternalData_1" localSheetId="16" hidden="1">'Today''s Games'!$A$1:$E$5</definedName>
    <definedName name="ExternalData_1" localSheetId="24" hidden="1">'Today''s Rankings'!$A$1:$E$26</definedName>
    <definedName name="ExternalData_1" localSheetId="21" hidden="1">Updated_Team_Name_IDs!$A$1:$H$515</definedName>
    <definedName name="ExternalData_2" localSheetId="1" hidden="1">H_Hist_odds!$A$1:$I$2664</definedName>
    <definedName name="ExternalData_2" localSheetId="6" hidden="1">Hist_odds!$A$1:$O$2664</definedName>
    <definedName name="ExternalData_2" localSheetId="26" hidden="1">'Live Games'!$A$1:$F$43</definedName>
    <definedName name="ExternalData_2" localSheetId="15" hidden="1">Live_Games!$A$1:$E$3</definedName>
    <definedName name="ExternalData_2" localSheetId="3" hidden="1">'Results_Teams'!$A$1:$G$593</definedName>
    <definedName name="ExternalData_2" localSheetId="20" hidden="1">'Team Rankings'!$A$1:$P$429</definedName>
    <definedName name="ExternalData_2" localSheetId="8" hidden="1">Teams_ESPN!$A$1:$H$432</definedName>
    <definedName name="ExternalData_3" localSheetId="2" hidden="1">'Results'!$A$1:$H$2762</definedName>
    <definedName name="ExternalData_3" localSheetId="7" hidden="1">'Teams_ESPN (2)'!$A$1:$F$388</definedName>
    <definedName name="kenpom" localSheetId="28">'NCAA Teams Data_22'!#REF!</definedName>
    <definedName name="Odds_Fetched">#REF!</definedName>
    <definedName name="table111">#REF!</definedName>
    <definedName name="Table16">Sheet7!$A$2:$I$651</definedName>
    <definedName name="Table17">Table31[#All]</definedName>
    <definedName name="Table18">KENPOM_COPY!$A$1:$U$383</definedName>
    <definedName name="Table20">Sheet7!$A$2:$I$791</definedName>
    <definedName name="Table21">Sheet7!$A$2:$I$861</definedName>
    <definedName name="Table22">Sheet7!$A$2:$I$253</definedName>
    <definedName name="table28">Sheet7!$A$2:$H$523</definedName>
    <definedName name="table29">#REF!</definedName>
    <definedName name="Team_Rank_Table">Table8[#All]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5" l="1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K338" i="15"/>
  <c r="K339" i="15"/>
  <c r="K340" i="15"/>
  <c r="K341" i="15"/>
  <c r="K342" i="15"/>
  <c r="K343" i="15"/>
  <c r="K344" i="15"/>
  <c r="K345" i="15"/>
  <c r="K346" i="15"/>
  <c r="K347" i="15"/>
  <c r="K348" i="15"/>
  <c r="K349" i="15"/>
  <c r="K350" i="15"/>
  <c r="K351" i="15"/>
  <c r="K352" i="15"/>
  <c r="K353" i="15"/>
  <c r="K354" i="15"/>
  <c r="K355" i="15"/>
  <c r="K356" i="15"/>
  <c r="K357" i="15"/>
  <c r="K358" i="15"/>
  <c r="K359" i="15"/>
  <c r="K360" i="15"/>
  <c r="K361" i="15"/>
  <c r="K362" i="15"/>
  <c r="H2" i="42"/>
  <c r="H3" i="42"/>
  <c r="H4" i="42"/>
  <c r="H5" i="42"/>
  <c r="H6" i="42"/>
  <c r="H7" i="42"/>
  <c r="H8" i="42"/>
  <c r="H9" i="42"/>
  <c r="H10" i="42"/>
  <c r="H11" i="42"/>
  <c r="H12" i="42"/>
  <c r="H13" i="42"/>
  <c r="H14" i="42"/>
  <c r="H15" i="42"/>
  <c r="H16" i="42"/>
  <c r="H17" i="42"/>
  <c r="H18" i="42"/>
  <c r="H19" i="42"/>
  <c r="H20" i="42"/>
  <c r="H21" i="42"/>
  <c r="H22" i="42"/>
  <c r="H23" i="42"/>
  <c r="H24" i="42"/>
  <c r="H25" i="42"/>
  <c r="H26" i="42"/>
  <c r="H27" i="42"/>
  <c r="H28" i="42"/>
  <c r="H29" i="42"/>
  <c r="H30" i="42"/>
  <c r="H31" i="42"/>
  <c r="H32" i="42"/>
  <c r="H33" i="42"/>
  <c r="H34" i="42"/>
  <c r="H35" i="42"/>
  <c r="H36" i="42"/>
  <c r="H37" i="42"/>
  <c r="H38" i="42"/>
  <c r="H39" i="42"/>
  <c r="H40" i="42"/>
  <c r="H41" i="42"/>
  <c r="H42" i="42"/>
  <c r="H43" i="42"/>
  <c r="H44" i="42"/>
  <c r="H45" i="42"/>
  <c r="H46" i="42"/>
  <c r="H47" i="42"/>
  <c r="H48" i="42"/>
  <c r="H49" i="42"/>
  <c r="H50" i="42"/>
  <c r="H51" i="42"/>
  <c r="H52" i="42"/>
  <c r="H53" i="42"/>
  <c r="H54" i="42"/>
  <c r="H55" i="42"/>
  <c r="H56" i="42"/>
  <c r="H57" i="42"/>
  <c r="H58" i="42"/>
  <c r="H59" i="42"/>
  <c r="H60" i="42"/>
  <c r="H61" i="42"/>
  <c r="H62" i="42"/>
  <c r="H63" i="42"/>
  <c r="H64" i="42"/>
  <c r="H65" i="42"/>
  <c r="H66" i="42"/>
  <c r="H67" i="42"/>
  <c r="H68" i="42"/>
  <c r="H69" i="42"/>
  <c r="H70" i="42"/>
  <c r="H71" i="42"/>
  <c r="H72" i="42"/>
  <c r="H73" i="42"/>
  <c r="H74" i="42"/>
  <c r="H75" i="42"/>
  <c r="H76" i="42"/>
  <c r="H77" i="42"/>
  <c r="H78" i="42"/>
  <c r="H79" i="42"/>
  <c r="H80" i="42"/>
  <c r="H81" i="42"/>
  <c r="H82" i="42"/>
  <c r="H83" i="42"/>
  <c r="H84" i="42"/>
  <c r="H85" i="42"/>
  <c r="H86" i="42"/>
  <c r="H87" i="42"/>
  <c r="H88" i="42"/>
  <c r="H89" i="42"/>
  <c r="H90" i="42"/>
  <c r="H91" i="42"/>
  <c r="H92" i="42"/>
  <c r="H93" i="42"/>
  <c r="H94" i="42"/>
  <c r="H95" i="42"/>
  <c r="H96" i="42"/>
  <c r="H97" i="42"/>
  <c r="H98" i="42"/>
  <c r="H99" i="42"/>
  <c r="H100" i="42"/>
  <c r="H101" i="42"/>
  <c r="H102" i="42"/>
  <c r="H103" i="42"/>
  <c r="H104" i="42"/>
  <c r="H105" i="42"/>
  <c r="H106" i="42"/>
  <c r="H107" i="42"/>
  <c r="H108" i="42"/>
  <c r="H109" i="42"/>
  <c r="H110" i="42"/>
  <c r="H111" i="42"/>
  <c r="H112" i="42"/>
  <c r="H113" i="42"/>
  <c r="H114" i="42"/>
  <c r="H115" i="42"/>
  <c r="H116" i="42"/>
  <c r="H117" i="42"/>
  <c r="H118" i="42"/>
  <c r="H119" i="42"/>
  <c r="H120" i="42"/>
  <c r="H121" i="42"/>
  <c r="H122" i="42"/>
  <c r="H123" i="42"/>
  <c r="H124" i="42"/>
  <c r="H125" i="42"/>
  <c r="H126" i="42"/>
  <c r="H127" i="42"/>
  <c r="H128" i="42"/>
  <c r="H129" i="42"/>
  <c r="H130" i="42"/>
  <c r="H131" i="42"/>
  <c r="H132" i="42"/>
  <c r="H133" i="42"/>
  <c r="H134" i="42"/>
  <c r="H135" i="42"/>
  <c r="H136" i="42"/>
  <c r="H137" i="42"/>
  <c r="H138" i="42"/>
  <c r="H139" i="42"/>
  <c r="H140" i="42"/>
  <c r="H141" i="42"/>
  <c r="H142" i="42"/>
  <c r="H143" i="42"/>
  <c r="H144" i="42"/>
  <c r="H145" i="42"/>
  <c r="H146" i="42"/>
  <c r="H147" i="42"/>
  <c r="H148" i="42"/>
  <c r="H149" i="42"/>
  <c r="H150" i="42"/>
  <c r="H151" i="42"/>
  <c r="H152" i="42"/>
  <c r="H153" i="42"/>
  <c r="H154" i="42"/>
  <c r="H155" i="42"/>
  <c r="H156" i="42"/>
  <c r="H157" i="42"/>
  <c r="H158" i="42"/>
  <c r="H159" i="42"/>
  <c r="H160" i="42"/>
  <c r="H161" i="42"/>
  <c r="H162" i="42"/>
  <c r="H163" i="42"/>
  <c r="H164" i="42"/>
  <c r="H165" i="42"/>
  <c r="H166" i="42"/>
  <c r="H167" i="42"/>
  <c r="H168" i="42"/>
  <c r="H169" i="42"/>
  <c r="H170" i="42"/>
  <c r="H171" i="42"/>
  <c r="H172" i="42"/>
  <c r="H173" i="42"/>
  <c r="H174" i="42"/>
  <c r="H175" i="42"/>
  <c r="H176" i="42"/>
  <c r="H177" i="42"/>
  <c r="H178" i="42"/>
  <c r="H179" i="42"/>
  <c r="H180" i="42"/>
  <c r="H181" i="42"/>
  <c r="H182" i="42"/>
  <c r="H183" i="42"/>
  <c r="H184" i="42"/>
  <c r="H185" i="42"/>
  <c r="H186" i="42"/>
  <c r="H187" i="42"/>
  <c r="H188" i="42"/>
  <c r="H189" i="42"/>
  <c r="H190" i="42"/>
  <c r="H191" i="42"/>
  <c r="H192" i="42"/>
  <c r="H193" i="42"/>
  <c r="H194" i="42"/>
  <c r="H195" i="42"/>
  <c r="H196" i="42"/>
  <c r="H197" i="42"/>
  <c r="H198" i="42"/>
  <c r="H199" i="42"/>
  <c r="H200" i="42"/>
  <c r="H201" i="42"/>
  <c r="H202" i="42"/>
  <c r="H203" i="42"/>
  <c r="H204" i="42"/>
  <c r="H205" i="42"/>
  <c r="H206" i="42"/>
  <c r="H207" i="42"/>
  <c r="H208" i="42"/>
  <c r="H209" i="42"/>
  <c r="H210" i="42"/>
  <c r="H211" i="42"/>
  <c r="H212" i="42"/>
  <c r="H213" i="42"/>
  <c r="H214" i="42"/>
  <c r="H215" i="42"/>
  <c r="H216" i="42"/>
  <c r="H217" i="42"/>
  <c r="H218" i="42"/>
  <c r="H219" i="42"/>
  <c r="H220" i="42"/>
  <c r="H221" i="42"/>
  <c r="H222" i="42"/>
  <c r="H223" i="42"/>
  <c r="H224" i="42"/>
  <c r="H225" i="42"/>
  <c r="H226" i="42"/>
  <c r="H227" i="42"/>
  <c r="H228" i="42"/>
  <c r="H229" i="42"/>
  <c r="H230" i="42"/>
  <c r="H231" i="42"/>
  <c r="H232" i="42"/>
  <c r="H233" i="42"/>
  <c r="H234" i="42"/>
  <c r="H235" i="42"/>
  <c r="H236" i="42"/>
  <c r="H237" i="42"/>
  <c r="H238" i="42"/>
  <c r="H239" i="42"/>
  <c r="H240" i="42"/>
  <c r="H241" i="42"/>
  <c r="H242" i="42"/>
  <c r="H243" i="42"/>
  <c r="H244" i="42"/>
  <c r="H245" i="42"/>
  <c r="H246" i="42"/>
  <c r="H247" i="42"/>
  <c r="H248" i="42"/>
  <c r="H249" i="42"/>
  <c r="H250" i="42"/>
  <c r="H251" i="42"/>
  <c r="H252" i="42"/>
  <c r="H253" i="42"/>
  <c r="H254" i="42"/>
  <c r="H255" i="42"/>
  <c r="H256" i="42"/>
  <c r="H257" i="42"/>
  <c r="H258" i="42"/>
  <c r="H259" i="42"/>
  <c r="H260" i="42"/>
  <c r="H261" i="42"/>
  <c r="H262" i="42"/>
  <c r="H263" i="42"/>
  <c r="H264" i="42"/>
  <c r="H265" i="42"/>
  <c r="H266" i="42"/>
  <c r="H267" i="42"/>
  <c r="H268" i="42"/>
  <c r="H269" i="42"/>
  <c r="H270" i="42"/>
  <c r="H271" i="42"/>
  <c r="H272" i="42"/>
  <c r="H273" i="42"/>
  <c r="H274" i="42"/>
  <c r="H275" i="42"/>
  <c r="H276" i="42"/>
  <c r="H277" i="42"/>
  <c r="H278" i="42"/>
  <c r="H279" i="42"/>
  <c r="H280" i="42"/>
  <c r="H281" i="42"/>
  <c r="H282" i="42"/>
  <c r="H283" i="42"/>
  <c r="H284" i="42"/>
  <c r="H285" i="42"/>
  <c r="H286" i="42"/>
  <c r="H287" i="42"/>
  <c r="H288" i="42"/>
  <c r="H289" i="42"/>
  <c r="H290" i="42"/>
  <c r="H291" i="42"/>
  <c r="H292" i="42"/>
  <c r="H293" i="42"/>
  <c r="H294" i="42"/>
  <c r="H295" i="42"/>
  <c r="H296" i="42"/>
  <c r="H297" i="42"/>
  <c r="H298" i="42"/>
  <c r="H299" i="42"/>
  <c r="H300" i="42"/>
  <c r="H301" i="42"/>
  <c r="H302" i="42"/>
  <c r="H303" i="42"/>
  <c r="H304" i="42"/>
  <c r="H305" i="42"/>
  <c r="H306" i="42"/>
  <c r="H307" i="42"/>
  <c r="H308" i="42"/>
  <c r="H309" i="42"/>
  <c r="H310" i="42"/>
  <c r="H311" i="42"/>
  <c r="H312" i="42"/>
  <c r="H313" i="42"/>
  <c r="H314" i="42"/>
  <c r="H315" i="42"/>
  <c r="H316" i="42"/>
  <c r="H317" i="42"/>
  <c r="H318" i="42"/>
  <c r="H319" i="42"/>
  <c r="H320" i="42"/>
  <c r="H321" i="42"/>
  <c r="H322" i="42"/>
  <c r="H323" i="42"/>
  <c r="H324" i="42"/>
  <c r="H325" i="42"/>
  <c r="H326" i="42"/>
  <c r="H327" i="42"/>
  <c r="H328" i="42"/>
  <c r="H329" i="42"/>
  <c r="H330" i="42"/>
  <c r="H331" i="42"/>
  <c r="H332" i="42"/>
  <c r="H333" i="42"/>
  <c r="H334" i="42"/>
  <c r="H335" i="42"/>
  <c r="H336" i="42"/>
  <c r="H337" i="42"/>
  <c r="H338" i="42"/>
  <c r="H339" i="42"/>
  <c r="H340" i="42"/>
  <c r="H341" i="42"/>
  <c r="H342" i="42"/>
  <c r="H343" i="42"/>
  <c r="H344" i="42"/>
  <c r="H345" i="42"/>
  <c r="H346" i="42"/>
  <c r="H347" i="42"/>
  <c r="H348" i="42"/>
  <c r="H349" i="42"/>
  <c r="H350" i="42"/>
  <c r="H351" i="42"/>
  <c r="H352" i="42"/>
  <c r="H353" i="42"/>
  <c r="H354" i="42"/>
  <c r="H355" i="42"/>
  <c r="H356" i="42"/>
  <c r="H357" i="42"/>
  <c r="H358" i="42"/>
  <c r="H359" i="42"/>
  <c r="H360" i="42"/>
  <c r="H361" i="42"/>
  <c r="H362" i="42"/>
  <c r="H363" i="42"/>
  <c r="H364" i="42"/>
  <c r="H365" i="42"/>
  <c r="H366" i="42"/>
  <c r="H367" i="42"/>
  <c r="H368" i="42"/>
  <c r="H369" i="42"/>
  <c r="H370" i="42"/>
  <c r="H371" i="42"/>
  <c r="H372" i="42"/>
  <c r="H373" i="42"/>
  <c r="H374" i="42"/>
  <c r="H375" i="42"/>
  <c r="H376" i="42"/>
  <c r="H377" i="42"/>
  <c r="H378" i="42"/>
  <c r="H379" i="42"/>
  <c r="H380" i="42"/>
  <c r="H381" i="42"/>
  <c r="H382" i="42"/>
  <c r="H383" i="42"/>
  <c r="H384" i="42"/>
  <c r="H385" i="42"/>
  <c r="H386" i="42"/>
  <c r="H387" i="42"/>
  <c r="H388" i="42"/>
  <c r="H389" i="42"/>
  <c r="H390" i="42"/>
  <c r="H391" i="42"/>
  <c r="H392" i="42"/>
  <c r="H393" i="42"/>
  <c r="H394" i="42"/>
  <c r="H395" i="42"/>
  <c r="H396" i="42"/>
  <c r="H397" i="42"/>
  <c r="H398" i="42"/>
  <c r="H399" i="42"/>
  <c r="H400" i="42"/>
  <c r="H401" i="42"/>
  <c r="H402" i="42"/>
  <c r="H403" i="42"/>
  <c r="H404" i="42"/>
  <c r="H405" i="42"/>
  <c r="H406" i="42"/>
  <c r="H407" i="42"/>
  <c r="H408" i="42"/>
  <c r="H409" i="42"/>
  <c r="H410" i="42"/>
  <c r="H411" i="42"/>
  <c r="H412" i="42"/>
  <c r="H413" i="42"/>
  <c r="H414" i="42"/>
  <c r="H415" i="42"/>
  <c r="H416" i="42"/>
  <c r="H417" i="42"/>
  <c r="H418" i="42"/>
  <c r="H419" i="42"/>
  <c r="H420" i="42"/>
  <c r="H421" i="42"/>
  <c r="H422" i="42"/>
  <c r="H423" i="42"/>
  <c r="H424" i="42"/>
  <c r="H425" i="42"/>
  <c r="H426" i="42"/>
  <c r="H427" i="42"/>
  <c r="H428" i="42"/>
  <c r="H429" i="42"/>
  <c r="H430" i="42"/>
  <c r="H431" i="42"/>
  <c r="H432" i="42"/>
  <c r="H433" i="42"/>
  <c r="H434" i="42"/>
  <c r="H435" i="42"/>
  <c r="H436" i="42"/>
  <c r="H437" i="42"/>
  <c r="H438" i="42"/>
  <c r="H439" i="42"/>
  <c r="H440" i="42"/>
  <c r="H441" i="42"/>
  <c r="H442" i="42"/>
  <c r="H443" i="42"/>
  <c r="H444" i="42"/>
  <c r="H445" i="42"/>
  <c r="H446" i="42"/>
  <c r="H447" i="42"/>
  <c r="H448" i="42"/>
  <c r="H449" i="42"/>
  <c r="H450" i="42"/>
  <c r="H451" i="42"/>
  <c r="H452" i="42"/>
  <c r="H453" i="42"/>
  <c r="H454" i="42"/>
  <c r="H455" i="42"/>
  <c r="H456" i="42"/>
  <c r="H457" i="42"/>
  <c r="H458" i="42"/>
  <c r="H459" i="42"/>
  <c r="H460" i="42"/>
  <c r="H461" i="42"/>
  <c r="H462" i="42"/>
  <c r="H463" i="42"/>
  <c r="H464" i="42"/>
  <c r="H465" i="42"/>
  <c r="H466" i="42"/>
  <c r="H467" i="42"/>
  <c r="H468" i="42"/>
  <c r="H469" i="42"/>
  <c r="H470" i="42"/>
  <c r="H471" i="42"/>
  <c r="H472" i="42"/>
  <c r="H473" i="42"/>
  <c r="H474" i="42"/>
  <c r="H475" i="42"/>
  <c r="H476" i="42"/>
  <c r="H477" i="42"/>
  <c r="H478" i="42"/>
  <c r="H479" i="42"/>
  <c r="H480" i="42"/>
  <c r="H481" i="42"/>
  <c r="H482" i="42"/>
  <c r="H483" i="42"/>
  <c r="H484" i="42"/>
  <c r="H485" i="42"/>
  <c r="H486" i="42"/>
  <c r="H487" i="42"/>
  <c r="H488" i="42"/>
  <c r="H489" i="42"/>
  <c r="H490" i="42"/>
  <c r="H491" i="42"/>
  <c r="H492" i="42"/>
  <c r="H493" i="42"/>
  <c r="H494" i="42"/>
  <c r="H495" i="42"/>
  <c r="H496" i="42"/>
  <c r="H497" i="42"/>
  <c r="H498" i="42"/>
  <c r="H499" i="42"/>
  <c r="H500" i="42"/>
  <c r="H501" i="42"/>
  <c r="H502" i="42"/>
  <c r="H503" i="42"/>
  <c r="H504" i="42"/>
  <c r="H505" i="42"/>
  <c r="H506" i="42"/>
  <c r="H507" i="42"/>
  <c r="H508" i="42"/>
  <c r="H509" i="42"/>
  <c r="H510" i="42"/>
  <c r="H511" i="42"/>
  <c r="H512" i="42"/>
  <c r="H513" i="42"/>
  <c r="H514" i="42"/>
  <c r="H515" i="42"/>
  <c r="H516" i="42"/>
  <c r="H517" i="42"/>
  <c r="H518" i="42"/>
  <c r="H519" i="42"/>
  <c r="H520" i="42"/>
  <c r="H521" i="42"/>
  <c r="H522" i="42"/>
  <c r="H523" i="42"/>
  <c r="H524" i="42"/>
  <c r="H525" i="42"/>
  <c r="H526" i="42"/>
  <c r="H527" i="42"/>
  <c r="H528" i="42"/>
  <c r="H529" i="42"/>
  <c r="H530" i="42"/>
  <c r="H531" i="42"/>
  <c r="H532" i="42"/>
  <c r="H533" i="42"/>
  <c r="H534" i="42"/>
  <c r="H535" i="42"/>
  <c r="H536" i="42"/>
  <c r="H537" i="42"/>
  <c r="H538" i="42"/>
  <c r="H539" i="42"/>
  <c r="H540" i="42"/>
  <c r="H541" i="42"/>
  <c r="H542" i="42"/>
  <c r="H543" i="42"/>
  <c r="H544" i="42"/>
  <c r="H545" i="42"/>
  <c r="H546" i="42"/>
  <c r="H547" i="42"/>
  <c r="H548" i="42"/>
  <c r="H549" i="42"/>
  <c r="H550" i="42"/>
  <c r="H551" i="42"/>
  <c r="H552" i="42"/>
  <c r="H553" i="42"/>
  <c r="H554" i="42"/>
  <c r="H555" i="42"/>
  <c r="H556" i="42"/>
  <c r="H557" i="42"/>
  <c r="H558" i="42"/>
  <c r="H559" i="42"/>
  <c r="H560" i="42"/>
  <c r="H561" i="42"/>
  <c r="H562" i="42"/>
  <c r="H563" i="42"/>
  <c r="H564" i="42"/>
  <c r="H565" i="42"/>
  <c r="H566" i="42"/>
  <c r="H567" i="42"/>
  <c r="H568" i="42"/>
  <c r="H569" i="42"/>
  <c r="H570" i="42"/>
  <c r="H571" i="42"/>
  <c r="H572" i="42"/>
  <c r="H573" i="42"/>
  <c r="H574" i="42"/>
  <c r="H575" i="42"/>
  <c r="H576" i="42"/>
  <c r="H577" i="42"/>
  <c r="H578" i="42"/>
  <c r="H579" i="42"/>
  <c r="H580" i="42"/>
  <c r="H581" i="42"/>
  <c r="H582" i="42"/>
  <c r="H583" i="42"/>
  <c r="H584" i="42"/>
  <c r="H585" i="42"/>
  <c r="H586" i="42"/>
  <c r="H587" i="42"/>
  <c r="H588" i="42"/>
  <c r="H589" i="42"/>
  <c r="H590" i="42"/>
  <c r="H591" i="42"/>
  <c r="H592" i="42"/>
  <c r="H593" i="42"/>
  <c r="H594" i="42"/>
  <c r="H595" i="42"/>
  <c r="H596" i="42"/>
  <c r="H597" i="42"/>
  <c r="H598" i="42"/>
  <c r="H599" i="42"/>
  <c r="H600" i="42"/>
  <c r="H601" i="42"/>
  <c r="H602" i="42"/>
  <c r="H603" i="42"/>
  <c r="H604" i="42"/>
  <c r="H605" i="42"/>
  <c r="H606" i="42"/>
  <c r="H607" i="42"/>
  <c r="H608" i="42"/>
  <c r="H609" i="42"/>
  <c r="H610" i="42"/>
  <c r="H611" i="42"/>
  <c r="H612" i="42"/>
  <c r="H613" i="42"/>
  <c r="H614" i="42"/>
  <c r="H615" i="42"/>
  <c r="H616" i="42"/>
  <c r="H617" i="42"/>
  <c r="H618" i="42"/>
  <c r="H619" i="42"/>
  <c r="H620" i="42"/>
  <c r="H621" i="42"/>
  <c r="H622" i="42"/>
  <c r="H623" i="42"/>
  <c r="H624" i="42"/>
  <c r="H625" i="42"/>
  <c r="H626" i="42"/>
  <c r="H627" i="42"/>
  <c r="H628" i="42"/>
  <c r="H629" i="42"/>
  <c r="H630" i="42"/>
  <c r="H631" i="42"/>
  <c r="H632" i="42"/>
  <c r="H633" i="42"/>
  <c r="H634" i="42"/>
  <c r="H635" i="42"/>
  <c r="H636" i="42"/>
  <c r="H637" i="42"/>
  <c r="H638" i="42"/>
  <c r="H639" i="42"/>
  <c r="H640" i="42"/>
  <c r="H641" i="42"/>
  <c r="H642" i="42"/>
  <c r="H643" i="42"/>
  <c r="H644" i="42"/>
  <c r="H645" i="42"/>
  <c r="H646" i="42"/>
  <c r="H647" i="42"/>
  <c r="H648" i="42"/>
  <c r="H649" i="42"/>
  <c r="H650" i="42"/>
  <c r="H651" i="42"/>
  <c r="H652" i="42"/>
  <c r="H653" i="42"/>
  <c r="H654" i="42"/>
  <c r="H655" i="42"/>
  <c r="H656" i="42"/>
  <c r="H657" i="42"/>
  <c r="H658" i="42"/>
  <c r="H659" i="42"/>
  <c r="H660" i="42"/>
  <c r="H661" i="42"/>
  <c r="H662" i="42"/>
  <c r="H663" i="42"/>
  <c r="H664" i="42"/>
  <c r="H665" i="42"/>
  <c r="H666" i="42"/>
  <c r="H667" i="42"/>
  <c r="H668" i="42"/>
  <c r="H669" i="42"/>
  <c r="H670" i="42"/>
  <c r="H671" i="42"/>
  <c r="H672" i="42"/>
  <c r="H673" i="42"/>
  <c r="H674" i="42"/>
  <c r="H675" i="42"/>
  <c r="H676" i="42"/>
  <c r="H677" i="42"/>
  <c r="H678" i="42"/>
  <c r="H679" i="42"/>
  <c r="H680" i="42"/>
  <c r="H681" i="42"/>
  <c r="H682" i="42"/>
  <c r="H683" i="42"/>
  <c r="H684" i="42"/>
  <c r="H685" i="42"/>
  <c r="H686" i="42"/>
  <c r="H687" i="42"/>
  <c r="H688" i="42"/>
  <c r="H689" i="42"/>
  <c r="H690" i="42"/>
  <c r="H691" i="42"/>
  <c r="H692" i="42"/>
  <c r="H693" i="42"/>
  <c r="H694" i="42"/>
  <c r="H695" i="42"/>
  <c r="H696" i="42"/>
  <c r="H697" i="42"/>
  <c r="H698" i="42"/>
  <c r="H699" i="42"/>
  <c r="H700" i="42"/>
  <c r="H701" i="42"/>
  <c r="H702" i="42"/>
  <c r="H703" i="42"/>
  <c r="H704" i="42"/>
  <c r="H705" i="42"/>
  <c r="H706" i="42"/>
  <c r="H707" i="42"/>
  <c r="H708" i="42"/>
  <c r="H709" i="42"/>
  <c r="H710" i="42"/>
  <c r="H711" i="42"/>
  <c r="H712" i="42"/>
  <c r="H713" i="42"/>
  <c r="H714" i="42"/>
  <c r="H715" i="42"/>
  <c r="H716" i="42"/>
  <c r="H717" i="42"/>
  <c r="H718" i="42"/>
  <c r="H719" i="42"/>
  <c r="H720" i="42"/>
  <c r="H721" i="42"/>
  <c r="H722" i="42"/>
  <c r="H723" i="42"/>
  <c r="H724" i="42"/>
  <c r="H725" i="42"/>
  <c r="H726" i="42"/>
  <c r="H727" i="42"/>
  <c r="H728" i="42"/>
  <c r="H729" i="42"/>
  <c r="H730" i="42"/>
  <c r="H731" i="42"/>
  <c r="H732" i="42"/>
  <c r="H733" i="42"/>
  <c r="H734" i="42"/>
  <c r="H735" i="42"/>
  <c r="H736" i="42"/>
  <c r="H737" i="42"/>
  <c r="H738" i="42"/>
  <c r="H739" i="42"/>
  <c r="H740" i="42"/>
  <c r="H741" i="42"/>
  <c r="H742" i="42"/>
  <c r="H743" i="42"/>
  <c r="H744" i="42"/>
  <c r="H745" i="42"/>
  <c r="H746" i="42"/>
  <c r="H747" i="42"/>
  <c r="H748" i="42"/>
  <c r="H749" i="42"/>
  <c r="H750" i="42"/>
  <c r="H751" i="42"/>
  <c r="H752" i="42"/>
  <c r="H753" i="42"/>
  <c r="H754" i="42"/>
  <c r="H755" i="42"/>
  <c r="H756" i="42"/>
  <c r="H757" i="42"/>
  <c r="H758" i="42"/>
  <c r="H759" i="42"/>
  <c r="H760" i="42"/>
  <c r="H761" i="42"/>
  <c r="H762" i="42"/>
  <c r="H763" i="42"/>
  <c r="H764" i="42"/>
  <c r="H765" i="42"/>
  <c r="H766" i="42"/>
  <c r="H767" i="42"/>
  <c r="H768" i="42"/>
  <c r="H769" i="42"/>
  <c r="H770" i="42"/>
  <c r="H771" i="42"/>
  <c r="H772" i="42"/>
  <c r="H773" i="42"/>
  <c r="H774" i="42"/>
  <c r="H775" i="42"/>
  <c r="H776" i="42"/>
  <c r="H777" i="42"/>
  <c r="H778" i="42"/>
  <c r="H779" i="42"/>
  <c r="H780" i="42"/>
  <c r="H781" i="42"/>
  <c r="H782" i="42"/>
  <c r="H783" i="42"/>
  <c r="H784" i="42"/>
  <c r="H785" i="42"/>
  <c r="H786" i="42"/>
  <c r="H787" i="42"/>
  <c r="H788" i="42"/>
  <c r="H789" i="42"/>
  <c r="H790" i="42"/>
  <c r="H791" i="42"/>
  <c r="H792" i="42"/>
  <c r="H793" i="42"/>
  <c r="H794" i="42"/>
  <c r="H795" i="42"/>
  <c r="H796" i="42"/>
  <c r="H797" i="42"/>
  <c r="H798" i="42"/>
  <c r="H799" i="42"/>
  <c r="H800" i="42"/>
  <c r="H801" i="42"/>
  <c r="H802" i="42"/>
  <c r="H803" i="42"/>
  <c r="H804" i="42"/>
  <c r="H805" i="42"/>
  <c r="H806" i="42"/>
  <c r="H807" i="42"/>
  <c r="H808" i="42"/>
  <c r="H809" i="42"/>
  <c r="H810" i="42"/>
  <c r="H811" i="42"/>
  <c r="H812" i="42"/>
  <c r="H813" i="42"/>
  <c r="H814" i="42"/>
  <c r="H815" i="42"/>
  <c r="H816" i="42"/>
  <c r="H817" i="42"/>
  <c r="H818" i="42"/>
  <c r="H819" i="42"/>
  <c r="H820" i="42"/>
  <c r="H821" i="42"/>
  <c r="H822" i="42"/>
  <c r="H823" i="42"/>
  <c r="H824" i="42"/>
  <c r="H825" i="42"/>
  <c r="H826" i="42"/>
  <c r="H827" i="42"/>
  <c r="H828" i="42"/>
  <c r="H829" i="42"/>
  <c r="H830" i="42"/>
  <c r="H831" i="42"/>
  <c r="H832" i="42"/>
  <c r="H833" i="42"/>
  <c r="H834" i="42"/>
  <c r="H835" i="42"/>
  <c r="H836" i="42"/>
  <c r="H837" i="42"/>
  <c r="H838" i="42"/>
  <c r="H839" i="42"/>
  <c r="H840" i="42"/>
  <c r="H841" i="42"/>
  <c r="H842" i="42"/>
  <c r="H843" i="42"/>
  <c r="H844" i="42"/>
  <c r="H845" i="42"/>
  <c r="H846" i="42"/>
  <c r="H847" i="42"/>
  <c r="H848" i="42"/>
  <c r="H849" i="42"/>
  <c r="H850" i="42"/>
  <c r="H851" i="42"/>
  <c r="H852" i="42"/>
  <c r="H853" i="42"/>
  <c r="H854" i="42"/>
  <c r="H855" i="42"/>
  <c r="H856" i="42"/>
  <c r="H857" i="42"/>
  <c r="H858" i="42"/>
  <c r="H859" i="42"/>
  <c r="H860" i="42"/>
  <c r="H861" i="42"/>
  <c r="H862" i="42"/>
  <c r="H863" i="42"/>
  <c r="H864" i="42"/>
  <c r="H865" i="42"/>
  <c r="H866" i="42"/>
  <c r="H867" i="42"/>
  <c r="H868" i="42"/>
  <c r="H869" i="42"/>
  <c r="H870" i="42"/>
  <c r="H871" i="42"/>
  <c r="H872" i="42"/>
  <c r="H873" i="42"/>
  <c r="H874" i="42"/>
  <c r="H875" i="42"/>
  <c r="H876" i="42"/>
  <c r="H877" i="42"/>
  <c r="H878" i="42"/>
  <c r="H879" i="42"/>
  <c r="H880" i="42"/>
  <c r="H881" i="42"/>
  <c r="H882" i="42"/>
  <c r="H883" i="42"/>
  <c r="H884" i="42"/>
  <c r="H885" i="42"/>
  <c r="H886" i="42"/>
  <c r="H887" i="42"/>
  <c r="H888" i="42"/>
  <c r="H889" i="42"/>
  <c r="H890" i="42"/>
  <c r="H891" i="42"/>
  <c r="H892" i="42"/>
  <c r="H893" i="42"/>
  <c r="H894" i="42"/>
  <c r="H895" i="42"/>
  <c r="H896" i="42"/>
  <c r="H897" i="42"/>
  <c r="H898" i="42"/>
  <c r="H899" i="42"/>
  <c r="H900" i="42"/>
  <c r="H901" i="42"/>
  <c r="H902" i="42"/>
  <c r="H903" i="42"/>
  <c r="H904" i="42"/>
  <c r="H905" i="42"/>
  <c r="H906" i="42"/>
  <c r="H907" i="42"/>
  <c r="H908" i="42"/>
  <c r="H909" i="42"/>
  <c r="H910" i="42"/>
  <c r="H911" i="42"/>
  <c r="H912" i="42"/>
  <c r="H913" i="42"/>
  <c r="H914" i="42"/>
  <c r="H915" i="42"/>
  <c r="H916" i="42"/>
  <c r="H917" i="42"/>
  <c r="H918" i="42"/>
  <c r="H919" i="42"/>
  <c r="H920" i="42"/>
  <c r="H921" i="42"/>
  <c r="H922" i="42"/>
  <c r="H923" i="42"/>
  <c r="H924" i="42"/>
  <c r="H925" i="42"/>
  <c r="H926" i="42"/>
  <c r="H927" i="42"/>
  <c r="H928" i="42"/>
  <c r="H929" i="42"/>
  <c r="H930" i="42"/>
  <c r="H931" i="42"/>
  <c r="H932" i="42"/>
  <c r="H933" i="42"/>
  <c r="H934" i="42"/>
  <c r="H935" i="42"/>
  <c r="H936" i="42"/>
  <c r="H937" i="42"/>
  <c r="H938" i="42"/>
  <c r="H939" i="42"/>
  <c r="H940" i="42"/>
  <c r="H941" i="42"/>
  <c r="H942" i="42"/>
  <c r="H943" i="42"/>
  <c r="H944" i="42"/>
  <c r="H945" i="42"/>
  <c r="H946" i="42"/>
  <c r="H947" i="42"/>
  <c r="H948" i="42"/>
  <c r="H949" i="42"/>
  <c r="H950" i="42"/>
  <c r="H951" i="42"/>
  <c r="H952" i="42"/>
  <c r="H953" i="42"/>
  <c r="H954" i="42"/>
  <c r="H955" i="42"/>
  <c r="H956" i="42"/>
  <c r="H957" i="42"/>
  <c r="H958" i="42"/>
  <c r="H959" i="42"/>
  <c r="H960" i="42"/>
  <c r="H961" i="42"/>
  <c r="H962" i="42"/>
  <c r="H963" i="42"/>
  <c r="H964" i="42"/>
  <c r="H965" i="42"/>
  <c r="H966" i="42"/>
  <c r="H967" i="42"/>
  <c r="H968" i="42"/>
  <c r="H969" i="42"/>
  <c r="H970" i="42"/>
  <c r="H971" i="42"/>
  <c r="H972" i="42"/>
  <c r="H973" i="42"/>
  <c r="H974" i="42"/>
  <c r="H975" i="42"/>
  <c r="H976" i="42"/>
  <c r="H977" i="42"/>
  <c r="H978" i="42"/>
  <c r="H979" i="42"/>
  <c r="H980" i="42"/>
  <c r="H981" i="42"/>
  <c r="H982" i="42"/>
  <c r="H983" i="42"/>
  <c r="H984" i="42"/>
  <c r="H985" i="42"/>
  <c r="H986" i="42"/>
  <c r="H987" i="42"/>
  <c r="H988" i="42"/>
  <c r="H989" i="42"/>
  <c r="H990" i="42"/>
  <c r="H991" i="42"/>
  <c r="H992" i="42"/>
  <c r="H993" i="42"/>
  <c r="H994" i="42"/>
  <c r="H995" i="42"/>
  <c r="H996" i="42"/>
  <c r="H997" i="42"/>
  <c r="H998" i="42"/>
  <c r="H999" i="42"/>
  <c r="H1000" i="42"/>
  <c r="H1001" i="42"/>
  <c r="H1002" i="42"/>
  <c r="H1003" i="42"/>
  <c r="H1004" i="42"/>
  <c r="H1005" i="42"/>
  <c r="H1006" i="42"/>
  <c r="H1007" i="42"/>
  <c r="H1008" i="42"/>
  <c r="H1009" i="42"/>
  <c r="H1010" i="42"/>
  <c r="H1011" i="42"/>
  <c r="H1012" i="42"/>
  <c r="H1013" i="42"/>
  <c r="H1014" i="42"/>
  <c r="H1015" i="42"/>
  <c r="H1016" i="42"/>
  <c r="H1017" i="42"/>
  <c r="H1018" i="42"/>
  <c r="H1019" i="42"/>
  <c r="H1020" i="42"/>
  <c r="H1021" i="42"/>
  <c r="H1022" i="42"/>
  <c r="H1023" i="42"/>
  <c r="H1024" i="42"/>
  <c r="H1025" i="42"/>
  <c r="H1026" i="42"/>
  <c r="H1027" i="42"/>
  <c r="H1028" i="42"/>
  <c r="H1029" i="42"/>
  <c r="H1030" i="42"/>
  <c r="H1031" i="42"/>
  <c r="H1032" i="42"/>
  <c r="H1033" i="42"/>
  <c r="H1034" i="42"/>
  <c r="H1035" i="42"/>
  <c r="H1036" i="42"/>
  <c r="H1037" i="42"/>
  <c r="H1038" i="42"/>
  <c r="H1039" i="42"/>
  <c r="H1040" i="42"/>
  <c r="H1041" i="42"/>
  <c r="H1042" i="42"/>
  <c r="H1043" i="42"/>
  <c r="H1044" i="42"/>
  <c r="H1045" i="42"/>
  <c r="H1046" i="42"/>
  <c r="H1047" i="42"/>
  <c r="H1048" i="42"/>
  <c r="H1049" i="42"/>
  <c r="H1050" i="42"/>
  <c r="H1051" i="42"/>
  <c r="H1052" i="42"/>
  <c r="H1053" i="42"/>
  <c r="H1054" i="42"/>
  <c r="H1055" i="42"/>
  <c r="H1056" i="42"/>
  <c r="H1057" i="42"/>
  <c r="H1058" i="42"/>
  <c r="H1059" i="42"/>
  <c r="H1060" i="42"/>
  <c r="H1061" i="42"/>
  <c r="H1062" i="42"/>
  <c r="H1063" i="42"/>
  <c r="H1064" i="42"/>
  <c r="H1065" i="42"/>
  <c r="H1066" i="42"/>
  <c r="H1067" i="42"/>
  <c r="H1068" i="42"/>
  <c r="H1069" i="42"/>
  <c r="H1070" i="42"/>
  <c r="H1071" i="42"/>
  <c r="H1072" i="42"/>
  <c r="H1073" i="42"/>
  <c r="H1074" i="42"/>
  <c r="H1075" i="42"/>
  <c r="H1076" i="42"/>
  <c r="H1077" i="42"/>
  <c r="H1078" i="42"/>
  <c r="H1079" i="42"/>
  <c r="H1080" i="42"/>
  <c r="H1081" i="42"/>
  <c r="H1082" i="42"/>
  <c r="H1083" i="42"/>
  <c r="H1084" i="42"/>
  <c r="H1085" i="42"/>
  <c r="H1086" i="42"/>
  <c r="H1087" i="42"/>
  <c r="H1088" i="42"/>
  <c r="H1089" i="42"/>
  <c r="H1090" i="42"/>
  <c r="H1091" i="42"/>
  <c r="H1092" i="42"/>
  <c r="H1093" i="42"/>
  <c r="H1094" i="42"/>
  <c r="H1095" i="42"/>
  <c r="H1096" i="42"/>
  <c r="H1097" i="42"/>
  <c r="H1098" i="42"/>
  <c r="H1099" i="42"/>
  <c r="H1100" i="42"/>
  <c r="H1101" i="42"/>
  <c r="H1102" i="42"/>
  <c r="H1103" i="42"/>
  <c r="H1104" i="42"/>
  <c r="H1105" i="42"/>
  <c r="H1106" i="42"/>
  <c r="H1107" i="42"/>
  <c r="H1108" i="42"/>
  <c r="H1109" i="42"/>
  <c r="H1110" i="42"/>
  <c r="H1111" i="42"/>
  <c r="H1112" i="42"/>
  <c r="H1113" i="42"/>
  <c r="H1114" i="42"/>
  <c r="H1115" i="42"/>
  <c r="H1116" i="42"/>
  <c r="H1117" i="42"/>
  <c r="H1118" i="42"/>
  <c r="H1119" i="42"/>
  <c r="H1120" i="42"/>
  <c r="H1121" i="42"/>
  <c r="H1122" i="42"/>
  <c r="H1123" i="42"/>
  <c r="H1124" i="42"/>
  <c r="H1125" i="42"/>
  <c r="H1126" i="42"/>
  <c r="H1127" i="42"/>
  <c r="H1128" i="42"/>
  <c r="H1129" i="42"/>
  <c r="H1130" i="42"/>
  <c r="H1131" i="42"/>
  <c r="H1132" i="42"/>
  <c r="H1133" i="42"/>
  <c r="H1134" i="42"/>
  <c r="H1135" i="42"/>
  <c r="H1136" i="42"/>
  <c r="H1137" i="42"/>
  <c r="H1138" i="42"/>
  <c r="H1139" i="42"/>
  <c r="H1140" i="42"/>
  <c r="H1141" i="42"/>
  <c r="H1142" i="42"/>
  <c r="H1143" i="42"/>
  <c r="H1144" i="42"/>
  <c r="H1145" i="42"/>
  <c r="H1146" i="42"/>
  <c r="H1147" i="42"/>
  <c r="H1148" i="42"/>
  <c r="H1149" i="42"/>
  <c r="H1150" i="42"/>
  <c r="H1151" i="42"/>
  <c r="H1152" i="42"/>
  <c r="H1153" i="42"/>
  <c r="H1154" i="42"/>
  <c r="H1155" i="42"/>
  <c r="H1156" i="42"/>
  <c r="H1157" i="42"/>
  <c r="H1158" i="42"/>
  <c r="H1159" i="42"/>
  <c r="H1160" i="42"/>
  <c r="H1161" i="42"/>
  <c r="H1162" i="42"/>
  <c r="H1163" i="42"/>
  <c r="H1164" i="42"/>
  <c r="H1165" i="42"/>
  <c r="H1166" i="42"/>
  <c r="H1167" i="42"/>
  <c r="H1168" i="42"/>
  <c r="H1169" i="42"/>
  <c r="H1170" i="42"/>
  <c r="H1171" i="42"/>
  <c r="H1172" i="42"/>
  <c r="H1173" i="42"/>
  <c r="H1174" i="42"/>
  <c r="H1175" i="42"/>
  <c r="H1176" i="42"/>
  <c r="H1177" i="42"/>
  <c r="H1178" i="42"/>
  <c r="H1179" i="42"/>
  <c r="H1180" i="42"/>
  <c r="H1181" i="42"/>
  <c r="H1182" i="42"/>
  <c r="H1183" i="42"/>
  <c r="H1184" i="42"/>
  <c r="H1185" i="42"/>
  <c r="H1186" i="42"/>
  <c r="H1187" i="42"/>
  <c r="H1188" i="42"/>
  <c r="H1189" i="42"/>
  <c r="H1190" i="42"/>
  <c r="H1191" i="42"/>
  <c r="H1192" i="42"/>
  <c r="H1193" i="42"/>
  <c r="H1194" i="42"/>
  <c r="H1195" i="42"/>
  <c r="H1196" i="42"/>
  <c r="H1197" i="42"/>
  <c r="H1198" i="42"/>
  <c r="H1199" i="42"/>
  <c r="H1200" i="42"/>
  <c r="H1201" i="42"/>
  <c r="H1202" i="42"/>
  <c r="H1203" i="42"/>
  <c r="H1204" i="42"/>
  <c r="H1205" i="42"/>
  <c r="H1206" i="42"/>
  <c r="H1207" i="42"/>
  <c r="H1208" i="42"/>
  <c r="H1209" i="42"/>
  <c r="H1210" i="42"/>
  <c r="H1211" i="42"/>
  <c r="H1212" i="42"/>
  <c r="H1213" i="42"/>
  <c r="H1214" i="42"/>
  <c r="H1215" i="42"/>
  <c r="H1216" i="42"/>
  <c r="H1217" i="42"/>
  <c r="H1218" i="42"/>
  <c r="H1219" i="42"/>
  <c r="H1220" i="42"/>
  <c r="H1221" i="42"/>
  <c r="H1222" i="42"/>
  <c r="H1223" i="42"/>
  <c r="H1224" i="42"/>
  <c r="H1225" i="42"/>
  <c r="H1226" i="42"/>
  <c r="H1227" i="42"/>
  <c r="H1228" i="42"/>
  <c r="H1229" i="42"/>
  <c r="H1230" i="42"/>
  <c r="H1231" i="42"/>
  <c r="H1232" i="42"/>
  <c r="H1233" i="42"/>
  <c r="H1234" i="42"/>
  <c r="H1235" i="42"/>
  <c r="H1236" i="42"/>
  <c r="H1237" i="42"/>
  <c r="H1238" i="42"/>
  <c r="H1239" i="42"/>
  <c r="H1240" i="42"/>
  <c r="H1241" i="42"/>
  <c r="H1242" i="42"/>
  <c r="H1243" i="42"/>
  <c r="H1244" i="42"/>
  <c r="H1245" i="42"/>
  <c r="H1246" i="42"/>
  <c r="H1247" i="42"/>
  <c r="H1248" i="42"/>
  <c r="H1249" i="42"/>
  <c r="H1250" i="42"/>
  <c r="H1251" i="42"/>
  <c r="H1252" i="42"/>
  <c r="H1253" i="42"/>
  <c r="H1254" i="42"/>
  <c r="H1255" i="42"/>
  <c r="H1256" i="42"/>
  <c r="H1257" i="42"/>
  <c r="H1258" i="42"/>
  <c r="H1259" i="42"/>
  <c r="H1260" i="42"/>
  <c r="H1261" i="42"/>
  <c r="H1262" i="42"/>
  <c r="H1263" i="42"/>
  <c r="H1264" i="42"/>
  <c r="H1265" i="42"/>
  <c r="H1266" i="42"/>
  <c r="H1267" i="42"/>
  <c r="H1268" i="42"/>
  <c r="H1269" i="42"/>
  <c r="H1270" i="42"/>
  <c r="H1271" i="42"/>
  <c r="H1272" i="42"/>
  <c r="H1273" i="42"/>
  <c r="H1274" i="42"/>
  <c r="H1275" i="42"/>
  <c r="H1276" i="42"/>
  <c r="H1277" i="42"/>
  <c r="H1278" i="42"/>
  <c r="H1279" i="42"/>
  <c r="H1280" i="42"/>
  <c r="H1281" i="42"/>
  <c r="H1282" i="42"/>
  <c r="H1283" i="42"/>
  <c r="H1284" i="42"/>
  <c r="H1285" i="42"/>
  <c r="H1286" i="42"/>
  <c r="H1287" i="42"/>
  <c r="H1288" i="42"/>
  <c r="H1289" i="42"/>
  <c r="H1290" i="42"/>
  <c r="H1291" i="42"/>
  <c r="H1292" i="42"/>
  <c r="H1293" i="42"/>
  <c r="H1294" i="42"/>
  <c r="H1295" i="42"/>
  <c r="H1296" i="42"/>
  <c r="H1297" i="42"/>
  <c r="H1298" i="42"/>
  <c r="H1299" i="42"/>
  <c r="H1300" i="42"/>
  <c r="H1301" i="42"/>
  <c r="H1302" i="42"/>
  <c r="H1303" i="42"/>
  <c r="H1304" i="42"/>
  <c r="H1305" i="42"/>
  <c r="H1306" i="42"/>
  <c r="H1307" i="42"/>
  <c r="H1308" i="42"/>
  <c r="H1309" i="42"/>
  <c r="H1310" i="42"/>
  <c r="H1311" i="42"/>
  <c r="H1312" i="42"/>
  <c r="H1313" i="42"/>
  <c r="H1314" i="42"/>
  <c r="H1315" i="42"/>
  <c r="H1316" i="42"/>
  <c r="H1317" i="42"/>
  <c r="H1318" i="42"/>
  <c r="H1319" i="42"/>
  <c r="H1320" i="42"/>
  <c r="H1321" i="42"/>
  <c r="H1322" i="42"/>
  <c r="H1323" i="42"/>
  <c r="H1324" i="42"/>
  <c r="H1325" i="42"/>
  <c r="H1326" i="42"/>
  <c r="H1327" i="42"/>
  <c r="H1328" i="42"/>
  <c r="H1329" i="42"/>
  <c r="H1330" i="42"/>
  <c r="H1331" i="42"/>
  <c r="H1332" i="42"/>
  <c r="H1333" i="42"/>
  <c r="H1334" i="42"/>
  <c r="H1335" i="42"/>
  <c r="H1336" i="42"/>
  <c r="H1337" i="42"/>
  <c r="H1338" i="42"/>
  <c r="H1339" i="42"/>
  <c r="H1340" i="42"/>
  <c r="H1341" i="42"/>
  <c r="H1342" i="42"/>
  <c r="H1343" i="42"/>
  <c r="H1344" i="42"/>
  <c r="H1345" i="42"/>
  <c r="H1346" i="42"/>
  <c r="H1347" i="42"/>
  <c r="H1348" i="42"/>
  <c r="H1349" i="42"/>
  <c r="H1350" i="42"/>
  <c r="H1351" i="42"/>
  <c r="H1352" i="42"/>
  <c r="H1353" i="42"/>
  <c r="H1354" i="42"/>
  <c r="H1355" i="42"/>
  <c r="H1356" i="42"/>
  <c r="H1357" i="42"/>
  <c r="H1358" i="42"/>
  <c r="H1359" i="42"/>
  <c r="H1360" i="42"/>
  <c r="H1361" i="42"/>
  <c r="H1362" i="42"/>
  <c r="H1363" i="42"/>
  <c r="H1364" i="42"/>
  <c r="H1365" i="42"/>
  <c r="H1366" i="42"/>
  <c r="H1367" i="42"/>
  <c r="H1368" i="42"/>
  <c r="H1369" i="42"/>
  <c r="I2" i="42"/>
  <c r="I3" i="42"/>
  <c r="I4" i="42"/>
  <c r="I5" i="42"/>
  <c r="I6" i="42"/>
  <c r="I7" i="42"/>
  <c r="I8" i="42"/>
  <c r="I9" i="42"/>
  <c r="I10" i="42"/>
  <c r="I11" i="42"/>
  <c r="I12" i="42"/>
  <c r="I13" i="42"/>
  <c r="I14" i="42"/>
  <c r="I15" i="42"/>
  <c r="I16" i="42"/>
  <c r="I17" i="42"/>
  <c r="I18" i="42"/>
  <c r="I19" i="42"/>
  <c r="I20" i="42"/>
  <c r="I21" i="42"/>
  <c r="I22" i="42"/>
  <c r="I23" i="42"/>
  <c r="I24" i="42"/>
  <c r="I25" i="42"/>
  <c r="I26" i="42"/>
  <c r="I27" i="42"/>
  <c r="I28" i="42"/>
  <c r="I29" i="42"/>
  <c r="I30" i="42"/>
  <c r="I31" i="42"/>
  <c r="I32" i="42"/>
  <c r="I33" i="42"/>
  <c r="I34" i="42"/>
  <c r="I35" i="42"/>
  <c r="I36" i="42"/>
  <c r="I37" i="42"/>
  <c r="I38" i="42"/>
  <c r="I39" i="42"/>
  <c r="I40" i="42"/>
  <c r="I41" i="42"/>
  <c r="I42" i="42"/>
  <c r="I43" i="42"/>
  <c r="I44" i="42"/>
  <c r="I45" i="42"/>
  <c r="I46" i="42"/>
  <c r="I47" i="42"/>
  <c r="I48" i="42"/>
  <c r="I49" i="42"/>
  <c r="I50" i="42"/>
  <c r="I51" i="42"/>
  <c r="I52" i="42"/>
  <c r="I53" i="42"/>
  <c r="I54" i="42"/>
  <c r="I55" i="42"/>
  <c r="I56" i="42"/>
  <c r="I57" i="42"/>
  <c r="I58" i="42"/>
  <c r="I59" i="42"/>
  <c r="I60" i="42"/>
  <c r="I61" i="42"/>
  <c r="I62" i="42"/>
  <c r="I63" i="42"/>
  <c r="I64" i="42"/>
  <c r="I65" i="42"/>
  <c r="I66" i="42"/>
  <c r="I67" i="42"/>
  <c r="I68" i="42"/>
  <c r="I69" i="42"/>
  <c r="I70" i="42"/>
  <c r="I71" i="42"/>
  <c r="I72" i="42"/>
  <c r="I73" i="42"/>
  <c r="I74" i="42"/>
  <c r="I75" i="42"/>
  <c r="I76" i="42"/>
  <c r="I77" i="42"/>
  <c r="I78" i="42"/>
  <c r="I79" i="42"/>
  <c r="I80" i="42"/>
  <c r="I81" i="42"/>
  <c r="I82" i="42"/>
  <c r="I83" i="42"/>
  <c r="I84" i="42"/>
  <c r="I85" i="42"/>
  <c r="I86" i="42"/>
  <c r="I87" i="42"/>
  <c r="I88" i="42"/>
  <c r="I89" i="42"/>
  <c r="I90" i="42"/>
  <c r="I91" i="42"/>
  <c r="I92" i="42"/>
  <c r="I93" i="42"/>
  <c r="I94" i="42"/>
  <c r="I95" i="42"/>
  <c r="I96" i="42"/>
  <c r="I97" i="42"/>
  <c r="I98" i="42"/>
  <c r="I99" i="42"/>
  <c r="I100" i="42"/>
  <c r="I101" i="42"/>
  <c r="I102" i="42"/>
  <c r="I103" i="42"/>
  <c r="I104" i="42"/>
  <c r="I105" i="42"/>
  <c r="I106" i="42"/>
  <c r="I107" i="42"/>
  <c r="I108" i="42"/>
  <c r="I109" i="42"/>
  <c r="I110" i="42"/>
  <c r="I111" i="42"/>
  <c r="I112" i="42"/>
  <c r="I113" i="42"/>
  <c r="I114" i="42"/>
  <c r="I115" i="42"/>
  <c r="I116" i="42"/>
  <c r="I117" i="42"/>
  <c r="I118" i="42"/>
  <c r="I119" i="42"/>
  <c r="I120" i="42"/>
  <c r="I121" i="42"/>
  <c r="I122" i="42"/>
  <c r="I123" i="42"/>
  <c r="I124" i="42"/>
  <c r="I125" i="42"/>
  <c r="I126" i="42"/>
  <c r="I127" i="42"/>
  <c r="I128" i="42"/>
  <c r="I129" i="42"/>
  <c r="I130" i="42"/>
  <c r="I131" i="42"/>
  <c r="I132" i="42"/>
  <c r="I133" i="42"/>
  <c r="I134" i="42"/>
  <c r="I135" i="42"/>
  <c r="I136" i="42"/>
  <c r="I137" i="42"/>
  <c r="I138" i="42"/>
  <c r="I139" i="42"/>
  <c r="I140" i="42"/>
  <c r="I141" i="42"/>
  <c r="I142" i="42"/>
  <c r="I143" i="42"/>
  <c r="I144" i="42"/>
  <c r="I145" i="42"/>
  <c r="I146" i="42"/>
  <c r="I147" i="42"/>
  <c r="I148" i="42"/>
  <c r="I149" i="42"/>
  <c r="I150" i="42"/>
  <c r="I151" i="42"/>
  <c r="I152" i="42"/>
  <c r="I153" i="42"/>
  <c r="I154" i="42"/>
  <c r="I155" i="42"/>
  <c r="I156" i="42"/>
  <c r="I157" i="42"/>
  <c r="I158" i="42"/>
  <c r="I159" i="42"/>
  <c r="I160" i="42"/>
  <c r="I161" i="42"/>
  <c r="I162" i="42"/>
  <c r="I163" i="42"/>
  <c r="I164" i="42"/>
  <c r="I165" i="42"/>
  <c r="I166" i="42"/>
  <c r="I167" i="42"/>
  <c r="I168" i="42"/>
  <c r="I169" i="42"/>
  <c r="I170" i="42"/>
  <c r="I171" i="42"/>
  <c r="I172" i="42"/>
  <c r="I173" i="42"/>
  <c r="I174" i="42"/>
  <c r="I175" i="42"/>
  <c r="I176" i="42"/>
  <c r="I177" i="42"/>
  <c r="I178" i="42"/>
  <c r="I179" i="42"/>
  <c r="I180" i="42"/>
  <c r="I181" i="42"/>
  <c r="I182" i="42"/>
  <c r="I183" i="42"/>
  <c r="I184" i="42"/>
  <c r="I185" i="42"/>
  <c r="I186" i="42"/>
  <c r="I187" i="42"/>
  <c r="I188" i="42"/>
  <c r="I189" i="42"/>
  <c r="I190" i="42"/>
  <c r="I191" i="42"/>
  <c r="I192" i="42"/>
  <c r="I193" i="42"/>
  <c r="I194" i="42"/>
  <c r="I195" i="42"/>
  <c r="I196" i="42"/>
  <c r="I197" i="42"/>
  <c r="I198" i="42"/>
  <c r="I199" i="42"/>
  <c r="I200" i="42"/>
  <c r="I201" i="42"/>
  <c r="I202" i="42"/>
  <c r="I203" i="42"/>
  <c r="I204" i="42"/>
  <c r="I205" i="42"/>
  <c r="I206" i="42"/>
  <c r="I207" i="42"/>
  <c r="I208" i="42"/>
  <c r="I209" i="42"/>
  <c r="I210" i="42"/>
  <c r="I211" i="42"/>
  <c r="I212" i="42"/>
  <c r="I213" i="42"/>
  <c r="I214" i="42"/>
  <c r="I215" i="42"/>
  <c r="I216" i="42"/>
  <c r="I217" i="42"/>
  <c r="I218" i="42"/>
  <c r="I219" i="42"/>
  <c r="I220" i="42"/>
  <c r="I221" i="42"/>
  <c r="I222" i="42"/>
  <c r="I223" i="42"/>
  <c r="I224" i="42"/>
  <c r="I225" i="42"/>
  <c r="I226" i="42"/>
  <c r="I227" i="42"/>
  <c r="I228" i="42"/>
  <c r="I229" i="42"/>
  <c r="I230" i="42"/>
  <c r="I231" i="42"/>
  <c r="I232" i="42"/>
  <c r="I233" i="42"/>
  <c r="I234" i="42"/>
  <c r="I235" i="42"/>
  <c r="I236" i="42"/>
  <c r="I237" i="42"/>
  <c r="I238" i="42"/>
  <c r="I239" i="42"/>
  <c r="I240" i="42"/>
  <c r="I241" i="42"/>
  <c r="I242" i="42"/>
  <c r="I243" i="42"/>
  <c r="I244" i="42"/>
  <c r="I245" i="42"/>
  <c r="I246" i="42"/>
  <c r="I247" i="42"/>
  <c r="I248" i="42"/>
  <c r="I249" i="42"/>
  <c r="I250" i="42"/>
  <c r="I251" i="42"/>
  <c r="I252" i="42"/>
  <c r="I253" i="42"/>
  <c r="I254" i="42"/>
  <c r="I255" i="42"/>
  <c r="I256" i="42"/>
  <c r="I257" i="42"/>
  <c r="I258" i="42"/>
  <c r="I259" i="42"/>
  <c r="I260" i="42"/>
  <c r="I261" i="42"/>
  <c r="I262" i="42"/>
  <c r="I263" i="42"/>
  <c r="I264" i="42"/>
  <c r="I265" i="42"/>
  <c r="I266" i="42"/>
  <c r="I267" i="42"/>
  <c r="I268" i="42"/>
  <c r="I269" i="42"/>
  <c r="I270" i="42"/>
  <c r="I271" i="42"/>
  <c r="I272" i="42"/>
  <c r="I273" i="42"/>
  <c r="I274" i="42"/>
  <c r="I275" i="42"/>
  <c r="I276" i="42"/>
  <c r="I277" i="42"/>
  <c r="I278" i="42"/>
  <c r="I279" i="42"/>
  <c r="I280" i="42"/>
  <c r="I281" i="42"/>
  <c r="I282" i="42"/>
  <c r="I283" i="42"/>
  <c r="I284" i="42"/>
  <c r="I285" i="42"/>
  <c r="I286" i="42"/>
  <c r="I287" i="42"/>
  <c r="I288" i="42"/>
  <c r="I289" i="42"/>
  <c r="I290" i="42"/>
  <c r="I291" i="42"/>
  <c r="I292" i="42"/>
  <c r="I293" i="42"/>
  <c r="I294" i="42"/>
  <c r="I295" i="42"/>
  <c r="I296" i="42"/>
  <c r="I297" i="42"/>
  <c r="I298" i="42"/>
  <c r="I299" i="42"/>
  <c r="I300" i="42"/>
  <c r="I301" i="42"/>
  <c r="I302" i="42"/>
  <c r="I303" i="42"/>
  <c r="I304" i="42"/>
  <c r="I305" i="42"/>
  <c r="I306" i="42"/>
  <c r="I307" i="42"/>
  <c r="I308" i="42"/>
  <c r="I309" i="42"/>
  <c r="I310" i="42"/>
  <c r="I311" i="42"/>
  <c r="I312" i="42"/>
  <c r="I313" i="42"/>
  <c r="I314" i="42"/>
  <c r="I315" i="42"/>
  <c r="I316" i="42"/>
  <c r="I317" i="42"/>
  <c r="I318" i="42"/>
  <c r="I319" i="42"/>
  <c r="I320" i="42"/>
  <c r="I321" i="42"/>
  <c r="I322" i="42"/>
  <c r="I323" i="42"/>
  <c r="I324" i="42"/>
  <c r="I325" i="42"/>
  <c r="I326" i="42"/>
  <c r="I327" i="42"/>
  <c r="I328" i="42"/>
  <c r="I329" i="42"/>
  <c r="I330" i="42"/>
  <c r="I331" i="42"/>
  <c r="I332" i="42"/>
  <c r="I333" i="42"/>
  <c r="I334" i="42"/>
  <c r="I335" i="42"/>
  <c r="I336" i="42"/>
  <c r="I337" i="42"/>
  <c r="I338" i="42"/>
  <c r="I339" i="42"/>
  <c r="I340" i="42"/>
  <c r="I341" i="42"/>
  <c r="I342" i="42"/>
  <c r="I343" i="42"/>
  <c r="I344" i="42"/>
  <c r="I345" i="42"/>
  <c r="I346" i="42"/>
  <c r="I347" i="42"/>
  <c r="I348" i="42"/>
  <c r="I349" i="42"/>
  <c r="I350" i="42"/>
  <c r="I351" i="42"/>
  <c r="I352" i="42"/>
  <c r="I353" i="42"/>
  <c r="I354" i="42"/>
  <c r="I355" i="42"/>
  <c r="I356" i="42"/>
  <c r="I357" i="42"/>
  <c r="I358" i="42"/>
  <c r="I359" i="42"/>
  <c r="I360" i="42"/>
  <c r="I361" i="42"/>
  <c r="I362" i="42"/>
  <c r="I363" i="42"/>
  <c r="I364" i="42"/>
  <c r="I365" i="42"/>
  <c r="I366" i="42"/>
  <c r="I367" i="42"/>
  <c r="I368" i="42"/>
  <c r="I369" i="42"/>
  <c r="I370" i="42"/>
  <c r="I371" i="42"/>
  <c r="I372" i="42"/>
  <c r="I373" i="42"/>
  <c r="I374" i="42"/>
  <c r="I375" i="42"/>
  <c r="I376" i="42"/>
  <c r="I377" i="42"/>
  <c r="I378" i="42"/>
  <c r="I379" i="42"/>
  <c r="I380" i="42"/>
  <c r="I381" i="42"/>
  <c r="I382" i="42"/>
  <c r="I383" i="42"/>
  <c r="I384" i="42"/>
  <c r="I385" i="42"/>
  <c r="I386" i="42"/>
  <c r="I387" i="42"/>
  <c r="I388" i="42"/>
  <c r="I389" i="42"/>
  <c r="I390" i="42"/>
  <c r="I391" i="42"/>
  <c r="I392" i="42"/>
  <c r="I393" i="42"/>
  <c r="I394" i="42"/>
  <c r="I395" i="42"/>
  <c r="I396" i="42"/>
  <c r="I397" i="42"/>
  <c r="I398" i="42"/>
  <c r="I399" i="42"/>
  <c r="I400" i="42"/>
  <c r="I401" i="42"/>
  <c r="I402" i="42"/>
  <c r="I403" i="42"/>
  <c r="I404" i="42"/>
  <c r="I405" i="42"/>
  <c r="I406" i="42"/>
  <c r="I407" i="42"/>
  <c r="I408" i="42"/>
  <c r="I409" i="42"/>
  <c r="I410" i="42"/>
  <c r="I411" i="42"/>
  <c r="I412" i="42"/>
  <c r="I413" i="42"/>
  <c r="I414" i="42"/>
  <c r="I415" i="42"/>
  <c r="I416" i="42"/>
  <c r="I417" i="42"/>
  <c r="I418" i="42"/>
  <c r="I419" i="42"/>
  <c r="I420" i="42"/>
  <c r="I421" i="42"/>
  <c r="I422" i="42"/>
  <c r="I423" i="42"/>
  <c r="I424" i="42"/>
  <c r="I425" i="42"/>
  <c r="I426" i="42"/>
  <c r="I427" i="42"/>
  <c r="I428" i="42"/>
  <c r="I429" i="42"/>
  <c r="I430" i="42"/>
  <c r="I431" i="42"/>
  <c r="I432" i="42"/>
  <c r="I433" i="42"/>
  <c r="I434" i="42"/>
  <c r="I435" i="42"/>
  <c r="I436" i="42"/>
  <c r="I437" i="42"/>
  <c r="I438" i="42"/>
  <c r="I439" i="42"/>
  <c r="I440" i="42"/>
  <c r="I441" i="42"/>
  <c r="I442" i="42"/>
  <c r="I443" i="42"/>
  <c r="I444" i="42"/>
  <c r="I445" i="42"/>
  <c r="I446" i="42"/>
  <c r="I447" i="42"/>
  <c r="I448" i="42"/>
  <c r="I449" i="42"/>
  <c r="I450" i="42"/>
  <c r="I451" i="42"/>
  <c r="I452" i="42"/>
  <c r="I453" i="42"/>
  <c r="I454" i="42"/>
  <c r="I455" i="42"/>
  <c r="I456" i="42"/>
  <c r="I457" i="42"/>
  <c r="I458" i="42"/>
  <c r="I459" i="42"/>
  <c r="I460" i="42"/>
  <c r="I461" i="42"/>
  <c r="I462" i="42"/>
  <c r="I463" i="42"/>
  <c r="I464" i="42"/>
  <c r="I465" i="42"/>
  <c r="I466" i="42"/>
  <c r="I467" i="42"/>
  <c r="I468" i="42"/>
  <c r="I469" i="42"/>
  <c r="I470" i="42"/>
  <c r="I471" i="42"/>
  <c r="I472" i="42"/>
  <c r="I473" i="42"/>
  <c r="I474" i="42"/>
  <c r="I475" i="42"/>
  <c r="I476" i="42"/>
  <c r="I477" i="42"/>
  <c r="I478" i="42"/>
  <c r="I479" i="42"/>
  <c r="I480" i="42"/>
  <c r="I481" i="42"/>
  <c r="I482" i="42"/>
  <c r="I483" i="42"/>
  <c r="I484" i="42"/>
  <c r="I485" i="42"/>
  <c r="I486" i="42"/>
  <c r="I487" i="42"/>
  <c r="I488" i="42"/>
  <c r="I489" i="42"/>
  <c r="I490" i="42"/>
  <c r="I491" i="42"/>
  <c r="I492" i="42"/>
  <c r="I493" i="42"/>
  <c r="I494" i="42"/>
  <c r="I495" i="42"/>
  <c r="I496" i="42"/>
  <c r="I497" i="42"/>
  <c r="I498" i="42"/>
  <c r="I499" i="42"/>
  <c r="I500" i="42"/>
  <c r="I501" i="42"/>
  <c r="I502" i="42"/>
  <c r="I503" i="42"/>
  <c r="I504" i="42"/>
  <c r="I505" i="42"/>
  <c r="I506" i="42"/>
  <c r="I507" i="42"/>
  <c r="I508" i="42"/>
  <c r="I509" i="42"/>
  <c r="I510" i="42"/>
  <c r="I511" i="42"/>
  <c r="I512" i="42"/>
  <c r="I513" i="42"/>
  <c r="I514" i="42"/>
  <c r="I515" i="42"/>
  <c r="I516" i="42"/>
  <c r="I517" i="42"/>
  <c r="I518" i="42"/>
  <c r="I519" i="42"/>
  <c r="I520" i="42"/>
  <c r="I521" i="42"/>
  <c r="I522" i="42"/>
  <c r="I523" i="42"/>
  <c r="I524" i="42"/>
  <c r="I525" i="42"/>
  <c r="I526" i="42"/>
  <c r="I527" i="42"/>
  <c r="I528" i="42"/>
  <c r="I529" i="42"/>
  <c r="I530" i="42"/>
  <c r="I531" i="42"/>
  <c r="I532" i="42"/>
  <c r="I533" i="42"/>
  <c r="I534" i="42"/>
  <c r="I535" i="42"/>
  <c r="I536" i="42"/>
  <c r="I537" i="42"/>
  <c r="I538" i="42"/>
  <c r="I539" i="42"/>
  <c r="I540" i="42"/>
  <c r="I541" i="42"/>
  <c r="I542" i="42"/>
  <c r="I543" i="42"/>
  <c r="I544" i="42"/>
  <c r="I545" i="42"/>
  <c r="I546" i="42"/>
  <c r="I547" i="42"/>
  <c r="I548" i="42"/>
  <c r="I549" i="42"/>
  <c r="I550" i="42"/>
  <c r="I551" i="42"/>
  <c r="I552" i="42"/>
  <c r="I553" i="42"/>
  <c r="I554" i="42"/>
  <c r="I555" i="42"/>
  <c r="I556" i="42"/>
  <c r="I557" i="42"/>
  <c r="I558" i="42"/>
  <c r="I559" i="42"/>
  <c r="I560" i="42"/>
  <c r="I561" i="42"/>
  <c r="I562" i="42"/>
  <c r="I563" i="42"/>
  <c r="I564" i="42"/>
  <c r="I565" i="42"/>
  <c r="I566" i="42"/>
  <c r="I567" i="42"/>
  <c r="I568" i="42"/>
  <c r="I569" i="42"/>
  <c r="I570" i="42"/>
  <c r="I571" i="42"/>
  <c r="I572" i="42"/>
  <c r="I573" i="42"/>
  <c r="I574" i="42"/>
  <c r="I575" i="42"/>
  <c r="I576" i="42"/>
  <c r="I577" i="42"/>
  <c r="I578" i="42"/>
  <c r="I579" i="42"/>
  <c r="I580" i="42"/>
  <c r="I581" i="42"/>
  <c r="I582" i="42"/>
  <c r="I583" i="42"/>
  <c r="I584" i="42"/>
  <c r="I585" i="42"/>
  <c r="I586" i="42"/>
  <c r="I587" i="42"/>
  <c r="I588" i="42"/>
  <c r="I589" i="42"/>
  <c r="I590" i="42"/>
  <c r="I591" i="42"/>
  <c r="I592" i="42"/>
  <c r="I593" i="42"/>
  <c r="I594" i="42"/>
  <c r="I595" i="42"/>
  <c r="I596" i="42"/>
  <c r="I597" i="42"/>
  <c r="I598" i="42"/>
  <c r="I599" i="42"/>
  <c r="I600" i="42"/>
  <c r="I601" i="42"/>
  <c r="I602" i="42"/>
  <c r="I603" i="42"/>
  <c r="I604" i="42"/>
  <c r="I605" i="42"/>
  <c r="I606" i="42"/>
  <c r="I607" i="42"/>
  <c r="I608" i="42"/>
  <c r="I609" i="42"/>
  <c r="I610" i="42"/>
  <c r="I611" i="42"/>
  <c r="I612" i="42"/>
  <c r="I613" i="42"/>
  <c r="I614" i="42"/>
  <c r="I615" i="42"/>
  <c r="I616" i="42"/>
  <c r="I617" i="42"/>
  <c r="I618" i="42"/>
  <c r="I619" i="42"/>
  <c r="I620" i="42"/>
  <c r="I621" i="42"/>
  <c r="I622" i="42"/>
  <c r="I623" i="42"/>
  <c r="I624" i="42"/>
  <c r="I625" i="42"/>
  <c r="I626" i="42"/>
  <c r="I627" i="42"/>
  <c r="I628" i="42"/>
  <c r="I629" i="42"/>
  <c r="I630" i="42"/>
  <c r="I631" i="42"/>
  <c r="I632" i="42"/>
  <c r="I633" i="42"/>
  <c r="I634" i="42"/>
  <c r="I635" i="42"/>
  <c r="I636" i="42"/>
  <c r="I637" i="42"/>
  <c r="I638" i="42"/>
  <c r="I639" i="42"/>
  <c r="I640" i="42"/>
  <c r="I641" i="42"/>
  <c r="I642" i="42"/>
  <c r="I643" i="42"/>
  <c r="I644" i="42"/>
  <c r="I645" i="42"/>
  <c r="I646" i="42"/>
  <c r="I647" i="42"/>
  <c r="I648" i="42"/>
  <c r="I649" i="42"/>
  <c r="I650" i="42"/>
  <c r="I651" i="42"/>
  <c r="I652" i="42"/>
  <c r="I653" i="42"/>
  <c r="I654" i="42"/>
  <c r="I655" i="42"/>
  <c r="I656" i="42"/>
  <c r="I657" i="42"/>
  <c r="I658" i="42"/>
  <c r="I659" i="42"/>
  <c r="I660" i="42"/>
  <c r="I661" i="42"/>
  <c r="I662" i="42"/>
  <c r="I663" i="42"/>
  <c r="I664" i="42"/>
  <c r="I665" i="42"/>
  <c r="I666" i="42"/>
  <c r="I667" i="42"/>
  <c r="I668" i="42"/>
  <c r="I669" i="42"/>
  <c r="I670" i="42"/>
  <c r="I671" i="42"/>
  <c r="I672" i="42"/>
  <c r="I673" i="42"/>
  <c r="I674" i="42"/>
  <c r="I675" i="42"/>
  <c r="I676" i="42"/>
  <c r="I677" i="42"/>
  <c r="I678" i="42"/>
  <c r="I679" i="42"/>
  <c r="I680" i="42"/>
  <c r="I681" i="42"/>
  <c r="I682" i="42"/>
  <c r="I683" i="42"/>
  <c r="I684" i="42"/>
  <c r="I685" i="42"/>
  <c r="I686" i="42"/>
  <c r="I687" i="42"/>
  <c r="I688" i="42"/>
  <c r="I689" i="42"/>
  <c r="I690" i="42"/>
  <c r="I691" i="42"/>
  <c r="I692" i="42"/>
  <c r="I693" i="42"/>
  <c r="I694" i="42"/>
  <c r="I695" i="42"/>
  <c r="I696" i="42"/>
  <c r="I697" i="42"/>
  <c r="I698" i="42"/>
  <c r="I699" i="42"/>
  <c r="I700" i="42"/>
  <c r="I701" i="42"/>
  <c r="I702" i="42"/>
  <c r="I703" i="42"/>
  <c r="I704" i="42"/>
  <c r="I705" i="42"/>
  <c r="I706" i="42"/>
  <c r="I707" i="42"/>
  <c r="I708" i="42"/>
  <c r="I709" i="42"/>
  <c r="I710" i="42"/>
  <c r="I711" i="42"/>
  <c r="I712" i="42"/>
  <c r="I713" i="42"/>
  <c r="I714" i="42"/>
  <c r="I715" i="42"/>
  <c r="I716" i="42"/>
  <c r="I717" i="42"/>
  <c r="I718" i="42"/>
  <c r="I719" i="42"/>
  <c r="I720" i="42"/>
  <c r="I721" i="42"/>
  <c r="I722" i="42"/>
  <c r="I723" i="42"/>
  <c r="I724" i="42"/>
  <c r="I725" i="42"/>
  <c r="I726" i="42"/>
  <c r="I727" i="42"/>
  <c r="I728" i="42"/>
  <c r="I729" i="42"/>
  <c r="I730" i="42"/>
  <c r="I731" i="42"/>
  <c r="I732" i="42"/>
  <c r="I733" i="42"/>
  <c r="I734" i="42"/>
  <c r="I735" i="42"/>
  <c r="I736" i="42"/>
  <c r="I737" i="42"/>
  <c r="I738" i="42"/>
  <c r="I739" i="42"/>
  <c r="I740" i="42"/>
  <c r="I741" i="42"/>
  <c r="I742" i="42"/>
  <c r="I743" i="42"/>
  <c r="I744" i="42"/>
  <c r="I745" i="42"/>
  <c r="I746" i="42"/>
  <c r="I747" i="42"/>
  <c r="I748" i="42"/>
  <c r="I749" i="42"/>
  <c r="I750" i="42"/>
  <c r="I751" i="42"/>
  <c r="I752" i="42"/>
  <c r="I753" i="42"/>
  <c r="I754" i="42"/>
  <c r="I755" i="42"/>
  <c r="I756" i="42"/>
  <c r="I757" i="42"/>
  <c r="I758" i="42"/>
  <c r="I759" i="42"/>
  <c r="I760" i="42"/>
  <c r="I761" i="42"/>
  <c r="I762" i="42"/>
  <c r="I763" i="42"/>
  <c r="I764" i="42"/>
  <c r="I765" i="42"/>
  <c r="I766" i="42"/>
  <c r="I767" i="42"/>
  <c r="I768" i="42"/>
  <c r="I769" i="42"/>
  <c r="I770" i="42"/>
  <c r="I771" i="42"/>
  <c r="I772" i="42"/>
  <c r="I773" i="42"/>
  <c r="I774" i="42"/>
  <c r="I775" i="42"/>
  <c r="I776" i="42"/>
  <c r="I777" i="42"/>
  <c r="I778" i="42"/>
  <c r="I779" i="42"/>
  <c r="I780" i="42"/>
  <c r="I781" i="42"/>
  <c r="I782" i="42"/>
  <c r="I783" i="42"/>
  <c r="I784" i="42"/>
  <c r="I785" i="42"/>
  <c r="I786" i="42"/>
  <c r="I787" i="42"/>
  <c r="I788" i="42"/>
  <c r="I789" i="42"/>
  <c r="I790" i="42"/>
  <c r="I791" i="42"/>
  <c r="I792" i="42"/>
  <c r="I793" i="42"/>
  <c r="I794" i="42"/>
  <c r="I795" i="42"/>
  <c r="I796" i="42"/>
  <c r="I797" i="42"/>
  <c r="I798" i="42"/>
  <c r="I799" i="42"/>
  <c r="I800" i="42"/>
  <c r="I801" i="42"/>
  <c r="I802" i="42"/>
  <c r="I803" i="42"/>
  <c r="I804" i="42"/>
  <c r="I805" i="42"/>
  <c r="I806" i="42"/>
  <c r="I807" i="42"/>
  <c r="I808" i="42"/>
  <c r="I809" i="42"/>
  <c r="I810" i="42"/>
  <c r="I811" i="42"/>
  <c r="I812" i="42"/>
  <c r="I813" i="42"/>
  <c r="I814" i="42"/>
  <c r="I815" i="42"/>
  <c r="I816" i="42"/>
  <c r="I817" i="42"/>
  <c r="I818" i="42"/>
  <c r="I819" i="42"/>
  <c r="I820" i="42"/>
  <c r="I821" i="42"/>
  <c r="I822" i="42"/>
  <c r="I823" i="42"/>
  <c r="I824" i="42"/>
  <c r="I825" i="42"/>
  <c r="I826" i="42"/>
  <c r="I827" i="42"/>
  <c r="I828" i="42"/>
  <c r="I829" i="42"/>
  <c r="I830" i="42"/>
  <c r="I831" i="42"/>
  <c r="I832" i="42"/>
  <c r="I833" i="42"/>
  <c r="I834" i="42"/>
  <c r="I835" i="42"/>
  <c r="I836" i="42"/>
  <c r="I837" i="42"/>
  <c r="I838" i="42"/>
  <c r="I839" i="42"/>
  <c r="I840" i="42"/>
  <c r="I841" i="42"/>
  <c r="I842" i="42"/>
  <c r="I843" i="42"/>
  <c r="I844" i="42"/>
  <c r="I845" i="42"/>
  <c r="I846" i="42"/>
  <c r="I847" i="42"/>
  <c r="I848" i="42"/>
  <c r="I849" i="42"/>
  <c r="I850" i="42"/>
  <c r="I851" i="42"/>
  <c r="I852" i="42"/>
  <c r="I853" i="42"/>
  <c r="I854" i="42"/>
  <c r="I855" i="42"/>
  <c r="I856" i="42"/>
  <c r="I857" i="42"/>
  <c r="I858" i="42"/>
  <c r="I859" i="42"/>
  <c r="I860" i="42"/>
  <c r="I861" i="42"/>
  <c r="I862" i="42"/>
  <c r="I863" i="42"/>
  <c r="I864" i="42"/>
  <c r="I865" i="42"/>
  <c r="I866" i="42"/>
  <c r="I867" i="42"/>
  <c r="I868" i="42"/>
  <c r="I869" i="42"/>
  <c r="I870" i="42"/>
  <c r="I871" i="42"/>
  <c r="I872" i="42"/>
  <c r="I873" i="42"/>
  <c r="I874" i="42"/>
  <c r="I875" i="42"/>
  <c r="I876" i="42"/>
  <c r="I877" i="42"/>
  <c r="I878" i="42"/>
  <c r="I879" i="42"/>
  <c r="I880" i="42"/>
  <c r="I881" i="42"/>
  <c r="I882" i="42"/>
  <c r="I883" i="42"/>
  <c r="I884" i="42"/>
  <c r="I885" i="42"/>
  <c r="I886" i="42"/>
  <c r="I887" i="42"/>
  <c r="I888" i="42"/>
  <c r="I889" i="42"/>
  <c r="I890" i="42"/>
  <c r="I891" i="42"/>
  <c r="I892" i="42"/>
  <c r="I893" i="42"/>
  <c r="I894" i="42"/>
  <c r="I895" i="42"/>
  <c r="I896" i="42"/>
  <c r="I897" i="42"/>
  <c r="I898" i="42"/>
  <c r="I899" i="42"/>
  <c r="I900" i="42"/>
  <c r="I901" i="42"/>
  <c r="I902" i="42"/>
  <c r="I903" i="42"/>
  <c r="I904" i="42"/>
  <c r="I905" i="42"/>
  <c r="I906" i="42"/>
  <c r="I907" i="42"/>
  <c r="I908" i="42"/>
  <c r="I909" i="42"/>
  <c r="I910" i="42"/>
  <c r="I911" i="42"/>
  <c r="I912" i="42"/>
  <c r="I913" i="42"/>
  <c r="I914" i="42"/>
  <c r="I915" i="42"/>
  <c r="I916" i="42"/>
  <c r="I917" i="42"/>
  <c r="I918" i="42"/>
  <c r="I919" i="42"/>
  <c r="I920" i="42"/>
  <c r="I921" i="42"/>
  <c r="I922" i="42"/>
  <c r="I923" i="42"/>
  <c r="I924" i="42"/>
  <c r="I925" i="42"/>
  <c r="I926" i="42"/>
  <c r="I927" i="42"/>
  <c r="I928" i="42"/>
  <c r="I929" i="42"/>
  <c r="I930" i="42"/>
  <c r="I931" i="42"/>
  <c r="I932" i="42"/>
  <c r="I933" i="42"/>
  <c r="I934" i="42"/>
  <c r="I935" i="42"/>
  <c r="I936" i="42"/>
  <c r="I937" i="42"/>
  <c r="I938" i="42"/>
  <c r="I939" i="42"/>
  <c r="I940" i="42"/>
  <c r="I941" i="42"/>
  <c r="I942" i="42"/>
  <c r="I943" i="42"/>
  <c r="I944" i="42"/>
  <c r="I945" i="42"/>
  <c r="I946" i="42"/>
  <c r="I947" i="42"/>
  <c r="I948" i="42"/>
  <c r="I949" i="42"/>
  <c r="I950" i="42"/>
  <c r="I951" i="42"/>
  <c r="I952" i="42"/>
  <c r="I953" i="42"/>
  <c r="I954" i="42"/>
  <c r="I955" i="42"/>
  <c r="I956" i="42"/>
  <c r="I957" i="42"/>
  <c r="I958" i="42"/>
  <c r="I959" i="42"/>
  <c r="I960" i="42"/>
  <c r="I961" i="42"/>
  <c r="I962" i="42"/>
  <c r="I963" i="42"/>
  <c r="I964" i="42"/>
  <c r="I965" i="42"/>
  <c r="I966" i="42"/>
  <c r="I967" i="42"/>
  <c r="I968" i="42"/>
  <c r="I969" i="42"/>
  <c r="I970" i="42"/>
  <c r="I971" i="42"/>
  <c r="I972" i="42"/>
  <c r="I973" i="42"/>
  <c r="I974" i="42"/>
  <c r="I975" i="42"/>
  <c r="I976" i="42"/>
  <c r="I977" i="42"/>
  <c r="I978" i="42"/>
  <c r="I979" i="42"/>
  <c r="I980" i="42"/>
  <c r="I981" i="42"/>
  <c r="I982" i="42"/>
  <c r="I983" i="42"/>
  <c r="I984" i="42"/>
  <c r="I985" i="42"/>
  <c r="I986" i="42"/>
  <c r="I987" i="42"/>
  <c r="I988" i="42"/>
  <c r="I989" i="42"/>
  <c r="I990" i="42"/>
  <c r="I991" i="42"/>
  <c r="I992" i="42"/>
  <c r="I993" i="42"/>
  <c r="I994" i="42"/>
  <c r="I995" i="42"/>
  <c r="I996" i="42"/>
  <c r="I997" i="42"/>
  <c r="I998" i="42"/>
  <c r="I999" i="42"/>
  <c r="I1000" i="42"/>
  <c r="I1001" i="42"/>
  <c r="I1002" i="42"/>
  <c r="I1003" i="42"/>
  <c r="I1004" i="42"/>
  <c r="I1005" i="42"/>
  <c r="I1006" i="42"/>
  <c r="I1007" i="42"/>
  <c r="I1008" i="42"/>
  <c r="I1009" i="42"/>
  <c r="I1010" i="42"/>
  <c r="I1011" i="42"/>
  <c r="I1012" i="42"/>
  <c r="I1013" i="42"/>
  <c r="I1014" i="42"/>
  <c r="I1015" i="42"/>
  <c r="I1016" i="42"/>
  <c r="I1017" i="42"/>
  <c r="I1018" i="42"/>
  <c r="I1019" i="42"/>
  <c r="I1020" i="42"/>
  <c r="I1021" i="42"/>
  <c r="I1022" i="42"/>
  <c r="I1023" i="42"/>
  <c r="I1024" i="42"/>
  <c r="I1025" i="42"/>
  <c r="I1026" i="42"/>
  <c r="I1027" i="42"/>
  <c r="I1028" i="42"/>
  <c r="I1029" i="42"/>
  <c r="I1030" i="42"/>
  <c r="I1031" i="42"/>
  <c r="I1032" i="42"/>
  <c r="I1033" i="42"/>
  <c r="I1034" i="42"/>
  <c r="I1035" i="42"/>
  <c r="I1036" i="42"/>
  <c r="I1037" i="42"/>
  <c r="I1038" i="42"/>
  <c r="I1039" i="42"/>
  <c r="I1040" i="42"/>
  <c r="I1041" i="42"/>
  <c r="I1042" i="42"/>
  <c r="I1043" i="42"/>
  <c r="I1044" i="42"/>
  <c r="I1045" i="42"/>
  <c r="I1046" i="42"/>
  <c r="I1047" i="42"/>
  <c r="I1048" i="42"/>
  <c r="I1049" i="42"/>
  <c r="I1050" i="42"/>
  <c r="I1051" i="42"/>
  <c r="I1052" i="42"/>
  <c r="I1053" i="42"/>
  <c r="I1054" i="42"/>
  <c r="I1055" i="42"/>
  <c r="I1056" i="42"/>
  <c r="I1057" i="42"/>
  <c r="I1058" i="42"/>
  <c r="I1059" i="42"/>
  <c r="I1060" i="42"/>
  <c r="I1061" i="42"/>
  <c r="I1062" i="42"/>
  <c r="I1063" i="42"/>
  <c r="I1064" i="42"/>
  <c r="I1065" i="42"/>
  <c r="I1066" i="42"/>
  <c r="I1067" i="42"/>
  <c r="I1068" i="42"/>
  <c r="I1069" i="42"/>
  <c r="I1070" i="42"/>
  <c r="I1071" i="42"/>
  <c r="I1072" i="42"/>
  <c r="I1073" i="42"/>
  <c r="I1074" i="42"/>
  <c r="I1075" i="42"/>
  <c r="I1076" i="42"/>
  <c r="I1077" i="42"/>
  <c r="I1078" i="42"/>
  <c r="I1079" i="42"/>
  <c r="I1080" i="42"/>
  <c r="I1081" i="42"/>
  <c r="I1082" i="42"/>
  <c r="I1083" i="42"/>
  <c r="I1084" i="42"/>
  <c r="I1085" i="42"/>
  <c r="I1086" i="42"/>
  <c r="I1087" i="42"/>
  <c r="I1088" i="42"/>
  <c r="I1089" i="42"/>
  <c r="I1090" i="42"/>
  <c r="I1091" i="42"/>
  <c r="I1092" i="42"/>
  <c r="I1093" i="42"/>
  <c r="I1094" i="42"/>
  <c r="I1095" i="42"/>
  <c r="I1096" i="42"/>
  <c r="I1097" i="42"/>
  <c r="I1098" i="42"/>
  <c r="I1099" i="42"/>
  <c r="I1100" i="42"/>
  <c r="I1101" i="42"/>
  <c r="I1102" i="42"/>
  <c r="I1103" i="42"/>
  <c r="I1104" i="42"/>
  <c r="I1105" i="42"/>
  <c r="I1106" i="42"/>
  <c r="I1107" i="42"/>
  <c r="I1108" i="42"/>
  <c r="I1109" i="42"/>
  <c r="I1110" i="42"/>
  <c r="I1111" i="42"/>
  <c r="I1112" i="42"/>
  <c r="I1113" i="42"/>
  <c r="I1114" i="42"/>
  <c r="I1115" i="42"/>
  <c r="I1116" i="42"/>
  <c r="I1117" i="42"/>
  <c r="I1118" i="42"/>
  <c r="I1119" i="42"/>
  <c r="I1120" i="42"/>
  <c r="I1121" i="42"/>
  <c r="I1122" i="42"/>
  <c r="I1123" i="42"/>
  <c r="I1124" i="42"/>
  <c r="I1125" i="42"/>
  <c r="I1126" i="42"/>
  <c r="I1127" i="42"/>
  <c r="I1128" i="42"/>
  <c r="I1129" i="42"/>
  <c r="I1130" i="42"/>
  <c r="I1131" i="42"/>
  <c r="I1132" i="42"/>
  <c r="I1133" i="42"/>
  <c r="I1134" i="42"/>
  <c r="I1135" i="42"/>
  <c r="I1136" i="42"/>
  <c r="I1137" i="42"/>
  <c r="I1138" i="42"/>
  <c r="I1139" i="42"/>
  <c r="I1140" i="42"/>
  <c r="I1141" i="42"/>
  <c r="I1142" i="42"/>
  <c r="I1143" i="42"/>
  <c r="I1144" i="42"/>
  <c r="I1145" i="42"/>
  <c r="I1146" i="42"/>
  <c r="I1147" i="42"/>
  <c r="I1148" i="42"/>
  <c r="I1149" i="42"/>
  <c r="I1150" i="42"/>
  <c r="I1151" i="42"/>
  <c r="I1152" i="42"/>
  <c r="I1153" i="42"/>
  <c r="I1154" i="42"/>
  <c r="I1155" i="42"/>
  <c r="I1156" i="42"/>
  <c r="I1157" i="42"/>
  <c r="I1158" i="42"/>
  <c r="I1159" i="42"/>
  <c r="I1160" i="42"/>
  <c r="I1161" i="42"/>
  <c r="I1162" i="42"/>
  <c r="I1163" i="42"/>
  <c r="I1164" i="42"/>
  <c r="I1165" i="42"/>
  <c r="I1166" i="42"/>
  <c r="I1167" i="42"/>
  <c r="I1168" i="42"/>
  <c r="I1169" i="42"/>
  <c r="I1170" i="42"/>
  <c r="I1171" i="42"/>
  <c r="I1172" i="42"/>
  <c r="I1173" i="42"/>
  <c r="I1174" i="42"/>
  <c r="I1175" i="42"/>
  <c r="I1176" i="42"/>
  <c r="I1177" i="42"/>
  <c r="I1178" i="42"/>
  <c r="I1179" i="42"/>
  <c r="I1180" i="42"/>
  <c r="I1181" i="42"/>
  <c r="I1182" i="42"/>
  <c r="I1183" i="42"/>
  <c r="I1184" i="42"/>
  <c r="I1185" i="42"/>
  <c r="I1186" i="42"/>
  <c r="I1187" i="42"/>
  <c r="I1188" i="42"/>
  <c r="I1189" i="42"/>
  <c r="I1190" i="42"/>
  <c r="I1191" i="42"/>
  <c r="I1192" i="42"/>
  <c r="I1193" i="42"/>
  <c r="I1194" i="42"/>
  <c r="I1195" i="42"/>
  <c r="I1196" i="42"/>
  <c r="I1197" i="42"/>
  <c r="I1198" i="42"/>
  <c r="I1199" i="42"/>
  <c r="I1200" i="42"/>
  <c r="I1201" i="42"/>
  <c r="I1202" i="42"/>
  <c r="I1203" i="42"/>
  <c r="I1204" i="42"/>
  <c r="I1205" i="42"/>
  <c r="I1206" i="42"/>
  <c r="I1207" i="42"/>
  <c r="I1208" i="42"/>
  <c r="I1209" i="42"/>
  <c r="I1210" i="42"/>
  <c r="I1211" i="42"/>
  <c r="I1212" i="42"/>
  <c r="I1213" i="42"/>
  <c r="I1214" i="42"/>
  <c r="I1215" i="42"/>
  <c r="I1216" i="42"/>
  <c r="I1217" i="42"/>
  <c r="I1218" i="42"/>
  <c r="I1219" i="42"/>
  <c r="I1220" i="42"/>
  <c r="I1221" i="42"/>
  <c r="I1222" i="42"/>
  <c r="I1223" i="42"/>
  <c r="I1224" i="42"/>
  <c r="I1225" i="42"/>
  <c r="I1226" i="42"/>
  <c r="I1227" i="42"/>
  <c r="I1228" i="42"/>
  <c r="I1229" i="42"/>
  <c r="I1230" i="42"/>
  <c r="I1231" i="42"/>
  <c r="I1232" i="42"/>
  <c r="I1233" i="42"/>
  <c r="I1234" i="42"/>
  <c r="I1235" i="42"/>
  <c r="I1236" i="42"/>
  <c r="I1237" i="42"/>
  <c r="I1238" i="42"/>
  <c r="I1239" i="42"/>
  <c r="I1240" i="42"/>
  <c r="I1241" i="42"/>
  <c r="I1242" i="42"/>
  <c r="I1243" i="42"/>
  <c r="I1244" i="42"/>
  <c r="I1245" i="42"/>
  <c r="I1246" i="42"/>
  <c r="I1247" i="42"/>
  <c r="I1248" i="42"/>
  <c r="I1249" i="42"/>
  <c r="I1250" i="42"/>
  <c r="I1251" i="42"/>
  <c r="I1252" i="42"/>
  <c r="I1253" i="42"/>
  <c r="I1254" i="42"/>
  <c r="I1255" i="42"/>
  <c r="I1256" i="42"/>
  <c r="I1257" i="42"/>
  <c r="I1258" i="42"/>
  <c r="I1259" i="42"/>
  <c r="I1260" i="42"/>
  <c r="I1261" i="42"/>
  <c r="I1262" i="42"/>
  <c r="I1263" i="42"/>
  <c r="I1264" i="42"/>
  <c r="I1265" i="42"/>
  <c r="I1266" i="42"/>
  <c r="I1267" i="42"/>
  <c r="I1268" i="42"/>
  <c r="I1269" i="42"/>
  <c r="I1270" i="42"/>
  <c r="I1271" i="42"/>
  <c r="I1272" i="42"/>
  <c r="I1273" i="42"/>
  <c r="I1274" i="42"/>
  <c r="I1275" i="42"/>
  <c r="I1276" i="42"/>
  <c r="I1277" i="42"/>
  <c r="I1278" i="42"/>
  <c r="I1279" i="42"/>
  <c r="I1280" i="42"/>
  <c r="I1281" i="42"/>
  <c r="I1282" i="42"/>
  <c r="I1283" i="42"/>
  <c r="I1284" i="42"/>
  <c r="I1285" i="42"/>
  <c r="I1286" i="42"/>
  <c r="I1287" i="42"/>
  <c r="I1288" i="42"/>
  <c r="I1289" i="42"/>
  <c r="I1290" i="42"/>
  <c r="I1291" i="42"/>
  <c r="I1292" i="42"/>
  <c r="I1293" i="42"/>
  <c r="I1294" i="42"/>
  <c r="I1295" i="42"/>
  <c r="I1296" i="42"/>
  <c r="I1297" i="42"/>
  <c r="I1298" i="42"/>
  <c r="I1299" i="42"/>
  <c r="I1300" i="42"/>
  <c r="I1301" i="42"/>
  <c r="I1302" i="42"/>
  <c r="I1303" i="42"/>
  <c r="I1304" i="42"/>
  <c r="I1305" i="42"/>
  <c r="I1306" i="42"/>
  <c r="I1307" i="42"/>
  <c r="I1308" i="42"/>
  <c r="I1309" i="42"/>
  <c r="I1310" i="42"/>
  <c r="I1311" i="42"/>
  <c r="I1312" i="42"/>
  <c r="I1313" i="42"/>
  <c r="I1314" i="42"/>
  <c r="I1315" i="42"/>
  <c r="I1316" i="42"/>
  <c r="I1317" i="42"/>
  <c r="I1318" i="42"/>
  <c r="I1319" i="42"/>
  <c r="I1320" i="42"/>
  <c r="I1321" i="42"/>
  <c r="I1322" i="42"/>
  <c r="I1323" i="42"/>
  <c r="I1324" i="42"/>
  <c r="I1325" i="42"/>
  <c r="I1326" i="42"/>
  <c r="I1327" i="42"/>
  <c r="I1328" i="42"/>
  <c r="I1329" i="42"/>
  <c r="I1330" i="42"/>
  <c r="I1331" i="42"/>
  <c r="I1332" i="42"/>
  <c r="I1333" i="42"/>
  <c r="I1334" i="42"/>
  <c r="I1335" i="42"/>
  <c r="I1336" i="42"/>
  <c r="I1337" i="42"/>
  <c r="I1338" i="42"/>
  <c r="I1339" i="42"/>
  <c r="I1340" i="42"/>
  <c r="I1341" i="42"/>
  <c r="I1342" i="42"/>
  <c r="I1343" i="42"/>
  <c r="I1344" i="42"/>
  <c r="I1345" i="42"/>
  <c r="I1346" i="42"/>
  <c r="I1347" i="42"/>
  <c r="I1348" i="42"/>
  <c r="I1349" i="42"/>
  <c r="I1350" i="42"/>
  <c r="I1351" i="42"/>
  <c r="I1352" i="42"/>
  <c r="I1353" i="42"/>
  <c r="I1354" i="42"/>
  <c r="I1355" i="42"/>
  <c r="I1356" i="42"/>
  <c r="I1357" i="42"/>
  <c r="I1358" i="42"/>
  <c r="I1359" i="42"/>
  <c r="I1360" i="42"/>
  <c r="I1361" i="42"/>
  <c r="I1362" i="42"/>
  <c r="I1363" i="42"/>
  <c r="I1364" i="42"/>
  <c r="I1365" i="42"/>
  <c r="I1366" i="42"/>
  <c r="I1367" i="42"/>
  <c r="I1368" i="42"/>
  <c r="I1369" i="42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I2" i="29"/>
  <c r="I3" i="29"/>
  <c r="I4" i="29"/>
  <c r="I5" i="29"/>
  <c r="I6" i="29"/>
  <c r="I7" i="29"/>
  <c r="I8" i="29"/>
  <c r="I9" i="29"/>
  <c r="J2" i="29"/>
  <c r="J3" i="29"/>
  <c r="J4" i="29"/>
  <c r="J5" i="29"/>
  <c r="J6" i="29"/>
  <c r="J7" i="29"/>
  <c r="J8" i="29"/>
  <c r="K2" i="29"/>
  <c r="K3" i="29"/>
  <c r="K4" i="29"/>
  <c r="K5" i="29"/>
  <c r="K6" i="29"/>
  <c r="K7" i="29"/>
  <c r="K8" i="29"/>
  <c r="K9" i="29"/>
  <c r="L2" i="29"/>
  <c r="L3" i="29"/>
  <c r="L4" i="29"/>
  <c r="L5" i="29"/>
  <c r="L6" i="29"/>
  <c r="L7" i="29"/>
  <c r="L8" i="29"/>
  <c r="L9" i="29"/>
  <c r="L29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K102" i="45"/>
  <c r="K103" i="45"/>
  <c r="K104" i="45"/>
  <c r="K105" i="45"/>
  <c r="K106" i="45"/>
  <c r="K107" i="45"/>
  <c r="K108" i="45"/>
  <c r="K109" i="45"/>
  <c r="K110" i="45"/>
  <c r="K111" i="45"/>
  <c r="K112" i="45"/>
  <c r="K113" i="45"/>
  <c r="K114" i="45"/>
  <c r="K115" i="45"/>
  <c r="K116" i="45"/>
  <c r="K117" i="45"/>
  <c r="K118" i="45"/>
  <c r="K119" i="45"/>
  <c r="K120" i="45"/>
  <c r="K121" i="45"/>
  <c r="K122" i="45"/>
  <c r="K123" i="45"/>
  <c r="K124" i="45"/>
  <c r="K125" i="45"/>
  <c r="K126" i="45"/>
  <c r="K127" i="45"/>
  <c r="K128" i="45"/>
  <c r="K129" i="45"/>
  <c r="K130" i="45"/>
  <c r="K131" i="45"/>
  <c r="K132" i="45"/>
  <c r="K133" i="45"/>
  <c r="K134" i="45"/>
  <c r="K135" i="45"/>
  <c r="K136" i="45"/>
  <c r="K137" i="45"/>
  <c r="K138" i="45"/>
  <c r="K139" i="45"/>
  <c r="K140" i="45"/>
  <c r="K141" i="45"/>
  <c r="K142" i="45"/>
  <c r="K143" i="45"/>
  <c r="K144" i="45"/>
  <c r="K145" i="45"/>
  <c r="K146" i="45"/>
  <c r="K147" i="45"/>
  <c r="K148" i="45"/>
  <c r="K149" i="45"/>
  <c r="K150" i="45"/>
  <c r="K151" i="45"/>
  <c r="K152" i="45"/>
  <c r="K153" i="45"/>
  <c r="K154" i="45"/>
  <c r="K155" i="45"/>
  <c r="K156" i="45"/>
  <c r="K157" i="45"/>
  <c r="K158" i="45"/>
  <c r="K159" i="45"/>
  <c r="K160" i="45"/>
  <c r="K161" i="45"/>
  <c r="K162" i="45"/>
  <c r="K163" i="45"/>
  <c r="K164" i="45"/>
  <c r="K165" i="45"/>
  <c r="K166" i="45"/>
  <c r="K167" i="45"/>
  <c r="K168" i="45"/>
  <c r="K169" i="45"/>
  <c r="K170" i="45"/>
  <c r="K171" i="45"/>
  <c r="K172" i="45"/>
  <c r="K173" i="45"/>
  <c r="K174" i="45"/>
  <c r="K175" i="45"/>
  <c r="K176" i="45"/>
  <c r="K177" i="45"/>
  <c r="K178" i="45"/>
  <c r="K179" i="45"/>
  <c r="K180" i="45"/>
  <c r="K181" i="45"/>
  <c r="K182" i="45"/>
  <c r="K183" i="45"/>
  <c r="K184" i="45"/>
  <c r="K185" i="45"/>
  <c r="K186" i="45"/>
  <c r="K187" i="45"/>
  <c r="K188" i="45"/>
  <c r="K189" i="45"/>
  <c r="K190" i="45"/>
  <c r="K191" i="45"/>
  <c r="K192" i="45"/>
  <c r="K193" i="45"/>
  <c r="K194" i="45"/>
  <c r="K195" i="45"/>
  <c r="K196" i="45"/>
  <c r="K197" i="45"/>
  <c r="K198" i="45"/>
  <c r="K199" i="45"/>
  <c r="K200" i="45"/>
  <c r="K201" i="45"/>
  <c r="K202" i="45"/>
  <c r="K203" i="45"/>
  <c r="K204" i="45"/>
  <c r="K205" i="45"/>
  <c r="K206" i="45"/>
  <c r="K207" i="45"/>
  <c r="K208" i="45"/>
  <c r="K209" i="45"/>
  <c r="K210" i="45"/>
  <c r="K211" i="45"/>
  <c r="K212" i="45"/>
  <c r="K213" i="45"/>
  <c r="K214" i="45"/>
  <c r="K215" i="45"/>
  <c r="K216" i="45"/>
  <c r="K217" i="45"/>
  <c r="K218" i="45"/>
  <c r="K219" i="45"/>
  <c r="K220" i="45"/>
  <c r="K221" i="45"/>
  <c r="K222" i="45"/>
  <c r="K223" i="45"/>
  <c r="K224" i="45"/>
  <c r="K225" i="45"/>
  <c r="K226" i="45"/>
  <c r="K227" i="45"/>
  <c r="K228" i="45"/>
  <c r="K229" i="45"/>
  <c r="K230" i="45"/>
  <c r="K231" i="45"/>
  <c r="K232" i="45"/>
  <c r="K233" i="45"/>
  <c r="K234" i="45"/>
  <c r="K235" i="45"/>
  <c r="K236" i="45"/>
  <c r="K237" i="45"/>
  <c r="K238" i="45"/>
  <c r="K239" i="45"/>
  <c r="K240" i="45"/>
  <c r="K241" i="45"/>
  <c r="K242" i="45"/>
  <c r="K243" i="45"/>
  <c r="K244" i="45"/>
  <c r="K245" i="45"/>
  <c r="K246" i="45"/>
  <c r="K247" i="45"/>
  <c r="K248" i="45"/>
  <c r="K249" i="45"/>
  <c r="K250" i="45"/>
  <c r="K251" i="45"/>
  <c r="K252" i="45"/>
  <c r="K253" i="45"/>
  <c r="K254" i="45"/>
  <c r="K255" i="45"/>
  <c r="K256" i="45"/>
  <c r="K257" i="45"/>
  <c r="K258" i="45"/>
  <c r="K259" i="45"/>
  <c r="K260" i="45"/>
  <c r="K261" i="45"/>
  <c r="K262" i="45"/>
  <c r="K263" i="45"/>
  <c r="K264" i="45"/>
  <c r="K265" i="45"/>
  <c r="K266" i="45"/>
  <c r="K267" i="45"/>
  <c r="K268" i="45"/>
  <c r="K269" i="45"/>
  <c r="K270" i="45"/>
  <c r="K271" i="45"/>
  <c r="K272" i="45"/>
  <c r="K273" i="45"/>
  <c r="K274" i="45"/>
  <c r="K275" i="45"/>
  <c r="K276" i="45"/>
  <c r="K277" i="45"/>
  <c r="K278" i="45"/>
  <c r="K279" i="45"/>
  <c r="K280" i="45"/>
  <c r="K281" i="45"/>
  <c r="K282" i="45"/>
  <c r="K283" i="45"/>
  <c r="K284" i="45"/>
  <c r="K285" i="45"/>
  <c r="K286" i="45"/>
  <c r="K287" i="45"/>
  <c r="K288" i="45"/>
  <c r="K289" i="45"/>
  <c r="K290" i="45"/>
  <c r="K291" i="45"/>
  <c r="K292" i="45"/>
  <c r="K293" i="45"/>
  <c r="K294" i="45"/>
  <c r="K295" i="45"/>
  <c r="K296" i="45"/>
  <c r="K297" i="45"/>
  <c r="K298" i="45"/>
  <c r="K299" i="45"/>
  <c r="K300" i="45"/>
  <c r="K301" i="45"/>
  <c r="K302" i="45"/>
  <c r="K303" i="45"/>
  <c r="K304" i="45"/>
  <c r="K305" i="45"/>
  <c r="K306" i="45"/>
  <c r="K307" i="45"/>
  <c r="K308" i="45"/>
  <c r="K309" i="45"/>
  <c r="K310" i="45"/>
  <c r="K311" i="45"/>
  <c r="K312" i="45"/>
  <c r="K313" i="45"/>
  <c r="K314" i="45"/>
  <c r="K315" i="45"/>
  <c r="K316" i="45"/>
  <c r="K317" i="45"/>
  <c r="K318" i="45"/>
  <c r="K319" i="45"/>
  <c r="K320" i="45"/>
  <c r="K321" i="45"/>
  <c r="K322" i="45"/>
  <c r="K323" i="45"/>
  <c r="K324" i="45"/>
  <c r="K325" i="45"/>
  <c r="K326" i="45"/>
  <c r="K327" i="45"/>
  <c r="K328" i="45"/>
  <c r="K329" i="45"/>
  <c r="K330" i="45"/>
  <c r="K331" i="45"/>
  <c r="K332" i="45"/>
  <c r="K333" i="45"/>
  <c r="K334" i="45"/>
  <c r="K335" i="45"/>
  <c r="K336" i="45"/>
  <c r="K337" i="45"/>
  <c r="K338" i="45"/>
  <c r="K339" i="45"/>
  <c r="K340" i="45"/>
  <c r="K341" i="45"/>
  <c r="K342" i="45"/>
  <c r="K343" i="45"/>
  <c r="K344" i="45"/>
  <c r="K345" i="45"/>
  <c r="K346" i="45"/>
  <c r="K347" i="45"/>
  <c r="K348" i="45"/>
  <c r="K349" i="45"/>
  <c r="K350" i="45"/>
  <c r="K351" i="45"/>
  <c r="K352" i="45"/>
  <c r="K353" i="45"/>
  <c r="K354" i="45"/>
  <c r="K355" i="45"/>
  <c r="K356" i="45"/>
  <c r="K357" i="45"/>
  <c r="K358" i="45"/>
  <c r="K359" i="45"/>
  <c r="K360" i="45"/>
  <c r="K361" i="45"/>
  <c r="K362" i="45"/>
  <c r="K363" i="45"/>
  <c r="K364" i="45"/>
  <c r="K365" i="45"/>
  <c r="K366" i="45"/>
  <c r="K367" i="45"/>
  <c r="K368" i="45"/>
  <c r="K369" i="45"/>
  <c r="K370" i="45"/>
  <c r="K371" i="45"/>
  <c r="K372" i="45"/>
  <c r="K373" i="45"/>
  <c r="K374" i="45"/>
  <c r="K375" i="45"/>
  <c r="K376" i="45"/>
  <c r="K377" i="45"/>
  <c r="K378" i="45"/>
  <c r="K379" i="45"/>
  <c r="K380" i="45"/>
  <c r="K381" i="45"/>
  <c r="K382" i="45"/>
  <c r="K383" i="45"/>
  <c r="K384" i="45"/>
  <c r="K385" i="45"/>
  <c r="K386" i="45"/>
  <c r="K387" i="45"/>
  <c r="K388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L102" i="45"/>
  <c r="L103" i="45"/>
  <c r="L104" i="45"/>
  <c r="L105" i="45"/>
  <c r="L106" i="45"/>
  <c r="L107" i="45"/>
  <c r="L108" i="45"/>
  <c r="L109" i="45"/>
  <c r="L110" i="45"/>
  <c r="L111" i="45"/>
  <c r="L112" i="45"/>
  <c r="L113" i="45"/>
  <c r="L114" i="45"/>
  <c r="L115" i="45"/>
  <c r="L116" i="45"/>
  <c r="L117" i="45"/>
  <c r="L118" i="45"/>
  <c r="L119" i="45"/>
  <c r="L120" i="45"/>
  <c r="L121" i="45"/>
  <c r="L122" i="45"/>
  <c r="L123" i="45"/>
  <c r="L124" i="45"/>
  <c r="L125" i="45"/>
  <c r="L126" i="45"/>
  <c r="L127" i="45"/>
  <c r="L128" i="45"/>
  <c r="L129" i="45"/>
  <c r="L130" i="45"/>
  <c r="L131" i="45"/>
  <c r="L132" i="45"/>
  <c r="L133" i="45"/>
  <c r="L134" i="45"/>
  <c r="L135" i="45"/>
  <c r="L136" i="45"/>
  <c r="L137" i="45"/>
  <c r="L138" i="45"/>
  <c r="L139" i="45"/>
  <c r="L140" i="45"/>
  <c r="L141" i="45"/>
  <c r="L142" i="45"/>
  <c r="L143" i="45"/>
  <c r="L144" i="45"/>
  <c r="L145" i="45"/>
  <c r="L146" i="45"/>
  <c r="L147" i="45"/>
  <c r="L148" i="45"/>
  <c r="L149" i="45"/>
  <c r="L150" i="45"/>
  <c r="L151" i="45"/>
  <c r="L152" i="45"/>
  <c r="L153" i="45"/>
  <c r="L154" i="45"/>
  <c r="L155" i="45"/>
  <c r="L156" i="45"/>
  <c r="L157" i="45"/>
  <c r="L158" i="45"/>
  <c r="L159" i="45"/>
  <c r="L160" i="45"/>
  <c r="L161" i="45"/>
  <c r="L162" i="45"/>
  <c r="L163" i="45"/>
  <c r="L164" i="45"/>
  <c r="L165" i="45"/>
  <c r="L166" i="45"/>
  <c r="L167" i="45"/>
  <c r="L168" i="45"/>
  <c r="L169" i="45"/>
  <c r="L170" i="45"/>
  <c r="L171" i="45"/>
  <c r="L172" i="45"/>
  <c r="L173" i="45"/>
  <c r="L174" i="45"/>
  <c r="L175" i="45"/>
  <c r="L176" i="45"/>
  <c r="L177" i="45"/>
  <c r="L178" i="45"/>
  <c r="L179" i="45"/>
  <c r="L180" i="45"/>
  <c r="L181" i="45"/>
  <c r="L182" i="45"/>
  <c r="L183" i="45"/>
  <c r="L184" i="45"/>
  <c r="L185" i="45"/>
  <c r="L186" i="45"/>
  <c r="L187" i="45"/>
  <c r="L188" i="45"/>
  <c r="L189" i="45"/>
  <c r="L190" i="45"/>
  <c r="L191" i="45"/>
  <c r="L192" i="45"/>
  <c r="L193" i="45"/>
  <c r="L194" i="45"/>
  <c r="L195" i="45"/>
  <c r="L196" i="45"/>
  <c r="L197" i="45"/>
  <c r="L198" i="45"/>
  <c r="L199" i="45"/>
  <c r="L200" i="45"/>
  <c r="L201" i="45"/>
  <c r="L202" i="45"/>
  <c r="L203" i="45"/>
  <c r="L204" i="45"/>
  <c r="L205" i="45"/>
  <c r="L206" i="45"/>
  <c r="L207" i="45"/>
  <c r="L208" i="45"/>
  <c r="L209" i="45"/>
  <c r="L210" i="45"/>
  <c r="L211" i="45"/>
  <c r="L212" i="45"/>
  <c r="L213" i="45"/>
  <c r="L214" i="45"/>
  <c r="L215" i="45"/>
  <c r="L216" i="45"/>
  <c r="L217" i="45"/>
  <c r="L218" i="45"/>
  <c r="L219" i="45"/>
  <c r="L220" i="45"/>
  <c r="L221" i="45"/>
  <c r="L222" i="45"/>
  <c r="L223" i="45"/>
  <c r="L224" i="45"/>
  <c r="L225" i="45"/>
  <c r="L226" i="45"/>
  <c r="L227" i="45"/>
  <c r="L228" i="45"/>
  <c r="L229" i="45"/>
  <c r="L230" i="45"/>
  <c r="L231" i="45"/>
  <c r="L232" i="45"/>
  <c r="L233" i="45"/>
  <c r="L234" i="45"/>
  <c r="L235" i="45"/>
  <c r="L236" i="45"/>
  <c r="L237" i="45"/>
  <c r="L238" i="45"/>
  <c r="L239" i="45"/>
  <c r="L240" i="45"/>
  <c r="L241" i="45"/>
  <c r="L242" i="45"/>
  <c r="L243" i="45"/>
  <c r="L244" i="45"/>
  <c r="L245" i="45"/>
  <c r="L246" i="45"/>
  <c r="L247" i="45"/>
  <c r="L248" i="45"/>
  <c r="L249" i="45"/>
  <c r="L250" i="45"/>
  <c r="L251" i="45"/>
  <c r="L252" i="45"/>
  <c r="L253" i="45"/>
  <c r="L254" i="45"/>
  <c r="L255" i="45"/>
  <c r="L256" i="45"/>
  <c r="L257" i="45"/>
  <c r="L258" i="45"/>
  <c r="L259" i="45"/>
  <c r="L260" i="45"/>
  <c r="L261" i="45"/>
  <c r="L262" i="45"/>
  <c r="L263" i="45"/>
  <c r="L264" i="45"/>
  <c r="L265" i="45"/>
  <c r="L266" i="45"/>
  <c r="L267" i="45"/>
  <c r="L268" i="45"/>
  <c r="L269" i="45"/>
  <c r="L270" i="45"/>
  <c r="L271" i="45"/>
  <c r="L272" i="45"/>
  <c r="L273" i="45"/>
  <c r="L274" i="45"/>
  <c r="L275" i="45"/>
  <c r="L276" i="45"/>
  <c r="L277" i="45"/>
  <c r="L278" i="45"/>
  <c r="L279" i="45"/>
  <c r="L280" i="45"/>
  <c r="L281" i="45"/>
  <c r="L282" i="45"/>
  <c r="L283" i="45"/>
  <c r="L284" i="45"/>
  <c r="L285" i="45"/>
  <c r="L286" i="45"/>
  <c r="L287" i="45"/>
  <c r="L288" i="45"/>
  <c r="L289" i="45"/>
  <c r="L290" i="45"/>
  <c r="L291" i="45"/>
  <c r="L292" i="45"/>
  <c r="L293" i="45"/>
  <c r="L294" i="45"/>
  <c r="L295" i="45"/>
  <c r="L296" i="45"/>
  <c r="L297" i="45"/>
  <c r="L298" i="45"/>
  <c r="L299" i="45"/>
  <c r="L300" i="45"/>
  <c r="L301" i="45"/>
  <c r="L302" i="45"/>
  <c r="L303" i="45"/>
  <c r="L304" i="45"/>
  <c r="L305" i="45"/>
  <c r="L306" i="45"/>
  <c r="L307" i="45"/>
  <c r="L308" i="45"/>
  <c r="L309" i="45"/>
  <c r="L310" i="45"/>
  <c r="L311" i="45"/>
  <c r="L312" i="45"/>
  <c r="L313" i="45"/>
  <c r="L314" i="45"/>
  <c r="L315" i="45"/>
  <c r="L316" i="45"/>
  <c r="L317" i="45"/>
  <c r="L318" i="45"/>
  <c r="L319" i="45"/>
  <c r="L320" i="45"/>
  <c r="L321" i="45"/>
  <c r="L322" i="45"/>
  <c r="L323" i="45"/>
  <c r="L324" i="45"/>
  <c r="L325" i="45"/>
  <c r="L326" i="45"/>
  <c r="L327" i="45"/>
  <c r="L328" i="45"/>
  <c r="L329" i="45"/>
  <c r="L330" i="45"/>
  <c r="L331" i="45"/>
  <c r="L332" i="45"/>
  <c r="L333" i="45"/>
  <c r="L334" i="45"/>
  <c r="L335" i="45"/>
  <c r="L336" i="45"/>
  <c r="L337" i="45"/>
  <c r="L338" i="45"/>
  <c r="L339" i="45"/>
  <c r="L340" i="45"/>
  <c r="L341" i="45"/>
  <c r="L342" i="45"/>
  <c r="L343" i="45"/>
  <c r="L344" i="45"/>
  <c r="L345" i="45"/>
  <c r="L346" i="45"/>
  <c r="L347" i="45"/>
  <c r="L348" i="45"/>
  <c r="L349" i="45"/>
  <c r="L350" i="45"/>
  <c r="L351" i="45"/>
  <c r="L352" i="45"/>
  <c r="L353" i="45"/>
  <c r="L354" i="45"/>
  <c r="L355" i="45"/>
  <c r="L356" i="45"/>
  <c r="L357" i="45"/>
  <c r="L358" i="45"/>
  <c r="L359" i="45"/>
  <c r="L360" i="45"/>
  <c r="L361" i="45"/>
  <c r="L362" i="45"/>
  <c r="L363" i="45"/>
  <c r="L364" i="45"/>
  <c r="L365" i="45"/>
  <c r="L366" i="45"/>
  <c r="L367" i="45"/>
  <c r="L368" i="45"/>
  <c r="L369" i="45"/>
  <c r="L370" i="45"/>
  <c r="L371" i="45"/>
  <c r="L372" i="45"/>
  <c r="L373" i="45"/>
  <c r="L374" i="45"/>
  <c r="L375" i="45"/>
  <c r="L376" i="45"/>
  <c r="L377" i="45"/>
  <c r="L378" i="45"/>
  <c r="L379" i="45"/>
  <c r="L380" i="45"/>
  <c r="L381" i="45"/>
  <c r="L382" i="45"/>
  <c r="L383" i="45"/>
  <c r="L384" i="45"/>
  <c r="L385" i="45"/>
  <c r="L386" i="45"/>
  <c r="L387" i="45"/>
  <c r="L388" i="45"/>
  <c r="M342" i="20"/>
  <c r="M341" i="20"/>
  <c r="M338" i="20"/>
  <c r="M330" i="20"/>
  <c r="I2" i="44"/>
  <c r="I3" i="44"/>
  <c r="I4" i="44"/>
  <c r="I5" i="44"/>
  <c r="I6" i="44"/>
  <c r="I7" i="44"/>
  <c r="I8" i="44"/>
  <c r="I9" i="44"/>
  <c r="I10" i="44"/>
  <c r="I11" i="44"/>
  <c r="I12" i="44"/>
  <c r="I13" i="44"/>
  <c r="I14" i="44"/>
  <c r="I15" i="44"/>
  <c r="I16" i="44"/>
  <c r="I17" i="44"/>
  <c r="I18" i="44"/>
  <c r="I19" i="44"/>
  <c r="I20" i="44"/>
  <c r="I21" i="44"/>
  <c r="I22" i="44"/>
  <c r="I23" i="44"/>
  <c r="I24" i="44"/>
  <c r="I25" i="44"/>
  <c r="I26" i="44"/>
  <c r="I27" i="44"/>
  <c r="I28" i="44"/>
  <c r="I29" i="44"/>
  <c r="I30" i="44"/>
  <c r="I31" i="44"/>
  <c r="I32" i="44"/>
  <c r="I33" i="44"/>
  <c r="I34" i="44"/>
  <c r="I35" i="44"/>
  <c r="I36" i="44"/>
  <c r="I37" i="44"/>
  <c r="I38" i="44"/>
  <c r="I39" i="44"/>
  <c r="I40" i="44"/>
  <c r="I41" i="44"/>
  <c r="I42" i="44"/>
  <c r="I43" i="44"/>
  <c r="I44" i="44"/>
  <c r="I45" i="44"/>
  <c r="I46" i="44"/>
  <c r="I47" i="44"/>
  <c r="I48" i="44"/>
  <c r="I49" i="44"/>
  <c r="I50" i="44"/>
  <c r="I51" i="44"/>
  <c r="I52" i="44"/>
  <c r="I53" i="44"/>
  <c r="I54" i="44"/>
  <c r="I55" i="44"/>
  <c r="I56" i="44"/>
  <c r="I57" i="44"/>
  <c r="I58" i="44"/>
  <c r="I59" i="44"/>
  <c r="I60" i="44"/>
  <c r="I61" i="44"/>
  <c r="I62" i="44"/>
  <c r="I63" i="44"/>
  <c r="I64" i="44"/>
  <c r="I65" i="44"/>
  <c r="I66" i="44"/>
  <c r="I67" i="44"/>
  <c r="I68" i="44"/>
  <c r="I69" i="44"/>
  <c r="I70" i="44"/>
  <c r="I71" i="44"/>
  <c r="I72" i="44"/>
  <c r="I73" i="44"/>
  <c r="I74" i="44"/>
  <c r="I75" i="44"/>
  <c r="I76" i="44"/>
  <c r="I77" i="44"/>
  <c r="I78" i="44"/>
  <c r="I79" i="44"/>
  <c r="I80" i="44"/>
  <c r="I81" i="44"/>
  <c r="I82" i="44"/>
  <c r="I83" i="44"/>
  <c r="I84" i="44"/>
  <c r="I85" i="44"/>
  <c r="I86" i="44"/>
  <c r="I87" i="44"/>
  <c r="I88" i="44"/>
  <c r="I89" i="44"/>
  <c r="I90" i="44"/>
  <c r="I91" i="44"/>
  <c r="I92" i="44"/>
  <c r="I93" i="44"/>
  <c r="I94" i="44"/>
  <c r="I95" i="44"/>
  <c r="I96" i="44"/>
  <c r="I97" i="44"/>
  <c r="I98" i="44"/>
  <c r="I99" i="44"/>
  <c r="I100" i="44"/>
  <c r="I101" i="44"/>
  <c r="I102" i="44"/>
  <c r="I103" i="44"/>
  <c r="I104" i="44"/>
  <c r="I105" i="44"/>
  <c r="I106" i="44"/>
  <c r="I107" i="44"/>
  <c r="I108" i="44"/>
  <c r="I109" i="44"/>
  <c r="I110" i="44"/>
  <c r="I111" i="44"/>
  <c r="I112" i="44"/>
  <c r="I113" i="44"/>
  <c r="I114" i="44"/>
  <c r="I115" i="44"/>
  <c r="I116" i="44"/>
  <c r="I117" i="44"/>
  <c r="I118" i="44"/>
  <c r="I119" i="44"/>
  <c r="I120" i="44"/>
  <c r="I121" i="44"/>
  <c r="I122" i="44"/>
  <c r="I123" i="44"/>
  <c r="I124" i="44"/>
  <c r="I125" i="44"/>
  <c r="I126" i="44"/>
  <c r="I127" i="44"/>
  <c r="I128" i="44"/>
  <c r="I129" i="44"/>
  <c r="I130" i="44"/>
  <c r="I131" i="44"/>
  <c r="I132" i="44"/>
  <c r="I133" i="44"/>
  <c r="I134" i="44"/>
  <c r="I135" i="44"/>
  <c r="I136" i="44"/>
  <c r="I137" i="44"/>
  <c r="I138" i="44"/>
  <c r="I139" i="44"/>
  <c r="I140" i="44"/>
  <c r="I141" i="44"/>
  <c r="I142" i="44"/>
  <c r="I143" i="44"/>
  <c r="I144" i="44"/>
  <c r="I145" i="44"/>
  <c r="I146" i="44"/>
  <c r="I147" i="44"/>
  <c r="I148" i="44"/>
  <c r="I149" i="44"/>
  <c r="I150" i="44"/>
  <c r="I151" i="44"/>
  <c r="I152" i="44"/>
  <c r="I153" i="44"/>
  <c r="I154" i="44"/>
  <c r="I155" i="44"/>
  <c r="I156" i="44"/>
  <c r="I157" i="44"/>
  <c r="I158" i="44"/>
  <c r="I159" i="44"/>
  <c r="I160" i="44"/>
  <c r="I161" i="44"/>
  <c r="I162" i="44"/>
  <c r="I163" i="44"/>
  <c r="I164" i="44"/>
  <c r="I165" i="44"/>
  <c r="I166" i="44"/>
  <c r="I167" i="44"/>
  <c r="I169" i="44"/>
  <c r="I170" i="44"/>
  <c r="I171" i="44"/>
  <c r="I173" i="44"/>
  <c r="I175" i="44"/>
  <c r="I176" i="44"/>
  <c r="I177" i="44"/>
  <c r="I178" i="44"/>
  <c r="I179" i="44"/>
  <c r="I180" i="44"/>
  <c r="I181" i="44"/>
  <c r="I182" i="44"/>
  <c r="I183" i="44"/>
  <c r="I184" i="44"/>
  <c r="I185" i="44"/>
  <c r="I186" i="44"/>
  <c r="I187" i="44"/>
  <c r="I188" i="44"/>
  <c r="I189" i="44"/>
  <c r="I190" i="44"/>
  <c r="I191" i="44"/>
  <c r="I192" i="44"/>
  <c r="I193" i="44"/>
  <c r="I194" i="44"/>
  <c r="I195" i="44"/>
  <c r="I196" i="44"/>
  <c r="I197" i="44"/>
  <c r="I198" i="44"/>
  <c r="I199" i="44"/>
  <c r="I200" i="44"/>
  <c r="I201" i="44"/>
  <c r="I202" i="44"/>
  <c r="I203" i="44"/>
  <c r="I204" i="44"/>
  <c r="I205" i="44"/>
  <c r="I206" i="44"/>
  <c r="I207" i="44"/>
  <c r="I208" i="44"/>
  <c r="I209" i="44"/>
  <c r="I210" i="44"/>
  <c r="I211" i="44"/>
  <c r="I212" i="44"/>
  <c r="I213" i="44"/>
  <c r="I214" i="44"/>
  <c r="I215" i="44"/>
  <c r="I216" i="44"/>
  <c r="I217" i="44"/>
  <c r="I218" i="44"/>
  <c r="I219" i="44"/>
  <c r="I220" i="44"/>
  <c r="I221" i="44"/>
  <c r="I222" i="44"/>
  <c r="I223" i="44"/>
  <c r="I224" i="44"/>
  <c r="I225" i="44"/>
  <c r="I226" i="44"/>
  <c r="I227" i="44"/>
  <c r="I228" i="44"/>
  <c r="I229" i="44"/>
  <c r="I230" i="44"/>
  <c r="I231" i="44"/>
  <c r="I232" i="44"/>
  <c r="I233" i="44"/>
  <c r="I234" i="44"/>
  <c r="I235" i="44"/>
  <c r="I237" i="44"/>
  <c r="I238" i="44"/>
  <c r="I239" i="44"/>
  <c r="I240" i="44"/>
  <c r="I241" i="44"/>
  <c r="I242" i="44"/>
  <c r="I243" i="44"/>
  <c r="I244" i="44"/>
  <c r="I245" i="44"/>
  <c r="I246" i="44"/>
  <c r="I247" i="44"/>
  <c r="I248" i="44"/>
  <c r="I249" i="44"/>
  <c r="I250" i="44"/>
  <c r="I251" i="44"/>
  <c r="I252" i="44"/>
  <c r="I253" i="44"/>
  <c r="I254" i="44"/>
  <c r="I255" i="44"/>
  <c r="I256" i="44"/>
  <c r="I257" i="44"/>
  <c r="I258" i="44"/>
  <c r="I259" i="44"/>
  <c r="I260" i="44"/>
  <c r="I261" i="44"/>
  <c r="I262" i="44"/>
  <c r="I263" i="44"/>
  <c r="I264" i="44"/>
  <c r="I265" i="44"/>
  <c r="I266" i="44"/>
  <c r="I267" i="44"/>
  <c r="I268" i="44"/>
  <c r="I269" i="44"/>
  <c r="I270" i="44"/>
  <c r="I271" i="44"/>
  <c r="I272" i="44"/>
  <c r="I273" i="44"/>
  <c r="I274" i="44"/>
  <c r="I275" i="44"/>
  <c r="I276" i="44"/>
  <c r="I277" i="44"/>
  <c r="I278" i="44"/>
  <c r="I279" i="44"/>
  <c r="I280" i="44"/>
  <c r="I281" i="44"/>
  <c r="I282" i="44"/>
  <c r="I283" i="44"/>
  <c r="I284" i="44"/>
  <c r="I285" i="44"/>
  <c r="I286" i="44"/>
  <c r="I287" i="44"/>
  <c r="I288" i="44"/>
  <c r="I289" i="44"/>
  <c r="I290" i="44"/>
  <c r="I291" i="44"/>
  <c r="I292" i="44"/>
  <c r="I293" i="44"/>
  <c r="I294" i="44"/>
  <c r="I295" i="44"/>
  <c r="I296" i="44"/>
  <c r="I297" i="44"/>
  <c r="I298" i="44"/>
  <c r="I299" i="44"/>
  <c r="I300" i="44"/>
  <c r="I301" i="44"/>
  <c r="I302" i="44"/>
  <c r="I303" i="44"/>
  <c r="I304" i="44"/>
  <c r="I305" i="44"/>
  <c r="I306" i="44"/>
  <c r="I307" i="44"/>
  <c r="I308" i="44"/>
  <c r="I309" i="44"/>
  <c r="I310" i="44"/>
  <c r="I311" i="44"/>
  <c r="I312" i="44"/>
  <c r="I313" i="44"/>
  <c r="I314" i="44"/>
  <c r="I315" i="44"/>
  <c r="I316" i="44"/>
  <c r="I317" i="44"/>
  <c r="I318" i="44"/>
  <c r="I319" i="44"/>
  <c r="I320" i="44"/>
  <c r="I321" i="44"/>
  <c r="I322" i="44"/>
  <c r="I323" i="44"/>
  <c r="I324" i="44"/>
  <c r="I325" i="44"/>
  <c r="I326" i="44"/>
  <c r="I327" i="44"/>
  <c r="I328" i="44"/>
  <c r="I329" i="44"/>
  <c r="I331" i="44"/>
  <c r="I332" i="44"/>
  <c r="I333" i="44"/>
  <c r="I334" i="44"/>
  <c r="I335" i="44"/>
  <c r="I336" i="44"/>
  <c r="I337" i="44"/>
  <c r="I338" i="44"/>
  <c r="I339" i="44"/>
  <c r="I340" i="44"/>
  <c r="I341" i="44"/>
  <c r="I342" i="44"/>
  <c r="I343" i="44"/>
  <c r="I344" i="44"/>
  <c r="I345" i="44"/>
  <c r="I346" i="44"/>
  <c r="I347" i="44"/>
  <c r="I348" i="44"/>
  <c r="I349" i="44"/>
  <c r="I350" i="44"/>
  <c r="I351" i="44"/>
  <c r="I352" i="44"/>
  <c r="I353" i="44"/>
  <c r="I354" i="44"/>
  <c r="I355" i="44"/>
  <c r="I356" i="44"/>
  <c r="I357" i="44"/>
  <c r="I358" i="44"/>
  <c r="I359" i="44"/>
  <c r="I360" i="44"/>
  <c r="I361" i="44"/>
  <c r="I362" i="44"/>
  <c r="I363" i="44"/>
  <c r="I364" i="44"/>
  <c r="I365" i="44"/>
  <c r="I366" i="44"/>
  <c r="I367" i="44"/>
  <c r="I368" i="44"/>
  <c r="I369" i="44"/>
  <c r="I370" i="44"/>
  <c r="I371" i="44"/>
  <c r="I372" i="44"/>
  <c r="I373" i="44"/>
  <c r="I374" i="44"/>
  <c r="I375" i="44"/>
  <c r="I376" i="44"/>
  <c r="I377" i="44"/>
  <c r="I378" i="44"/>
  <c r="I379" i="44"/>
  <c r="I380" i="44"/>
  <c r="I381" i="44"/>
  <c r="I382" i="44"/>
  <c r="I383" i="44"/>
  <c r="I384" i="44"/>
  <c r="I385" i="44"/>
  <c r="I386" i="44"/>
  <c r="I387" i="44"/>
  <c r="I388" i="44"/>
  <c r="I389" i="44"/>
  <c r="I390" i="44"/>
  <c r="I391" i="44"/>
  <c r="I392" i="44"/>
  <c r="I393" i="44"/>
  <c r="I394" i="44"/>
  <c r="I395" i="44"/>
  <c r="I396" i="44"/>
  <c r="I397" i="44"/>
  <c r="I398" i="44"/>
  <c r="I399" i="44"/>
  <c r="I400" i="44"/>
  <c r="I401" i="44"/>
  <c r="I402" i="44"/>
  <c r="I403" i="44"/>
  <c r="I404" i="44"/>
  <c r="I405" i="44"/>
  <c r="I406" i="44"/>
  <c r="I407" i="44"/>
  <c r="I408" i="44"/>
  <c r="I409" i="44"/>
  <c r="I410" i="44"/>
  <c r="I411" i="44"/>
  <c r="I412" i="44"/>
  <c r="I413" i="44"/>
  <c r="I414" i="44"/>
  <c r="I415" i="44"/>
  <c r="I416" i="44"/>
  <c r="I417" i="44"/>
  <c r="I418" i="44"/>
  <c r="I419" i="44"/>
  <c r="I420" i="44"/>
  <c r="I421" i="44"/>
  <c r="I422" i="44"/>
  <c r="I424" i="44"/>
  <c r="I425" i="44"/>
  <c r="I426" i="44"/>
  <c r="I427" i="44"/>
  <c r="I428" i="44"/>
  <c r="I429" i="44"/>
  <c r="I430" i="44"/>
  <c r="I431" i="44"/>
  <c r="I432" i="44"/>
  <c r="I2" i="36" l="1"/>
  <c r="I3" i="36"/>
  <c r="I4" i="36"/>
  <c r="I5" i="36"/>
  <c r="I6" i="36"/>
  <c r="I7" i="36"/>
  <c r="I8" i="36"/>
  <c r="I9" i="36"/>
  <c r="I10" i="36"/>
  <c r="I11" i="36"/>
  <c r="I12" i="36"/>
  <c r="J12" i="36" s="1"/>
  <c r="I13" i="36"/>
  <c r="I14" i="36"/>
  <c r="I15" i="36"/>
  <c r="I16" i="36"/>
  <c r="I17" i="36"/>
  <c r="I18" i="36"/>
  <c r="I19" i="36"/>
  <c r="I20" i="36"/>
  <c r="I21" i="36"/>
  <c r="I22" i="36"/>
  <c r="I23" i="36"/>
  <c r="I24" i="36"/>
  <c r="J24" i="36" s="1"/>
  <c r="I25" i="36"/>
  <c r="I26" i="36"/>
  <c r="I27" i="36"/>
  <c r="I28" i="36"/>
  <c r="I29" i="36"/>
  <c r="I30" i="36"/>
  <c r="I31" i="36"/>
  <c r="I32" i="36"/>
  <c r="I33" i="36"/>
  <c r="I34" i="36"/>
  <c r="I35" i="36"/>
  <c r="I36" i="36"/>
  <c r="J36" i="36" s="1"/>
  <c r="I37" i="36"/>
  <c r="I38" i="36"/>
  <c r="I39" i="36"/>
  <c r="I40" i="36"/>
  <c r="I41" i="36"/>
  <c r="I42" i="36"/>
  <c r="I43" i="36"/>
  <c r="I44" i="36"/>
  <c r="I45" i="36"/>
  <c r="I46" i="36"/>
  <c r="I47" i="36"/>
  <c r="I48" i="36"/>
  <c r="J48" i="36" s="1"/>
  <c r="I49" i="36"/>
  <c r="I50" i="36"/>
  <c r="I51" i="36"/>
  <c r="I52" i="36"/>
  <c r="I53" i="36"/>
  <c r="I54" i="36"/>
  <c r="I55" i="36"/>
  <c r="I56" i="36"/>
  <c r="I57" i="36"/>
  <c r="I58" i="36"/>
  <c r="I59" i="36"/>
  <c r="I60" i="36"/>
  <c r="J60" i="36" s="1"/>
  <c r="I61" i="36"/>
  <c r="I62" i="36"/>
  <c r="I63" i="36"/>
  <c r="I64" i="36"/>
  <c r="I65" i="36"/>
  <c r="I66" i="36"/>
  <c r="I67" i="36"/>
  <c r="I68" i="36"/>
  <c r="I69" i="36"/>
  <c r="I70" i="36"/>
  <c r="I71" i="36"/>
  <c r="I72" i="36"/>
  <c r="J72" i="36" s="1"/>
  <c r="I73" i="36"/>
  <c r="I74" i="36"/>
  <c r="I75" i="36"/>
  <c r="I76" i="36"/>
  <c r="I77" i="36"/>
  <c r="I78" i="36"/>
  <c r="I79" i="36"/>
  <c r="I80" i="36"/>
  <c r="I81" i="36"/>
  <c r="I82" i="36"/>
  <c r="I83" i="36"/>
  <c r="I84" i="36"/>
  <c r="J84" i="36" s="1"/>
  <c r="I85" i="36"/>
  <c r="I86" i="36"/>
  <c r="I87" i="36"/>
  <c r="I88" i="36"/>
  <c r="I89" i="36"/>
  <c r="I90" i="36"/>
  <c r="I91" i="36"/>
  <c r="I92" i="36"/>
  <c r="I93" i="36"/>
  <c r="I94" i="36"/>
  <c r="I95" i="36"/>
  <c r="I96" i="36"/>
  <c r="J96" i="36" s="1"/>
  <c r="I97" i="36"/>
  <c r="I98" i="36"/>
  <c r="I99" i="36"/>
  <c r="I100" i="36"/>
  <c r="I101" i="36"/>
  <c r="I102" i="36"/>
  <c r="I103" i="36"/>
  <c r="I104" i="36"/>
  <c r="I105" i="36"/>
  <c r="I106" i="36"/>
  <c r="I107" i="36"/>
  <c r="I108" i="36"/>
  <c r="J108" i="36" s="1"/>
  <c r="I109" i="36"/>
  <c r="I110" i="36"/>
  <c r="I111" i="36"/>
  <c r="I112" i="36"/>
  <c r="I113" i="36"/>
  <c r="I114" i="36"/>
  <c r="I115" i="36"/>
  <c r="I116" i="36"/>
  <c r="I117" i="36"/>
  <c r="I118" i="36"/>
  <c r="I119" i="36"/>
  <c r="I120" i="36"/>
  <c r="J120" i="36" s="1"/>
  <c r="I121" i="36"/>
  <c r="I122" i="36"/>
  <c r="I123" i="36"/>
  <c r="I124" i="36"/>
  <c r="I125" i="36"/>
  <c r="I126" i="36"/>
  <c r="I127" i="36"/>
  <c r="I128" i="36"/>
  <c r="I129" i="36"/>
  <c r="I130" i="36"/>
  <c r="I131" i="36"/>
  <c r="I132" i="36"/>
  <c r="J132" i="36" s="1"/>
  <c r="I133" i="36"/>
  <c r="I134" i="36"/>
  <c r="I135" i="36"/>
  <c r="I136" i="36"/>
  <c r="I137" i="36"/>
  <c r="I138" i="36"/>
  <c r="I139" i="36"/>
  <c r="I140" i="36"/>
  <c r="I141" i="36"/>
  <c r="I142" i="36"/>
  <c r="I143" i="36"/>
  <c r="I144" i="36"/>
  <c r="J144" i="36" s="1"/>
  <c r="I145" i="36"/>
  <c r="I146" i="36"/>
  <c r="I147" i="36"/>
  <c r="I148" i="36"/>
  <c r="I149" i="36"/>
  <c r="I150" i="36"/>
  <c r="I151" i="36"/>
  <c r="I152" i="36"/>
  <c r="I153" i="36"/>
  <c r="I154" i="36"/>
  <c r="I155" i="36"/>
  <c r="I156" i="36"/>
  <c r="J156" i="36" s="1"/>
  <c r="I157" i="36"/>
  <c r="I158" i="36"/>
  <c r="I159" i="36"/>
  <c r="I160" i="36"/>
  <c r="I161" i="36"/>
  <c r="I162" i="36"/>
  <c r="I163" i="36"/>
  <c r="I164" i="36"/>
  <c r="I165" i="36"/>
  <c r="I166" i="36"/>
  <c r="I167" i="36"/>
  <c r="I168" i="36"/>
  <c r="J168" i="36" s="1"/>
  <c r="I169" i="36"/>
  <c r="I170" i="36"/>
  <c r="I171" i="36"/>
  <c r="I172" i="36"/>
  <c r="I173" i="36"/>
  <c r="I174" i="36"/>
  <c r="I175" i="36"/>
  <c r="I176" i="36"/>
  <c r="I177" i="36"/>
  <c r="I178" i="36"/>
  <c r="I179" i="36"/>
  <c r="I180" i="36"/>
  <c r="J180" i="36" s="1"/>
  <c r="I181" i="36"/>
  <c r="I182" i="36"/>
  <c r="I183" i="36"/>
  <c r="I184" i="36"/>
  <c r="I185" i="36"/>
  <c r="I186" i="36"/>
  <c r="I187" i="36"/>
  <c r="I188" i="36"/>
  <c r="I189" i="36"/>
  <c r="I190" i="36"/>
  <c r="I191" i="36"/>
  <c r="I192" i="36"/>
  <c r="J192" i="36" s="1"/>
  <c r="I193" i="36"/>
  <c r="I194" i="36"/>
  <c r="I195" i="36"/>
  <c r="I196" i="36"/>
  <c r="I197" i="36"/>
  <c r="I198" i="36"/>
  <c r="I199" i="36"/>
  <c r="I200" i="36"/>
  <c r="I201" i="36"/>
  <c r="I202" i="36"/>
  <c r="I203" i="36"/>
  <c r="I204" i="36"/>
  <c r="J204" i="36" s="1"/>
  <c r="I205" i="36"/>
  <c r="I206" i="36"/>
  <c r="I207" i="36"/>
  <c r="I208" i="36"/>
  <c r="I209" i="36"/>
  <c r="I210" i="36"/>
  <c r="I211" i="36"/>
  <c r="I212" i="36"/>
  <c r="I213" i="36"/>
  <c r="I214" i="36"/>
  <c r="I215" i="36"/>
  <c r="I216" i="36"/>
  <c r="J216" i="36" s="1"/>
  <c r="I217" i="36"/>
  <c r="I218" i="36"/>
  <c r="I219" i="36"/>
  <c r="I220" i="36"/>
  <c r="I221" i="36"/>
  <c r="I222" i="36"/>
  <c r="I223" i="36"/>
  <c r="I224" i="36"/>
  <c r="I225" i="36"/>
  <c r="I226" i="36"/>
  <c r="I227" i="36"/>
  <c r="I228" i="36"/>
  <c r="J228" i="36" s="1"/>
  <c r="I229" i="36"/>
  <c r="I230" i="36"/>
  <c r="I231" i="36"/>
  <c r="I232" i="36"/>
  <c r="I233" i="36"/>
  <c r="I234" i="36"/>
  <c r="I235" i="36"/>
  <c r="I236" i="36"/>
  <c r="I237" i="36"/>
  <c r="I238" i="36"/>
  <c r="I239" i="36"/>
  <c r="I240" i="36"/>
  <c r="J240" i="36" s="1"/>
  <c r="I241" i="36"/>
  <c r="I242" i="36"/>
  <c r="I243" i="36"/>
  <c r="I244" i="36"/>
  <c r="I245" i="36"/>
  <c r="I246" i="36"/>
  <c r="I247" i="36"/>
  <c r="I248" i="36"/>
  <c r="I249" i="36"/>
  <c r="I250" i="36"/>
  <c r="I251" i="36"/>
  <c r="I252" i="36"/>
  <c r="J252" i="36" s="1"/>
  <c r="I253" i="36"/>
  <c r="I254" i="36"/>
  <c r="I255" i="36"/>
  <c r="I256" i="36"/>
  <c r="I257" i="36"/>
  <c r="I258" i="36"/>
  <c r="I259" i="36"/>
  <c r="I260" i="36"/>
  <c r="I261" i="36"/>
  <c r="I262" i="36"/>
  <c r="I263" i="36"/>
  <c r="I264" i="36"/>
  <c r="J264" i="36" s="1"/>
  <c r="I265" i="36"/>
  <c r="I266" i="36"/>
  <c r="I267" i="36"/>
  <c r="I268" i="36"/>
  <c r="I269" i="36"/>
  <c r="I270" i="36"/>
  <c r="I271" i="36"/>
  <c r="I272" i="36"/>
  <c r="I273" i="36"/>
  <c r="I274" i="36"/>
  <c r="I275" i="36"/>
  <c r="I276" i="36"/>
  <c r="J276" i="36" s="1"/>
  <c r="I277" i="36"/>
  <c r="I278" i="36"/>
  <c r="I279" i="36"/>
  <c r="I280" i="36"/>
  <c r="I281" i="36"/>
  <c r="I282" i="36"/>
  <c r="I283" i="36"/>
  <c r="I284" i="36"/>
  <c r="I285" i="36"/>
  <c r="I286" i="36"/>
  <c r="I287" i="36"/>
  <c r="I288" i="36"/>
  <c r="J288" i="36" s="1"/>
  <c r="I289" i="36"/>
  <c r="I290" i="36"/>
  <c r="I291" i="36"/>
  <c r="I292" i="36"/>
  <c r="I293" i="36"/>
  <c r="I294" i="36"/>
  <c r="I295" i="36"/>
  <c r="I296" i="36"/>
  <c r="I297" i="36"/>
  <c r="I298" i="36"/>
  <c r="I299" i="36"/>
  <c r="I300" i="36"/>
  <c r="J300" i="36" s="1"/>
  <c r="I301" i="36"/>
  <c r="I302" i="36"/>
  <c r="I303" i="36"/>
  <c r="I304" i="36"/>
  <c r="I305" i="36"/>
  <c r="I306" i="36"/>
  <c r="I307" i="36"/>
  <c r="I308" i="36"/>
  <c r="I309" i="36"/>
  <c r="I310" i="36"/>
  <c r="I311" i="36"/>
  <c r="I312" i="36"/>
  <c r="J312" i="36" s="1"/>
  <c r="I313" i="36"/>
  <c r="I314" i="36"/>
  <c r="I315" i="36"/>
  <c r="I316" i="36"/>
  <c r="I317" i="36"/>
  <c r="I318" i="36"/>
  <c r="I319" i="36"/>
  <c r="I320" i="36"/>
  <c r="I321" i="36"/>
  <c r="I322" i="36"/>
  <c r="I323" i="36"/>
  <c r="I324" i="36"/>
  <c r="J324" i="36" s="1"/>
  <c r="I325" i="36"/>
  <c r="I326" i="36"/>
  <c r="I327" i="36"/>
  <c r="I328" i="36"/>
  <c r="I329" i="36"/>
  <c r="I330" i="36"/>
  <c r="I331" i="36"/>
  <c r="I332" i="36"/>
  <c r="I333" i="36"/>
  <c r="I334" i="36"/>
  <c r="I335" i="36"/>
  <c r="I336" i="36"/>
  <c r="J336" i="36" s="1"/>
  <c r="I337" i="36"/>
  <c r="I338" i="36"/>
  <c r="I339" i="36"/>
  <c r="I340" i="36"/>
  <c r="I341" i="36"/>
  <c r="I342" i="36"/>
  <c r="I343" i="36"/>
  <c r="I344" i="36"/>
  <c r="I345" i="36"/>
  <c r="I346" i="36"/>
  <c r="I347" i="36"/>
  <c r="I348" i="36"/>
  <c r="J348" i="36" s="1"/>
  <c r="I349" i="36"/>
  <c r="I350" i="36"/>
  <c r="I351" i="36"/>
  <c r="I352" i="36"/>
  <c r="I353" i="36"/>
  <c r="I354" i="36"/>
  <c r="I355" i="36"/>
  <c r="I356" i="36"/>
  <c r="I357" i="36"/>
  <c r="I358" i="36"/>
  <c r="I359" i="36"/>
  <c r="I360" i="36"/>
  <c r="J360" i="36" s="1"/>
  <c r="I361" i="36"/>
  <c r="I362" i="36"/>
  <c r="I363" i="36"/>
  <c r="I364" i="36"/>
  <c r="I365" i="36"/>
  <c r="I366" i="36"/>
  <c r="I367" i="36"/>
  <c r="I368" i="36"/>
  <c r="I369" i="36"/>
  <c r="I370" i="36"/>
  <c r="I371" i="36"/>
  <c r="I372" i="36"/>
  <c r="J372" i="36" s="1"/>
  <c r="I373" i="36"/>
  <c r="I374" i="36"/>
  <c r="I375" i="36"/>
  <c r="I376" i="36"/>
  <c r="I377" i="36"/>
  <c r="I378" i="36"/>
  <c r="I379" i="36"/>
  <c r="I380" i="36"/>
  <c r="I381" i="36"/>
  <c r="I382" i="36"/>
  <c r="I383" i="36"/>
  <c r="I384" i="36"/>
  <c r="J384" i="36" s="1"/>
  <c r="I385" i="36"/>
  <c r="I386" i="36"/>
  <c r="I387" i="36"/>
  <c r="I388" i="36"/>
  <c r="I389" i="36"/>
  <c r="I390" i="36"/>
  <c r="I391" i="36"/>
  <c r="I392" i="36"/>
  <c r="I393" i="36"/>
  <c r="I394" i="36"/>
  <c r="I395" i="36"/>
  <c r="I396" i="36"/>
  <c r="J396" i="36" s="1"/>
  <c r="I397" i="36"/>
  <c r="I398" i="36"/>
  <c r="I399" i="36"/>
  <c r="I400" i="36"/>
  <c r="I401" i="36"/>
  <c r="I402" i="36"/>
  <c r="I403" i="36"/>
  <c r="I404" i="36"/>
  <c r="I405" i="36"/>
  <c r="I406" i="36"/>
  <c r="I407" i="36"/>
  <c r="I408" i="36"/>
  <c r="J408" i="36" s="1"/>
  <c r="I409" i="36"/>
  <c r="I410" i="36"/>
  <c r="I411" i="36"/>
  <c r="I412" i="36"/>
  <c r="I413" i="36"/>
  <c r="I414" i="36"/>
  <c r="I415" i="36"/>
  <c r="I416" i="36"/>
  <c r="I417" i="36"/>
  <c r="I418" i="36"/>
  <c r="I419" i="36"/>
  <c r="I420" i="36"/>
  <c r="J420" i="36" s="1"/>
  <c r="I421" i="36"/>
  <c r="I422" i="36"/>
  <c r="I423" i="36"/>
  <c r="I424" i="36"/>
  <c r="I425" i="36"/>
  <c r="I426" i="36"/>
  <c r="I427" i="36"/>
  <c r="I428" i="36"/>
  <c r="I429" i="36"/>
  <c r="I430" i="36"/>
  <c r="I431" i="36"/>
  <c r="I432" i="36"/>
  <c r="J432" i="36" s="1"/>
  <c r="I433" i="36"/>
  <c r="I434" i="36"/>
  <c r="I435" i="36"/>
  <c r="I436" i="36"/>
  <c r="I437" i="36"/>
  <c r="I438" i="36"/>
  <c r="I439" i="36"/>
  <c r="I440" i="36"/>
  <c r="I441" i="36"/>
  <c r="I442" i="36"/>
  <c r="I443" i="36"/>
  <c r="I444" i="36"/>
  <c r="J444" i="36" s="1"/>
  <c r="I445" i="36"/>
  <c r="I446" i="36"/>
  <c r="I447" i="36"/>
  <c r="I448" i="36"/>
  <c r="I449" i="36"/>
  <c r="I450" i="36"/>
  <c r="I451" i="36"/>
  <c r="I452" i="36"/>
  <c r="I453" i="36"/>
  <c r="I454" i="36"/>
  <c r="I455" i="36"/>
  <c r="I456" i="36"/>
  <c r="J456" i="36" s="1"/>
  <c r="I457" i="36"/>
  <c r="I458" i="36"/>
  <c r="I459" i="36"/>
  <c r="I460" i="36"/>
  <c r="I461" i="36"/>
  <c r="I462" i="36"/>
  <c r="I463" i="36"/>
  <c r="I464" i="36"/>
  <c r="I465" i="36"/>
  <c r="I466" i="36"/>
  <c r="I467" i="36"/>
  <c r="I468" i="36"/>
  <c r="J468" i="36" s="1"/>
  <c r="I469" i="36"/>
  <c r="I470" i="36"/>
  <c r="I471" i="36"/>
  <c r="I472" i="36"/>
  <c r="I473" i="36"/>
  <c r="I474" i="36"/>
  <c r="I475" i="36"/>
  <c r="I476" i="36"/>
  <c r="I477" i="36"/>
  <c r="I478" i="36"/>
  <c r="I479" i="36"/>
  <c r="I480" i="36"/>
  <c r="J480" i="36" s="1"/>
  <c r="I481" i="36"/>
  <c r="I482" i="36"/>
  <c r="I483" i="36"/>
  <c r="I484" i="36"/>
  <c r="I485" i="36"/>
  <c r="I486" i="36"/>
  <c r="I487" i="36"/>
  <c r="I488" i="36"/>
  <c r="I489" i="36"/>
  <c r="I490" i="36"/>
  <c r="I491" i="36"/>
  <c r="I492" i="36"/>
  <c r="J492" i="36" s="1"/>
  <c r="I493" i="36"/>
  <c r="I494" i="36"/>
  <c r="I495" i="36"/>
  <c r="I496" i="36"/>
  <c r="I497" i="36"/>
  <c r="I498" i="36"/>
  <c r="I499" i="36"/>
  <c r="I500" i="36"/>
  <c r="I501" i="36"/>
  <c r="I502" i="36"/>
  <c r="I503" i="36"/>
  <c r="I504" i="36"/>
  <c r="J504" i="36" s="1"/>
  <c r="I505" i="36"/>
  <c r="I506" i="36"/>
  <c r="I507" i="36"/>
  <c r="I508" i="36"/>
  <c r="I509" i="36"/>
  <c r="I510" i="36"/>
  <c r="I511" i="36"/>
  <c r="I512" i="36"/>
  <c r="I513" i="36"/>
  <c r="I514" i="36"/>
  <c r="I515" i="36"/>
  <c r="I516" i="36"/>
  <c r="J516" i="36" s="1"/>
  <c r="I517" i="36"/>
  <c r="I518" i="36"/>
  <c r="I519" i="36"/>
  <c r="I520" i="36"/>
  <c r="I521" i="36"/>
  <c r="I522" i="36"/>
  <c r="I523" i="36"/>
  <c r="I524" i="36"/>
  <c r="I525" i="36"/>
  <c r="I526" i="36"/>
  <c r="I527" i="36"/>
  <c r="I528" i="36"/>
  <c r="J528" i="36" s="1"/>
  <c r="I529" i="36"/>
  <c r="I530" i="36"/>
  <c r="I531" i="36"/>
  <c r="I532" i="36"/>
  <c r="I533" i="36"/>
  <c r="I534" i="36"/>
  <c r="I535" i="36"/>
  <c r="I536" i="36"/>
  <c r="I537" i="36"/>
  <c r="I538" i="36"/>
  <c r="I539" i="36"/>
  <c r="I540" i="36"/>
  <c r="J540" i="36" s="1"/>
  <c r="I541" i="36"/>
  <c r="I542" i="36"/>
  <c r="I543" i="36"/>
  <c r="I544" i="36"/>
  <c r="I545" i="36"/>
  <c r="I546" i="36"/>
  <c r="I547" i="36"/>
  <c r="I548" i="36"/>
  <c r="I549" i="36"/>
  <c r="I550" i="36"/>
  <c r="I551" i="36"/>
  <c r="I552" i="36"/>
  <c r="J552" i="36" s="1"/>
  <c r="I553" i="36"/>
  <c r="I554" i="36"/>
  <c r="I555" i="36"/>
  <c r="I556" i="36"/>
  <c r="I557" i="36"/>
  <c r="I558" i="36"/>
  <c r="I559" i="36"/>
  <c r="I560" i="36"/>
  <c r="I561" i="36"/>
  <c r="I562" i="36"/>
  <c r="I563" i="36"/>
  <c r="I564" i="36"/>
  <c r="J564" i="36" s="1"/>
  <c r="I565" i="36"/>
  <c r="I566" i="36"/>
  <c r="I567" i="36"/>
  <c r="I568" i="36"/>
  <c r="I569" i="36"/>
  <c r="I570" i="36"/>
  <c r="I571" i="36"/>
  <c r="I572" i="36"/>
  <c r="I573" i="36"/>
  <c r="I574" i="36"/>
  <c r="I575" i="36"/>
  <c r="I576" i="36"/>
  <c r="J576" i="36" s="1"/>
  <c r="I577" i="36"/>
  <c r="I578" i="36"/>
  <c r="I579" i="36"/>
  <c r="I580" i="36"/>
  <c r="I581" i="36"/>
  <c r="I582" i="36"/>
  <c r="I583" i="36"/>
  <c r="I584" i="36"/>
  <c r="I585" i="36"/>
  <c r="I586" i="36"/>
  <c r="I587" i="36"/>
  <c r="I588" i="36"/>
  <c r="J588" i="36" s="1"/>
  <c r="I589" i="36"/>
  <c r="I590" i="36"/>
  <c r="I591" i="36"/>
  <c r="I592" i="36"/>
  <c r="I593" i="36"/>
  <c r="I594" i="36"/>
  <c r="I595" i="36"/>
  <c r="I596" i="36"/>
  <c r="I597" i="36"/>
  <c r="I598" i="36"/>
  <c r="I599" i="36"/>
  <c r="I600" i="36"/>
  <c r="J600" i="36" s="1"/>
  <c r="I601" i="36"/>
  <c r="I602" i="36"/>
  <c r="I603" i="36"/>
  <c r="I604" i="36"/>
  <c r="I605" i="36"/>
  <c r="I606" i="36"/>
  <c r="I607" i="36"/>
  <c r="I608" i="36"/>
  <c r="I609" i="36"/>
  <c r="I610" i="36"/>
  <c r="I611" i="36"/>
  <c r="I612" i="36"/>
  <c r="J612" i="36" s="1"/>
  <c r="I613" i="36"/>
  <c r="I614" i="36"/>
  <c r="I615" i="36"/>
  <c r="I616" i="36"/>
  <c r="I617" i="36"/>
  <c r="I618" i="36"/>
  <c r="I619" i="36"/>
  <c r="I620" i="36"/>
  <c r="I621" i="36"/>
  <c r="I622" i="36"/>
  <c r="I623" i="36"/>
  <c r="I624" i="36"/>
  <c r="J624" i="36" s="1"/>
  <c r="I625" i="36"/>
  <c r="I626" i="36"/>
  <c r="I627" i="36"/>
  <c r="I628" i="36"/>
  <c r="I629" i="36"/>
  <c r="I630" i="36"/>
  <c r="I631" i="36"/>
  <c r="I632" i="36"/>
  <c r="I633" i="36"/>
  <c r="I634" i="36"/>
  <c r="I635" i="36"/>
  <c r="I636" i="36"/>
  <c r="J636" i="36" s="1"/>
  <c r="I637" i="36"/>
  <c r="I638" i="36"/>
  <c r="I639" i="36"/>
  <c r="I640" i="36"/>
  <c r="I641" i="36"/>
  <c r="I642" i="36"/>
  <c r="I643" i="36"/>
  <c r="I644" i="36"/>
  <c r="I645" i="36"/>
  <c r="I646" i="36"/>
  <c r="I647" i="36"/>
  <c r="I648" i="36"/>
  <c r="J648" i="36" s="1"/>
  <c r="I649" i="36"/>
  <c r="I650" i="36"/>
  <c r="I651" i="36"/>
  <c r="I652" i="36"/>
  <c r="I653" i="36"/>
  <c r="I654" i="36"/>
  <c r="I655" i="36"/>
  <c r="I656" i="36"/>
  <c r="I657" i="36"/>
  <c r="I658" i="36"/>
  <c r="I659" i="36"/>
  <c r="I660" i="36"/>
  <c r="J660" i="36" s="1"/>
  <c r="I661" i="36"/>
  <c r="I662" i="36"/>
  <c r="I663" i="36"/>
  <c r="I664" i="36"/>
  <c r="I665" i="36"/>
  <c r="I666" i="36"/>
  <c r="I667" i="36"/>
  <c r="I668" i="36"/>
  <c r="I669" i="36"/>
  <c r="I670" i="36"/>
  <c r="I671" i="36"/>
  <c r="I672" i="36"/>
  <c r="J672" i="36" s="1"/>
  <c r="I673" i="36"/>
  <c r="I674" i="36"/>
  <c r="I675" i="36"/>
  <c r="I676" i="36"/>
  <c r="I677" i="36"/>
  <c r="I678" i="36"/>
  <c r="I679" i="36"/>
  <c r="I680" i="36"/>
  <c r="I681" i="36"/>
  <c r="I682" i="36"/>
  <c r="I683" i="36"/>
  <c r="I684" i="36"/>
  <c r="J684" i="36" s="1"/>
  <c r="I685" i="36"/>
  <c r="I686" i="36"/>
  <c r="I687" i="36"/>
  <c r="I688" i="36"/>
  <c r="I689" i="36"/>
  <c r="I690" i="36"/>
  <c r="I691" i="36"/>
  <c r="I692" i="36"/>
  <c r="I693" i="36"/>
  <c r="I694" i="36"/>
  <c r="I695" i="36"/>
  <c r="I696" i="36"/>
  <c r="J696" i="36" s="1"/>
  <c r="I697" i="36"/>
  <c r="I698" i="36"/>
  <c r="I699" i="36"/>
  <c r="I700" i="36"/>
  <c r="I701" i="36"/>
  <c r="I702" i="36"/>
  <c r="I703" i="36"/>
  <c r="I704" i="36"/>
  <c r="I705" i="36"/>
  <c r="I706" i="36"/>
  <c r="I707" i="36"/>
  <c r="I708" i="36"/>
  <c r="J708" i="36" s="1"/>
  <c r="I709" i="36"/>
  <c r="I710" i="36"/>
  <c r="I711" i="36"/>
  <c r="I712" i="36"/>
  <c r="I713" i="36"/>
  <c r="I714" i="36"/>
  <c r="I715" i="36"/>
  <c r="I716" i="36"/>
  <c r="I717" i="36"/>
  <c r="I718" i="36"/>
  <c r="I719" i="36"/>
  <c r="I720" i="36"/>
  <c r="J720" i="36" s="1"/>
  <c r="I721" i="36"/>
  <c r="I722" i="36"/>
  <c r="I723" i="36"/>
  <c r="I724" i="36"/>
  <c r="I725" i="36"/>
  <c r="I726" i="36"/>
  <c r="I727" i="36"/>
  <c r="I728" i="36"/>
  <c r="I729" i="36"/>
  <c r="I730" i="36"/>
  <c r="I731" i="36"/>
  <c r="I732" i="36"/>
  <c r="J732" i="36" s="1"/>
  <c r="I733" i="36"/>
  <c r="I734" i="36"/>
  <c r="I735" i="36"/>
  <c r="I736" i="36"/>
  <c r="I737" i="36"/>
  <c r="I738" i="36"/>
  <c r="I739" i="36"/>
  <c r="I740" i="36"/>
  <c r="I741" i="36"/>
  <c r="I742" i="36"/>
  <c r="I743" i="36"/>
  <c r="I744" i="36"/>
  <c r="J744" i="36" s="1"/>
  <c r="I745" i="36"/>
  <c r="I746" i="36"/>
  <c r="I747" i="36"/>
  <c r="I748" i="36"/>
  <c r="I749" i="36"/>
  <c r="I750" i="36"/>
  <c r="I751" i="36"/>
  <c r="I752" i="36"/>
  <c r="I753" i="36"/>
  <c r="I754" i="36"/>
  <c r="I755" i="36"/>
  <c r="I756" i="36"/>
  <c r="J756" i="36" s="1"/>
  <c r="I757" i="36"/>
  <c r="I758" i="36"/>
  <c r="I759" i="36"/>
  <c r="I760" i="36"/>
  <c r="I761" i="36"/>
  <c r="I762" i="36"/>
  <c r="I763" i="36"/>
  <c r="I764" i="36"/>
  <c r="I765" i="36"/>
  <c r="I766" i="36"/>
  <c r="I767" i="36"/>
  <c r="I768" i="36"/>
  <c r="J768" i="36" s="1"/>
  <c r="I769" i="36"/>
  <c r="I770" i="36"/>
  <c r="I771" i="36"/>
  <c r="I772" i="36"/>
  <c r="I773" i="36"/>
  <c r="I774" i="36"/>
  <c r="I775" i="36"/>
  <c r="I776" i="36"/>
  <c r="I777" i="36"/>
  <c r="I778" i="36"/>
  <c r="I779" i="36"/>
  <c r="I780" i="36"/>
  <c r="J780" i="36" s="1"/>
  <c r="I781" i="36"/>
  <c r="I782" i="36"/>
  <c r="I783" i="36"/>
  <c r="I784" i="36"/>
  <c r="I785" i="36"/>
  <c r="I786" i="36"/>
  <c r="I787" i="36"/>
  <c r="I788" i="36"/>
  <c r="I789" i="36"/>
  <c r="I790" i="36"/>
  <c r="I791" i="36"/>
  <c r="I792" i="36"/>
  <c r="J792" i="36" s="1"/>
  <c r="I793" i="36"/>
  <c r="I794" i="36"/>
  <c r="I795" i="36"/>
  <c r="I796" i="36"/>
  <c r="I797" i="36"/>
  <c r="I798" i="36"/>
  <c r="I799" i="36"/>
  <c r="I800" i="36"/>
  <c r="I801" i="36"/>
  <c r="I802" i="36"/>
  <c r="I803" i="36"/>
  <c r="I804" i="36"/>
  <c r="J804" i="36" s="1"/>
  <c r="I805" i="36"/>
  <c r="I806" i="36"/>
  <c r="I807" i="36"/>
  <c r="I808" i="36"/>
  <c r="I809" i="36"/>
  <c r="I810" i="36"/>
  <c r="I811" i="36"/>
  <c r="I812" i="36"/>
  <c r="I813" i="36"/>
  <c r="I814" i="36"/>
  <c r="I815" i="36"/>
  <c r="I816" i="36"/>
  <c r="J816" i="36" s="1"/>
  <c r="I817" i="36"/>
  <c r="I818" i="36"/>
  <c r="I819" i="36"/>
  <c r="I820" i="36"/>
  <c r="I821" i="36"/>
  <c r="I822" i="36"/>
  <c r="I823" i="36"/>
  <c r="I824" i="36"/>
  <c r="I825" i="36"/>
  <c r="I826" i="36"/>
  <c r="I827" i="36"/>
  <c r="I828" i="36"/>
  <c r="J828" i="36" s="1"/>
  <c r="I829" i="36"/>
  <c r="I830" i="36"/>
  <c r="I831" i="36"/>
  <c r="I832" i="36"/>
  <c r="I833" i="36"/>
  <c r="I834" i="36"/>
  <c r="I835" i="36"/>
  <c r="I836" i="36"/>
  <c r="I837" i="36"/>
  <c r="I838" i="36"/>
  <c r="I839" i="36"/>
  <c r="I840" i="36"/>
  <c r="J840" i="36" s="1"/>
  <c r="I841" i="36"/>
  <c r="I842" i="36"/>
  <c r="I843" i="36"/>
  <c r="I844" i="36"/>
  <c r="I845" i="36"/>
  <c r="I846" i="36"/>
  <c r="I847" i="36"/>
  <c r="I848" i="36"/>
  <c r="I849" i="36"/>
  <c r="I850" i="36"/>
  <c r="I851" i="36"/>
  <c r="I852" i="36"/>
  <c r="J852" i="36" s="1"/>
  <c r="I853" i="36"/>
  <c r="I854" i="36"/>
  <c r="I855" i="36"/>
  <c r="I856" i="36"/>
  <c r="I857" i="36"/>
  <c r="I858" i="36"/>
  <c r="I859" i="36"/>
  <c r="I860" i="36"/>
  <c r="I861" i="36"/>
  <c r="I862" i="36"/>
  <c r="I863" i="36"/>
  <c r="I864" i="36"/>
  <c r="J864" i="36" s="1"/>
  <c r="I865" i="36"/>
  <c r="I866" i="36"/>
  <c r="I867" i="36"/>
  <c r="I868" i="36"/>
  <c r="I869" i="36"/>
  <c r="I870" i="36"/>
  <c r="I871" i="36"/>
  <c r="I872" i="36"/>
  <c r="I873" i="36"/>
  <c r="I874" i="36"/>
  <c r="I875" i="36"/>
  <c r="I876" i="36"/>
  <c r="J876" i="36" s="1"/>
  <c r="I877" i="36"/>
  <c r="I878" i="36"/>
  <c r="I879" i="36"/>
  <c r="I880" i="36"/>
  <c r="I881" i="36"/>
  <c r="I882" i="36"/>
  <c r="I883" i="36"/>
  <c r="I884" i="36"/>
  <c r="I885" i="36"/>
  <c r="I886" i="36"/>
  <c r="I887" i="36"/>
  <c r="I888" i="36"/>
  <c r="J888" i="36" s="1"/>
  <c r="I889" i="36"/>
  <c r="I890" i="36"/>
  <c r="I891" i="36"/>
  <c r="I892" i="36"/>
  <c r="I893" i="36"/>
  <c r="I894" i="36"/>
  <c r="I895" i="36"/>
  <c r="I896" i="36"/>
  <c r="I897" i="36"/>
  <c r="I898" i="36"/>
  <c r="I899" i="36"/>
  <c r="I900" i="36"/>
  <c r="J900" i="36" s="1"/>
  <c r="I901" i="36"/>
  <c r="I902" i="36"/>
  <c r="I903" i="36"/>
  <c r="I904" i="36"/>
  <c r="I905" i="36"/>
  <c r="I906" i="36"/>
  <c r="I907" i="36"/>
  <c r="I908" i="36"/>
  <c r="I909" i="36"/>
  <c r="I910" i="36"/>
  <c r="I911" i="36"/>
  <c r="I912" i="36"/>
  <c r="J912" i="36" s="1"/>
  <c r="I913" i="36"/>
  <c r="I914" i="36"/>
  <c r="I915" i="36"/>
  <c r="I916" i="36"/>
  <c r="I917" i="36"/>
  <c r="I918" i="36"/>
  <c r="I919" i="36"/>
  <c r="I920" i="36"/>
  <c r="I921" i="36"/>
  <c r="I922" i="36"/>
  <c r="I923" i="36"/>
  <c r="I924" i="36"/>
  <c r="J924" i="36" s="1"/>
  <c r="I925" i="36"/>
  <c r="I926" i="36"/>
  <c r="I927" i="36"/>
  <c r="I928" i="36"/>
  <c r="I929" i="36"/>
  <c r="I930" i="36"/>
  <c r="I931" i="36"/>
  <c r="I932" i="36"/>
  <c r="I933" i="36"/>
  <c r="I934" i="36"/>
  <c r="I935" i="36"/>
  <c r="I936" i="36"/>
  <c r="J936" i="36" s="1"/>
  <c r="I937" i="36"/>
  <c r="I938" i="36"/>
  <c r="I939" i="36"/>
  <c r="I940" i="36"/>
  <c r="I941" i="36"/>
  <c r="I942" i="36"/>
  <c r="I943" i="36"/>
  <c r="I944" i="36"/>
  <c r="I945" i="36"/>
  <c r="I946" i="36"/>
  <c r="I947" i="36"/>
  <c r="I948" i="36"/>
  <c r="J948" i="36" s="1"/>
  <c r="I949" i="36"/>
  <c r="I950" i="36"/>
  <c r="I951" i="36"/>
  <c r="I952" i="36"/>
  <c r="I953" i="36"/>
  <c r="I954" i="36"/>
  <c r="I955" i="36"/>
  <c r="I956" i="36"/>
  <c r="I957" i="36"/>
  <c r="I958" i="36"/>
  <c r="I959" i="36"/>
  <c r="I960" i="36"/>
  <c r="J960" i="36" s="1"/>
  <c r="I961" i="36"/>
  <c r="I962" i="36"/>
  <c r="I963" i="36"/>
  <c r="I964" i="36"/>
  <c r="I965" i="36"/>
  <c r="I966" i="36"/>
  <c r="I967" i="36"/>
  <c r="I968" i="36"/>
  <c r="I969" i="36"/>
  <c r="I970" i="36"/>
  <c r="I971" i="36"/>
  <c r="I972" i="36"/>
  <c r="J972" i="36" s="1"/>
  <c r="I973" i="36"/>
  <c r="I974" i="36"/>
  <c r="I975" i="36"/>
  <c r="I976" i="36"/>
  <c r="I977" i="36"/>
  <c r="I978" i="36"/>
  <c r="I979" i="36"/>
  <c r="I980" i="36"/>
  <c r="I981" i="36"/>
  <c r="I982" i="36"/>
  <c r="I983" i="36"/>
  <c r="I984" i="36"/>
  <c r="J984" i="36" s="1"/>
  <c r="I985" i="36"/>
  <c r="I986" i="36"/>
  <c r="I987" i="36"/>
  <c r="I988" i="36"/>
  <c r="I989" i="36"/>
  <c r="I990" i="36"/>
  <c r="I991" i="36"/>
  <c r="I992" i="36"/>
  <c r="I993" i="36"/>
  <c r="I994" i="36"/>
  <c r="I995" i="36"/>
  <c r="I996" i="36"/>
  <c r="J996" i="36" s="1"/>
  <c r="I997" i="36"/>
  <c r="I998" i="36"/>
  <c r="I999" i="36"/>
  <c r="I1000" i="36"/>
  <c r="I1001" i="36"/>
  <c r="I1002" i="36"/>
  <c r="I1003" i="36"/>
  <c r="I1004" i="36"/>
  <c r="I1005" i="36"/>
  <c r="I1006" i="36"/>
  <c r="I1007" i="36"/>
  <c r="I1008" i="36"/>
  <c r="J1008" i="36" s="1"/>
  <c r="I1009" i="36"/>
  <c r="I1010" i="36"/>
  <c r="I1011" i="36"/>
  <c r="I1012" i="36"/>
  <c r="I1013" i="36"/>
  <c r="I1014" i="36"/>
  <c r="I1015" i="36"/>
  <c r="I1016" i="36"/>
  <c r="I1017" i="36"/>
  <c r="I1018" i="36"/>
  <c r="I1019" i="36"/>
  <c r="I1020" i="36"/>
  <c r="J1020" i="36" s="1"/>
  <c r="I1021" i="36"/>
  <c r="I1022" i="36"/>
  <c r="I1023" i="36"/>
  <c r="I1024" i="36"/>
  <c r="I1025" i="36"/>
  <c r="I1026" i="36"/>
  <c r="I1027" i="36"/>
  <c r="I1028" i="36"/>
  <c r="I1029" i="36"/>
  <c r="I1030" i="36"/>
  <c r="I1031" i="36"/>
  <c r="I1032" i="36"/>
  <c r="I1033" i="36"/>
  <c r="I1034" i="36"/>
  <c r="I1035" i="36"/>
  <c r="I1036" i="36"/>
  <c r="I1037" i="36"/>
  <c r="I1038" i="36"/>
  <c r="I1039" i="36"/>
  <c r="I1040" i="36"/>
  <c r="I1041" i="36"/>
  <c r="I1042" i="36"/>
  <c r="I1043" i="36"/>
  <c r="I1044" i="36"/>
  <c r="I1045" i="36"/>
  <c r="I1046" i="36"/>
  <c r="I1047" i="36"/>
  <c r="I1048" i="36"/>
  <c r="I1049" i="36"/>
  <c r="I1050" i="36"/>
  <c r="I1051" i="36"/>
  <c r="I1052" i="36"/>
  <c r="I1053" i="36"/>
  <c r="I1054" i="36"/>
  <c r="I1055" i="36"/>
  <c r="I1056" i="36"/>
  <c r="I1057" i="36"/>
  <c r="I1058" i="36"/>
  <c r="I1059" i="36"/>
  <c r="I1060" i="36"/>
  <c r="I1061" i="36"/>
  <c r="I1062" i="36"/>
  <c r="I1063" i="36"/>
  <c r="I1064" i="36"/>
  <c r="I1065" i="36"/>
  <c r="I1066" i="36"/>
  <c r="I1067" i="36"/>
  <c r="I1068" i="36"/>
  <c r="I1069" i="36"/>
  <c r="I1070" i="36"/>
  <c r="I1071" i="36"/>
  <c r="I1072" i="36"/>
  <c r="I1073" i="36"/>
  <c r="I1074" i="36"/>
  <c r="I1075" i="36"/>
  <c r="I1076" i="36"/>
  <c r="I1077" i="36"/>
  <c r="I1078" i="36"/>
  <c r="I1079" i="36"/>
  <c r="I1080" i="36"/>
  <c r="I1081" i="36"/>
  <c r="I1082" i="36"/>
  <c r="I1083" i="36"/>
  <c r="I1084" i="36"/>
  <c r="I1085" i="36"/>
  <c r="I1086" i="36"/>
  <c r="I1087" i="36"/>
  <c r="I1088" i="36"/>
  <c r="I1089" i="36"/>
  <c r="I1090" i="36"/>
  <c r="I1091" i="36"/>
  <c r="I1092" i="36"/>
  <c r="I1093" i="36"/>
  <c r="I1094" i="36"/>
  <c r="I1095" i="36"/>
  <c r="I1096" i="36"/>
  <c r="I1097" i="36"/>
  <c r="I1098" i="36"/>
  <c r="I1099" i="36"/>
  <c r="I1100" i="36"/>
  <c r="I1101" i="36"/>
  <c r="I1102" i="36"/>
  <c r="I1103" i="36"/>
  <c r="I1104" i="36"/>
  <c r="I1105" i="36"/>
  <c r="I1106" i="36"/>
  <c r="I1107" i="36"/>
  <c r="I1108" i="36"/>
  <c r="I1109" i="36"/>
  <c r="I1110" i="36"/>
  <c r="I1111" i="36"/>
  <c r="I1112" i="36"/>
  <c r="I1113" i="36"/>
  <c r="I1114" i="36"/>
  <c r="I1115" i="36"/>
  <c r="I1116" i="36"/>
  <c r="I1117" i="36"/>
  <c r="I1118" i="36"/>
  <c r="I1119" i="36"/>
  <c r="I1120" i="36"/>
  <c r="I1121" i="36"/>
  <c r="I1122" i="36"/>
  <c r="I1123" i="36"/>
  <c r="I1124" i="36"/>
  <c r="I1125" i="36"/>
  <c r="I1126" i="36"/>
  <c r="I1127" i="36"/>
  <c r="I1128" i="36"/>
  <c r="I1129" i="36"/>
  <c r="I1130" i="36"/>
  <c r="I1131" i="36"/>
  <c r="I1132" i="36"/>
  <c r="I1133" i="36"/>
  <c r="I1134" i="36"/>
  <c r="I1135" i="36"/>
  <c r="I1136" i="36"/>
  <c r="I1137" i="36"/>
  <c r="I1138" i="36"/>
  <c r="I1139" i="36"/>
  <c r="I1140" i="36"/>
  <c r="I1141" i="36"/>
  <c r="I1142" i="36"/>
  <c r="I1143" i="36"/>
  <c r="I1144" i="36"/>
  <c r="I1145" i="36"/>
  <c r="I1146" i="36"/>
  <c r="I1147" i="36"/>
  <c r="I1148" i="36"/>
  <c r="I1149" i="36"/>
  <c r="I1150" i="36"/>
  <c r="I1151" i="36"/>
  <c r="I1152" i="36"/>
  <c r="I1153" i="36"/>
  <c r="I1154" i="36"/>
  <c r="I1155" i="36"/>
  <c r="I1156" i="36"/>
  <c r="I1157" i="36"/>
  <c r="I1158" i="36"/>
  <c r="I1159" i="36"/>
  <c r="I1160" i="36"/>
  <c r="I1161" i="36"/>
  <c r="I1162" i="36"/>
  <c r="I1163" i="36"/>
  <c r="I1164" i="36"/>
  <c r="I1165" i="36"/>
  <c r="I1166" i="36"/>
  <c r="I1167" i="36"/>
  <c r="I1168" i="36"/>
  <c r="I1169" i="36"/>
  <c r="I1170" i="36"/>
  <c r="I1171" i="36"/>
  <c r="I1172" i="36"/>
  <c r="I1173" i="36"/>
  <c r="I1174" i="36"/>
  <c r="I1175" i="36"/>
  <c r="I1176" i="36"/>
  <c r="I1177" i="36"/>
  <c r="I1178" i="36"/>
  <c r="I1179" i="36"/>
  <c r="I1180" i="36"/>
  <c r="I1181" i="36"/>
  <c r="I1182" i="36"/>
  <c r="I1183" i="36"/>
  <c r="I1184" i="36"/>
  <c r="I1185" i="36"/>
  <c r="I1186" i="36"/>
  <c r="I1187" i="36"/>
  <c r="I1188" i="36"/>
  <c r="I1189" i="36"/>
  <c r="I1190" i="36"/>
  <c r="I1191" i="36"/>
  <c r="I1192" i="36"/>
  <c r="I1193" i="36"/>
  <c r="I1194" i="36"/>
  <c r="I1195" i="36"/>
  <c r="I1196" i="36"/>
  <c r="I1197" i="36"/>
  <c r="I1198" i="36"/>
  <c r="I1199" i="36"/>
  <c r="I1200" i="36"/>
  <c r="I1201" i="36"/>
  <c r="I1202" i="36"/>
  <c r="I1203" i="36"/>
  <c r="I1204" i="36"/>
  <c r="I1205" i="36"/>
  <c r="I1206" i="36"/>
  <c r="I1207" i="36"/>
  <c r="I1208" i="36"/>
  <c r="I1209" i="36"/>
  <c r="I1210" i="36"/>
  <c r="I1211" i="36"/>
  <c r="I1212" i="36"/>
  <c r="I1213" i="36"/>
  <c r="I1214" i="36"/>
  <c r="I1215" i="36"/>
  <c r="I1216" i="36"/>
  <c r="I1217" i="36"/>
  <c r="I1218" i="36"/>
  <c r="I1219" i="36"/>
  <c r="I1220" i="36"/>
  <c r="I1221" i="36"/>
  <c r="I1222" i="36"/>
  <c r="I1223" i="36"/>
  <c r="I1224" i="36"/>
  <c r="I1225" i="36"/>
  <c r="I1226" i="36"/>
  <c r="I1227" i="36"/>
  <c r="I1228" i="36"/>
  <c r="I1229" i="36"/>
  <c r="I1230" i="36"/>
  <c r="I1231" i="36"/>
  <c r="I1232" i="36"/>
  <c r="I1233" i="36"/>
  <c r="I1234" i="36"/>
  <c r="I1235" i="36"/>
  <c r="I1236" i="36"/>
  <c r="I1237" i="36"/>
  <c r="I1238" i="36"/>
  <c r="I1239" i="36"/>
  <c r="I1240" i="36"/>
  <c r="I1241" i="36"/>
  <c r="I1242" i="36"/>
  <c r="I1243" i="36"/>
  <c r="I1244" i="36"/>
  <c r="I1245" i="36"/>
  <c r="I1246" i="36"/>
  <c r="I1247" i="36"/>
  <c r="I1248" i="36"/>
  <c r="I1249" i="36"/>
  <c r="I1250" i="36"/>
  <c r="I1251" i="36"/>
  <c r="I1252" i="36"/>
  <c r="I1253" i="36"/>
  <c r="I1254" i="36"/>
  <c r="I1255" i="36"/>
  <c r="I1256" i="36"/>
  <c r="I1257" i="36"/>
  <c r="I1258" i="36"/>
  <c r="I1259" i="36"/>
  <c r="I1260" i="36"/>
  <c r="I1261" i="36"/>
  <c r="I1262" i="36"/>
  <c r="I1263" i="36"/>
  <c r="I1264" i="36"/>
  <c r="I1265" i="36"/>
  <c r="I1266" i="36"/>
  <c r="I1267" i="36"/>
  <c r="I1268" i="36"/>
  <c r="I1269" i="36"/>
  <c r="I1270" i="36"/>
  <c r="I1271" i="36"/>
  <c r="I1272" i="36"/>
  <c r="I1273" i="36"/>
  <c r="I1274" i="36"/>
  <c r="I1275" i="36"/>
  <c r="I1276" i="36"/>
  <c r="I1277" i="36"/>
  <c r="I1278" i="36"/>
  <c r="I1279" i="36"/>
  <c r="I1280" i="36"/>
  <c r="I1281" i="36"/>
  <c r="I1282" i="36"/>
  <c r="I1283" i="36"/>
  <c r="I1284" i="36"/>
  <c r="I1285" i="36"/>
  <c r="I1286" i="36"/>
  <c r="I1287" i="36"/>
  <c r="I1288" i="36"/>
  <c r="I1289" i="36"/>
  <c r="I1290" i="36"/>
  <c r="I1291" i="36"/>
  <c r="I1292" i="36"/>
  <c r="I1293" i="36"/>
  <c r="I1294" i="36"/>
  <c r="I1295" i="36"/>
  <c r="I1296" i="36"/>
  <c r="I1297" i="36"/>
  <c r="I1298" i="36"/>
  <c r="I1299" i="36"/>
  <c r="I1300" i="36"/>
  <c r="I1301" i="36"/>
  <c r="I1302" i="36"/>
  <c r="I1303" i="36"/>
  <c r="I1304" i="36"/>
  <c r="I1305" i="36"/>
  <c r="I1306" i="36"/>
  <c r="I1307" i="36"/>
  <c r="I1308" i="36"/>
  <c r="I1309" i="36"/>
  <c r="I1310" i="36"/>
  <c r="I1311" i="36"/>
  <c r="I1312" i="36"/>
  <c r="I1313" i="36"/>
  <c r="I1314" i="36"/>
  <c r="I1315" i="36"/>
  <c r="I1316" i="36"/>
  <c r="I1317" i="36"/>
  <c r="I1318" i="36"/>
  <c r="I1319" i="36"/>
  <c r="I1320" i="36"/>
  <c r="I1321" i="36"/>
  <c r="I1322" i="36"/>
  <c r="I1323" i="36"/>
  <c r="I1324" i="36"/>
  <c r="I1325" i="36"/>
  <c r="I1326" i="36"/>
  <c r="I1327" i="36"/>
  <c r="I1328" i="36"/>
  <c r="I1329" i="36"/>
  <c r="I1330" i="36"/>
  <c r="I1331" i="36"/>
  <c r="I1332" i="36"/>
  <c r="I1333" i="36"/>
  <c r="I1334" i="36"/>
  <c r="I1335" i="36"/>
  <c r="I1336" i="36"/>
  <c r="I1337" i="36"/>
  <c r="I1338" i="36"/>
  <c r="I1339" i="36"/>
  <c r="I1340" i="36"/>
  <c r="I1341" i="36"/>
  <c r="I1342" i="36"/>
  <c r="I1343" i="36"/>
  <c r="I1344" i="36"/>
  <c r="I1345" i="36"/>
  <c r="I1346" i="36"/>
  <c r="I1347" i="36"/>
  <c r="I1348" i="36"/>
  <c r="I1349" i="36"/>
  <c r="I1350" i="36"/>
  <c r="I1351" i="36"/>
  <c r="I1352" i="36"/>
  <c r="I1353" i="36"/>
  <c r="I1354" i="36"/>
  <c r="I1355" i="36"/>
  <c r="I1356" i="36"/>
  <c r="I1357" i="36"/>
  <c r="I1358" i="36"/>
  <c r="I1359" i="36"/>
  <c r="I1360" i="36"/>
  <c r="I1361" i="36"/>
  <c r="I1362" i="36"/>
  <c r="I1363" i="36"/>
  <c r="I1364" i="36"/>
  <c r="I1365" i="36"/>
  <c r="I1366" i="36"/>
  <c r="I1367" i="36"/>
  <c r="I1368" i="36"/>
  <c r="I1369" i="36"/>
  <c r="I1370" i="36"/>
  <c r="I1371" i="36"/>
  <c r="I1372" i="36"/>
  <c r="I1373" i="36"/>
  <c r="I1374" i="36"/>
  <c r="I1375" i="36"/>
  <c r="I1376" i="36"/>
  <c r="I1377" i="36"/>
  <c r="I1378" i="36"/>
  <c r="I1379" i="36"/>
  <c r="I1380" i="36"/>
  <c r="I1381" i="36"/>
  <c r="I1382" i="36"/>
  <c r="I1383" i="36"/>
  <c r="I1384" i="36"/>
  <c r="I1385" i="36"/>
  <c r="I1386" i="36"/>
  <c r="I1387" i="36"/>
  <c r="I1388" i="36"/>
  <c r="I1389" i="36"/>
  <c r="I1390" i="36"/>
  <c r="I1391" i="36"/>
  <c r="I1392" i="36"/>
  <c r="I1393" i="36"/>
  <c r="I1394" i="36"/>
  <c r="I1395" i="36"/>
  <c r="I1396" i="36"/>
  <c r="I1397" i="36"/>
  <c r="I1398" i="36"/>
  <c r="I1399" i="36"/>
  <c r="I1400" i="36"/>
  <c r="I1401" i="36"/>
  <c r="I1402" i="36"/>
  <c r="I1403" i="36"/>
  <c r="I1404" i="36"/>
  <c r="I1405" i="36"/>
  <c r="I1406" i="36"/>
  <c r="I1407" i="36"/>
  <c r="I1408" i="36"/>
  <c r="I1409" i="36"/>
  <c r="I1410" i="36"/>
  <c r="I1411" i="36"/>
  <c r="I1412" i="36"/>
  <c r="I1413" i="36"/>
  <c r="I1414" i="36"/>
  <c r="I1415" i="36"/>
  <c r="I1416" i="36"/>
  <c r="I1417" i="36"/>
  <c r="I1418" i="36"/>
  <c r="I1419" i="36"/>
  <c r="I1420" i="36"/>
  <c r="I1421" i="36"/>
  <c r="I1422" i="36"/>
  <c r="I1423" i="36"/>
  <c r="I1424" i="36"/>
  <c r="I1425" i="36"/>
  <c r="I1426" i="36"/>
  <c r="I1427" i="36"/>
  <c r="I1428" i="36"/>
  <c r="I1429" i="36"/>
  <c r="I1430" i="36"/>
  <c r="I1431" i="36"/>
  <c r="I1432" i="36"/>
  <c r="I1433" i="36"/>
  <c r="I1434" i="36"/>
  <c r="I1435" i="36"/>
  <c r="I1436" i="36"/>
  <c r="I1437" i="36"/>
  <c r="I1438" i="36"/>
  <c r="I1439" i="36"/>
  <c r="I1440" i="36"/>
  <c r="I1441" i="36"/>
  <c r="I1442" i="36"/>
  <c r="I1443" i="36"/>
  <c r="I1444" i="36"/>
  <c r="I1445" i="36"/>
  <c r="I1446" i="36"/>
  <c r="I1447" i="36"/>
  <c r="I1448" i="36"/>
  <c r="I1449" i="36"/>
  <c r="I1450" i="36"/>
  <c r="I1451" i="36"/>
  <c r="I1452" i="36"/>
  <c r="I1453" i="36"/>
  <c r="I1454" i="36"/>
  <c r="I1455" i="36"/>
  <c r="I1456" i="36"/>
  <c r="I1457" i="36"/>
  <c r="I1458" i="36"/>
  <c r="I1459" i="36"/>
  <c r="I1460" i="36"/>
  <c r="I1461" i="36"/>
  <c r="I1462" i="36"/>
  <c r="I1463" i="36"/>
  <c r="I1464" i="36"/>
  <c r="I1465" i="36"/>
  <c r="I1466" i="36"/>
  <c r="I1467" i="36"/>
  <c r="I1468" i="36"/>
  <c r="I1469" i="36"/>
  <c r="I1470" i="36"/>
  <c r="I1471" i="36"/>
  <c r="I1472" i="36"/>
  <c r="I1473" i="36"/>
  <c r="I1474" i="36"/>
  <c r="I1475" i="36"/>
  <c r="I1476" i="36"/>
  <c r="I1477" i="36"/>
  <c r="I1478" i="36"/>
  <c r="I1479" i="36"/>
  <c r="I1480" i="36"/>
  <c r="I1481" i="36"/>
  <c r="I1482" i="36"/>
  <c r="I1483" i="36"/>
  <c r="I1484" i="36"/>
  <c r="I1485" i="36"/>
  <c r="I1486" i="36"/>
  <c r="I1487" i="36"/>
  <c r="I1488" i="36"/>
  <c r="I1489" i="36"/>
  <c r="I1490" i="36"/>
  <c r="I1491" i="36"/>
  <c r="I1492" i="36"/>
  <c r="I1493" i="36"/>
  <c r="I1494" i="36"/>
  <c r="I1495" i="36"/>
  <c r="I1496" i="36"/>
  <c r="I1497" i="36"/>
  <c r="I1498" i="36"/>
  <c r="I1499" i="36"/>
  <c r="I1500" i="36"/>
  <c r="I1501" i="36"/>
  <c r="I1502" i="36"/>
  <c r="I1503" i="36"/>
  <c r="I1504" i="36"/>
  <c r="I1505" i="36"/>
  <c r="I1506" i="36"/>
  <c r="I1507" i="36"/>
  <c r="I1508" i="36"/>
  <c r="I1509" i="36"/>
  <c r="I1510" i="36"/>
  <c r="I1511" i="36"/>
  <c r="I1512" i="36"/>
  <c r="I1513" i="36"/>
  <c r="I1514" i="36"/>
  <c r="I1515" i="36"/>
  <c r="I1516" i="36"/>
  <c r="I1517" i="36"/>
  <c r="I1518" i="36"/>
  <c r="I1519" i="36"/>
  <c r="I1520" i="36"/>
  <c r="I1521" i="36"/>
  <c r="I1522" i="36"/>
  <c r="I1523" i="36"/>
  <c r="I1524" i="36"/>
  <c r="I1525" i="36"/>
  <c r="I1526" i="36"/>
  <c r="I1527" i="36"/>
  <c r="I1528" i="36"/>
  <c r="I1529" i="36"/>
  <c r="I1530" i="36"/>
  <c r="I1531" i="36"/>
  <c r="I1532" i="36"/>
  <c r="I1533" i="36"/>
  <c r="I1534" i="36"/>
  <c r="I1535" i="36"/>
  <c r="I1536" i="36"/>
  <c r="I1537" i="36"/>
  <c r="I1538" i="36"/>
  <c r="I1539" i="36"/>
  <c r="I1540" i="36"/>
  <c r="I1541" i="36"/>
  <c r="I1542" i="36"/>
  <c r="I1543" i="36"/>
  <c r="I1544" i="36"/>
  <c r="I1545" i="36"/>
  <c r="I1546" i="36"/>
  <c r="I1547" i="36"/>
  <c r="I1548" i="36"/>
  <c r="I1549" i="36"/>
  <c r="I1550" i="36"/>
  <c r="I1551" i="36"/>
  <c r="I1552" i="36"/>
  <c r="I1553" i="36"/>
  <c r="I1554" i="36"/>
  <c r="I1555" i="36"/>
  <c r="I1556" i="36"/>
  <c r="I1557" i="36"/>
  <c r="I1558" i="36"/>
  <c r="I1559" i="36"/>
  <c r="I1560" i="36"/>
  <c r="I1561" i="36"/>
  <c r="I1562" i="36"/>
  <c r="I1563" i="36"/>
  <c r="I1564" i="36"/>
  <c r="I1565" i="36"/>
  <c r="I1566" i="36"/>
  <c r="I1567" i="36"/>
  <c r="I1568" i="36"/>
  <c r="I1569" i="36"/>
  <c r="I1570" i="36"/>
  <c r="I1571" i="36"/>
  <c r="I1572" i="36"/>
  <c r="I1573" i="36"/>
  <c r="I1574" i="36"/>
  <c r="I1575" i="36"/>
  <c r="I1576" i="36"/>
  <c r="I1577" i="36"/>
  <c r="I1578" i="36"/>
  <c r="I1579" i="36"/>
  <c r="I1580" i="36"/>
  <c r="I1581" i="36"/>
  <c r="I1582" i="36"/>
  <c r="I1583" i="36"/>
  <c r="I1584" i="36"/>
  <c r="I1585" i="36"/>
  <c r="I1586" i="36"/>
  <c r="I1587" i="36"/>
  <c r="I1588" i="36"/>
  <c r="I1589" i="36"/>
  <c r="I1590" i="36"/>
  <c r="I1591" i="36"/>
  <c r="I1592" i="36"/>
  <c r="I1593" i="36"/>
  <c r="I1594" i="36"/>
  <c r="I1595" i="36"/>
  <c r="I1596" i="36"/>
  <c r="I1597" i="36"/>
  <c r="I1598" i="36"/>
  <c r="I1599" i="36"/>
  <c r="I1600" i="36"/>
  <c r="I1601" i="36"/>
  <c r="I1602" i="36"/>
  <c r="I1603" i="36"/>
  <c r="I1604" i="36"/>
  <c r="I1605" i="36"/>
  <c r="I1606" i="36"/>
  <c r="I1607" i="36"/>
  <c r="I1608" i="36"/>
  <c r="I1609" i="36"/>
  <c r="I1610" i="36"/>
  <c r="I1611" i="36"/>
  <c r="I1612" i="36"/>
  <c r="I1613" i="36"/>
  <c r="I1614" i="36"/>
  <c r="I1615" i="36"/>
  <c r="I1616" i="36"/>
  <c r="I1617" i="36"/>
  <c r="I1618" i="36"/>
  <c r="I1619" i="36"/>
  <c r="I1620" i="36"/>
  <c r="I1621" i="36"/>
  <c r="I1622" i="36"/>
  <c r="I1623" i="36"/>
  <c r="I1624" i="36"/>
  <c r="I1625" i="36"/>
  <c r="I1626" i="36"/>
  <c r="I1627" i="36"/>
  <c r="I1628" i="36"/>
  <c r="I1629" i="36"/>
  <c r="I1630" i="36"/>
  <c r="I1631" i="36"/>
  <c r="I1632" i="36"/>
  <c r="I1633" i="36"/>
  <c r="I1634" i="36"/>
  <c r="I1635" i="36"/>
  <c r="I1636" i="36"/>
  <c r="I1637" i="36"/>
  <c r="I1638" i="36"/>
  <c r="I1639" i="36"/>
  <c r="I1640" i="36"/>
  <c r="I1641" i="36"/>
  <c r="I1642" i="36"/>
  <c r="I1643" i="36"/>
  <c r="I1644" i="36"/>
  <c r="I1645" i="36"/>
  <c r="I1646" i="36"/>
  <c r="I1647" i="36"/>
  <c r="I1648" i="36"/>
  <c r="I1649" i="36"/>
  <c r="I1650" i="36"/>
  <c r="I1651" i="36"/>
  <c r="I1652" i="36"/>
  <c r="I1653" i="36"/>
  <c r="I1654" i="36"/>
  <c r="I1655" i="36"/>
  <c r="I1656" i="36"/>
  <c r="I1657" i="36"/>
  <c r="I1658" i="36"/>
  <c r="I1659" i="36"/>
  <c r="I1660" i="36"/>
  <c r="I1661" i="36"/>
  <c r="I1662" i="36"/>
  <c r="I1663" i="36"/>
  <c r="I1664" i="36"/>
  <c r="I1665" i="36"/>
  <c r="I1666" i="36"/>
  <c r="I1667" i="36"/>
  <c r="I1668" i="36"/>
  <c r="I1669" i="36"/>
  <c r="I1670" i="36"/>
  <c r="I1671" i="36"/>
  <c r="I1672" i="36"/>
  <c r="I1673" i="36"/>
  <c r="I1674" i="36"/>
  <c r="I1675" i="36"/>
  <c r="I1676" i="36"/>
  <c r="I1677" i="36"/>
  <c r="I1678" i="36"/>
  <c r="I1679" i="36"/>
  <c r="I1680" i="36"/>
  <c r="I1681" i="36"/>
  <c r="I1682" i="36"/>
  <c r="I1683" i="36"/>
  <c r="I1684" i="36"/>
  <c r="I1685" i="36"/>
  <c r="I1686" i="36"/>
  <c r="I1687" i="36"/>
  <c r="I1688" i="36"/>
  <c r="I1689" i="36"/>
  <c r="I1690" i="36"/>
  <c r="I1691" i="36"/>
  <c r="I1692" i="36"/>
  <c r="I1693" i="36"/>
  <c r="I1694" i="36"/>
  <c r="I1695" i="36"/>
  <c r="I1696" i="36"/>
  <c r="I1697" i="36"/>
  <c r="I1698" i="36"/>
  <c r="I1699" i="36"/>
  <c r="I1700" i="36"/>
  <c r="I1701" i="36"/>
  <c r="I1702" i="36"/>
  <c r="I1703" i="36"/>
  <c r="I1704" i="36"/>
  <c r="I1705" i="36"/>
  <c r="I1706" i="36"/>
  <c r="I1707" i="36"/>
  <c r="I1708" i="36"/>
  <c r="I1709" i="36"/>
  <c r="I1710" i="36"/>
  <c r="I1711" i="36"/>
  <c r="I1712" i="36"/>
  <c r="I1713" i="36"/>
  <c r="I1714" i="36"/>
  <c r="I1715" i="36"/>
  <c r="I1716" i="36"/>
  <c r="I1717" i="36"/>
  <c r="I1718" i="36"/>
  <c r="I1719" i="36"/>
  <c r="I1720" i="36"/>
  <c r="I1721" i="36"/>
  <c r="I1722" i="36"/>
  <c r="I1723" i="36"/>
  <c r="I1724" i="36"/>
  <c r="I1725" i="36"/>
  <c r="I1726" i="36"/>
  <c r="I1727" i="36"/>
  <c r="I1728" i="36"/>
  <c r="I1729" i="36"/>
  <c r="I1730" i="36"/>
  <c r="I1731" i="36"/>
  <c r="I1732" i="36"/>
  <c r="I1733" i="36"/>
  <c r="I1734" i="36"/>
  <c r="I1735" i="36"/>
  <c r="I1736" i="36"/>
  <c r="I1737" i="36"/>
  <c r="I1738" i="36"/>
  <c r="I1739" i="36"/>
  <c r="I1740" i="36"/>
  <c r="I1741" i="36"/>
  <c r="I1742" i="36"/>
  <c r="I1743" i="36"/>
  <c r="I1744" i="36"/>
  <c r="I1745" i="36"/>
  <c r="I1746" i="36"/>
  <c r="I1747" i="36"/>
  <c r="I1748" i="36"/>
  <c r="I1749" i="36"/>
  <c r="I1750" i="36"/>
  <c r="I1751" i="36"/>
  <c r="I1752" i="36"/>
  <c r="I1753" i="36"/>
  <c r="I1754" i="36"/>
  <c r="I1755" i="36"/>
  <c r="I1756" i="36"/>
  <c r="I1757" i="36"/>
  <c r="I1758" i="36"/>
  <c r="I1759" i="36"/>
  <c r="I1760" i="36"/>
  <c r="I1761" i="36"/>
  <c r="I1762" i="36"/>
  <c r="I1763" i="36"/>
  <c r="I1764" i="36"/>
  <c r="I1765" i="36"/>
  <c r="I1766" i="36"/>
  <c r="I1767" i="36"/>
  <c r="I1768" i="36"/>
  <c r="I1769" i="36"/>
  <c r="I1770" i="36"/>
  <c r="I1771" i="36"/>
  <c r="I1772" i="36"/>
  <c r="I1773" i="36"/>
  <c r="I1774" i="36"/>
  <c r="I1775" i="36"/>
  <c r="I1776" i="36"/>
  <c r="I1777" i="36"/>
  <c r="I1778" i="36"/>
  <c r="I1779" i="36"/>
  <c r="I1780" i="36"/>
  <c r="I1781" i="36"/>
  <c r="I1782" i="36"/>
  <c r="I1783" i="36"/>
  <c r="I1784" i="36"/>
  <c r="I1785" i="36"/>
  <c r="I1786" i="36"/>
  <c r="I1787" i="36"/>
  <c r="I1788" i="36"/>
  <c r="I1789" i="36"/>
  <c r="I1790" i="36"/>
  <c r="I1791" i="36"/>
  <c r="I1792" i="36"/>
  <c r="I1793" i="36"/>
  <c r="I1794" i="36"/>
  <c r="I1795" i="36"/>
  <c r="I1796" i="36"/>
  <c r="I1797" i="36"/>
  <c r="I1798" i="36"/>
  <c r="I1799" i="36"/>
  <c r="I1800" i="36"/>
  <c r="I1801" i="36"/>
  <c r="I1802" i="36"/>
  <c r="I1803" i="36"/>
  <c r="I1804" i="36"/>
  <c r="I1805" i="36"/>
  <c r="I1806" i="36"/>
  <c r="I1807" i="36"/>
  <c r="I1808" i="36"/>
  <c r="I1809" i="36"/>
  <c r="I1810" i="36"/>
  <c r="I1811" i="36"/>
  <c r="I1812" i="36"/>
  <c r="I1813" i="36"/>
  <c r="I1814" i="36"/>
  <c r="I1815" i="36"/>
  <c r="I1816" i="36"/>
  <c r="I1817" i="36"/>
  <c r="I1818" i="36"/>
  <c r="I1819" i="36"/>
  <c r="I1820" i="36"/>
  <c r="I1821" i="36"/>
  <c r="I1822" i="36"/>
  <c r="I1823" i="36"/>
  <c r="I1824" i="36"/>
  <c r="I1825" i="36"/>
  <c r="I1826" i="36"/>
  <c r="I1827" i="36"/>
  <c r="I1828" i="36"/>
  <c r="I1829" i="36"/>
  <c r="I1830" i="36"/>
  <c r="I1831" i="36"/>
  <c r="I1832" i="36"/>
  <c r="I1833" i="36"/>
  <c r="I1834" i="36"/>
  <c r="I1835" i="36"/>
  <c r="I1836" i="36"/>
  <c r="I1837" i="36"/>
  <c r="I1838" i="36"/>
  <c r="I1839" i="36"/>
  <c r="I1840" i="36"/>
  <c r="I1841" i="36"/>
  <c r="I1842" i="36"/>
  <c r="I1843" i="36"/>
  <c r="I1844" i="36"/>
  <c r="I1845" i="36"/>
  <c r="I1846" i="36"/>
  <c r="I1847" i="36"/>
  <c r="I1848" i="36"/>
  <c r="I1849" i="36"/>
  <c r="I1850" i="36"/>
  <c r="I1851" i="36"/>
  <c r="I1852" i="36"/>
  <c r="I1853" i="36"/>
  <c r="I1854" i="36"/>
  <c r="I1855" i="36"/>
  <c r="I1856" i="36"/>
  <c r="I1857" i="36"/>
  <c r="I1858" i="36"/>
  <c r="I1859" i="36"/>
  <c r="I1860" i="36"/>
  <c r="I1861" i="36"/>
  <c r="I1862" i="36"/>
  <c r="I1863" i="36"/>
  <c r="I1864" i="36"/>
  <c r="I1865" i="36"/>
  <c r="I1866" i="36"/>
  <c r="I1867" i="36"/>
  <c r="I1868" i="36"/>
  <c r="I1869" i="36"/>
  <c r="I1870" i="36"/>
  <c r="I1871" i="36"/>
  <c r="I1872" i="36"/>
  <c r="I1873" i="36"/>
  <c r="I1874" i="36"/>
  <c r="I1875" i="36"/>
  <c r="I1876" i="36"/>
  <c r="I1877" i="36"/>
  <c r="I1878" i="36"/>
  <c r="I1879" i="36"/>
  <c r="I1880" i="36"/>
  <c r="I1881" i="36"/>
  <c r="I1882" i="36"/>
  <c r="I1883" i="36"/>
  <c r="I1884" i="36"/>
  <c r="I1885" i="36"/>
  <c r="I1886" i="36"/>
  <c r="I1887" i="36"/>
  <c r="I1888" i="36"/>
  <c r="I1889" i="36"/>
  <c r="I1890" i="36"/>
  <c r="I1891" i="36"/>
  <c r="I1892" i="36"/>
  <c r="I1893" i="36"/>
  <c r="I1894" i="36"/>
  <c r="I1895" i="36"/>
  <c r="I1896" i="36"/>
  <c r="I1897" i="36"/>
  <c r="I1898" i="36"/>
  <c r="I1899" i="36"/>
  <c r="I1900" i="36"/>
  <c r="I1901" i="36"/>
  <c r="I1902" i="36"/>
  <c r="I1903" i="36"/>
  <c r="I1904" i="36"/>
  <c r="I1905" i="36"/>
  <c r="I1906" i="36"/>
  <c r="I1907" i="36"/>
  <c r="I1908" i="36"/>
  <c r="I1909" i="36"/>
  <c r="I1910" i="36"/>
  <c r="I1911" i="36"/>
  <c r="I1912" i="36"/>
  <c r="I1913" i="36"/>
  <c r="I1914" i="36"/>
  <c r="I1915" i="36"/>
  <c r="I1916" i="36"/>
  <c r="I1917" i="36"/>
  <c r="I1918" i="36"/>
  <c r="I1919" i="36"/>
  <c r="I1920" i="36"/>
  <c r="I1921" i="36"/>
  <c r="I1922" i="36"/>
  <c r="I1923" i="36"/>
  <c r="I1924" i="36"/>
  <c r="I1925" i="36"/>
  <c r="I1926" i="36"/>
  <c r="I1927" i="36"/>
  <c r="I1928" i="36"/>
  <c r="I1929" i="36"/>
  <c r="I1930" i="36"/>
  <c r="I1931" i="36"/>
  <c r="I1932" i="36"/>
  <c r="I1933" i="36"/>
  <c r="I1934" i="36"/>
  <c r="I1935" i="36"/>
  <c r="I1936" i="36"/>
  <c r="I1937" i="36"/>
  <c r="I1938" i="36"/>
  <c r="I1939" i="36"/>
  <c r="I1940" i="36"/>
  <c r="I1941" i="36"/>
  <c r="I1942" i="36"/>
  <c r="I1943" i="36"/>
  <c r="I1944" i="36"/>
  <c r="I1945" i="36"/>
  <c r="I1946" i="36"/>
  <c r="I1947" i="36"/>
  <c r="I1948" i="36"/>
  <c r="I1949" i="36"/>
  <c r="I1950" i="36"/>
  <c r="I1951" i="36"/>
  <c r="I1952" i="36"/>
  <c r="I1953" i="36"/>
  <c r="I1954" i="36"/>
  <c r="I1955" i="36"/>
  <c r="I1956" i="36"/>
  <c r="I1957" i="36"/>
  <c r="I1958" i="36"/>
  <c r="I1959" i="36"/>
  <c r="I1960" i="36"/>
  <c r="I1961" i="36"/>
  <c r="I1962" i="36"/>
  <c r="I1963" i="36"/>
  <c r="I1964" i="36"/>
  <c r="I1965" i="36"/>
  <c r="I1966" i="36"/>
  <c r="I1967" i="36"/>
  <c r="I1968" i="36"/>
  <c r="I1969" i="36"/>
  <c r="I1970" i="36"/>
  <c r="I1971" i="36"/>
  <c r="I1972" i="36"/>
  <c r="I1973" i="36"/>
  <c r="I1974" i="36"/>
  <c r="I1975" i="36"/>
  <c r="I1976" i="36"/>
  <c r="I1977" i="36"/>
  <c r="I1978" i="36"/>
  <c r="I1979" i="36"/>
  <c r="I1980" i="36"/>
  <c r="I1981" i="36"/>
  <c r="I1982" i="36"/>
  <c r="I1983" i="36"/>
  <c r="I1984" i="36"/>
  <c r="I1985" i="36"/>
  <c r="I1986" i="36"/>
  <c r="I1987" i="36"/>
  <c r="I1988" i="36"/>
  <c r="I1989" i="36"/>
  <c r="I1990" i="36"/>
  <c r="I1991" i="36"/>
  <c r="I1992" i="36"/>
  <c r="I1993" i="36"/>
  <c r="I1994" i="36"/>
  <c r="I1995" i="36"/>
  <c r="I1996" i="36"/>
  <c r="I1997" i="36"/>
  <c r="I1998" i="36"/>
  <c r="I1999" i="36"/>
  <c r="I2000" i="36"/>
  <c r="I2001" i="36"/>
  <c r="I2002" i="36"/>
  <c r="I2003" i="36"/>
  <c r="I2004" i="36"/>
  <c r="I2005" i="36"/>
  <c r="I2006" i="36"/>
  <c r="I2007" i="36"/>
  <c r="I2008" i="36"/>
  <c r="I2009" i="36"/>
  <c r="I2010" i="36"/>
  <c r="I2011" i="36"/>
  <c r="I2012" i="36"/>
  <c r="I2013" i="36"/>
  <c r="I2014" i="36"/>
  <c r="I2015" i="36"/>
  <c r="I2016" i="36"/>
  <c r="I2017" i="36"/>
  <c r="I2018" i="36"/>
  <c r="I2019" i="36"/>
  <c r="I2020" i="36"/>
  <c r="I2021" i="36"/>
  <c r="I2022" i="36"/>
  <c r="I2023" i="36"/>
  <c r="I2024" i="36"/>
  <c r="I2025" i="36"/>
  <c r="I2026" i="36"/>
  <c r="I2027" i="36"/>
  <c r="I2028" i="36"/>
  <c r="I2029" i="36"/>
  <c r="I2030" i="36"/>
  <c r="I2031" i="36"/>
  <c r="I2032" i="36"/>
  <c r="I2033" i="36"/>
  <c r="I2034" i="36"/>
  <c r="I2035" i="36"/>
  <c r="I2036" i="36"/>
  <c r="I2037" i="36"/>
  <c r="I2038" i="36"/>
  <c r="I2039" i="36"/>
  <c r="I2040" i="36"/>
  <c r="I2041" i="36"/>
  <c r="I2042" i="36"/>
  <c r="I2043" i="36"/>
  <c r="I2044" i="36"/>
  <c r="I2045" i="36"/>
  <c r="I2046" i="36"/>
  <c r="I2047" i="36"/>
  <c r="I2048" i="36"/>
  <c r="I2049" i="36"/>
  <c r="I2050" i="36"/>
  <c r="I2051" i="36"/>
  <c r="I2052" i="36"/>
  <c r="I2053" i="36"/>
  <c r="I2054" i="36"/>
  <c r="I2055" i="36"/>
  <c r="I2056" i="36"/>
  <c r="I2057" i="36"/>
  <c r="I2058" i="36"/>
  <c r="I2059" i="36"/>
  <c r="I2060" i="36"/>
  <c r="I2061" i="36"/>
  <c r="I2062" i="36"/>
  <c r="I2063" i="36"/>
  <c r="I2064" i="36"/>
  <c r="I2065" i="36"/>
  <c r="I2066" i="36"/>
  <c r="I2067" i="36"/>
  <c r="I2068" i="36"/>
  <c r="I2069" i="36"/>
  <c r="I2070" i="36"/>
  <c r="I2071" i="36"/>
  <c r="I2072" i="36"/>
  <c r="I2073" i="36"/>
  <c r="I2074" i="36"/>
  <c r="I2075" i="36"/>
  <c r="I2076" i="36"/>
  <c r="I2077" i="36"/>
  <c r="I2078" i="36"/>
  <c r="I2079" i="36"/>
  <c r="I2080" i="36"/>
  <c r="I2081" i="36"/>
  <c r="I2082" i="36"/>
  <c r="I2083" i="36"/>
  <c r="I2084" i="36"/>
  <c r="I2085" i="36"/>
  <c r="I2086" i="36"/>
  <c r="I2087" i="36"/>
  <c r="I2088" i="36"/>
  <c r="I2089" i="36"/>
  <c r="I2090" i="36"/>
  <c r="I2091" i="36"/>
  <c r="I2092" i="36"/>
  <c r="I2093" i="36"/>
  <c r="I2094" i="36"/>
  <c r="I2095" i="36"/>
  <c r="I2096" i="36"/>
  <c r="I2097" i="36"/>
  <c r="I2098" i="36"/>
  <c r="I2099" i="36"/>
  <c r="I2100" i="36"/>
  <c r="I2101" i="36"/>
  <c r="I2102" i="36"/>
  <c r="I2103" i="36"/>
  <c r="I2104" i="36"/>
  <c r="I2105" i="36"/>
  <c r="I2106" i="36"/>
  <c r="I2107" i="36"/>
  <c r="I2108" i="36"/>
  <c r="I2109" i="36"/>
  <c r="I2110" i="36"/>
  <c r="I2111" i="36"/>
  <c r="I2112" i="36"/>
  <c r="I2113" i="36"/>
  <c r="I2114" i="36"/>
  <c r="I2115" i="36"/>
  <c r="I2116" i="36"/>
  <c r="I2117" i="36"/>
  <c r="I2118" i="36"/>
  <c r="I2119" i="36"/>
  <c r="I2120" i="36"/>
  <c r="I2121" i="36"/>
  <c r="I2122" i="36"/>
  <c r="I2123" i="36"/>
  <c r="I2124" i="36"/>
  <c r="I2125" i="36"/>
  <c r="I2126" i="36"/>
  <c r="I2127" i="36"/>
  <c r="I2128" i="36"/>
  <c r="I2129" i="36"/>
  <c r="I2130" i="36"/>
  <c r="I2131" i="36"/>
  <c r="I2132" i="36"/>
  <c r="I2133" i="36"/>
  <c r="I2134" i="36"/>
  <c r="I2135" i="36"/>
  <c r="I2136" i="36"/>
  <c r="I2137" i="36"/>
  <c r="I2138" i="36"/>
  <c r="I2139" i="36"/>
  <c r="I2140" i="36"/>
  <c r="I2141" i="36"/>
  <c r="I2142" i="36"/>
  <c r="I2143" i="36"/>
  <c r="I2144" i="36"/>
  <c r="I2145" i="36"/>
  <c r="I2146" i="36"/>
  <c r="I2147" i="36"/>
  <c r="I2148" i="36"/>
  <c r="I2149" i="36"/>
  <c r="I2150" i="36"/>
  <c r="I2151" i="36"/>
  <c r="I2152" i="36"/>
  <c r="I2153" i="36"/>
  <c r="I2154" i="36"/>
  <c r="I2155" i="36"/>
  <c r="I2156" i="36"/>
  <c r="I2157" i="36"/>
  <c r="I2158" i="36"/>
  <c r="I2159" i="36"/>
  <c r="I2160" i="36"/>
  <c r="I2161" i="36"/>
  <c r="I2162" i="36"/>
  <c r="I2163" i="36"/>
  <c r="I2164" i="36"/>
  <c r="I2165" i="36"/>
  <c r="I2166" i="36"/>
  <c r="I2167" i="36"/>
  <c r="I2168" i="36"/>
  <c r="I2169" i="36"/>
  <c r="I2170" i="36"/>
  <c r="I2171" i="36"/>
  <c r="I2172" i="36"/>
  <c r="I2173" i="36"/>
  <c r="I2174" i="36"/>
  <c r="I2175" i="36"/>
  <c r="I2176" i="36"/>
  <c r="I2177" i="36"/>
  <c r="I2178" i="36"/>
  <c r="I2179" i="36"/>
  <c r="I2180" i="36"/>
  <c r="I2181" i="36"/>
  <c r="I2182" i="36"/>
  <c r="I2183" i="36"/>
  <c r="I2184" i="36"/>
  <c r="I2185" i="36"/>
  <c r="I2186" i="36"/>
  <c r="I2187" i="36"/>
  <c r="I2188" i="36"/>
  <c r="I2189" i="36"/>
  <c r="I2190" i="36"/>
  <c r="I2191" i="36"/>
  <c r="I2192" i="36"/>
  <c r="I2193" i="36"/>
  <c r="I2194" i="36"/>
  <c r="I2195" i="36"/>
  <c r="I2196" i="36"/>
  <c r="I2197" i="36"/>
  <c r="I2198" i="36"/>
  <c r="I2199" i="36"/>
  <c r="I2200" i="36"/>
  <c r="I2201" i="36"/>
  <c r="I2202" i="36"/>
  <c r="I2203" i="36"/>
  <c r="I2204" i="36"/>
  <c r="I2205" i="36"/>
  <c r="I2206" i="36"/>
  <c r="I2207" i="36"/>
  <c r="I2208" i="36"/>
  <c r="I2209" i="36"/>
  <c r="I2210" i="36"/>
  <c r="I2211" i="36"/>
  <c r="I2212" i="36"/>
  <c r="I2213" i="36"/>
  <c r="I2214" i="36"/>
  <c r="I2215" i="36"/>
  <c r="I2216" i="36"/>
  <c r="I2217" i="36"/>
  <c r="I2218" i="36"/>
  <c r="I2219" i="36"/>
  <c r="I2220" i="36"/>
  <c r="I2221" i="36"/>
  <c r="I2222" i="36"/>
  <c r="I2223" i="36"/>
  <c r="I2224" i="36"/>
  <c r="I2225" i="36"/>
  <c r="I2226" i="36"/>
  <c r="I2227" i="36"/>
  <c r="I2228" i="36"/>
  <c r="I2229" i="36"/>
  <c r="I2230" i="36"/>
  <c r="I2231" i="36"/>
  <c r="I2232" i="36"/>
  <c r="I2233" i="36"/>
  <c r="I2234" i="36"/>
  <c r="I2235" i="36"/>
  <c r="I2236" i="36"/>
  <c r="I2237" i="36"/>
  <c r="I2238" i="36"/>
  <c r="I2239" i="36"/>
  <c r="I2240" i="36"/>
  <c r="I2241" i="36"/>
  <c r="I2242" i="36"/>
  <c r="I2243" i="36"/>
  <c r="I2244" i="36"/>
  <c r="I2245" i="36"/>
  <c r="I2246" i="36"/>
  <c r="I2247" i="36"/>
  <c r="I2248" i="36"/>
  <c r="I2249" i="36"/>
  <c r="I2250" i="36"/>
  <c r="I2251" i="36"/>
  <c r="I2252" i="36"/>
  <c r="I2253" i="36"/>
  <c r="I2254" i="36"/>
  <c r="I2255" i="36"/>
  <c r="I2256" i="36"/>
  <c r="I2257" i="36"/>
  <c r="I2258" i="36"/>
  <c r="I2259" i="36"/>
  <c r="I2260" i="36"/>
  <c r="I2261" i="36"/>
  <c r="I2262" i="36"/>
  <c r="I2263" i="36"/>
  <c r="I2264" i="36"/>
  <c r="I2265" i="36"/>
  <c r="I2266" i="36"/>
  <c r="I2267" i="36"/>
  <c r="I2268" i="36"/>
  <c r="I2269" i="36"/>
  <c r="I2270" i="36"/>
  <c r="I2271" i="36"/>
  <c r="I2272" i="36"/>
  <c r="I2273" i="36"/>
  <c r="I2274" i="36"/>
  <c r="I2275" i="36"/>
  <c r="I2276" i="36"/>
  <c r="I2277" i="36"/>
  <c r="I2278" i="36"/>
  <c r="I2279" i="36"/>
  <c r="I2280" i="36"/>
  <c r="I2281" i="36"/>
  <c r="I2282" i="36"/>
  <c r="I2283" i="36"/>
  <c r="I2284" i="36"/>
  <c r="I2285" i="36"/>
  <c r="I2286" i="36"/>
  <c r="I2287" i="36"/>
  <c r="I2288" i="36"/>
  <c r="I2289" i="36"/>
  <c r="I2290" i="36"/>
  <c r="I2291" i="36"/>
  <c r="I2292" i="36"/>
  <c r="I2293" i="36"/>
  <c r="I2294" i="36"/>
  <c r="I2295" i="36"/>
  <c r="I2296" i="36"/>
  <c r="I2297" i="36"/>
  <c r="I2298" i="36"/>
  <c r="I2299" i="36"/>
  <c r="I2300" i="36"/>
  <c r="I2301" i="36"/>
  <c r="I2302" i="36"/>
  <c r="I2303" i="36"/>
  <c r="I2304" i="36"/>
  <c r="I2305" i="36"/>
  <c r="I2306" i="36"/>
  <c r="I2307" i="36"/>
  <c r="I2308" i="36"/>
  <c r="I2309" i="36"/>
  <c r="I2310" i="36"/>
  <c r="I2311" i="36"/>
  <c r="I2312" i="36"/>
  <c r="I2313" i="36"/>
  <c r="I2314" i="36"/>
  <c r="I2315" i="36"/>
  <c r="I2316" i="36"/>
  <c r="I2317" i="36"/>
  <c r="I2318" i="36"/>
  <c r="I2319" i="36"/>
  <c r="I2320" i="36"/>
  <c r="I2321" i="36"/>
  <c r="I2322" i="36"/>
  <c r="I2323" i="36"/>
  <c r="I2324" i="36"/>
  <c r="I2325" i="36"/>
  <c r="I2326" i="36"/>
  <c r="I2327" i="36"/>
  <c r="I2328" i="36"/>
  <c r="I2329" i="36"/>
  <c r="I2330" i="36"/>
  <c r="I2331" i="36"/>
  <c r="I2332" i="36"/>
  <c r="I2333" i="36"/>
  <c r="I2334" i="36"/>
  <c r="I2335" i="36"/>
  <c r="I2336" i="36"/>
  <c r="I2337" i="36"/>
  <c r="I2338" i="36"/>
  <c r="I2339" i="36"/>
  <c r="I2340" i="36"/>
  <c r="I2341" i="36"/>
  <c r="I2342" i="36"/>
  <c r="I2343" i="36"/>
  <c r="I2344" i="36"/>
  <c r="I2345" i="36"/>
  <c r="I2346" i="36"/>
  <c r="I2347" i="36"/>
  <c r="I2348" i="36"/>
  <c r="I2349" i="36"/>
  <c r="I2350" i="36"/>
  <c r="I2351" i="36"/>
  <c r="I2352" i="36"/>
  <c r="I2353" i="36"/>
  <c r="I2354" i="36"/>
  <c r="I2355" i="36"/>
  <c r="I2356" i="36"/>
  <c r="I2357" i="36"/>
  <c r="I2358" i="36"/>
  <c r="I2359" i="36"/>
  <c r="I2360" i="36"/>
  <c r="I2361" i="36"/>
  <c r="I2362" i="36"/>
  <c r="I2363" i="36"/>
  <c r="I2364" i="36"/>
  <c r="I2365" i="36"/>
  <c r="I2366" i="36"/>
  <c r="I2367" i="36"/>
  <c r="I2368" i="36"/>
  <c r="I2369" i="36"/>
  <c r="I2370" i="36"/>
  <c r="I2371" i="36"/>
  <c r="I2372" i="36"/>
  <c r="I2373" i="36"/>
  <c r="I2374" i="36"/>
  <c r="I2375" i="36"/>
  <c r="I2376" i="36"/>
  <c r="I2377" i="36"/>
  <c r="I2378" i="36"/>
  <c r="I2379" i="36"/>
  <c r="I2380" i="36"/>
  <c r="I2381" i="36"/>
  <c r="I2382" i="36"/>
  <c r="I2383" i="36"/>
  <c r="I2384" i="36"/>
  <c r="I2385" i="36"/>
  <c r="I2386" i="36"/>
  <c r="I2387" i="36"/>
  <c r="I2388" i="36"/>
  <c r="I2389" i="36"/>
  <c r="I2390" i="36"/>
  <c r="I2391" i="36"/>
  <c r="I2392" i="36"/>
  <c r="I2393" i="36"/>
  <c r="I2394" i="36"/>
  <c r="I2395" i="36"/>
  <c r="I2396" i="36"/>
  <c r="I2397" i="36"/>
  <c r="I2398" i="36"/>
  <c r="I2399" i="36"/>
  <c r="I2400" i="36"/>
  <c r="I2401" i="36"/>
  <c r="I2402" i="36"/>
  <c r="I2403" i="36"/>
  <c r="I2404" i="36"/>
  <c r="I2405" i="36"/>
  <c r="I2406" i="36"/>
  <c r="I2407" i="36"/>
  <c r="I2408" i="36"/>
  <c r="I2409" i="36"/>
  <c r="I2410" i="36"/>
  <c r="I2411" i="36"/>
  <c r="I2412" i="36"/>
  <c r="I2413" i="36"/>
  <c r="I2414" i="36"/>
  <c r="I2415" i="36"/>
  <c r="I2416" i="36"/>
  <c r="I2417" i="36"/>
  <c r="I2418" i="36"/>
  <c r="I2419" i="36"/>
  <c r="I2420" i="36"/>
  <c r="I2421" i="36"/>
  <c r="I2422" i="36"/>
  <c r="I2423" i="36"/>
  <c r="I2424" i="36"/>
  <c r="I2425" i="36"/>
  <c r="I2426" i="36"/>
  <c r="I2427" i="36"/>
  <c r="I2428" i="36"/>
  <c r="I2429" i="36"/>
  <c r="I2430" i="36"/>
  <c r="I2431" i="36"/>
  <c r="I2432" i="36"/>
  <c r="I2433" i="36"/>
  <c r="I2434" i="36"/>
  <c r="I2435" i="36"/>
  <c r="I2436" i="36"/>
  <c r="I2437" i="36"/>
  <c r="I2438" i="36"/>
  <c r="I2439" i="36"/>
  <c r="I2440" i="36"/>
  <c r="I2441" i="36"/>
  <c r="I2442" i="36"/>
  <c r="I2443" i="36"/>
  <c r="I2444" i="36"/>
  <c r="I2445" i="36"/>
  <c r="I2446" i="36"/>
  <c r="I2447" i="36"/>
  <c r="I2448" i="36"/>
  <c r="I2449" i="36"/>
  <c r="I2450" i="36"/>
  <c r="I2451" i="36"/>
  <c r="I2452" i="36"/>
  <c r="I2453" i="36"/>
  <c r="I2454" i="36"/>
  <c r="I2455" i="36"/>
  <c r="I2456" i="36"/>
  <c r="I2457" i="36"/>
  <c r="I2458" i="36"/>
  <c r="I2459" i="36"/>
  <c r="I2460" i="36"/>
  <c r="I2461" i="36"/>
  <c r="I2462" i="36"/>
  <c r="I2463" i="36"/>
  <c r="I2464" i="36"/>
  <c r="I2465" i="36"/>
  <c r="I2466" i="36"/>
  <c r="I2467" i="36"/>
  <c r="I2468" i="36"/>
  <c r="I2469" i="36"/>
  <c r="I2470" i="36"/>
  <c r="I2471" i="36"/>
  <c r="I2472" i="36"/>
  <c r="I2473" i="36"/>
  <c r="I2474" i="36"/>
  <c r="I2475" i="36"/>
  <c r="I2476" i="36"/>
  <c r="I2477" i="36"/>
  <c r="I2478" i="36"/>
  <c r="I2479" i="36"/>
  <c r="I2480" i="36"/>
  <c r="I2481" i="36"/>
  <c r="I2482" i="36"/>
  <c r="I2483" i="36"/>
  <c r="I2484" i="36"/>
  <c r="I2485" i="36"/>
  <c r="I2486" i="36"/>
  <c r="I2487" i="36"/>
  <c r="I2488" i="36"/>
  <c r="I2489" i="36"/>
  <c r="I2490" i="36"/>
  <c r="I2491" i="36"/>
  <c r="I2492" i="36"/>
  <c r="I2493" i="36"/>
  <c r="I2494" i="36"/>
  <c r="I2495" i="36"/>
  <c r="I2496" i="36"/>
  <c r="I2497" i="36"/>
  <c r="I2498" i="36"/>
  <c r="I2499" i="36"/>
  <c r="I2500" i="36"/>
  <c r="I2501" i="36"/>
  <c r="I2502" i="36"/>
  <c r="I2503" i="36"/>
  <c r="I2504" i="36"/>
  <c r="I2505" i="36"/>
  <c r="I2506" i="36"/>
  <c r="I2507" i="36"/>
  <c r="I2508" i="36"/>
  <c r="I2509" i="36"/>
  <c r="I2510" i="36"/>
  <c r="I2511" i="36"/>
  <c r="I2512" i="36"/>
  <c r="I2513" i="36"/>
  <c r="I2514" i="36"/>
  <c r="I2515" i="36"/>
  <c r="I2516" i="36"/>
  <c r="I2517" i="36"/>
  <c r="I2518" i="36"/>
  <c r="I2519" i="36"/>
  <c r="I2520" i="36"/>
  <c r="I2521" i="36"/>
  <c r="I2522" i="36"/>
  <c r="I2523" i="36"/>
  <c r="I2524" i="36"/>
  <c r="I2525" i="36"/>
  <c r="I2526" i="36"/>
  <c r="I2527" i="36"/>
  <c r="I2528" i="36"/>
  <c r="I2529" i="36"/>
  <c r="I2530" i="36"/>
  <c r="I2531" i="36"/>
  <c r="I2532" i="36"/>
  <c r="I2533" i="36"/>
  <c r="I2534" i="36"/>
  <c r="I2535" i="36"/>
  <c r="I2536" i="36"/>
  <c r="I2537" i="36"/>
  <c r="I2538" i="36"/>
  <c r="I2539" i="36"/>
  <c r="I2540" i="36"/>
  <c r="I2541" i="36"/>
  <c r="I2542" i="36"/>
  <c r="I2543" i="36"/>
  <c r="I2544" i="36"/>
  <c r="I2545" i="36"/>
  <c r="I2546" i="36"/>
  <c r="I2547" i="36"/>
  <c r="I2548" i="36"/>
  <c r="I2549" i="36"/>
  <c r="I2550" i="36"/>
  <c r="I2551" i="36"/>
  <c r="I2552" i="36"/>
  <c r="I2553" i="36"/>
  <c r="I2554" i="36"/>
  <c r="I2555" i="36"/>
  <c r="I2556" i="36"/>
  <c r="I2557" i="36"/>
  <c r="I2558" i="36"/>
  <c r="I2559" i="36"/>
  <c r="I2560" i="36"/>
  <c r="I2561" i="36"/>
  <c r="I2562" i="36"/>
  <c r="I2563" i="36"/>
  <c r="I2564" i="36"/>
  <c r="I2565" i="36"/>
  <c r="I2566" i="36"/>
  <c r="I2567" i="36"/>
  <c r="I2568" i="36"/>
  <c r="I2569" i="36"/>
  <c r="I2570" i="36"/>
  <c r="I2571" i="36"/>
  <c r="I2572" i="36"/>
  <c r="I2573" i="36"/>
  <c r="I2574" i="36"/>
  <c r="I2575" i="36"/>
  <c r="I2576" i="36"/>
  <c r="I2577" i="36"/>
  <c r="I2578" i="36"/>
  <c r="I2579" i="36"/>
  <c r="I2580" i="36"/>
  <c r="I2581" i="36"/>
  <c r="I2582" i="36"/>
  <c r="I2583" i="36"/>
  <c r="I2584" i="36"/>
  <c r="I2585" i="36"/>
  <c r="I2586" i="36"/>
  <c r="I2587" i="36"/>
  <c r="I2588" i="36"/>
  <c r="I2589" i="36"/>
  <c r="I2590" i="36"/>
  <c r="I2591" i="36"/>
  <c r="I2592" i="36"/>
  <c r="I2593" i="36"/>
  <c r="I2594" i="36"/>
  <c r="I2595" i="36"/>
  <c r="I2596" i="36"/>
  <c r="I2597" i="36"/>
  <c r="I2598" i="36"/>
  <c r="I2599" i="36"/>
  <c r="I2600" i="36"/>
  <c r="I2601" i="36"/>
  <c r="I2602" i="36"/>
  <c r="I2603" i="36"/>
  <c r="I2604" i="36"/>
  <c r="I2605" i="36"/>
  <c r="I2606" i="36"/>
  <c r="I2607" i="36"/>
  <c r="I2608" i="36"/>
  <c r="I2609" i="36"/>
  <c r="I2610" i="36"/>
  <c r="I2611" i="36"/>
  <c r="I2612" i="36"/>
  <c r="I2613" i="36"/>
  <c r="I2614" i="36"/>
  <c r="I2615" i="36"/>
  <c r="I2616" i="36"/>
  <c r="I2617" i="36"/>
  <c r="I2618" i="36"/>
  <c r="I2619" i="36"/>
  <c r="I2620" i="36"/>
  <c r="I2621" i="36"/>
  <c r="I2622" i="36"/>
  <c r="I2623" i="36"/>
  <c r="I2624" i="36"/>
  <c r="I2625" i="36"/>
  <c r="I2626" i="36"/>
  <c r="I2627" i="36"/>
  <c r="I2628" i="36"/>
  <c r="I2629" i="36"/>
  <c r="I2630" i="36"/>
  <c r="I2631" i="36"/>
  <c r="I2632" i="36"/>
  <c r="I2633" i="36"/>
  <c r="I2634" i="36"/>
  <c r="I2635" i="36"/>
  <c r="I2636" i="36"/>
  <c r="I2637" i="36"/>
  <c r="I2638" i="36"/>
  <c r="I2639" i="36"/>
  <c r="I2640" i="36"/>
  <c r="I2641" i="36"/>
  <c r="I2642" i="36"/>
  <c r="I2643" i="36"/>
  <c r="I2644" i="36"/>
  <c r="I2645" i="36"/>
  <c r="I2646" i="36"/>
  <c r="I2647" i="36"/>
  <c r="I2648" i="36"/>
  <c r="I2649" i="36"/>
  <c r="I2650" i="36"/>
  <c r="I2651" i="36"/>
  <c r="I2652" i="36"/>
  <c r="I2653" i="36"/>
  <c r="I2654" i="36"/>
  <c r="I2655" i="36"/>
  <c r="I2656" i="36"/>
  <c r="I2657" i="36"/>
  <c r="I2658" i="36"/>
  <c r="I2659" i="36"/>
  <c r="I2660" i="36"/>
  <c r="I2661" i="36"/>
  <c r="I2662" i="36"/>
  <c r="I2663" i="36"/>
  <c r="I2664" i="36"/>
  <c r="I2665" i="36"/>
  <c r="I2666" i="36"/>
  <c r="I2667" i="36"/>
  <c r="I2668" i="36"/>
  <c r="I2669" i="36"/>
  <c r="I2670" i="36"/>
  <c r="I2671" i="36"/>
  <c r="I2672" i="36"/>
  <c r="I2673" i="36"/>
  <c r="I2674" i="36"/>
  <c r="I2675" i="36"/>
  <c r="I2676" i="36"/>
  <c r="I2677" i="36"/>
  <c r="I2678" i="36"/>
  <c r="I2679" i="36"/>
  <c r="I2680" i="36"/>
  <c r="I2681" i="36"/>
  <c r="I2682" i="36"/>
  <c r="I2683" i="36"/>
  <c r="I2684" i="36"/>
  <c r="I2685" i="36"/>
  <c r="I2686" i="36"/>
  <c r="I2687" i="36"/>
  <c r="I2688" i="36"/>
  <c r="I2689" i="36"/>
  <c r="I2690" i="36"/>
  <c r="I2691" i="36"/>
  <c r="I2692" i="36"/>
  <c r="I2693" i="36"/>
  <c r="I2694" i="36"/>
  <c r="I2695" i="36"/>
  <c r="I2696" i="36"/>
  <c r="I2697" i="36"/>
  <c r="I2698" i="36"/>
  <c r="I2699" i="36"/>
  <c r="I2700" i="36"/>
  <c r="I2701" i="36"/>
  <c r="I2702" i="36"/>
  <c r="I2703" i="36"/>
  <c r="I2704" i="36"/>
  <c r="I2705" i="36"/>
  <c r="I2706" i="36"/>
  <c r="I2707" i="36"/>
  <c r="I2708" i="36"/>
  <c r="I2709" i="36"/>
  <c r="I2710" i="36"/>
  <c r="I2711" i="36"/>
  <c r="I2712" i="36"/>
  <c r="I2713" i="36"/>
  <c r="I2714" i="36"/>
  <c r="I2715" i="36"/>
  <c r="I2716" i="36"/>
  <c r="I2717" i="36"/>
  <c r="I2718" i="36"/>
  <c r="I2719" i="36"/>
  <c r="I2720" i="36"/>
  <c r="I2721" i="36"/>
  <c r="I2722" i="36"/>
  <c r="I2723" i="36"/>
  <c r="I2724" i="36"/>
  <c r="I2725" i="36"/>
  <c r="I2726" i="36"/>
  <c r="I2727" i="36"/>
  <c r="I2728" i="36"/>
  <c r="I2729" i="36"/>
  <c r="I2730" i="36"/>
  <c r="I2731" i="36"/>
  <c r="I2732" i="36"/>
  <c r="I2733" i="36"/>
  <c r="I2734" i="36"/>
  <c r="I2735" i="36"/>
  <c r="I2736" i="36"/>
  <c r="I2737" i="36"/>
  <c r="I2738" i="36"/>
  <c r="I2739" i="36"/>
  <c r="I2740" i="36"/>
  <c r="I2741" i="36"/>
  <c r="I2742" i="36"/>
  <c r="I2743" i="36"/>
  <c r="I2744" i="36"/>
  <c r="I2745" i="36"/>
  <c r="I2746" i="36"/>
  <c r="I2747" i="36"/>
  <c r="I2748" i="36"/>
  <c r="I2749" i="36"/>
  <c r="I2750" i="36"/>
  <c r="I2751" i="36"/>
  <c r="I2752" i="36"/>
  <c r="I2753" i="36"/>
  <c r="I2754" i="36"/>
  <c r="I2755" i="36"/>
  <c r="I2756" i="36"/>
  <c r="I2757" i="36"/>
  <c r="I2758" i="36"/>
  <c r="I2759" i="36"/>
  <c r="I2760" i="36"/>
  <c r="I2761" i="36"/>
  <c r="I2762" i="36"/>
  <c r="J2" i="36"/>
  <c r="J3" i="36"/>
  <c r="J4" i="36"/>
  <c r="J5" i="36"/>
  <c r="J6" i="36"/>
  <c r="J7" i="36"/>
  <c r="J8" i="36"/>
  <c r="J9" i="36"/>
  <c r="J10" i="36"/>
  <c r="J11" i="36"/>
  <c r="J13" i="36"/>
  <c r="J14" i="36"/>
  <c r="J15" i="36"/>
  <c r="J16" i="36"/>
  <c r="J17" i="36"/>
  <c r="J18" i="36"/>
  <c r="J19" i="36"/>
  <c r="J20" i="36"/>
  <c r="J21" i="36"/>
  <c r="J22" i="36"/>
  <c r="J23" i="36"/>
  <c r="J25" i="36"/>
  <c r="J26" i="36"/>
  <c r="J27" i="36"/>
  <c r="J28" i="36"/>
  <c r="J29" i="36"/>
  <c r="J30" i="36"/>
  <c r="J31" i="36"/>
  <c r="J32" i="36"/>
  <c r="J33" i="36"/>
  <c r="J34" i="36"/>
  <c r="J35" i="36"/>
  <c r="J37" i="36"/>
  <c r="J38" i="36"/>
  <c r="J39" i="36"/>
  <c r="J40" i="36"/>
  <c r="J41" i="36"/>
  <c r="J42" i="36"/>
  <c r="J43" i="36"/>
  <c r="J44" i="36"/>
  <c r="J45" i="36"/>
  <c r="J46" i="36"/>
  <c r="J47" i="36"/>
  <c r="J49" i="36"/>
  <c r="J50" i="36"/>
  <c r="J51" i="36"/>
  <c r="J52" i="36"/>
  <c r="J53" i="36"/>
  <c r="J54" i="36"/>
  <c r="J55" i="36"/>
  <c r="J56" i="36"/>
  <c r="J57" i="36"/>
  <c r="J58" i="36"/>
  <c r="J59" i="36"/>
  <c r="J61" i="36"/>
  <c r="J62" i="36"/>
  <c r="J63" i="36"/>
  <c r="J64" i="36"/>
  <c r="J65" i="36"/>
  <c r="J66" i="36"/>
  <c r="J67" i="36"/>
  <c r="J68" i="36"/>
  <c r="J69" i="36"/>
  <c r="J70" i="36"/>
  <c r="J71" i="36"/>
  <c r="J73" i="36"/>
  <c r="J74" i="36"/>
  <c r="J75" i="36"/>
  <c r="J76" i="36"/>
  <c r="J77" i="36"/>
  <c r="J78" i="36"/>
  <c r="J79" i="36"/>
  <c r="J80" i="36"/>
  <c r="J81" i="36"/>
  <c r="J82" i="36"/>
  <c r="J83" i="36"/>
  <c r="J85" i="36"/>
  <c r="J86" i="36"/>
  <c r="J87" i="36"/>
  <c r="J88" i="36"/>
  <c r="J89" i="36"/>
  <c r="J90" i="36"/>
  <c r="J91" i="36"/>
  <c r="J92" i="36"/>
  <c r="J93" i="36"/>
  <c r="J94" i="36"/>
  <c r="J95" i="36"/>
  <c r="J97" i="36"/>
  <c r="J98" i="36"/>
  <c r="J99" i="36"/>
  <c r="J100" i="36"/>
  <c r="J101" i="36"/>
  <c r="J102" i="36"/>
  <c r="J103" i="36"/>
  <c r="J104" i="36"/>
  <c r="J105" i="36"/>
  <c r="J106" i="36"/>
  <c r="J107" i="36"/>
  <c r="J109" i="36"/>
  <c r="J110" i="36"/>
  <c r="J111" i="36"/>
  <c r="J112" i="36"/>
  <c r="J113" i="36"/>
  <c r="J114" i="36"/>
  <c r="J115" i="36"/>
  <c r="J116" i="36"/>
  <c r="J117" i="36"/>
  <c r="J118" i="36"/>
  <c r="J119" i="36"/>
  <c r="J121" i="36"/>
  <c r="J122" i="36"/>
  <c r="J123" i="36"/>
  <c r="J124" i="36"/>
  <c r="J125" i="36"/>
  <c r="J126" i="36"/>
  <c r="J127" i="36"/>
  <c r="J128" i="36"/>
  <c r="J129" i="36"/>
  <c r="J130" i="36"/>
  <c r="J131" i="36"/>
  <c r="J133" i="36"/>
  <c r="J134" i="36"/>
  <c r="J135" i="36"/>
  <c r="J136" i="36"/>
  <c r="J137" i="36"/>
  <c r="J138" i="36"/>
  <c r="J139" i="36"/>
  <c r="J140" i="36"/>
  <c r="J141" i="36"/>
  <c r="J142" i="36"/>
  <c r="J143" i="36"/>
  <c r="J145" i="36"/>
  <c r="J146" i="36"/>
  <c r="J147" i="36"/>
  <c r="J148" i="36"/>
  <c r="J149" i="36"/>
  <c r="J150" i="36"/>
  <c r="J151" i="36"/>
  <c r="J152" i="36"/>
  <c r="J153" i="36"/>
  <c r="J154" i="36"/>
  <c r="J155" i="36"/>
  <c r="J157" i="36"/>
  <c r="J158" i="36"/>
  <c r="J159" i="36"/>
  <c r="J160" i="36"/>
  <c r="J161" i="36"/>
  <c r="J162" i="36"/>
  <c r="J163" i="36"/>
  <c r="J164" i="36"/>
  <c r="J165" i="36"/>
  <c r="J166" i="36"/>
  <c r="J167" i="36"/>
  <c r="J169" i="36"/>
  <c r="J170" i="36"/>
  <c r="J171" i="36"/>
  <c r="J172" i="36"/>
  <c r="J173" i="36"/>
  <c r="J174" i="36"/>
  <c r="J175" i="36"/>
  <c r="J176" i="36"/>
  <c r="J177" i="36"/>
  <c r="J178" i="36"/>
  <c r="J179" i="36"/>
  <c r="J181" i="36"/>
  <c r="J182" i="36"/>
  <c r="J183" i="36"/>
  <c r="J184" i="36"/>
  <c r="J185" i="36"/>
  <c r="J186" i="36"/>
  <c r="J187" i="36"/>
  <c r="J188" i="36"/>
  <c r="J189" i="36"/>
  <c r="J190" i="36"/>
  <c r="J191" i="36"/>
  <c r="J193" i="36"/>
  <c r="J194" i="36"/>
  <c r="J195" i="36"/>
  <c r="J196" i="36"/>
  <c r="J197" i="36"/>
  <c r="J198" i="36"/>
  <c r="J199" i="36"/>
  <c r="J200" i="36"/>
  <c r="J201" i="36"/>
  <c r="J202" i="36"/>
  <c r="J203" i="36"/>
  <c r="J205" i="36"/>
  <c r="J206" i="36"/>
  <c r="J207" i="36"/>
  <c r="J208" i="36"/>
  <c r="J209" i="36"/>
  <c r="J210" i="36"/>
  <c r="J211" i="36"/>
  <c r="J212" i="36"/>
  <c r="J213" i="36"/>
  <c r="J214" i="36"/>
  <c r="J215" i="36"/>
  <c r="J217" i="36"/>
  <c r="J218" i="36"/>
  <c r="J219" i="36"/>
  <c r="J220" i="36"/>
  <c r="J221" i="36"/>
  <c r="J222" i="36"/>
  <c r="J223" i="36"/>
  <c r="J224" i="36"/>
  <c r="J225" i="36"/>
  <c r="J226" i="36"/>
  <c r="J227" i="36"/>
  <c r="J229" i="36"/>
  <c r="J230" i="36"/>
  <c r="J231" i="36"/>
  <c r="J232" i="36"/>
  <c r="J233" i="36"/>
  <c r="J234" i="36"/>
  <c r="J235" i="36"/>
  <c r="J236" i="36"/>
  <c r="J237" i="36"/>
  <c r="J238" i="36"/>
  <c r="J239" i="36"/>
  <c r="J241" i="36"/>
  <c r="J242" i="36"/>
  <c r="J243" i="36"/>
  <c r="J244" i="36"/>
  <c r="J245" i="36"/>
  <c r="J246" i="36"/>
  <c r="J247" i="36"/>
  <c r="J248" i="36"/>
  <c r="J249" i="36"/>
  <c r="J250" i="36"/>
  <c r="J251" i="36"/>
  <c r="J253" i="36"/>
  <c r="J254" i="36"/>
  <c r="J255" i="36"/>
  <c r="J256" i="36"/>
  <c r="J257" i="36"/>
  <c r="J258" i="36"/>
  <c r="J259" i="36"/>
  <c r="J260" i="36"/>
  <c r="J261" i="36"/>
  <c r="J262" i="36"/>
  <c r="J263" i="36"/>
  <c r="J265" i="36"/>
  <c r="J266" i="36"/>
  <c r="J267" i="36"/>
  <c r="J268" i="36"/>
  <c r="J269" i="36"/>
  <c r="J270" i="36"/>
  <c r="J271" i="36"/>
  <c r="J272" i="36"/>
  <c r="J273" i="36"/>
  <c r="J274" i="36"/>
  <c r="J275" i="36"/>
  <c r="J277" i="36"/>
  <c r="J278" i="36"/>
  <c r="J279" i="36"/>
  <c r="J280" i="36"/>
  <c r="J281" i="36"/>
  <c r="J282" i="36"/>
  <c r="J283" i="36"/>
  <c r="J284" i="36"/>
  <c r="J285" i="36"/>
  <c r="J286" i="36"/>
  <c r="J287" i="36"/>
  <c r="J289" i="36"/>
  <c r="J290" i="36"/>
  <c r="J291" i="36"/>
  <c r="J292" i="36"/>
  <c r="J293" i="36"/>
  <c r="J294" i="36"/>
  <c r="J295" i="36"/>
  <c r="J296" i="36"/>
  <c r="J297" i="36"/>
  <c r="J298" i="36"/>
  <c r="J299" i="36"/>
  <c r="J301" i="36"/>
  <c r="J302" i="36"/>
  <c r="J303" i="36"/>
  <c r="J304" i="36"/>
  <c r="J305" i="36"/>
  <c r="J306" i="36"/>
  <c r="J307" i="36"/>
  <c r="J308" i="36"/>
  <c r="J309" i="36"/>
  <c r="J310" i="36"/>
  <c r="J311" i="36"/>
  <c r="J313" i="36"/>
  <c r="J314" i="36"/>
  <c r="J315" i="36"/>
  <c r="J316" i="36"/>
  <c r="J317" i="36"/>
  <c r="J318" i="36"/>
  <c r="J319" i="36"/>
  <c r="J320" i="36"/>
  <c r="J321" i="36"/>
  <c r="J322" i="36"/>
  <c r="J323" i="36"/>
  <c r="J325" i="36"/>
  <c r="J326" i="36"/>
  <c r="J327" i="36"/>
  <c r="J328" i="36"/>
  <c r="J329" i="36"/>
  <c r="J330" i="36"/>
  <c r="J331" i="36"/>
  <c r="J332" i="36"/>
  <c r="J333" i="36"/>
  <c r="J334" i="36"/>
  <c r="J335" i="36"/>
  <c r="J337" i="36"/>
  <c r="J338" i="36"/>
  <c r="J339" i="36"/>
  <c r="J340" i="36"/>
  <c r="J341" i="36"/>
  <c r="J342" i="36"/>
  <c r="J343" i="36"/>
  <c r="J344" i="36"/>
  <c r="J345" i="36"/>
  <c r="J346" i="36"/>
  <c r="J347" i="36"/>
  <c r="J349" i="36"/>
  <c r="J350" i="36"/>
  <c r="J351" i="36"/>
  <c r="J352" i="36"/>
  <c r="J353" i="36"/>
  <c r="J354" i="36"/>
  <c r="J355" i="36"/>
  <c r="J356" i="36"/>
  <c r="J357" i="36"/>
  <c r="J358" i="36"/>
  <c r="J359" i="36"/>
  <c r="J361" i="36"/>
  <c r="J362" i="36"/>
  <c r="J363" i="36"/>
  <c r="J364" i="36"/>
  <c r="J365" i="36"/>
  <c r="J366" i="36"/>
  <c r="J367" i="36"/>
  <c r="J368" i="36"/>
  <c r="J369" i="36"/>
  <c r="J370" i="36"/>
  <c r="J371" i="36"/>
  <c r="J373" i="36"/>
  <c r="J374" i="36"/>
  <c r="J375" i="36"/>
  <c r="J376" i="36"/>
  <c r="J377" i="36"/>
  <c r="J378" i="36"/>
  <c r="J379" i="36"/>
  <c r="J380" i="36"/>
  <c r="J381" i="36"/>
  <c r="J382" i="36"/>
  <c r="J383" i="36"/>
  <c r="J385" i="36"/>
  <c r="J386" i="36"/>
  <c r="J387" i="36"/>
  <c r="J388" i="36"/>
  <c r="J389" i="36"/>
  <c r="J390" i="36"/>
  <c r="J391" i="36"/>
  <c r="J392" i="36"/>
  <c r="J393" i="36"/>
  <c r="J394" i="36"/>
  <c r="J395" i="36"/>
  <c r="J397" i="36"/>
  <c r="J398" i="36"/>
  <c r="J399" i="36"/>
  <c r="J400" i="36"/>
  <c r="J401" i="36"/>
  <c r="J402" i="36"/>
  <c r="J403" i="36"/>
  <c r="J404" i="36"/>
  <c r="J405" i="36"/>
  <c r="J406" i="36"/>
  <c r="J407" i="36"/>
  <c r="J409" i="36"/>
  <c r="J410" i="36"/>
  <c r="J411" i="36"/>
  <c r="J412" i="36"/>
  <c r="J413" i="36"/>
  <c r="J414" i="36"/>
  <c r="J415" i="36"/>
  <c r="J416" i="36"/>
  <c r="J417" i="36"/>
  <c r="J418" i="36"/>
  <c r="J419" i="36"/>
  <c r="J421" i="36"/>
  <c r="J422" i="36"/>
  <c r="J423" i="36"/>
  <c r="J424" i="36"/>
  <c r="J425" i="36"/>
  <c r="J426" i="36"/>
  <c r="J427" i="36"/>
  <c r="J428" i="36"/>
  <c r="J429" i="36"/>
  <c r="J430" i="36"/>
  <c r="J431" i="36"/>
  <c r="J433" i="36"/>
  <c r="J434" i="36"/>
  <c r="J435" i="36"/>
  <c r="J436" i="36"/>
  <c r="J437" i="36"/>
  <c r="J438" i="36"/>
  <c r="J439" i="36"/>
  <c r="J440" i="36"/>
  <c r="J441" i="36"/>
  <c r="J442" i="36"/>
  <c r="J443" i="36"/>
  <c r="J445" i="36"/>
  <c r="J446" i="36"/>
  <c r="J447" i="36"/>
  <c r="J448" i="36"/>
  <c r="J449" i="36"/>
  <c r="J450" i="36"/>
  <c r="J451" i="36"/>
  <c r="J452" i="36"/>
  <c r="J453" i="36"/>
  <c r="J454" i="36"/>
  <c r="J455" i="36"/>
  <c r="J457" i="36"/>
  <c r="J458" i="36"/>
  <c r="J459" i="36"/>
  <c r="J460" i="36"/>
  <c r="J461" i="36"/>
  <c r="J462" i="36"/>
  <c r="J463" i="36"/>
  <c r="J464" i="36"/>
  <c r="J465" i="36"/>
  <c r="J466" i="36"/>
  <c r="J467" i="36"/>
  <c r="J469" i="36"/>
  <c r="J470" i="36"/>
  <c r="J471" i="36"/>
  <c r="J472" i="36"/>
  <c r="J473" i="36"/>
  <c r="J474" i="36"/>
  <c r="J475" i="36"/>
  <c r="J476" i="36"/>
  <c r="J477" i="36"/>
  <c r="J478" i="36"/>
  <c r="J479" i="36"/>
  <c r="J481" i="36"/>
  <c r="J482" i="36"/>
  <c r="J483" i="36"/>
  <c r="J484" i="36"/>
  <c r="J485" i="36"/>
  <c r="J486" i="36"/>
  <c r="J487" i="36"/>
  <c r="J488" i="36"/>
  <c r="J489" i="36"/>
  <c r="J490" i="36"/>
  <c r="J491" i="36"/>
  <c r="J493" i="36"/>
  <c r="J494" i="36"/>
  <c r="J495" i="36"/>
  <c r="J496" i="36"/>
  <c r="J497" i="36"/>
  <c r="J498" i="36"/>
  <c r="J499" i="36"/>
  <c r="J500" i="36"/>
  <c r="J501" i="36"/>
  <c r="J502" i="36"/>
  <c r="J503" i="36"/>
  <c r="J505" i="36"/>
  <c r="J506" i="36"/>
  <c r="J507" i="36"/>
  <c r="J508" i="36"/>
  <c r="J509" i="36"/>
  <c r="J510" i="36"/>
  <c r="J511" i="36"/>
  <c r="J512" i="36"/>
  <c r="J513" i="36"/>
  <c r="J514" i="36"/>
  <c r="J515" i="36"/>
  <c r="J517" i="36"/>
  <c r="J518" i="36"/>
  <c r="J519" i="36"/>
  <c r="J520" i="36"/>
  <c r="J521" i="36"/>
  <c r="J522" i="36"/>
  <c r="J523" i="36"/>
  <c r="J524" i="36"/>
  <c r="J525" i="36"/>
  <c r="J526" i="36"/>
  <c r="J527" i="36"/>
  <c r="J529" i="36"/>
  <c r="J530" i="36"/>
  <c r="J531" i="36"/>
  <c r="J532" i="36"/>
  <c r="J533" i="36"/>
  <c r="J534" i="36"/>
  <c r="J535" i="36"/>
  <c r="J536" i="36"/>
  <c r="J537" i="36"/>
  <c r="J538" i="36"/>
  <c r="J539" i="36"/>
  <c r="J541" i="36"/>
  <c r="J542" i="36"/>
  <c r="J543" i="36"/>
  <c r="J544" i="36"/>
  <c r="J545" i="36"/>
  <c r="J546" i="36"/>
  <c r="J547" i="36"/>
  <c r="J548" i="36"/>
  <c r="J549" i="36"/>
  <c r="J550" i="36"/>
  <c r="J551" i="36"/>
  <c r="J553" i="36"/>
  <c r="J554" i="36"/>
  <c r="J555" i="36"/>
  <c r="J556" i="36"/>
  <c r="J557" i="36"/>
  <c r="J558" i="36"/>
  <c r="J559" i="36"/>
  <c r="J560" i="36"/>
  <c r="J561" i="36"/>
  <c r="J562" i="36"/>
  <c r="J563" i="36"/>
  <c r="J565" i="36"/>
  <c r="J566" i="36"/>
  <c r="J567" i="36"/>
  <c r="J568" i="36"/>
  <c r="J569" i="36"/>
  <c r="J570" i="36"/>
  <c r="J571" i="36"/>
  <c r="J572" i="36"/>
  <c r="J573" i="36"/>
  <c r="J574" i="36"/>
  <c r="J575" i="36"/>
  <c r="J577" i="36"/>
  <c r="J578" i="36"/>
  <c r="J579" i="36"/>
  <c r="J580" i="36"/>
  <c r="J581" i="36"/>
  <c r="J582" i="36"/>
  <c r="J583" i="36"/>
  <c r="J584" i="36"/>
  <c r="J585" i="36"/>
  <c r="J586" i="36"/>
  <c r="J587" i="36"/>
  <c r="J589" i="36"/>
  <c r="J590" i="36"/>
  <c r="J591" i="36"/>
  <c r="J592" i="36"/>
  <c r="J593" i="36"/>
  <c r="J594" i="36"/>
  <c r="J595" i="36"/>
  <c r="J596" i="36"/>
  <c r="J597" i="36"/>
  <c r="J598" i="36"/>
  <c r="J599" i="36"/>
  <c r="J601" i="36"/>
  <c r="J602" i="36"/>
  <c r="J603" i="36"/>
  <c r="J604" i="36"/>
  <c r="J605" i="36"/>
  <c r="J606" i="36"/>
  <c r="J607" i="36"/>
  <c r="J608" i="36"/>
  <c r="J609" i="36"/>
  <c r="J610" i="36"/>
  <c r="J611" i="36"/>
  <c r="J613" i="36"/>
  <c r="J614" i="36"/>
  <c r="J615" i="36"/>
  <c r="J616" i="36"/>
  <c r="J617" i="36"/>
  <c r="J618" i="36"/>
  <c r="J619" i="36"/>
  <c r="J620" i="36"/>
  <c r="J621" i="36"/>
  <c r="J622" i="36"/>
  <c r="J623" i="36"/>
  <c r="J625" i="36"/>
  <c r="J626" i="36"/>
  <c r="J627" i="36"/>
  <c r="J628" i="36"/>
  <c r="J629" i="36"/>
  <c r="J630" i="36"/>
  <c r="J631" i="36"/>
  <c r="J632" i="36"/>
  <c r="J633" i="36"/>
  <c r="J634" i="36"/>
  <c r="J635" i="36"/>
  <c r="J637" i="36"/>
  <c r="J638" i="36"/>
  <c r="J639" i="36"/>
  <c r="J640" i="36"/>
  <c r="J641" i="36"/>
  <c r="J642" i="36"/>
  <c r="J643" i="36"/>
  <c r="J644" i="36"/>
  <c r="J645" i="36"/>
  <c r="J646" i="36"/>
  <c r="J647" i="36"/>
  <c r="J649" i="36"/>
  <c r="J650" i="36"/>
  <c r="J651" i="36"/>
  <c r="J652" i="36"/>
  <c r="J653" i="36"/>
  <c r="J654" i="36"/>
  <c r="J655" i="36"/>
  <c r="J656" i="36"/>
  <c r="J657" i="36"/>
  <c r="J658" i="36"/>
  <c r="J659" i="36"/>
  <c r="J661" i="36"/>
  <c r="J662" i="36"/>
  <c r="J663" i="36"/>
  <c r="J664" i="36"/>
  <c r="J665" i="36"/>
  <c r="J666" i="36"/>
  <c r="J667" i="36"/>
  <c r="J668" i="36"/>
  <c r="J669" i="36"/>
  <c r="J670" i="36"/>
  <c r="J671" i="36"/>
  <c r="J673" i="36"/>
  <c r="J674" i="36"/>
  <c r="J675" i="36"/>
  <c r="J676" i="36"/>
  <c r="J677" i="36"/>
  <c r="J678" i="36"/>
  <c r="J679" i="36"/>
  <c r="J680" i="36"/>
  <c r="J681" i="36"/>
  <c r="J682" i="36"/>
  <c r="J683" i="36"/>
  <c r="J685" i="36"/>
  <c r="J686" i="36"/>
  <c r="J687" i="36"/>
  <c r="J688" i="36"/>
  <c r="J689" i="36"/>
  <c r="J690" i="36"/>
  <c r="J691" i="36"/>
  <c r="J692" i="36"/>
  <c r="J693" i="36"/>
  <c r="J694" i="36"/>
  <c r="J695" i="36"/>
  <c r="J697" i="36"/>
  <c r="J698" i="36"/>
  <c r="J699" i="36"/>
  <c r="J700" i="36"/>
  <c r="J701" i="36"/>
  <c r="J702" i="36"/>
  <c r="J703" i="36"/>
  <c r="J704" i="36"/>
  <c r="J705" i="36"/>
  <c r="J706" i="36"/>
  <c r="J707" i="36"/>
  <c r="J709" i="36"/>
  <c r="J710" i="36"/>
  <c r="J711" i="36"/>
  <c r="J712" i="36"/>
  <c r="J713" i="36"/>
  <c r="J714" i="36"/>
  <c r="J715" i="36"/>
  <c r="J716" i="36"/>
  <c r="J717" i="36"/>
  <c r="J718" i="36"/>
  <c r="J719" i="36"/>
  <c r="J721" i="36"/>
  <c r="J722" i="36"/>
  <c r="J723" i="36"/>
  <c r="J724" i="36"/>
  <c r="J725" i="36"/>
  <c r="J726" i="36"/>
  <c r="J727" i="36"/>
  <c r="J728" i="36"/>
  <c r="J729" i="36"/>
  <c r="J730" i="36"/>
  <c r="J731" i="36"/>
  <c r="J733" i="36"/>
  <c r="J734" i="36"/>
  <c r="J735" i="36"/>
  <c r="J736" i="36"/>
  <c r="J737" i="36"/>
  <c r="J738" i="36"/>
  <c r="J739" i="36"/>
  <c r="J740" i="36"/>
  <c r="J741" i="36"/>
  <c r="J742" i="36"/>
  <c r="J743" i="36"/>
  <c r="J745" i="36"/>
  <c r="J746" i="36"/>
  <c r="J747" i="36"/>
  <c r="J748" i="36"/>
  <c r="J749" i="36"/>
  <c r="J750" i="36"/>
  <c r="J751" i="36"/>
  <c r="J752" i="36"/>
  <c r="J753" i="36"/>
  <c r="J754" i="36"/>
  <c r="J755" i="36"/>
  <c r="J757" i="36"/>
  <c r="J758" i="36"/>
  <c r="J759" i="36"/>
  <c r="J760" i="36"/>
  <c r="J761" i="36"/>
  <c r="J762" i="36"/>
  <c r="J763" i="36"/>
  <c r="J764" i="36"/>
  <c r="J765" i="36"/>
  <c r="J766" i="36"/>
  <c r="J767" i="36"/>
  <c r="J769" i="36"/>
  <c r="J770" i="36"/>
  <c r="J771" i="36"/>
  <c r="J772" i="36"/>
  <c r="J773" i="36"/>
  <c r="J774" i="36"/>
  <c r="J775" i="36"/>
  <c r="J776" i="36"/>
  <c r="J777" i="36"/>
  <c r="J778" i="36"/>
  <c r="J779" i="36"/>
  <c r="J781" i="36"/>
  <c r="J782" i="36"/>
  <c r="J783" i="36"/>
  <c r="J784" i="36"/>
  <c r="J785" i="36"/>
  <c r="J786" i="36"/>
  <c r="J787" i="36"/>
  <c r="J788" i="36"/>
  <c r="J789" i="36"/>
  <c r="J790" i="36"/>
  <c r="J791" i="36"/>
  <c r="J793" i="36"/>
  <c r="J794" i="36"/>
  <c r="J795" i="36"/>
  <c r="J796" i="36"/>
  <c r="J797" i="36"/>
  <c r="J798" i="36"/>
  <c r="J799" i="36"/>
  <c r="J800" i="36"/>
  <c r="J801" i="36"/>
  <c r="J802" i="36"/>
  <c r="J803" i="36"/>
  <c r="J805" i="36"/>
  <c r="J806" i="36"/>
  <c r="J807" i="36"/>
  <c r="J808" i="36"/>
  <c r="J809" i="36"/>
  <c r="J810" i="36"/>
  <c r="J811" i="36"/>
  <c r="J812" i="36"/>
  <c r="J813" i="36"/>
  <c r="J814" i="36"/>
  <c r="J815" i="36"/>
  <c r="J817" i="36"/>
  <c r="J818" i="36"/>
  <c r="J819" i="36"/>
  <c r="J820" i="36"/>
  <c r="J821" i="36"/>
  <c r="J822" i="36"/>
  <c r="J823" i="36"/>
  <c r="J824" i="36"/>
  <c r="J825" i="36"/>
  <c r="J826" i="36"/>
  <c r="J827" i="36"/>
  <c r="J829" i="36"/>
  <c r="J830" i="36"/>
  <c r="J831" i="36"/>
  <c r="J832" i="36"/>
  <c r="J833" i="36"/>
  <c r="J834" i="36"/>
  <c r="J835" i="36"/>
  <c r="J836" i="36"/>
  <c r="J837" i="36"/>
  <c r="J838" i="36"/>
  <c r="J839" i="36"/>
  <c r="J841" i="36"/>
  <c r="J842" i="36"/>
  <c r="J843" i="36"/>
  <c r="J844" i="36"/>
  <c r="J845" i="36"/>
  <c r="J846" i="36"/>
  <c r="J847" i="36"/>
  <c r="J848" i="36"/>
  <c r="J849" i="36"/>
  <c r="J850" i="36"/>
  <c r="J851" i="36"/>
  <c r="J853" i="36"/>
  <c r="J854" i="36"/>
  <c r="J855" i="36"/>
  <c r="J856" i="36"/>
  <c r="J857" i="36"/>
  <c r="J858" i="36"/>
  <c r="J859" i="36"/>
  <c r="J860" i="36"/>
  <c r="J861" i="36"/>
  <c r="J862" i="36"/>
  <c r="J863" i="36"/>
  <c r="J865" i="36"/>
  <c r="J866" i="36"/>
  <c r="J867" i="36"/>
  <c r="J868" i="36"/>
  <c r="J869" i="36"/>
  <c r="J870" i="36"/>
  <c r="J871" i="36"/>
  <c r="J872" i="36"/>
  <c r="J873" i="36"/>
  <c r="J874" i="36"/>
  <c r="J875" i="36"/>
  <c r="J877" i="36"/>
  <c r="J878" i="36"/>
  <c r="J879" i="36"/>
  <c r="J880" i="36"/>
  <c r="J881" i="36"/>
  <c r="J882" i="36"/>
  <c r="J883" i="36"/>
  <c r="J884" i="36"/>
  <c r="J885" i="36"/>
  <c r="J886" i="36"/>
  <c r="J887" i="36"/>
  <c r="J889" i="36"/>
  <c r="J890" i="36"/>
  <c r="J891" i="36"/>
  <c r="J892" i="36"/>
  <c r="J893" i="36"/>
  <c r="J894" i="36"/>
  <c r="J895" i="36"/>
  <c r="J896" i="36"/>
  <c r="J897" i="36"/>
  <c r="J898" i="36"/>
  <c r="J899" i="36"/>
  <c r="J901" i="36"/>
  <c r="J902" i="36"/>
  <c r="J903" i="36"/>
  <c r="J904" i="36"/>
  <c r="J905" i="36"/>
  <c r="J906" i="36"/>
  <c r="J907" i="36"/>
  <c r="J908" i="36"/>
  <c r="J909" i="36"/>
  <c r="J910" i="36"/>
  <c r="J911" i="36"/>
  <c r="J913" i="36"/>
  <c r="J914" i="36"/>
  <c r="J915" i="36"/>
  <c r="J916" i="36"/>
  <c r="J917" i="36"/>
  <c r="J918" i="36"/>
  <c r="J919" i="36"/>
  <c r="J920" i="36"/>
  <c r="J921" i="36"/>
  <c r="J922" i="36"/>
  <c r="J923" i="36"/>
  <c r="J925" i="36"/>
  <c r="J926" i="36"/>
  <c r="J927" i="36"/>
  <c r="J928" i="36"/>
  <c r="J929" i="36"/>
  <c r="J930" i="36"/>
  <c r="J931" i="36"/>
  <c r="J932" i="36"/>
  <c r="J933" i="36"/>
  <c r="J934" i="36"/>
  <c r="J935" i="36"/>
  <c r="J937" i="36"/>
  <c r="J938" i="36"/>
  <c r="J939" i="36"/>
  <c r="J940" i="36"/>
  <c r="J941" i="36"/>
  <c r="J942" i="36"/>
  <c r="J943" i="36"/>
  <c r="J944" i="36"/>
  <c r="J945" i="36"/>
  <c r="J946" i="36"/>
  <c r="J947" i="36"/>
  <c r="J949" i="36"/>
  <c r="J950" i="36"/>
  <c r="J951" i="36"/>
  <c r="J952" i="36"/>
  <c r="J953" i="36"/>
  <c r="J954" i="36"/>
  <c r="J955" i="36"/>
  <c r="J956" i="36"/>
  <c r="J957" i="36"/>
  <c r="J958" i="36"/>
  <c r="J959" i="36"/>
  <c r="J961" i="36"/>
  <c r="J962" i="36"/>
  <c r="J963" i="36"/>
  <c r="J964" i="36"/>
  <c r="J965" i="36"/>
  <c r="J966" i="36"/>
  <c r="J967" i="36"/>
  <c r="J968" i="36"/>
  <c r="J969" i="36"/>
  <c r="J970" i="36"/>
  <c r="J971" i="36"/>
  <c r="J973" i="36"/>
  <c r="J974" i="36"/>
  <c r="J975" i="36"/>
  <c r="J976" i="36"/>
  <c r="J977" i="36"/>
  <c r="J978" i="36"/>
  <c r="J979" i="36"/>
  <c r="J980" i="36"/>
  <c r="J981" i="36"/>
  <c r="J982" i="36"/>
  <c r="J983" i="36"/>
  <c r="J985" i="36"/>
  <c r="J986" i="36"/>
  <c r="J987" i="36"/>
  <c r="J988" i="36"/>
  <c r="J989" i="36"/>
  <c r="J990" i="36"/>
  <c r="J991" i="36"/>
  <c r="J992" i="36"/>
  <c r="J993" i="36"/>
  <c r="J994" i="36"/>
  <c r="J995" i="36"/>
  <c r="J997" i="36"/>
  <c r="J998" i="36"/>
  <c r="J999" i="36"/>
  <c r="J1000" i="36"/>
  <c r="J1001" i="36"/>
  <c r="J1002" i="36"/>
  <c r="J1003" i="36"/>
  <c r="J1004" i="36"/>
  <c r="J1005" i="36"/>
  <c r="J1006" i="36"/>
  <c r="J1007" i="36"/>
  <c r="J1009" i="36"/>
  <c r="J1010" i="36"/>
  <c r="J1011" i="36"/>
  <c r="J1012" i="36"/>
  <c r="J1013" i="36"/>
  <c r="J1014" i="36"/>
  <c r="J1015" i="36"/>
  <c r="J1016" i="36"/>
  <c r="J1017" i="36"/>
  <c r="J1018" i="36"/>
  <c r="J1019" i="36"/>
  <c r="J1021" i="36"/>
  <c r="J1022" i="36"/>
  <c r="J1023" i="36"/>
  <c r="J1024" i="36"/>
  <c r="J1025" i="36"/>
  <c r="J1026" i="36"/>
  <c r="J1027" i="36"/>
  <c r="J1028" i="36"/>
  <c r="J1029" i="36"/>
  <c r="J1030" i="36"/>
  <c r="J1031" i="36"/>
  <c r="J1032" i="36"/>
  <c r="J1033" i="36"/>
  <c r="J1034" i="36"/>
  <c r="J1035" i="36"/>
  <c r="J1036" i="36"/>
  <c r="J1037" i="36"/>
  <c r="J1038" i="36"/>
  <c r="J1039" i="36"/>
  <c r="J1040" i="36"/>
  <c r="J1041" i="36"/>
  <c r="J1042" i="36"/>
  <c r="J1043" i="36"/>
  <c r="J1044" i="36"/>
  <c r="J1045" i="36"/>
  <c r="J1046" i="36"/>
  <c r="J1047" i="36"/>
  <c r="J1048" i="36"/>
  <c r="J1049" i="36"/>
  <c r="J1050" i="36"/>
  <c r="J1051" i="36"/>
  <c r="J1052" i="36"/>
  <c r="J1053" i="36"/>
  <c r="J1054" i="36"/>
  <c r="J1055" i="36"/>
  <c r="J1056" i="36"/>
  <c r="J1057" i="36"/>
  <c r="J1058" i="36"/>
  <c r="J1059" i="36"/>
  <c r="J1060" i="36"/>
  <c r="J1061" i="36"/>
  <c r="J1062" i="36"/>
  <c r="J1063" i="36"/>
  <c r="J1064" i="36"/>
  <c r="J1065" i="36"/>
  <c r="J1066" i="36"/>
  <c r="J1067" i="36"/>
  <c r="J1068" i="36"/>
  <c r="J1069" i="36"/>
  <c r="J1070" i="36"/>
  <c r="J1071" i="36"/>
  <c r="J1072" i="36"/>
  <c r="J1073" i="36"/>
  <c r="J1074" i="36"/>
  <c r="J1075" i="36"/>
  <c r="J1076" i="36"/>
  <c r="J1077" i="36"/>
  <c r="J1078" i="36"/>
  <c r="J1079" i="36"/>
  <c r="J1080" i="36"/>
  <c r="J1081" i="36"/>
  <c r="J1082" i="36"/>
  <c r="J1083" i="36"/>
  <c r="J1084" i="36"/>
  <c r="J1085" i="36"/>
  <c r="J1086" i="36"/>
  <c r="J1087" i="36"/>
  <c r="J1088" i="36"/>
  <c r="J1089" i="36"/>
  <c r="J1090" i="36"/>
  <c r="J1091" i="36"/>
  <c r="J1092" i="36"/>
  <c r="J1093" i="36"/>
  <c r="J1094" i="36"/>
  <c r="J1095" i="36"/>
  <c r="J1096" i="36"/>
  <c r="J1097" i="36"/>
  <c r="J1098" i="36"/>
  <c r="J1099" i="36"/>
  <c r="J1100" i="36"/>
  <c r="J1101" i="36"/>
  <c r="J1102" i="36"/>
  <c r="J1103" i="36"/>
  <c r="J1104" i="36"/>
  <c r="J1105" i="36"/>
  <c r="J1106" i="36"/>
  <c r="J1107" i="36"/>
  <c r="J1108" i="36"/>
  <c r="J1109" i="36"/>
  <c r="J1110" i="36"/>
  <c r="J1111" i="36"/>
  <c r="J1112" i="36"/>
  <c r="J1113" i="36"/>
  <c r="J1114" i="36"/>
  <c r="J1115" i="36"/>
  <c r="J1116" i="36"/>
  <c r="J1117" i="36"/>
  <c r="J1118" i="36"/>
  <c r="J1119" i="36"/>
  <c r="J1120" i="36"/>
  <c r="J1121" i="36"/>
  <c r="J1122" i="36"/>
  <c r="J1123" i="36"/>
  <c r="J1124" i="36"/>
  <c r="J1125" i="36"/>
  <c r="J1126" i="36"/>
  <c r="J1127" i="36"/>
  <c r="J1128" i="36"/>
  <c r="J1129" i="36"/>
  <c r="J1130" i="36"/>
  <c r="J1131" i="36"/>
  <c r="J1132" i="36"/>
  <c r="J1133" i="36"/>
  <c r="J1134" i="36"/>
  <c r="J1135" i="36"/>
  <c r="J1136" i="36"/>
  <c r="J1137" i="36"/>
  <c r="J1138" i="36"/>
  <c r="J1139" i="36"/>
  <c r="J1140" i="36"/>
  <c r="J1141" i="36"/>
  <c r="J1142" i="36"/>
  <c r="J1143" i="36"/>
  <c r="J1144" i="36"/>
  <c r="J1145" i="36"/>
  <c r="J1146" i="36"/>
  <c r="J1147" i="36"/>
  <c r="J1148" i="36"/>
  <c r="J1149" i="36"/>
  <c r="J1150" i="36"/>
  <c r="J1151" i="36"/>
  <c r="J1152" i="36"/>
  <c r="J1153" i="36"/>
  <c r="J1154" i="36"/>
  <c r="J1155" i="36"/>
  <c r="J1156" i="36"/>
  <c r="J1157" i="36"/>
  <c r="J1158" i="36"/>
  <c r="J1159" i="36"/>
  <c r="J1160" i="36"/>
  <c r="J1161" i="36"/>
  <c r="J1162" i="36"/>
  <c r="J1163" i="36"/>
  <c r="J1164" i="36"/>
  <c r="J1165" i="36"/>
  <c r="J1166" i="36"/>
  <c r="J1167" i="36"/>
  <c r="J1168" i="36"/>
  <c r="J1169" i="36"/>
  <c r="J1170" i="36"/>
  <c r="J1171" i="36"/>
  <c r="J1172" i="36"/>
  <c r="J1173" i="36"/>
  <c r="J1174" i="36"/>
  <c r="J1175" i="36"/>
  <c r="J1176" i="36"/>
  <c r="J1177" i="36"/>
  <c r="J1178" i="36"/>
  <c r="J1179" i="36"/>
  <c r="J1180" i="36"/>
  <c r="J1181" i="36"/>
  <c r="J1182" i="36"/>
  <c r="J1183" i="36"/>
  <c r="J1184" i="36"/>
  <c r="J1185" i="36"/>
  <c r="J1186" i="36"/>
  <c r="J1187" i="36"/>
  <c r="J1188" i="36"/>
  <c r="J1189" i="36"/>
  <c r="J1190" i="36"/>
  <c r="J1191" i="36"/>
  <c r="J1192" i="36"/>
  <c r="J1193" i="36"/>
  <c r="J1194" i="36"/>
  <c r="J1195" i="36"/>
  <c r="J1196" i="36"/>
  <c r="J1197" i="36"/>
  <c r="J1198" i="36"/>
  <c r="J1199" i="36"/>
  <c r="J1200" i="36"/>
  <c r="J1201" i="36"/>
  <c r="J1202" i="36"/>
  <c r="J1203" i="36"/>
  <c r="J1204" i="36"/>
  <c r="J1205" i="36"/>
  <c r="J1206" i="36"/>
  <c r="J1207" i="36"/>
  <c r="J1208" i="36"/>
  <c r="J1209" i="36"/>
  <c r="J1210" i="36"/>
  <c r="J1211" i="36"/>
  <c r="J1212" i="36"/>
  <c r="J1213" i="36"/>
  <c r="J1214" i="36"/>
  <c r="J1215" i="36"/>
  <c r="J1216" i="36"/>
  <c r="J1217" i="36"/>
  <c r="J1218" i="36"/>
  <c r="J1219" i="36"/>
  <c r="J1220" i="36"/>
  <c r="J1221" i="36"/>
  <c r="J1222" i="36"/>
  <c r="J1223" i="36"/>
  <c r="J1224" i="36"/>
  <c r="J1225" i="36"/>
  <c r="J1226" i="36"/>
  <c r="J1227" i="36"/>
  <c r="J1228" i="36"/>
  <c r="J1229" i="36"/>
  <c r="J1230" i="36"/>
  <c r="J1231" i="36"/>
  <c r="J1232" i="36"/>
  <c r="J1233" i="36"/>
  <c r="J1234" i="36"/>
  <c r="J1235" i="36"/>
  <c r="J1236" i="36"/>
  <c r="J1237" i="36"/>
  <c r="J1238" i="36"/>
  <c r="J1239" i="36"/>
  <c r="J1240" i="36"/>
  <c r="J1241" i="36"/>
  <c r="J1242" i="36"/>
  <c r="J1243" i="36"/>
  <c r="J1244" i="36"/>
  <c r="J1245" i="36"/>
  <c r="J1246" i="36"/>
  <c r="J1247" i="36"/>
  <c r="J1248" i="36"/>
  <c r="J1249" i="36"/>
  <c r="J1250" i="36"/>
  <c r="J1251" i="36"/>
  <c r="J1252" i="36"/>
  <c r="J1253" i="36"/>
  <c r="J1254" i="36"/>
  <c r="J1255" i="36"/>
  <c r="J1256" i="36"/>
  <c r="J1257" i="36"/>
  <c r="J1258" i="36"/>
  <c r="J1259" i="36"/>
  <c r="J1260" i="36"/>
  <c r="J1261" i="36"/>
  <c r="J1262" i="36"/>
  <c r="J1263" i="36"/>
  <c r="J1264" i="36"/>
  <c r="J1265" i="36"/>
  <c r="J1266" i="36"/>
  <c r="J1267" i="36"/>
  <c r="J1268" i="36"/>
  <c r="J1269" i="36"/>
  <c r="J1270" i="36"/>
  <c r="J1271" i="36"/>
  <c r="J1272" i="36"/>
  <c r="J1273" i="36"/>
  <c r="J1274" i="36"/>
  <c r="J1275" i="36"/>
  <c r="J1276" i="36"/>
  <c r="J1277" i="36"/>
  <c r="J1278" i="36"/>
  <c r="J1279" i="36"/>
  <c r="J1280" i="36"/>
  <c r="J1281" i="36"/>
  <c r="J1282" i="36"/>
  <c r="J1283" i="36"/>
  <c r="J1284" i="36"/>
  <c r="J1285" i="36"/>
  <c r="J1286" i="36"/>
  <c r="J1287" i="36"/>
  <c r="J1288" i="36"/>
  <c r="J1289" i="36"/>
  <c r="J1290" i="36"/>
  <c r="J1291" i="36"/>
  <c r="J1292" i="36"/>
  <c r="J1293" i="36"/>
  <c r="J1294" i="36"/>
  <c r="J1295" i="36"/>
  <c r="J1296" i="36"/>
  <c r="J1297" i="36"/>
  <c r="J1298" i="36"/>
  <c r="J1299" i="36"/>
  <c r="J1300" i="36"/>
  <c r="J1301" i="36"/>
  <c r="J1302" i="36"/>
  <c r="J1303" i="36"/>
  <c r="J1304" i="36"/>
  <c r="J1305" i="36"/>
  <c r="J1306" i="36"/>
  <c r="J1307" i="36"/>
  <c r="J1308" i="36"/>
  <c r="J1309" i="36"/>
  <c r="J1310" i="36"/>
  <c r="J1311" i="36"/>
  <c r="J1312" i="36"/>
  <c r="J1313" i="36"/>
  <c r="J1314" i="36"/>
  <c r="J1315" i="36"/>
  <c r="J1316" i="36"/>
  <c r="J1317" i="36"/>
  <c r="J1318" i="36"/>
  <c r="J1319" i="36"/>
  <c r="J1320" i="36"/>
  <c r="J1321" i="36"/>
  <c r="J1322" i="36"/>
  <c r="J1323" i="36"/>
  <c r="J1324" i="36"/>
  <c r="J1325" i="36"/>
  <c r="J1326" i="36"/>
  <c r="J1327" i="36"/>
  <c r="J1328" i="36"/>
  <c r="J1329" i="36"/>
  <c r="J1330" i="36"/>
  <c r="J1331" i="36"/>
  <c r="J1332" i="36"/>
  <c r="J1333" i="36"/>
  <c r="J1334" i="36"/>
  <c r="J1335" i="36"/>
  <c r="J1336" i="36"/>
  <c r="J1337" i="36"/>
  <c r="J1338" i="36"/>
  <c r="J1339" i="36"/>
  <c r="J1340" i="36"/>
  <c r="J1341" i="36"/>
  <c r="J1342" i="36"/>
  <c r="J1343" i="36"/>
  <c r="J1344" i="36"/>
  <c r="J1345" i="36"/>
  <c r="J1346" i="36"/>
  <c r="J1347" i="36"/>
  <c r="J1348" i="36"/>
  <c r="J1349" i="36"/>
  <c r="J1350" i="36"/>
  <c r="J1351" i="36"/>
  <c r="J1352" i="36"/>
  <c r="J1353" i="36"/>
  <c r="J1354" i="36"/>
  <c r="J1355" i="36"/>
  <c r="J1356" i="36"/>
  <c r="J1357" i="36"/>
  <c r="J1358" i="36"/>
  <c r="J1359" i="36"/>
  <c r="J1360" i="36"/>
  <c r="J1361" i="36"/>
  <c r="J1362" i="36"/>
  <c r="J1363" i="36"/>
  <c r="J1364" i="36"/>
  <c r="J1365" i="36"/>
  <c r="J1366" i="36"/>
  <c r="J1367" i="36"/>
  <c r="J1368" i="36"/>
  <c r="J1369" i="36"/>
  <c r="J1370" i="36"/>
  <c r="J1371" i="36"/>
  <c r="J1372" i="36"/>
  <c r="J1373" i="36"/>
  <c r="J1374" i="36"/>
  <c r="J1375" i="36"/>
  <c r="J1376" i="36"/>
  <c r="J1377" i="36"/>
  <c r="J1378" i="36"/>
  <c r="J1379" i="36"/>
  <c r="J1380" i="36"/>
  <c r="J1381" i="36"/>
  <c r="J1382" i="36"/>
  <c r="J1383" i="36"/>
  <c r="J1384" i="36"/>
  <c r="J1385" i="36"/>
  <c r="J1386" i="36"/>
  <c r="J1387" i="36"/>
  <c r="J1388" i="36"/>
  <c r="J1389" i="36"/>
  <c r="J1390" i="36"/>
  <c r="J1391" i="36"/>
  <c r="J1392" i="36"/>
  <c r="J1393" i="36"/>
  <c r="J1394" i="36"/>
  <c r="J1395" i="36"/>
  <c r="J1396" i="36"/>
  <c r="J1397" i="36"/>
  <c r="J1398" i="36"/>
  <c r="J1399" i="36"/>
  <c r="J1400" i="36"/>
  <c r="J1401" i="36"/>
  <c r="J1402" i="36"/>
  <c r="J1403" i="36"/>
  <c r="J1404" i="36"/>
  <c r="J1405" i="36"/>
  <c r="J1406" i="36"/>
  <c r="J1407" i="36"/>
  <c r="J1408" i="36"/>
  <c r="J1409" i="36"/>
  <c r="J1410" i="36"/>
  <c r="J1411" i="36"/>
  <c r="J1412" i="36"/>
  <c r="J1413" i="36"/>
  <c r="J1414" i="36"/>
  <c r="J1415" i="36"/>
  <c r="J1416" i="36"/>
  <c r="J1417" i="36"/>
  <c r="J1418" i="36"/>
  <c r="J1419" i="36"/>
  <c r="J1420" i="36"/>
  <c r="J1421" i="36"/>
  <c r="J1422" i="36"/>
  <c r="J1423" i="36"/>
  <c r="J1424" i="36"/>
  <c r="J1425" i="36"/>
  <c r="J1426" i="36"/>
  <c r="J1427" i="36"/>
  <c r="J1428" i="36"/>
  <c r="J1429" i="36"/>
  <c r="J1430" i="36"/>
  <c r="J1431" i="36"/>
  <c r="J1432" i="36"/>
  <c r="J1433" i="36"/>
  <c r="J1434" i="36"/>
  <c r="J1435" i="36"/>
  <c r="J1436" i="36"/>
  <c r="J1437" i="36"/>
  <c r="J1438" i="36"/>
  <c r="J1439" i="36"/>
  <c r="J1440" i="36"/>
  <c r="J1441" i="36"/>
  <c r="J1442" i="36"/>
  <c r="J1443" i="36"/>
  <c r="J1444" i="36"/>
  <c r="J1445" i="36"/>
  <c r="J1446" i="36"/>
  <c r="J1447" i="36"/>
  <c r="J1448" i="36"/>
  <c r="J1449" i="36"/>
  <c r="J1450" i="36"/>
  <c r="J1451" i="36"/>
  <c r="J1452" i="36"/>
  <c r="J1453" i="36"/>
  <c r="J1454" i="36"/>
  <c r="J1455" i="36"/>
  <c r="J1456" i="36"/>
  <c r="J1457" i="36"/>
  <c r="J1458" i="36"/>
  <c r="J1459" i="36"/>
  <c r="J1460" i="36"/>
  <c r="J1461" i="36"/>
  <c r="J1462" i="36"/>
  <c r="J1463" i="36"/>
  <c r="J1464" i="36"/>
  <c r="J1465" i="36"/>
  <c r="J1466" i="36"/>
  <c r="J1467" i="36"/>
  <c r="J1468" i="36"/>
  <c r="J1469" i="36"/>
  <c r="J1470" i="36"/>
  <c r="J1471" i="36"/>
  <c r="J1472" i="36"/>
  <c r="J1473" i="36"/>
  <c r="J1474" i="36"/>
  <c r="J1475" i="36"/>
  <c r="J1476" i="36"/>
  <c r="J1477" i="36"/>
  <c r="J1478" i="36"/>
  <c r="J1479" i="36"/>
  <c r="J1480" i="36"/>
  <c r="J1481" i="36"/>
  <c r="J1482" i="36"/>
  <c r="J1483" i="36"/>
  <c r="J1484" i="36"/>
  <c r="J1485" i="36"/>
  <c r="J1486" i="36"/>
  <c r="J1487" i="36"/>
  <c r="J1488" i="36"/>
  <c r="J1489" i="36"/>
  <c r="J1490" i="36"/>
  <c r="J1491" i="36"/>
  <c r="J1492" i="36"/>
  <c r="J1493" i="36"/>
  <c r="J1494" i="36"/>
  <c r="J1495" i="36"/>
  <c r="J1496" i="36"/>
  <c r="J1497" i="36"/>
  <c r="J1498" i="36"/>
  <c r="J1499" i="36"/>
  <c r="J1500" i="36"/>
  <c r="J1501" i="36"/>
  <c r="J1502" i="36"/>
  <c r="J1503" i="36"/>
  <c r="J1504" i="36"/>
  <c r="J1505" i="36"/>
  <c r="J1506" i="36"/>
  <c r="J1507" i="36"/>
  <c r="J1508" i="36"/>
  <c r="J1509" i="36"/>
  <c r="J1510" i="36"/>
  <c r="J1511" i="36"/>
  <c r="J1512" i="36"/>
  <c r="J1513" i="36"/>
  <c r="J1514" i="36"/>
  <c r="J1515" i="36"/>
  <c r="J1516" i="36"/>
  <c r="J1517" i="36"/>
  <c r="J1518" i="36"/>
  <c r="J1519" i="36"/>
  <c r="J1520" i="36"/>
  <c r="J1521" i="36"/>
  <c r="J1522" i="36"/>
  <c r="J1523" i="36"/>
  <c r="J1524" i="36"/>
  <c r="J1525" i="36"/>
  <c r="J1526" i="36"/>
  <c r="J1527" i="36"/>
  <c r="J1528" i="36"/>
  <c r="J1529" i="36"/>
  <c r="J1530" i="36"/>
  <c r="J1531" i="36"/>
  <c r="J1532" i="36"/>
  <c r="J1533" i="36"/>
  <c r="J1534" i="36"/>
  <c r="J1535" i="36"/>
  <c r="J1536" i="36"/>
  <c r="J1537" i="36"/>
  <c r="J1538" i="36"/>
  <c r="J1539" i="36"/>
  <c r="J1540" i="36"/>
  <c r="J1541" i="36"/>
  <c r="J1542" i="36"/>
  <c r="J1543" i="36"/>
  <c r="J1544" i="36"/>
  <c r="J1545" i="36"/>
  <c r="J1546" i="36"/>
  <c r="J1547" i="36"/>
  <c r="J1548" i="36"/>
  <c r="J1549" i="36"/>
  <c r="J1550" i="36"/>
  <c r="J1551" i="36"/>
  <c r="J1552" i="36"/>
  <c r="J1553" i="36"/>
  <c r="J1554" i="36"/>
  <c r="J1555" i="36"/>
  <c r="J1556" i="36"/>
  <c r="J1557" i="36"/>
  <c r="J1558" i="36"/>
  <c r="J1559" i="36"/>
  <c r="J1560" i="36"/>
  <c r="J1561" i="36"/>
  <c r="J1562" i="36"/>
  <c r="J1563" i="36"/>
  <c r="J1564" i="36"/>
  <c r="J1565" i="36"/>
  <c r="J1566" i="36"/>
  <c r="J1567" i="36"/>
  <c r="J1568" i="36"/>
  <c r="J1569" i="36"/>
  <c r="J1570" i="36"/>
  <c r="J1571" i="36"/>
  <c r="J1572" i="36"/>
  <c r="J1573" i="36"/>
  <c r="J1574" i="36"/>
  <c r="J1575" i="36"/>
  <c r="J1576" i="36"/>
  <c r="J1577" i="36"/>
  <c r="J1578" i="36"/>
  <c r="J1579" i="36"/>
  <c r="J1580" i="36"/>
  <c r="J1581" i="36"/>
  <c r="J1582" i="36"/>
  <c r="J1583" i="36"/>
  <c r="J1584" i="36"/>
  <c r="J1585" i="36"/>
  <c r="J1586" i="36"/>
  <c r="J1587" i="36"/>
  <c r="J1588" i="36"/>
  <c r="J1589" i="36"/>
  <c r="J1590" i="36"/>
  <c r="J1591" i="36"/>
  <c r="J1592" i="36"/>
  <c r="J1593" i="36"/>
  <c r="J1594" i="36"/>
  <c r="J1595" i="36"/>
  <c r="J1596" i="36"/>
  <c r="J1597" i="36"/>
  <c r="J1598" i="36"/>
  <c r="J1599" i="36"/>
  <c r="J1600" i="36"/>
  <c r="J1601" i="36"/>
  <c r="J1602" i="36"/>
  <c r="J1603" i="36"/>
  <c r="J1604" i="36"/>
  <c r="J1605" i="36"/>
  <c r="J1606" i="36"/>
  <c r="J1607" i="36"/>
  <c r="J1608" i="36"/>
  <c r="J1609" i="36"/>
  <c r="J1610" i="36"/>
  <c r="J1611" i="36"/>
  <c r="J1612" i="36"/>
  <c r="J1613" i="36"/>
  <c r="J1614" i="36"/>
  <c r="J1615" i="36"/>
  <c r="J1616" i="36"/>
  <c r="J1617" i="36"/>
  <c r="J1618" i="36"/>
  <c r="J1619" i="36"/>
  <c r="J1620" i="36"/>
  <c r="J1621" i="36"/>
  <c r="J1622" i="36"/>
  <c r="J1623" i="36"/>
  <c r="J1624" i="36"/>
  <c r="J1625" i="36"/>
  <c r="J1626" i="36"/>
  <c r="J1627" i="36"/>
  <c r="J1628" i="36"/>
  <c r="J1629" i="36"/>
  <c r="J1630" i="36"/>
  <c r="J1631" i="36"/>
  <c r="J1632" i="36"/>
  <c r="J1633" i="36"/>
  <c r="J1634" i="36"/>
  <c r="J1635" i="36"/>
  <c r="J1636" i="36"/>
  <c r="J1637" i="36"/>
  <c r="J1638" i="36"/>
  <c r="J1639" i="36"/>
  <c r="J1640" i="36"/>
  <c r="J1641" i="36"/>
  <c r="J1642" i="36"/>
  <c r="J1643" i="36"/>
  <c r="J1644" i="36"/>
  <c r="J1645" i="36"/>
  <c r="J1646" i="36"/>
  <c r="J1647" i="36"/>
  <c r="J1648" i="36"/>
  <c r="J1649" i="36"/>
  <c r="J1650" i="36"/>
  <c r="J1651" i="36"/>
  <c r="J1652" i="36"/>
  <c r="J1653" i="36"/>
  <c r="J1654" i="36"/>
  <c r="J1655" i="36"/>
  <c r="J1656" i="36"/>
  <c r="J1657" i="36"/>
  <c r="J1658" i="36"/>
  <c r="J1659" i="36"/>
  <c r="J1660" i="36"/>
  <c r="J1661" i="36"/>
  <c r="J1662" i="36"/>
  <c r="J1663" i="36"/>
  <c r="J1664" i="36"/>
  <c r="J1665" i="36"/>
  <c r="J1666" i="36"/>
  <c r="J1667" i="36"/>
  <c r="J1668" i="36"/>
  <c r="J1669" i="36"/>
  <c r="J1670" i="36"/>
  <c r="J1671" i="36"/>
  <c r="J1672" i="36"/>
  <c r="J1673" i="36"/>
  <c r="J1674" i="36"/>
  <c r="J1675" i="36"/>
  <c r="J1676" i="36"/>
  <c r="J1677" i="36"/>
  <c r="J1678" i="36"/>
  <c r="J1679" i="36"/>
  <c r="J1680" i="36"/>
  <c r="J1681" i="36"/>
  <c r="J1682" i="36"/>
  <c r="J1683" i="36"/>
  <c r="J1684" i="36"/>
  <c r="J1685" i="36"/>
  <c r="J1686" i="36"/>
  <c r="J1687" i="36"/>
  <c r="J1688" i="36"/>
  <c r="J1689" i="36"/>
  <c r="J1690" i="36"/>
  <c r="J1691" i="36"/>
  <c r="J1692" i="36"/>
  <c r="J1693" i="36"/>
  <c r="J1694" i="36"/>
  <c r="J1695" i="36"/>
  <c r="J1696" i="36"/>
  <c r="J1697" i="36"/>
  <c r="J1698" i="36"/>
  <c r="J1699" i="36"/>
  <c r="J1700" i="36"/>
  <c r="J1701" i="36"/>
  <c r="J1702" i="36"/>
  <c r="J1703" i="36"/>
  <c r="J1704" i="36"/>
  <c r="J1705" i="36"/>
  <c r="J1706" i="36"/>
  <c r="J1707" i="36"/>
  <c r="J1708" i="36"/>
  <c r="J1709" i="36"/>
  <c r="J1710" i="36"/>
  <c r="J1711" i="36"/>
  <c r="J1712" i="36"/>
  <c r="J1713" i="36"/>
  <c r="J1714" i="36"/>
  <c r="J1715" i="36"/>
  <c r="J1716" i="36"/>
  <c r="J1717" i="36"/>
  <c r="J1718" i="36"/>
  <c r="J1719" i="36"/>
  <c r="J1720" i="36"/>
  <c r="J1721" i="36"/>
  <c r="J1722" i="36"/>
  <c r="J1723" i="36"/>
  <c r="J1724" i="36"/>
  <c r="J1725" i="36"/>
  <c r="J1726" i="36"/>
  <c r="J1727" i="36"/>
  <c r="J1728" i="36"/>
  <c r="J1729" i="36"/>
  <c r="J1730" i="36"/>
  <c r="J1731" i="36"/>
  <c r="J1732" i="36"/>
  <c r="J1733" i="36"/>
  <c r="J1734" i="36"/>
  <c r="J1735" i="36"/>
  <c r="J1736" i="36"/>
  <c r="J1737" i="36"/>
  <c r="J1738" i="36"/>
  <c r="J1739" i="36"/>
  <c r="J1740" i="36"/>
  <c r="J1741" i="36"/>
  <c r="J1742" i="36"/>
  <c r="J1743" i="36"/>
  <c r="J1744" i="36"/>
  <c r="J1745" i="36"/>
  <c r="J1746" i="36"/>
  <c r="J1747" i="36"/>
  <c r="J1748" i="36"/>
  <c r="J1749" i="36"/>
  <c r="J1750" i="36"/>
  <c r="J1751" i="36"/>
  <c r="J1752" i="36"/>
  <c r="J1753" i="36"/>
  <c r="J1754" i="36"/>
  <c r="J1755" i="36"/>
  <c r="J1756" i="36"/>
  <c r="J1757" i="36"/>
  <c r="J1758" i="36"/>
  <c r="J1759" i="36"/>
  <c r="J1760" i="36"/>
  <c r="J1761" i="36"/>
  <c r="J1762" i="36"/>
  <c r="J1763" i="36"/>
  <c r="J1764" i="36"/>
  <c r="J1765" i="36"/>
  <c r="J1766" i="36"/>
  <c r="J1767" i="36"/>
  <c r="J1768" i="36"/>
  <c r="J1769" i="36"/>
  <c r="J1770" i="36"/>
  <c r="J1771" i="36"/>
  <c r="J1772" i="36"/>
  <c r="J1773" i="36"/>
  <c r="J1774" i="36"/>
  <c r="J1775" i="36"/>
  <c r="J1776" i="36"/>
  <c r="J1777" i="36"/>
  <c r="J1778" i="36"/>
  <c r="J1779" i="36"/>
  <c r="J1780" i="36"/>
  <c r="J1781" i="36"/>
  <c r="J1782" i="36"/>
  <c r="J1783" i="36"/>
  <c r="J1784" i="36"/>
  <c r="J1785" i="36"/>
  <c r="J1786" i="36"/>
  <c r="J1787" i="36"/>
  <c r="J1788" i="36"/>
  <c r="J1789" i="36"/>
  <c r="J1790" i="36"/>
  <c r="J1791" i="36"/>
  <c r="J1792" i="36"/>
  <c r="J1793" i="36"/>
  <c r="J1794" i="36"/>
  <c r="J1795" i="36"/>
  <c r="J1796" i="36"/>
  <c r="J1797" i="36"/>
  <c r="J1798" i="36"/>
  <c r="J1799" i="36"/>
  <c r="J1800" i="36"/>
  <c r="J1801" i="36"/>
  <c r="J1802" i="36"/>
  <c r="J1803" i="36"/>
  <c r="J1804" i="36"/>
  <c r="J1805" i="36"/>
  <c r="J1806" i="36"/>
  <c r="J1807" i="36"/>
  <c r="J1808" i="36"/>
  <c r="J1809" i="36"/>
  <c r="J1810" i="36"/>
  <c r="J1811" i="36"/>
  <c r="J1812" i="36"/>
  <c r="J1813" i="36"/>
  <c r="J1814" i="36"/>
  <c r="J1815" i="36"/>
  <c r="J1816" i="36"/>
  <c r="J1817" i="36"/>
  <c r="J1818" i="36"/>
  <c r="J1819" i="36"/>
  <c r="J1820" i="36"/>
  <c r="J1821" i="36"/>
  <c r="J1822" i="36"/>
  <c r="J1823" i="36"/>
  <c r="J1824" i="36"/>
  <c r="J1825" i="36"/>
  <c r="J1826" i="36"/>
  <c r="J1827" i="36"/>
  <c r="J1828" i="36"/>
  <c r="J1829" i="36"/>
  <c r="J1830" i="36"/>
  <c r="J1831" i="36"/>
  <c r="J1832" i="36"/>
  <c r="J1833" i="36"/>
  <c r="J1834" i="36"/>
  <c r="J1835" i="36"/>
  <c r="J1836" i="36"/>
  <c r="J1837" i="36"/>
  <c r="J1838" i="36"/>
  <c r="J1839" i="36"/>
  <c r="J1840" i="36"/>
  <c r="J1841" i="36"/>
  <c r="J1842" i="36"/>
  <c r="J1843" i="36"/>
  <c r="J1844" i="36"/>
  <c r="J1845" i="36"/>
  <c r="J1846" i="36"/>
  <c r="J1847" i="36"/>
  <c r="J1848" i="36"/>
  <c r="J1849" i="36"/>
  <c r="J1850" i="36"/>
  <c r="J1851" i="36"/>
  <c r="J1852" i="36"/>
  <c r="J1853" i="36"/>
  <c r="J1854" i="36"/>
  <c r="J1855" i="36"/>
  <c r="J1856" i="36"/>
  <c r="J1857" i="36"/>
  <c r="J1858" i="36"/>
  <c r="J1859" i="36"/>
  <c r="J1860" i="36"/>
  <c r="J1861" i="36"/>
  <c r="J1862" i="36"/>
  <c r="J1863" i="36"/>
  <c r="J1864" i="36"/>
  <c r="J1865" i="36"/>
  <c r="J1866" i="36"/>
  <c r="J1867" i="36"/>
  <c r="J1868" i="36"/>
  <c r="J1869" i="36"/>
  <c r="J1870" i="36"/>
  <c r="J1871" i="36"/>
  <c r="J1872" i="36"/>
  <c r="J1873" i="36"/>
  <c r="J1874" i="36"/>
  <c r="J1875" i="36"/>
  <c r="J1876" i="36"/>
  <c r="J1877" i="36"/>
  <c r="J1878" i="36"/>
  <c r="J1879" i="36"/>
  <c r="J1880" i="36"/>
  <c r="J1881" i="36"/>
  <c r="J1882" i="36"/>
  <c r="J1883" i="36"/>
  <c r="J1884" i="36"/>
  <c r="J1885" i="36"/>
  <c r="J1886" i="36"/>
  <c r="J1887" i="36"/>
  <c r="J1888" i="36"/>
  <c r="J1889" i="36"/>
  <c r="J1890" i="36"/>
  <c r="J1891" i="36"/>
  <c r="J1892" i="36"/>
  <c r="J1893" i="36"/>
  <c r="J1894" i="36"/>
  <c r="J1895" i="36"/>
  <c r="J1896" i="36"/>
  <c r="J1897" i="36"/>
  <c r="J1898" i="36"/>
  <c r="J1899" i="36"/>
  <c r="J1900" i="36"/>
  <c r="J1901" i="36"/>
  <c r="J1902" i="36"/>
  <c r="J1903" i="36"/>
  <c r="J1904" i="36"/>
  <c r="J1905" i="36"/>
  <c r="J1906" i="36"/>
  <c r="J1907" i="36"/>
  <c r="J1908" i="36"/>
  <c r="J1909" i="36"/>
  <c r="J1910" i="36"/>
  <c r="J1911" i="36"/>
  <c r="J1912" i="36"/>
  <c r="J1913" i="36"/>
  <c r="J1914" i="36"/>
  <c r="J1915" i="36"/>
  <c r="J1916" i="36"/>
  <c r="J1917" i="36"/>
  <c r="J1918" i="36"/>
  <c r="J1919" i="36"/>
  <c r="J1920" i="36"/>
  <c r="J1921" i="36"/>
  <c r="J1922" i="36"/>
  <c r="J1923" i="36"/>
  <c r="J1924" i="36"/>
  <c r="J1925" i="36"/>
  <c r="J1926" i="36"/>
  <c r="J1927" i="36"/>
  <c r="J1928" i="36"/>
  <c r="J1929" i="36"/>
  <c r="J1930" i="36"/>
  <c r="J1931" i="36"/>
  <c r="J1932" i="36"/>
  <c r="J1933" i="36"/>
  <c r="J1934" i="36"/>
  <c r="J1935" i="36"/>
  <c r="J1936" i="36"/>
  <c r="J1937" i="36"/>
  <c r="J1938" i="36"/>
  <c r="J1939" i="36"/>
  <c r="J1940" i="36"/>
  <c r="J1941" i="36"/>
  <c r="J1942" i="36"/>
  <c r="J1943" i="36"/>
  <c r="J1944" i="36"/>
  <c r="J1945" i="36"/>
  <c r="J1946" i="36"/>
  <c r="J1947" i="36"/>
  <c r="J1948" i="36"/>
  <c r="J1949" i="36"/>
  <c r="J1950" i="36"/>
  <c r="J1951" i="36"/>
  <c r="J1952" i="36"/>
  <c r="J1953" i="36"/>
  <c r="J1954" i="36"/>
  <c r="J1955" i="36"/>
  <c r="J1956" i="36"/>
  <c r="J1957" i="36"/>
  <c r="J1958" i="36"/>
  <c r="J1959" i="36"/>
  <c r="J1960" i="36"/>
  <c r="J1961" i="36"/>
  <c r="J1962" i="36"/>
  <c r="J1963" i="36"/>
  <c r="J1964" i="36"/>
  <c r="J1965" i="36"/>
  <c r="J1966" i="36"/>
  <c r="J1967" i="36"/>
  <c r="J1968" i="36"/>
  <c r="J1969" i="36"/>
  <c r="J1970" i="36"/>
  <c r="J1971" i="36"/>
  <c r="J1972" i="36"/>
  <c r="J1973" i="36"/>
  <c r="J1974" i="36"/>
  <c r="J1975" i="36"/>
  <c r="J1976" i="36"/>
  <c r="J1977" i="36"/>
  <c r="J1978" i="36"/>
  <c r="J1979" i="36"/>
  <c r="J1980" i="36"/>
  <c r="J1981" i="36"/>
  <c r="J1982" i="36"/>
  <c r="J1983" i="36"/>
  <c r="J1984" i="36"/>
  <c r="J1985" i="36"/>
  <c r="J1986" i="36"/>
  <c r="J1987" i="36"/>
  <c r="J1988" i="36"/>
  <c r="J1989" i="36"/>
  <c r="J1990" i="36"/>
  <c r="J1991" i="36"/>
  <c r="J1992" i="36"/>
  <c r="J1993" i="36"/>
  <c r="J1994" i="36"/>
  <c r="J1995" i="36"/>
  <c r="J1996" i="36"/>
  <c r="J1997" i="36"/>
  <c r="J1998" i="36"/>
  <c r="J1999" i="36"/>
  <c r="J2000" i="36"/>
  <c r="J2001" i="36"/>
  <c r="J2002" i="36"/>
  <c r="J2003" i="36"/>
  <c r="J2004" i="36"/>
  <c r="J2005" i="36"/>
  <c r="J2006" i="36"/>
  <c r="J2007" i="36"/>
  <c r="J2008" i="36"/>
  <c r="J2009" i="36"/>
  <c r="J2010" i="36"/>
  <c r="J2011" i="36"/>
  <c r="J2012" i="36"/>
  <c r="J2013" i="36"/>
  <c r="J2014" i="36"/>
  <c r="J2015" i="36"/>
  <c r="J2016" i="36"/>
  <c r="J2017" i="36"/>
  <c r="J2018" i="36"/>
  <c r="J2019" i="36"/>
  <c r="J2020" i="36"/>
  <c r="J2021" i="36"/>
  <c r="J2022" i="36"/>
  <c r="J2023" i="36"/>
  <c r="J2024" i="36"/>
  <c r="J2025" i="36"/>
  <c r="J2026" i="36"/>
  <c r="J2027" i="36"/>
  <c r="J2028" i="36"/>
  <c r="J2029" i="36"/>
  <c r="J2030" i="36"/>
  <c r="J2031" i="36"/>
  <c r="J2032" i="36"/>
  <c r="J2033" i="36"/>
  <c r="J2034" i="36"/>
  <c r="J2035" i="36"/>
  <c r="J2036" i="36"/>
  <c r="J2037" i="36"/>
  <c r="J2038" i="36"/>
  <c r="J2039" i="36"/>
  <c r="J2040" i="36"/>
  <c r="J2041" i="36"/>
  <c r="J2042" i="36"/>
  <c r="J2043" i="36"/>
  <c r="J2044" i="36"/>
  <c r="J2045" i="36"/>
  <c r="J2046" i="36"/>
  <c r="J2047" i="36"/>
  <c r="J2048" i="36"/>
  <c r="J2049" i="36"/>
  <c r="J2050" i="36"/>
  <c r="J2051" i="36"/>
  <c r="J2052" i="36"/>
  <c r="J2053" i="36"/>
  <c r="J2054" i="36"/>
  <c r="J2055" i="36"/>
  <c r="J2056" i="36"/>
  <c r="J2057" i="36"/>
  <c r="J2058" i="36"/>
  <c r="J2059" i="36"/>
  <c r="J2060" i="36"/>
  <c r="J2061" i="36"/>
  <c r="J2062" i="36"/>
  <c r="J2063" i="36"/>
  <c r="J2064" i="36"/>
  <c r="J2065" i="36"/>
  <c r="J2066" i="36"/>
  <c r="J2067" i="36"/>
  <c r="J2068" i="36"/>
  <c r="J2069" i="36"/>
  <c r="J2070" i="36"/>
  <c r="J2071" i="36"/>
  <c r="J2072" i="36"/>
  <c r="J2073" i="36"/>
  <c r="J2074" i="36"/>
  <c r="J2075" i="36"/>
  <c r="J2076" i="36"/>
  <c r="J2077" i="36"/>
  <c r="J2078" i="36"/>
  <c r="J2079" i="36"/>
  <c r="J2080" i="36"/>
  <c r="J2081" i="36"/>
  <c r="J2082" i="36"/>
  <c r="J2083" i="36"/>
  <c r="J2084" i="36"/>
  <c r="J2085" i="36"/>
  <c r="J2086" i="36"/>
  <c r="J2087" i="36"/>
  <c r="J2088" i="36"/>
  <c r="J2089" i="36"/>
  <c r="J2090" i="36"/>
  <c r="J2091" i="36"/>
  <c r="J2092" i="36"/>
  <c r="J2093" i="36"/>
  <c r="J2094" i="36"/>
  <c r="J2095" i="36"/>
  <c r="J2096" i="36"/>
  <c r="J2097" i="36"/>
  <c r="J2098" i="36"/>
  <c r="J2099" i="36"/>
  <c r="J2100" i="36"/>
  <c r="J2101" i="36"/>
  <c r="J2102" i="36"/>
  <c r="J2103" i="36"/>
  <c r="J2104" i="36"/>
  <c r="J2105" i="36"/>
  <c r="J2106" i="36"/>
  <c r="J2107" i="36"/>
  <c r="J2108" i="36"/>
  <c r="J2109" i="36"/>
  <c r="J2110" i="36"/>
  <c r="J2111" i="36"/>
  <c r="J2112" i="36"/>
  <c r="J2113" i="36"/>
  <c r="J2114" i="36"/>
  <c r="J2115" i="36"/>
  <c r="J2116" i="36"/>
  <c r="J2117" i="36"/>
  <c r="J2118" i="36"/>
  <c r="J2119" i="36"/>
  <c r="J2120" i="36"/>
  <c r="J2121" i="36"/>
  <c r="J2122" i="36"/>
  <c r="J2123" i="36"/>
  <c r="J2124" i="36"/>
  <c r="J2125" i="36"/>
  <c r="J2126" i="36"/>
  <c r="J2127" i="36"/>
  <c r="J2128" i="36"/>
  <c r="J2129" i="36"/>
  <c r="J2130" i="36"/>
  <c r="J2131" i="36"/>
  <c r="J2132" i="36"/>
  <c r="J2133" i="36"/>
  <c r="J2134" i="36"/>
  <c r="J2135" i="36"/>
  <c r="J2136" i="36"/>
  <c r="J2137" i="36"/>
  <c r="J2138" i="36"/>
  <c r="J2139" i="36"/>
  <c r="J2140" i="36"/>
  <c r="J2141" i="36"/>
  <c r="J2142" i="36"/>
  <c r="J2143" i="36"/>
  <c r="J2144" i="36"/>
  <c r="J2145" i="36"/>
  <c r="J2146" i="36"/>
  <c r="J2147" i="36"/>
  <c r="J2148" i="36"/>
  <c r="J2149" i="36"/>
  <c r="J2150" i="36"/>
  <c r="J2151" i="36"/>
  <c r="J2152" i="36"/>
  <c r="J2153" i="36"/>
  <c r="J2154" i="36"/>
  <c r="J2155" i="36"/>
  <c r="J2156" i="36"/>
  <c r="J2157" i="36"/>
  <c r="J2158" i="36"/>
  <c r="J2159" i="36"/>
  <c r="J2160" i="36"/>
  <c r="J2161" i="36"/>
  <c r="J2162" i="36"/>
  <c r="J2163" i="36"/>
  <c r="J2164" i="36"/>
  <c r="J2165" i="36"/>
  <c r="J2166" i="36"/>
  <c r="J2167" i="36"/>
  <c r="J2168" i="36"/>
  <c r="J2169" i="36"/>
  <c r="J2170" i="36"/>
  <c r="J2171" i="36"/>
  <c r="J2172" i="36"/>
  <c r="J2173" i="36"/>
  <c r="J2174" i="36"/>
  <c r="J2175" i="36"/>
  <c r="J2176" i="36"/>
  <c r="J2177" i="36"/>
  <c r="J2178" i="36"/>
  <c r="J2179" i="36"/>
  <c r="J2180" i="36"/>
  <c r="J2181" i="36"/>
  <c r="J2182" i="36"/>
  <c r="J2183" i="36"/>
  <c r="J2184" i="36"/>
  <c r="J2185" i="36"/>
  <c r="J2186" i="36"/>
  <c r="J2187" i="36"/>
  <c r="J2188" i="36"/>
  <c r="J2189" i="36"/>
  <c r="J2190" i="36"/>
  <c r="J2191" i="36"/>
  <c r="J2192" i="36"/>
  <c r="J2193" i="36"/>
  <c r="J2194" i="36"/>
  <c r="J2195" i="36"/>
  <c r="J2196" i="36"/>
  <c r="J2197" i="36"/>
  <c r="J2198" i="36"/>
  <c r="J2199" i="36"/>
  <c r="J2200" i="36"/>
  <c r="J2201" i="36"/>
  <c r="J2202" i="36"/>
  <c r="J2203" i="36"/>
  <c r="J2204" i="36"/>
  <c r="J2205" i="36"/>
  <c r="J2206" i="36"/>
  <c r="J2207" i="36"/>
  <c r="J2208" i="36"/>
  <c r="J2209" i="36"/>
  <c r="J2210" i="36"/>
  <c r="J2211" i="36"/>
  <c r="J2212" i="36"/>
  <c r="J2213" i="36"/>
  <c r="J2214" i="36"/>
  <c r="J2215" i="36"/>
  <c r="J2216" i="36"/>
  <c r="J2217" i="36"/>
  <c r="J2218" i="36"/>
  <c r="J2219" i="36"/>
  <c r="J2220" i="36"/>
  <c r="J2221" i="36"/>
  <c r="J2222" i="36"/>
  <c r="J2223" i="36"/>
  <c r="J2224" i="36"/>
  <c r="J2225" i="36"/>
  <c r="J2226" i="36"/>
  <c r="J2227" i="36"/>
  <c r="J2228" i="36"/>
  <c r="J2229" i="36"/>
  <c r="J2230" i="36"/>
  <c r="J2231" i="36"/>
  <c r="J2232" i="36"/>
  <c r="J2233" i="36"/>
  <c r="J2234" i="36"/>
  <c r="J2235" i="36"/>
  <c r="J2236" i="36"/>
  <c r="J2237" i="36"/>
  <c r="J2238" i="36"/>
  <c r="J2239" i="36"/>
  <c r="J2240" i="36"/>
  <c r="J2241" i="36"/>
  <c r="J2242" i="36"/>
  <c r="J2243" i="36"/>
  <c r="J2244" i="36"/>
  <c r="J2245" i="36"/>
  <c r="J2246" i="36"/>
  <c r="J2247" i="36"/>
  <c r="J2248" i="36"/>
  <c r="J2249" i="36"/>
  <c r="J2250" i="36"/>
  <c r="J2251" i="36"/>
  <c r="J2252" i="36"/>
  <c r="J2253" i="36"/>
  <c r="J2254" i="36"/>
  <c r="J2255" i="36"/>
  <c r="J2256" i="36"/>
  <c r="J2257" i="36"/>
  <c r="J2258" i="36"/>
  <c r="J2259" i="36"/>
  <c r="J2260" i="36"/>
  <c r="J2261" i="36"/>
  <c r="J2262" i="36"/>
  <c r="J2263" i="36"/>
  <c r="J2264" i="36"/>
  <c r="J2265" i="36"/>
  <c r="J2266" i="36"/>
  <c r="J2267" i="36"/>
  <c r="J2268" i="36"/>
  <c r="J2269" i="36"/>
  <c r="J2270" i="36"/>
  <c r="J2271" i="36"/>
  <c r="J2272" i="36"/>
  <c r="J2273" i="36"/>
  <c r="J2274" i="36"/>
  <c r="J2275" i="36"/>
  <c r="J2276" i="36"/>
  <c r="J2277" i="36"/>
  <c r="J2278" i="36"/>
  <c r="J2279" i="36"/>
  <c r="J2280" i="36"/>
  <c r="J2281" i="36"/>
  <c r="J2282" i="36"/>
  <c r="J2283" i="36"/>
  <c r="J2284" i="36"/>
  <c r="J2285" i="36"/>
  <c r="J2286" i="36"/>
  <c r="J2287" i="36"/>
  <c r="J2288" i="36"/>
  <c r="J2289" i="36"/>
  <c r="J2290" i="36"/>
  <c r="J2291" i="36"/>
  <c r="J2292" i="36"/>
  <c r="J2293" i="36"/>
  <c r="J2294" i="36"/>
  <c r="J2295" i="36"/>
  <c r="J2296" i="36"/>
  <c r="J2297" i="36"/>
  <c r="J2298" i="36"/>
  <c r="J2299" i="36"/>
  <c r="J2300" i="36"/>
  <c r="J2301" i="36"/>
  <c r="J2302" i="36"/>
  <c r="J2303" i="36"/>
  <c r="J2304" i="36"/>
  <c r="J2305" i="36"/>
  <c r="J2306" i="36"/>
  <c r="J2307" i="36"/>
  <c r="J2308" i="36"/>
  <c r="J2309" i="36"/>
  <c r="J2310" i="36"/>
  <c r="J2311" i="36"/>
  <c r="J2312" i="36"/>
  <c r="J2313" i="36"/>
  <c r="J2314" i="36"/>
  <c r="J2315" i="36"/>
  <c r="J2316" i="36"/>
  <c r="J2317" i="36"/>
  <c r="J2318" i="36"/>
  <c r="J2319" i="36"/>
  <c r="J2320" i="36"/>
  <c r="J2321" i="36"/>
  <c r="J2322" i="36"/>
  <c r="J2323" i="36"/>
  <c r="J2324" i="36"/>
  <c r="J2325" i="36"/>
  <c r="J2326" i="36"/>
  <c r="J2327" i="36"/>
  <c r="J2328" i="36"/>
  <c r="J2329" i="36"/>
  <c r="J2330" i="36"/>
  <c r="J2331" i="36"/>
  <c r="J2332" i="36"/>
  <c r="J2333" i="36"/>
  <c r="J2334" i="36"/>
  <c r="J2335" i="36"/>
  <c r="J2336" i="36"/>
  <c r="J2337" i="36"/>
  <c r="J2338" i="36"/>
  <c r="J2339" i="36"/>
  <c r="J2340" i="36"/>
  <c r="J2341" i="36"/>
  <c r="J2342" i="36"/>
  <c r="J2343" i="36"/>
  <c r="J2344" i="36"/>
  <c r="J2345" i="36"/>
  <c r="J2346" i="36"/>
  <c r="J2347" i="36"/>
  <c r="J2348" i="36"/>
  <c r="J2349" i="36"/>
  <c r="J2350" i="36"/>
  <c r="J2351" i="36"/>
  <c r="J2352" i="36"/>
  <c r="J2353" i="36"/>
  <c r="J2354" i="36"/>
  <c r="J2355" i="36"/>
  <c r="J2356" i="36"/>
  <c r="J2357" i="36"/>
  <c r="J2358" i="36"/>
  <c r="J2359" i="36"/>
  <c r="J2360" i="36"/>
  <c r="J2361" i="36"/>
  <c r="J2362" i="36"/>
  <c r="J2363" i="36"/>
  <c r="J2364" i="36"/>
  <c r="J2365" i="36"/>
  <c r="J2366" i="36"/>
  <c r="J2367" i="36"/>
  <c r="J2368" i="36"/>
  <c r="J2369" i="36"/>
  <c r="J2370" i="36"/>
  <c r="J2371" i="36"/>
  <c r="J2372" i="36"/>
  <c r="J2373" i="36"/>
  <c r="J2374" i="36"/>
  <c r="J2375" i="36"/>
  <c r="J2376" i="36"/>
  <c r="J2377" i="36"/>
  <c r="J2378" i="36"/>
  <c r="J2379" i="36"/>
  <c r="J2380" i="36"/>
  <c r="J2381" i="36"/>
  <c r="J2382" i="36"/>
  <c r="J2383" i="36"/>
  <c r="J2384" i="36"/>
  <c r="J2385" i="36"/>
  <c r="J2386" i="36"/>
  <c r="J2387" i="36"/>
  <c r="J2388" i="36"/>
  <c r="J2389" i="36"/>
  <c r="J2390" i="36"/>
  <c r="J2391" i="36"/>
  <c r="J2392" i="36"/>
  <c r="J2393" i="36"/>
  <c r="J2394" i="36"/>
  <c r="J2395" i="36"/>
  <c r="J2396" i="36"/>
  <c r="J2397" i="36"/>
  <c r="J2398" i="36"/>
  <c r="J2399" i="36"/>
  <c r="J2400" i="36"/>
  <c r="J2401" i="36"/>
  <c r="J2402" i="36"/>
  <c r="J2403" i="36"/>
  <c r="J2404" i="36"/>
  <c r="J2405" i="36"/>
  <c r="J2406" i="36"/>
  <c r="J2407" i="36"/>
  <c r="J2408" i="36"/>
  <c r="J2409" i="36"/>
  <c r="J2410" i="36"/>
  <c r="J2411" i="36"/>
  <c r="J2412" i="36"/>
  <c r="J2413" i="36"/>
  <c r="J2414" i="36"/>
  <c r="J2415" i="36"/>
  <c r="J2416" i="36"/>
  <c r="J2417" i="36"/>
  <c r="J2418" i="36"/>
  <c r="J2419" i="36"/>
  <c r="J2420" i="36"/>
  <c r="J2421" i="36"/>
  <c r="J2422" i="36"/>
  <c r="J2423" i="36"/>
  <c r="J2424" i="36"/>
  <c r="J2425" i="36"/>
  <c r="J2426" i="36"/>
  <c r="J2427" i="36"/>
  <c r="J2428" i="36"/>
  <c r="J2429" i="36"/>
  <c r="J2430" i="36"/>
  <c r="J2431" i="36"/>
  <c r="J2432" i="36"/>
  <c r="J2433" i="36"/>
  <c r="J2434" i="36"/>
  <c r="J2435" i="36"/>
  <c r="J2436" i="36"/>
  <c r="J2437" i="36"/>
  <c r="J2438" i="36"/>
  <c r="J2439" i="36"/>
  <c r="J2440" i="36"/>
  <c r="J2441" i="36"/>
  <c r="J2442" i="36"/>
  <c r="J2443" i="36"/>
  <c r="J2444" i="36"/>
  <c r="J2445" i="36"/>
  <c r="J2446" i="36"/>
  <c r="J2447" i="36"/>
  <c r="J2448" i="36"/>
  <c r="J2449" i="36"/>
  <c r="J2450" i="36"/>
  <c r="J2451" i="36"/>
  <c r="J2452" i="36"/>
  <c r="J2453" i="36"/>
  <c r="J2454" i="36"/>
  <c r="J2455" i="36"/>
  <c r="J2456" i="36"/>
  <c r="J2457" i="36"/>
  <c r="J2458" i="36"/>
  <c r="J2459" i="36"/>
  <c r="J2460" i="36"/>
  <c r="J2461" i="36"/>
  <c r="J2462" i="36"/>
  <c r="J2463" i="36"/>
  <c r="J2464" i="36"/>
  <c r="J2465" i="36"/>
  <c r="J2466" i="36"/>
  <c r="J2467" i="36"/>
  <c r="J2468" i="36"/>
  <c r="J2469" i="36"/>
  <c r="J2470" i="36"/>
  <c r="J2471" i="36"/>
  <c r="J2472" i="36"/>
  <c r="J2473" i="36"/>
  <c r="J2474" i="36"/>
  <c r="J2475" i="36"/>
  <c r="J2476" i="36"/>
  <c r="J2477" i="36"/>
  <c r="J2478" i="36"/>
  <c r="J2479" i="36"/>
  <c r="J2480" i="36"/>
  <c r="J2481" i="36"/>
  <c r="J2482" i="36"/>
  <c r="J2483" i="36"/>
  <c r="J2484" i="36"/>
  <c r="J2485" i="36"/>
  <c r="J2486" i="36"/>
  <c r="J2487" i="36"/>
  <c r="J2488" i="36"/>
  <c r="J2489" i="36"/>
  <c r="J2490" i="36"/>
  <c r="J2491" i="36"/>
  <c r="J2492" i="36"/>
  <c r="J2493" i="36"/>
  <c r="J2494" i="36"/>
  <c r="J2495" i="36"/>
  <c r="J2496" i="36"/>
  <c r="J2497" i="36"/>
  <c r="J2498" i="36"/>
  <c r="J2499" i="36"/>
  <c r="J2500" i="36"/>
  <c r="J2501" i="36"/>
  <c r="J2502" i="36"/>
  <c r="J2503" i="36"/>
  <c r="J2504" i="36"/>
  <c r="J2505" i="36"/>
  <c r="J2506" i="36"/>
  <c r="J2507" i="36"/>
  <c r="J2508" i="36"/>
  <c r="J2509" i="36"/>
  <c r="J2510" i="36"/>
  <c r="J2511" i="36"/>
  <c r="J2512" i="36"/>
  <c r="J2513" i="36"/>
  <c r="J2514" i="36"/>
  <c r="J2515" i="36"/>
  <c r="J2516" i="36"/>
  <c r="J2517" i="36"/>
  <c r="J2518" i="36"/>
  <c r="J2519" i="36"/>
  <c r="J2520" i="36"/>
  <c r="J2521" i="36"/>
  <c r="J2522" i="36"/>
  <c r="J2523" i="36"/>
  <c r="J2524" i="36"/>
  <c r="J2525" i="36"/>
  <c r="J2526" i="36"/>
  <c r="J2527" i="36"/>
  <c r="J2528" i="36"/>
  <c r="J2529" i="36"/>
  <c r="J2530" i="36"/>
  <c r="J2531" i="36"/>
  <c r="J2532" i="36"/>
  <c r="J2533" i="36"/>
  <c r="J2534" i="36"/>
  <c r="J2535" i="36"/>
  <c r="J2536" i="36"/>
  <c r="J2537" i="36"/>
  <c r="J2538" i="36"/>
  <c r="J2539" i="36"/>
  <c r="J2540" i="36"/>
  <c r="J2541" i="36"/>
  <c r="J2542" i="36"/>
  <c r="J2543" i="36"/>
  <c r="J2544" i="36"/>
  <c r="J2545" i="36"/>
  <c r="J2546" i="36"/>
  <c r="J2547" i="36"/>
  <c r="J2548" i="36"/>
  <c r="J2549" i="36"/>
  <c r="J2550" i="36"/>
  <c r="J2551" i="36"/>
  <c r="J2552" i="36"/>
  <c r="J2553" i="36"/>
  <c r="J2554" i="36"/>
  <c r="J2555" i="36"/>
  <c r="J2556" i="36"/>
  <c r="J2557" i="36"/>
  <c r="J2558" i="36"/>
  <c r="J2559" i="36"/>
  <c r="J2560" i="36"/>
  <c r="J2561" i="36"/>
  <c r="J2562" i="36"/>
  <c r="J2563" i="36"/>
  <c r="J2564" i="36"/>
  <c r="J2565" i="36"/>
  <c r="J2566" i="36"/>
  <c r="J2567" i="36"/>
  <c r="J2568" i="36"/>
  <c r="J2569" i="36"/>
  <c r="J2570" i="36"/>
  <c r="J2571" i="36"/>
  <c r="J2572" i="36"/>
  <c r="J2573" i="36"/>
  <c r="J2574" i="36"/>
  <c r="J2575" i="36"/>
  <c r="J2576" i="36"/>
  <c r="J2577" i="36"/>
  <c r="J2578" i="36"/>
  <c r="J2579" i="36"/>
  <c r="J2580" i="36"/>
  <c r="J2581" i="36"/>
  <c r="J2582" i="36"/>
  <c r="J2583" i="36"/>
  <c r="J2584" i="36"/>
  <c r="J2585" i="36"/>
  <c r="J2586" i="36"/>
  <c r="J2587" i="36"/>
  <c r="J2588" i="36"/>
  <c r="J2589" i="36"/>
  <c r="J2590" i="36"/>
  <c r="J2591" i="36"/>
  <c r="J2592" i="36"/>
  <c r="J2593" i="36"/>
  <c r="J2594" i="36"/>
  <c r="J2595" i="36"/>
  <c r="J2596" i="36"/>
  <c r="J2597" i="36"/>
  <c r="J2598" i="36"/>
  <c r="J2599" i="36"/>
  <c r="J2600" i="36"/>
  <c r="J2601" i="36"/>
  <c r="J2602" i="36"/>
  <c r="J2603" i="36"/>
  <c r="J2604" i="36"/>
  <c r="J2605" i="36"/>
  <c r="J2606" i="36"/>
  <c r="J2607" i="36"/>
  <c r="J2608" i="36"/>
  <c r="J2609" i="36"/>
  <c r="J2610" i="36"/>
  <c r="J2611" i="36"/>
  <c r="J2612" i="36"/>
  <c r="J2613" i="36"/>
  <c r="J2614" i="36"/>
  <c r="J2615" i="36"/>
  <c r="J2616" i="36"/>
  <c r="J2617" i="36"/>
  <c r="J2618" i="36"/>
  <c r="J2619" i="36"/>
  <c r="J2620" i="36"/>
  <c r="J2621" i="36"/>
  <c r="J2622" i="36"/>
  <c r="J2623" i="36"/>
  <c r="J2624" i="36"/>
  <c r="J2625" i="36"/>
  <c r="J2626" i="36"/>
  <c r="J2627" i="36"/>
  <c r="J2628" i="36"/>
  <c r="J2629" i="36"/>
  <c r="J2630" i="36"/>
  <c r="J2631" i="36"/>
  <c r="J2632" i="36"/>
  <c r="J2633" i="36"/>
  <c r="J2634" i="36"/>
  <c r="J2635" i="36"/>
  <c r="J2636" i="36"/>
  <c r="J2637" i="36"/>
  <c r="J2638" i="36"/>
  <c r="J2639" i="36"/>
  <c r="J2640" i="36"/>
  <c r="J2641" i="36"/>
  <c r="J2642" i="36"/>
  <c r="J2643" i="36"/>
  <c r="J2644" i="36"/>
  <c r="J2645" i="36"/>
  <c r="J2646" i="36"/>
  <c r="J2647" i="36"/>
  <c r="J2648" i="36"/>
  <c r="J2649" i="36"/>
  <c r="J2650" i="36"/>
  <c r="J2651" i="36"/>
  <c r="J2652" i="36"/>
  <c r="J2653" i="36"/>
  <c r="J2654" i="36"/>
  <c r="J2655" i="36"/>
  <c r="J2656" i="36"/>
  <c r="J2657" i="36"/>
  <c r="J2658" i="36"/>
  <c r="J2659" i="36"/>
  <c r="J2660" i="36"/>
  <c r="J2661" i="36"/>
  <c r="J2662" i="36"/>
  <c r="J2663" i="36"/>
  <c r="J2664" i="36"/>
  <c r="J2665" i="36"/>
  <c r="J2666" i="36"/>
  <c r="J2667" i="36"/>
  <c r="J2668" i="36"/>
  <c r="J2669" i="36"/>
  <c r="J2670" i="36"/>
  <c r="J2671" i="36"/>
  <c r="J2672" i="36"/>
  <c r="J2673" i="36"/>
  <c r="J2674" i="36"/>
  <c r="J2675" i="36"/>
  <c r="J2676" i="36"/>
  <c r="J2677" i="36"/>
  <c r="J2678" i="36"/>
  <c r="J2679" i="36"/>
  <c r="J2680" i="36"/>
  <c r="J2681" i="36"/>
  <c r="J2682" i="36"/>
  <c r="J2683" i="36"/>
  <c r="J2684" i="36"/>
  <c r="J2685" i="36"/>
  <c r="J2686" i="36"/>
  <c r="J2687" i="36"/>
  <c r="J2688" i="36"/>
  <c r="J2689" i="36"/>
  <c r="J2690" i="36"/>
  <c r="J2691" i="36"/>
  <c r="J2692" i="36"/>
  <c r="J2693" i="36"/>
  <c r="J2694" i="36"/>
  <c r="J2695" i="36"/>
  <c r="J2696" i="36"/>
  <c r="J2697" i="36"/>
  <c r="J2698" i="36"/>
  <c r="J2699" i="36"/>
  <c r="J2700" i="36"/>
  <c r="J2701" i="36"/>
  <c r="J2702" i="36"/>
  <c r="J2703" i="36"/>
  <c r="J2704" i="36"/>
  <c r="J2705" i="36"/>
  <c r="J2706" i="36"/>
  <c r="J2707" i="36"/>
  <c r="J2708" i="36"/>
  <c r="J2709" i="36"/>
  <c r="J2710" i="36"/>
  <c r="J2711" i="36"/>
  <c r="J2712" i="36"/>
  <c r="J2713" i="36"/>
  <c r="J2714" i="36"/>
  <c r="J2715" i="36"/>
  <c r="J2716" i="36"/>
  <c r="J2717" i="36"/>
  <c r="J2718" i="36"/>
  <c r="J2719" i="36"/>
  <c r="J2720" i="36"/>
  <c r="J2721" i="36"/>
  <c r="J2722" i="36"/>
  <c r="J2723" i="36"/>
  <c r="J2724" i="36"/>
  <c r="J2725" i="36"/>
  <c r="J2726" i="36"/>
  <c r="J2727" i="36"/>
  <c r="J2728" i="36"/>
  <c r="J2729" i="36"/>
  <c r="J2730" i="36"/>
  <c r="J2731" i="36"/>
  <c r="J2732" i="36"/>
  <c r="J2733" i="36"/>
  <c r="J2734" i="36"/>
  <c r="J2735" i="36"/>
  <c r="J2736" i="36"/>
  <c r="J2737" i="36"/>
  <c r="J2738" i="36"/>
  <c r="J2739" i="36"/>
  <c r="J2740" i="36"/>
  <c r="J2741" i="36"/>
  <c r="J2742" i="36"/>
  <c r="J2743" i="36"/>
  <c r="J2744" i="36"/>
  <c r="J2745" i="36"/>
  <c r="J2746" i="36"/>
  <c r="J2747" i="36"/>
  <c r="J2748" i="36"/>
  <c r="J2749" i="36"/>
  <c r="J2750" i="36"/>
  <c r="J2751" i="36"/>
  <c r="J2752" i="36"/>
  <c r="J2753" i="36"/>
  <c r="J2754" i="36"/>
  <c r="J2755" i="36"/>
  <c r="J2756" i="36"/>
  <c r="J2757" i="36"/>
  <c r="J2758" i="36"/>
  <c r="J2759" i="36"/>
  <c r="J2760" i="36"/>
  <c r="J2761" i="36"/>
  <c r="J2762" i="36"/>
  <c r="M327" i="20"/>
  <c r="M308" i="20"/>
  <c r="M286" i="20"/>
  <c r="M288" i="20"/>
  <c r="M293" i="20"/>
  <c r="M296" i="20"/>
  <c r="M297" i="20"/>
  <c r="M303" i="20"/>
  <c r="M274" i="20"/>
  <c r="M282" i="20"/>
  <c r="M256" i="20"/>
  <c r="M258" i="20"/>
  <c r="M262" i="20"/>
  <c r="M251" i="20"/>
  <c r="M2" i="20"/>
  <c r="M63" i="20"/>
  <c r="M65" i="20"/>
  <c r="M90" i="20"/>
  <c r="M98" i="20"/>
  <c r="M104" i="20"/>
  <c r="M110" i="20"/>
  <c r="M117" i="20"/>
  <c r="M130" i="20"/>
  <c r="M131" i="20"/>
  <c r="M135" i="20"/>
  <c r="M138" i="20"/>
  <c r="M145" i="20"/>
  <c r="M146" i="20"/>
  <c r="M147" i="20"/>
  <c r="M149" i="20"/>
  <c r="M153" i="20"/>
  <c r="M157" i="20"/>
  <c r="M163" i="20"/>
  <c r="M164" i="20"/>
  <c r="M165" i="20"/>
  <c r="M166" i="20"/>
  <c r="M169" i="20"/>
  <c r="M176" i="20"/>
  <c r="M186" i="20"/>
  <c r="M194" i="20"/>
  <c r="M196" i="20"/>
  <c r="M197" i="20"/>
  <c r="M202" i="20"/>
  <c r="M203" i="20"/>
  <c r="M206" i="20"/>
  <c r="M217" i="20"/>
  <c r="M219" i="20"/>
  <c r="M225" i="20"/>
  <c r="M229" i="20"/>
  <c r="M231" i="20"/>
  <c r="M245" i="20"/>
  <c r="Q3" i="34"/>
  <c r="Q4" i="34"/>
  <c r="Q5" i="34"/>
  <c r="Q6" i="34"/>
  <c r="Q7" i="34"/>
  <c r="Q8" i="34"/>
  <c r="Q9" i="34"/>
  <c r="Q10" i="34"/>
  <c r="Q11" i="34"/>
  <c r="Q12" i="34"/>
  <c r="Q13" i="34"/>
  <c r="Q14" i="34"/>
  <c r="Q15" i="34"/>
  <c r="Q16" i="34"/>
  <c r="Q17" i="34"/>
  <c r="Q18" i="34"/>
  <c r="Q19" i="34"/>
  <c r="Q20" i="34"/>
  <c r="Q21" i="34"/>
  <c r="Q22" i="34"/>
  <c r="Q23" i="34"/>
  <c r="Q24" i="34"/>
  <c r="Q25" i="34"/>
  <c r="Q26" i="34"/>
  <c r="Q27" i="34"/>
  <c r="Q28" i="34"/>
  <c r="Q29" i="34"/>
  <c r="Q30" i="34"/>
  <c r="Q31" i="34"/>
  <c r="Q32" i="34"/>
  <c r="Q33" i="34"/>
  <c r="Q34" i="34"/>
  <c r="Q35" i="34"/>
  <c r="Q36" i="34"/>
  <c r="Q37" i="34"/>
  <c r="Q38" i="34"/>
  <c r="Q39" i="34"/>
  <c r="Q40" i="34"/>
  <c r="Q41" i="34"/>
  <c r="Q42" i="34"/>
  <c r="Q43" i="34"/>
  <c r="Q44" i="34"/>
  <c r="Q45" i="34"/>
  <c r="Q46" i="34"/>
  <c r="Q47" i="34"/>
  <c r="Q48" i="34"/>
  <c r="Q49" i="34"/>
  <c r="Q50" i="34"/>
  <c r="Q51" i="34"/>
  <c r="Q52" i="34"/>
  <c r="Q53" i="34"/>
  <c r="Q54" i="34"/>
  <c r="Q55" i="34"/>
  <c r="Q56" i="34"/>
  <c r="Q57" i="34"/>
  <c r="Q58" i="34"/>
  <c r="Q59" i="34"/>
  <c r="Q60" i="34"/>
  <c r="Q61" i="34"/>
  <c r="Q62" i="34"/>
  <c r="Q63" i="34"/>
  <c r="Q64" i="34"/>
  <c r="Q65" i="34"/>
  <c r="Q66" i="34"/>
  <c r="Q67" i="34"/>
  <c r="Q68" i="34"/>
  <c r="Q69" i="34"/>
  <c r="Q70" i="34"/>
  <c r="Q71" i="34"/>
  <c r="Q72" i="34"/>
  <c r="Q73" i="34"/>
  <c r="Q74" i="34"/>
  <c r="Q75" i="34"/>
  <c r="Q76" i="34"/>
  <c r="Q77" i="34"/>
  <c r="Q78" i="34"/>
  <c r="Q79" i="34"/>
  <c r="Q80" i="34"/>
  <c r="Q81" i="34"/>
  <c r="Q82" i="34"/>
  <c r="Q83" i="34"/>
  <c r="Q84" i="34"/>
  <c r="Q85" i="34"/>
  <c r="Q86" i="34"/>
  <c r="Q87" i="34"/>
  <c r="Q88" i="34"/>
  <c r="Q89" i="34"/>
  <c r="Q90" i="34"/>
  <c r="Q91" i="34"/>
  <c r="Q92" i="34"/>
  <c r="Q93" i="34"/>
  <c r="Q94" i="34"/>
  <c r="Q95" i="34"/>
  <c r="Q96" i="34"/>
  <c r="Q97" i="34"/>
  <c r="Q98" i="34"/>
  <c r="Q99" i="34"/>
  <c r="Q100" i="34"/>
  <c r="Q101" i="34"/>
  <c r="Q102" i="34"/>
  <c r="Q103" i="34"/>
  <c r="Q104" i="34"/>
  <c r="Q105" i="34"/>
  <c r="Q106" i="34"/>
  <c r="Q107" i="34"/>
  <c r="Q108" i="34"/>
  <c r="Q109" i="34"/>
  <c r="Q110" i="34"/>
  <c r="Q111" i="34"/>
  <c r="Q112" i="34"/>
  <c r="Q113" i="34"/>
  <c r="Q114" i="34"/>
  <c r="Q115" i="34"/>
  <c r="Q116" i="34"/>
  <c r="Q117" i="34"/>
  <c r="Q118" i="34"/>
  <c r="Q119" i="34"/>
  <c r="Q120" i="34"/>
  <c r="Q121" i="34"/>
  <c r="Q122" i="34"/>
  <c r="Q123" i="34"/>
  <c r="Q124" i="34"/>
  <c r="Q125" i="34"/>
  <c r="Q126" i="34"/>
  <c r="Q127" i="34"/>
  <c r="Q128" i="34"/>
  <c r="Q129" i="34"/>
  <c r="Q130" i="34"/>
  <c r="Q131" i="34"/>
  <c r="Q132" i="34"/>
  <c r="Q133" i="34"/>
  <c r="Q134" i="34"/>
  <c r="Q135" i="34"/>
  <c r="Q136" i="34"/>
  <c r="Q137" i="34"/>
  <c r="Q138" i="34"/>
  <c r="Q139" i="34"/>
  <c r="Q140" i="34"/>
  <c r="Q141" i="34"/>
  <c r="Q142" i="34"/>
  <c r="Q143" i="34"/>
  <c r="Q144" i="34"/>
  <c r="Q145" i="34"/>
  <c r="Q146" i="34"/>
  <c r="Q147" i="34"/>
  <c r="Q148" i="34"/>
  <c r="Q149" i="34"/>
  <c r="Q150" i="34"/>
  <c r="Q151" i="34"/>
  <c r="Q152" i="34"/>
  <c r="Q153" i="34"/>
  <c r="Q154" i="34"/>
  <c r="Q155" i="34"/>
  <c r="Q156" i="34"/>
  <c r="Q157" i="34"/>
  <c r="Q158" i="34"/>
  <c r="Q159" i="34"/>
  <c r="Q160" i="34"/>
  <c r="Q161" i="34"/>
  <c r="Q162" i="34"/>
  <c r="Q163" i="34"/>
  <c r="Q164" i="34"/>
  <c r="Q165" i="34"/>
  <c r="Q166" i="34"/>
  <c r="Q167" i="34"/>
  <c r="Q168" i="34"/>
  <c r="Q169" i="34"/>
  <c r="Q170" i="34"/>
  <c r="Q171" i="34"/>
  <c r="Q172" i="34"/>
  <c r="Q173" i="34"/>
  <c r="Q174" i="34"/>
  <c r="Q175" i="34"/>
  <c r="Q176" i="34"/>
  <c r="Q177" i="34"/>
  <c r="Q178" i="34"/>
  <c r="Q179" i="34"/>
  <c r="Q180" i="34"/>
  <c r="Q181" i="34"/>
  <c r="Q182" i="34"/>
  <c r="Q183" i="34"/>
  <c r="Q184" i="34"/>
  <c r="Q185" i="34"/>
  <c r="Q186" i="34"/>
  <c r="Q187" i="34"/>
  <c r="Q188" i="34"/>
  <c r="Q189" i="34"/>
  <c r="Q190" i="34"/>
  <c r="Q191" i="34"/>
  <c r="Q192" i="34"/>
  <c r="Q193" i="34"/>
  <c r="Q194" i="34"/>
  <c r="Q195" i="34"/>
  <c r="Q196" i="34"/>
  <c r="Q197" i="34"/>
  <c r="Q198" i="34"/>
  <c r="Q199" i="34"/>
  <c r="Q200" i="34"/>
  <c r="Q201" i="34"/>
  <c r="Q202" i="34"/>
  <c r="Q203" i="34"/>
  <c r="Q204" i="34"/>
  <c r="Q205" i="34"/>
  <c r="Q206" i="34"/>
  <c r="Q207" i="34"/>
  <c r="Q208" i="34"/>
  <c r="Q209" i="34"/>
  <c r="Q210" i="34"/>
  <c r="Q211" i="34"/>
  <c r="Q212" i="34"/>
  <c r="Q213" i="34"/>
  <c r="Q214" i="34"/>
  <c r="Q215" i="34"/>
  <c r="Q216" i="34"/>
  <c r="Q217" i="34"/>
  <c r="Q218" i="34"/>
  <c r="Q219" i="34"/>
  <c r="Q220" i="34"/>
  <c r="Q221" i="34"/>
  <c r="Q222" i="34"/>
  <c r="Q223" i="34"/>
  <c r="Q224" i="34"/>
  <c r="Q225" i="34"/>
  <c r="Q226" i="34"/>
  <c r="Q227" i="34"/>
  <c r="Q228" i="34"/>
  <c r="Q229" i="34"/>
  <c r="Q230" i="34"/>
  <c r="Q231" i="34"/>
  <c r="Q232" i="34"/>
  <c r="Q233" i="34"/>
  <c r="Q234" i="34"/>
  <c r="Q235" i="34"/>
  <c r="Q236" i="34"/>
  <c r="Q237" i="34"/>
  <c r="Q238" i="34"/>
  <c r="Q239" i="34"/>
  <c r="Q240" i="34"/>
  <c r="Q241" i="34"/>
  <c r="Q242" i="34"/>
  <c r="Q243" i="34"/>
  <c r="Q244" i="34"/>
  <c r="Q245" i="34"/>
  <c r="Q246" i="34"/>
  <c r="Q247" i="34"/>
  <c r="Q248" i="34"/>
  <c r="Q249" i="34"/>
  <c r="Q250" i="34"/>
  <c r="Q251" i="34"/>
  <c r="Q252" i="34"/>
  <c r="Q253" i="34"/>
  <c r="Q254" i="34"/>
  <c r="Q255" i="34"/>
  <c r="Q256" i="34"/>
  <c r="Q257" i="34"/>
  <c r="Q258" i="34"/>
  <c r="Q259" i="34"/>
  <c r="Q260" i="34"/>
  <c r="Q261" i="34"/>
  <c r="Q262" i="34"/>
  <c r="Q263" i="34"/>
  <c r="Q264" i="34"/>
  <c r="Q265" i="34"/>
  <c r="Q266" i="34"/>
  <c r="Q267" i="34"/>
  <c r="Q268" i="34"/>
  <c r="Q269" i="34"/>
  <c r="Q270" i="34"/>
  <c r="Q271" i="34"/>
  <c r="Q272" i="34"/>
  <c r="Q273" i="34"/>
  <c r="Q274" i="34"/>
  <c r="Q275" i="34"/>
  <c r="Q276" i="34"/>
  <c r="Q277" i="34"/>
  <c r="Q278" i="34"/>
  <c r="Q279" i="34"/>
  <c r="Q280" i="34"/>
  <c r="Q281" i="34"/>
  <c r="Q282" i="34"/>
  <c r="Q283" i="34"/>
  <c r="Q284" i="34"/>
  <c r="Q285" i="34"/>
  <c r="Q286" i="34"/>
  <c r="Q287" i="34"/>
  <c r="Q288" i="34"/>
  <c r="Q289" i="34"/>
  <c r="Q290" i="34"/>
  <c r="Q291" i="34"/>
  <c r="Q292" i="34"/>
  <c r="Q293" i="34"/>
  <c r="Q294" i="34"/>
  <c r="Q295" i="34"/>
  <c r="Q296" i="34"/>
  <c r="Q297" i="34"/>
  <c r="Q298" i="34"/>
  <c r="Q299" i="34"/>
  <c r="Q300" i="34"/>
  <c r="Q301" i="34"/>
  <c r="Q302" i="34"/>
  <c r="Q303" i="34"/>
  <c r="Q304" i="34"/>
  <c r="Q305" i="34"/>
  <c r="Q306" i="34"/>
  <c r="Q307" i="34"/>
  <c r="Q308" i="34"/>
  <c r="Q309" i="34"/>
  <c r="Q310" i="34"/>
  <c r="Q311" i="34"/>
  <c r="Q312" i="34"/>
  <c r="Q313" i="34"/>
  <c r="Q314" i="34"/>
  <c r="Q315" i="34"/>
  <c r="Q316" i="34"/>
  <c r="Q317" i="34"/>
  <c r="Q318" i="34"/>
  <c r="Q319" i="34"/>
  <c r="Q320" i="34"/>
  <c r="Q321" i="34"/>
  <c r="Q322" i="34"/>
  <c r="Q323" i="34"/>
  <c r="Q324" i="34"/>
  <c r="Q325" i="34"/>
  <c r="Q326" i="34"/>
  <c r="Q327" i="34"/>
  <c r="Q328" i="34"/>
  <c r="Q329" i="34"/>
  <c r="Q330" i="34"/>
  <c r="Q331" i="34"/>
  <c r="Q332" i="34"/>
  <c r="Q333" i="34"/>
  <c r="Q334" i="34"/>
  <c r="Q335" i="34"/>
  <c r="Q336" i="34"/>
  <c r="Q337" i="34"/>
  <c r="Q338" i="34"/>
  <c r="Q339" i="34"/>
  <c r="Q340" i="34"/>
  <c r="Q341" i="34"/>
  <c r="Q342" i="34"/>
  <c r="Q343" i="34"/>
  <c r="Q344" i="34"/>
  <c r="Q345" i="34"/>
  <c r="Q346" i="34"/>
  <c r="Q347" i="34"/>
  <c r="Q348" i="34"/>
  <c r="Q349" i="34"/>
  <c r="Q350" i="34"/>
  <c r="Q351" i="34"/>
  <c r="Q352" i="34"/>
  <c r="Q353" i="34"/>
  <c r="Q354" i="34"/>
  <c r="Q355" i="34"/>
  <c r="Q356" i="34"/>
  <c r="Q357" i="34"/>
  <c r="Q358" i="34"/>
  <c r="Q359" i="34"/>
  <c r="Q360" i="34"/>
  <c r="Q361" i="34"/>
  <c r="Q362" i="34"/>
  <c r="Q363" i="34"/>
  <c r="Q364" i="34"/>
  <c r="Q365" i="34"/>
  <c r="Q366" i="34"/>
  <c r="Q367" i="34"/>
  <c r="Q368" i="34"/>
  <c r="Q369" i="34"/>
  <c r="Q370" i="34"/>
  <c r="Q371" i="34"/>
  <c r="Q372" i="34"/>
  <c r="Q373" i="34"/>
  <c r="Q374" i="34"/>
  <c r="Q375" i="34"/>
  <c r="Q376" i="34"/>
  <c r="Q377" i="34"/>
  <c r="Q378" i="34"/>
  <c r="Q379" i="34"/>
  <c r="Q380" i="34"/>
  <c r="Q381" i="34"/>
  <c r="Q382" i="34"/>
  <c r="Q383" i="34"/>
  <c r="Q384" i="34"/>
  <c r="Q385" i="34"/>
  <c r="Q386" i="34"/>
  <c r="Q387" i="34"/>
  <c r="Q388" i="34"/>
  <c r="Q389" i="34"/>
  <c r="Q390" i="34"/>
  <c r="Q391" i="34"/>
  <c r="Q392" i="34"/>
  <c r="Q393" i="34"/>
  <c r="Q394" i="34"/>
  <c r="Q395" i="34"/>
  <c r="Q396" i="34"/>
  <c r="Q397" i="34"/>
  <c r="Q398" i="34"/>
  <c r="Q399" i="34"/>
  <c r="Q400" i="34"/>
  <c r="Q401" i="34"/>
  <c r="Q402" i="34"/>
  <c r="Q403" i="34"/>
  <c r="Q404" i="34"/>
  <c r="Q405" i="34"/>
  <c r="Q406" i="34"/>
  <c r="Q407" i="34"/>
  <c r="Q408" i="34"/>
  <c r="Q409" i="34"/>
  <c r="Q410" i="34"/>
  <c r="Q411" i="34"/>
  <c r="Q412" i="34"/>
  <c r="Q413" i="34"/>
  <c r="Q414" i="34"/>
  <c r="Q415" i="34"/>
  <c r="Q416" i="34"/>
  <c r="Q417" i="34"/>
  <c r="Q418" i="34"/>
  <c r="Q419" i="34"/>
  <c r="Q420" i="34"/>
  <c r="Q421" i="34"/>
  <c r="Q422" i="34"/>
  <c r="Q423" i="34"/>
  <c r="Q424" i="34"/>
  <c r="Q425" i="34"/>
  <c r="Q426" i="34"/>
  <c r="Q427" i="34"/>
  <c r="Q428" i="34"/>
  <c r="Q429" i="34"/>
  <c r="Q430" i="34"/>
  <c r="Q431" i="34"/>
  <c r="Q432" i="34"/>
  <c r="Q433" i="34"/>
  <c r="Q434" i="34"/>
  <c r="Q435" i="34"/>
  <c r="Q436" i="34"/>
  <c r="Q437" i="34"/>
  <c r="Q438" i="34"/>
  <c r="Q439" i="34"/>
  <c r="Q440" i="34"/>
  <c r="Q441" i="34"/>
  <c r="Q442" i="34"/>
  <c r="Q443" i="34"/>
  <c r="Q444" i="34"/>
  <c r="Q445" i="34"/>
  <c r="Q446" i="34"/>
  <c r="Q447" i="34"/>
  <c r="Q448" i="34"/>
  <c r="Q449" i="34"/>
  <c r="Q450" i="34"/>
  <c r="Q451" i="34"/>
  <c r="Q452" i="34"/>
  <c r="Q453" i="34"/>
  <c r="Q454" i="34"/>
  <c r="Q455" i="34"/>
  <c r="Q456" i="34"/>
  <c r="Q457" i="34"/>
  <c r="Q458" i="34"/>
  <c r="Q459" i="34"/>
  <c r="Q460" i="34"/>
  <c r="Q461" i="34"/>
  <c r="Q462" i="34"/>
  <c r="Q463" i="34"/>
  <c r="Q464" i="34"/>
  <c r="Q465" i="34"/>
  <c r="Q466" i="34"/>
  <c r="Q467" i="34"/>
  <c r="Q468" i="34"/>
  <c r="Q469" i="34"/>
  <c r="Q470" i="34"/>
  <c r="Q471" i="34"/>
  <c r="Q472" i="34"/>
  <c r="Q473" i="34"/>
  <c r="Q474" i="34"/>
  <c r="Q475" i="34"/>
  <c r="Q476" i="34"/>
  <c r="Q477" i="34"/>
  <c r="Q478" i="34"/>
  <c r="Q479" i="34"/>
  <c r="Q480" i="34"/>
  <c r="Q481" i="34"/>
  <c r="Q482" i="34"/>
  <c r="Q483" i="34"/>
  <c r="Q484" i="34"/>
  <c r="Q485" i="34"/>
  <c r="Q486" i="34"/>
  <c r="Q487" i="34"/>
  <c r="Q488" i="34"/>
  <c r="Q489" i="34"/>
  <c r="Q490" i="34"/>
  <c r="Q491" i="34"/>
  <c r="Q492" i="34"/>
  <c r="Q493" i="34"/>
  <c r="Q494" i="34"/>
  <c r="Q495" i="34"/>
  <c r="Q496" i="34"/>
  <c r="Q497" i="34"/>
  <c r="Q498" i="34"/>
  <c r="Q499" i="34"/>
  <c r="Q500" i="34"/>
  <c r="Q501" i="34"/>
  <c r="Q502" i="34"/>
  <c r="Q503" i="34"/>
  <c r="Q504" i="34"/>
  <c r="Q505" i="34"/>
  <c r="Q506" i="34"/>
  <c r="Q507" i="34"/>
  <c r="Q508" i="34"/>
  <c r="Q509" i="34"/>
  <c r="Q510" i="34"/>
  <c r="Q511" i="34"/>
  <c r="Q512" i="34"/>
  <c r="Q513" i="34"/>
  <c r="Q514" i="34"/>
  <c r="Q515" i="34"/>
  <c r="Q516" i="34"/>
  <c r="Q517" i="34"/>
  <c r="Q518" i="34"/>
  <c r="Q519" i="34"/>
  <c r="Q520" i="34"/>
  <c r="Q521" i="34"/>
  <c r="Q522" i="34"/>
  <c r="Q523" i="34"/>
  <c r="Q524" i="34"/>
  <c r="Q525" i="34"/>
  <c r="Q526" i="34"/>
  <c r="Q527" i="34"/>
  <c r="Q528" i="34"/>
  <c r="Q529" i="34"/>
  <c r="Q530" i="34"/>
  <c r="Q531" i="34"/>
  <c r="Q532" i="34"/>
  <c r="Q533" i="34"/>
  <c r="Q534" i="34"/>
  <c r="Q535" i="34"/>
  <c r="Q536" i="34"/>
  <c r="Q537" i="34"/>
  <c r="Q538" i="34"/>
  <c r="Q539" i="34"/>
  <c r="Q540" i="34"/>
  <c r="Q541" i="34"/>
  <c r="Q542" i="34"/>
  <c r="Q543" i="34"/>
  <c r="Q544" i="34"/>
  <c r="Q545" i="34"/>
  <c r="Q546" i="34"/>
  <c r="Q547" i="34"/>
  <c r="Q548" i="34"/>
  <c r="Q549" i="34"/>
  <c r="Q550" i="34"/>
  <c r="Q551" i="34"/>
  <c r="Q552" i="34"/>
  <c r="Q553" i="34"/>
  <c r="Q554" i="34"/>
  <c r="Q555" i="34"/>
  <c r="Q556" i="34"/>
  <c r="Q557" i="34"/>
  <c r="Q558" i="34"/>
  <c r="Q559" i="34"/>
  <c r="Q560" i="34"/>
  <c r="Q561" i="34"/>
  <c r="Q562" i="34"/>
  <c r="Q563" i="34"/>
  <c r="Q564" i="34"/>
  <c r="Q565" i="34"/>
  <c r="Q566" i="34"/>
  <c r="Q567" i="34"/>
  <c r="Q568" i="34"/>
  <c r="Q569" i="34"/>
  <c r="Q570" i="34"/>
  <c r="Q571" i="34"/>
  <c r="Q572" i="34"/>
  <c r="Q573" i="34"/>
  <c r="Q574" i="34"/>
  <c r="Q575" i="34"/>
  <c r="Q576" i="34"/>
  <c r="Q577" i="34"/>
  <c r="Q578" i="34"/>
  <c r="Q579" i="34"/>
  <c r="Q580" i="34"/>
  <c r="Q581" i="34"/>
  <c r="Q582" i="34"/>
  <c r="Q583" i="34"/>
  <c r="Q584" i="34"/>
  <c r="Q585" i="34"/>
  <c r="Q586" i="34"/>
  <c r="Q587" i="34"/>
  <c r="Q588" i="34"/>
  <c r="Q589" i="34"/>
  <c r="Q590" i="34"/>
  <c r="Q591" i="34"/>
  <c r="Q592" i="34"/>
  <c r="Q593" i="34"/>
  <c r="Q594" i="34"/>
  <c r="Q595" i="34"/>
  <c r="Q596" i="34"/>
  <c r="Q597" i="34"/>
  <c r="Q598" i="34"/>
  <c r="Q599" i="34"/>
  <c r="Q600" i="34"/>
  <c r="Q601" i="34"/>
  <c r="Q602" i="34"/>
  <c r="Q603" i="34"/>
  <c r="Q604" i="34"/>
  <c r="Q605" i="34"/>
  <c r="Q606" i="34"/>
  <c r="Q607" i="34"/>
  <c r="Q608" i="34"/>
  <c r="Q609" i="34"/>
  <c r="Q610" i="34"/>
  <c r="Q611" i="34"/>
  <c r="Q612" i="34"/>
  <c r="Q613" i="34"/>
  <c r="Q614" i="34"/>
  <c r="Q615" i="34"/>
  <c r="Q616" i="34"/>
  <c r="Q617" i="34"/>
  <c r="Q618" i="34"/>
  <c r="Q619" i="34"/>
  <c r="Q620" i="34"/>
  <c r="Q621" i="34"/>
  <c r="Q622" i="34"/>
  <c r="Q623" i="34"/>
  <c r="Q624" i="34"/>
  <c r="Q625" i="34"/>
  <c r="Q626" i="34"/>
  <c r="Q627" i="34"/>
  <c r="Q628" i="34"/>
  <c r="Q629" i="34"/>
  <c r="Q630" i="34"/>
  <c r="Q631" i="34"/>
  <c r="Q632" i="34"/>
  <c r="Q633" i="34"/>
  <c r="Q634" i="34"/>
  <c r="Q635" i="34"/>
  <c r="Q636" i="34"/>
  <c r="Q637" i="34"/>
  <c r="Q638" i="34"/>
  <c r="Q639" i="34"/>
  <c r="Q640" i="34"/>
  <c r="Q641" i="34"/>
  <c r="Q642" i="34"/>
  <c r="Q643" i="34"/>
  <c r="Q644" i="34"/>
  <c r="Q645" i="34"/>
  <c r="Q646" i="34"/>
  <c r="Q647" i="34"/>
  <c r="Q648" i="34"/>
  <c r="Q649" i="34"/>
  <c r="Q650" i="34"/>
  <c r="Q651" i="34"/>
  <c r="Q652" i="34"/>
  <c r="Q653" i="34"/>
  <c r="Q654" i="34"/>
  <c r="Q655" i="34"/>
  <c r="Q656" i="34"/>
  <c r="Q657" i="34"/>
  <c r="Q658" i="34"/>
  <c r="Q659" i="34"/>
  <c r="Q660" i="34"/>
  <c r="Q661" i="34"/>
  <c r="Q662" i="34"/>
  <c r="Q663" i="34"/>
  <c r="Q664" i="34"/>
  <c r="Q665" i="34"/>
  <c r="Q666" i="34"/>
  <c r="Q667" i="34"/>
  <c r="Q668" i="34"/>
  <c r="Q669" i="34"/>
  <c r="Q670" i="34"/>
  <c r="Q671" i="34"/>
  <c r="Q672" i="34"/>
  <c r="Q673" i="34"/>
  <c r="Q674" i="34"/>
  <c r="Q675" i="34"/>
  <c r="Q676" i="34"/>
  <c r="Q677" i="34"/>
  <c r="Q678" i="34"/>
  <c r="Q679" i="34"/>
  <c r="Q680" i="34"/>
  <c r="Q681" i="34"/>
  <c r="Q682" i="34"/>
  <c r="Q683" i="34"/>
  <c r="Q684" i="34"/>
  <c r="Q685" i="34"/>
  <c r="Q686" i="34"/>
  <c r="Q687" i="34"/>
  <c r="Q688" i="34"/>
  <c r="Q689" i="34"/>
  <c r="Q690" i="34"/>
  <c r="Q691" i="34"/>
  <c r="Q692" i="34"/>
  <c r="Q693" i="34"/>
  <c r="Q694" i="34"/>
  <c r="Q695" i="34"/>
  <c r="Q696" i="34"/>
  <c r="Q697" i="34"/>
  <c r="Q698" i="34"/>
  <c r="Q699" i="34"/>
  <c r="Q700" i="34"/>
  <c r="Q701" i="34"/>
  <c r="Q702" i="34"/>
  <c r="Q703" i="34"/>
  <c r="Q704" i="34"/>
  <c r="Q705" i="34"/>
  <c r="Q706" i="34"/>
  <c r="Q707" i="34"/>
  <c r="Q708" i="34"/>
  <c r="Q709" i="34"/>
  <c r="Q710" i="34"/>
  <c r="Q711" i="34"/>
  <c r="Q712" i="34"/>
  <c r="Q713" i="34"/>
  <c r="Q714" i="34"/>
  <c r="Q715" i="34"/>
  <c r="Q716" i="34"/>
  <c r="Q717" i="34"/>
  <c r="Q718" i="34"/>
  <c r="Q719" i="34"/>
  <c r="Q720" i="34"/>
  <c r="Q721" i="34"/>
  <c r="Q722" i="34"/>
  <c r="Q723" i="34"/>
  <c r="Q724" i="34"/>
  <c r="Q725" i="34"/>
  <c r="Q726" i="34"/>
  <c r="Q727" i="34"/>
  <c r="Q728" i="34"/>
  <c r="Q729" i="34"/>
  <c r="Q730" i="34"/>
  <c r="Q731" i="34"/>
  <c r="Q732" i="34"/>
  <c r="Q733" i="34"/>
  <c r="Q734" i="34"/>
  <c r="Q735" i="34"/>
  <c r="Q736" i="34"/>
  <c r="Q737" i="34"/>
  <c r="Q738" i="34"/>
  <c r="Q739" i="34"/>
  <c r="Q740" i="34"/>
  <c r="Q741" i="34"/>
  <c r="Q742" i="34"/>
  <c r="Q743" i="34"/>
  <c r="Q744" i="34"/>
  <c r="Q745" i="34"/>
  <c r="Q746" i="34"/>
  <c r="Q747" i="34"/>
  <c r="Q748" i="34"/>
  <c r="Q749" i="34"/>
  <c r="Q750" i="34"/>
  <c r="Q751" i="34"/>
  <c r="Q752" i="34"/>
  <c r="Q753" i="34"/>
  <c r="Q754" i="34"/>
  <c r="Q755" i="34"/>
  <c r="Q756" i="34"/>
  <c r="Q757" i="34"/>
  <c r="Q758" i="34"/>
  <c r="Q759" i="34"/>
  <c r="Q760" i="34"/>
  <c r="Q761" i="34"/>
  <c r="Q762" i="34"/>
  <c r="Q763" i="34"/>
  <c r="Q764" i="34"/>
  <c r="Q765" i="34"/>
  <c r="Q766" i="34"/>
  <c r="Q767" i="34"/>
  <c r="Q768" i="34"/>
  <c r="Q769" i="34"/>
  <c r="Q770" i="34"/>
  <c r="Q771" i="34"/>
  <c r="Q772" i="34"/>
  <c r="Q773" i="34"/>
  <c r="Q774" i="34"/>
  <c r="Q775" i="34"/>
  <c r="Q776" i="34"/>
  <c r="Q777" i="34"/>
  <c r="Q778" i="34"/>
  <c r="Q779" i="34"/>
  <c r="Q780" i="34"/>
  <c r="Q781" i="34"/>
  <c r="Q782" i="34"/>
  <c r="Q783" i="34"/>
  <c r="Q784" i="34"/>
  <c r="Q785" i="34"/>
  <c r="Q786" i="34"/>
  <c r="Q787" i="34"/>
  <c r="Q788" i="34"/>
  <c r="Q789" i="34"/>
  <c r="Q790" i="34"/>
  <c r="Q791" i="34"/>
  <c r="Q792" i="34"/>
  <c r="Q793" i="34"/>
  <c r="Q794" i="34"/>
  <c r="Q795" i="34"/>
  <c r="Q796" i="34"/>
  <c r="Q797" i="34"/>
  <c r="Q798" i="34"/>
  <c r="Q799" i="34"/>
  <c r="Q800" i="34"/>
  <c r="Q801" i="34"/>
  <c r="Q802" i="34"/>
  <c r="Q803" i="34"/>
  <c r="Q804" i="34"/>
  <c r="Q805" i="34"/>
  <c r="Q806" i="34"/>
  <c r="Q807" i="34"/>
  <c r="Q808" i="34"/>
  <c r="Q809" i="34"/>
  <c r="Q810" i="34"/>
  <c r="Q811" i="34"/>
  <c r="Q812" i="34"/>
  <c r="Q813" i="34"/>
  <c r="Q814" i="34"/>
  <c r="Q815" i="34"/>
  <c r="Q816" i="34"/>
  <c r="Q817" i="34"/>
  <c r="Q818" i="34"/>
  <c r="Q819" i="34"/>
  <c r="Q820" i="34"/>
  <c r="Q821" i="34"/>
  <c r="Q822" i="34"/>
  <c r="Q823" i="34"/>
  <c r="Q824" i="34"/>
  <c r="Q825" i="34"/>
  <c r="Q826" i="34"/>
  <c r="Q827" i="34"/>
  <c r="Q828" i="34"/>
  <c r="Q829" i="34"/>
  <c r="Q830" i="34"/>
  <c r="Q831" i="34"/>
  <c r="Q832" i="34"/>
  <c r="Q833" i="34"/>
  <c r="Q834" i="34"/>
  <c r="Q835" i="34"/>
  <c r="Q836" i="34"/>
  <c r="Q837" i="34"/>
  <c r="Q838" i="34"/>
  <c r="Q839" i="34"/>
  <c r="Q840" i="34"/>
  <c r="Q841" i="34"/>
  <c r="Q842" i="34"/>
  <c r="Q843" i="34"/>
  <c r="Q844" i="34"/>
  <c r="Q845" i="34"/>
  <c r="Q846" i="34"/>
  <c r="Q847" i="34"/>
  <c r="Q848" i="34"/>
  <c r="Q849" i="34"/>
  <c r="Q850" i="34"/>
  <c r="Q851" i="34"/>
  <c r="Q852" i="34"/>
  <c r="Q853" i="34"/>
  <c r="Q854" i="34"/>
  <c r="Q855" i="34"/>
  <c r="Q856" i="34"/>
  <c r="Q857" i="34"/>
  <c r="Q858" i="34"/>
  <c r="Q859" i="34"/>
  <c r="Q860" i="34"/>
  <c r="Q861" i="34"/>
  <c r="Q862" i="34"/>
  <c r="Q863" i="34"/>
  <c r="Q864" i="34"/>
  <c r="Q865" i="34"/>
  <c r="Q866" i="34"/>
  <c r="Q867" i="34"/>
  <c r="Q868" i="34"/>
  <c r="Q869" i="34"/>
  <c r="Q870" i="34"/>
  <c r="Q871" i="34"/>
  <c r="Q872" i="34"/>
  <c r="Q873" i="34"/>
  <c r="Q874" i="34"/>
  <c r="Q875" i="34"/>
  <c r="Q876" i="34"/>
  <c r="Q877" i="34"/>
  <c r="Q878" i="34"/>
  <c r="Q879" i="34"/>
  <c r="Q880" i="34"/>
  <c r="Q881" i="34"/>
  <c r="Q882" i="34"/>
  <c r="Q883" i="34"/>
  <c r="Q884" i="34"/>
  <c r="Q885" i="34"/>
  <c r="Q886" i="34"/>
  <c r="Q887" i="34"/>
  <c r="Q888" i="34"/>
  <c r="Q889" i="34"/>
  <c r="Q890" i="34"/>
  <c r="Q891" i="34"/>
  <c r="Q892" i="34"/>
  <c r="Q893" i="34"/>
  <c r="Q894" i="34"/>
  <c r="Q895" i="34"/>
  <c r="Q896" i="34"/>
  <c r="Q897" i="34"/>
  <c r="Q898" i="34"/>
  <c r="Q899" i="34"/>
  <c r="Q900" i="34"/>
  <c r="Q901" i="34"/>
  <c r="Q902" i="34"/>
  <c r="Q903" i="34"/>
  <c r="Q904" i="34"/>
  <c r="Q905" i="34"/>
  <c r="Q906" i="34"/>
  <c r="Q907" i="34"/>
  <c r="Q908" i="34"/>
  <c r="Q909" i="34"/>
  <c r="Q910" i="34"/>
  <c r="Q911" i="34"/>
  <c r="Q912" i="34"/>
  <c r="Q913" i="34"/>
  <c r="Q914" i="34"/>
  <c r="Q915" i="34"/>
  <c r="Q916" i="34"/>
  <c r="Q917" i="34"/>
  <c r="Q918" i="34"/>
  <c r="Q919" i="34"/>
  <c r="Q920" i="34"/>
  <c r="Q921" i="34"/>
  <c r="Q922" i="34"/>
  <c r="Q923" i="34"/>
  <c r="Q924" i="34"/>
  <c r="Q925" i="34"/>
  <c r="Q926" i="34"/>
  <c r="Q927" i="34"/>
  <c r="Q928" i="34"/>
  <c r="Q929" i="34"/>
  <c r="Q930" i="34"/>
  <c r="Q931" i="34"/>
  <c r="Q932" i="34"/>
  <c r="Q933" i="34"/>
  <c r="Q934" i="34"/>
  <c r="Q935" i="34"/>
  <c r="Q936" i="34"/>
  <c r="Q937" i="34"/>
  <c r="Q938" i="34"/>
  <c r="Q939" i="34"/>
  <c r="Q940" i="34"/>
  <c r="Q941" i="34"/>
  <c r="Q942" i="34"/>
  <c r="Q943" i="34"/>
  <c r="Q944" i="34"/>
  <c r="Q945" i="34"/>
  <c r="Q946" i="34"/>
  <c r="Q947" i="34"/>
  <c r="Q948" i="34"/>
  <c r="Q949" i="34"/>
  <c r="Q950" i="34"/>
  <c r="Q951" i="34"/>
  <c r="Q952" i="34"/>
  <c r="Q953" i="34"/>
  <c r="Q954" i="34"/>
  <c r="Q955" i="34"/>
  <c r="Q956" i="34"/>
  <c r="Q957" i="34"/>
  <c r="Q958" i="34"/>
  <c r="Q959" i="34"/>
  <c r="Q960" i="34"/>
  <c r="Q961" i="34"/>
  <c r="Q962" i="34"/>
  <c r="Q963" i="34"/>
  <c r="Q964" i="34"/>
  <c r="Q965" i="34"/>
  <c r="Q966" i="34"/>
  <c r="Q967" i="34"/>
  <c r="Q968" i="34"/>
  <c r="Q969" i="34"/>
  <c r="Q970" i="34"/>
  <c r="Q971" i="34"/>
  <c r="Q972" i="34"/>
  <c r="Q973" i="34"/>
  <c r="Q974" i="34"/>
  <c r="Q975" i="34"/>
  <c r="Q976" i="34"/>
  <c r="Q977" i="34"/>
  <c r="Q978" i="34"/>
  <c r="Q979" i="34"/>
  <c r="Q980" i="34"/>
  <c r="Q981" i="34"/>
  <c r="Q982" i="34"/>
  <c r="Q983" i="34"/>
  <c r="Q984" i="34"/>
  <c r="Q985" i="34"/>
  <c r="Q986" i="34"/>
  <c r="Q987" i="34"/>
  <c r="Q988" i="34"/>
  <c r="Q989" i="34"/>
  <c r="Q990" i="34"/>
  <c r="Q991" i="34"/>
  <c r="Q992" i="34"/>
  <c r="Q993" i="34"/>
  <c r="Q994" i="34"/>
  <c r="Q995" i="34"/>
  <c r="Q996" i="34"/>
  <c r="Q997" i="34"/>
  <c r="Q998" i="34"/>
  <c r="Q999" i="34"/>
  <c r="Q1000" i="34"/>
  <c r="Q1001" i="34"/>
  <c r="Q1002" i="34"/>
  <c r="Q1003" i="34"/>
  <c r="Q1004" i="34"/>
  <c r="Q1005" i="34"/>
  <c r="Q1006" i="34"/>
  <c r="Q1007" i="34"/>
  <c r="Q1008" i="34"/>
  <c r="Q1009" i="34"/>
  <c r="Q1010" i="34"/>
  <c r="Q1011" i="34"/>
  <c r="Q1012" i="34"/>
  <c r="Q1013" i="34"/>
  <c r="Q1014" i="34"/>
  <c r="Q1015" i="34"/>
  <c r="Q1016" i="34"/>
  <c r="Q1017" i="34"/>
  <c r="Q1018" i="34"/>
  <c r="Q1019" i="34"/>
  <c r="Q1020" i="34"/>
  <c r="Q1021" i="34"/>
  <c r="Q1022" i="34"/>
  <c r="Q1023" i="34"/>
  <c r="Q1024" i="34"/>
  <c r="Q1025" i="34"/>
  <c r="Q1026" i="34"/>
  <c r="Q1027" i="34"/>
  <c r="Q1028" i="34"/>
  <c r="Q1029" i="34"/>
  <c r="Q1030" i="34"/>
  <c r="Q1031" i="34"/>
  <c r="Q1032" i="34"/>
  <c r="Q1033" i="34"/>
  <c r="Q1034" i="34"/>
  <c r="Q1035" i="34"/>
  <c r="Q1036" i="34"/>
  <c r="Q1037" i="34"/>
  <c r="Q1038" i="34"/>
  <c r="Q1039" i="34"/>
  <c r="Q1040" i="34"/>
  <c r="Q1041" i="34"/>
  <c r="Q1042" i="34"/>
  <c r="Q1043" i="34"/>
  <c r="Q1044" i="34"/>
  <c r="Q1045" i="34"/>
  <c r="Q1046" i="34"/>
  <c r="Q1047" i="34"/>
  <c r="Q1048" i="34"/>
  <c r="Q1049" i="34"/>
  <c r="Q1050" i="34"/>
  <c r="Q1051" i="34"/>
  <c r="Q1052" i="34"/>
  <c r="Q1053" i="34"/>
  <c r="Q1054" i="34"/>
  <c r="Q1055" i="34"/>
  <c r="Q1056" i="34"/>
  <c r="Q1057" i="34"/>
  <c r="Q1058" i="34"/>
  <c r="Q1059" i="34"/>
  <c r="Q1060" i="34"/>
  <c r="Q1061" i="34"/>
  <c r="Q1062" i="34"/>
  <c r="Q1063" i="34"/>
  <c r="Q1064" i="34"/>
  <c r="Q1065" i="34"/>
  <c r="Q1066" i="34"/>
  <c r="Q1067" i="34"/>
  <c r="Q1068" i="34"/>
  <c r="Q1069" i="34"/>
  <c r="Q1070" i="34"/>
  <c r="Q1071" i="34"/>
  <c r="Q1072" i="34"/>
  <c r="Q1073" i="34"/>
  <c r="Q1074" i="34"/>
  <c r="Q1075" i="34"/>
  <c r="Q1076" i="34"/>
  <c r="Q1077" i="34"/>
  <c r="Q1078" i="34"/>
  <c r="Q1079" i="34"/>
  <c r="Q1080" i="34"/>
  <c r="Q1081" i="34"/>
  <c r="Q1082" i="34"/>
  <c r="Q1083" i="34"/>
  <c r="Q1084" i="34"/>
  <c r="Q1085" i="34"/>
  <c r="Q1086" i="34"/>
  <c r="Q1087" i="34"/>
  <c r="Q1088" i="34"/>
  <c r="Q1089" i="34"/>
  <c r="Q1090" i="34"/>
  <c r="Q1091" i="34"/>
  <c r="Q1092" i="34"/>
  <c r="Q1093" i="34"/>
  <c r="Q1094" i="34"/>
  <c r="Q1095" i="34"/>
  <c r="Q1096" i="34"/>
  <c r="Q1097" i="34"/>
  <c r="Q1098" i="34"/>
  <c r="Q1099" i="34"/>
  <c r="Q1100" i="34"/>
  <c r="Q1101" i="34"/>
  <c r="Q1102" i="34"/>
  <c r="Q1103" i="34"/>
  <c r="Q1104" i="34"/>
  <c r="Q1105" i="34"/>
  <c r="Q1106" i="34"/>
  <c r="Q1107" i="34"/>
  <c r="Q1108" i="34"/>
  <c r="Q1109" i="34"/>
  <c r="Q1110" i="34"/>
  <c r="Q1111" i="34"/>
  <c r="Q1112" i="34"/>
  <c r="Q1113" i="34"/>
  <c r="Q1114" i="34"/>
  <c r="Q1115" i="34"/>
  <c r="Q1116" i="34"/>
  <c r="Q1117" i="34"/>
  <c r="Q1118" i="34"/>
  <c r="Q1119" i="34"/>
  <c r="Q1120" i="34"/>
  <c r="Q1121" i="34"/>
  <c r="Q1122" i="34"/>
  <c r="Q1123" i="34"/>
  <c r="Q1124" i="34"/>
  <c r="Q1125" i="34"/>
  <c r="Q1126" i="34"/>
  <c r="Q1127" i="34"/>
  <c r="Q1128" i="34"/>
  <c r="Q1129" i="34"/>
  <c r="Q1130" i="34"/>
  <c r="Q1131" i="34"/>
  <c r="Q1132" i="34"/>
  <c r="Q1133" i="34"/>
  <c r="Q1134" i="34"/>
  <c r="Q1135" i="34"/>
  <c r="Q1136" i="34"/>
  <c r="Q1137" i="34"/>
  <c r="Q1138" i="34"/>
  <c r="Q1139" i="34"/>
  <c r="Q1140" i="34"/>
  <c r="Q1141" i="34"/>
  <c r="Q1142" i="34"/>
  <c r="Q1143" i="34"/>
  <c r="Q1144" i="34"/>
  <c r="Q1145" i="34"/>
  <c r="Q1146" i="34"/>
  <c r="Q1147" i="34"/>
  <c r="Q1148" i="34"/>
  <c r="Q1149" i="34"/>
  <c r="Q1150" i="34"/>
  <c r="Q1151" i="34"/>
  <c r="Q1152" i="34"/>
  <c r="Q1153" i="34"/>
  <c r="Q1154" i="34"/>
  <c r="Q1155" i="34"/>
  <c r="Q1156" i="34"/>
  <c r="Q1157" i="34"/>
  <c r="Q1158" i="34"/>
  <c r="Q1159" i="34"/>
  <c r="Q1160" i="34"/>
  <c r="Q1161" i="34"/>
  <c r="Q1162" i="34"/>
  <c r="Q1163" i="34"/>
  <c r="Q1164" i="34"/>
  <c r="Q1165" i="34"/>
  <c r="Q1166" i="34"/>
  <c r="Q1167" i="34"/>
  <c r="Q1168" i="34"/>
  <c r="Q1169" i="34"/>
  <c r="Q1170" i="34"/>
  <c r="Q1171" i="34"/>
  <c r="Q1172" i="34"/>
  <c r="Q1173" i="34"/>
  <c r="Q1174" i="34"/>
  <c r="Q1175" i="34"/>
  <c r="Q1176" i="34"/>
  <c r="Q1177" i="34"/>
  <c r="Q1178" i="34"/>
  <c r="Q1179" i="34"/>
  <c r="Q1180" i="34"/>
  <c r="Q1181" i="34"/>
  <c r="Q1182" i="34"/>
  <c r="Q1183" i="34"/>
  <c r="Q1184" i="34"/>
  <c r="Q1185" i="34"/>
  <c r="Q1186" i="34"/>
  <c r="Q1187" i="34"/>
  <c r="Q1188" i="34"/>
  <c r="Q1189" i="34"/>
  <c r="Q1190" i="34"/>
  <c r="Q1191" i="34"/>
  <c r="Q1192" i="34"/>
  <c r="Q1193" i="34"/>
  <c r="Q1194" i="34"/>
  <c r="Q1195" i="34"/>
  <c r="Q1196" i="34"/>
  <c r="Q1197" i="34"/>
  <c r="Q1198" i="34"/>
  <c r="Q1199" i="34"/>
  <c r="Q1200" i="34"/>
  <c r="Q1201" i="34"/>
  <c r="Q1202" i="34"/>
  <c r="Q1203" i="34"/>
  <c r="Q1204" i="34"/>
  <c r="Q1205" i="34"/>
  <c r="Q1206" i="34"/>
  <c r="Q1207" i="34"/>
  <c r="Q1208" i="34"/>
  <c r="Q1209" i="34"/>
  <c r="Q1210" i="34"/>
  <c r="Q1211" i="34"/>
  <c r="Q1212" i="34"/>
  <c r="Q1213" i="34"/>
  <c r="Q1214" i="34"/>
  <c r="Q1215" i="34"/>
  <c r="Q1216" i="34"/>
  <c r="Q1217" i="34"/>
  <c r="Q1218" i="34"/>
  <c r="Q1219" i="34"/>
  <c r="Q1220" i="34"/>
  <c r="Q1221" i="34"/>
  <c r="Q1222" i="34"/>
  <c r="Q1223" i="34"/>
  <c r="Q1224" i="34"/>
  <c r="Q1225" i="34"/>
  <c r="Q1226" i="34"/>
  <c r="Q1227" i="34"/>
  <c r="Q1228" i="34"/>
  <c r="Q1229" i="34"/>
  <c r="Q1230" i="34"/>
  <c r="Q1231" i="34"/>
  <c r="Q1232" i="34"/>
  <c r="Q1233" i="34"/>
  <c r="Q1234" i="34"/>
  <c r="Q1235" i="34"/>
  <c r="Q1236" i="34"/>
  <c r="Q1237" i="34"/>
  <c r="Q1238" i="34"/>
  <c r="Q1239" i="34"/>
  <c r="Q1240" i="34"/>
  <c r="Q1241" i="34"/>
  <c r="Q1242" i="34"/>
  <c r="Q1243" i="34"/>
  <c r="Q1244" i="34"/>
  <c r="Q1245" i="34"/>
  <c r="Q1246" i="34"/>
  <c r="Q1247" i="34"/>
  <c r="Q1248" i="34"/>
  <c r="Q1249" i="34"/>
  <c r="Q1250" i="34"/>
  <c r="Q1251" i="34"/>
  <c r="Q1252" i="34"/>
  <c r="Q1253" i="34"/>
  <c r="Q1254" i="34"/>
  <c r="Q1255" i="34"/>
  <c r="Q1256" i="34"/>
  <c r="Q1257" i="34"/>
  <c r="Q1258" i="34"/>
  <c r="Q1259" i="34"/>
  <c r="Q1260" i="34"/>
  <c r="Q1261" i="34"/>
  <c r="Q1262" i="34"/>
  <c r="Q1263" i="34"/>
  <c r="Q1264" i="34"/>
  <c r="Q1265" i="34"/>
  <c r="Q1266" i="34"/>
  <c r="Q1267" i="34"/>
  <c r="Q1268" i="34"/>
  <c r="Q1269" i="34"/>
  <c r="Q1270" i="34"/>
  <c r="Q1271" i="34"/>
  <c r="Q1272" i="34"/>
  <c r="Q1273" i="34"/>
  <c r="Q1274" i="34"/>
  <c r="Q1275" i="34"/>
  <c r="Q1276" i="34"/>
  <c r="Q1277" i="34"/>
  <c r="Q1278" i="34"/>
  <c r="Q1279" i="34"/>
  <c r="Q1280" i="34"/>
  <c r="Q1281" i="34"/>
  <c r="Q1282" i="34"/>
  <c r="Q1283" i="34"/>
  <c r="Q1284" i="34"/>
  <c r="Q1285" i="34"/>
  <c r="Q1286" i="34"/>
  <c r="Q1287" i="34"/>
  <c r="Q1288" i="34"/>
  <c r="Q1289" i="34"/>
  <c r="Q1290" i="34"/>
  <c r="Q1291" i="34"/>
  <c r="Q1292" i="34"/>
  <c r="Q1293" i="34"/>
  <c r="Q1294" i="34"/>
  <c r="Q1295" i="34"/>
  <c r="Q1296" i="34"/>
  <c r="Q1297" i="34"/>
  <c r="Q1298" i="34"/>
  <c r="Q1299" i="34"/>
  <c r="Q1300" i="34"/>
  <c r="Q1301" i="34"/>
  <c r="Q1302" i="34"/>
  <c r="Q1303" i="34"/>
  <c r="Q1304" i="34"/>
  <c r="Q1305" i="34"/>
  <c r="Q1306" i="34"/>
  <c r="Q1307" i="34"/>
  <c r="Q1308" i="34"/>
  <c r="Q1309" i="34"/>
  <c r="Q1310" i="34"/>
  <c r="Q1311" i="34"/>
  <c r="Q1312" i="34"/>
  <c r="Q1313" i="34"/>
  <c r="Q1314" i="34"/>
  <c r="Q1315" i="34"/>
  <c r="Q1316" i="34"/>
  <c r="Q1317" i="34"/>
  <c r="Q1318" i="34"/>
  <c r="Q1319" i="34"/>
  <c r="Q1320" i="34"/>
  <c r="Q1321" i="34"/>
  <c r="Q1322" i="34"/>
  <c r="Q1323" i="34"/>
  <c r="Q1324" i="34"/>
  <c r="Q1325" i="34"/>
  <c r="Q1326" i="34"/>
  <c r="Q1327" i="34"/>
  <c r="Q1328" i="34"/>
  <c r="Q1329" i="34"/>
  <c r="Q1330" i="34"/>
  <c r="Q1331" i="34"/>
  <c r="Q1332" i="34"/>
  <c r="Q1333" i="34"/>
  <c r="Q1334" i="34"/>
  <c r="Q1335" i="34"/>
  <c r="Q1336" i="34"/>
  <c r="Q1337" i="34"/>
  <c r="Q1338" i="34"/>
  <c r="Q1339" i="34"/>
  <c r="Q1340" i="34"/>
  <c r="Q1341" i="34"/>
  <c r="Q1342" i="34"/>
  <c r="Q1343" i="34"/>
  <c r="Q1344" i="34"/>
  <c r="Q1345" i="34"/>
  <c r="Q1346" i="34"/>
  <c r="Q1347" i="34"/>
  <c r="Q1348" i="34"/>
  <c r="Q1349" i="34"/>
  <c r="Q1350" i="34"/>
  <c r="Q1351" i="34"/>
  <c r="Q1352" i="34"/>
  <c r="Q1353" i="34"/>
  <c r="Q1354" i="34"/>
  <c r="Q1355" i="34"/>
  <c r="Q1356" i="34"/>
  <c r="Q1357" i="34"/>
  <c r="Q1358" i="34"/>
  <c r="Q1359" i="34"/>
  <c r="Q1360" i="34"/>
  <c r="Q1361" i="34"/>
  <c r="Q1362" i="34"/>
  <c r="Q1363" i="34"/>
  <c r="Q1364" i="34"/>
  <c r="Q1365" i="34"/>
  <c r="Q1366" i="34"/>
  <c r="Q1367" i="34"/>
  <c r="Q1368" i="34"/>
  <c r="Q1369" i="34"/>
  <c r="Q1370" i="34"/>
  <c r="Q1371" i="34"/>
  <c r="Q1372" i="34"/>
  <c r="Q1373" i="34"/>
  <c r="Q1374" i="34"/>
  <c r="Q1375" i="34"/>
  <c r="Q1376" i="34"/>
  <c r="Q1377" i="34"/>
  <c r="Q1378" i="34"/>
  <c r="Q1379" i="34"/>
  <c r="Q1380" i="34"/>
  <c r="Q1381" i="34"/>
  <c r="Q1382" i="34"/>
  <c r="Q1383" i="34"/>
  <c r="Q1384" i="34"/>
  <c r="Q1385" i="34"/>
  <c r="Q1386" i="34"/>
  <c r="Q1387" i="34"/>
  <c r="Q1388" i="34"/>
  <c r="Q1389" i="34"/>
  <c r="Q1390" i="34"/>
  <c r="Q1391" i="34"/>
  <c r="Q1392" i="34"/>
  <c r="Q1393" i="34"/>
  <c r="Q1394" i="34"/>
  <c r="Q1395" i="34"/>
  <c r="Q1396" i="34"/>
  <c r="Q1397" i="34"/>
  <c r="Q1398" i="34"/>
  <c r="Q1399" i="34"/>
  <c r="Q1400" i="34"/>
  <c r="Q1401" i="34"/>
  <c r="Q1402" i="34"/>
  <c r="Q1403" i="34"/>
  <c r="Q1404" i="34"/>
  <c r="Q1405" i="34"/>
  <c r="Q1406" i="34"/>
  <c r="Q1407" i="34"/>
  <c r="Q1408" i="34"/>
  <c r="Q1409" i="34"/>
  <c r="Q1410" i="34"/>
  <c r="Q1411" i="34"/>
  <c r="Q1412" i="34"/>
  <c r="Q1413" i="34"/>
  <c r="Q1414" i="34"/>
  <c r="Q1415" i="34"/>
  <c r="Q1416" i="34"/>
  <c r="Q1417" i="34"/>
  <c r="Q1418" i="34"/>
  <c r="Q1419" i="34"/>
  <c r="Q1420" i="34"/>
  <c r="Q1421" i="34"/>
  <c r="Q1422" i="34"/>
  <c r="Q1423" i="34"/>
  <c r="Q1424" i="34"/>
  <c r="Q1425" i="34"/>
  <c r="Q1426" i="34"/>
  <c r="Q1427" i="34"/>
  <c r="Q1428" i="34"/>
  <c r="Q1429" i="34"/>
  <c r="Q1430" i="34"/>
  <c r="Q1431" i="34"/>
  <c r="Q1432" i="34"/>
  <c r="Q1433" i="34"/>
  <c r="Q1434" i="34"/>
  <c r="Q1435" i="34"/>
  <c r="Q1436" i="34"/>
  <c r="Q1437" i="34"/>
  <c r="Q1438" i="34"/>
  <c r="Q1439" i="34"/>
  <c r="Q1440" i="34"/>
  <c r="Q1441" i="34"/>
  <c r="Q1442" i="34"/>
  <c r="Q1443" i="34"/>
  <c r="Q1444" i="34"/>
  <c r="Q1445" i="34"/>
  <c r="Q1446" i="34"/>
  <c r="Q1447" i="34"/>
  <c r="Q1448" i="34"/>
  <c r="Q1449" i="34"/>
  <c r="Q1450" i="34"/>
  <c r="Q1451" i="34"/>
  <c r="Q1452" i="34"/>
  <c r="Q1453" i="34"/>
  <c r="Q1454" i="34"/>
  <c r="Q1455" i="34"/>
  <c r="Q1456" i="34"/>
  <c r="Q1457" i="34"/>
  <c r="Q1458" i="34"/>
  <c r="Q1459" i="34"/>
  <c r="Q1460" i="34"/>
  <c r="Q1461" i="34"/>
  <c r="Q1462" i="34"/>
  <c r="Q1463" i="34"/>
  <c r="Q1464" i="34"/>
  <c r="Q1465" i="34"/>
  <c r="Q1466" i="34"/>
  <c r="Q1467" i="34"/>
  <c r="Q1468" i="34"/>
  <c r="Q1469" i="34"/>
  <c r="Q1470" i="34"/>
  <c r="Q1471" i="34"/>
  <c r="Q1472" i="34"/>
  <c r="Q1473" i="34"/>
  <c r="Q1474" i="34"/>
  <c r="Q1475" i="34"/>
  <c r="Q1476" i="34"/>
  <c r="Q1477" i="34"/>
  <c r="Q1478" i="34"/>
  <c r="Q1479" i="34"/>
  <c r="Q1480" i="34"/>
  <c r="Q1481" i="34"/>
  <c r="Q1482" i="34"/>
  <c r="Q1483" i="34"/>
  <c r="Q1484" i="34"/>
  <c r="Q1485" i="34"/>
  <c r="Q1486" i="34"/>
  <c r="Q1487" i="34"/>
  <c r="Q1488" i="34"/>
  <c r="Q1489" i="34"/>
  <c r="Q1490" i="34"/>
  <c r="Q1491" i="34"/>
  <c r="Q1492" i="34"/>
  <c r="Q1493" i="34"/>
  <c r="Q1494" i="34"/>
  <c r="Q1495" i="34"/>
  <c r="Q1496" i="34"/>
  <c r="Q1497" i="34"/>
  <c r="Q1498" i="34"/>
  <c r="Q1499" i="34"/>
  <c r="Q1500" i="34"/>
  <c r="Q1501" i="34"/>
  <c r="Q1502" i="34"/>
  <c r="Q1503" i="34"/>
  <c r="Q1504" i="34"/>
  <c r="Q1505" i="34"/>
  <c r="Q1506" i="34"/>
  <c r="Q1507" i="34"/>
  <c r="Q1508" i="34"/>
  <c r="Q1509" i="34"/>
  <c r="Q1510" i="34"/>
  <c r="Q1511" i="34"/>
  <c r="Q1512" i="34"/>
  <c r="Q1513" i="34"/>
  <c r="Q1514" i="34"/>
  <c r="Q1515" i="34"/>
  <c r="Q1516" i="34"/>
  <c r="Q1517" i="34"/>
  <c r="Q1518" i="34"/>
  <c r="Q1519" i="34"/>
  <c r="Q1520" i="34"/>
  <c r="Q1521" i="34"/>
  <c r="Q1522" i="34"/>
  <c r="Q1523" i="34"/>
  <c r="Q1524" i="34"/>
  <c r="Q1525" i="34"/>
  <c r="Q1526" i="34"/>
  <c r="Q1527" i="34"/>
  <c r="Q1528" i="34"/>
  <c r="Q1529" i="34"/>
  <c r="Q1530" i="34"/>
  <c r="Q1531" i="34"/>
  <c r="Q1532" i="34"/>
  <c r="Q1533" i="34"/>
  <c r="Q1534" i="34"/>
  <c r="Q1535" i="34"/>
  <c r="Q1536" i="34"/>
  <c r="Q1537" i="34"/>
  <c r="Q1538" i="34"/>
  <c r="Q1539" i="34"/>
  <c r="Q1540" i="34"/>
  <c r="Q1541" i="34"/>
  <c r="Q1542" i="34"/>
  <c r="Q1543" i="34"/>
  <c r="Q1544" i="34"/>
  <c r="Q1545" i="34"/>
  <c r="Q1546" i="34"/>
  <c r="Q1547" i="34"/>
  <c r="Q1548" i="34"/>
  <c r="Q1549" i="34"/>
  <c r="Q1550" i="34"/>
  <c r="Q1551" i="34"/>
  <c r="Q1552" i="34"/>
  <c r="Q1553" i="34"/>
  <c r="Q1554" i="34"/>
  <c r="Q1555" i="34"/>
  <c r="Q1556" i="34"/>
  <c r="Q1557" i="34"/>
  <c r="Q1558" i="34"/>
  <c r="Q1559" i="34"/>
  <c r="Q1560" i="34"/>
  <c r="Q1561" i="34"/>
  <c r="Q1562" i="34"/>
  <c r="Q1563" i="34"/>
  <c r="Q1564" i="34"/>
  <c r="Q1565" i="34"/>
  <c r="Q1566" i="34"/>
  <c r="Q1567" i="34"/>
  <c r="Q1568" i="34"/>
  <c r="Q1569" i="34"/>
  <c r="Q1570" i="34"/>
  <c r="Q1571" i="34"/>
  <c r="Q1572" i="34"/>
  <c r="Q1573" i="34"/>
  <c r="Q1574" i="34"/>
  <c r="Q1575" i="34"/>
  <c r="Q1576" i="34"/>
  <c r="Q1577" i="34"/>
  <c r="Q1578" i="34"/>
  <c r="Q1579" i="34"/>
  <c r="Q1580" i="34"/>
  <c r="Q1581" i="34"/>
  <c r="Q1582" i="34"/>
  <c r="Q1583" i="34"/>
  <c r="Q1584" i="34"/>
  <c r="Q1585" i="34"/>
  <c r="Q1586" i="34"/>
  <c r="Q1587" i="34"/>
  <c r="Q1588" i="34"/>
  <c r="Q1589" i="34"/>
  <c r="Q1590" i="34"/>
  <c r="Q1591" i="34"/>
  <c r="Q1592" i="34"/>
  <c r="Q1593" i="34"/>
  <c r="Q1594" i="34"/>
  <c r="Q1595" i="34"/>
  <c r="Q1596" i="34"/>
  <c r="Q1597" i="34"/>
  <c r="Q1598" i="34"/>
  <c r="Q1599" i="34"/>
  <c r="Q1600" i="34"/>
  <c r="Q1601" i="34"/>
  <c r="Q1602" i="34"/>
  <c r="Q1603" i="34"/>
  <c r="Q1604" i="34"/>
  <c r="Q1605" i="34"/>
  <c r="Q1606" i="34"/>
  <c r="Q1607" i="34"/>
  <c r="Q1608" i="34"/>
  <c r="Q1609" i="34"/>
  <c r="Q1610" i="34"/>
  <c r="Q1611" i="34"/>
  <c r="Q1612" i="34"/>
  <c r="Q1613" i="34"/>
  <c r="Q1614" i="34"/>
  <c r="Q1615" i="34"/>
  <c r="Q1616" i="34"/>
  <c r="Q1617" i="34"/>
  <c r="Q1618" i="34"/>
  <c r="Q1619" i="34"/>
  <c r="Q1620" i="34"/>
  <c r="Q1621" i="34"/>
  <c r="Q1622" i="34"/>
  <c r="Q1623" i="34"/>
  <c r="Q1624" i="34"/>
  <c r="Q1625" i="34"/>
  <c r="Q1626" i="34"/>
  <c r="Q1627" i="34"/>
  <c r="Q1628" i="34"/>
  <c r="Q1629" i="34"/>
  <c r="Q1630" i="34"/>
  <c r="Q1631" i="34"/>
  <c r="Q1632" i="34"/>
  <c r="Q1633" i="34"/>
  <c r="Q1634" i="34"/>
  <c r="Q1635" i="34"/>
  <c r="Q1636" i="34"/>
  <c r="Q1637" i="34"/>
  <c r="Q1638" i="34"/>
  <c r="Q1639" i="34"/>
  <c r="Q1640" i="34"/>
  <c r="Q1641" i="34"/>
  <c r="Q1642" i="34"/>
  <c r="Q1643" i="34"/>
  <c r="Q1644" i="34"/>
  <c r="Q1645" i="34"/>
  <c r="Q1646" i="34"/>
  <c r="Q1647" i="34"/>
  <c r="Q1648" i="34"/>
  <c r="Q1649" i="34"/>
  <c r="Q1650" i="34"/>
  <c r="Q1651" i="34"/>
  <c r="Q1652" i="34"/>
  <c r="Q1653" i="34"/>
  <c r="Q1654" i="34"/>
  <c r="Q1655" i="34"/>
  <c r="Q1656" i="34"/>
  <c r="Q1657" i="34"/>
  <c r="Q1658" i="34"/>
  <c r="Q1659" i="34"/>
  <c r="Q1660" i="34"/>
  <c r="Q1661" i="34"/>
  <c r="Q1662" i="34"/>
  <c r="Q1663" i="34"/>
  <c r="Q1664" i="34"/>
  <c r="Q1665" i="34"/>
  <c r="Q1666" i="34"/>
  <c r="Q1667" i="34"/>
  <c r="Q1668" i="34"/>
  <c r="Q1669" i="34"/>
  <c r="Q1670" i="34"/>
  <c r="Q1671" i="34"/>
  <c r="Q1672" i="34"/>
  <c r="Q1673" i="34"/>
  <c r="Q1674" i="34"/>
  <c r="Q1675" i="34"/>
  <c r="Q1676" i="34"/>
  <c r="Q1677" i="34"/>
  <c r="Q1678" i="34"/>
  <c r="Q1679" i="34"/>
  <c r="Q1680" i="34"/>
  <c r="Q1681" i="34"/>
  <c r="Q1682" i="34"/>
  <c r="Q1683" i="34"/>
  <c r="Q1684" i="34"/>
  <c r="Q1685" i="34"/>
  <c r="Q1686" i="34"/>
  <c r="Q1687" i="34"/>
  <c r="Q1688" i="34"/>
  <c r="Q1689" i="34"/>
  <c r="Q1690" i="34"/>
  <c r="Q1691" i="34"/>
  <c r="Q1692" i="34"/>
  <c r="Q1693" i="34"/>
  <c r="Q1694" i="34"/>
  <c r="Q1695" i="34"/>
  <c r="Q1696" i="34"/>
  <c r="Q1697" i="34"/>
  <c r="Q1698" i="34"/>
  <c r="Q1699" i="34"/>
  <c r="Q1700" i="34"/>
  <c r="Q1701" i="34"/>
  <c r="Q1702" i="34"/>
  <c r="Q1703" i="34"/>
  <c r="Q1704" i="34"/>
  <c r="Q1705" i="34"/>
  <c r="Q1706" i="34"/>
  <c r="Q1707" i="34"/>
  <c r="Q1708" i="34"/>
  <c r="Q1709" i="34"/>
  <c r="Q1710" i="34"/>
  <c r="Q1711" i="34"/>
  <c r="Q1712" i="34"/>
  <c r="Q1713" i="34"/>
  <c r="Q1714" i="34"/>
  <c r="Q1715" i="34"/>
  <c r="Q1716" i="34"/>
  <c r="Q1717" i="34"/>
  <c r="Q1718" i="34"/>
  <c r="Q1719" i="34"/>
  <c r="Q1720" i="34"/>
  <c r="Q1721" i="34"/>
  <c r="Q1722" i="34"/>
  <c r="Q1723" i="34"/>
  <c r="Q1724" i="34"/>
  <c r="Q1725" i="34"/>
  <c r="Q1726" i="34"/>
  <c r="Q1727" i="34"/>
  <c r="Q1728" i="34"/>
  <c r="Q1729" i="34"/>
  <c r="Q1730" i="34"/>
  <c r="Q1731" i="34"/>
  <c r="Q1732" i="34"/>
  <c r="Q1733" i="34"/>
  <c r="Q1734" i="34"/>
  <c r="Q1735" i="34"/>
  <c r="Q1736" i="34"/>
  <c r="Q1737" i="34"/>
  <c r="Q1738" i="34"/>
  <c r="Q1739" i="34"/>
  <c r="Q1740" i="34"/>
  <c r="Q1741" i="34"/>
  <c r="Q1742" i="34"/>
  <c r="Q1743" i="34"/>
  <c r="Q1744" i="34"/>
  <c r="Q1745" i="34"/>
  <c r="Q1746" i="34"/>
  <c r="Q1747" i="34"/>
  <c r="Q1748" i="34"/>
  <c r="Q1749" i="34"/>
  <c r="Q1750" i="34"/>
  <c r="Q1751" i="34"/>
  <c r="Q1752" i="34"/>
  <c r="Q1753" i="34"/>
  <c r="Q1754" i="34"/>
  <c r="Q1755" i="34"/>
  <c r="Q1756" i="34"/>
  <c r="Q1757" i="34"/>
  <c r="Q1758" i="34"/>
  <c r="Q1759" i="34"/>
  <c r="Q1760" i="34"/>
  <c r="Q1761" i="34"/>
  <c r="Q1762" i="34"/>
  <c r="Q1763" i="34"/>
  <c r="Q1764" i="34"/>
  <c r="Q1765" i="34"/>
  <c r="Q1766" i="34"/>
  <c r="Q1767" i="34"/>
  <c r="Q1768" i="34"/>
  <c r="Q1769" i="34"/>
  <c r="Q1770" i="34"/>
  <c r="Q1771" i="34"/>
  <c r="Q1772" i="34"/>
  <c r="Q1773" i="34"/>
  <c r="Q1774" i="34"/>
  <c r="Q1775" i="34"/>
  <c r="Q1776" i="34"/>
  <c r="Q1777" i="34"/>
  <c r="Q1778" i="34"/>
  <c r="Q1779" i="34"/>
  <c r="Q1780" i="34"/>
  <c r="Q1781" i="34"/>
  <c r="Q1782" i="34"/>
  <c r="Q1783" i="34"/>
  <c r="Q1784" i="34"/>
  <c r="Q1785" i="34"/>
  <c r="Q1786" i="34"/>
  <c r="Q1787" i="34"/>
  <c r="Q1788" i="34"/>
  <c r="Q1789" i="34"/>
  <c r="Q1790" i="34"/>
  <c r="Q1791" i="34"/>
  <c r="Q1792" i="34"/>
  <c r="Q1793" i="34"/>
  <c r="Q1794" i="34"/>
  <c r="Q1795" i="34"/>
  <c r="Q1796" i="34"/>
  <c r="Q1797" i="34"/>
  <c r="Q1798" i="34"/>
  <c r="Q1799" i="34"/>
  <c r="Q1800" i="34"/>
  <c r="Q1801" i="34"/>
  <c r="Q1802" i="34"/>
  <c r="Q1803" i="34"/>
  <c r="Q1804" i="34"/>
  <c r="Q1805" i="34"/>
  <c r="Q1806" i="34"/>
  <c r="Q1807" i="34"/>
  <c r="Q1808" i="34"/>
  <c r="Q1809" i="34"/>
  <c r="Q1810" i="34"/>
  <c r="Q1811" i="34"/>
  <c r="Q1812" i="34"/>
  <c r="Q1813" i="34"/>
  <c r="Q1814" i="34"/>
  <c r="Q1815" i="34"/>
  <c r="Q1816" i="34"/>
  <c r="Q1817" i="34"/>
  <c r="Q1818" i="34"/>
  <c r="Q1819" i="34"/>
  <c r="Q1820" i="34"/>
  <c r="Q1821" i="34"/>
  <c r="Q1822" i="34"/>
  <c r="Q1823" i="34"/>
  <c r="Q1824" i="34"/>
  <c r="Q1825" i="34"/>
  <c r="Q1826" i="34"/>
  <c r="Q1827" i="34"/>
  <c r="Q1828" i="34"/>
  <c r="Q1829" i="34"/>
  <c r="Q1830" i="34"/>
  <c r="Q1831" i="34"/>
  <c r="Q1832" i="34"/>
  <c r="Q1833" i="34"/>
  <c r="Q1834" i="34"/>
  <c r="Q1835" i="34"/>
  <c r="Q1836" i="34"/>
  <c r="Q1837" i="34"/>
  <c r="Q1838" i="34"/>
  <c r="Q1839" i="34"/>
  <c r="Q1840" i="34"/>
  <c r="Q1841" i="34"/>
  <c r="Q1842" i="34"/>
  <c r="Q1843" i="34"/>
  <c r="Q1844" i="34"/>
  <c r="Q1845" i="34"/>
  <c r="Q1846" i="34"/>
  <c r="Q1847" i="34"/>
  <c r="Q1848" i="34"/>
  <c r="Q1849" i="34"/>
  <c r="Q1850" i="34"/>
  <c r="Q1851" i="34"/>
  <c r="Q1852" i="34"/>
  <c r="Q1853" i="34"/>
  <c r="Q1854" i="34"/>
  <c r="Q1855" i="34"/>
  <c r="Q1856" i="34"/>
  <c r="Q1857" i="34"/>
  <c r="Q1858" i="34"/>
  <c r="Q1859" i="34"/>
  <c r="Q1860" i="34"/>
  <c r="Q1861" i="34"/>
  <c r="Q1862" i="34"/>
  <c r="Q1863" i="34"/>
  <c r="Q1864" i="34"/>
  <c r="Q1865" i="34"/>
  <c r="Q1866" i="34"/>
  <c r="Q1867" i="34"/>
  <c r="Q1868" i="34"/>
  <c r="Q1869" i="34"/>
  <c r="Q1870" i="34"/>
  <c r="Q1871" i="34"/>
  <c r="Q1872" i="34"/>
  <c r="Q1873" i="34"/>
  <c r="Q1874" i="34"/>
  <c r="Q1875" i="34"/>
  <c r="Q1876" i="34"/>
  <c r="Q1877" i="34"/>
  <c r="Q1878" i="34"/>
  <c r="Q1879" i="34"/>
  <c r="Q1880" i="34"/>
  <c r="Q1881" i="34"/>
  <c r="Q1882" i="34"/>
  <c r="Q1883" i="34"/>
  <c r="Q1884" i="34"/>
  <c r="Q1885" i="34"/>
  <c r="Q1886" i="34"/>
  <c r="Q1887" i="34"/>
  <c r="Q1888" i="34"/>
  <c r="Q1889" i="34"/>
  <c r="Q1890" i="34"/>
  <c r="Q1891" i="34"/>
  <c r="Q1892" i="34"/>
  <c r="Q1893" i="34"/>
  <c r="Q1894" i="34"/>
  <c r="Q1895" i="34"/>
  <c r="Q1896" i="34"/>
  <c r="Q1897" i="34"/>
  <c r="Q1898" i="34"/>
  <c r="Q1899" i="34"/>
  <c r="Q1900" i="34"/>
  <c r="Q1901" i="34"/>
  <c r="Q1902" i="34"/>
  <c r="Q1903" i="34"/>
  <c r="Q1904" i="34"/>
  <c r="Q1905" i="34"/>
  <c r="Q1906" i="34"/>
  <c r="Q1907" i="34"/>
  <c r="Q1908" i="34"/>
  <c r="Q1909" i="34"/>
  <c r="Q1910" i="34"/>
  <c r="Q1911" i="34"/>
  <c r="Q1912" i="34"/>
  <c r="Q1913" i="34"/>
  <c r="Q1914" i="34"/>
  <c r="Q1915" i="34"/>
  <c r="Q1916" i="34"/>
  <c r="Q1917" i="34"/>
  <c r="Q1918" i="34"/>
  <c r="Q1919" i="34"/>
  <c r="Q1920" i="34"/>
  <c r="Q1921" i="34"/>
  <c r="Q1922" i="34"/>
  <c r="Q1923" i="34"/>
  <c r="Q1924" i="34"/>
  <c r="Q1925" i="34"/>
  <c r="Q1926" i="34"/>
  <c r="Q1927" i="34"/>
  <c r="Q1928" i="34"/>
  <c r="Q1929" i="34"/>
  <c r="Q1930" i="34"/>
  <c r="Q1931" i="34"/>
  <c r="Q1932" i="34"/>
  <c r="Q1933" i="34"/>
  <c r="Q1934" i="34"/>
  <c r="Q1935" i="34"/>
  <c r="Q1936" i="34"/>
  <c r="Q1937" i="34"/>
  <c r="Q1938" i="34"/>
  <c r="Q1939" i="34"/>
  <c r="Q1940" i="34"/>
  <c r="Q1941" i="34"/>
  <c r="Q1942" i="34"/>
  <c r="Q1943" i="34"/>
  <c r="Q1944" i="34"/>
  <c r="Q1945" i="34"/>
  <c r="Q1946" i="34"/>
  <c r="Q1947" i="34"/>
  <c r="Q1948" i="34"/>
  <c r="Q1949" i="34"/>
  <c r="Q1950" i="34"/>
  <c r="Q1951" i="34"/>
  <c r="Q1952" i="34"/>
  <c r="Q1953" i="34"/>
  <c r="Q1954" i="34"/>
  <c r="Q1955" i="34"/>
  <c r="Q1956" i="34"/>
  <c r="Q1957" i="34"/>
  <c r="Q1958" i="34"/>
  <c r="Q1959" i="34"/>
  <c r="Q1960" i="34"/>
  <c r="Q1961" i="34"/>
  <c r="Q1962" i="34"/>
  <c r="Q1963" i="34"/>
  <c r="Q1964" i="34"/>
  <c r="Q1965" i="34"/>
  <c r="Q1966" i="34"/>
  <c r="Q1967" i="34"/>
  <c r="Q1968" i="34"/>
  <c r="Q1969" i="34"/>
  <c r="Q1970" i="34"/>
  <c r="Q1971" i="34"/>
  <c r="Q1972" i="34"/>
  <c r="Q1973" i="34"/>
  <c r="Q1974" i="34"/>
  <c r="Q1975" i="34"/>
  <c r="Q1976" i="34"/>
  <c r="Q1977" i="34"/>
  <c r="Q1978" i="34"/>
  <c r="Q1979" i="34"/>
  <c r="Q1980" i="34"/>
  <c r="Q1981" i="34"/>
  <c r="Q1982" i="34"/>
  <c r="Q1983" i="34"/>
  <c r="Q1984" i="34"/>
  <c r="Q1985" i="34"/>
  <c r="Q1986" i="34"/>
  <c r="Q1987" i="34"/>
  <c r="Q1988" i="34"/>
  <c r="Q1989" i="34"/>
  <c r="Q1990" i="34"/>
  <c r="Q1991" i="34"/>
  <c r="Q1992" i="34"/>
  <c r="Q1993" i="34"/>
  <c r="Q1994" i="34"/>
  <c r="Q1995" i="34"/>
  <c r="Q1996" i="34"/>
  <c r="Q1997" i="34"/>
  <c r="Q1998" i="34"/>
  <c r="Q1999" i="34"/>
  <c r="Q2000" i="34"/>
  <c r="Q2001" i="34"/>
  <c r="Q2002" i="34"/>
  <c r="Q2003" i="34"/>
  <c r="Q2004" i="34"/>
  <c r="Q2005" i="34"/>
  <c r="Q2006" i="34"/>
  <c r="Q2007" i="34"/>
  <c r="Q2008" i="34"/>
  <c r="Q2009" i="34"/>
  <c r="Q2010" i="34"/>
  <c r="Q2011" i="34"/>
  <c r="Q2012" i="34"/>
  <c r="Q2013" i="34"/>
  <c r="Q2014" i="34"/>
  <c r="Q2015" i="34"/>
  <c r="Q2016" i="34"/>
  <c r="Q2017" i="34"/>
  <c r="Q2018" i="34"/>
  <c r="Q2019" i="34"/>
  <c r="Q2020" i="34"/>
  <c r="Q2021" i="34"/>
  <c r="Q2022" i="34"/>
  <c r="Q2023" i="34"/>
  <c r="Q2024" i="34"/>
  <c r="Q2025" i="34"/>
  <c r="Q2026" i="34"/>
  <c r="Q2027" i="34"/>
  <c r="Q2028" i="34"/>
  <c r="Q2029" i="34"/>
  <c r="Q2030" i="34"/>
  <c r="Q2031" i="34"/>
  <c r="Q2032" i="34"/>
  <c r="Q2033" i="34"/>
  <c r="Q2034" i="34"/>
  <c r="Q2035" i="34"/>
  <c r="Q2036" i="34"/>
  <c r="Q2037" i="34"/>
  <c r="Q2038" i="34"/>
  <c r="Q2039" i="34"/>
  <c r="Q2040" i="34"/>
  <c r="Q2041" i="34"/>
  <c r="Q2042" i="34"/>
  <c r="Q2043" i="34"/>
  <c r="Q2044" i="34"/>
  <c r="Q2045" i="34"/>
  <c r="Q2046" i="34"/>
  <c r="Q2047" i="34"/>
  <c r="Q2048" i="34"/>
  <c r="Q2049" i="34"/>
  <c r="Q2050" i="34"/>
  <c r="Q2051" i="34"/>
  <c r="Q2052" i="34"/>
  <c r="Q2053" i="34"/>
  <c r="Q2054" i="34"/>
  <c r="Q2055" i="34"/>
  <c r="Q2056" i="34"/>
  <c r="Q2057" i="34"/>
  <c r="Q2058" i="34"/>
  <c r="Q2059" i="34"/>
  <c r="Q2060" i="34"/>
  <c r="Q2061" i="34"/>
  <c r="Q2062" i="34"/>
  <c r="Q2063" i="34"/>
  <c r="Q2064" i="34"/>
  <c r="Q2065" i="34"/>
  <c r="Q2066" i="34"/>
  <c r="Q2067" i="34"/>
  <c r="Q2068" i="34"/>
  <c r="Q2069" i="34"/>
  <c r="Q2070" i="34"/>
  <c r="Q2071" i="34"/>
  <c r="Q2072" i="34"/>
  <c r="Q2073" i="34"/>
  <c r="Q2074" i="34"/>
  <c r="Q2075" i="34"/>
  <c r="Q2076" i="34"/>
  <c r="Q2077" i="34"/>
  <c r="Q2078" i="34"/>
  <c r="Q2079" i="34"/>
  <c r="Q2080" i="34"/>
  <c r="Q2081" i="34"/>
  <c r="Q2082" i="34"/>
  <c r="Q2083" i="34"/>
  <c r="Q2084" i="34"/>
  <c r="Q2085" i="34"/>
  <c r="Q2086" i="34"/>
  <c r="Q2087" i="34"/>
  <c r="Q2088" i="34"/>
  <c r="Q2089" i="34"/>
  <c r="Q2090" i="34"/>
  <c r="Q2091" i="34"/>
  <c r="Q2092" i="34"/>
  <c r="Q2093" i="34"/>
  <c r="Q2094" i="34"/>
  <c r="Q2095" i="34"/>
  <c r="Q2096" i="34"/>
  <c r="Q2097" i="34"/>
  <c r="Q2098" i="34"/>
  <c r="Q2099" i="34"/>
  <c r="Q2100" i="34"/>
  <c r="Q2101" i="34"/>
  <c r="Q2102" i="34"/>
  <c r="Q2103" i="34"/>
  <c r="Q2104" i="34"/>
  <c r="Q2105" i="34"/>
  <c r="Q2106" i="34"/>
  <c r="Q2107" i="34"/>
  <c r="Q2108" i="34"/>
  <c r="Q2109" i="34"/>
  <c r="Q2110" i="34"/>
  <c r="Q2111" i="34"/>
  <c r="Q2112" i="34"/>
  <c r="Q2113" i="34"/>
  <c r="Q2114" i="34"/>
  <c r="Q2115" i="34"/>
  <c r="Q2116" i="34"/>
  <c r="Q2117" i="34"/>
  <c r="Q2118" i="34"/>
  <c r="Q2119" i="34"/>
  <c r="Q2120" i="34"/>
  <c r="Q2121" i="34"/>
  <c r="Q2122" i="34"/>
  <c r="Q2123" i="34"/>
  <c r="Q2124" i="34"/>
  <c r="Q2125" i="34"/>
  <c r="Q2126" i="34"/>
  <c r="Q2127" i="34"/>
  <c r="Q2128" i="34"/>
  <c r="Q2129" i="34"/>
  <c r="Q2130" i="34"/>
  <c r="Q2131" i="34"/>
  <c r="Q2132" i="34"/>
  <c r="Q2133" i="34"/>
  <c r="Q2134" i="34"/>
  <c r="Q2135" i="34"/>
  <c r="Q2136" i="34"/>
  <c r="Q2137" i="34"/>
  <c r="Q2138" i="34"/>
  <c r="Q2139" i="34"/>
  <c r="Q2140" i="34"/>
  <c r="Q2141" i="34"/>
  <c r="Q2142" i="34"/>
  <c r="Q2143" i="34"/>
  <c r="Q2144" i="34"/>
  <c r="Q2145" i="34"/>
  <c r="Q2146" i="34"/>
  <c r="Q2147" i="34"/>
  <c r="Q2148" i="34"/>
  <c r="Q2149" i="34"/>
  <c r="Q2150" i="34"/>
  <c r="Q2151" i="34"/>
  <c r="Q2152" i="34"/>
  <c r="Q2153" i="34"/>
  <c r="Q2154" i="34"/>
  <c r="Q2155" i="34"/>
  <c r="Q2156" i="34"/>
  <c r="Q2157" i="34"/>
  <c r="Q2158" i="34"/>
  <c r="Q2159" i="34"/>
  <c r="Q2160" i="34"/>
  <c r="Q2161" i="34"/>
  <c r="Q2162" i="34"/>
  <c r="Q2163" i="34"/>
  <c r="Q2164" i="34"/>
  <c r="Q2165" i="34"/>
  <c r="Q2166" i="34"/>
  <c r="Q2167" i="34"/>
  <c r="Q2168" i="34"/>
  <c r="Q2169" i="34"/>
  <c r="Q2170" i="34"/>
  <c r="Q2171" i="34"/>
  <c r="Q2172" i="34"/>
  <c r="Q2173" i="34"/>
  <c r="Q2174" i="34"/>
  <c r="Q2175" i="34"/>
  <c r="Q2176" i="34"/>
  <c r="Q2177" i="34"/>
  <c r="Q2178" i="34"/>
  <c r="Q2179" i="34"/>
  <c r="Q2180" i="34"/>
  <c r="Q2181" i="34"/>
  <c r="Q2182" i="34"/>
  <c r="Q2183" i="34"/>
  <c r="Q2184" i="34"/>
  <c r="Q2185" i="34"/>
  <c r="Q2186" i="34"/>
  <c r="Q2187" i="34"/>
  <c r="Q2188" i="34"/>
  <c r="Q2189" i="34"/>
  <c r="Q2190" i="34"/>
  <c r="Q2191" i="34"/>
  <c r="Q2192" i="34"/>
  <c r="Q2193" i="34"/>
  <c r="Q2194" i="34"/>
  <c r="Q2195" i="34"/>
  <c r="Q2196" i="34"/>
  <c r="Q2197" i="34"/>
  <c r="Q2198" i="34"/>
  <c r="Q2199" i="34"/>
  <c r="Q2200" i="34"/>
  <c r="Q2201" i="34"/>
  <c r="Q2202" i="34"/>
  <c r="Q2203" i="34"/>
  <c r="Q2204" i="34"/>
  <c r="Q2205" i="34"/>
  <c r="Q2206" i="34"/>
  <c r="Q2207" i="34"/>
  <c r="Q2208" i="34"/>
  <c r="Q2209" i="34"/>
  <c r="Q2210" i="34"/>
  <c r="Q2211" i="34"/>
  <c r="Q2212" i="34"/>
  <c r="Q2213" i="34"/>
  <c r="Q2214" i="34"/>
  <c r="Q2215" i="34"/>
  <c r="Q2216" i="34"/>
  <c r="Q2217" i="34"/>
  <c r="Q2218" i="34"/>
  <c r="Q2219" i="34"/>
  <c r="Q2220" i="34"/>
  <c r="Q2221" i="34"/>
  <c r="Q2222" i="34"/>
  <c r="Q2223" i="34"/>
  <c r="Q2224" i="34"/>
  <c r="Q2225" i="34"/>
  <c r="Q2226" i="34"/>
  <c r="Q2227" i="34"/>
  <c r="Q2228" i="34"/>
  <c r="Q2229" i="34"/>
  <c r="Q2230" i="34"/>
  <c r="Q2231" i="34"/>
  <c r="Q2232" i="34"/>
  <c r="Q2233" i="34"/>
  <c r="Q2234" i="34"/>
  <c r="Q2235" i="34"/>
  <c r="Q2236" i="34"/>
  <c r="Q2237" i="34"/>
  <c r="Q2238" i="34"/>
  <c r="Q2239" i="34"/>
  <c r="Q2240" i="34"/>
  <c r="Q2241" i="34"/>
  <c r="Q2242" i="34"/>
  <c r="Q2243" i="34"/>
  <c r="Q2244" i="34"/>
  <c r="Q2245" i="34"/>
  <c r="Q2246" i="34"/>
  <c r="Q2247" i="34"/>
  <c r="Q2248" i="34"/>
  <c r="Q2249" i="34"/>
  <c r="Q2250" i="34"/>
  <c r="Q2251" i="34"/>
  <c r="Q2252" i="34"/>
  <c r="Q2253" i="34"/>
  <c r="Q2254" i="34"/>
  <c r="Q2255" i="34"/>
  <c r="Q2256" i="34"/>
  <c r="Q2257" i="34"/>
  <c r="Q2258" i="34"/>
  <c r="Q2259" i="34"/>
  <c r="Q2260" i="34"/>
  <c r="Q2261" i="34"/>
  <c r="Q2262" i="34"/>
  <c r="Q2263" i="34"/>
  <c r="Q2264" i="34"/>
  <c r="Q2265" i="34"/>
  <c r="Q2266" i="34"/>
  <c r="Q2267" i="34"/>
  <c r="Q2268" i="34"/>
  <c r="Q2269" i="34"/>
  <c r="Q2270" i="34"/>
  <c r="Q2271" i="34"/>
  <c r="Q2272" i="34"/>
  <c r="Q2273" i="34"/>
  <c r="Q2274" i="34"/>
  <c r="Q2275" i="34"/>
  <c r="Q2276" i="34"/>
  <c r="Q2277" i="34"/>
  <c r="Q2278" i="34"/>
  <c r="Q2279" i="34"/>
  <c r="Q2280" i="34"/>
  <c r="Q2281" i="34"/>
  <c r="Q2282" i="34"/>
  <c r="Q2283" i="34"/>
  <c r="Q2284" i="34"/>
  <c r="Q2285" i="34"/>
  <c r="Q2286" i="34"/>
  <c r="Q2287" i="34"/>
  <c r="Q2288" i="34"/>
  <c r="Q2289" i="34"/>
  <c r="Q2290" i="34"/>
  <c r="Q2291" i="34"/>
  <c r="Q2292" i="34"/>
  <c r="Q2293" i="34"/>
  <c r="Q2294" i="34"/>
  <c r="Q2295" i="34"/>
  <c r="Q2296" i="34"/>
  <c r="Q2297" i="34"/>
  <c r="Q2298" i="34"/>
  <c r="Q2299" i="34"/>
  <c r="Q2300" i="34"/>
  <c r="Q2301" i="34"/>
  <c r="Q2302" i="34"/>
  <c r="Q2303" i="34"/>
  <c r="Q2304" i="34"/>
  <c r="Q2305" i="34"/>
  <c r="Q2306" i="34"/>
  <c r="Q2307" i="34"/>
  <c r="Q2308" i="34"/>
  <c r="Q2309" i="34"/>
  <c r="Q2310" i="34"/>
  <c r="Q2311" i="34"/>
  <c r="Q2312" i="34"/>
  <c r="Q2313" i="34"/>
  <c r="Q2314" i="34"/>
  <c r="Q2315" i="34"/>
  <c r="Q2316" i="34"/>
  <c r="Q2317" i="34"/>
  <c r="Q2318" i="34"/>
  <c r="Q2319" i="34"/>
  <c r="Q2320" i="34"/>
  <c r="Q2321" i="34"/>
  <c r="Q2322" i="34"/>
  <c r="Q2323" i="34"/>
  <c r="Q2324" i="34"/>
  <c r="Q2325" i="34"/>
  <c r="Q2326" i="34"/>
  <c r="Q2327" i="34"/>
  <c r="Q2328" i="34"/>
  <c r="Q2329" i="34"/>
  <c r="Q2330" i="34"/>
  <c r="Q2331" i="34"/>
  <c r="Q2332" i="34"/>
  <c r="Q2333" i="34"/>
  <c r="Q2334" i="34"/>
  <c r="Q2335" i="34"/>
  <c r="Q2336" i="34"/>
  <c r="Q2337" i="34"/>
  <c r="Q2338" i="34"/>
  <c r="Q2339" i="34"/>
  <c r="Q2340" i="34"/>
  <c r="Q2341" i="34"/>
  <c r="Q2342" i="34"/>
  <c r="Q2343" i="34"/>
  <c r="Q2344" i="34"/>
  <c r="Q2345" i="34"/>
  <c r="Q2346" i="34"/>
  <c r="Q2347" i="34"/>
  <c r="Q2348" i="34"/>
  <c r="Q2349" i="34"/>
  <c r="Q2350" i="34"/>
  <c r="Q2351" i="34"/>
  <c r="Q2352" i="34"/>
  <c r="Q2353" i="34"/>
  <c r="Q2354" i="34"/>
  <c r="Q2355" i="34"/>
  <c r="Q2356" i="34"/>
  <c r="Q2357" i="34"/>
  <c r="Q2358" i="34"/>
  <c r="Q2359" i="34"/>
  <c r="Q2360" i="34"/>
  <c r="Q2361" i="34"/>
  <c r="Q2362" i="34"/>
  <c r="Q2363" i="34"/>
  <c r="Q2364" i="34"/>
  <c r="Q2365" i="34"/>
  <c r="Q2366" i="34"/>
  <c r="Q2367" i="34"/>
  <c r="Q2368" i="34"/>
  <c r="Q2369" i="34"/>
  <c r="Q2370" i="34"/>
  <c r="Q2371" i="34"/>
  <c r="Q2372" i="34"/>
  <c r="Q2373" i="34"/>
  <c r="Q2374" i="34"/>
  <c r="Q2375" i="34"/>
  <c r="Q2376" i="34"/>
  <c r="Q2377" i="34"/>
  <c r="Q2378" i="34"/>
  <c r="Q2379" i="34"/>
  <c r="Q2380" i="34"/>
  <c r="Q2381" i="34"/>
  <c r="Q2382" i="34"/>
  <c r="Q2383" i="34"/>
  <c r="Q2384" i="34"/>
  <c r="Q2385" i="34"/>
  <c r="Q2386" i="34"/>
  <c r="Q2387" i="34"/>
  <c r="Q2388" i="34"/>
  <c r="Q2389" i="34"/>
  <c r="Q2390" i="34"/>
  <c r="Q2391" i="34"/>
  <c r="Q2392" i="34"/>
  <c r="Q2393" i="34"/>
  <c r="Q2394" i="34"/>
  <c r="Q2395" i="34"/>
  <c r="Q2396" i="34"/>
  <c r="Q2397" i="34"/>
  <c r="Q2398" i="34"/>
  <c r="Q2399" i="34"/>
  <c r="Q2400" i="34"/>
  <c r="Q2401" i="34"/>
  <c r="Q2402" i="34"/>
  <c r="Q2403" i="34"/>
  <c r="Q2404" i="34"/>
  <c r="Q2405" i="34"/>
  <c r="Q2406" i="34"/>
  <c r="Q2407" i="34"/>
  <c r="Q2408" i="34"/>
  <c r="Q2409" i="34"/>
  <c r="Q2410" i="34"/>
  <c r="Q2411" i="34"/>
  <c r="Q2412" i="34"/>
  <c r="Q2413" i="34"/>
  <c r="Q2414" i="34"/>
  <c r="Q2415" i="34"/>
  <c r="Q2416" i="34"/>
  <c r="Q2417" i="34"/>
  <c r="Q2418" i="34"/>
  <c r="Q2419" i="34"/>
  <c r="Q2420" i="34"/>
  <c r="Q2421" i="34"/>
  <c r="Q2422" i="34"/>
  <c r="Q2423" i="34"/>
  <c r="Q2424" i="34"/>
  <c r="Q2425" i="34"/>
  <c r="Q2426" i="34"/>
  <c r="Q2427" i="34"/>
  <c r="Q2428" i="34"/>
  <c r="Q2429" i="34"/>
  <c r="Q2430" i="34"/>
  <c r="Q2431" i="34"/>
  <c r="Q2432" i="34"/>
  <c r="Q2433" i="34"/>
  <c r="Q2434" i="34"/>
  <c r="Q2435" i="34"/>
  <c r="Q2436" i="34"/>
  <c r="Q2437" i="34"/>
  <c r="Q2438" i="34"/>
  <c r="Q2439" i="34"/>
  <c r="Q2440" i="34"/>
  <c r="Q2441" i="34"/>
  <c r="Q2442" i="34"/>
  <c r="Q2443" i="34"/>
  <c r="Q2444" i="34"/>
  <c r="Q2445" i="34"/>
  <c r="Q2446" i="34"/>
  <c r="Q2447" i="34"/>
  <c r="Q2448" i="34"/>
  <c r="Q2449" i="34"/>
  <c r="Q2450" i="34"/>
  <c r="Q2451" i="34"/>
  <c r="Q2452" i="34"/>
  <c r="Q2453" i="34"/>
  <c r="Q2454" i="34"/>
  <c r="Q2455" i="34"/>
  <c r="Q2456" i="34"/>
  <c r="Q2457" i="34"/>
  <c r="Q2458" i="34"/>
  <c r="Q2459" i="34"/>
  <c r="Q2460" i="34"/>
  <c r="Q2461" i="34"/>
  <c r="Q2462" i="34"/>
  <c r="Q2463" i="34"/>
  <c r="Q2464" i="34"/>
  <c r="Q2465" i="34"/>
  <c r="Q2466" i="34"/>
  <c r="Q2467" i="34"/>
  <c r="Q2468" i="34"/>
  <c r="Q2469" i="34"/>
  <c r="Q2470" i="34"/>
  <c r="Q2471" i="34"/>
  <c r="Q2472" i="34"/>
  <c r="Q2473" i="34"/>
  <c r="Q2474" i="34"/>
  <c r="Q2475" i="34"/>
  <c r="Q2476" i="34"/>
  <c r="Q2477" i="34"/>
  <c r="Q2478" i="34"/>
  <c r="Q2479" i="34"/>
  <c r="Q2480" i="34"/>
  <c r="Q2481" i="34"/>
  <c r="Q2482" i="34"/>
  <c r="Q2483" i="34"/>
  <c r="Q2484" i="34"/>
  <c r="Q2485" i="34"/>
  <c r="Q2486" i="34"/>
  <c r="Q2487" i="34"/>
  <c r="Q2488" i="34"/>
  <c r="Q2489" i="34"/>
  <c r="Q2490" i="34"/>
  <c r="Q2491" i="34"/>
  <c r="Q2492" i="34"/>
  <c r="Q2493" i="34"/>
  <c r="Q2494" i="34"/>
  <c r="Q2495" i="34"/>
  <c r="Q2496" i="34"/>
  <c r="Q2497" i="34"/>
  <c r="Q2498" i="34"/>
  <c r="Q2499" i="34"/>
  <c r="Q2500" i="34"/>
  <c r="Q2501" i="34"/>
  <c r="Q2502" i="34"/>
  <c r="Q2503" i="34"/>
  <c r="Q2504" i="34"/>
  <c r="Q2505" i="34"/>
  <c r="Q2506" i="34"/>
  <c r="Q2507" i="34"/>
  <c r="Q2508" i="34"/>
  <c r="Q2509" i="34"/>
  <c r="Q2510" i="34"/>
  <c r="Q2511" i="34"/>
  <c r="Q2512" i="34"/>
  <c r="Q2513" i="34"/>
  <c r="Q2514" i="34"/>
  <c r="Q2515" i="34"/>
  <c r="Q2516" i="34"/>
  <c r="Q2517" i="34"/>
  <c r="Q2518" i="34"/>
  <c r="Q2519" i="34"/>
  <c r="Q2520" i="34"/>
  <c r="Q2521" i="34"/>
  <c r="Q2522" i="34"/>
  <c r="Q2523" i="34"/>
  <c r="Q2524" i="34"/>
  <c r="Q2525" i="34"/>
  <c r="Q2526" i="34"/>
  <c r="Q2527" i="34"/>
  <c r="Q2528" i="34"/>
  <c r="Q2529" i="34"/>
  <c r="Q2530" i="34"/>
  <c r="Q2531" i="34"/>
  <c r="Q2532" i="34"/>
  <c r="Q2533" i="34"/>
  <c r="Q2534" i="34"/>
  <c r="Q2535" i="34"/>
  <c r="Q2536" i="34"/>
  <c r="Q2537" i="34"/>
  <c r="Q2538" i="34"/>
  <c r="Q2539" i="34"/>
  <c r="Q2540" i="34"/>
  <c r="Q2541" i="34"/>
  <c r="Q2542" i="34"/>
  <c r="Q2543" i="34"/>
  <c r="Q2544" i="34"/>
  <c r="Q2545" i="34"/>
  <c r="Q2546" i="34"/>
  <c r="Q2547" i="34"/>
  <c r="Q2548" i="34"/>
  <c r="Q2549" i="34"/>
  <c r="Q2550" i="34"/>
  <c r="Q2551" i="34"/>
  <c r="Q2552" i="34"/>
  <c r="Q2553" i="34"/>
  <c r="Q2554" i="34"/>
  <c r="Q2555" i="34"/>
  <c r="Q2556" i="34"/>
  <c r="Q2557" i="34"/>
  <c r="Q2558" i="34"/>
  <c r="Q2559" i="34"/>
  <c r="Q2560" i="34"/>
  <c r="Q2561" i="34"/>
  <c r="Q2562" i="34"/>
  <c r="Q2563" i="34"/>
  <c r="Q2564" i="34"/>
  <c r="Q2565" i="34"/>
  <c r="Q2566" i="34"/>
  <c r="Q2567" i="34"/>
  <c r="Q2568" i="34"/>
  <c r="Q2569" i="34"/>
  <c r="Q2570" i="34"/>
  <c r="Q2571" i="34"/>
  <c r="Q2572" i="34"/>
  <c r="Q2573" i="34"/>
  <c r="Q2574" i="34"/>
  <c r="Q2575" i="34"/>
  <c r="Q2576" i="34"/>
  <c r="Q2577" i="34"/>
  <c r="Q2578" i="34"/>
  <c r="Q2579" i="34"/>
  <c r="Q2580" i="34"/>
  <c r="Q2581" i="34"/>
  <c r="Q2582" i="34"/>
  <c r="Q2583" i="34"/>
  <c r="Q2584" i="34"/>
  <c r="Q2585" i="34"/>
  <c r="Q2586" i="34"/>
  <c r="Q2587" i="34"/>
  <c r="Q2588" i="34"/>
  <c r="Q2589" i="34"/>
  <c r="Q2590" i="34"/>
  <c r="Q2591" i="34"/>
  <c r="Q2592" i="34"/>
  <c r="Q2593" i="34"/>
  <c r="Q2594" i="34"/>
  <c r="Q2595" i="34"/>
  <c r="Q2596" i="34"/>
  <c r="Q2597" i="34"/>
  <c r="Q2598" i="34"/>
  <c r="Q2599" i="34"/>
  <c r="Q2600" i="34"/>
  <c r="Q2601" i="34"/>
  <c r="Q2602" i="34"/>
  <c r="Q2603" i="34"/>
  <c r="Q2604" i="34"/>
  <c r="Q2605" i="34"/>
  <c r="Q2606" i="34"/>
  <c r="Q2607" i="34"/>
  <c r="Q2608" i="34"/>
  <c r="Q2609" i="34"/>
  <c r="Q2610" i="34"/>
  <c r="Q2611" i="34"/>
  <c r="Q2612" i="34"/>
  <c r="Q2613" i="34"/>
  <c r="Q2614" i="34"/>
  <c r="Q2615" i="34"/>
  <c r="Q2616" i="34"/>
  <c r="Q2617" i="34"/>
  <c r="Q2618" i="34"/>
  <c r="Q2619" i="34"/>
  <c r="Q2620" i="34"/>
  <c r="Q2621" i="34"/>
  <c r="Q2622" i="34"/>
  <c r="Q2623" i="34"/>
  <c r="Q2624" i="34"/>
  <c r="Q2625" i="34"/>
  <c r="Q2626" i="34"/>
  <c r="Q2627" i="34"/>
  <c r="Q2628" i="34"/>
  <c r="Q2629" i="34"/>
  <c r="Q2630" i="34"/>
  <c r="Q2631" i="34"/>
  <c r="Q2632" i="34"/>
  <c r="Q2633" i="34"/>
  <c r="Q2634" i="34"/>
  <c r="Q2635" i="34"/>
  <c r="Q2636" i="34"/>
  <c r="Q2637" i="34"/>
  <c r="Q2638" i="34"/>
  <c r="Q2639" i="34"/>
  <c r="Q2640" i="34"/>
  <c r="Q2641" i="34"/>
  <c r="Q2642" i="34"/>
  <c r="Q2643" i="34"/>
  <c r="Q2644" i="34"/>
  <c r="Q2645" i="34"/>
  <c r="Q2646" i="34"/>
  <c r="Q2647" i="34"/>
  <c r="Q2648" i="34"/>
  <c r="Q2649" i="34"/>
  <c r="Q2650" i="34"/>
  <c r="Q2651" i="34"/>
  <c r="Q2652" i="34"/>
  <c r="Q2653" i="34"/>
  <c r="Q2654" i="34"/>
  <c r="Q2655" i="34"/>
  <c r="Q2656" i="34"/>
  <c r="Q2657" i="34"/>
  <c r="Q2658" i="34"/>
  <c r="Q2659" i="34"/>
  <c r="Q2660" i="34"/>
  <c r="Q2661" i="34"/>
  <c r="Q2662" i="34"/>
  <c r="Q2663" i="34"/>
  <c r="Q2664" i="34"/>
  <c r="Q2" i="34"/>
  <c r="P2" i="34"/>
  <c r="P3" i="34"/>
  <c r="P4" i="34"/>
  <c r="P5" i="34"/>
  <c r="P6" i="34"/>
  <c r="P7" i="34"/>
  <c r="P8" i="34"/>
  <c r="P9" i="34"/>
  <c r="P10" i="34"/>
  <c r="P11" i="34"/>
  <c r="P12" i="34"/>
  <c r="P13" i="34"/>
  <c r="P14" i="34"/>
  <c r="P15" i="34"/>
  <c r="P16" i="34"/>
  <c r="P17" i="34"/>
  <c r="P18" i="34"/>
  <c r="P19" i="34"/>
  <c r="P20" i="34"/>
  <c r="P21" i="34"/>
  <c r="P22" i="34"/>
  <c r="P23" i="34"/>
  <c r="P24" i="34"/>
  <c r="P25" i="34"/>
  <c r="P26" i="34"/>
  <c r="P27" i="34"/>
  <c r="P28" i="34"/>
  <c r="P29" i="34"/>
  <c r="P30" i="34"/>
  <c r="P31" i="34"/>
  <c r="P32" i="34"/>
  <c r="P33" i="34"/>
  <c r="P34" i="34"/>
  <c r="P35" i="34"/>
  <c r="P36" i="34"/>
  <c r="P37" i="34"/>
  <c r="P38" i="34"/>
  <c r="P39" i="34"/>
  <c r="P40" i="34"/>
  <c r="P41" i="34"/>
  <c r="P42" i="34"/>
  <c r="P43" i="34"/>
  <c r="P44" i="34"/>
  <c r="P45" i="34"/>
  <c r="P46" i="34"/>
  <c r="P47" i="34"/>
  <c r="P48" i="34"/>
  <c r="P49" i="34"/>
  <c r="P50" i="34"/>
  <c r="P51" i="34"/>
  <c r="P52" i="34"/>
  <c r="P53" i="34"/>
  <c r="P54" i="34"/>
  <c r="P55" i="34"/>
  <c r="P56" i="34"/>
  <c r="P57" i="34"/>
  <c r="P58" i="34"/>
  <c r="P59" i="34"/>
  <c r="P60" i="34"/>
  <c r="P61" i="34"/>
  <c r="P62" i="34"/>
  <c r="P63" i="34"/>
  <c r="P64" i="34"/>
  <c r="P65" i="34"/>
  <c r="P66" i="34"/>
  <c r="P67" i="34"/>
  <c r="P68" i="34"/>
  <c r="P69" i="34"/>
  <c r="P70" i="34"/>
  <c r="P71" i="34"/>
  <c r="P72" i="34"/>
  <c r="P73" i="34"/>
  <c r="P74" i="34"/>
  <c r="P75" i="34"/>
  <c r="P76" i="34"/>
  <c r="P77" i="34"/>
  <c r="P78" i="34"/>
  <c r="P79" i="34"/>
  <c r="P80" i="34"/>
  <c r="P81" i="34"/>
  <c r="P82" i="34"/>
  <c r="P83" i="34"/>
  <c r="P84" i="34"/>
  <c r="P85" i="34"/>
  <c r="P86" i="34"/>
  <c r="P87" i="34"/>
  <c r="P88" i="34"/>
  <c r="P89" i="34"/>
  <c r="P90" i="34"/>
  <c r="P91" i="34"/>
  <c r="P92" i="34"/>
  <c r="P93" i="34"/>
  <c r="P94" i="34"/>
  <c r="P95" i="34"/>
  <c r="P96" i="34"/>
  <c r="P97" i="34"/>
  <c r="P98" i="34"/>
  <c r="P99" i="34"/>
  <c r="P100" i="34"/>
  <c r="P101" i="34"/>
  <c r="P102" i="34"/>
  <c r="P103" i="34"/>
  <c r="P104" i="34"/>
  <c r="P105" i="34"/>
  <c r="P106" i="34"/>
  <c r="P107" i="34"/>
  <c r="P108" i="34"/>
  <c r="P109" i="34"/>
  <c r="P110" i="34"/>
  <c r="P111" i="34"/>
  <c r="P112" i="34"/>
  <c r="P113" i="34"/>
  <c r="P114" i="34"/>
  <c r="P115" i="34"/>
  <c r="P116" i="34"/>
  <c r="P117" i="34"/>
  <c r="P118" i="34"/>
  <c r="P119" i="34"/>
  <c r="P120" i="34"/>
  <c r="P121" i="34"/>
  <c r="P122" i="34"/>
  <c r="P123" i="34"/>
  <c r="P124" i="34"/>
  <c r="P125" i="34"/>
  <c r="P126" i="34"/>
  <c r="P127" i="34"/>
  <c r="P128" i="34"/>
  <c r="P129" i="34"/>
  <c r="P130" i="34"/>
  <c r="P131" i="34"/>
  <c r="P132" i="34"/>
  <c r="P133" i="34"/>
  <c r="P134" i="34"/>
  <c r="P135" i="34"/>
  <c r="P136" i="34"/>
  <c r="P137" i="34"/>
  <c r="P138" i="34"/>
  <c r="P139" i="34"/>
  <c r="P140" i="34"/>
  <c r="P141" i="34"/>
  <c r="P142" i="34"/>
  <c r="P143" i="34"/>
  <c r="P144" i="34"/>
  <c r="P145" i="34"/>
  <c r="P146" i="34"/>
  <c r="P147" i="34"/>
  <c r="P148" i="34"/>
  <c r="P149" i="34"/>
  <c r="P150" i="34"/>
  <c r="P151" i="34"/>
  <c r="P152" i="34"/>
  <c r="P153" i="34"/>
  <c r="P154" i="34"/>
  <c r="P155" i="34"/>
  <c r="P156" i="34"/>
  <c r="P157" i="34"/>
  <c r="P158" i="34"/>
  <c r="P159" i="34"/>
  <c r="P160" i="34"/>
  <c r="P161" i="34"/>
  <c r="P162" i="34"/>
  <c r="P163" i="34"/>
  <c r="P164" i="34"/>
  <c r="P165" i="34"/>
  <c r="P166" i="34"/>
  <c r="P167" i="34"/>
  <c r="P168" i="34"/>
  <c r="P169" i="34"/>
  <c r="P170" i="34"/>
  <c r="P171" i="34"/>
  <c r="P172" i="34"/>
  <c r="P173" i="34"/>
  <c r="P174" i="34"/>
  <c r="P175" i="34"/>
  <c r="P176" i="34"/>
  <c r="P177" i="34"/>
  <c r="P178" i="34"/>
  <c r="P179" i="34"/>
  <c r="P180" i="34"/>
  <c r="P181" i="34"/>
  <c r="P182" i="34"/>
  <c r="P183" i="34"/>
  <c r="P184" i="34"/>
  <c r="P185" i="34"/>
  <c r="P186" i="34"/>
  <c r="P187" i="34"/>
  <c r="P188" i="34"/>
  <c r="P189" i="34"/>
  <c r="P190" i="34"/>
  <c r="P191" i="34"/>
  <c r="P192" i="34"/>
  <c r="P193" i="34"/>
  <c r="P194" i="34"/>
  <c r="P195" i="34"/>
  <c r="P196" i="34"/>
  <c r="P197" i="34"/>
  <c r="P198" i="34"/>
  <c r="P199" i="34"/>
  <c r="P200" i="34"/>
  <c r="P201" i="34"/>
  <c r="P202" i="34"/>
  <c r="P203" i="34"/>
  <c r="P204" i="34"/>
  <c r="P205" i="34"/>
  <c r="P206" i="34"/>
  <c r="P207" i="34"/>
  <c r="P208" i="34"/>
  <c r="P209" i="34"/>
  <c r="P210" i="34"/>
  <c r="P211" i="34"/>
  <c r="P212" i="34"/>
  <c r="P213" i="34"/>
  <c r="P214" i="34"/>
  <c r="P215" i="34"/>
  <c r="P216" i="34"/>
  <c r="P217" i="34"/>
  <c r="P218" i="34"/>
  <c r="P219" i="34"/>
  <c r="P220" i="34"/>
  <c r="P221" i="34"/>
  <c r="P222" i="34"/>
  <c r="P223" i="34"/>
  <c r="P224" i="34"/>
  <c r="P225" i="34"/>
  <c r="P226" i="34"/>
  <c r="P227" i="34"/>
  <c r="P228" i="34"/>
  <c r="P229" i="34"/>
  <c r="P230" i="34"/>
  <c r="P231" i="34"/>
  <c r="P232" i="34"/>
  <c r="P233" i="34"/>
  <c r="P234" i="34"/>
  <c r="P235" i="34"/>
  <c r="P236" i="34"/>
  <c r="P237" i="34"/>
  <c r="P238" i="34"/>
  <c r="P239" i="34"/>
  <c r="P240" i="34"/>
  <c r="P241" i="34"/>
  <c r="P242" i="34"/>
  <c r="P243" i="34"/>
  <c r="P244" i="34"/>
  <c r="P245" i="34"/>
  <c r="P246" i="34"/>
  <c r="P247" i="34"/>
  <c r="P248" i="34"/>
  <c r="P249" i="34"/>
  <c r="P250" i="34"/>
  <c r="P251" i="34"/>
  <c r="P252" i="34"/>
  <c r="P253" i="34"/>
  <c r="P254" i="34"/>
  <c r="P255" i="34"/>
  <c r="P256" i="34"/>
  <c r="P257" i="34"/>
  <c r="P258" i="34"/>
  <c r="P259" i="34"/>
  <c r="P260" i="34"/>
  <c r="P261" i="34"/>
  <c r="P262" i="34"/>
  <c r="P263" i="34"/>
  <c r="P264" i="34"/>
  <c r="P265" i="34"/>
  <c r="P266" i="34"/>
  <c r="P267" i="34"/>
  <c r="P268" i="34"/>
  <c r="P269" i="34"/>
  <c r="P270" i="34"/>
  <c r="P271" i="34"/>
  <c r="P272" i="34"/>
  <c r="P273" i="34"/>
  <c r="P274" i="34"/>
  <c r="P275" i="34"/>
  <c r="P276" i="34"/>
  <c r="P277" i="34"/>
  <c r="P278" i="34"/>
  <c r="P279" i="34"/>
  <c r="P280" i="34"/>
  <c r="P281" i="34"/>
  <c r="P282" i="34"/>
  <c r="P283" i="34"/>
  <c r="P284" i="34"/>
  <c r="P285" i="34"/>
  <c r="P286" i="34"/>
  <c r="P287" i="34"/>
  <c r="P288" i="34"/>
  <c r="P289" i="34"/>
  <c r="P290" i="34"/>
  <c r="P291" i="34"/>
  <c r="P292" i="34"/>
  <c r="P293" i="34"/>
  <c r="P294" i="34"/>
  <c r="P295" i="34"/>
  <c r="P296" i="34"/>
  <c r="P297" i="34"/>
  <c r="P298" i="34"/>
  <c r="P299" i="34"/>
  <c r="P300" i="34"/>
  <c r="P301" i="34"/>
  <c r="P302" i="34"/>
  <c r="P303" i="34"/>
  <c r="P304" i="34"/>
  <c r="P305" i="34"/>
  <c r="P306" i="34"/>
  <c r="P307" i="34"/>
  <c r="P308" i="34"/>
  <c r="P309" i="34"/>
  <c r="P310" i="34"/>
  <c r="P311" i="34"/>
  <c r="P312" i="34"/>
  <c r="P313" i="34"/>
  <c r="P314" i="34"/>
  <c r="P315" i="34"/>
  <c r="P316" i="34"/>
  <c r="P317" i="34"/>
  <c r="P318" i="34"/>
  <c r="P319" i="34"/>
  <c r="P320" i="34"/>
  <c r="P321" i="34"/>
  <c r="P322" i="34"/>
  <c r="P323" i="34"/>
  <c r="P324" i="34"/>
  <c r="P325" i="34"/>
  <c r="P326" i="34"/>
  <c r="P327" i="34"/>
  <c r="P328" i="34"/>
  <c r="P329" i="34"/>
  <c r="P330" i="34"/>
  <c r="P331" i="34"/>
  <c r="P332" i="34"/>
  <c r="P333" i="34"/>
  <c r="P334" i="34"/>
  <c r="P335" i="34"/>
  <c r="P336" i="34"/>
  <c r="P337" i="34"/>
  <c r="P338" i="34"/>
  <c r="P339" i="34"/>
  <c r="P340" i="34"/>
  <c r="P341" i="34"/>
  <c r="P342" i="34"/>
  <c r="P343" i="34"/>
  <c r="P344" i="34"/>
  <c r="P345" i="34"/>
  <c r="P346" i="34"/>
  <c r="P347" i="34"/>
  <c r="P348" i="34"/>
  <c r="P349" i="34"/>
  <c r="P350" i="34"/>
  <c r="P351" i="34"/>
  <c r="P352" i="34"/>
  <c r="P353" i="34"/>
  <c r="P354" i="34"/>
  <c r="P355" i="34"/>
  <c r="P356" i="34"/>
  <c r="P357" i="34"/>
  <c r="P358" i="34"/>
  <c r="P359" i="34"/>
  <c r="P360" i="34"/>
  <c r="P361" i="34"/>
  <c r="P362" i="34"/>
  <c r="P363" i="34"/>
  <c r="P364" i="34"/>
  <c r="P365" i="34"/>
  <c r="P366" i="34"/>
  <c r="P367" i="34"/>
  <c r="P368" i="34"/>
  <c r="P369" i="34"/>
  <c r="P370" i="34"/>
  <c r="P371" i="34"/>
  <c r="P372" i="34"/>
  <c r="P373" i="34"/>
  <c r="P374" i="34"/>
  <c r="P375" i="34"/>
  <c r="P376" i="34"/>
  <c r="P377" i="34"/>
  <c r="P378" i="34"/>
  <c r="P379" i="34"/>
  <c r="P380" i="34"/>
  <c r="P381" i="34"/>
  <c r="P382" i="34"/>
  <c r="P383" i="34"/>
  <c r="P384" i="34"/>
  <c r="P385" i="34"/>
  <c r="P386" i="34"/>
  <c r="P387" i="34"/>
  <c r="P388" i="34"/>
  <c r="P389" i="34"/>
  <c r="P390" i="34"/>
  <c r="P391" i="34"/>
  <c r="P392" i="34"/>
  <c r="P393" i="34"/>
  <c r="P394" i="34"/>
  <c r="P395" i="34"/>
  <c r="P396" i="34"/>
  <c r="P397" i="34"/>
  <c r="P398" i="34"/>
  <c r="P399" i="34"/>
  <c r="P400" i="34"/>
  <c r="P401" i="34"/>
  <c r="P402" i="34"/>
  <c r="P403" i="34"/>
  <c r="P404" i="34"/>
  <c r="P405" i="34"/>
  <c r="P406" i="34"/>
  <c r="P407" i="34"/>
  <c r="P408" i="34"/>
  <c r="P409" i="34"/>
  <c r="P410" i="34"/>
  <c r="P411" i="34"/>
  <c r="P412" i="34"/>
  <c r="P413" i="34"/>
  <c r="P414" i="34"/>
  <c r="P415" i="34"/>
  <c r="P416" i="34"/>
  <c r="P417" i="34"/>
  <c r="P418" i="34"/>
  <c r="P419" i="34"/>
  <c r="P420" i="34"/>
  <c r="P421" i="34"/>
  <c r="P422" i="34"/>
  <c r="P423" i="34"/>
  <c r="P424" i="34"/>
  <c r="P425" i="34"/>
  <c r="P426" i="34"/>
  <c r="P427" i="34"/>
  <c r="P428" i="34"/>
  <c r="P429" i="34"/>
  <c r="P430" i="34"/>
  <c r="P431" i="34"/>
  <c r="P432" i="34"/>
  <c r="P433" i="34"/>
  <c r="P434" i="34"/>
  <c r="P435" i="34"/>
  <c r="P436" i="34"/>
  <c r="P437" i="34"/>
  <c r="P438" i="34"/>
  <c r="P439" i="34"/>
  <c r="P440" i="34"/>
  <c r="P441" i="34"/>
  <c r="P442" i="34"/>
  <c r="P443" i="34"/>
  <c r="P444" i="34"/>
  <c r="P445" i="34"/>
  <c r="P446" i="34"/>
  <c r="P447" i="34"/>
  <c r="P448" i="34"/>
  <c r="P449" i="34"/>
  <c r="P450" i="34"/>
  <c r="P451" i="34"/>
  <c r="P452" i="34"/>
  <c r="P453" i="34"/>
  <c r="P454" i="34"/>
  <c r="P455" i="34"/>
  <c r="P456" i="34"/>
  <c r="P457" i="34"/>
  <c r="P458" i="34"/>
  <c r="P459" i="34"/>
  <c r="P460" i="34"/>
  <c r="P461" i="34"/>
  <c r="P462" i="34"/>
  <c r="P463" i="34"/>
  <c r="P464" i="34"/>
  <c r="P465" i="34"/>
  <c r="P466" i="34"/>
  <c r="P467" i="34"/>
  <c r="P468" i="34"/>
  <c r="P469" i="34"/>
  <c r="P470" i="34"/>
  <c r="P471" i="34"/>
  <c r="P472" i="34"/>
  <c r="P473" i="34"/>
  <c r="P474" i="34"/>
  <c r="P475" i="34"/>
  <c r="P476" i="34"/>
  <c r="P477" i="34"/>
  <c r="P478" i="34"/>
  <c r="P479" i="34"/>
  <c r="P480" i="34"/>
  <c r="P481" i="34"/>
  <c r="P482" i="34"/>
  <c r="P483" i="34"/>
  <c r="P484" i="34"/>
  <c r="P485" i="34"/>
  <c r="P486" i="34"/>
  <c r="P487" i="34"/>
  <c r="P488" i="34"/>
  <c r="P489" i="34"/>
  <c r="P490" i="34"/>
  <c r="P491" i="34"/>
  <c r="P492" i="34"/>
  <c r="P493" i="34"/>
  <c r="P494" i="34"/>
  <c r="P495" i="34"/>
  <c r="P496" i="34"/>
  <c r="P497" i="34"/>
  <c r="P498" i="34"/>
  <c r="P499" i="34"/>
  <c r="P500" i="34"/>
  <c r="P501" i="34"/>
  <c r="P502" i="34"/>
  <c r="P503" i="34"/>
  <c r="P504" i="34"/>
  <c r="P505" i="34"/>
  <c r="P506" i="34"/>
  <c r="P507" i="34"/>
  <c r="P508" i="34"/>
  <c r="P509" i="34"/>
  <c r="P510" i="34"/>
  <c r="P511" i="34"/>
  <c r="P512" i="34"/>
  <c r="P513" i="34"/>
  <c r="P514" i="34"/>
  <c r="P515" i="34"/>
  <c r="P516" i="34"/>
  <c r="P517" i="34"/>
  <c r="P518" i="34"/>
  <c r="P519" i="34"/>
  <c r="P520" i="34"/>
  <c r="P521" i="34"/>
  <c r="P522" i="34"/>
  <c r="P523" i="34"/>
  <c r="P524" i="34"/>
  <c r="P525" i="34"/>
  <c r="P526" i="34"/>
  <c r="P527" i="34"/>
  <c r="P528" i="34"/>
  <c r="P529" i="34"/>
  <c r="P530" i="34"/>
  <c r="P531" i="34"/>
  <c r="P532" i="34"/>
  <c r="P533" i="34"/>
  <c r="P534" i="34"/>
  <c r="P535" i="34"/>
  <c r="P536" i="34"/>
  <c r="P537" i="34"/>
  <c r="P538" i="34"/>
  <c r="P539" i="34"/>
  <c r="P540" i="34"/>
  <c r="P541" i="34"/>
  <c r="P542" i="34"/>
  <c r="P543" i="34"/>
  <c r="P544" i="34"/>
  <c r="P545" i="34"/>
  <c r="P546" i="34"/>
  <c r="P547" i="34"/>
  <c r="P548" i="34"/>
  <c r="P549" i="34"/>
  <c r="P550" i="34"/>
  <c r="P551" i="34"/>
  <c r="P552" i="34"/>
  <c r="P553" i="34"/>
  <c r="P554" i="34"/>
  <c r="P555" i="34"/>
  <c r="P556" i="34"/>
  <c r="P557" i="34"/>
  <c r="P558" i="34"/>
  <c r="P559" i="34"/>
  <c r="P560" i="34"/>
  <c r="P561" i="34"/>
  <c r="P562" i="34"/>
  <c r="P563" i="34"/>
  <c r="P564" i="34"/>
  <c r="P565" i="34"/>
  <c r="P566" i="34"/>
  <c r="P567" i="34"/>
  <c r="P568" i="34"/>
  <c r="P569" i="34"/>
  <c r="P570" i="34"/>
  <c r="P571" i="34"/>
  <c r="P572" i="34"/>
  <c r="P573" i="34"/>
  <c r="P574" i="34"/>
  <c r="P575" i="34"/>
  <c r="P576" i="34"/>
  <c r="P577" i="34"/>
  <c r="P578" i="34"/>
  <c r="P579" i="34"/>
  <c r="P580" i="34"/>
  <c r="P581" i="34"/>
  <c r="P582" i="34"/>
  <c r="P583" i="34"/>
  <c r="P584" i="34"/>
  <c r="P585" i="34"/>
  <c r="P586" i="34"/>
  <c r="P587" i="34"/>
  <c r="P588" i="34"/>
  <c r="P589" i="34"/>
  <c r="P590" i="34"/>
  <c r="P591" i="34"/>
  <c r="P592" i="34"/>
  <c r="P593" i="34"/>
  <c r="P594" i="34"/>
  <c r="P595" i="34"/>
  <c r="P596" i="34"/>
  <c r="P597" i="34"/>
  <c r="P598" i="34"/>
  <c r="P599" i="34"/>
  <c r="P600" i="34"/>
  <c r="P601" i="34"/>
  <c r="P602" i="34"/>
  <c r="P603" i="34"/>
  <c r="P604" i="34"/>
  <c r="P605" i="34"/>
  <c r="P606" i="34"/>
  <c r="P607" i="34"/>
  <c r="P608" i="34"/>
  <c r="P609" i="34"/>
  <c r="P610" i="34"/>
  <c r="P611" i="34"/>
  <c r="P612" i="34"/>
  <c r="P613" i="34"/>
  <c r="P614" i="34"/>
  <c r="P615" i="34"/>
  <c r="P616" i="34"/>
  <c r="P617" i="34"/>
  <c r="P618" i="34"/>
  <c r="P619" i="34"/>
  <c r="P620" i="34"/>
  <c r="P621" i="34"/>
  <c r="P622" i="34"/>
  <c r="P623" i="34"/>
  <c r="P624" i="34"/>
  <c r="P625" i="34"/>
  <c r="P626" i="34"/>
  <c r="P627" i="34"/>
  <c r="P628" i="34"/>
  <c r="P629" i="34"/>
  <c r="P630" i="34"/>
  <c r="P631" i="34"/>
  <c r="P632" i="34"/>
  <c r="P633" i="34"/>
  <c r="P634" i="34"/>
  <c r="P635" i="34"/>
  <c r="P636" i="34"/>
  <c r="P637" i="34"/>
  <c r="P638" i="34"/>
  <c r="P639" i="34"/>
  <c r="P640" i="34"/>
  <c r="P641" i="34"/>
  <c r="P642" i="34"/>
  <c r="P643" i="34"/>
  <c r="P644" i="34"/>
  <c r="P645" i="34"/>
  <c r="P646" i="34"/>
  <c r="P647" i="34"/>
  <c r="P648" i="34"/>
  <c r="P649" i="34"/>
  <c r="P650" i="34"/>
  <c r="P651" i="34"/>
  <c r="P652" i="34"/>
  <c r="P653" i="34"/>
  <c r="P654" i="34"/>
  <c r="P655" i="34"/>
  <c r="P656" i="34"/>
  <c r="P657" i="34"/>
  <c r="P658" i="34"/>
  <c r="P659" i="34"/>
  <c r="P660" i="34"/>
  <c r="P661" i="34"/>
  <c r="P662" i="34"/>
  <c r="P663" i="34"/>
  <c r="P664" i="34"/>
  <c r="P665" i="34"/>
  <c r="P666" i="34"/>
  <c r="P667" i="34"/>
  <c r="P668" i="34"/>
  <c r="P669" i="34"/>
  <c r="P670" i="34"/>
  <c r="P671" i="34"/>
  <c r="P672" i="34"/>
  <c r="P673" i="34"/>
  <c r="P674" i="34"/>
  <c r="P675" i="34"/>
  <c r="P676" i="34"/>
  <c r="P677" i="34"/>
  <c r="P678" i="34"/>
  <c r="P679" i="34"/>
  <c r="P680" i="34"/>
  <c r="P681" i="34"/>
  <c r="P682" i="34"/>
  <c r="P683" i="34"/>
  <c r="P684" i="34"/>
  <c r="P685" i="34"/>
  <c r="P686" i="34"/>
  <c r="P687" i="34"/>
  <c r="P688" i="34"/>
  <c r="P689" i="34"/>
  <c r="P690" i="34"/>
  <c r="P691" i="34"/>
  <c r="P692" i="34"/>
  <c r="P693" i="34"/>
  <c r="P694" i="34"/>
  <c r="P695" i="34"/>
  <c r="P696" i="34"/>
  <c r="P697" i="34"/>
  <c r="P698" i="34"/>
  <c r="P699" i="34"/>
  <c r="P700" i="34"/>
  <c r="P701" i="34"/>
  <c r="P702" i="34"/>
  <c r="P703" i="34"/>
  <c r="P704" i="34"/>
  <c r="P705" i="34"/>
  <c r="P706" i="34"/>
  <c r="P707" i="34"/>
  <c r="P708" i="34"/>
  <c r="P709" i="34"/>
  <c r="P710" i="34"/>
  <c r="P711" i="34"/>
  <c r="P712" i="34"/>
  <c r="P713" i="34"/>
  <c r="P714" i="34"/>
  <c r="P715" i="34"/>
  <c r="P716" i="34"/>
  <c r="P717" i="34"/>
  <c r="P718" i="34"/>
  <c r="P719" i="34"/>
  <c r="P720" i="34"/>
  <c r="P721" i="34"/>
  <c r="P722" i="34"/>
  <c r="P723" i="34"/>
  <c r="P724" i="34"/>
  <c r="P725" i="34"/>
  <c r="P726" i="34"/>
  <c r="P727" i="34"/>
  <c r="P728" i="34"/>
  <c r="P729" i="34"/>
  <c r="P730" i="34"/>
  <c r="P731" i="34"/>
  <c r="P732" i="34"/>
  <c r="P733" i="34"/>
  <c r="P734" i="34"/>
  <c r="P735" i="34"/>
  <c r="P736" i="34"/>
  <c r="P737" i="34"/>
  <c r="P738" i="34"/>
  <c r="P739" i="34"/>
  <c r="P740" i="34"/>
  <c r="P741" i="34"/>
  <c r="P742" i="34"/>
  <c r="P743" i="34"/>
  <c r="P744" i="34"/>
  <c r="P745" i="34"/>
  <c r="P746" i="34"/>
  <c r="P747" i="34"/>
  <c r="P748" i="34"/>
  <c r="P749" i="34"/>
  <c r="P750" i="34"/>
  <c r="P751" i="34"/>
  <c r="P752" i="34"/>
  <c r="P753" i="34"/>
  <c r="P754" i="34"/>
  <c r="P755" i="34"/>
  <c r="P756" i="34"/>
  <c r="P757" i="34"/>
  <c r="P758" i="34"/>
  <c r="P759" i="34"/>
  <c r="P760" i="34"/>
  <c r="P761" i="34"/>
  <c r="P762" i="34"/>
  <c r="P763" i="34"/>
  <c r="P764" i="34"/>
  <c r="P765" i="34"/>
  <c r="P766" i="34"/>
  <c r="P767" i="34"/>
  <c r="P768" i="34"/>
  <c r="P769" i="34"/>
  <c r="P770" i="34"/>
  <c r="P771" i="34"/>
  <c r="P772" i="34"/>
  <c r="P773" i="34"/>
  <c r="P774" i="34"/>
  <c r="P775" i="34"/>
  <c r="P776" i="34"/>
  <c r="P777" i="34"/>
  <c r="P778" i="34"/>
  <c r="P779" i="34"/>
  <c r="P780" i="34"/>
  <c r="P781" i="34"/>
  <c r="P782" i="34"/>
  <c r="P783" i="34"/>
  <c r="P784" i="34"/>
  <c r="P785" i="34"/>
  <c r="P786" i="34"/>
  <c r="P787" i="34"/>
  <c r="P788" i="34"/>
  <c r="P789" i="34"/>
  <c r="P790" i="34"/>
  <c r="P791" i="34"/>
  <c r="P792" i="34"/>
  <c r="P793" i="34"/>
  <c r="P794" i="34"/>
  <c r="P795" i="34"/>
  <c r="P796" i="34"/>
  <c r="P797" i="34"/>
  <c r="P798" i="34"/>
  <c r="P799" i="34"/>
  <c r="P800" i="34"/>
  <c r="P801" i="34"/>
  <c r="P802" i="34"/>
  <c r="P803" i="34"/>
  <c r="P804" i="34"/>
  <c r="P805" i="34"/>
  <c r="P806" i="34"/>
  <c r="P807" i="34"/>
  <c r="P808" i="34"/>
  <c r="P809" i="34"/>
  <c r="P810" i="34"/>
  <c r="P811" i="34"/>
  <c r="P812" i="34"/>
  <c r="P813" i="34"/>
  <c r="P814" i="34"/>
  <c r="P815" i="34"/>
  <c r="P816" i="34"/>
  <c r="P817" i="34"/>
  <c r="P818" i="34"/>
  <c r="P819" i="34"/>
  <c r="P820" i="34"/>
  <c r="P821" i="34"/>
  <c r="P822" i="34"/>
  <c r="P823" i="34"/>
  <c r="P824" i="34"/>
  <c r="P825" i="34"/>
  <c r="P826" i="34"/>
  <c r="P827" i="34"/>
  <c r="P828" i="34"/>
  <c r="P829" i="34"/>
  <c r="P830" i="34"/>
  <c r="P831" i="34"/>
  <c r="P832" i="34"/>
  <c r="P833" i="34"/>
  <c r="P834" i="34"/>
  <c r="P835" i="34"/>
  <c r="P836" i="34"/>
  <c r="P837" i="34"/>
  <c r="P838" i="34"/>
  <c r="P839" i="34"/>
  <c r="P840" i="34"/>
  <c r="P841" i="34"/>
  <c r="P842" i="34"/>
  <c r="P843" i="34"/>
  <c r="P844" i="34"/>
  <c r="P845" i="34"/>
  <c r="P846" i="34"/>
  <c r="P847" i="34"/>
  <c r="P848" i="34"/>
  <c r="P849" i="34"/>
  <c r="P850" i="34"/>
  <c r="P851" i="34"/>
  <c r="P852" i="34"/>
  <c r="P853" i="34"/>
  <c r="P854" i="34"/>
  <c r="P855" i="34"/>
  <c r="P856" i="34"/>
  <c r="P857" i="34"/>
  <c r="P858" i="34"/>
  <c r="P859" i="34"/>
  <c r="P860" i="34"/>
  <c r="P861" i="34"/>
  <c r="P862" i="34"/>
  <c r="P863" i="34"/>
  <c r="P864" i="34"/>
  <c r="P865" i="34"/>
  <c r="P866" i="34"/>
  <c r="P867" i="34"/>
  <c r="P868" i="34"/>
  <c r="P869" i="34"/>
  <c r="P870" i="34"/>
  <c r="P871" i="34"/>
  <c r="P872" i="34"/>
  <c r="P873" i="34"/>
  <c r="P874" i="34"/>
  <c r="P875" i="34"/>
  <c r="P876" i="34"/>
  <c r="P877" i="34"/>
  <c r="P878" i="34"/>
  <c r="P879" i="34"/>
  <c r="P880" i="34"/>
  <c r="P881" i="34"/>
  <c r="P882" i="34"/>
  <c r="P883" i="34"/>
  <c r="P884" i="34"/>
  <c r="P885" i="34"/>
  <c r="P886" i="34"/>
  <c r="P887" i="34"/>
  <c r="P888" i="34"/>
  <c r="P889" i="34"/>
  <c r="P890" i="34"/>
  <c r="P891" i="34"/>
  <c r="P892" i="34"/>
  <c r="P893" i="34"/>
  <c r="P894" i="34"/>
  <c r="P895" i="34"/>
  <c r="P896" i="34"/>
  <c r="P897" i="34"/>
  <c r="P898" i="34"/>
  <c r="P899" i="34"/>
  <c r="P900" i="34"/>
  <c r="P901" i="34"/>
  <c r="P902" i="34"/>
  <c r="P903" i="34"/>
  <c r="P904" i="34"/>
  <c r="P905" i="34"/>
  <c r="P906" i="34"/>
  <c r="P907" i="34"/>
  <c r="P908" i="34"/>
  <c r="P909" i="34"/>
  <c r="P910" i="34"/>
  <c r="P911" i="34"/>
  <c r="P912" i="34"/>
  <c r="P913" i="34"/>
  <c r="P914" i="34"/>
  <c r="P915" i="34"/>
  <c r="P916" i="34"/>
  <c r="P917" i="34"/>
  <c r="P918" i="34"/>
  <c r="P919" i="34"/>
  <c r="P920" i="34"/>
  <c r="P921" i="34"/>
  <c r="P922" i="34"/>
  <c r="P923" i="34"/>
  <c r="P924" i="34"/>
  <c r="P925" i="34"/>
  <c r="P926" i="34"/>
  <c r="P927" i="34"/>
  <c r="P928" i="34"/>
  <c r="P929" i="34"/>
  <c r="P930" i="34"/>
  <c r="P931" i="34"/>
  <c r="P932" i="34"/>
  <c r="P933" i="34"/>
  <c r="P934" i="34"/>
  <c r="P935" i="34"/>
  <c r="P936" i="34"/>
  <c r="P937" i="34"/>
  <c r="P938" i="34"/>
  <c r="P939" i="34"/>
  <c r="P940" i="34"/>
  <c r="P941" i="34"/>
  <c r="P942" i="34"/>
  <c r="P943" i="34"/>
  <c r="P944" i="34"/>
  <c r="P945" i="34"/>
  <c r="P946" i="34"/>
  <c r="P947" i="34"/>
  <c r="P948" i="34"/>
  <c r="P949" i="34"/>
  <c r="P950" i="34"/>
  <c r="P951" i="34"/>
  <c r="P952" i="34"/>
  <c r="P953" i="34"/>
  <c r="P954" i="34"/>
  <c r="P955" i="34"/>
  <c r="P956" i="34"/>
  <c r="P957" i="34"/>
  <c r="P958" i="34"/>
  <c r="P959" i="34"/>
  <c r="P960" i="34"/>
  <c r="P961" i="34"/>
  <c r="P962" i="34"/>
  <c r="P963" i="34"/>
  <c r="P964" i="34"/>
  <c r="P965" i="34"/>
  <c r="P966" i="34"/>
  <c r="P967" i="34"/>
  <c r="P968" i="34"/>
  <c r="P969" i="34"/>
  <c r="P970" i="34"/>
  <c r="P971" i="34"/>
  <c r="P972" i="34"/>
  <c r="P973" i="34"/>
  <c r="P974" i="34"/>
  <c r="P975" i="34"/>
  <c r="P976" i="34"/>
  <c r="P977" i="34"/>
  <c r="P978" i="34"/>
  <c r="P979" i="34"/>
  <c r="P980" i="34"/>
  <c r="P981" i="34"/>
  <c r="P982" i="34"/>
  <c r="P983" i="34"/>
  <c r="P984" i="34"/>
  <c r="P985" i="34"/>
  <c r="P986" i="34"/>
  <c r="P987" i="34"/>
  <c r="P988" i="34"/>
  <c r="P989" i="34"/>
  <c r="P990" i="34"/>
  <c r="P991" i="34"/>
  <c r="P992" i="34"/>
  <c r="P993" i="34"/>
  <c r="P994" i="34"/>
  <c r="P995" i="34"/>
  <c r="P996" i="34"/>
  <c r="P997" i="34"/>
  <c r="P998" i="34"/>
  <c r="P999" i="34"/>
  <c r="P1000" i="34"/>
  <c r="P1001" i="34"/>
  <c r="P1002" i="34"/>
  <c r="P1003" i="34"/>
  <c r="P1004" i="34"/>
  <c r="P1005" i="34"/>
  <c r="P1006" i="34"/>
  <c r="P1007" i="34"/>
  <c r="P1008" i="34"/>
  <c r="P1009" i="34"/>
  <c r="P1010" i="34"/>
  <c r="P1011" i="34"/>
  <c r="P1012" i="34"/>
  <c r="P1013" i="34"/>
  <c r="P1014" i="34"/>
  <c r="P1015" i="34"/>
  <c r="P1016" i="34"/>
  <c r="P1017" i="34"/>
  <c r="P1018" i="34"/>
  <c r="P1019" i="34"/>
  <c r="P1020" i="34"/>
  <c r="P1021" i="34"/>
  <c r="P1022" i="34"/>
  <c r="P1023" i="34"/>
  <c r="P1024" i="34"/>
  <c r="P1025" i="34"/>
  <c r="P1026" i="34"/>
  <c r="P1027" i="34"/>
  <c r="P1028" i="34"/>
  <c r="P1029" i="34"/>
  <c r="P1030" i="34"/>
  <c r="P1031" i="34"/>
  <c r="P1032" i="34"/>
  <c r="P1033" i="34"/>
  <c r="P1034" i="34"/>
  <c r="P1035" i="34"/>
  <c r="P1036" i="34"/>
  <c r="P1037" i="34"/>
  <c r="P1038" i="34"/>
  <c r="P1039" i="34"/>
  <c r="P1040" i="34"/>
  <c r="P1041" i="34"/>
  <c r="P1042" i="34"/>
  <c r="P1043" i="34"/>
  <c r="P1044" i="34"/>
  <c r="P1045" i="34"/>
  <c r="P1046" i="34"/>
  <c r="P1047" i="34"/>
  <c r="P1048" i="34"/>
  <c r="P1049" i="34"/>
  <c r="P1050" i="34"/>
  <c r="P1051" i="34"/>
  <c r="P1052" i="34"/>
  <c r="P1053" i="34"/>
  <c r="P1054" i="34"/>
  <c r="P1055" i="34"/>
  <c r="P1056" i="34"/>
  <c r="P1057" i="34"/>
  <c r="P1058" i="34"/>
  <c r="P1059" i="34"/>
  <c r="P1060" i="34"/>
  <c r="P1061" i="34"/>
  <c r="P1062" i="34"/>
  <c r="P1063" i="34"/>
  <c r="P1064" i="34"/>
  <c r="P1065" i="34"/>
  <c r="P1066" i="34"/>
  <c r="P1067" i="34"/>
  <c r="P1068" i="34"/>
  <c r="P1069" i="34"/>
  <c r="P1070" i="34"/>
  <c r="P1071" i="34"/>
  <c r="P1072" i="34"/>
  <c r="P1073" i="34"/>
  <c r="P1074" i="34"/>
  <c r="P1075" i="34"/>
  <c r="P1076" i="34"/>
  <c r="P1077" i="34"/>
  <c r="P1078" i="34"/>
  <c r="P1079" i="34"/>
  <c r="P1080" i="34"/>
  <c r="P1081" i="34"/>
  <c r="P1082" i="34"/>
  <c r="P1083" i="34"/>
  <c r="P1084" i="34"/>
  <c r="P1085" i="34"/>
  <c r="P1086" i="34"/>
  <c r="P1087" i="34"/>
  <c r="P1088" i="34"/>
  <c r="P1089" i="34"/>
  <c r="P1090" i="34"/>
  <c r="P1091" i="34"/>
  <c r="P1092" i="34"/>
  <c r="P1093" i="34"/>
  <c r="P1094" i="34"/>
  <c r="P1095" i="34"/>
  <c r="P1096" i="34"/>
  <c r="P1097" i="34"/>
  <c r="P1098" i="34"/>
  <c r="P1099" i="34"/>
  <c r="P1100" i="34"/>
  <c r="P1101" i="34"/>
  <c r="P1102" i="34"/>
  <c r="P1103" i="34"/>
  <c r="P1104" i="34"/>
  <c r="P1105" i="34"/>
  <c r="P1106" i="34"/>
  <c r="P1107" i="34"/>
  <c r="P1108" i="34"/>
  <c r="P1109" i="34"/>
  <c r="P1110" i="34"/>
  <c r="P1111" i="34"/>
  <c r="P1112" i="34"/>
  <c r="P1113" i="34"/>
  <c r="P1114" i="34"/>
  <c r="P1115" i="34"/>
  <c r="P1116" i="34"/>
  <c r="P1117" i="34"/>
  <c r="P1118" i="34"/>
  <c r="P1119" i="34"/>
  <c r="P1120" i="34"/>
  <c r="P1121" i="34"/>
  <c r="P1122" i="34"/>
  <c r="P1123" i="34"/>
  <c r="P1124" i="34"/>
  <c r="P1125" i="34"/>
  <c r="P1126" i="34"/>
  <c r="P1127" i="34"/>
  <c r="P1128" i="34"/>
  <c r="P1129" i="34"/>
  <c r="P1130" i="34"/>
  <c r="P1131" i="34"/>
  <c r="P1132" i="34"/>
  <c r="P1133" i="34"/>
  <c r="P1134" i="34"/>
  <c r="P1135" i="34"/>
  <c r="P1136" i="34"/>
  <c r="P1137" i="34"/>
  <c r="P1138" i="34"/>
  <c r="P1139" i="34"/>
  <c r="P1140" i="34"/>
  <c r="P1141" i="34"/>
  <c r="P1142" i="34"/>
  <c r="P1143" i="34"/>
  <c r="P1144" i="34"/>
  <c r="P1145" i="34"/>
  <c r="P1146" i="34"/>
  <c r="P1147" i="34"/>
  <c r="P1148" i="34"/>
  <c r="P1149" i="34"/>
  <c r="P1150" i="34"/>
  <c r="P1151" i="34"/>
  <c r="P1152" i="34"/>
  <c r="P1153" i="34"/>
  <c r="P1154" i="34"/>
  <c r="P1155" i="34"/>
  <c r="P1156" i="34"/>
  <c r="P1157" i="34"/>
  <c r="P1158" i="34"/>
  <c r="P1159" i="34"/>
  <c r="P1160" i="34"/>
  <c r="P1161" i="34"/>
  <c r="P1162" i="34"/>
  <c r="P1163" i="34"/>
  <c r="P1164" i="34"/>
  <c r="P1165" i="34"/>
  <c r="P1166" i="34"/>
  <c r="P1167" i="34"/>
  <c r="P1168" i="34"/>
  <c r="P1169" i="34"/>
  <c r="P1170" i="34"/>
  <c r="P1171" i="34"/>
  <c r="P1172" i="34"/>
  <c r="P1173" i="34"/>
  <c r="P1174" i="34"/>
  <c r="P1175" i="34"/>
  <c r="P1176" i="34"/>
  <c r="P1177" i="34"/>
  <c r="P1178" i="34"/>
  <c r="P1179" i="34"/>
  <c r="P1180" i="34"/>
  <c r="P1181" i="34"/>
  <c r="P1182" i="34"/>
  <c r="P1183" i="34"/>
  <c r="P1184" i="34"/>
  <c r="P1185" i="34"/>
  <c r="P1186" i="34"/>
  <c r="P1187" i="34"/>
  <c r="P1188" i="34"/>
  <c r="P1189" i="34"/>
  <c r="P1190" i="34"/>
  <c r="P1191" i="34"/>
  <c r="P1192" i="34"/>
  <c r="P1193" i="34"/>
  <c r="P1194" i="34"/>
  <c r="P1195" i="34"/>
  <c r="P1196" i="34"/>
  <c r="P1197" i="34"/>
  <c r="P1198" i="34"/>
  <c r="P1199" i="34"/>
  <c r="P1200" i="34"/>
  <c r="P1201" i="34"/>
  <c r="P1202" i="34"/>
  <c r="P1203" i="34"/>
  <c r="P1204" i="34"/>
  <c r="P1205" i="34"/>
  <c r="P1206" i="34"/>
  <c r="P1207" i="34"/>
  <c r="P1208" i="34"/>
  <c r="P1209" i="34"/>
  <c r="P1210" i="34"/>
  <c r="P1211" i="34"/>
  <c r="P1212" i="34"/>
  <c r="P1213" i="34"/>
  <c r="P1214" i="34"/>
  <c r="P1215" i="34"/>
  <c r="P1216" i="34"/>
  <c r="P1217" i="34"/>
  <c r="P1218" i="34"/>
  <c r="P1219" i="34"/>
  <c r="P1220" i="34"/>
  <c r="P1221" i="34"/>
  <c r="P1222" i="34"/>
  <c r="P1223" i="34"/>
  <c r="P1224" i="34"/>
  <c r="P1225" i="34"/>
  <c r="P1226" i="34"/>
  <c r="P1227" i="34"/>
  <c r="P1228" i="34"/>
  <c r="P1229" i="34"/>
  <c r="P1230" i="34"/>
  <c r="P1231" i="34"/>
  <c r="P1232" i="34"/>
  <c r="P1233" i="34"/>
  <c r="P1234" i="34"/>
  <c r="P1235" i="34"/>
  <c r="P1236" i="34"/>
  <c r="P1237" i="34"/>
  <c r="P1238" i="34"/>
  <c r="P1239" i="34"/>
  <c r="P1240" i="34"/>
  <c r="P1241" i="34"/>
  <c r="P1242" i="34"/>
  <c r="P1243" i="34"/>
  <c r="P1244" i="34"/>
  <c r="P1245" i="34"/>
  <c r="P1246" i="34"/>
  <c r="P1247" i="34"/>
  <c r="P1248" i="34"/>
  <c r="P1249" i="34"/>
  <c r="P1250" i="34"/>
  <c r="P1251" i="34"/>
  <c r="P1252" i="34"/>
  <c r="P1253" i="34"/>
  <c r="P1254" i="34"/>
  <c r="P1255" i="34"/>
  <c r="P1256" i="34"/>
  <c r="P1257" i="34"/>
  <c r="P1258" i="34"/>
  <c r="P1259" i="34"/>
  <c r="P1260" i="34"/>
  <c r="P1261" i="34"/>
  <c r="P1262" i="34"/>
  <c r="P1263" i="34"/>
  <c r="P1264" i="34"/>
  <c r="P1265" i="34"/>
  <c r="P1266" i="34"/>
  <c r="P1267" i="34"/>
  <c r="P1268" i="34"/>
  <c r="P1269" i="34"/>
  <c r="P1270" i="34"/>
  <c r="P1271" i="34"/>
  <c r="P1272" i="34"/>
  <c r="P1273" i="34"/>
  <c r="P1274" i="34"/>
  <c r="P1275" i="34"/>
  <c r="P1276" i="34"/>
  <c r="P1277" i="34"/>
  <c r="P1278" i="34"/>
  <c r="P1279" i="34"/>
  <c r="P1280" i="34"/>
  <c r="P1281" i="34"/>
  <c r="P1282" i="34"/>
  <c r="P1283" i="34"/>
  <c r="P1284" i="34"/>
  <c r="P1285" i="34"/>
  <c r="P1286" i="34"/>
  <c r="P1287" i="34"/>
  <c r="P1288" i="34"/>
  <c r="P1289" i="34"/>
  <c r="P1290" i="34"/>
  <c r="P1291" i="34"/>
  <c r="P1292" i="34"/>
  <c r="P1293" i="34"/>
  <c r="P1294" i="34"/>
  <c r="P1295" i="34"/>
  <c r="P1296" i="34"/>
  <c r="P1297" i="34"/>
  <c r="P1298" i="34"/>
  <c r="P1299" i="34"/>
  <c r="P1300" i="34"/>
  <c r="P1301" i="34"/>
  <c r="P1302" i="34"/>
  <c r="P1303" i="34"/>
  <c r="P1304" i="34"/>
  <c r="P1305" i="34"/>
  <c r="P1306" i="34"/>
  <c r="P1307" i="34"/>
  <c r="P1308" i="34"/>
  <c r="P1309" i="34"/>
  <c r="P1310" i="34"/>
  <c r="P1311" i="34"/>
  <c r="P1312" i="34"/>
  <c r="P1313" i="34"/>
  <c r="P1314" i="34"/>
  <c r="P1315" i="34"/>
  <c r="P1316" i="34"/>
  <c r="P1317" i="34"/>
  <c r="P1318" i="34"/>
  <c r="P1319" i="34"/>
  <c r="P1320" i="34"/>
  <c r="P1321" i="34"/>
  <c r="P1322" i="34"/>
  <c r="P1323" i="34"/>
  <c r="P1324" i="34"/>
  <c r="P1325" i="34"/>
  <c r="P1326" i="34"/>
  <c r="P1327" i="34"/>
  <c r="P1328" i="34"/>
  <c r="P1329" i="34"/>
  <c r="P1330" i="34"/>
  <c r="P1331" i="34"/>
  <c r="P1332" i="34"/>
  <c r="P1333" i="34"/>
  <c r="P1334" i="34"/>
  <c r="P1335" i="34"/>
  <c r="P1336" i="34"/>
  <c r="P1337" i="34"/>
  <c r="P1338" i="34"/>
  <c r="P1339" i="34"/>
  <c r="P1340" i="34"/>
  <c r="P1341" i="34"/>
  <c r="P1342" i="34"/>
  <c r="P1343" i="34"/>
  <c r="P1344" i="34"/>
  <c r="P1345" i="34"/>
  <c r="P1346" i="34"/>
  <c r="P1347" i="34"/>
  <c r="P1348" i="34"/>
  <c r="P1349" i="34"/>
  <c r="P1350" i="34"/>
  <c r="P1351" i="34"/>
  <c r="P1352" i="34"/>
  <c r="P1353" i="34"/>
  <c r="P1354" i="34"/>
  <c r="P1355" i="34"/>
  <c r="P1356" i="34"/>
  <c r="P1357" i="34"/>
  <c r="P1358" i="34"/>
  <c r="P1359" i="34"/>
  <c r="P1360" i="34"/>
  <c r="P1361" i="34"/>
  <c r="P1362" i="34"/>
  <c r="P1363" i="34"/>
  <c r="P1364" i="34"/>
  <c r="P1365" i="34"/>
  <c r="P1366" i="34"/>
  <c r="P1367" i="34"/>
  <c r="P1368" i="34"/>
  <c r="P1369" i="34"/>
  <c r="P1370" i="34"/>
  <c r="P1371" i="34"/>
  <c r="P1372" i="34"/>
  <c r="P1373" i="34"/>
  <c r="P1374" i="34"/>
  <c r="P1375" i="34"/>
  <c r="P1376" i="34"/>
  <c r="P1377" i="34"/>
  <c r="P1378" i="34"/>
  <c r="P1379" i="34"/>
  <c r="P1380" i="34"/>
  <c r="P1381" i="34"/>
  <c r="P1382" i="34"/>
  <c r="P1383" i="34"/>
  <c r="P1384" i="34"/>
  <c r="P1385" i="34"/>
  <c r="P1386" i="34"/>
  <c r="P1387" i="34"/>
  <c r="P1388" i="34"/>
  <c r="P1389" i="34"/>
  <c r="P1390" i="34"/>
  <c r="P1391" i="34"/>
  <c r="P1392" i="34"/>
  <c r="P1393" i="34"/>
  <c r="P1394" i="34"/>
  <c r="P1395" i="34"/>
  <c r="P1396" i="34"/>
  <c r="P1397" i="34"/>
  <c r="P1398" i="34"/>
  <c r="P1399" i="34"/>
  <c r="P1400" i="34"/>
  <c r="P1401" i="34"/>
  <c r="P1402" i="34"/>
  <c r="P1403" i="34"/>
  <c r="P1404" i="34"/>
  <c r="P1405" i="34"/>
  <c r="P1406" i="34"/>
  <c r="P1407" i="34"/>
  <c r="P1408" i="34"/>
  <c r="P1409" i="34"/>
  <c r="P1410" i="34"/>
  <c r="P1411" i="34"/>
  <c r="P1412" i="34"/>
  <c r="P1413" i="34"/>
  <c r="P1414" i="34"/>
  <c r="P1415" i="34"/>
  <c r="P1416" i="34"/>
  <c r="P1417" i="34"/>
  <c r="P1418" i="34"/>
  <c r="P1419" i="34"/>
  <c r="P1420" i="34"/>
  <c r="P1421" i="34"/>
  <c r="P1422" i="34"/>
  <c r="P1423" i="34"/>
  <c r="P1424" i="34"/>
  <c r="P1425" i="34"/>
  <c r="P1426" i="34"/>
  <c r="P1427" i="34"/>
  <c r="P1428" i="34"/>
  <c r="P1429" i="34"/>
  <c r="P1430" i="34"/>
  <c r="P1431" i="34"/>
  <c r="P1432" i="34"/>
  <c r="P1433" i="34"/>
  <c r="P1434" i="34"/>
  <c r="P1435" i="34"/>
  <c r="P1436" i="34"/>
  <c r="P1437" i="34"/>
  <c r="P1438" i="34"/>
  <c r="P1439" i="34"/>
  <c r="P1440" i="34"/>
  <c r="P1441" i="34"/>
  <c r="P1442" i="34"/>
  <c r="P1443" i="34"/>
  <c r="P1444" i="34"/>
  <c r="P1445" i="34"/>
  <c r="P1446" i="34"/>
  <c r="P1447" i="34"/>
  <c r="P1448" i="34"/>
  <c r="P1449" i="34"/>
  <c r="P1450" i="34"/>
  <c r="P1451" i="34"/>
  <c r="P1452" i="34"/>
  <c r="P1453" i="34"/>
  <c r="P1454" i="34"/>
  <c r="P1455" i="34"/>
  <c r="P1456" i="34"/>
  <c r="P1457" i="34"/>
  <c r="P1458" i="34"/>
  <c r="P1459" i="34"/>
  <c r="P1460" i="34"/>
  <c r="P1461" i="34"/>
  <c r="P1462" i="34"/>
  <c r="P1463" i="34"/>
  <c r="P1464" i="34"/>
  <c r="P1465" i="34"/>
  <c r="P1466" i="34"/>
  <c r="P1467" i="34"/>
  <c r="P1468" i="34"/>
  <c r="P1469" i="34"/>
  <c r="P1470" i="34"/>
  <c r="P1471" i="34"/>
  <c r="P1472" i="34"/>
  <c r="P1473" i="34"/>
  <c r="P1474" i="34"/>
  <c r="P1475" i="34"/>
  <c r="P1476" i="34"/>
  <c r="P1477" i="34"/>
  <c r="P1478" i="34"/>
  <c r="P1479" i="34"/>
  <c r="P1480" i="34"/>
  <c r="P1481" i="34"/>
  <c r="P1482" i="34"/>
  <c r="P1483" i="34"/>
  <c r="P1484" i="34"/>
  <c r="P1485" i="34"/>
  <c r="P1486" i="34"/>
  <c r="P1487" i="34"/>
  <c r="P1488" i="34"/>
  <c r="P1489" i="34"/>
  <c r="P1490" i="34"/>
  <c r="P1491" i="34"/>
  <c r="P1492" i="34"/>
  <c r="P1493" i="34"/>
  <c r="P1494" i="34"/>
  <c r="P1495" i="34"/>
  <c r="P1496" i="34"/>
  <c r="P1497" i="34"/>
  <c r="P1498" i="34"/>
  <c r="P1499" i="34"/>
  <c r="P1500" i="34"/>
  <c r="P1501" i="34"/>
  <c r="P1502" i="34"/>
  <c r="P1503" i="34"/>
  <c r="P1504" i="34"/>
  <c r="P1505" i="34"/>
  <c r="P1506" i="34"/>
  <c r="P1507" i="34"/>
  <c r="P1508" i="34"/>
  <c r="P1509" i="34"/>
  <c r="P1510" i="34"/>
  <c r="P1511" i="34"/>
  <c r="P1512" i="34"/>
  <c r="P1513" i="34"/>
  <c r="P1514" i="34"/>
  <c r="P1515" i="34"/>
  <c r="P1516" i="34"/>
  <c r="P1517" i="34"/>
  <c r="P1518" i="34"/>
  <c r="P1519" i="34"/>
  <c r="P1520" i="34"/>
  <c r="P1521" i="34"/>
  <c r="P1522" i="34"/>
  <c r="P1523" i="34"/>
  <c r="P1524" i="34"/>
  <c r="P1525" i="34"/>
  <c r="P1526" i="34"/>
  <c r="P1527" i="34"/>
  <c r="P1528" i="34"/>
  <c r="P1529" i="34"/>
  <c r="P1530" i="34"/>
  <c r="P1531" i="34"/>
  <c r="P1532" i="34"/>
  <c r="P1533" i="34"/>
  <c r="P1534" i="34"/>
  <c r="P1535" i="34"/>
  <c r="P1536" i="34"/>
  <c r="P1537" i="34"/>
  <c r="P1538" i="34"/>
  <c r="P1539" i="34"/>
  <c r="P1540" i="34"/>
  <c r="P1541" i="34"/>
  <c r="P1542" i="34"/>
  <c r="P1543" i="34"/>
  <c r="P1544" i="34"/>
  <c r="P1545" i="34"/>
  <c r="P1546" i="34"/>
  <c r="P1547" i="34"/>
  <c r="P1548" i="34"/>
  <c r="P1549" i="34"/>
  <c r="P1550" i="34"/>
  <c r="P1551" i="34"/>
  <c r="P1552" i="34"/>
  <c r="P1553" i="34"/>
  <c r="P1554" i="34"/>
  <c r="P1555" i="34"/>
  <c r="P1556" i="34"/>
  <c r="P1557" i="34"/>
  <c r="P1558" i="34"/>
  <c r="P1559" i="34"/>
  <c r="P1560" i="34"/>
  <c r="P1561" i="34"/>
  <c r="P1562" i="34"/>
  <c r="P1563" i="34"/>
  <c r="P1564" i="34"/>
  <c r="P1565" i="34"/>
  <c r="P1566" i="34"/>
  <c r="P1567" i="34"/>
  <c r="P1568" i="34"/>
  <c r="P1569" i="34"/>
  <c r="P1570" i="34"/>
  <c r="P1571" i="34"/>
  <c r="P1572" i="34"/>
  <c r="P1573" i="34"/>
  <c r="P1574" i="34"/>
  <c r="P1575" i="34"/>
  <c r="P1576" i="34"/>
  <c r="P1577" i="34"/>
  <c r="P1578" i="34"/>
  <c r="P1579" i="34"/>
  <c r="P1580" i="34"/>
  <c r="P1581" i="34"/>
  <c r="P1582" i="34"/>
  <c r="P1583" i="34"/>
  <c r="P1584" i="34"/>
  <c r="P1585" i="34"/>
  <c r="P1586" i="34"/>
  <c r="P1587" i="34"/>
  <c r="P1588" i="34"/>
  <c r="P1589" i="34"/>
  <c r="P1590" i="34"/>
  <c r="P1591" i="34"/>
  <c r="P1592" i="34"/>
  <c r="P1593" i="34"/>
  <c r="P1594" i="34"/>
  <c r="P1595" i="34"/>
  <c r="P1596" i="34"/>
  <c r="P1597" i="34"/>
  <c r="P1598" i="34"/>
  <c r="P1599" i="34"/>
  <c r="P1600" i="34"/>
  <c r="P1601" i="34"/>
  <c r="P1602" i="34"/>
  <c r="P1603" i="34"/>
  <c r="P1604" i="34"/>
  <c r="P1605" i="34"/>
  <c r="P1606" i="34"/>
  <c r="P1607" i="34"/>
  <c r="P1608" i="34"/>
  <c r="P1609" i="34"/>
  <c r="P1610" i="34"/>
  <c r="P1611" i="34"/>
  <c r="P1612" i="34"/>
  <c r="P1613" i="34"/>
  <c r="P1614" i="34"/>
  <c r="P1615" i="34"/>
  <c r="P1616" i="34"/>
  <c r="P1617" i="34"/>
  <c r="P1618" i="34"/>
  <c r="P1619" i="34"/>
  <c r="P1620" i="34"/>
  <c r="P1621" i="34"/>
  <c r="P1622" i="34"/>
  <c r="P1623" i="34"/>
  <c r="P1624" i="34"/>
  <c r="P1625" i="34"/>
  <c r="P1626" i="34"/>
  <c r="P1627" i="34"/>
  <c r="P1628" i="34"/>
  <c r="P1629" i="34"/>
  <c r="P1630" i="34"/>
  <c r="P1631" i="34"/>
  <c r="P1632" i="34"/>
  <c r="P1633" i="34"/>
  <c r="P1634" i="34"/>
  <c r="P1635" i="34"/>
  <c r="P1636" i="34"/>
  <c r="P1637" i="34"/>
  <c r="P1638" i="34"/>
  <c r="P1639" i="34"/>
  <c r="P1640" i="34"/>
  <c r="P1641" i="34"/>
  <c r="P1642" i="34"/>
  <c r="P1643" i="34"/>
  <c r="P1644" i="34"/>
  <c r="P1645" i="34"/>
  <c r="P1646" i="34"/>
  <c r="P1647" i="34"/>
  <c r="P1648" i="34"/>
  <c r="P1649" i="34"/>
  <c r="P1650" i="34"/>
  <c r="P1651" i="34"/>
  <c r="P1652" i="34"/>
  <c r="P1653" i="34"/>
  <c r="P1654" i="34"/>
  <c r="P1655" i="34"/>
  <c r="P1656" i="34"/>
  <c r="P1657" i="34"/>
  <c r="P1658" i="34"/>
  <c r="P1659" i="34"/>
  <c r="P1660" i="34"/>
  <c r="P1661" i="34"/>
  <c r="P1662" i="34"/>
  <c r="P1663" i="34"/>
  <c r="P1664" i="34"/>
  <c r="P1665" i="34"/>
  <c r="P1666" i="34"/>
  <c r="P1667" i="34"/>
  <c r="P1668" i="34"/>
  <c r="P1669" i="34"/>
  <c r="P1670" i="34"/>
  <c r="P1671" i="34"/>
  <c r="P1672" i="34"/>
  <c r="P1673" i="34"/>
  <c r="P1674" i="34"/>
  <c r="P1675" i="34"/>
  <c r="P1676" i="34"/>
  <c r="P1677" i="34"/>
  <c r="P1678" i="34"/>
  <c r="P1679" i="34"/>
  <c r="P1680" i="34"/>
  <c r="P1681" i="34"/>
  <c r="P1682" i="34"/>
  <c r="P1683" i="34"/>
  <c r="P1684" i="34"/>
  <c r="P1685" i="34"/>
  <c r="P1686" i="34"/>
  <c r="P1687" i="34"/>
  <c r="P1688" i="34"/>
  <c r="P1689" i="34"/>
  <c r="P1690" i="34"/>
  <c r="P1691" i="34"/>
  <c r="P1692" i="34"/>
  <c r="P1693" i="34"/>
  <c r="P1694" i="34"/>
  <c r="P1695" i="34"/>
  <c r="P1696" i="34"/>
  <c r="P1697" i="34"/>
  <c r="P1698" i="34"/>
  <c r="P1699" i="34"/>
  <c r="P1700" i="34"/>
  <c r="P1701" i="34"/>
  <c r="P1702" i="34"/>
  <c r="P1703" i="34"/>
  <c r="P1704" i="34"/>
  <c r="P1705" i="34"/>
  <c r="P1706" i="34"/>
  <c r="P1707" i="34"/>
  <c r="P1708" i="34"/>
  <c r="P1709" i="34"/>
  <c r="P1710" i="34"/>
  <c r="P1711" i="34"/>
  <c r="P1712" i="34"/>
  <c r="P1713" i="34"/>
  <c r="P1714" i="34"/>
  <c r="P1715" i="34"/>
  <c r="P1716" i="34"/>
  <c r="P1717" i="34"/>
  <c r="P1718" i="34"/>
  <c r="P1719" i="34"/>
  <c r="P1720" i="34"/>
  <c r="P1721" i="34"/>
  <c r="P1722" i="34"/>
  <c r="P1723" i="34"/>
  <c r="P1724" i="34"/>
  <c r="P1725" i="34"/>
  <c r="P1726" i="34"/>
  <c r="P1727" i="34"/>
  <c r="P1728" i="34"/>
  <c r="P1729" i="34"/>
  <c r="P1730" i="34"/>
  <c r="P1731" i="34"/>
  <c r="P1732" i="34"/>
  <c r="P1733" i="34"/>
  <c r="P1734" i="34"/>
  <c r="P1735" i="34"/>
  <c r="P1736" i="34"/>
  <c r="P1737" i="34"/>
  <c r="P1738" i="34"/>
  <c r="P1739" i="34"/>
  <c r="P1740" i="34"/>
  <c r="P1741" i="34"/>
  <c r="P1742" i="34"/>
  <c r="P1743" i="34"/>
  <c r="P1744" i="34"/>
  <c r="P1745" i="34"/>
  <c r="P1746" i="34"/>
  <c r="P1747" i="34"/>
  <c r="P1748" i="34"/>
  <c r="P1749" i="34"/>
  <c r="P1750" i="34"/>
  <c r="P1751" i="34"/>
  <c r="P1752" i="34"/>
  <c r="P1753" i="34"/>
  <c r="P1754" i="34"/>
  <c r="P1755" i="34"/>
  <c r="P1756" i="34"/>
  <c r="P1757" i="34"/>
  <c r="P1758" i="34"/>
  <c r="P1759" i="34"/>
  <c r="P1760" i="34"/>
  <c r="P1761" i="34"/>
  <c r="P1762" i="34"/>
  <c r="P1763" i="34"/>
  <c r="P1764" i="34"/>
  <c r="P1765" i="34"/>
  <c r="P1766" i="34"/>
  <c r="P1767" i="34"/>
  <c r="P1768" i="34"/>
  <c r="P1769" i="34"/>
  <c r="P1770" i="34"/>
  <c r="P1771" i="34"/>
  <c r="P1772" i="34"/>
  <c r="P1773" i="34"/>
  <c r="P1774" i="34"/>
  <c r="P1775" i="34"/>
  <c r="P1776" i="34"/>
  <c r="P1777" i="34"/>
  <c r="P1778" i="34"/>
  <c r="P1779" i="34"/>
  <c r="P1780" i="34"/>
  <c r="P1781" i="34"/>
  <c r="P1782" i="34"/>
  <c r="P1783" i="34"/>
  <c r="P1784" i="34"/>
  <c r="P1785" i="34"/>
  <c r="P1786" i="34"/>
  <c r="P1787" i="34"/>
  <c r="P1788" i="34"/>
  <c r="P1789" i="34"/>
  <c r="P1790" i="34"/>
  <c r="P1791" i="34"/>
  <c r="P1792" i="34"/>
  <c r="P1793" i="34"/>
  <c r="P1794" i="34"/>
  <c r="P1795" i="34"/>
  <c r="P1796" i="34"/>
  <c r="P1797" i="34"/>
  <c r="P1798" i="34"/>
  <c r="P1799" i="34"/>
  <c r="P1800" i="34"/>
  <c r="P1801" i="34"/>
  <c r="P1802" i="34"/>
  <c r="P1803" i="34"/>
  <c r="P1804" i="34"/>
  <c r="P1805" i="34"/>
  <c r="P1806" i="34"/>
  <c r="P1807" i="34"/>
  <c r="P1808" i="34"/>
  <c r="P1809" i="34"/>
  <c r="P1810" i="34"/>
  <c r="P1811" i="34"/>
  <c r="P1812" i="34"/>
  <c r="P1813" i="34"/>
  <c r="P1814" i="34"/>
  <c r="P1815" i="34"/>
  <c r="P1816" i="34"/>
  <c r="P1817" i="34"/>
  <c r="P1818" i="34"/>
  <c r="P1819" i="34"/>
  <c r="P1820" i="34"/>
  <c r="P1821" i="34"/>
  <c r="P1822" i="34"/>
  <c r="P1823" i="34"/>
  <c r="P1824" i="34"/>
  <c r="P1825" i="34"/>
  <c r="P1826" i="34"/>
  <c r="P1827" i="34"/>
  <c r="P1828" i="34"/>
  <c r="P1829" i="34"/>
  <c r="P1830" i="34"/>
  <c r="P1831" i="34"/>
  <c r="P1832" i="34"/>
  <c r="P1833" i="34"/>
  <c r="P1834" i="34"/>
  <c r="P1835" i="34"/>
  <c r="P1836" i="34"/>
  <c r="P1837" i="34"/>
  <c r="P1838" i="34"/>
  <c r="P1839" i="34"/>
  <c r="P1840" i="34"/>
  <c r="P1841" i="34"/>
  <c r="P1842" i="34"/>
  <c r="P1843" i="34"/>
  <c r="P1844" i="34"/>
  <c r="P1845" i="34"/>
  <c r="P1846" i="34"/>
  <c r="P1847" i="34"/>
  <c r="P1848" i="34"/>
  <c r="P1849" i="34"/>
  <c r="P1850" i="34"/>
  <c r="P1851" i="34"/>
  <c r="P1852" i="34"/>
  <c r="P1853" i="34"/>
  <c r="P1854" i="34"/>
  <c r="P1855" i="34"/>
  <c r="P1856" i="34"/>
  <c r="P1857" i="34"/>
  <c r="P1858" i="34"/>
  <c r="P1859" i="34"/>
  <c r="P1860" i="34"/>
  <c r="P1861" i="34"/>
  <c r="P1862" i="34"/>
  <c r="P1863" i="34"/>
  <c r="P1864" i="34"/>
  <c r="P1865" i="34"/>
  <c r="P1866" i="34"/>
  <c r="P1867" i="34"/>
  <c r="P1868" i="34"/>
  <c r="P1869" i="34"/>
  <c r="P1870" i="34"/>
  <c r="P1871" i="34"/>
  <c r="P1872" i="34"/>
  <c r="P1873" i="34"/>
  <c r="P1874" i="34"/>
  <c r="P1875" i="34"/>
  <c r="P1876" i="34"/>
  <c r="P1877" i="34"/>
  <c r="P1878" i="34"/>
  <c r="P1879" i="34"/>
  <c r="P1880" i="34"/>
  <c r="P1881" i="34"/>
  <c r="P1882" i="34"/>
  <c r="P1883" i="34"/>
  <c r="P1884" i="34"/>
  <c r="P1885" i="34"/>
  <c r="P1886" i="34"/>
  <c r="P1887" i="34"/>
  <c r="P1888" i="34"/>
  <c r="P1889" i="34"/>
  <c r="P1890" i="34"/>
  <c r="P1891" i="34"/>
  <c r="P1892" i="34"/>
  <c r="P1893" i="34"/>
  <c r="P1894" i="34"/>
  <c r="P1895" i="34"/>
  <c r="P1896" i="34"/>
  <c r="P1897" i="34"/>
  <c r="P1898" i="34"/>
  <c r="P1899" i="34"/>
  <c r="P1900" i="34"/>
  <c r="P1901" i="34"/>
  <c r="P1902" i="34"/>
  <c r="P1903" i="34"/>
  <c r="P1904" i="34"/>
  <c r="P1905" i="34"/>
  <c r="P1906" i="34"/>
  <c r="P1907" i="34"/>
  <c r="P1908" i="34"/>
  <c r="P1909" i="34"/>
  <c r="P1911" i="34"/>
  <c r="P1912" i="34"/>
  <c r="P1913" i="34"/>
  <c r="P1914" i="34"/>
  <c r="P1915" i="34"/>
  <c r="P1916" i="34"/>
  <c r="P1917" i="34"/>
  <c r="P1918" i="34"/>
  <c r="P1919" i="34"/>
  <c r="P1920" i="34"/>
  <c r="P1921" i="34"/>
  <c r="P1922" i="34"/>
  <c r="P1923" i="34"/>
  <c r="P1924" i="34"/>
  <c r="P1925" i="34"/>
  <c r="P1926" i="34"/>
  <c r="P1927" i="34"/>
  <c r="P1928" i="34"/>
  <c r="P1929" i="34"/>
  <c r="P1930" i="34"/>
  <c r="P1931" i="34"/>
  <c r="P1932" i="34"/>
  <c r="P1933" i="34"/>
  <c r="P1934" i="34"/>
  <c r="P1935" i="34"/>
  <c r="P1936" i="34"/>
  <c r="P1937" i="34"/>
  <c r="P1938" i="34"/>
  <c r="P1939" i="34"/>
  <c r="P1940" i="34"/>
  <c r="P1941" i="34"/>
  <c r="P1942" i="34"/>
  <c r="P1943" i="34"/>
  <c r="P1944" i="34"/>
  <c r="P1945" i="34"/>
  <c r="P1946" i="34"/>
  <c r="P1947" i="34"/>
  <c r="P1948" i="34"/>
  <c r="P1949" i="34"/>
  <c r="P1950" i="34"/>
  <c r="P1951" i="34"/>
  <c r="P1952" i="34"/>
  <c r="P1953" i="34"/>
  <c r="P1954" i="34"/>
  <c r="P1955" i="34"/>
  <c r="P1956" i="34"/>
  <c r="P1957" i="34"/>
  <c r="P1958" i="34"/>
  <c r="P1959" i="34"/>
  <c r="P1960" i="34"/>
  <c r="P1961" i="34"/>
  <c r="P1962" i="34"/>
  <c r="P1963" i="34"/>
  <c r="P1964" i="34"/>
  <c r="P1965" i="34"/>
  <c r="P1966" i="34"/>
  <c r="P1967" i="34"/>
  <c r="P1968" i="34"/>
  <c r="P1969" i="34"/>
  <c r="P1970" i="34"/>
  <c r="P1971" i="34"/>
  <c r="P1972" i="34"/>
  <c r="P1973" i="34"/>
  <c r="P1974" i="34"/>
  <c r="P1975" i="34"/>
  <c r="P1976" i="34"/>
  <c r="P1977" i="34"/>
  <c r="P1978" i="34"/>
  <c r="P1979" i="34"/>
  <c r="P1980" i="34"/>
  <c r="P1981" i="34"/>
  <c r="P1982" i="34"/>
  <c r="P1983" i="34"/>
  <c r="P1984" i="34"/>
  <c r="P1985" i="34"/>
  <c r="P1986" i="34"/>
  <c r="P1987" i="34"/>
  <c r="P1988" i="34"/>
  <c r="P1989" i="34"/>
  <c r="P1990" i="34"/>
  <c r="P1991" i="34"/>
  <c r="P1992" i="34"/>
  <c r="P1993" i="34"/>
  <c r="P1994" i="34"/>
  <c r="P1995" i="34"/>
  <c r="P1996" i="34"/>
  <c r="P1997" i="34"/>
  <c r="P1998" i="34"/>
  <c r="P1999" i="34"/>
  <c r="P2000" i="34"/>
  <c r="P2001" i="34"/>
  <c r="P2002" i="34"/>
  <c r="P2003" i="34"/>
  <c r="P2004" i="34"/>
  <c r="P2005" i="34"/>
  <c r="P2006" i="34"/>
  <c r="P2007" i="34"/>
  <c r="P2008" i="34"/>
  <c r="P2009" i="34"/>
  <c r="P2010" i="34"/>
  <c r="P2011" i="34"/>
  <c r="P2012" i="34"/>
  <c r="P2013" i="34"/>
  <c r="P2014" i="34"/>
  <c r="P2015" i="34"/>
  <c r="P2016" i="34"/>
  <c r="P2017" i="34"/>
  <c r="P2018" i="34"/>
  <c r="P2019" i="34"/>
  <c r="P2020" i="34"/>
  <c r="P2021" i="34"/>
  <c r="P2022" i="34"/>
  <c r="P2023" i="34"/>
  <c r="P2024" i="34"/>
  <c r="P2025" i="34"/>
  <c r="P2026" i="34"/>
  <c r="P2027" i="34"/>
  <c r="P2028" i="34"/>
  <c r="P2029" i="34"/>
  <c r="P2030" i="34"/>
  <c r="P2031" i="34"/>
  <c r="P2032" i="34"/>
  <c r="P2033" i="34"/>
  <c r="P2034" i="34"/>
  <c r="P2035" i="34"/>
  <c r="P2036" i="34"/>
  <c r="P2037" i="34"/>
  <c r="P2038" i="34"/>
  <c r="P2039" i="34"/>
  <c r="P2040" i="34"/>
  <c r="P2041" i="34"/>
  <c r="P2042" i="34"/>
  <c r="P2043" i="34"/>
  <c r="P2044" i="34"/>
  <c r="P2045" i="34"/>
  <c r="P2046" i="34"/>
  <c r="P2047" i="34"/>
  <c r="P2048" i="34"/>
  <c r="P2049" i="34"/>
  <c r="P2050" i="34"/>
  <c r="P2051" i="34"/>
  <c r="P2052" i="34"/>
  <c r="P2053" i="34"/>
  <c r="P2054" i="34"/>
  <c r="P2055" i="34"/>
  <c r="P2056" i="34"/>
  <c r="P2057" i="34"/>
  <c r="P2058" i="34"/>
  <c r="P2059" i="34"/>
  <c r="P2060" i="34"/>
  <c r="P2061" i="34"/>
  <c r="P2062" i="34"/>
  <c r="P2063" i="34"/>
  <c r="P2064" i="34"/>
  <c r="P2065" i="34"/>
  <c r="P2066" i="34"/>
  <c r="P2067" i="34"/>
  <c r="P2068" i="34"/>
  <c r="P2069" i="34"/>
  <c r="P2070" i="34"/>
  <c r="P2071" i="34"/>
  <c r="P2072" i="34"/>
  <c r="P2073" i="34"/>
  <c r="P2074" i="34"/>
  <c r="P2075" i="34"/>
  <c r="P2076" i="34"/>
  <c r="P2077" i="34"/>
  <c r="P2078" i="34"/>
  <c r="P2079" i="34"/>
  <c r="P2080" i="34"/>
  <c r="P2081" i="34"/>
  <c r="P2082" i="34"/>
  <c r="P2083" i="34"/>
  <c r="P2084" i="34"/>
  <c r="P2085" i="34"/>
  <c r="P2086" i="34"/>
  <c r="P2087" i="34"/>
  <c r="P2088" i="34"/>
  <c r="P2089" i="34"/>
  <c r="P2090" i="34"/>
  <c r="P2091" i="34"/>
  <c r="P2092" i="34"/>
  <c r="P2093" i="34"/>
  <c r="P2094" i="34"/>
  <c r="P2095" i="34"/>
  <c r="P2096" i="34"/>
  <c r="P2097" i="34"/>
  <c r="P2098" i="34"/>
  <c r="P2099" i="34"/>
  <c r="P2100" i="34"/>
  <c r="P2101" i="34"/>
  <c r="P2102" i="34"/>
  <c r="P2103" i="34"/>
  <c r="P2104" i="34"/>
  <c r="P2105" i="34"/>
  <c r="P2106" i="34"/>
  <c r="P2107" i="34"/>
  <c r="P2108" i="34"/>
  <c r="P2109" i="34"/>
  <c r="P2110" i="34"/>
  <c r="P2111" i="34"/>
  <c r="P2112" i="34"/>
  <c r="P2113" i="34"/>
  <c r="P2114" i="34"/>
  <c r="P2115" i="34"/>
  <c r="P2116" i="34"/>
  <c r="P2117" i="34"/>
  <c r="P2118" i="34"/>
  <c r="P2119" i="34"/>
  <c r="P2120" i="34"/>
  <c r="P2121" i="34"/>
  <c r="P2122" i="34"/>
  <c r="P2123" i="34"/>
  <c r="P2124" i="34"/>
  <c r="P2125" i="34"/>
  <c r="P2126" i="34"/>
  <c r="P2127" i="34"/>
  <c r="P2128" i="34"/>
  <c r="P2129" i="34"/>
  <c r="P2130" i="34"/>
  <c r="P2131" i="34"/>
  <c r="P2132" i="34"/>
  <c r="P2133" i="34"/>
  <c r="P2134" i="34"/>
  <c r="P2135" i="34"/>
  <c r="P2136" i="34"/>
  <c r="P2137" i="34"/>
  <c r="P2138" i="34"/>
  <c r="P2139" i="34"/>
  <c r="P2140" i="34"/>
  <c r="P2141" i="34"/>
  <c r="P2142" i="34"/>
  <c r="P2143" i="34"/>
  <c r="P2144" i="34"/>
  <c r="P2145" i="34"/>
  <c r="P2146" i="34"/>
  <c r="P2147" i="34"/>
  <c r="P2148" i="34"/>
  <c r="P2149" i="34"/>
  <c r="P2150" i="34"/>
  <c r="P2151" i="34"/>
  <c r="P2152" i="34"/>
  <c r="P2153" i="34"/>
  <c r="P2154" i="34"/>
  <c r="P2155" i="34"/>
  <c r="P2156" i="34"/>
  <c r="P2157" i="34"/>
  <c r="P2158" i="34"/>
  <c r="P2159" i="34"/>
  <c r="P2160" i="34"/>
  <c r="P2161" i="34"/>
  <c r="P2162" i="34"/>
  <c r="P2163" i="34"/>
  <c r="P2164" i="34"/>
  <c r="P2165" i="34"/>
  <c r="P2166" i="34"/>
  <c r="P2167" i="34"/>
  <c r="P2168" i="34"/>
  <c r="P2169" i="34"/>
  <c r="P2170" i="34"/>
  <c r="P2171" i="34"/>
  <c r="P2172" i="34"/>
  <c r="P2173" i="34"/>
  <c r="P2174" i="34"/>
  <c r="P2175" i="34"/>
  <c r="P2176" i="34"/>
  <c r="P2177" i="34"/>
  <c r="P2178" i="34"/>
  <c r="P2179" i="34"/>
  <c r="P2180" i="34"/>
  <c r="P2181" i="34"/>
  <c r="P2182" i="34"/>
  <c r="P2183" i="34"/>
  <c r="P2184" i="34"/>
  <c r="P2185" i="34"/>
  <c r="P2186" i="34"/>
  <c r="P2187" i="34"/>
  <c r="P2188" i="34"/>
  <c r="P2189" i="34"/>
  <c r="P2190" i="34"/>
  <c r="P2191" i="34"/>
  <c r="P2192" i="34"/>
  <c r="P2193" i="34"/>
  <c r="P2194" i="34"/>
  <c r="P2195" i="34"/>
  <c r="P2196" i="34"/>
  <c r="P2197" i="34"/>
  <c r="P2198" i="34"/>
  <c r="P2199" i="34"/>
  <c r="P2200" i="34"/>
  <c r="P2201" i="34"/>
  <c r="P2202" i="34"/>
  <c r="P2203" i="34"/>
  <c r="P2204" i="34"/>
  <c r="P2205" i="34"/>
  <c r="P2206" i="34"/>
  <c r="P2207" i="34"/>
  <c r="P2208" i="34"/>
  <c r="P2209" i="34"/>
  <c r="P2210" i="34"/>
  <c r="P2211" i="34"/>
  <c r="P2212" i="34"/>
  <c r="P2213" i="34"/>
  <c r="P2214" i="34"/>
  <c r="P2215" i="34"/>
  <c r="P2216" i="34"/>
  <c r="P2217" i="34"/>
  <c r="P2218" i="34"/>
  <c r="P2219" i="34"/>
  <c r="P2220" i="34"/>
  <c r="P2221" i="34"/>
  <c r="P2222" i="34"/>
  <c r="P2223" i="34"/>
  <c r="P2224" i="34"/>
  <c r="P2225" i="34"/>
  <c r="P2226" i="34"/>
  <c r="P2227" i="34"/>
  <c r="P2228" i="34"/>
  <c r="P2229" i="34"/>
  <c r="P2230" i="34"/>
  <c r="P2231" i="34"/>
  <c r="P2232" i="34"/>
  <c r="P2233" i="34"/>
  <c r="P2234" i="34"/>
  <c r="P2235" i="34"/>
  <c r="P2236" i="34"/>
  <c r="P2237" i="34"/>
  <c r="P2238" i="34"/>
  <c r="P2239" i="34"/>
  <c r="P2240" i="34"/>
  <c r="P2241" i="34"/>
  <c r="P2242" i="34"/>
  <c r="P2243" i="34"/>
  <c r="P2244" i="34"/>
  <c r="P2245" i="34"/>
  <c r="P2246" i="34"/>
  <c r="P2247" i="34"/>
  <c r="P2248" i="34"/>
  <c r="P2249" i="34"/>
  <c r="P2250" i="34"/>
  <c r="P2251" i="34"/>
  <c r="P2252" i="34"/>
  <c r="P2253" i="34"/>
  <c r="P2254" i="34"/>
  <c r="P2255" i="34"/>
  <c r="P2256" i="34"/>
  <c r="P2257" i="34"/>
  <c r="P2258" i="34"/>
  <c r="P2259" i="34"/>
  <c r="P2260" i="34"/>
  <c r="P2261" i="34"/>
  <c r="P2262" i="34"/>
  <c r="P2263" i="34"/>
  <c r="P2264" i="34"/>
  <c r="P2265" i="34"/>
  <c r="P2266" i="34"/>
  <c r="P2267" i="34"/>
  <c r="P2268" i="34"/>
  <c r="P2269" i="34"/>
  <c r="P2270" i="34"/>
  <c r="P2271" i="34"/>
  <c r="P2272" i="34"/>
  <c r="P2273" i="34"/>
  <c r="P2274" i="34"/>
  <c r="P2275" i="34"/>
  <c r="P2276" i="34"/>
  <c r="P2277" i="34"/>
  <c r="P2278" i="34"/>
  <c r="P2279" i="34"/>
  <c r="P2280" i="34"/>
  <c r="P2281" i="34"/>
  <c r="P2282" i="34"/>
  <c r="P2283" i="34"/>
  <c r="P2284" i="34"/>
  <c r="P2285" i="34"/>
  <c r="P2286" i="34"/>
  <c r="P2287" i="34"/>
  <c r="P2288" i="34"/>
  <c r="P2289" i="34"/>
  <c r="P2290" i="34"/>
  <c r="P2291" i="34"/>
  <c r="P2292" i="34"/>
  <c r="P2293" i="34"/>
  <c r="P2294" i="34"/>
  <c r="P2295" i="34"/>
  <c r="P2296" i="34"/>
  <c r="P2297" i="34"/>
  <c r="P2298" i="34"/>
  <c r="P2299" i="34"/>
  <c r="P2300" i="34"/>
  <c r="P2301" i="34"/>
  <c r="P2302" i="34"/>
  <c r="P2303" i="34"/>
  <c r="P2304" i="34"/>
  <c r="P2305" i="34"/>
  <c r="P2306" i="34"/>
  <c r="P2307" i="34"/>
  <c r="P2308" i="34"/>
  <c r="P2309" i="34"/>
  <c r="P2310" i="34"/>
  <c r="P2311" i="34"/>
  <c r="P2312" i="34"/>
  <c r="P2313" i="34"/>
  <c r="P2314" i="34"/>
  <c r="P2315" i="34"/>
  <c r="P2316" i="34"/>
  <c r="P2317" i="34"/>
  <c r="P2318" i="34"/>
  <c r="P2319" i="34"/>
  <c r="P2320" i="34"/>
  <c r="P2321" i="34"/>
  <c r="P2322" i="34"/>
  <c r="P2323" i="34"/>
  <c r="P2324" i="34"/>
  <c r="P2325" i="34"/>
  <c r="P2326" i="34"/>
  <c r="P2327" i="34"/>
  <c r="P2328" i="34"/>
  <c r="P2329" i="34"/>
  <c r="P2330" i="34"/>
  <c r="P2331" i="34"/>
  <c r="P2332" i="34"/>
  <c r="P2333" i="34"/>
  <c r="P2334" i="34"/>
  <c r="P2335" i="34"/>
  <c r="P2336" i="34"/>
  <c r="P2337" i="34"/>
  <c r="P2338" i="34"/>
  <c r="P2339" i="34"/>
  <c r="P2340" i="34"/>
  <c r="P2341" i="34"/>
  <c r="P2342" i="34"/>
  <c r="P2343" i="34"/>
  <c r="P2344" i="34"/>
  <c r="P2345" i="34"/>
  <c r="P2346" i="34"/>
  <c r="P2347" i="34"/>
  <c r="P2348" i="34"/>
  <c r="P2349" i="34"/>
  <c r="P2350" i="34"/>
  <c r="P2351" i="34"/>
  <c r="P2352" i="34"/>
  <c r="P2353" i="34"/>
  <c r="P2354" i="34"/>
  <c r="P2355" i="34"/>
  <c r="P2356" i="34"/>
  <c r="P2357" i="34"/>
  <c r="P2358" i="34"/>
  <c r="P2359" i="34"/>
  <c r="P2360" i="34"/>
  <c r="P2361" i="34"/>
  <c r="P2362" i="34"/>
  <c r="P2363" i="34"/>
  <c r="P2364" i="34"/>
  <c r="P2365" i="34"/>
  <c r="P2366" i="34"/>
  <c r="P2367" i="34"/>
  <c r="P2368" i="34"/>
  <c r="P2369" i="34"/>
  <c r="P2370" i="34"/>
  <c r="P2371" i="34"/>
  <c r="P2372" i="34"/>
  <c r="P2373" i="34"/>
  <c r="P2374" i="34"/>
  <c r="P2375" i="34"/>
  <c r="P2376" i="34"/>
  <c r="P2377" i="34"/>
  <c r="P2378" i="34"/>
  <c r="P2379" i="34"/>
  <c r="P2380" i="34"/>
  <c r="P2381" i="34"/>
  <c r="P2382" i="34"/>
  <c r="P2383" i="34"/>
  <c r="P2384" i="34"/>
  <c r="P2385" i="34"/>
  <c r="P2386" i="34"/>
  <c r="P2387" i="34"/>
  <c r="P2388" i="34"/>
  <c r="P2389" i="34"/>
  <c r="P2390" i="34"/>
  <c r="P2391" i="34"/>
  <c r="P2392" i="34"/>
  <c r="P2393" i="34"/>
  <c r="P2394" i="34"/>
  <c r="P2395" i="34"/>
  <c r="P2396" i="34"/>
  <c r="P2397" i="34"/>
  <c r="P2398" i="34"/>
  <c r="P2399" i="34"/>
  <c r="P2400" i="34"/>
  <c r="P2401" i="34"/>
  <c r="P2402" i="34"/>
  <c r="P2403" i="34"/>
  <c r="P2404" i="34"/>
  <c r="P2405" i="34"/>
  <c r="P2406" i="34"/>
  <c r="P2407" i="34"/>
  <c r="P2408" i="34"/>
  <c r="P2409" i="34"/>
  <c r="P2410" i="34"/>
  <c r="P2411" i="34"/>
  <c r="P2412" i="34"/>
  <c r="P2413" i="34"/>
  <c r="P2414" i="34"/>
  <c r="P2415" i="34"/>
  <c r="P2416" i="34"/>
  <c r="P2417" i="34"/>
  <c r="P2418" i="34"/>
  <c r="P2419" i="34"/>
  <c r="P2420" i="34"/>
  <c r="P2421" i="34"/>
  <c r="P2422" i="34"/>
  <c r="P2423" i="34"/>
  <c r="P2424" i="34"/>
  <c r="P2425" i="34"/>
  <c r="P2426" i="34"/>
  <c r="P2427" i="34"/>
  <c r="P2428" i="34"/>
  <c r="P2429" i="34"/>
  <c r="P2430" i="34"/>
  <c r="P2431" i="34"/>
  <c r="P2432" i="34"/>
  <c r="P2433" i="34"/>
  <c r="P2434" i="34"/>
  <c r="P2435" i="34"/>
  <c r="P2436" i="34"/>
  <c r="P2437" i="34"/>
  <c r="P2438" i="34"/>
  <c r="P2439" i="34"/>
  <c r="P2440" i="34"/>
  <c r="P2441" i="34"/>
  <c r="P2442" i="34"/>
  <c r="P2443" i="34"/>
  <c r="P2444" i="34"/>
  <c r="P2445" i="34"/>
  <c r="P2446" i="34"/>
  <c r="P2447" i="34"/>
  <c r="P2448" i="34"/>
  <c r="P2449" i="34"/>
  <c r="P2450" i="34"/>
  <c r="P2451" i="34"/>
  <c r="P2452" i="34"/>
  <c r="P2453" i="34"/>
  <c r="P2454" i="34"/>
  <c r="P2455" i="34"/>
  <c r="P2456" i="34"/>
  <c r="P2457" i="34"/>
  <c r="P2458" i="34"/>
  <c r="P2459" i="34"/>
  <c r="P2460" i="34"/>
  <c r="P2461" i="34"/>
  <c r="P2462" i="34"/>
  <c r="P2463" i="34"/>
  <c r="P2464" i="34"/>
  <c r="P2465" i="34"/>
  <c r="P2466" i="34"/>
  <c r="P2467" i="34"/>
  <c r="P2468" i="34"/>
  <c r="P2469" i="34"/>
  <c r="P2470" i="34"/>
  <c r="P2471" i="34"/>
  <c r="P2472" i="34"/>
  <c r="P2473" i="34"/>
  <c r="P2474" i="34"/>
  <c r="P2475" i="34"/>
  <c r="P2476" i="34"/>
  <c r="P2477" i="34"/>
  <c r="P2478" i="34"/>
  <c r="P2479" i="34"/>
  <c r="P2480" i="34"/>
  <c r="P2481" i="34"/>
  <c r="P2482" i="34"/>
  <c r="P2483" i="34"/>
  <c r="P2484" i="34"/>
  <c r="P2485" i="34"/>
  <c r="P2486" i="34"/>
  <c r="P2487" i="34"/>
  <c r="P2488" i="34"/>
  <c r="P2489" i="34"/>
  <c r="P2490" i="34"/>
  <c r="P2491" i="34"/>
  <c r="P2492" i="34"/>
  <c r="P2493" i="34"/>
  <c r="P2494" i="34"/>
  <c r="P2495" i="34"/>
  <c r="P2496" i="34"/>
  <c r="P2497" i="34"/>
  <c r="P2498" i="34"/>
  <c r="P2499" i="34"/>
  <c r="P2500" i="34"/>
  <c r="P2501" i="34"/>
  <c r="P2502" i="34"/>
  <c r="P2503" i="34"/>
  <c r="P2504" i="34"/>
  <c r="P2505" i="34"/>
  <c r="P2506" i="34"/>
  <c r="P2507" i="34"/>
  <c r="P2508" i="34"/>
  <c r="P2509" i="34"/>
  <c r="P2510" i="34"/>
  <c r="P2511" i="34"/>
  <c r="P2512" i="34"/>
  <c r="P2513" i="34"/>
  <c r="P2514" i="34"/>
  <c r="P2515" i="34"/>
  <c r="P2516" i="34"/>
  <c r="P2517" i="34"/>
  <c r="P2518" i="34"/>
  <c r="P2519" i="34"/>
  <c r="P2520" i="34"/>
  <c r="P2521" i="34"/>
  <c r="P2522" i="34"/>
  <c r="P2523" i="34"/>
  <c r="P2524" i="34"/>
  <c r="P2525" i="34"/>
  <c r="P2526" i="34"/>
  <c r="P2527" i="34"/>
  <c r="P2528" i="34"/>
  <c r="P2529" i="34"/>
  <c r="P2530" i="34"/>
  <c r="P2531" i="34"/>
  <c r="P2532" i="34"/>
  <c r="P2533" i="34"/>
  <c r="P2534" i="34"/>
  <c r="P2535" i="34"/>
  <c r="P2536" i="34"/>
  <c r="P2537" i="34"/>
  <c r="P2538" i="34"/>
  <c r="P2539" i="34"/>
  <c r="P2540" i="34"/>
  <c r="P2541" i="34"/>
  <c r="P2542" i="34"/>
  <c r="P2543" i="34"/>
  <c r="P2544" i="34"/>
  <c r="P2545" i="34"/>
  <c r="P2546" i="34"/>
  <c r="P2547" i="34"/>
  <c r="P2548" i="34"/>
  <c r="P2549" i="34"/>
  <c r="P2550" i="34"/>
  <c r="P2551" i="34"/>
  <c r="P2552" i="34"/>
  <c r="P2553" i="34"/>
  <c r="P2554" i="34"/>
  <c r="P2555" i="34"/>
  <c r="P2556" i="34"/>
  <c r="P2557" i="34"/>
  <c r="P2558" i="34"/>
  <c r="P2559" i="34"/>
  <c r="P2560" i="34"/>
  <c r="P2561" i="34"/>
  <c r="P2562" i="34"/>
  <c r="P2563" i="34"/>
  <c r="P2564" i="34"/>
  <c r="P2565" i="34"/>
  <c r="P2566" i="34"/>
  <c r="P2567" i="34"/>
  <c r="P2568" i="34"/>
  <c r="P2569" i="34"/>
  <c r="P2570" i="34"/>
  <c r="P2571" i="34"/>
  <c r="P2572" i="34"/>
  <c r="P2573" i="34"/>
  <c r="P2574" i="34"/>
  <c r="P2575" i="34"/>
  <c r="P2576" i="34"/>
  <c r="P2577" i="34"/>
  <c r="P2578" i="34"/>
  <c r="P2579" i="34"/>
  <c r="P2580" i="34"/>
  <c r="P2581" i="34"/>
  <c r="P2582" i="34"/>
  <c r="P2583" i="34"/>
  <c r="P2584" i="34"/>
  <c r="P2585" i="34"/>
  <c r="P2586" i="34"/>
  <c r="P2587" i="34"/>
  <c r="P2588" i="34"/>
  <c r="P2589" i="34"/>
  <c r="P2590" i="34"/>
  <c r="P2591" i="34"/>
  <c r="P2592" i="34"/>
  <c r="P2593" i="34"/>
  <c r="P2594" i="34"/>
  <c r="P2595" i="34"/>
  <c r="P2596" i="34"/>
  <c r="P2597" i="34"/>
  <c r="P2598" i="34"/>
  <c r="P2599" i="34"/>
  <c r="P2600" i="34"/>
  <c r="P2601" i="34"/>
  <c r="P2602" i="34"/>
  <c r="P2603" i="34"/>
  <c r="P2604" i="34"/>
  <c r="P2605" i="34"/>
  <c r="P2606" i="34"/>
  <c r="P2607" i="34"/>
  <c r="P2608" i="34"/>
  <c r="P2609" i="34"/>
  <c r="P2610" i="34"/>
  <c r="P2611" i="34"/>
  <c r="P2612" i="34"/>
  <c r="P2613" i="34"/>
  <c r="P2614" i="34"/>
  <c r="P2615" i="34"/>
  <c r="P2616" i="34"/>
  <c r="P2617" i="34"/>
  <c r="P2618" i="34"/>
  <c r="P2619" i="34"/>
  <c r="P2620" i="34"/>
  <c r="P2621" i="34"/>
  <c r="P2622" i="34"/>
  <c r="P2623" i="34"/>
  <c r="P2624" i="34"/>
  <c r="P2625" i="34"/>
  <c r="P2626" i="34"/>
  <c r="P2627" i="34"/>
  <c r="P2628" i="34"/>
  <c r="P2629" i="34"/>
  <c r="P2630" i="34"/>
  <c r="P2631" i="34"/>
  <c r="P2632" i="34"/>
  <c r="P2633" i="34"/>
  <c r="P2634" i="34"/>
  <c r="P2635" i="34"/>
  <c r="P2636" i="34"/>
  <c r="P2637" i="34"/>
  <c r="P2638" i="34"/>
  <c r="P2639" i="34"/>
  <c r="P2640" i="34"/>
  <c r="P2641" i="34"/>
  <c r="P2642" i="34"/>
  <c r="P2643" i="34"/>
  <c r="P2644" i="34"/>
  <c r="P2645" i="34"/>
  <c r="P2646" i="34"/>
  <c r="P2647" i="34"/>
  <c r="P2648" i="34"/>
  <c r="P2649" i="34"/>
  <c r="P2650" i="34"/>
  <c r="P2651" i="34"/>
  <c r="P2652" i="34"/>
  <c r="P2653" i="34"/>
  <c r="P2654" i="34"/>
  <c r="P2655" i="34"/>
  <c r="P2656" i="34"/>
  <c r="P2657" i="34"/>
  <c r="P2658" i="34"/>
  <c r="P2659" i="34"/>
  <c r="P2660" i="34"/>
  <c r="P2661" i="34"/>
  <c r="P2662" i="34"/>
  <c r="P2663" i="34"/>
  <c r="P2664" i="34"/>
  <c r="P1910" i="34"/>
  <c r="G514" i="20" l="1"/>
  <c r="G513" i="20"/>
  <c r="G512" i="20"/>
  <c r="G511" i="20"/>
  <c r="G510" i="20"/>
  <c r="G509" i="20"/>
  <c r="G508" i="20"/>
  <c r="G507" i="20"/>
  <c r="G506" i="20"/>
  <c r="G505" i="20"/>
  <c r="G504" i="20"/>
  <c r="G503" i="20"/>
  <c r="G502" i="20"/>
  <c r="G501" i="20"/>
  <c r="G500" i="20"/>
  <c r="G499" i="20"/>
  <c r="G498" i="20"/>
  <c r="G497" i="20"/>
  <c r="G496" i="20"/>
  <c r="G495" i="20"/>
  <c r="G494" i="20"/>
  <c r="G493" i="20"/>
  <c r="G492" i="20"/>
  <c r="G491" i="20"/>
  <c r="G490" i="20"/>
  <c r="G489" i="20"/>
  <c r="G488" i="20"/>
  <c r="G486" i="20"/>
  <c r="G485" i="20"/>
  <c r="G484" i="20"/>
  <c r="G483" i="20"/>
  <c r="G482" i="20"/>
  <c r="G481" i="20"/>
  <c r="G480" i="20"/>
  <c r="G479" i="20"/>
  <c r="G478" i="20"/>
  <c r="G477" i="20"/>
  <c r="G476" i="20"/>
  <c r="G475" i="20"/>
  <c r="G474" i="20"/>
  <c r="G473" i="20"/>
  <c r="G472" i="20"/>
  <c r="G471" i="20"/>
  <c r="G470" i="20"/>
  <c r="G469" i="20"/>
  <c r="G468" i="20"/>
  <c r="G467" i="20"/>
  <c r="G466" i="20"/>
  <c r="G465" i="20"/>
  <c r="G464" i="20"/>
  <c r="G463" i="20"/>
  <c r="G462" i="20"/>
  <c r="G461" i="20"/>
  <c r="G460" i="20"/>
  <c r="G459" i="20"/>
  <c r="G458" i="20"/>
  <c r="AC440" i="12"/>
  <c r="AC439" i="12"/>
  <c r="AC437" i="12"/>
  <c r="AC436" i="12"/>
  <c r="AC435" i="12"/>
  <c r="AC427" i="12"/>
  <c r="AC426" i="12"/>
  <c r="AC425" i="12"/>
  <c r="AC424" i="12"/>
  <c r="AC423" i="12"/>
  <c r="AC422" i="12"/>
  <c r="AC421" i="12"/>
  <c r="AC420" i="12"/>
  <c r="AC419" i="12"/>
  <c r="AC418" i="12"/>
  <c r="AC417" i="12"/>
  <c r="AC416" i="12"/>
  <c r="AC415" i="12"/>
  <c r="AC414" i="12"/>
  <c r="AC413" i="12"/>
  <c r="AC412" i="12"/>
  <c r="AC411" i="12"/>
  <c r="AC410" i="12"/>
  <c r="AC409" i="12"/>
  <c r="AC408" i="12"/>
  <c r="AC406" i="12"/>
  <c r="AC405" i="12"/>
  <c r="AC404" i="12"/>
  <c r="AC403" i="12"/>
  <c r="AC402" i="12"/>
  <c r="AC401" i="12"/>
  <c r="AC400" i="12"/>
  <c r="AC399" i="12"/>
  <c r="AC398" i="12"/>
  <c r="AC397" i="12"/>
  <c r="AC396" i="12"/>
  <c r="AC395" i="12"/>
  <c r="AG394" i="12"/>
  <c r="AC394" i="12"/>
  <c r="AG393" i="12"/>
  <c r="AC393" i="12"/>
  <c r="AG392" i="12"/>
  <c r="AG391" i="12"/>
  <c r="AC391" i="12"/>
  <c r="AG390" i="12"/>
  <c r="AC390" i="12"/>
  <c r="AG389" i="12"/>
  <c r="AC389" i="12"/>
  <c r="AG388" i="12"/>
  <c r="AC388" i="12"/>
  <c r="AG387" i="12"/>
  <c r="AC387" i="12"/>
  <c r="AG386" i="12"/>
  <c r="AC386" i="12"/>
  <c r="AG385" i="12"/>
  <c r="AC385" i="12"/>
  <c r="AG384" i="12"/>
  <c r="AC384" i="12"/>
  <c r="AG383" i="12"/>
  <c r="AC383" i="12"/>
  <c r="AG382" i="12"/>
  <c r="AC382" i="12"/>
  <c r="AG381" i="12"/>
  <c r="AC381" i="12"/>
  <c r="AG380" i="12"/>
  <c r="AC380" i="12"/>
  <c r="AG379" i="12"/>
  <c r="AC379" i="12"/>
  <c r="AG378" i="12"/>
  <c r="AC378" i="12"/>
  <c r="AG377" i="12"/>
  <c r="AC377" i="12"/>
  <c r="AG376" i="12"/>
  <c r="AC376" i="12"/>
  <c r="AG375" i="12"/>
  <c r="AC375" i="12"/>
  <c r="AG374" i="12"/>
  <c r="AC374" i="12"/>
  <c r="AG373" i="12"/>
  <c r="AC373" i="12"/>
  <c r="AG372" i="12"/>
  <c r="AC372" i="12"/>
  <c r="AG371" i="12"/>
  <c r="AC371" i="12"/>
  <c r="AG370" i="12"/>
  <c r="AC370" i="12"/>
  <c r="AG369" i="12"/>
  <c r="AC369" i="12"/>
  <c r="AG368" i="12"/>
  <c r="AC368" i="12"/>
  <c r="AG367" i="12"/>
  <c r="AC367" i="12"/>
  <c r="AG366" i="12"/>
  <c r="AD383" i="12" s="1"/>
  <c r="AC366" i="12"/>
  <c r="AG365" i="12"/>
  <c r="AD361" i="12" s="1"/>
  <c r="AC365" i="12"/>
  <c r="AG364" i="12"/>
  <c r="AC364" i="12"/>
  <c r="AG363" i="12"/>
  <c r="AC363" i="12"/>
  <c r="AG362" i="12"/>
  <c r="AC362" i="12"/>
  <c r="AG361" i="12"/>
  <c r="AC361" i="12"/>
  <c r="AG360" i="12"/>
  <c r="AC360" i="12"/>
  <c r="AG359" i="12"/>
  <c r="AC359" i="12"/>
  <c r="AG358" i="12"/>
  <c r="AC358" i="12"/>
  <c r="AG357" i="12"/>
  <c r="AC357" i="12"/>
  <c r="AD357" i="12" s="1"/>
  <c r="AG356" i="12"/>
  <c r="AC356" i="12"/>
  <c r="AD356" i="12" s="1"/>
  <c r="AG355" i="12"/>
  <c r="AC355" i="12"/>
  <c r="AG354" i="12"/>
  <c r="AC354" i="12"/>
  <c r="AG353" i="12"/>
  <c r="AC353" i="12"/>
  <c r="AG352" i="12"/>
  <c r="AC352" i="12"/>
  <c r="AG351" i="12"/>
  <c r="AC351" i="12"/>
  <c r="AD351" i="12" s="1"/>
  <c r="AG350" i="12"/>
  <c r="AC350" i="12"/>
  <c r="AD350" i="12" s="1"/>
  <c r="AG349" i="12"/>
  <c r="AC349" i="12"/>
  <c r="AG348" i="12"/>
  <c r="AD274" i="12" s="1"/>
  <c r="AC348" i="12"/>
  <c r="AD348" i="12" s="1"/>
  <c r="AG347" i="12"/>
  <c r="AC347" i="12"/>
  <c r="AG346" i="12"/>
  <c r="AC346" i="12"/>
  <c r="AG345" i="12"/>
  <c r="AC345" i="12"/>
  <c r="AD345" i="12" s="1"/>
  <c r="AG344" i="12"/>
  <c r="AC344" i="12"/>
  <c r="AD344" i="12" s="1"/>
  <c r="AG343" i="12"/>
  <c r="AC343" i="12"/>
  <c r="AG342" i="12"/>
  <c r="AC342" i="12"/>
  <c r="AG341" i="12"/>
  <c r="AC341" i="12"/>
  <c r="AD341" i="12" s="1"/>
  <c r="AG340" i="12"/>
  <c r="AC340" i="12"/>
  <c r="AG339" i="12"/>
  <c r="AC339" i="12"/>
  <c r="AD339" i="12" s="1"/>
  <c r="AG338" i="12"/>
  <c r="AC338" i="12"/>
  <c r="AD338" i="12" s="1"/>
  <c r="AG337" i="12"/>
  <c r="AC337" i="12"/>
  <c r="AG336" i="12"/>
  <c r="AC336" i="12"/>
  <c r="AD336" i="12" s="1"/>
  <c r="AG335" i="12"/>
  <c r="AC335" i="12"/>
  <c r="AG334" i="12"/>
  <c r="AC334" i="12"/>
  <c r="AG333" i="12"/>
  <c r="AC333" i="12"/>
  <c r="AG332" i="12"/>
  <c r="AC332" i="12"/>
  <c r="AD332" i="12" s="1"/>
  <c r="AG331" i="12"/>
  <c r="AC331" i="12"/>
  <c r="AD331" i="12" s="1"/>
  <c r="AG330" i="12"/>
  <c r="AC330" i="12"/>
  <c r="AD330" i="12" s="1"/>
  <c r="AG329" i="12"/>
  <c r="AC329" i="12"/>
  <c r="AG328" i="12"/>
  <c r="AC328" i="12"/>
  <c r="AG327" i="12"/>
  <c r="AC327" i="12"/>
  <c r="AG326" i="12"/>
  <c r="AC326" i="12"/>
  <c r="AD326" i="12" s="1"/>
  <c r="AG325" i="12"/>
  <c r="AC325" i="12"/>
  <c r="AG324" i="12"/>
  <c r="AC324" i="12"/>
  <c r="AD324" i="12" s="1"/>
  <c r="AG323" i="12"/>
  <c r="AC323" i="12"/>
  <c r="AD323" i="12" s="1"/>
  <c r="AG322" i="12"/>
  <c r="AC322" i="12"/>
  <c r="AG321" i="12"/>
  <c r="AC321" i="12"/>
  <c r="AD321" i="12" s="1"/>
  <c r="AG320" i="12"/>
  <c r="AC320" i="12"/>
  <c r="AD320" i="12" s="1"/>
  <c r="AG319" i="12"/>
  <c r="AC319" i="12"/>
  <c r="AG318" i="12"/>
  <c r="AC318" i="12"/>
  <c r="AG317" i="12"/>
  <c r="AC317" i="12"/>
  <c r="AG316" i="12"/>
  <c r="AC316" i="12"/>
  <c r="AG315" i="12"/>
  <c r="AC315" i="12"/>
  <c r="AG314" i="12"/>
  <c r="AC314" i="12"/>
  <c r="AD314" i="12" s="1"/>
  <c r="AG313" i="12"/>
  <c r="AC313" i="12"/>
  <c r="AD313" i="12" s="1"/>
  <c r="AG312" i="12"/>
  <c r="AC312" i="12"/>
  <c r="AD312" i="12" s="1"/>
  <c r="AG311" i="12"/>
  <c r="AC311" i="12"/>
  <c r="AD311" i="12" s="1"/>
  <c r="AG310" i="12"/>
  <c r="AC310" i="12"/>
  <c r="AG309" i="12"/>
  <c r="AC309" i="12"/>
  <c r="AG308" i="12"/>
  <c r="AC308" i="12"/>
  <c r="AD308" i="12" s="1"/>
  <c r="AG307" i="12"/>
  <c r="AC307" i="12"/>
  <c r="AG306" i="12"/>
  <c r="AD243" i="12" s="1"/>
  <c r="AC306" i="12"/>
  <c r="AD306" i="12" s="1"/>
  <c r="AG305" i="12"/>
  <c r="AC305" i="12"/>
  <c r="AD305" i="12" s="1"/>
  <c r="AG304" i="12"/>
  <c r="AC304" i="12"/>
  <c r="AG303" i="12"/>
  <c r="AC303" i="12"/>
  <c r="AG302" i="12"/>
  <c r="AD302" i="12"/>
  <c r="AC302" i="12"/>
  <c r="AG301" i="12"/>
  <c r="AC301" i="12"/>
  <c r="AG300" i="12"/>
  <c r="AC300" i="12"/>
  <c r="AG299" i="12"/>
  <c r="AC299" i="12"/>
  <c r="AD299" i="12" s="1"/>
  <c r="AG298" i="12"/>
  <c r="AC298" i="12"/>
  <c r="AD298" i="12" s="1"/>
  <c r="AG297" i="12"/>
  <c r="AC297" i="12"/>
  <c r="AG296" i="12"/>
  <c r="AC296" i="12"/>
  <c r="AG295" i="12"/>
  <c r="AC295" i="12"/>
  <c r="AG294" i="12"/>
  <c r="AC294" i="12"/>
  <c r="AG293" i="12"/>
  <c r="AC293" i="12"/>
  <c r="AG292" i="12"/>
  <c r="AD362" i="12" s="1"/>
  <c r="AC292" i="12"/>
  <c r="AG291" i="12"/>
  <c r="AC291" i="12"/>
  <c r="AG290" i="12"/>
  <c r="AC290" i="12"/>
  <c r="AG289" i="12"/>
  <c r="AC289" i="12"/>
  <c r="AD289" i="12" s="1"/>
  <c r="AG288" i="12"/>
  <c r="AD222" i="12" s="1"/>
  <c r="AC288" i="12"/>
  <c r="AG287" i="12"/>
  <c r="AC287" i="12"/>
  <c r="AG286" i="12"/>
  <c r="AC286" i="12"/>
  <c r="AG285" i="12"/>
  <c r="AC285" i="12"/>
  <c r="AG284" i="12"/>
  <c r="AD422" i="12" s="1"/>
  <c r="AC284" i="12"/>
  <c r="AG283" i="12"/>
  <c r="AC283" i="12"/>
  <c r="AG282" i="12"/>
  <c r="AC282" i="12"/>
  <c r="AG281" i="12"/>
  <c r="AC281" i="12"/>
  <c r="AG280" i="12"/>
  <c r="AC280" i="12"/>
  <c r="AG279" i="12"/>
  <c r="AC279" i="12"/>
  <c r="AG278" i="12"/>
  <c r="AC278" i="12"/>
  <c r="AD278" i="12" s="1"/>
  <c r="AG277" i="12"/>
  <c r="AC277" i="12"/>
  <c r="AG276" i="12"/>
  <c r="AC276" i="12"/>
  <c r="AG275" i="12"/>
  <c r="AG274" i="12"/>
  <c r="AD424" i="12" s="1"/>
  <c r="AG273" i="12"/>
  <c r="AC273" i="12"/>
  <c r="AG272" i="12"/>
  <c r="AC272" i="12"/>
  <c r="AG271" i="12"/>
  <c r="AC271" i="12"/>
  <c r="AG270" i="12"/>
  <c r="AC270" i="12"/>
  <c r="AG269" i="12"/>
  <c r="AC269" i="12"/>
  <c r="AG268" i="12"/>
  <c r="AC268" i="12"/>
  <c r="AG267" i="12"/>
  <c r="AC267" i="12"/>
  <c r="AG266" i="12"/>
  <c r="AC266" i="12"/>
  <c r="AG265" i="12"/>
  <c r="AC265" i="12"/>
  <c r="AG264" i="12"/>
  <c r="AC264" i="12"/>
  <c r="AG263" i="12"/>
  <c r="AC263" i="12"/>
  <c r="AG262" i="12"/>
  <c r="AC262" i="12"/>
  <c r="AG261" i="12"/>
  <c r="AC261" i="12"/>
  <c r="AG260" i="12"/>
  <c r="AC260" i="12"/>
  <c r="AD260" i="12" s="1"/>
  <c r="AG259" i="12"/>
  <c r="AC259" i="12"/>
  <c r="AG258" i="12"/>
  <c r="AC258" i="12"/>
  <c r="AD258" i="12" s="1"/>
  <c r="AG257" i="12"/>
  <c r="AD195" i="12" s="1"/>
  <c r="AC257" i="12"/>
  <c r="AG256" i="12"/>
  <c r="AD193" i="12" s="1"/>
  <c r="AC256" i="12"/>
  <c r="AG255" i="12"/>
  <c r="AC255" i="12"/>
  <c r="AD255" i="12" s="1"/>
  <c r="AG254" i="12"/>
  <c r="AD365" i="12" s="1"/>
  <c r="AC254" i="12"/>
  <c r="AG253" i="12"/>
  <c r="AD191" i="12" s="1"/>
  <c r="AC253" i="12"/>
  <c r="AD253" i="12" s="1"/>
  <c r="AG252" i="12"/>
  <c r="AD189" i="12" s="1"/>
  <c r="AC252" i="12"/>
  <c r="AG251" i="12"/>
  <c r="AD385" i="12" s="1"/>
  <c r="AC251" i="12"/>
  <c r="AD251" i="12" s="1"/>
  <c r="AG250" i="12"/>
  <c r="AD190" i="12" s="1"/>
  <c r="AC250" i="12"/>
  <c r="AG249" i="12"/>
  <c r="AC249" i="12"/>
  <c r="AG248" i="12"/>
  <c r="AD187" i="12" s="1"/>
  <c r="AC248" i="12"/>
  <c r="AD248" i="12" s="1"/>
  <c r="AG247" i="12"/>
  <c r="AC247" i="12"/>
  <c r="AG246" i="12"/>
  <c r="AD373" i="12" s="1"/>
  <c r="AC246" i="12"/>
  <c r="AD246" i="12" s="1"/>
  <c r="AG245" i="12"/>
  <c r="AD185" i="12" s="1"/>
  <c r="AC245" i="12"/>
  <c r="AD245" i="12" s="1"/>
  <c r="AG244" i="12"/>
  <c r="AC244" i="12"/>
  <c r="AG243" i="12"/>
  <c r="AC243" i="12"/>
  <c r="AG242" i="12"/>
  <c r="AC242" i="12"/>
  <c r="AG241" i="12"/>
  <c r="AC241" i="12"/>
  <c r="AG240" i="12"/>
  <c r="AC240" i="12"/>
  <c r="AG239" i="12"/>
  <c r="AD292" i="12" s="1"/>
  <c r="AC239" i="12"/>
  <c r="AG238" i="12"/>
  <c r="AD286" i="12" s="1"/>
  <c r="AC238" i="12"/>
  <c r="AG237" i="12"/>
  <c r="AC237" i="12"/>
  <c r="AG236" i="12"/>
  <c r="AC236" i="12"/>
  <c r="AG235" i="12"/>
  <c r="AC235" i="12"/>
  <c r="AG234" i="12"/>
  <c r="AD234" i="12"/>
  <c r="AC234" i="12"/>
  <c r="AG233" i="12"/>
  <c r="AC233" i="12"/>
  <c r="AG232" i="12"/>
  <c r="AC232" i="12"/>
  <c r="AG231" i="12"/>
  <c r="AC231" i="12"/>
  <c r="AG230" i="12"/>
  <c r="AC230" i="12"/>
  <c r="AG229" i="12"/>
  <c r="AC229" i="12"/>
  <c r="AG228" i="12"/>
  <c r="AC228" i="12"/>
  <c r="AG227" i="12"/>
  <c r="AD279" i="12" s="1"/>
  <c r="AC227" i="12"/>
  <c r="AD227" i="12" s="1"/>
  <c r="AG226" i="12"/>
  <c r="AC226" i="12"/>
  <c r="AG225" i="12"/>
  <c r="AC225" i="12"/>
  <c r="AG224" i="12"/>
  <c r="AC224" i="12"/>
  <c r="AG223" i="12"/>
  <c r="AD177" i="12" s="1"/>
  <c r="AC223" i="12"/>
  <c r="AG222" i="12"/>
  <c r="AG221" i="12"/>
  <c r="AD174" i="12" s="1"/>
  <c r="AC221" i="12"/>
  <c r="AG220" i="12"/>
  <c r="AD291" i="12" s="1"/>
  <c r="AC220" i="12"/>
  <c r="AD220" i="12" s="1"/>
  <c r="AG219" i="12"/>
  <c r="AC219" i="12"/>
  <c r="AG218" i="12"/>
  <c r="AC218" i="12"/>
  <c r="AG217" i="12"/>
  <c r="AC217" i="12"/>
  <c r="AG216" i="12"/>
  <c r="AC216" i="12"/>
  <c r="AG215" i="12"/>
  <c r="AD188" i="12" s="1"/>
  <c r="AC215" i="12"/>
  <c r="AD215" i="12" s="1"/>
  <c r="AG214" i="12"/>
  <c r="AD171" i="12" s="1"/>
  <c r="AC214" i="12"/>
  <c r="AD214" i="12" s="1"/>
  <c r="AG213" i="12"/>
  <c r="AC213" i="12"/>
  <c r="AD213" i="12" s="1"/>
  <c r="AG212" i="12"/>
  <c r="AC212" i="12"/>
  <c r="AD212" i="12" s="1"/>
  <c r="AG211" i="12"/>
  <c r="AC211" i="12"/>
  <c r="AG210" i="12"/>
  <c r="AC210" i="12"/>
  <c r="AD210" i="12" s="1"/>
  <c r="AG209" i="12"/>
  <c r="AC209" i="12"/>
  <c r="AD209" i="12" s="1"/>
  <c r="AG208" i="12"/>
  <c r="AD280" i="12" s="1"/>
  <c r="AC208" i="12"/>
  <c r="AG207" i="12"/>
  <c r="AC207" i="12"/>
  <c r="AG206" i="12"/>
  <c r="AC206" i="12"/>
  <c r="AG205" i="12"/>
  <c r="AC205" i="12"/>
  <c r="AG204" i="12"/>
  <c r="AC204" i="12"/>
  <c r="AG203" i="12"/>
  <c r="AC203" i="12"/>
  <c r="AD203" i="12" s="1"/>
  <c r="AG202" i="12"/>
  <c r="AC202" i="12"/>
  <c r="AG201" i="12"/>
  <c r="AC201" i="12"/>
  <c r="AG200" i="12"/>
  <c r="AC200" i="12"/>
  <c r="AD200" i="12" s="1"/>
  <c r="AG199" i="12"/>
  <c r="AD150" i="12" s="1"/>
  <c r="AC199" i="12"/>
  <c r="AG198" i="12"/>
  <c r="AC198" i="12"/>
  <c r="AG197" i="12"/>
  <c r="AD163" i="12" s="1"/>
  <c r="AC197" i="12"/>
  <c r="AG196" i="12"/>
  <c r="AC196" i="12"/>
  <c r="AG195" i="12"/>
  <c r="AC195" i="12"/>
  <c r="AG194" i="12"/>
  <c r="AC194" i="12"/>
  <c r="AD194" i="12" s="1"/>
  <c r="AG193" i="12"/>
  <c r="AC193" i="12"/>
  <c r="AG192" i="12"/>
  <c r="AC192" i="12"/>
  <c r="AG191" i="12"/>
  <c r="AC191" i="12"/>
  <c r="AG190" i="12"/>
  <c r="AC190" i="12"/>
  <c r="AG189" i="12"/>
  <c r="AD374" i="12" s="1"/>
  <c r="AC189" i="12"/>
  <c r="AG188" i="12"/>
  <c r="AD401" i="12" s="1"/>
  <c r="AC188" i="12"/>
  <c r="AG187" i="12"/>
  <c r="AC187" i="12"/>
  <c r="AG186" i="12"/>
  <c r="AD186" i="12"/>
  <c r="AC186" i="12"/>
  <c r="AG185" i="12"/>
  <c r="AC185" i="12"/>
  <c r="AG184" i="12"/>
  <c r="AD184" i="12"/>
  <c r="AC184" i="12"/>
  <c r="AG183" i="12"/>
  <c r="AC183" i="12"/>
  <c r="AG182" i="12"/>
  <c r="AC182" i="12"/>
  <c r="AG181" i="12"/>
  <c r="AC181" i="12"/>
  <c r="AD181" i="12" s="1"/>
  <c r="AG180" i="12"/>
  <c r="AC180" i="12"/>
  <c r="AG179" i="12"/>
  <c r="AD179" i="12"/>
  <c r="AC179" i="12"/>
  <c r="AG178" i="12"/>
  <c r="AC178" i="12"/>
  <c r="AG177" i="12"/>
  <c r="AC177" i="12"/>
  <c r="AG176" i="12"/>
  <c r="AC176" i="12"/>
  <c r="AD176" i="12" s="1"/>
  <c r="AG175" i="12"/>
  <c r="AC175" i="12"/>
  <c r="AG174" i="12"/>
  <c r="AC174" i="12"/>
  <c r="AG173" i="12"/>
  <c r="AC173" i="12"/>
  <c r="AG172" i="12"/>
  <c r="AD435" i="12" s="1"/>
  <c r="AC172" i="12"/>
  <c r="AG171" i="12"/>
  <c r="AC171" i="12"/>
  <c r="AG170" i="12"/>
  <c r="AC170" i="12"/>
  <c r="AG169" i="12"/>
  <c r="AC169" i="12"/>
  <c r="AD169" i="12" s="1"/>
  <c r="AG168" i="12"/>
  <c r="AC168" i="12"/>
  <c r="AD168" i="12" s="1"/>
  <c r="AG167" i="12"/>
  <c r="AC167" i="12"/>
  <c r="AG166" i="12"/>
  <c r="AC166" i="12"/>
  <c r="AG165" i="12"/>
  <c r="AC165" i="12"/>
  <c r="AD165" i="12" s="1"/>
  <c r="AG164" i="12"/>
  <c r="AC164" i="12"/>
  <c r="AD164" i="12" s="1"/>
  <c r="AG163" i="12"/>
  <c r="AC163" i="12"/>
  <c r="AG162" i="12"/>
  <c r="AC162" i="12"/>
  <c r="AD162" i="12" s="1"/>
  <c r="AG161" i="12"/>
  <c r="AC161" i="12"/>
  <c r="AG160" i="12"/>
  <c r="AC160" i="12"/>
  <c r="AD160" i="12" s="1"/>
  <c r="AG159" i="12"/>
  <c r="AC159" i="12"/>
  <c r="AG158" i="12"/>
  <c r="AC158" i="12"/>
  <c r="AG157" i="12"/>
  <c r="AC157" i="12"/>
  <c r="AG156" i="12"/>
  <c r="AC156" i="12"/>
  <c r="AG155" i="12"/>
  <c r="AC155" i="12"/>
  <c r="AD155" i="12" s="1"/>
  <c r="AG154" i="12"/>
  <c r="AC154" i="12"/>
  <c r="AG153" i="12"/>
  <c r="AD395" i="12" s="1"/>
  <c r="AC153" i="12"/>
  <c r="AG152" i="12"/>
  <c r="AC152" i="12"/>
  <c r="AD152" i="12" s="1"/>
  <c r="AG151" i="12"/>
  <c r="AC151" i="12"/>
  <c r="AG150" i="12"/>
  <c r="AC150" i="12"/>
  <c r="AG149" i="12"/>
  <c r="AC149" i="12"/>
  <c r="AD149" i="12" s="1"/>
  <c r="AG148" i="12"/>
  <c r="AC148" i="12"/>
  <c r="AG147" i="12"/>
  <c r="AC147" i="12"/>
  <c r="AG146" i="12"/>
  <c r="AC146" i="12"/>
  <c r="AD146" i="12" s="1"/>
  <c r="AG145" i="12"/>
  <c r="AC145" i="12"/>
  <c r="AG144" i="12"/>
  <c r="AD393" i="12" s="1"/>
  <c r="AC144" i="12"/>
  <c r="AD144" i="12" s="1"/>
  <c r="AG143" i="12"/>
  <c r="AC143" i="12"/>
  <c r="AD143" i="12" s="1"/>
  <c r="AG142" i="12"/>
  <c r="AC142" i="12"/>
  <c r="AD142" i="12" s="1"/>
  <c r="AG141" i="12"/>
  <c r="AC141" i="12"/>
  <c r="AG140" i="12"/>
  <c r="AC140" i="12"/>
  <c r="AG139" i="12"/>
  <c r="AD109" i="12" s="1"/>
  <c r="AC139" i="12"/>
  <c r="AG138" i="12"/>
  <c r="AC138" i="12"/>
  <c r="AG137" i="12"/>
  <c r="AC137" i="12"/>
  <c r="AD137" i="12" s="1"/>
  <c r="AG136" i="12"/>
  <c r="AC136" i="12"/>
  <c r="AG135" i="12"/>
  <c r="AC135" i="12"/>
  <c r="AG134" i="12"/>
  <c r="AC134" i="12"/>
  <c r="AD134" i="12" s="1"/>
  <c r="AG133" i="12"/>
  <c r="AC133" i="12"/>
  <c r="AG132" i="12"/>
  <c r="AD102" i="12" s="1"/>
  <c r="AC132" i="12"/>
  <c r="AG131" i="12"/>
  <c r="AC131" i="12"/>
  <c r="AG130" i="12"/>
  <c r="AC130" i="12"/>
  <c r="AG129" i="12"/>
  <c r="AC129" i="12"/>
  <c r="AG128" i="12"/>
  <c r="AC128" i="12"/>
  <c r="AG127" i="12"/>
  <c r="AC127" i="12"/>
  <c r="AD127" i="12" s="1"/>
  <c r="AG126" i="12"/>
  <c r="AC126" i="12"/>
  <c r="AG125" i="12"/>
  <c r="AC125" i="12"/>
  <c r="AG124" i="12"/>
  <c r="AD98" i="12" s="1"/>
  <c r="AC124" i="12"/>
  <c r="AG123" i="12"/>
  <c r="AC123" i="12"/>
  <c r="AG122" i="12"/>
  <c r="AC122" i="12"/>
  <c r="AG121" i="12"/>
  <c r="AD377" i="12" s="1"/>
  <c r="AC121" i="12"/>
  <c r="AD121" i="12" s="1"/>
  <c r="AG120" i="12"/>
  <c r="AC120" i="12"/>
  <c r="AD120" i="12" s="1"/>
  <c r="AG119" i="12"/>
  <c r="AC119" i="12"/>
  <c r="AG118" i="12"/>
  <c r="AC118" i="12"/>
  <c r="AG117" i="12"/>
  <c r="AC117" i="12"/>
  <c r="AG116" i="12"/>
  <c r="AC116" i="12"/>
  <c r="AG115" i="12"/>
  <c r="AD97" i="12" s="1"/>
  <c r="AC115" i="12"/>
  <c r="AG114" i="12"/>
  <c r="AC114" i="12"/>
  <c r="AG113" i="12"/>
  <c r="AC113" i="12"/>
  <c r="AD113" i="12" s="1"/>
  <c r="AG112" i="12"/>
  <c r="AD437" i="12" s="1"/>
  <c r="AC112" i="12"/>
  <c r="AD112" i="12" s="1"/>
  <c r="AG111" i="12"/>
  <c r="AD88" i="12" s="1"/>
  <c r="AC111" i="12"/>
  <c r="AG110" i="12"/>
  <c r="AC110" i="12"/>
  <c r="AG109" i="12"/>
  <c r="AC109" i="12"/>
  <c r="AG108" i="12"/>
  <c r="AD380" i="12" s="1"/>
  <c r="AC108" i="12"/>
  <c r="AG107" i="12"/>
  <c r="AC107" i="12"/>
  <c r="AG106" i="12"/>
  <c r="AC106" i="12"/>
  <c r="AG105" i="12"/>
  <c r="AC105" i="12"/>
  <c r="AG104" i="12"/>
  <c r="AC104" i="12"/>
  <c r="AG103" i="12"/>
  <c r="AD85" i="12" s="1"/>
  <c r="AC103" i="12"/>
  <c r="AG102" i="12"/>
  <c r="AC102" i="12"/>
  <c r="AG101" i="12"/>
  <c r="AC101" i="12"/>
  <c r="AD101" i="12" s="1"/>
  <c r="AG100" i="12"/>
  <c r="AC100" i="12"/>
  <c r="AD100" i="12" s="1"/>
  <c r="AG99" i="12"/>
  <c r="AD79" i="12" s="1"/>
  <c r="AC99" i="12"/>
  <c r="AG98" i="12"/>
  <c r="AC98" i="12"/>
  <c r="AG97" i="12"/>
  <c r="AD77" i="12" s="1"/>
  <c r="AC97" i="12"/>
  <c r="AG96" i="12"/>
  <c r="AC96" i="12"/>
  <c r="AG95" i="12"/>
  <c r="AC95" i="12"/>
  <c r="AG94" i="12"/>
  <c r="AC94" i="12"/>
  <c r="AG93" i="12"/>
  <c r="AC93" i="12"/>
  <c r="AG92" i="12"/>
  <c r="AC92" i="12"/>
  <c r="AG91" i="12"/>
  <c r="AC91" i="12"/>
  <c r="AD91" i="12" s="1"/>
  <c r="AG90" i="12"/>
  <c r="AD71" i="12" s="1"/>
  <c r="AC90" i="12"/>
  <c r="AG89" i="12"/>
  <c r="AC89" i="12"/>
  <c r="AG88" i="12"/>
  <c r="AC88" i="12"/>
  <c r="AG87" i="12"/>
  <c r="AD387" i="12" s="1"/>
  <c r="AC87" i="12"/>
  <c r="AG86" i="12"/>
  <c r="AC86" i="12"/>
  <c r="AG85" i="12"/>
  <c r="AC85" i="12"/>
  <c r="AG84" i="12"/>
  <c r="AC84" i="12"/>
  <c r="AG83" i="12"/>
  <c r="AC83" i="12"/>
  <c r="AG82" i="12"/>
  <c r="AC82" i="12"/>
  <c r="AG81" i="12"/>
  <c r="AC81" i="12"/>
  <c r="AG80" i="12"/>
  <c r="AC80" i="12"/>
  <c r="AG79" i="12"/>
  <c r="AC79" i="12"/>
  <c r="AG78" i="12"/>
  <c r="AD378" i="12" s="1"/>
  <c r="AC78" i="12"/>
  <c r="AG77" i="12"/>
  <c r="AC77" i="12"/>
  <c r="AG76" i="12"/>
  <c r="AC76" i="12"/>
  <c r="AG75" i="12"/>
  <c r="AC75" i="12"/>
  <c r="AG74" i="12"/>
  <c r="AC74" i="12"/>
  <c r="AG73" i="12"/>
  <c r="AC73" i="12"/>
  <c r="AG72" i="12"/>
  <c r="AD359" i="12" s="1"/>
  <c r="AC72" i="12"/>
  <c r="AG71" i="12"/>
  <c r="AC71" i="12"/>
  <c r="AG70" i="12"/>
  <c r="AC70" i="12"/>
  <c r="AD70" i="12" s="1"/>
  <c r="AG69" i="12"/>
  <c r="AC69" i="12"/>
  <c r="AG68" i="12"/>
  <c r="AC68" i="12"/>
  <c r="AG67" i="12"/>
  <c r="AC67" i="12"/>
  <c r="AG66" i="12"/>
  <c r="AC66" i="12"/>
  <c r="AG65" i="12"/>
  <c r="AC65" i="12"/>
  <c r="AG64" i="12"/>
  <c r="AC64" i="12"/>
  <c r="AD64" i="12" s="1"/>
  <c r="AG63" i="12"/>
  <c r="AC63" i="12"/>
  <c r="AG62" i="12"/>
  <c r="AC62" i="12"/>
  <c r="AD62" i="12" s="1"/>
  <c r="AG61" i="12"/>
  <c r="AC61" i="12"/>
  <c r="AG60" i="12"/>
  <c r="AC60" i="12"/>
  <c r="AG59" i="12"/>
  <c r="AC59" i="12"/>
  <c r="AG58" i="12"/>
  <c r="AC58" i="12"/>
  <c r="AG57" i="12"/>
  <c r="AC57" i="12"/>
  <c r="AG56" i="12"/>
  <c r="AD301" i="12" s="1"/>
  <c r="AC56" i="12"/>
  <c r="AG55" i="12"/>
  <c r="AC55" i="12"/>
  <c r="AG54" i="12"/>
  <c r="AC54" i="12"/>
  <c r="AG53" i="12"/>
  <c r="AC53" i="12"/>
  <c r="AG52" i="12"/>
  <c r="AC52" i="12"/>
  <c r="AG51" i="12"/>
  <c r="AD265" i="12" s="1"/>
  <c r="AC51" i="12"/>
  <c r="AG50" i="12"/>
  <c r="AC50" i="12"/>
  <c r="AG49" i="12"/>
  <c r="AC49" i="12"/>
  <c r="AG48" i="12"/>
  <c r="AD263" i="12" s="1"/>
  <c r="AC48" i="12"/>
  <c r="AG47" i="12"/>
  <c r="AC47" i="12"/>
  <c r="AG46" i="12"/>
  <c r="AC46" i="12"/>
  <c r="AG45" i="12"/>
  <c r="AC45" i="12"/>
  <c r="AG44" i="12"/>
  <c r="AC44" i="12"/>
  <c r="AD44" i="12" s="1"/>
  <c r="AG43" i="12"/>
  <c r="AD55" i="12" s="1"/>
  <c r="AC43" i="12"/>
  <c r="AG42" i="12"/>
  <c r="AC42" i="12"/>
  <c r="AG41" i="12"/>
  <c r="AC41" i="12"/>
  <c r="AG40" i="12"/>
  <c r="AC40" i="12"/>
  <c r="AG39" i="12"/>
  <c r="AC39" i="12"/>
  <c r="AG38" i="12"/>
  <c r="AD366" i="12" s="1"/>
  <c r="AC38" i="12"/>
  <c r="AG37" i="12"/>
  <c r="AD381" i="12" s="1"/>
  <c r="AC37" i="12"/>
  <c r="AG36" i="12"/>
  <c r="AC36" i="12"/>
  <c r="AG35" i="12"/>
  <c r="AC35" i="12"/>
  <c r="AG34" i="12"/>
  <c r="AC34" i="12"/>
  <c r="AG33" i="12"/>
  <c r="AC33" i="12"/>
  <c r="AG32" i="12"/>
  <c r="AC32" i="12"/>
  <c r="AG31" i="12"/>
  <c r="AC31" i="12"/>
  <c r="AG30" i="12"/>
  <c r="AC30" i="12"/>
  <c r="AG29" i="12"/>
  <c r="AC29" i="12"/>
  <c r="AG28" i="12"/>
  <c r="AC28" i="12"/>
  <c r="AG27" i="12"/>
  <c r="AC27" i="12"/>
  <c r="AD27" i="12" s="1"/>
  <c r="AG26" i="12"/>
  <c r="AC26" i="12"/>
  <c r="AG25" i="12"/>
  <c r="AC25" i="12"/>
  <c r="AG24" i="12"/>
  <c r="AD404" i="12" s="1"/>
  <c r="AC24" i="12"/>
  <c r="AG23" i="12"/>
  <c r="AC23" i="12"/>
  <c r="AG22" i="12"/>
  <c r="AD13" i="12" s="1"/>
  <c r="AC22" i="12"/>
  <c r="AG21" i="12"/>
  <c r="AD364" i="12" s="1"/>
  <c r="AC21" i="12"/>
  <c r="AD21" i="12" s="1"/>
  <c r="AG20" i="12"/>
  <c r="AC20" i="12"/>
  <c r="AG19" i="12"/>
  <c r="AC19" i="12"/>
  <c r="AG18" i="12"/>
  <c r="AC18" i="12"/>
  <c r="AG17" i="12"/>
  <c r="AC17" i="12"/>
  <c r="AG16" i="12"/>
  <c r="AD261" i="12" s="1"/>
  <c r="AC16" i="12"/>
  <c r="AG15" i="12"/>
  <c r="AC15" i="12"/>
  <c r="AD15" i="12" s="1"/>
  <c r="AG14" i="12"/>
  <c r="AD360" i="12" s="1"/>
  <c r="AC14" i="12"/>
  <c r="AG13" i="12"/>
  <c r="AD384" i="12" s="1"/>
  <c r="AC13" i="12"/>
  <c r="AG12" i="12"/>
  <c r="AC12" i="12"/>
  <c r="AD12" i="12" s="1"/>
  <c r="AG11" i="12"/>
  <c r="AC11" i="12"/>
  <c r="AG10" i="12"/>
  <c r="AC10" i="12"/>
  <c r="AD10" i="12" s="1"/>
  <c r="AG9" i="12"/>
  <c r="AC9" i="12"/>
  <c r="AG8" i="12"/>
  <c r="AD7" i="12" s="1"/>
  <c r="AC8" i="12"/>
  <c r="AG7" i="12"/>
  <c r="AC7" i="12"/>
  <c r="AG6" i="12"/>
  <c r="AC6" i="12"/>
  <c r="AG5" i="12"/>
  <c r="AC5" i="12"/>
  <c r="AG4" i="12"/>
  <c r="AC4" i="12"/>
  <c r="AG3" i="12"/>
  <c r="AC3" i="12"/>
  <c r="AD3" i="12" s="1"/>
  <c r="AG2" i="12"/>
  <c r="AC2" i="12"/>
  <c r="AD94" i="12" l="1"/>
  <c r="AD124" i="12"/>
  <c r="AD172" i="12"/>
  <c r="AD5" i="12"/>
  <c r="AD29" i="12"/>
  <c r="AD178" i="12"/>
  <c r="AD205" i="12"/>
  <c r="AD211" i="12"/>
  <c r="AD241" i="12"/>
  <c r="AD307" i="12"/>
  <c r="AD337" i="12"/>
  <c r="AD355" i="12"/>
  <c r="AD89" i="12"/>
  <c r="AD242" i="12"/>
  <c r="AD114" i="12"/>
  <c r="AD231" i="12"/>
  <c r="AD25" i="12"/>
  <c r="AD43" i="12"/>
  <c r="AD61" i="12"/>
  <c r="AD201" i="12"/>
  <c r="AD219" i="12"/>
  <c r="AD267" i="12"/>
  <c r="AD303" i="12"/>
  <c r="AD26" i="12"/>
  <c r="AD32" i="12"/>
  <c r="AD196" i="12"/>
  <c r="AD202" i="12"/>
  <c r="AD250" i="12"/>
  <c r="AD256" i="12"/>
  <c r="AD310" i="12"/>
  <c r="AD316" i="12"/>
  <c r="AD370" i="12"/>
  <c r="AD333" i="12"/>
  <c r="AD8" i="12"/>
  <c r="AD99" i="12"/>
  <c r="AD197" i="12"/>
  <c r="AD216" i="12"/>
  <c r="AD35" i="12"/>
  <c r="AD182" i="12"/>
  <c r="AD166" i="12"/>
  <c r="AD207" i="12"/>
  <c r="AD233" i="12"/>
  <c r="AD16" i="12"/>
  <c r="AD63" i="12"/>
  <c r="AD95" i="12"/>
  <c r="AD159" i="12"/>
  <c r="AD271" i="12"/>
  <c r="AD322" i="12"/>
  <c r="AD48" i="12"/>
  <c r="AD170" i="12"/>
  <c r="AD236" i="12"/>
  <c r="AD382" i="12"/>
  <c r="AD41" i="12"/>
  <c r="AD296" i="12"/>
  <c r="AD232" i="12"/>
  <c r="AD51" i="12"/>
  <c r="AD81" i="12"/>
  <c r="AD132" i="12"/>
  <c r="AD229" i="12"/>
  <c r="AD17" i="12"/>
  <c r="AD74" i="12"/>
  <c r="AD199" i="12"/>
  <c r="AD277" i="12"/>
  <c r="AD294" i="12"/>
  <c r="AD47" i="12"/>
  <c r="AD52" i="12"/>
  <c r="AD57" i="12"/>
  <c r="AD135" i="12"/>
  <c r="AD147" i="12"/>
  <c r="AD204" i="12"/>
  <c r="AD218" i="12"/>
  <c r="AD6" i="12"/>
  <c r="AD92" i="12"/>
  <c r="AD104" i="12"/>
  <c r="AD111" i="12"/>
  <c r="AD11" i="12"/>
  <c r="AD18" i="12"/>
  <c r="AD60" i="12"/>
  <c r="AD65" i="12"/>
  <c r="AD75" i="12"/>
  <c r="AD116" i="12"/>
  <c r="AD297" i="12"/>
  <c r="AD221" i="12"/>
  <c r="AD9" i="12"/>
  <c r="AD38" i="12"/>
  <c r="AD295" i="12"/>
  <c r="AD68" i="12"/>
  <c r="AD148" i="12"/>
  <c r="AD283" i="12"/>
  <c r="AD372" i="12"/>
  <c r="AD262" i="12"/>
  <c r="AD130" i="12"/>
  <c r="AD347" i="12"/>
  <c r="AD300" i="12"/>
  <c r="AD4" i="12"/>
  <c r="AD53" i="12"/>
  <c r="AD115" i="12"/>
  <c r="AD239" i="12"/>
  <c r="AD192" i="12"/>
  <c r="AD293" i="12"/>
  <c r="AD22" i="12"/>
  <c r="AD20" i="12"/>
  <c r="AD34" i="12"/>
  <c r="AD67" i="12"/>
  <c r="AD90" i="12"/>
  <c r="AD157" i="12"/>
  <c r="AD391" i="12"/>
  <c r="AD58" i="12"/>
  <c r="AD228" i="12"/>
  <c r="AD346" i="12"/>
  <c r="AD386" i="12"/>
  <c r="AD37" i="12"/>
  <c r="AD161" i="12"/>
  <c r="AD315" i="12"/>
  <c r="AD49" i="12"/>
  <c r="AD45" i="12"/>
  <c r="AD69" i="12"/>
  <c r="AD93" i="12"/>
  <c r="AD118" i="12"/>
  <c r="AD110" i="12"/>
  <c r="AD226" i="12"/>
  <c r="AD183" i="12"/>
  <c r="AD108" i="12"/>
  <c r="AD140" i="12"/>
  <c r="AD175" i="12"/>
  <c r="AD180" i="12"/>
  <c r="AD254" i="12"/>
  <c r="AD23" i="12"/>
  <c r="AD86" i="12"/>
  <c r="AD133" i="12"/>
  <c r="AD288" i="12"/>
  <c r="AD247" i="12"/>
  <c r="AD14" i="12"/>
  <c r="AD28" i="12"/>
  <c r="AD238" i="12"/>
  <c r="AD252" i="12"/>
  <c r="AD259" i="12"/>
  <c r="AD368" i="12"/>
  <c r="AD439" i="12"/>
  <c r="AD82" i="12"/>
  <c r="AD156" i="12"/>
  <c r="AD340" i="12"/>
  <c r="AD418" i="12"/>
  <c r="AD50" i="12"/>
  <c r="AD371" i="12"/>
  <c r="AD78" i="12"/>
  <c r="AD397" i="12"/>
  <c r="AD167" i="12"/>
  <c r="AD249" i="12"/>
  <c r="AD257" i="12"/>
  <c r="AD440" i="12"/>
  <c r="AD198" i="12"/>
  <c r="AD290" i="12"/>
  <c r="AD376" i="12"/>
  <c r="AD413" i="12"/>
  <c r="AD173" i="12"/>
  <c r="AD225" i="12"/>
  <c r="AD319" i="12"/>
  <c r="AD343" i="12"/>
  <c r="AD398" i="12"/>
  <c r="AD410" i="12"/>
  <c r="AD419" i="12"/>
  <c r="AD425" i="12"/>
  <c r="AD103" i="12"/>
  <c r="AD73" i="12"/>
  <c r="AD123" i="12"/>
  <c r="AD276" i="12"/>
  <c r="AD317" i="12"/>
  <c r="AD329" i="12"/>
  <c r="AD353" i="12"/>
  <c r="AD436" i="12"/>
  <c r="AD2" i="12"/>
  <c r="AD30" i="12"/>
  <c r="AD42" i="12"/>
  <c r="AD66" i="12"/>
  <c r="AD106" i="12"/>
  <c r="AD272" i="12"/>
  <c r="AD334" i="12"/>
  <c r="AD358" i="12"/>
  <c r="AD414" i="12"/>
  <c r="AD417" i="12"/>
  <c r="AD46" i="12"/>
  <c r="AD87" i="12"/>
  <c r="AD96" i="12"/>
  <c r="AD138" i="12"/>
  <c r="AD153" i="12"/>
  <c r="AD270" i="12"/>
  <c r="AD327" i="12"/>
  <c r="AD396" i="12"/>
  <c r="AD399" i="12"/>
  <c r="AD402" i="12"/>
  <c r="AD408" i="12"/>
  <c r="AD420" i="12"/>
  <c r="AD423" i="12"/>
  <c r="AD426" i="12"/>
  <c r="AD126" i="12"/>
  <c r="AD131" i="12"/>
  <c r="AD230" i="12"/>
  <c r="AD405" i="12"/>
  <c r="AD33" i="12"/>
  <c r="AD54" i="12"/>
  <c r="AD119" i="12"/>
  <c r="AD136" i="12"/>
  <c r="AD151" i="12"/>
  <c r="AD268" i="12"/>
  <c r="AD282" i="12"/>
  <c r="AD325" i="12"/>
  <c r="AD349" i="12"/>
  <c r="AD390" i="12"/>
  <c r="AD129" i="12"/>
  <c r="AD107" i="12"/>
  <c r="AD141" i="12"/>
  <c r="AD208" i="12"/>
  <c r="AD266" i="12"/>
  <c r="AD379" i="12"/>
  <c r="AD287" i="12"/>
  <c r="AD318" i="12"/>
  <c r="AD342" i="12"/>
  <c r="AD354" i="12"/>
  <c r="AD415" i="12"/>
  <c r="AD31" i="12"/>
  <c r="AD269" i="12"/>
  <c r="AD80" i="12"/>
  <c r="AD416" i="12"/>
  <c r="AD335" i="12"/>
  <c r="AD389" i="12"/>
  <c r="AD400" i="12"/>
  <c r="AD409" i="12"/>
  <c r="AD421" i="12"/>
  <c r="AD427" i="12"/>
  <c r="AD24" i="12"/>
  <c r="AD36" i="12"/>
  <c r="AD72" i="12"/>
  <c r="AD122" i="12"/>
  <c r="AD105" i="12"/>
  <c r="AD139" i="12"/>
  <c r="AD154" i="12"/>
  <c r="AD206" i="12"/>
  <c r="AD244" i="12"/>
  <c r="AD264" i="12"/>
  <c r="AD285" i="12"/>
  <c r="AD328" i="12"/>
  <c r="AD352" i="12"/>
  <c r="AD388" i="12"/>
  <c r="AD403" i="12"/>
  <c r="AD406" i="12"/>
  <c r="AD394" i="12"/>
  <c r="AD411" i="12"/>
  <c r="AD363" i="12"/>
  <c r="AD367" i="12"/>
  <c r="AD369" i="12"/>
  <c r="AD375" i="12"/>
  <c r="AD412" i="12"/>
  <c r="I3" i="10" l="1"/>
  <c r="I4" i="10"/>
  <c r="H5" i="10"/>
  <c r="I5" i="10" s="1"/>
  <c r="H6" i="10"/>
  <c r="I6" i="10" s="1"/>
  <c r="H7" i="10"/>
  <c r="I7" i="10" s="1"/>
  <c r="I8" i="10"/>
  <c r="H9" i="10"/>
  <c r="I9" i="10" s="1"/>
  <c r="H10" i="10"/>
  <c r="I10" i="10" s="1"/>
  <c r="H11" i="10"/>
  <c r="I11" i="10" s="1"/>
  <c r="H12" i="10"/>
  <c r="I12" i="10" s="1"/>
  <c r="H13" i="10"/>
  <c r="I13" i="10" s="1"/>
  <c r="H14" i="10"/>
  <c r="I14" i="10" s="1"/>
  <c r="H15" i="10"/>
  <c r="I15" i="10" s="1"/>
  <c r="H16" i="10"/>
  <c r="I16" i="10" s="1"/>
  <c r="H17" i="10"/>
  <c r="I17" i="10" s="1"/>
  <c r="H18" i="10"/>
  <c r="I18" i="10" s="1"/>
  <c r="H19" i="10"/>
  <c r="I19" i="10" s="1"/>
  <c r="H20" i="10"/>
  <c r="I20" i="10" s="1"/>
  <c r="H21" i="10"/>
  <c r="I21" i="10" s="1"/>
  <c r="H22" i="10"/>
  <c r="I22" i="10" s="1"/>
  <c r="H23" i="10"/>
  <c r="I23" i="10" s="1"/>
  <c r="H24" i="10"/>
  <c r="I24" i="10" s="1"/>
  <c r="H25" i="10"/>
  <c r="I25" i="10" s="1"/>
  <c r="H26" i="10"/>
  <c r="I26" i="10" s="1"/>
  <c r="I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AA7551-31B1-43B3-BD2D-B65D68FD8EE7}" keepAlive="1" name="Query - Hist_Odds" description="Connection to the 'Hist_Odds' query in the workbook." type="5" refreshedVersion="8" background="1" saveData="1">
    <dbPr connection="Provider=Microsoft.Mashup.OleDb.1;Data Source=$Workbook$;Location=Hist_odds;Extended Properties=&quot;&quot;" command="SELECT * FROM [Hist_Odds]"/>
  </connection>
  <connection id="2" xr16:uid="{8B197F60-B6D3-4492-A97A-DEA72D8E6F6D}" keepAlive="1" name="Query - Hist_odds1" description="Connection to the 'Hist_odds' query in the workbook." type="5" refreshedVersion="8" background="1" saveData="1">
    <dbPr connection="Provider=Microsoft.Mashup.OleDb.1;Data Source=$Workbook$;Location=Hist_odds;Extended Properties=&quot;&quot;" command="SELECT * FROM [Hist_odds]"/>
  </connection>
  <connection id="3" xr16:uid="{00A3838F-61E5-403D-9E27-3A4EC519FEED}" keepAlive="1" name="Query - KenPom" description="Connection to the 'KenPom' query in the workbook." type="5" refreshedVersion="8" background="1" saveData="1">
    <dbPr connection="Provider=Microsoft.Mashup.OleDb.1;Data Source=$Workbook$;Location=KenPom;Extended Properties=&quot;&quot;" command="SELECT * FROM [KenPom]"/>
  </connection>
  <connection id="4" xr16:uid="{5AC91749-72A9-49CA-AB6B-B8EB61D1C946}" keepAlive="1" name="Query - Live_Games" description="Connection to the 'Live_Games' query in the workbook." type="5" refreshedVersion="8" background="1" saveData="1">
    <dbPr connection="Provider=Microsoft.Mashup.OleDb.1;Data Source=$Workbook$;Location=Live_Games;Extended Properties=&quot;&quot;" command="SELECT * FROM [Live_Games]"/>
  </connection>
  <connection id="5" xr16:uid="{5B50A0CB-D01F-4071-83E2-6DA4C17242D8}" keepAlive="1" name="Query - Odds" description="Connection to the 'Odds' query in the workbook." type="5" refreshedVersion="0" background="1" saveData="1">
    <dbPr connection="Provider=Microsoft.Mashup.OleDb.1;Data Source=$Workbook$;Location=Odds;Extended Properties=&quot;&quot;" command="SELECT * FROM [Odds]"/>
  </connection>
  <connection id="6" xr16:uid="{8CED7CD4-DEAA-4536-9BFE-5F23C058A4D2}" keepAlive="1" name="Query - Results" description="Connection to the 'Results' query in the workbook." type="5" refreshedVersion="8" background="1" saveData="1">
    <dbPr connection="Provider=Microsoft.Mashup.OleDb.1;Data Source=$Workbook$;Location=Results;Extended Properties=&quot;&quot;" command="SELECT * FROM [Results]"/>
  </connection>
  <connection id="7" xr16:uid="{A97AF7C7-5596-4F61-80CD-3162A03C6194}" keepAlive="1" name="Query - Results_Teams" description="Connection to the 'Results_Teams' query in the workbook." type="5" refreshedVersion="8" background="1" saveData="1">
    <dbPr connection="Provider=Microsoft.Mashup.OleDb.1;Data Source=$Workbook$;Location=Results_Teams;Extended Properties=&quot;&quot;" command="SELECT * FROM [Results_Teams]"/>
  </connection>
  <connection id="8" xr16:uid="{B2108C09-259C-44C2-9B1A-CE2F71F25427}" keepAlive="1" name="Query - Results_Updated" description="Connection to the 'Results_Updated' query in the workbook." type="5" refreshedVersion="8" background="1" saveData="1">
    <dbPr connection="Provider=Microsoft.Mashup.OleDb.1;Data Source=$Workbook$;Location=Results_Updated;Extended Properties=&quot;&quot;" command="SELECT * FROM [Results_Updated]"/>
  </connection>
  <connection id="9" xr16:uid="{DE0E869A-9594-4D94-8788-B8BF2F23124B}" keepAlive="1" name="Query - Sheet1 (2)" description="Connection to the 'Sheet1 (2)' query in the workbook." type="5" refreshedVersion="0" background="1" saveData="1">
    <dbPr connection="Provider=Microsoft.Mashup.OleDb.1;Data Source=$Workbook$;Location=&quot;Sheet1 (2)&quot;;Extended Properties=&quot;&quot;" command="SELECT * FROM [Sheet1 (2)]"/>
  </connection>
  <connection id="10" xr16:uid="{5059F60E-9D3A-4B6A-A2DE-539B44444DDF}" keepAlive="1" name="Query - Stats_for_Standings" description="Connection to the 'Stats_for_Standings' query in the workbook." type="5" refreshedVersion="0" background="1" saveData="1">
    <dbPr connection="Provider=Microsoft.Mashup.OleDb.1;Data Source=$Workbook$;Location=Stats_for_Standings;Extended Properties=&quot;&quot;" command="SELECT * FROM [Stats_for_Standings]"/>
  </connection>
  <connection id="11" xr16:uid="{74A2D049-5544-40DE-B020-F5F56C803DA5}" keepAlive="1" name="Query - Table15" description="Connection to the 'Table15' query in the workbook." type="5" refreshedVersion="0" background="1" saveData="1">
    <dbPr connection="Provider=Microsoft.Mashup.OleDb.1;Data Source=$Workbook$;Location=Table15;Extended Properties=&quot;&quot;" command="SELECT * FROM [Table15]"/>
  </connection>
  <connection id="12" xr16:uid="{6BECE29B-7F7C-4328-8F87-CEE1BE686651}" keepAlive="1" name="Query - Table16" description="Connection to the 'Table16' query in the workbook." type="5" refreshedVersion="0" background="1">
    <dbPr connection="Provider=Microsoft.Mashup.OleDb.1;Data Source=$Workbook$;Location=Table16;Extended Properties=&quot;&quot;" command="SELECT * FROM [Table16]"/>
  </connection>
  <connection id="13" xr16:uid="{77FD4773-0786-4015-9A71-00CEB60B3BE8}" keepAlive="1" name="Query - Table17 (2)" description="Connection to the 'Table17 (2)' query in the workbook." type="5" refreshedVersion="8" background="1" saveData="1">
    <dbPr connection="Provider=Microsoft.Mashup.OleDb.1;Data Source=$Workbook$;Location=&quot;Table17 (2)&quot;;Extended Properties=&quot;&quot;" command="SELECT * FROM [Table17 (2)]"/>
  </connection>
  <connection id="14" xr16:uid="{CEFBF48E-E933-427D-BE87-DD2CB86AF838}" keepAlive="1" name="Query - Table18" description="Connection to the 'Table18' query in the workbook." type="5" refreshedVersion="8" background="1" saveData="1">
    <dbPr connection="Provider=Microsoft.Mashup.OleDb.1;Data Source=$Workbook$;Location=Table18;Extended Properties=&quot;&quot;" command="SELECT * FROM [Table18]"/>
  </connection>
  <connection id="15" xr16:uid="{1E080061-1D1C-4ABC-A678-E09AACEFAC3F}" keepAlive="1" name="Query - Table20 (2)" description="Connection to the 'Table20 (2)' query in the workbook." type="5" refreshedVersion="8" background="1" saveData="1">
    <dbPr connection="Provider=Microsoft.Mashup.OleDb.1;Data Source=$Workbook$;Location=&quot;Table20 (2)&quot;;Extended Properties=&quot;&quot;" command="SELECT * FROM [Table20 (2)]"/>
  </connection>
  <connection id="16" xr16:uid="{88AFCEAD-95C0-475B-9D36-9113B2B96902}" keepAlive="1" name="Query - Table22" description="Connection to the 'Table22' query in the workbook." type="5" refreshedVersion="0" background="1" saveData="1">
    <dbPr connection="Provider=Microsoft.Mashup.OleDb.1;Data Source=$Workbook$;Location=Table22;Extended Properties=&quot;&quot;" command="SELECT * FROM [Table22]"/>
  </connection>
  <connection id="17" xr16:uid="{F205219D-E6D7-46F3-A077-0682E1B1ED45}" keepAlive="1" name="Query - Table24" description="Connection to the 'Table24' query in the workbook." type="5" refreshedVersion="8" background="1" saveData="1">
    <dbPr connection="Provider=Microsoft.Mashup.OleDb.1;Data Source=$Workbook$;Location=Table24;Extended Properties=&quot;&quot;" command="SELECT * FROM [Table24]"/>
  </connection>
  <connection id="18" xr16:uid="{005CDF1F-51FA-43DC-8582-0DAE59634BD9}" keepAlive="1" name="Query - Table24 (2)" description="Connection to the 'Table24 (2)' query in the workbook." type="5" refreshedVersion="0" background="1" saveData="1">
    <dbPr connection="Provider=Microsoft.Mashup.OleDb.1;Data Source=$Workbook$;Location=&quot;Table24 (2)&quot;;Extended Properties=&quot;&quot;" command="SELECT * FROM [Table24 (2)]"/>
  </connection>
  <connection id="19" xr16:uid="{AEFF68B7-C644-445A-81F1-D121C87D3E61}" keepAlive="1" name="Query - Table28" description="Connection to the 'Table28' query in the workbook." type="5" refreshedVersion="8" background="1" saveData="1">
    <dbPr connection="Provider=Microsoft.Mashup.OleDb.1;Data Source=$Workbook$;Location=Table28;Extended Properties=&quot;&quot;" command="SELECT * FROM [Table28]"/>
  </connection>
  <connection id="20" xr16:uid="{A132A7FE-E246-41DC-96A4-FCF55EE90E1E}" keepAlive="1" name="Query - Table31" description="Connection to the 'Table31' query in the workbook." type="5" refreshedVersion="8" background="1" saveData="1">
    <dbPr connection="Provider=Microsoft.Mashup.OleDb.1;Data Source=$Workbook$;Location=Table31;Extended Properties=&quot;&quot;" command="SELECT * FROM [Table31]"/>
  </connection>
  <connection id="21" xr16:uid="{A0BD3D68-42D5-4341-8D3B-5BD1BEE1264B}" keepAlive="1" name="Query - Team Rankings" description="Connection to the 'Team Rankings' query in the workbook." type="5" refreshedVersion="8" background="1" saveData="1">
    <dbPr connection="Provider=Microsoft.Mashup.OleDb.1;Data Source=$Workbook$;Location=&quot;Team Rankings&quot;;Extended Properties=&quot;&quot;" command="SELECT * FROM [Team Rankings]"/>
  </connection>
  <connection id="22" xr16:uid="{68F03EE6-E453-4913-8623-F7E9B8D8D869}" keepAlive="1" name="Query - Team_IDs" description="Connection to the 'Team_IDs' query in the workbook." type="5" refreshedVersion="0" background="1" saveData="1">
    <dbPr connection="Provider=Microsoft.Mashup.OleDb.1;Data Source=$Workbook$;Location=Team_IDs;Extended Properties=&quot;&quot;" command="SELECT * FROM [Team_IDs]"/>
  </connection>
  <connection id="23" xr16:uid="{EA9CA313-193C-41FA-AE48-D8F7BDA1F01E}" keepAlive="1" name="Query - Team_Name_Translator" description="Connection to the 'Team_Name_Translator' query in the workbook." type="5" refreshedVersion="8" background="1" saveData="1">
    <dbPr connection="Provider=Microsoft.Mashup.OleDb.1;Data Source=$Workbook$;Location=Team_Name_Translator;Extended Properties=&quot;&quot;" command="SELECT * FROM [Team_Name_Translator]"/>
  </connection>
  <connection id="24" xr16:uid="{D72B0A10-3E8B-46A5-B5A3-FE9F8FC24BAA}" keepAlive="1" name="Query - Teams_ESPN" description="Connection to the 'Teams_ESPN' query in the workbook." type="5" refreshedVersion="8" background="1" saveData="1">
    <dbPr connection="Provider=Microsoft.Mashup.OleDb.1;Data Source=$Workbook$;Location=Teams_ESPN;Extended Properties=&quot;&quot;" command="SELECT * FROM [Teams_ESPN]"/>
  </connection>
  <connection id="25" xr16:uid="{3DA07C1C-CC72-48F6-B534-E2221EE3919C}" keepAlive="1" name="Query - Teams_ESPN (2)" description="Connection to the 'Teams_ESPN (2)' query in the workbook." type="5" refreshedVersion="8" background="1" saveData="1">
    <dbPr connection="Provider=Microsoft.Mashup.OleDb.1;Data Source=$Workbook$;Location=&quot;Teams_ESPN (2)&quot;;Extended Properties=&quot;&quot;" command="SELECT * FROM [Teams_ESPN (2)]"/>
  </connection>
  <connection id="26" xr16:uid="{29D8559A-1A5A-420F-ACEF-642FD0EC33B1}" keepAlive="1" name="Query - Teams_Standings" description="Connection to the 'Teams_Standings' query in the workbook." type="5" refreshedVersion="8" background="1" saveData="1">
    <dbPr connection="Provider=Microsoft.Mashup.OleDb.1;Data Source=$Workbook$;Location=Teams_Standings;Extended Properties=&quot;&quot;" command="SELECT * FROM [Teams_Standings]"/>
  </connection>
  <connection id="27" xr16:uid="{1C0551A4-F113-4171-A8C5-835DDC3D7467}" keepAlive="1" name="Query - Today's Games" description="Connection to the 'Today's Games' query in the workbook." type="5" refreshedVersion="8" background="1" saveData="1">
    <dbPr connection="Provider=Microsoft.Mashup.OleDb.1;Data Source=$Workbook$;Location=&quot;Today's Games&quot;;Extended Properties=&quot;&quot;" command="SELECT * FROM [Today's Games]"/>
  </connection>
  <connection id="28" xr16:uid="{B5CE76EC-82B4-4910-87F3-C311642D9853}" keepAlive="1" name="Query - Top 25" description="Connection to the 'Top 25' query in the workbook." type="5" refreshedVersion="8" background="1" saveData="1">
    <dbPr connection="Provider=Microsoft.Mashup.OleDb.1;Data Source=$Workbook$;Location=&quot;Top 25&quot;;Extended Properties=&quot;&quot;" command="SELECT * FROM [Top 25]"/>
  </connection>
  <connection id="29" xr16:uid="{E422ABE1-8749-4BBB-AF08-6D74CC54CEB0}" keepAlive="1" name="Query - Top 25 Team_Standings" description="Connection to the 'Top 25 Team_Standings' query in the workbook." type="5" refreshedVersion="0" background="1" saveData="1">
    <dbPr connection="Provider=Microsoft.Mashup.OleDb.1;Data Source=$Workbook$;Location=&quot;Top 25 Team_Standings&quot;;Extended Properties=&quot;&quot;" command="SELECT * FROM [Top 25 Team_Standings]"/>
  </connection>
  <connection id="30" xr16:uid="{A0F3599F-ACA8-44AF-BE68-ED90E0C55559}" keepAlive="1" name="Query - Updated_Team_Name_IDs" description="Connection to the 'Updated_Team_Name_IDs' query in the workbook." type="5" refreshedVersion="8" background="1" saveData="1">
    <dbPr connection="Provider=Microsoft.Mashup.OleDb.1;Data Source=$Workbook$;Location=Updated_Team_Name_IDs;Extended Properties=&quot;&quot;" command="SELECT * FROM [Updated_Team_Name_IDs]"/>
  </connection>
  <connection id="31" xr16:uid="{3E6575BB-55F7-4603-9338-B12790FA3E69}" keepAlive="1" name="Query - Yahoo_Teams" description="Connection to the 'Yahoo_Teams' query in the workbook." type="5" refreshedVersion="0" background="1" saveData="1">
    <dbPr connection="Provider=Microsoft.Mashup.OleDb.1;Data Source=$Workbook$;Location=Yahoo_Teams;Extended Properties=&quot;&quot;" command="SELECT * FROM [Yahoo_Teams]"/>
  </connection>
</connections>
</file>

<file path=xl/sharedStrings.xml><?xml version="1.0" encoding="utf-8"?>
<sst xmlns="http://schemas.openxmlformats.org/spreadsheetml/2006/main" count="80757" uniqueCount="7824">
  <si>
    <t>Date</t>
  </si>
  <si>
    <t>Away Team</t>
  </si>
  <si>
    <t>Home Team</t>
  </si>
  <si>
    <t>awayteam_id</t>
  </si>
  <si>
    <t>Away Team Winning Streak</t>
  </si>
  <si>
    <t>Away Team Losing Streak</t>
  </si>
  <si>
    <t>ateam_ly_rank</t>
  </si>
  <si>
    <t>ateam_ty_rank</t>
  </si>
  <si>
    <t>hteam_ly_rank</t>
  </si>
  <si>
    <t>hteam_ty_rank</t>
  </si>
  <si>
    <t>hometeam_id</t>
  </si>
  <si>
    <t>Home Team Winning Streak</t>
  </si>
  <si>
    <t>Home Team Losing Streak</t>
  </si>
  <si>
    <t>away_spread</t>
  </si>
  <si>
    <t>AdjEM</t>
  </si>
  <si>
    <t>AdjEM2</t>
  </si>
  <si>
    <t>Florida State</t>
  </si>
  <si>
    <t>Pittsburgh</t>
  </si>
  <si>
    <t>1</t>
  </si>
  <si>
    <t>2</t>
  </si>
  <si>
    <t>Miami Florida</t>
  </si>
  <si>
    <t>Duke</t>
  </si>
  <si>
    <t>East Tennessee State</t>
  </si>
  <si>
    <t>Chattanooga</t>
  </si>
  <si>
    <t>Marshall</t>
  </si>
  <si>
    <t>Arkansas State</t>
  </si>
  <si>
    <t>4</t>
  </si>
  <si>
    <t>6</t>
  </si>
  <si>
    <t>James Madison</t>
  </si>
  <si>
    <t>Southern Miss</t>
  </si>
  <si>
    <t>Georgia State</t>
  </si>
  <si>
    <t>Georgia Southern</t>
  </si>
  <si>
    <t>St. Thomas - Minnesota</t>
  </si>
  <si>
    <t>Western Illinois</t>
  </si>
  <si>
    <t/>
  </si>
  <si>
    <t>Denver</t>
  </si>
  <si>
    <t>South Dakota State</t>
  </si>
  <si>
    <t>3</t>
  </si>
  <si>
    <t>Auburn</t>
  </si>
  <si>
    <t>South Carolina</t>
  </si>
  <si>
    <t>Northern Illinois</t>
  </si>
  <si>
    <t>Eastern Michigan</t>
  </si>
  <si>
    <t>Tennessee</t>
  </si>
  <si>
    <t>LSU</t>
  </si>
  <si>
    <t>5</t>
  </si>
  <si>
    <t>Marquette</t>
  </si>
  <si>
    <t>Seton Hall</t>
  </si>
  <si>
    <t>Baylor</t>
  </si>
  <si>
    <t>Oklahoma</t>
  </si>
  <si>
    <t>Morgan State</t>
  </si>
  <si>
    <t>Howard</t>
  </si>
  <si>
    <t>Maryland-Eastern Shore</t>
  </si>
  <si>
    <t>South Carolina State</t>
  </si>
  <si>
    <t>Bethune Cookman</t>
  </si>
  <si>
    <t>Jackson State</t>
  </si>
  <si>
    <t>Delaware State</t>
  </si>
  <si>
    <t>North Carolina Central</t>
  </si>
  <si>
    <t>14</t>
  </si>
  <si>
    <t>Drake</t>
  </si>
  <si>
    <t>Evansville</t>
  </si>
  <si>
    <t>7</t>
  </si>
  <si>
    <t>Belmont</t>
  </si>
  <si>
    <t>Bradley</t>
  </si>
  <si>
    <t>Columbia</t>
  </si>
  <si>
    <t>Brown</t>
  </si>
  <si>
    <t>Florida International</t>
  </si>
  <si>
    <t>UTSA</t>
  </si>
  <si>
    <t>North Texas</t>
  </si>
  <si>
    <t>UAB</t>
  </si>
  <si>
    <t>Norfolk State</t>
  </si>
  <si>
    <t>Coppin State</t>
  </si>
  <si>
    <t>St. Bonaventure</t>
  </si>
  <si>
    <t>Loyola Chicago</t>
  </si>
  <si>
    <t>Colorado State</t>
  </si>
  <si>
    <t>Wyoming</t>
  </si>
  <si>
    <t>8</t>
  </si>
  <si>
    <t>Mercer</t>
  </si>
  <si>
    <t>UNC Greensboro</t>
  </si>
  <si>
    <t>Towson</t>
  </si>
  <si>
    <t>Elon</t>
  </si>
  <si>
    <t>9</t>
  </si>
  <si>
    <t>Hawai'i</t>
  </si>
  <si>
    <t>UC Riverside</t>
  </si>
  <si>
    <t>Eastern Washington</t>
  </si>
  <si>
    <t>Northern Arizona</t>
  </si>
  <si>
    <t>Eastern Kentucky</t>
  </si>
  <si>
    <t>Austin Peay</t>
  </si>
  <si>
    <t>Texas A&amp;M-Commerce</t>
  </si>
  <si>
    <t>SE Louisiana</t>
  </si>
  <si>
    <t>Nicholls</t>
  </si>
  <si>
    <t>McNeese</t>
  </si>
  <si>
    <t>Southern Indiana</t>
  </si>
  <si>
    <t>SIU Edwardsville</t>
  </si>
  <si>
    <t>Eastern Illinois</t>
  </si>
  <si>
    <t>UT Martin</t>
  </si>
  <si>
    <t>Tennessee State</t>
  </si>
  <si>
    <t>Little Rock</t>
  </si>
  <si>
    <t>Morehead State</t>
  </si>
  <si>
    <t>Lindenwood</t>
  </si>
  <si>
    <t>Florida A&amp;M</t>
  </si>
  <si>
    <t>Alcorn State</t>
  </si>
  <si>
    <t>Middle Tennessee</t>
  </si>
  <si>
    <t>Louisiana Tech</t>
  </si>
  <si>
    <t>NC State</t>
  </si>
  <si>
    <t>North Carolina</t>
  </si>
  <si>
    <t>Northwestern State</t>
  </si>
  <si>
    <t>New Orleans</t>
  </si>
  <si>
    <t>Miami (OH)</t>
  </si>
  <si>
    <t>Bowling Green</t>
  </si>
  <si>
    <t>UL Monroe</t>
  </si>
  <si>
    <t>Troy</t>
  </si>
  <si>
    <t>Louisiana</t>
  </si>
  <si>
    <t>Texas State</t>
  </si>
  <si>
    <t>Tennessee Tech</t>
  </si>
  <si>
    <t>SE Missouri State</t>
  </si>
  <si>
    <t>Bellarmine</t>
  </si>
  <si>
    <t>Lipscomb</t>
  </si>
  <si>
    <t>UT Rio Grande Valley</t>
  </si>
  <si>
    <t>Sam Houston</t>
  </si>
  <si>
    <t>Campbell</t>
  </si>
  <si>
    <t>Charleston Southern</t>
  </si>
  <si>
    <t>Alabama</t>
  </si>
  <si>
    <t>Missouri</t>
  </si>
  <si>
    <t>Texas</t>
  </si>
  <si>
    <t>West Virginia</t>
  </si>
  <si>
    <t>Virginia Tech</t>
  </si>
  <si>
    <t>Clemson</t>
  </si>
  <si>
    <t>Texas Southern</t>
  </si>
  <si>
    <t>Alabama A&amp;M</t>
  </si>
  <si>
    <t>Indiana State</t>
  </si>
  <si>
    <t>Murray State</t>
  </si>
  <si>
    <t>Pennsylvania</t>
  </si>
  <si>
    <t>Yale</t>
  </si>
  <si>
    <t>UNLV</t>
  </si>
  <si>
    <t>Fresno State</t>
  </si>
  <si>
    <t>San Jose State</t>
  </si>
  <si>
    <t>Utah State</t>
  </si>
  <si>
    <t>Southern Utah</t>
  </si>
  <si>
    <t>Seattle U</t>
  </si>
  <si>
    <t>Western Carolina</t>
  </si>
  <si>
    <t>Samford</t>
  </si>
  <si>
    <t>Pepperdine</t>
  </si>
  <si>
    <t>Portland</t>
  </si>
  <si>
    <t>Purdue Fort Wayne</t>
  </si>
  <si>
    <t>Northern Kentucky</t>
  </si>
  <si>
    <t>Cal Poly</t>
  </si>
  <si>
    <t>UC Davis</t>
  </si>
  <si>
    <t>Long Beach State</t>
  </si>
  <si>
    <t>UC San Diego</t>
  </si>
  <si>
    <t>Southern</t>
  </si>
  <si>
    <t>Arkansas-Pine Bluff</t>
  </si>
  <si>
    <t>Prairie View A&amp;M</t>
  </si>
  <si>
    <t>Alabama State</t>
  </si>
  <si>
    <t>Lafayette</t>
  </si>
  <si>
    <t>Lehigh</t>
  </si>
  <si>
    <t>Grambling</t>
  </si>
  <si>
    <t>Mississippi Valley State</t>
  </si>
  <si>
    <t>Valparaiso</t>
  </si>
  <si>
    <t>Illinois State</t>
  </si>
  <si>
    <t>Charlotte</t>
  </si>
  <si>
    <t>Western Kentucky</t>
  </si>
  <si>
    <t>Incarnate Word</t>
  </si>
  <si>
    <t>Lamar</t>
  </si>
  <si>
    <t>UT Arlington</t>
  </si>
  <si>
    <t>Abilene Christian</t>
  </si>
  <si>
    <t>Appalachian State</t>
  </si>
  <si>
    <t>Old Dominion</t>
  </si>
  <si>
    <t>Robert Morris</t>
  </si>
  <si>
    <t>Green Bay</t>
  </si>
  <si>
    <t>10</t>
  </si>
  <si>
    <t>Youngstown State</t>
  </si>
  <si>
    <t>Milwaukee</t>
  </si>
  <si>
    <t>Cleveland State</t>
  </si>
  <si>
    <t>Wright State</t>
  </si>
  <si>
    <t>Kennesaw State</t>
  </si>
  <si>
    <t>Florida Gulf Coast</t>
  </si>
  <si>
    <t>Tulane</t>
  </si>
  <si>
    <t>Tulsa</t>
  </si>
  <si>
    <t>Washington</t>
  </si>
  <si>
    <t>Utah</t>
  </si>
  <si>
    <t>Texas A&amp;M-Corpus Christi</t>
  </si>
  <si>
    <t>Houston Christian</t>
  </si>
  <si>
    <t>Utah Valley</t>
  </si>
  <si>
    <t>Grand Canyon</t>
  </si>
  <si>
    <t>Santa Clara</t>
  </si>
  <si>
    <t>Saint Mary's</t>
  </si>
  <si>
    <t>BYU</t>
  </si>
  <si>
    <t>San Francisco</t>
  </si>
  <si>
    <t>Portland State</t>
  </si>
  <si>
    <t>Idaho State</t>
  </si>
  <si>
    <t>Idaho</t>
  </si>
  <si>
    <t>Northern Colorado</t>
  </si>
  <si>
    <t>Central Arkansas</t>
  </si>
  <si>
    <t>North Alabama</t>
  </si>
  <si>
    <t>Florida</t>
  </si>
  <si>
    <t>Mississippi State</t>
  </si>
  <si>
    <t>Florida Atlantic</t>
  </si>
  <si>
    <t>UTEP</t>
  </si>
  <si>
    <t>17</t>
  </si>
  <si>
    <t>New Mexico State</t>
  </si>
  <si>
    <t>Utah Tech</t>
  </si>
  <si>
    <t>Sacramento State</t>
  </si>
  <si>
    <t>Weber State</t>
  </si>
  <si>
    <t>Montana State</t>
  </si>
  <si>
    <t>Montana</t>
  </si>
  <si>
    <t>Gonzaga</t>
  </si>
  <si>
    <t>Pacific</t>
  </si>
  <si>
    <t>USC</t>
  </si>
  <si>
    <t>Arizona State</t>
  </si>
  <si>
    <t>San Diego State</t>
  </si>
  <si>
    <t>Air Force</t>
  </si>
  <si>
    <t>Tarleton</t>
  </si>
  <si>
    <t>California Baptist</t>
  </si>
  <si>
    <t>CSU Bakersfield</t>
  </si>
  <si>
    <t>UC Santa Barbara</t>
  </si>
  <si>
    <t>CSU Fullerton</t>
  </si>
  <si>
    <t>CSU Northridge</t>
  </si>
  <si>
    <t>Oregon</t>
  </si>
  <si>
    <t>Stanford</t>
  </si>
  <si>
    <t>Butler</t>
  </si>
  <si>
    <t>Connecticut</t>
  </si>
  <si>
    <t>Michigan State</t>
  </si>
  <si>
    <t>Indiana</t>
  </si>
  <si>
    <t>Central Connecticut</t>
  </si>
  <si>
    <t>LIU</t>
  </si>
  <si>
    <t>Maryland</t>
  </si>
  <si>
    <t>Purdue</t>
  </si>
  <si>
    <t>Memphis</t>
  </si>
  <si>
    <t>Cincinnati</t>
  </si>
  <si>
    <t>NJIT</t>
  </si>
  <si>
    <t>Vermont</t>
  </si>
  <si>
    <t>Bryant</t>
  </si>
  <si>
    <t>UMass Lowell</t>
  </si>
  <si>
    <t>Minnesota</t>
  </si>
  <si>
    <t>Michigan</t>
  </si>
  <si>
    <t>Merrimack</t>
  </si>
  <si>
    <t>St. Francis (BKN)</t>
  </si>
  <si>
    <t>Sacred Heart</t>
  </si>
  <si>
    <t>Wagner</t>
  </si>
  <si>
    <t>Binghamton</t>
  </si>
  <si>
    <t>Maine</t>
  </si>
  <si>
    <t>Fairfield</t>
  </si>
  <si>
    <t>Siena</t>
  </si>
  <si>
    <t>Niagara</t>
  </si>
  <si>
    <t>St. Peter's</t>
  </si>
  <si>
    <t>Manhattan</t>
  </si>
  <si>
    <t>Rider</t>
  </si>
  <si>
    <t>Canisius</t>
  </si>
  <si>
    <t>Quinnipiac</t>
  </si>
  <si>
    <t>Marist</t>
  </si>
  <si>
    <t>Mount St. Mary's</t>
  </si>
  <si>
    <t>Temple</t>
  </si>
  <si>
    <t>Houston</t>
  </si>
  <si>
    <t>Wichita State</t>
  </si>
  <si>
    <t>SMU</t>
  </si>
  <si>
    <t>Oregon State</t>
  </si>
  <si>
    <t>California</t>
  </si>
  <si>
    <t>Furman</t>
  </si>
  <si>
    <t>Wofford</t>
  </si>
  <si>
    <t>Washington State</t>
  </si>
  <si>
    <t>Colorado</t>
  </si>
  <si>
    <t>Stonehill</t>
  </si>
  <si>
    <t>Fairleigh Dickinson</t>
  </si>
  <si>
    <t>20Miami</t>
  </si>
  <si>
    <t>East Carolina</t>
  </si>
  <si>
    <t>Notre Dame</t>
  </si>
  <si>
    <t>DePaul</t>
  </si>
  <si>
    <t>Georgetown</t>
  </si>
  <si>
    <t>Ohio State</t>
  </si>
  <si>
    <t>Illinois</t>
  </si>
  <si>
    <t>Arkansas</t>
  </si>
  <si>
    <t>Ole Miss</t>
  </si>
  <si>
    <t>Davidson</t>
  </si>
  <si>
    <t>La Salle</t>
  </si>
  <si>
    <t>Toledo</t>
  </si>
  <si>
    <t>Central Michigan</t>
  </si>
  <si>
    <t>Akron</t>
  </si>
  <si>
    <t>Buffalo</t>
  </si>
  <si>
    <t>Ball State</t>
  </si>
  <si>
    <t>Western Michigan</t>
  </si>
  <si>
    <t>Ohio</t>
  </si>
  <si>
    <t>TCU</t>
  </si>
  <si>
    <t>Kent State</t>
  </si>
  <si>
    <t>UIC</t>
  </si>
  <si>
    <t>Missouri State</t>
  </si>
  <si>
    <t>Southern Illinois</t>
  </si>
  <si>
    <t>Kansas State</t>
  </si>
  <si>
    <t>Iowa State</t>
  </si>
  <si>
    <t>Oklahoma State</t>
  </si>
  <si>
    <t>Georgia Tech</t>
  </si>
  <si>
    <t>Syracuse</t>
  </si>
  <si>
    <t>Kentucky</t>
  </si>
  <si>
    <t>Vanderbilt</t>
  </si>
  <si>
    <t>Boise State</t>
  </si>
  <si>
    <t>San José State</t>
  </si>
  <si>
    <t>13Xavier</t>
  </si>
  <si>
    <t>19UConn</t>
  </si>
  <si>
    <t>Presbyterian</t>
  </si>
  <si>
    <t>UNC Asheville</t>
  </si>
  <si>
    <t>3Houston</t>
  </si>
  <si>
    <t>UCF</t>
  </si>
  <si>
    <t>Georgia</t>
  </si>
  <si>
    <t>4Tennessee</t>
  </si>
  <si>
    <t>Hartford</t>
  </si>
  <si>
    <t>11</t>
  </si>
  <si>
    <t>Texas Tech</t>
  </si>
  <si>
    <t>South Florida</t>
  </si>
  <si>
    <t>Holy Cross</t>
  </si>
  <si>
    <t>Loyola Maryland</t>
  </si>
  <si>
    <t>Army</t>
  </si>
  <si>
    <t>American University</t>
  </si>
  <si>
    <t>Wake Forest</t>
  </si>
  <si>
    <t>UMBC</t>
  </si>
  <si>
    <t>Navy</t>
  </si>
  <si>
    <t>Bucknell</t>
  </si>
  <si>
    <t>Wisconsin</t>
  </si>
  <si>
    <t>Northwestern</t>
  </si>
  <si>
    <t>Nebraska</t>
  </si>
  <si>
    <t>Saint Joseph's</t>
  </si>
  <si>
    <t>George Washington</t>
  </si>
  <si>
    <t>Richmond</t>
  </si>
  <si>
    <t>UMass</t>
  </si>
  <si>
    <t>Duquesne</t>
  </si>
  <si>
    <t>George Mason</t>
  </si>
  <si>
    <t>VCU</t>
  </si>
  <si>
    <t>Fordham</t>
  </si>
  <si>
    <t>Dayton</t>
  </si>
  <si>
    <t>Rhode Island</t>
  </si>
  <si>
    <t>South Carolina Upstate</t>
  </si>
  <si>
    <t>Gardner-Webb</t>
  </si>
  <si>
    <t>Winthrop</t>
  </si>
  <si>
    <t>High Point</t>
  </si>
  <si>
    <t>The Citadel</t>
  </si>
  <si>
    <t>VMI</t>
  </si>
  <si>
    <t>IUPUI</t>
  </si>
  <si>
    <t>Stephen F. Austin</t>
  </si>
  <si>
    <t>Northern Iowa</t>
  </si>
  <si>
    <t>Providence</t>
  </si>
  <si>
    <t>Texas A&amp;M</t>
  </si>
  <si>
    <t>Louisville</t>
  </si>
  <si>
    <t>Boston College</t>
  </si>
  <si>
    <t>St. John's</t>
  </si>
  <si>
    <t>Creighton</t>
  </si>
  <si>
    <t>Chicago State</t>
  </si>
  <si>
    <t>St. Francis NY</t>
  </si>
  <si>
    <t>21Florida Atlantic</t>
  </si>
  <si>
    <t>Iowa</t>
  </si>
  <si>
    <t>Longwood</t>
  </si>
  <si>
    <t>Radford</t>
  </si>
  <si>
    <t>Long Island University</t>
  </si>
  <si>
    <t>St. Francis (PA)</t>
  </si>
  <si>
    <t>Coastal Carolina</t>
  </si>
  <si>
    <t>South Dakota</t>
  </si>
  <si>
    <t>Delaware</t>
  </si>
  <si>
    <t>Hampton</t>
  </si>
  <si>
    <t>Drexel</t>
  </si>
  <si>
    <t>North Carolina A&amp;T</t>
  </si>
  <si>
    <t>Monmouth</t>
  </si>
  <si>
    <t>UNC Wilmington</t>
  </si>
  <si>
    <t>Hofstra</t>
  </si>
  <si>
    <t>Stony Brook</t>
  </si>
  <si>
    <t>William &amp; Mary</t>
  </si>
  <si>
    <t>Northeastern</t>
  </si>
  <si>
    <t>Queens University</t>
  </si>
  <si>
    <t>Jacksonville</t>
  </si>
  <si>
    <t>Stetson</t>
  </si>
  <si>
    <t>Liberty</t>
  </si>
  <si>
    <t>Rice</t>
  </si>
  <si>
    <t>South Alabama</t>
  </si>
  <si>
    <t>Omaha</t>
  </si>
  <si>
    <t>Kansas City</t>
  </si>
  <si>
    <t>Oral Roberts</t>
  </si>
  <si>
    <t>Southeast Missouri State</t>
  </si>
  <si>
    <t>North Florida</t>
  </si>
  <si>
    <t>UCLA</t>
  </si>
  <si>
    <t>Jacksonville State</t>
  </si>
  <si>
    <t>Loyola Marymount</t>
  </si>
  <si>
    <t>San Diego</t>
  </si>
  <si>
    <t>Cal State Northridge</t>
  </si>
  <si>
    <t>Cal State Bakersfield</t>
  </si>
  <si>
    <t>UC Irvine</t>
  </si>
  <si>
    <t>Cal State Fullerton</t>
  </si>
  <si>
    <t>6Arizona</t>
  </si>
  <si>
    <t>Albany</t>
  </si>
  <si>
    <t>Penn State</t>
  </si>
  <si>
    <t>1Purdue</t>
  </si>
  <si>
    <t>Xavier</t>
  </si>
  <si>
    <t>Boston University</t>
  </si>
  <si>
    <t>New Hampshire</t>
  </si>
  <si>
    <t>Massachusetts</t>
  </si>
  <si>
    <t>Villanova</t>
  </si>
  <si>
    <t>Rutgers</t>
  </si>
  <si>
    <t>New Mexico</t>
  </si>
  <si>
    <t>St. Francis Brooklyn</t>
  </si>
  <si>
    <t>19Florida Atlantic</t>
  </si>
  <si>
    <t>Regent University</t>
  </si>
  <si>
    <t>12</t>
  </si>
  <si>
    <t>Oakland</t>
  </si>
  <si>
    <t>Detroit Mercy</t>
  </si>
  <si>
    <t>Charleston</t>
  </si>
  <si>
    <t>North Dakota</t>
  </si>
  <si>
    <t>North Dakota State</t>
  </si>
  <si>
    <t>Arizona</t>
  </si>
  <si>
    <t>Miami (FL)</t>
  </si>
  <si>
    <t>Kansas</t>
  </si>
  <si>
    <t>Uconn</t>
  </si>
  <si>
    <t>Virginia</t>
  </si>
  <si>
    <t>Saint Louis</t>
  </si>
  <si>
    <t>Nevada</t>
  </si>
  <si>
    <t>9Kansas</t>
  </si>
  <si>
    <t>Harvard</t>
  </si>
  <si>
    <t>Princeton</t>
  </si>
  <si>
    <t>Dartmouth</t>
  </si>
  <si>
    <t>Cornell</t>
  </si>
  <si>
    <t>St. Xavier</t>
  </si>
  <si>
    <t>8Virginia</t>
  </si>
  <si>
    <t>San Diego St.</t>
  </si>
  <si>
    <t>Bethune-Cookman</t>
  </si>
  <si>
    <t>19Miami</t>
  </si>
  <si>
    <t>West Coast Baptist</t>
  </si>
  <si>
    <t>Iona</t>
  </si>
  <si>
    <t>13</t>
  </si>
  <si>
    <t>Miami</t>
  </si>
  <si>
    <t>Florida Tech</t>
  </si>
  <si>
    <t>Colgate</t>
  </si>
  <si>
    <t>American</t>
  </si>
  <si>
    <t>16</t>
  </si>
  <si>
    <t>15</t>
  </si>
  <si>
    <t>Hawaii</t>
  </si>
  <si>
    <t>Saint Peter's</t>
  </si>
  <si>
    <t>Miami FL</t>
  </si>
  <si>
    <t>18</t>
  </si>
  <si>
    <t>Cal Baptist</t>
  </si>
  <si>
    <t>Kennesaw St.</t>
  </si>
  <si>
    <t>Dallas Christian</t>
  </si>
  <si>
    <t>Coppin St</t>
  </si>
  <si>
    <t>Sam Houston State</t>
  </si>
  <si>
    <t>Seattle</t>
  </si>
  <si>
    <t>Cleveland St.</t>
  </si>
  <si>
    <t>Grambling State</t>
  </si>
  <si>
    <t>Mississippi</t>
  </si>
  <si>
    <t>Boise St.</t>
  </si>
  <si>
    <t>place</t>
  </si>
  <si>
    <t>holder</t>
  </si>
  <si>
    <t>Index</t>
  </si>
  <si>
    <t>Rot</t>
  </si>
  <si>
    <t>VH</t>
  </si>
  <si>
    <t>Home Final</t>
  </si>
  <si>
    <t>Home_Spread_Open</t>
  </si>
  <si>
    <t>Home_Spread_Close</t>
  </si>
  <si>
    <t>Home ML</t>
  </si>
  <si>
    <t>H</t>
  </si>
  <si>
    <t>MichiganState</t>
  </si>
  <si>
    <t>OhioState</t>
  </si>
  <si>
    <t>MiamiOhio</t>
  </si>
  <si>
    <t>VaCommonwealth</t>
  </si>
  <si>
    <t>BowlingGreen</t>
  </si>
  <si>
    <t>RhodeIsland</t>
  </si>
  <si>
    <t>IndianaU</t>
  </si>
  <si>
    <t>ArizonaState</t>
  </si>
  <si>
    <t>DenverU</t>
  </si>
  <si>
    <t>IndianaState</t>
  </si>
  <si>
    <t>NorthernKentucky</t>
  </si>
  <si>
    <t>CollCharleston</t>
  </si>
  <si>
    <t>WashingtonState</t>
  </si>
  <si>
    <t>pk</t>
  </si>
  <si>
    <t>IllinoisState</t>
  </si>
  <si>
    <t>WakeForest</t>
  </si>
  <si>
    <t>SouthFlorida</t>
  </si>
  <si>
    <t>IowaState</t>
  </si>
  <si>
    <t>TexasA&amp;M</t>
  </si>
  <si>
    <t>BostonCollege</t>
  </si>
  <si>
    <t>SoIllinois</t>
  </si>
  <si>
    <t>HoustonU</t>
  </si>
  <si>
    <t>SaintLouis</t>
  </si>
  <si>
    <t>UtahState</t>
  </si>
  <si>
    <t>NewMexico</t>
  </si>
  <si>
    <t>GrandCanyon</t>
  </si>
  <si>
    <t>KansasState</t>
  </si>
  <si>
    <t>NorthCarolina</t>
  </si>
  <si>
    <t>OklahomaState</t>
  </si>
  <si>
    <t>CaliforniaBaptist</t>
  </si>
  <si>
    <t>SanDiegoState</t>
  </si>
  <si>
    <t>SaintMarysCA</t>
  </si>
  <si>
    <t>SantaClara</t>
  </si>
  <si>
    <t>UCSanDiego</t>
  </si>
  <si>
    <t>WashingtonU</t>
  </si>
  <si>
    <t>OregonState</t>
  </si>
  <si>
    <t>NL</t>
  </si>
  <si>
    <t>CharlotteU</t>
  </si>
  <si>
    <t>St.Johns</t>
  </si>
  <si>
    <t>OldDominion</t>
  </si>
  <si>
    <t>St.Bonaventure</t>
  </si>
  <si>
    <t>William&amp;Mary</t>
  </si>
  <si>
    <t>WestVirginia</t>
  </si>
  <si>
    <t>FloridaState</t>
  </si>
  <si>
    <t>HolyCross</t>
  </si>
  <si>
    <t>PennState</t>
  </si>
  <si>
    <t>QueensNC</t>
  </si>
  <si>
    <t>St.Peter's</t>
  </si>
  <si>
    <t>FloridaIntl</t>
  </si>
  <si>
    <t>MississippiSt</t>
  </si>
  <si>
    <t>BostonU</t>
  </si>
  <si>
    <t>MiamiFlorida</t>
  </si>
  <si>
    <t>Depaul</t>
  </si>
  <si>
    <t>LoyolaChicago</t>
  </si>
  <si>
    <t>CentralFlorida</t>
  </si>
  <si>
    <t>AbileneChristian</t>
  </si>
  <si>
    <t>NCState</t>
  </si>
  <si>
    <t>WichitaState</t>
  </si>
  <si>
    <t>IncarnateWord</t>
  </si>
  <si>
    <t>VirginiaTech</t>
  </si>
  <si>
    <t>ColoradoState</t>
  </si>
  <si>
    <t>TexasTech</t>
  </si>
  <si>
    <t>SanFrancisco</t>
  </si>
  <si>
    <t>UtahU</t>
  </si>
  <si>
    <t>EastCarolina</t>
  </si>
  <si>
    <t>SanJoseState</t>
  </si>
  <si>
    <t>SouthCarolina</t>
  </si>
  <si>
    <t>WrightState</t>
  </si>
  <si>
    <t>YoungstownState</t>
  </si>
  <si>
    <t>JamesMadison</t>
  </si>
  <si>
    <t>SetonHall</t>
  </si>
  <si>
    <t>BoiseState</t>
  </si>
  <si>
    <t>SouthDakota</t>
  </si>
  <si>
    <t>SanDiego</t>
  </si>
  <si>
    <t>PortlandU</t>
  </si>
  <si>
    <t>EasternIllinois</t>
  </si>
  <si>
    <t>LoyolaMarymount</t>
  </si>
  <si>
    <t>AppalachianSt</t>
  </si>
  <si>
    <t>EasternKentucky</t>
  </si>
  <si>
    <t>NotreDame</t>
  </si>
  <si>
    <t>TheCitadel</t>
  </si>
  <si>
    <t>StephenF.Austin</t>
  </si>
  <si>
    <t>AlabamaA&amp;M</t>
  </si>
  <si>
    <t>AirForce</t>
  </si>
  <si>
    <t>IllinoisChicago</t>
  </si>
  <si>
    <t>StThomas</t>
  </si>
  <si>
    <t>CSFullerton</t>
  </si>
  <si>
    <t>NewHampshire</t>
  </si>
  <si>
    <t>GeoWashington</t>
  </si>
  <si>
    <t>GeorgeMason</t>
  </si>
  <si>
    <t>CoppinState</t>
  </si>
  <si>
    <t>TexasA&amp;MCorpus</t>
  </si>
  <si>
    <t>No.Colorado</t>
  </si>
  <si>
    <t>IPFW</t>
  </si>
  <si>
    <t>UtahValley</t>
  </si>
  <si>
    <t>GeorgiaState</t>
  </si>
  <si>
    <t>UtahTech</t>
  </si>
  <si>
    <t>TennesseeState</t>
  </si>
  <si>
    <t>LaSalle</t>
  </si>
  <si>
    <t>HighPoint</t>
  </si>
  <si>
    <t>St.FrancisPA</t>
  </si>
  <si>
    <t>MoreheadState</t>
  </si>
  <si>
    <t>NorthwesternSt</t>
  </si>
  <si>
    <t>NorthDakotaState</t>
  </si>
  <si>
    <t>CentralMichigan</t>
  </si>
  <si>
    <t>NebraskaOmaha</t>
  </si>
  <si>
    <t>SouthernIndiana</t>
  </si>
  <si>
    <t>SeattleU</t>
  </si>
  <si>
    <t>LongBeachState</t>
  </si>
  <si>
    <t>TexasSouthern</t>
  </si>
  <si>
    <t>SacredHeart</t>
  </si>
  <si>
    <t>CentralConn</t>
  </si>
  <si>
    <t>FairDickinson</t>
  </si>
  <si>
    <t>LoyolaMaryland</t>
  </si>
  <si>
    <t>KentState</t>
  </si>
  <si>
    <t>ChicagoSt</t>
  </si>
  <si>
    <t>MDBaltimoreCo</t>
  </si>
  <si>
    <t>St.Josephs</t>
  </si>
  <si>
    <t>CentralArkansas</t>
  </si>
  <si>
    <t>MiddleTennSt</t>
  </si>
  <si>
    <t>NorthDakota</t>
  </si>
  <si>
    <t>SouthAlabama</t>
  </si>
  <si>
    <t>CalIrvine</t>
  </si>
  <si>
    <t>PrairieViewA&amp;M</t>
  </si>
  <si>
    <t>DetroitU</t>
  </si>
  <si>
    <t>IdahoU</t>
  </si>
  <si>
    <t>FresnoState</t>
  </si>
  <si>
    <t>UMassLowell</t>
  </si>
  <si>
    <t>ETennesseeSt</t>
  </si>
  <si>
    <t>NCGreensboro</t>
  </si>
  <si>
    <t>ULLafayette</t>
  </si>
  <si>
    <t>TexSanAntonio</t>
  </si>
  <si>
    <t>GeorgiaTech</t>
  </si>
  <si>
    <t>FlaAtlantic</t>
  </si>
  <si>
    <t>TennesseeTech</t>
  </si>
  <si>
    <t>UTArlington</t>
  </si>
  <si>
    <t>NorthernArizona</t>
  </si>
  <si>
    <t>UCDavis</t>
  </si>
  <si>
    <t>IdahoState</t>
  </si>
  <si>
    <t>McNeeseState</t>
  </si>
  <si>
    <t>ClevelandState</t>
  </si>
  <si>
    <t>USCUpstate</t>
  </si>
  <si>
    <t>MissValleySt</t>
  </si>
  <si>
    <t>MissouriSt</t>
  </si>
  <si>
    <t>NorthTexas</t>
  </si>
  <si>
    <t>SouthDakotaState</t>
  </si>
  <si>
    <t>SIUEdwardsville</t>
  </si>
  <si>
    <t>St.FrancisNY</t>
  </si>
  <si>
    <t>NorthFlorida</t>
  </si>
  <si>
    <t>HoustonBaptist</t>
  </si>
  <si>
    <t>MemphisU</t>
  </si>
  <si>
    <t>CalPolySLO</t>
  </si>
  <si>
    <t>TennMartin</t>
  </si>
  <si>
    <t>ArkansasLR</t>
  </si>
  <si>
    <t>UTRioGrandeValley</t>
  </si>
  <si>
    <t>LouisianaTech</t>
  </si>
  <si>
    <t>E.Washington</t>
  </si>
  <si>
    <t>CalSantaBarb</t>
  </si>
  <si>
    <t>FlaGulfCoast</t>
  </si>
  <si>
    <t>CharlestonSou</t>
  </si>
  <si>
    <t>AlbanyNY</t>
  </si>
  <si>
    <t>ArkansasState</t>
  </si>
  <si>
    <t>CalRiverside</t>
  </si>
  <si>
    <t>JacksonvilleSt</t>
  </si>
  <si>
    <t>MDEasternShore</t>
  </si>
  <si>
    <t>WiscMilwaukee</t>
  </si>
  <si>
    <t>NewOrleansU</t>
  </si>
  <si>
    <t>PortlandState</t>
  </si>
  <si>
    <t>WesternMichigan</t>
  </si>
  <si>
    <t>NorthernIowa</t>
  </si>
  <si>
    <t>CoastalCarolina</t>
  </si>
  <si>
    <t>WesternIllinois</t>
  </si>
  <si>
    <t>WiscGreenBay</t>
  </si>
  <si>
    <t>UMKC</t>
  </si>
  <si>
    <t>NCAsheville</t>
  </si>
  <si>
    <t>WesternKentucky</t>
  </si>
  <si>
    <t>AustinPeay</t>
  </si>
  <si>
    <t>EasternMichigan</t>
  </si>
  <si>
    <t>RobertMorris</t>
  </si>
  <si>
    <t>SouthernMiss</t>
  </si>
  <si>
    <t>TarletonSt</t>
  </si>
  <si>
    <t>NCCentral</t>
  </si>
  <si>
    <t>N.CarolinaA&amp;T</t>
  </si>
  <si>
    <t>SouthernUtah</t>
  </si>
  <si>
    <t>NewMexicoState</t>
  </si>
  <si>
    <t>WesternCarolina</t>
  </si>
  <si>
    <t>GeorgiaSouthern</t>
  </si>
  <si>
    <t>MurrayState</t>
  </si>
  <si>
    <t>BethuneCookman</t>
  </si>
  <si>
    <t>LongIsland</t>
  </si>
  <si>
    <t>MountStMarys</t>
  </si>
  <si>
    <t>StonyBrook</t>
  </si>
  <si>
    <t>WeberState</t>
  </si>
  <si>
    <t>GardnerWebb</t>
  </si>
  <si>
    <t>DelawareState</t>
  </si>
  <si>
    <t>TexasState</t>
  </si>
  <si>
    <t>NCWilmington</t>
  </si>
  <si>
    <t>SEMissouriSt</t>
  </si>
  <si>
    <t>SacramentoState</t>
  </si>
  <si>
    <t>NorthAlabama</t>
  </si>
  <si>
    <t>MontanaState</t>
  </si>
  <si>
    <t>BallState</t>
  </si>
  <si>
    <t>CSNorthridge</t>
  </si>
  <si>
    <t>OralRoberts</t>
  </si>
  <si>
    <t>SoCarolinaSt</t>
  </si>
  <si>
    <t>ULMonroe</t>
  </si>
  <si>
    <t>NorfolkSt</t>
  </si>
  <si>
    <t>NichollsState</t>
  </si>
  <si>
    <t>CSBakersfield</t>
  </si>
  <si>
    <t>SELouisiana</t>
  </si>
  <si>
    <t>N</t>
  </si>
  <si>
    <t>NoIllinois</t>
  </si>
  <si>
    <t>KennesawSt</t>
  </si>
  <si>
    <t>TexA&amp;MCommerce</t>
  </si>
  <si>
    <t>AlcornState</t>
  </si>
  <si>
    <t>AlabamaState</t>
  </si>
  <si>
    <t>FloridaA&amp;M</t>
  </si>
  <si>
    <t>SamHoustonSt</t>
  </si>
  <si>
    <t>MorganState</t>
  </si>
  <si>
    <t>ArkPineBluff</t>
  </si>
  <si>
    <t>JacksonState</t>
  </si>
  <si>
    <t>date2</t>
  </si>
  <si>
    <t>Away_Team</t>
  </si>
  <si>
    <t>Away Final</t>
  </si>
  <si>
    <t>Away ML</t>
  </si>
  <si>
    <t>Home_Team</t>
  </si>
  <si>
    <t>Away_Actual</t>
  </si>
  <si>
    <t>Away_Covered</t>
  </si>
  <si>
    <t>Colorado St.</t>
  </si>
  <si>
    <t>Texas A&amp;M Corpus</t>
  </si>
  <si>
    <t>Saint Marys CA</t>
  </si>
  <si>
    <t>Houston Baptist</t>
  </si>
  <si>
    <t>Charlotte U</t>
  </si>
  <si>
    <t>Texas A&amp;M-CC</t>
  </si>
  <si>
    <t>Nebraska Omaha</t>
  </si>
  <si>
    <t>St. Johns</t>
  </si>
  <si>
    <t>Umass</t>
  </si>
  <si>
    <t>Loyola (MD)</t>
  </si>
  <si>
    <t>Va Commonwealth</t>
  </si>
  <si>
    <t>Team1</t>
  </si>
  <si>
    <t>Team1_Score</t>
  </si>
  <si>
    <t>Team2</t>
  </si>
  <si>
    <t>Team2_Score</t>
  </si>
  <si>
    <t>KU</t>
  </si>
  <si>
    <t>TTU</t>
  </si>
  <si>
    <t>63</t>
  </si>
  <si>
    <t>MARQ</t>
  </si>
  <si>
    <t>BUT</t>
  </si>
  <si>
    <t>56</t>
  </si>
  <si>
    <t>TENN</t>
  </si>
  <si>
    <t>ARK</t>
  </si>
  <si>
    <t>57</t>
  </si>
  <si>
    <t>UVA</t>
  </si>
  <si>
    <t>CLEM</t>
  </si>
  <si>
    <t>IOWA</t>
  </si>
  <si>
    <t>IU</t>
  </si>
  <si>
    <t>68</t>
  </si>
  <si>
    <t>BOIS</t>
  </si>
  <si>
    <t>SDSU</t>
  </si>
  <si>
    <t>60</t>
  </si>
  <si>
    <t>TA&amp;M</t>
  </si>
  <si>
    <t>MISS</t>
  </si>
  <si>
    <t>61</t>
  </si>
  <si>
    <t>ARST</t>
  </si>
  <si>
    <t>CCU</t>
  </si>
  <si>
    <t>69</t>
  </si>
  <si>
    <t>AMER</t>
  </si>
  <si>
    <t>BUCK</t>
  </si>
  <si>
    <t>59</t>
  </si>
  <si>
    <t>L-MD</t>
  </si>
  <si>
    <t>HC</t>
  </si>
  <si>
    <t>RMU</t>
  </si>
  <si>
    <t>IUPU</t>
  </si>
  <si>
    <t>64</t>
  </si>
  <si>
    <t>WRST</t>
  </si>
  <si>
    <t>GB</t>
  </si>
  <si>
    <t>DETM</t>
  </si>
  <si>
    <t>PFW</t>
  </si>
  <si>
    <t>LIB</t>
  </si>
  <si>
    <t>BELL</t>
  </si>
  <si>
    <t>EKU</t>
  </si>
  <si>
    <t>UNA</t>
  </si>
  <si>
    <t>48</t>
  </si>
  <si>
    <t>KENN</t>
  </si>
  <si>
    <t>QUOC</t>
  </si>
  <si>
    <t>66</t>
  </si>
  <si>
    <t>LIP</t>
  </si>
  <si>
    <t>STET</t>
  </si>
  <si>
    <t>70</t>
  </si>
  <si>
    <t>DUKE</t>
  </si>
  <si>
    <t>NCST</t>
  </si>
  <si>
    <t>67</t>
  </si>
  <si>
    <t>GT</t>
  </si>
  <si>
    <t>SYR</t>
  </si>
  <si>
    <t>76</t>
  </si>
  <si>
    <t>BC</t>
  </si>
  <si>
    <t>WAKE</t>
  </si>
  <si>
    <t>UNH</t>
  </si>
  <si>
    <t>58</t>
  </si>
  <si>
    <t>BING</t>
  </si>
  <si>
    <t>ME</t>
  </si>
  <si>
    <t>BRY</t>
  </si>
  <si>
    <t>UVM</t>
  </si>
  <si>
    <t>ALB</t>
  </si>
  <si>
    <t>FLA</t>
  </si>
  <si>
    <t>UGA</t>
  </si>
  <si>
    <t>SLU</t>
  </si>
  <si>
    <t>DAY</t>
  </si>
  <si>
    <t>LAS</t>
  </si>
  <si>
    <t>53</t>
  </si>
  <si>
    <t>TOL</t>
  </si>
  <si>
    <t>CMU</t>
  </si>
  <si>
    <t>65</t>
  </si>
  <si>
    <t>BGSU</t>
  </si>
  <si>
    <t>EMU</t>
  </si>
  <si>
    <t>KENT</t>
  </si>
  <si>
    <t>OHIO</t>
  </si>
  <si>
    <t>75</t>
  </si>
  <si>
    <t>M-OH</t>
  </si>
  <si>
    <t>WMU</t>
  </si>
  <si>
    <t>62</t>
  </si>
  <si>
    <t>AKR</t>
  </si>
  <si>
    <t>BALL</t>
  </si>
  <si>
    <t>83</t>
  </si>
  <si>
    <t>BUFF</t>
  </si>
  <si>
    <t>NIU</t>
  </si>
  <si>
    <t>TXST</t>
  </si>
  <si>
    <t>GAST</t>
  </si>
  <si>
    <t>VILL</t>
  </si>
  <si>
    <t>HALL</t>
  </si>
  <si>
    <t>72</t>
  </si>
  <si>
    <t>Southwest Assemblies of God</t>
  </si>
  <si>
    <t>TAR</t>
  </si>
  <si>
    <t>SWA</t>
  </si>
  <si>
    <t>45</t>
  </si>
  <si>
    <t>VT</t>
  </si>
  <si>
    <t>LOU</t>
  </si>
  <si>
    <t>54</t>
  </si>
  <si>
    <t>MSU</t>
  </si>
  <si>
    <t>NEB</t>
  </si>
  <si>
    <t>MSST</t>
  </si>
  <si>
    <t>SC</t>
  </si>
  <si>
    <t>UNM</t>
  </si>
  <si>
    <t>FRES</t>
  </si>
  <si>
    <t>80</t>
  </si>
  <si>
    <t>SJSU</t>
  </si>
  <si>
    <t>CSU</t>
  </si>
  <si>
    <t>46</t>
  </si>
  <si>
    <t>BAY</t>
  </si>
  <si>
    <t>OKST</t>
  </si>
  <si>
    <t>FGCU</t>
  </si>
  <si>
    <t>55</t>
  </si>
  <si>
    <t>UNF</t>
  </si>
  <si>
    <t>74</t>
  </si>
  <si>
    <t>UNC</t>
  </si>
  <si>
    <t>FSU</t>
  </si>
  <si>
    <t>COPP</t>
  </si>
  <si>
    <t>DSU</t>
  </si>
  <si>
    <t>NCCU</t>
  </si>
  <si>
    <t>NORF</t>
  </si>
  <si>
    <t>HOW</t>
  </si>
  <si>
    <t>SCST</t>
  </si>
  <si>
    <t>78</t>
  </si>
  <si>
    <t>SOU</t>
  </si>
  <si>
    <t>FAMU</t>
  </si>
  <si>
    <t>GRAM</t>
  </si>
  <si>
    <t>BCU</t>
  </si>
  <si>
    <t>MORG</t>
  </si>
  <si>
    <t>UMES</t>
  </si>
  <si>
    <t>WEB</t>
  </si>
  <si>
    <t>NAU</t>
  </si>
  <si>
    <t>89</t>
  </si>
  <si>
    <t>UNCO</t>
  </si>
  <si>
    <t>IDST</t>
  </si>
  <si>
    <t>WVU</t>
  </si>
  <si>
    <t>ISU</t>
  </si>
  <si>
    <t>WYO</t>
  </si>
  <si>
    <t>NEV</t>
  </si>
  <si>
    <t>71</t>
  </si>
  <si>
    <t>MONT</t>
  </si>
  <si>
    <t>IDHO</t>
  </si>
  <si>
    <t>MTST</t>
  </si>
  <si>
    <t>EWU</t>
  </si>
  <si>
    <t>JKST</t>
  </si>
  <si>
    <t>PV</t>
  </si>
  <si>
    <t>ALCN</t>
  </si>
  <si>
    <t>TXSO</t>
  </si>
  <si>
    <t>81</t>
  </si>
  <si>
    <t>SAC</t>
  </si>
  <si>
    <t>PRST</t>
  </si>
  <si>
    <t>COLO</t>
  </si>
  <si>
    <t>PROV</t>
  </si>
  <si>
    <t>GTWN</t>
  </si>
  <si>
    <t>MD</t>
  </si>
  <si>
    <t>NU</t>
  </si>
  <si>
    <t>OSU</t>
  </si>
  <si>
    <t>ILL</t>
  </si>
  <si>
    <t>SBU</t>
  </si>
  <si>
    <t>JOES</t>
  </si>
  <si>
    <t>BEL</t>
  </si>
  <si>
    <t>UNI</t>
  </si>
  <si>
    <t>SPU</t>
  </si>
  <si>
    <t>NIA</t>
  </si>
  <si>
    <t>IONA</t>
  </si>
  <si>
    <t>SIE</t>
  </si>
  <si>
    <t>CAN</t>
  </si>
  <si>
    <t>FAIR</t>
  </si>
  <si>
    <t>51</t>
  </si>
  <si>
    <t>MEM</t>
  </si>
  <si>
    <t>CIN</t>
  </si>
  <si>
    <t>73</t>
  </si>
  <si>
    <t>SIU</t>
  </si>
  <si>
    <t>MOST</t>
  </si>
  <si>
    <t>INST</t>
  </si>
  <si>
    <t>MSM</t>
  </si>
  <si>
    <t>RID</t>
  </si>
  <si>
    <t>MAN</t>
  </si>
  <si>
    <t>QUIN</t>
  </si>
  <si>
    <t>MICH</t>
  </si>
  <si>
    <t>WISC</t>
  </si>
  <si>
    <t>79</t>
  </si>
  <si>
    <t>DAV</t>
  </si>
  <si>
    <t>DUQ</t>
  </si>
  <si>
    <t>WICH</t>
  </si>
  <si>
    <t>TULN</t>
  </si>
  <si>
    <t>ILST</t>
  </si>
  <si>
    <t>EVAN</t>
  </si>
  <si>
    <t>MUR</t>
  </si>
  <si>
    <t>VAL</t>
  </si>
  <si>
    <t>BRAD</t>
  </si>
  <si>
    <t>DRKE</t>
  </si>
  <si>
    <t>TLSA</t>
  </si>
  <si>
    <t>49</t>
  </si>
  <si>
    <t>STAN</t>
  </si>
  <si>
    <t>WASH</t>
  </si>
  <si>
    <t>RUTG</t>
  </si>
  <si>
    <t>PSU</t>
  </si>
  <si>
    <t>SFA</t>
  </si>
  <si>
    <t>CBU</t>
  </si>
  <si>
    <t>HOU</t>
  </si>
  <si>
    <t>ECU</t>
  </si>
  <si>
    <t>ALA</t>
  </si>
  <si>
    <t>PUR</t>
  </si>
  <si>
    <t>ASU</t>
  </si>
  <si>
    <t>ARIZ</t>
  </si>
  <si>
    <t>88</t>
  </si>
  <si>
    <t>TEX</t>
  </si>
  <si>
    <t>DEP</t>
  </si>
  <si>
    <t>84</t>
  </si>
  <si>
    <t>GONZ</t>
  </si>
  <si>
    <t>SMC</t>
  </si>
  <si>
    <t>MIA</t>
  </si>
  <si>
    <t>KSU</t>
  </si>
  <si>
    <t>UConn</t>
  </si>
  <si>
    <t>CONN</t>
  </si>
  <si>
    <t>SJU</t>
  </si>
  <si>
    <t>86</t>
  </si>
  <si>
    <t>CREI</t>
  </si>
  <si>
    <t>OU</t>
  </si>
  <si>
    <t>50</t>
  </si>
  <si>
    <t>82</t>
  </si>
  <si>
    <t>106</t>
  </si>
  <si>
    <t>COFC</t>
  </si>
  <si>
    <t>STBK</t>
  </si>
  <si>
    <t>52</t>
  </si>
  <si>
    <t>BU</t>
  </si>
  <si>
    <t>LEH</t>
  </si>
  <si>
    <t>MIZ</t>
  </si>
  <si>
    <t>MRMK</t>
  </si>
  <si>
    <t>SHU</t>
  </si>
  <si>
    <t>CCSU</t>
  </si>
  <si>
    <t>FDU</t>
  </si>
  <si>
    <t>SFNY</t>
  </si>
  <si>
    <t>LAF</t>
  </si>
  <si>
    <t>ARMY</t>
  </si>
  <si>
    <t>PRIN</t>
  </si>
  <si>
    <t>HARV</t>
  </si>
  <si>
    <t>PENN</t>
  </si>
  <si>
    <t>DART</t>
  </si>
  <si>
    <t>BRWN</t>
  </si>
  <si>
    <t>COLU</t>
  </si>
  <si>
    <t>FAU</t>
  </si>
  <si>
    <t>WIN</t>
  </si>
  <si>
    <t>HP</t>
  </si>
  <si>
    <t>UPST</t>
  </si>
  <si>
    <t>WEBB</t>
  </si>
  <si>
    <t>RAD</t>
  </si>
  <si>
    <t>CAMP</t>
  </si>
  <si>
    <t>FUR</t>
  </si>
  <si>
    <t>SAM</t>
  </si>
  <si>
    <t>MER</t>
  </si>
  <si>
    <t>CIT</t>
  </si>
  <si>
    <t>NDSU</t>
  </si>
  <si>
    <t>WIU</t>
  </si>
  <si>
    <t>UND</t>
  </si>
  <si>
    <t>STMN</t>
  </si>
  <si>
    <t>NCAT</t>
  </si>
  <si>
    <t>HAMP</t>
  </si>
  <si>
    <t>W&amp;M</t>
  </si>
  <si>
    <t>MONM</t>
  </si>
  <si>
    <t>HOF</t>
  </si>
  <si>
    <t>NE</t>
  </si>
  <si>
    <t>FOR</t>
  </si>
  <si>
    <t>URI</t>
  </si>
  <si>
    <t>UTA</t>
  </si>
  <si>
    <t>UTU</t>
  </si>
  <si>
    <t>ORU</t>
  </si>
  <si>
    <t>SDST</t>
  </si>
  <si>
    <t>NKU</t>
  </si>
  <si>
    <t>OAK</t>
  </si>
  <si>
    <t>MINN</t>
  </si>
  <si>
    <t>MORE</t>
  </si>
  <si>
    <t>UTM</t>
  </si>
  <si>
    <t>MTSU</t>
  </si>
  <si>
    <t>LT</t>
  </si>
  <si>
    <t>COLG</t>
  </si>
  <si>
    <t>NAVY</t>
  </si>
  <si>
    <t>CHAR</t>
  </si>
  <si>
    <t>RICE</t>
  </si>
  <si>
    <t>NICH</t>
  </si>
  <si>
    <t>HCU</t>
  </si>
  <si>
    <t>UK</t>
  </si>
  <si>
    <t>AUB</t>
  </si>
  <si>
    <t>CHSO</t>
  </si>
  <si>
    <t>PRE</t>
  </si>
  <si>
    <t>WCU</t>
  </si>
  <si>
    <t>ETSU</t>
  </si>
  <si>
    <t>UNCG</t>
  </si>
  <si>
    <t>WAG</t>
  </si>
  <si>
    <t>SFPA</t>
  </si>
  <si>
    <t>CSUF</t>
  </si>
  <si>
    <t>CSUB</t>
  </si>
  <si>
    <t>SELA</t>
  </si>
  <si>
    <t>MCN</t>
  </si>
  <si>
    <t>UNCA</t>
  </si>
  <si>
    <t>LONG</t>
  </si>
  <si>
    <t>SIUE</t>
  </si>
  <si>
    <t>SEMO</t>
  </si>
  <si>
    <t>USI</t>
  </si>
  <si>
    <t>TNST</t>
  </si>
  <si>
    <t>TNTC</t>
  </si>
  <si>
    <t>EIU</t>
  </si>
  <si>
    <t>LIN</t>
  </si>
  <si>
    <t>LR</t>
  </si>
  <si>
    <t>96</t>
  </si>
  <si>
    <t>77</t>
  </si>
  <si>
    <t>WSU</t>
  </si>
  <si>
    <t>CAL</t>
  </si>
  <si>
    <t>UML</t>
  </si>
  <si>
    <t>UIW</t>
  </si>
  <si>
    <t>TAMC</t>
  </si>
  <si>
    <t>DEN</t>
  </si>
  <si>
    <t>OMA</t>
  </si>
  <si>
    <t>PITT</t>
  </si>
  <si>
    <t>AMCC</t>
  </si>
  <si>
    <t>NWST</t>
  </si>
  <si>
    <t>SHSU</t>
  </si>
  <si>
    <t>SUU</t>
  </si>
  <si>
    <t>VAN</t>
  </si>
  <si>
    <t>LUC</t>
  </si>
  <si>
    <t>GW</t>
  </si>
  <si>
    <t>85</t>
  </si>
  <si>
    <t>GMU</t>
  </si>
  <si>
    <t>UCD</t>
  </si>
  <si>
    <t>CP</t>
  </si>
  <si>
    <t>MVSU</t>
  </si>
  <si>
    <t>UAPB</t>
  </si>
  <si>
    <t>USF</t>
  </si>
  <si>
    <t>AAMU</t>
  </si>
  <si>
    <t>ALST</t>
  </si>
  <si>
    <t>ND</t>
  </si>
  <si>
    <t>YALE</t>
  </si>
  <si>
    <t>COR</t>
  </si>
  <si>
    <t>FIU</t>
  </si>
  <si>
    <t>91</t>
  </si>
  <si>
    <t>UNO</t>
  </si>
  <si>
    <t>LAM</t>
  </si>
  <si>
    <t>UVU</t>
  </si>
  <si>
    <t>ACU</t>
  </si>
  <si>
    <t>WOF</t>
  </si>
  <si>
    <t>UTC</t>
  </si>
  <si>
    <t>PAC</t>
  </si>
  <si>
    <t>PORT</t>
  </si>
  <si>
    <t>YSU</t>
  </si>
  <si>
    <t>TOW</t>
  </si>
  <si>
    <t>UNCW</t>
  </si>
  <si>
    <t>DEL</t>
  </si>
  <si>
    <t>ELON</t>
  </si>
  <si>
    <t>LBSU</t>
  </si>
  <si>
    <t>CSUN</t>
  </si>
  <si>
    <t>UTAH</t>
  </si>
  <si>
    <t>WKU</t>
  </si>
  <si>
    <t>UTRGV</t>
  </si>
  <si>
    <t>95</t>
  </si>
  <si>
    <t>SDAK</t>
  </si>
  <si>
    <t>KC</t>
  </si>
  <si>
    <t>MILW</t>
  </si>
  <si>
    <t>CLEV</t>
  </si>
  <si>
    <t>ORE</t>
  </si>
  <si>
    <t>ORST</t>
  </si>
  <si>
    <t>SCU</t>
  </si>
  <si>
    <t>USD</t>
  </si>
  <si>
    <t>SF</t>
  </si>
  <si>
    <t>UCSB</t>
  </si>
  <si>
    <t>UCSD</t>
  </si>
  <si>
    <t>HAW</t>
  </si>
  <si>
    <t>UCI</t>
  </si>
  <si>
    <t>LMU</t>
  </si>
  <si>
    <t>PEPP</t>
  </si>
  <si>
    <t>XAV</t>
  </si>
  <si>
    <t>MRST</t>
  </si>
  <si>
    <t>RICH</t>
  </si>
  <si>
    <t>ODU</t>
  </si>
  <si>
    <t>MRSH</t>
  </si>
  <si>
    <t>GASO</t>
  </si>
  <si>
    <t>APP</t>
  </si>
  <si>
    <t>JAX</t>
  </si>
  <si>
    <t>APSU</t>
  </si>
  <si>
    <t>JVST</t>
  </si>
  <si>
    <t>ULM</t>
  </si>
  <si>
    <t>TROY</t>
  </si>
  <si>
    <t>USM</t>
  </si>
  <si>
    <t>JMU</t>
  </si>
  <si>
    <t>CARK</t>
  </si>
  <si>
    <t>SEA</t>
  </si>
  <si>
    <t>GCU</t>
  </si>
  <si>
    <t>UL</t>
  </si>
  <si>
    <t>USA</t>
  </si>
  <si>
    <t>AFA</t>
  </si>
  <si>
    <t>UNT</t>
  </si>
  <si>
    <t>STO</t>
  </si>
  <si>
    <t>44</t>
  </si>
  <si>
    <t>DREX</t>
  </si>
  <si>
    <t>94</t>
  </si>
  <si>
    <t>102</t>
  </si>
  <si>
    <t>UCR</t>
  </si>
  <si>
    <t>TEM</t>
  </si>
  <si>
    <t>MASS</t>
  </si>
  <si>
    <t>93</t>
  </si>
  <si>
    <t>87</t>
  </si>
  <si>
    <t>Forfeit</t>
  </si>
  <si>
    <t>Park University Gilbert</t>
  </si>
  <si>
    <t>PARK</t>
  </si>
  <si>
    <t>38</t>
  </si>
  <si>
    <t>35</t>
  </si>
  <si>
    <t>USU</t>
  </si>
  <si>
    <t>CHST</t>
  </si>
  <si>
    <t>HART</t>
  </si>
  <si>
    <t>43</t>
  </si>
  <si>
    <t>90</t>
  </si>
  <si>
    <t>FIT</t>
  </si>
  <si>
    <t>47</t>
  </si>
  <si>
    <t>Calumet College</t>
  </si>
  <si>
    <t>CCSJ</t>
  </si>
  <si>
    <t>Away_Score</t>
  </si>
  <si>
    <t>Home Score</t>
  </si>
  <si>
    <t>111</t>
  </si>
  <si>
    <t>SX</t>
  </si>
  <si>
    <t>WCB</t>
  </si>
  <si>
    <t>36</t>
  </si>
  <si>
    <t>Canceled</t>
  </si>
  <si>
    <t>41</t>
  </si>
  <si>
    <t>33</t>
  </si>
  <si>
    <t>92</t>
  </si>
  <si>
    <t>MATCHUP</t>
  </si>
  <si>
    <t>Column1</t>
  </si>
  <si>
    <t>RESULT</t>
  </si>
  <si>
    <t>WINNER HIGH</t>
  </si>
  <si>
    <t>LOSER HIGH</t>
  </si>
  <si>
    <t>  @  3Kansas</t>
  </si>
  <si>
    <t>KU 67, TTU 63</t>
  </si>
  <si>
    <t>Jalen Wilson21 Pts</t>
  </si>
  <si>
    <t>De'Vion Harmon15 Pts</t>
  </si>
  <si>
    <t>6Marquette</t>
  </si>
  <si>
    <t>  @  Butler</t>
  </si>
  <si>
    <t>MARQ 72, BUT 56</t>
  </si>
  <si>
    <t>Tyler Kolek21 Pts</t>
  </si>
  <si>
    <t>Jayden Taylor13 Pts</t>
  </si>
  <si>
    <t>  @  12Tennessee</t>
  </si>
  <si>
    <t>TENN 75, ARK 57</t>
  </si>
  <si>
    <t>Olivier Nkamhoua16 Pts</t>
  </si>
  <si>
    <t>Davonte Davis13 Pts</t>
  </si>
  <si>
    <t>  @  13Virginia</t>
  </si>
  <si>
    <t>UVA 64, CLEM 57</t>
  </si>
  <si>
    <t>Jayden Gardner12 Pts</t>
  </si>
  <si>
    <t>PJ Hall19 Pts</t>
  </si>
  <si>
    <t>  @  15Indiana</t>
  </si>
  <si>
    <t>IOWA 90, IU 68</t>
  </si>
  <si>
    <t>Kris Murray26 Pts</t>
  </si>
  <si>
    <t>Trayce Jackson-Davis26 Pts</t>
  </si>
  <si>
    <t>18San Diego State</t>
  </si>
  <si>
    <t>  @  Boise State</t>
  </si>
  <si>
    <t>BOIS 66, SDSU 60</t>
  </si>
  <si>
    <t>Max Rice26 Pts</t>
  </si>
  <si>
    <t>Matt Bradley16 Pts</t>
  </si>
  <si>
    <t>24Texas A&amp;M</t>
  </si>
  <si>
    <t>  @  Ole Miss</t>
  </si>
  <si>
    <t>TA&amp;M 69, MISS 61</t>
  </si>
  <si>
    <t>Tyrece Radford13 Pts</t>
  </si>
  <si>
    <t>Matthew Murrell26 Pts</t>
  </si>
  <si>
    <t>  @  Coastal Carolina</t>
  </si>
  <si>
    <t>ARST 86, CCU 69</t>
  </si>
  <si>
    <t>Terrance Ford Jr.25 Pts</t>
  </si>
  <si>
    <t>Antonio Daye24 Pts</t>
  </si>
  <si>
    <t>  @  American</t>
  </si>
  <si>
    <t>AMER 64, BUCK 59</t>
  </si>
  <si>
    <t>Johnny O'Neil19 Pts</t>
  </si>
  <si>
    <t>Xander Rice17 Pts</t>
  </si>
  <si>
    <t>  @  Loyola Maryland</t>
  </si>
  <si>
    <t>L-MD 73, HC 69</t>
  </si>
  <si>
    <t>Deon Perry25 Pts</t>
  </si>
  <si>
    <t>Will Batchelder18 Pts</t>
  </si>
  <si>
    <t>  @  Robert Morris</t>
  </si>
  <si>
    <t>RMU 67, IUPU 64</t>
  </si>
  <si>
    <t>Kahliel Spear17 Pts</t>
  </si>
  <si>
    <t>Jlynn Counter25 Pts</t>
  </si>
  <si>
    <t>  @  Wright State</t>
  </si>
  <si>
    <t>WRST 77, GB 57</t>
  </si>
  <si>
    <t>Brandon Noel20 Pts</t>
  </si>
  <si>
    <t>Randy Tucker20 Pts</t>
  </si>
  <si>
    <t>  @  Detroit Mercy</t>
  </si>
  <si>
    <t>DETM 81, PFW 68</t>
  </si>
  <si>
    <t>Antoine Davis38 Pts</t>
  </si>
  <si>
    <t>Bobby Planutis20 Pts</t>
  </si>
  <si>
    <t>  @  Liberty</t>
  </si>
  <si>
    <t>LIB 76, BELL 56</t>
  </si>
  <si>
    <t>Darius McGhee29 Pts</t>
  </si>
  <si>
    <t>Alec Pfriem13 Pts</t>
  </si>
  <si>
    <t>  @  Eastern Kentucky</t>
  </si>
  <si>
    <t>EKU 73, UNA 48</t>
  </si>
  <si>
    <t>Devontae Blanton15 Pts</t>
  </si>
  <si>
    <t>Daniel Ortiz22 Pts</t>
  </si>
  <si>
    <t>  @  Kennesaw State</t>
  </si>
  <si>
    <t>KENN 67, QUOC 66</t>
  </si>
  <si>
    <t>Demond Robinson24 Pts</t>
  </si>
  <si>
    <t>Kalib Mathews13 Pts</t>
  </si>
  <si>
    <t>  @  Stetson</t>
  </si>
  <si>
    <t>LIP 83, STET 70</t>
  </si>
  <si>
    <t>Jacob Ognacevic22 Pts</t>
  </si>
  <si>
    <t>Jalen Blackmon33 Pts</t>
  </si>
  <si>
    <t>  @  Duke</t>
  </si>
  <si>
    <t>DUKE 71, NCST 67</t>
  </si>
  <si>
    <t>Jeremy Roach20 Pts</t>
  </si>
  <si>
    <t>Jarkel Joiner26 Pts</t>
  </si>
  <si>
    <t>  @  Syracuse</t>
  </si>
  <si>
    <t>GT 96, SYR 76</t>
  </si>
  <si>
    <t>Miles Kelly30 Pts</t>
  </si>
  <si>
    <t>Judah Mintz23 Pts</t>
  </si>
  <si>
    <t>  @  Wake Forest</t>
  </si>
  <si>
    <t>BC 71, WAKE 69</t>
  </si>
  <si>
    <t>Quinten Post19 Pts</t>
  </si>
  <si>
    <t>Tyree Appleby23 Pts</t>
  </si>
  <si>
    <t>  @  New Hampshire</t>
  </si>
  <si>
    <t>UNH 59, NJIT 58</t>
  </si>
  <si>
    <t>Matt Herasme15 Pts</t>
  </si>
  <si>
    <t>Kevin Osawe18 Pts</t>
  </si>
  <si>
    <t>  @  Binghamton</t>
  </si>
  <si>
    <t>UMBC 70, BING 67 (OT)</t>
  </si>
  <si>
    <t>Tra'Von Fagan13 Pts</t>
  </si>
  <si>
    <t>Jacob Falko19 Pts</t>
  </si>
  <si>
    <t>  @  Maine</t>
  </si>
  <si>
    <t>ME 66, BRY 64</t>
  </si>
  <si>
    <t>Gedi Juozapaitis19 Pts</t>
  </si>
  <si>
    <t>Earl Timberlake20 Pts</t>
  </si>
  <si>
    <t>  @  Vermont</t>
  </si>
  <si>
    <t>UVM 79, ALB 61</t>
  </si>
  <si>
    <t>Aaron Deloney18 Pts</t>
  </si>
  <si>
    <t>Gerald Drumgoole Jr.22 Pts</t>
  </si>
  <si>
    <t>  @  Georgia</t>
  </si>
  <si>
    <t>FLA 77, UGA 67</t>
  </si>
  <si>
    <t>Will Richard24 Pts</t>
  </si>
  <si>
    <t>Kario Oquendo20 Pts</t>
  </si>
  <si>
    <t>  @  VCU</t>
  </si>
  <si>
    <t>VCU 79, SLU 67</t>
  </si>
  <si>
    <t>Jalen DeLoach14 Pts</t>
  </si>
  <si>
    <t>Terrence Hargrove Jr.15 Pts</t>
  </si>
  <si>
    <t>  @  Dayton</t>
  </si>
  <si>
    <t>DAY 77, LAS 53</t>
  </si>
  <si>
    <t>DaRon Holmes II16 Pts</t>
  </si>
  <si>
    <t>Khalil Brantley19 Pts</t>
  </si>
  <si>
    <t>  @  Central Michigan</t>
  </si>
  <si>
    <t>TOL 99, CMU 65</t>
  </si>
  <si>
    <t>Setric Millner Jr.32 Pts</t>
  </si>
  <si>
    <t>Reggie Bass27 Pts</t>
  </si>
  <si>
    <t>  @  Bowling Green</t>
  </si>
  <si>
    <t>BGSU 88, EMU 68</t>
  </si>
  <si>
    <t>Samari Curtis25 Pts</t>
  </si>
  <si>
    <t>Orlando Lovejoy15 Pts</t>
  </si>
  <si>
    <t>  @  Kent State</t>
  </si>
  <si>
    <t>KENT 82, OHIO 75</t>
  </si>
  <si>
    <t>Sincere Carry23 Pts</t>
  </si>
  <si>
    <t>Jaylin Hunter14 Pts</t>
  </si>
  <si>
    <t>  @  Western Michigan</t>
  </si>
  <si>
    <t>M-OH 77, WMU 62</t>
  </si>
  <si>
    <t>Mekhi Lairy21 Pts</t>
  </si>
  <si>
    <t>Tray Maddox Jr.25 Pts</t>
  </si>
  <si>
    <t>  @  Akron</t>
  </si>
  <si>
    <t>AKR 87, BALL 83</t>
  </si>
  <si>
    <t>Xavier Castaneda29 Pts</t>
  </si>
  <si>
    <t>Jalen Windham19 Pts</t>
  </si>
  <si>
    <t>  @  Northern Illinois</t>
  </si>
  <si>
    <t>BUFF 85, NIU 75</t>
  </si>
  <si>
    <t>Curtis Jones21 Pts</t>
  </si>
  <si>
    <t>Darweshi Hunter18 Pts</t>
  </si>
  <si>
    <t>  @  Texas State</t>
  </si>
  <si>
    <t>TXST 81, GAST 76</t>
  </si>
  <si>
    <t>Drue Drinnon16 Pts</t>
  </si>
  <si>
    <t>Collin Moore25 Pts</t>
  </si>
  <si>
    <t>  @  Seton Hall</t>
  </si>
  <si>
    <t>VILL 76, HALL 72</t>
  </si>
  <si>
    <t>Justin Moore23 Pts</t>
  </si>
  <si>
    <t>Al-Amir Dawes21 Pts</t>
  </si>
  <si>
    <t>  @  Tarleton</t>
  </si>
  <si>
    <t>TAR 110, SWA 45</t>
  </si>
  <si>
    <t>Shamir Bogues30 Pts</t>
  </si>
  <si>
    <t>Dion Grisnold11 Pts</t>
  </si>
  <si>
    <t>  @  Louisville</t>
  </si>
  <si>
    <t>VT 71, LOU 54</t>
  </si>
  <si>
    <t>Grant Basile18 Pts</t>
  </si>
  <si>
    <t>Mike James14 Pts</t>
  </si>
  <si>
    <t>  @  Nebraska</t>
  </si>
  <si>
    <t>MSU 80, NEB 67</t>
  </si>
  <si>
    <t>Joey Hauser20 Pts</t>
  </si>
  <si>
    <t>Keisei Tominaga20 Pts</t>
  </si>
  <si>
    <t>  @  Mississippi State</t>
  </si>
  <si>
    <t>MSST 74, SC 68</t>
  </si>
  <si>
    <t>Shakeel Moore20 Pts</t>
  </si>
  <si>
    <t>Gregory Jackson II22 Pts</t>
  </si>
  <si>
    <t>  @  New Mexico</t>
  </si>
  <si>
    <t>UNM 94, FRES 80</t>
  </si>
  <si>
    <t>Morris Udeze25 Pts</t>
  </si>
  <si>
    <t>Jemarl Baker16 Pts</t>
  </si>
  <si>
    <t>  @  San José State</t>
  </si>
  <si>
    <t>SJSU 63, CSU 46</t>
  </si>
  <si>
    <t>Alvaro Cardenas16 Pts</t>
  </si>
  <si>
    <t>Patrick Cartier17 Pts</t>
  </si>
  <si>
    <t>7Baylor</t>
  </si>
  <si>
    <t>  @  Oklahoma State</t>
  </si>
  <si>
    <t>BAY 74, OKST 68</t>
  </si>
  <si>
    <t>LJ Cryer15 Pts</t>
  </si>
  <si>
    <t>John-Michael Wright17 Pts</t>
  </si>
  <si>
    <t>  @  Queens University</t>
  </si>
  <si>
    <t>QUOC 61, FGCU 55</t>
  </si>
  <si>
    <t>BJ McLaurin12 Pts</t>
  </si>
  <si>
    <t>Chase Johnston24 Pts</t>
  </si>
  <si>
    <t>  @  North Florida</t>
  </si>
  <si>
    <t>BELL 76, UNF 74</t>
  </si>
  <si>
    <t>Ben Johnson26 Pts</t>
  </si>
  <si>
    <t>Jarius Hicklen25 Pts</t>
  </si>
  <si>
    <t>  @  Florida State</t>
  </si>
  <si>
    <t>UNC 77, FSU 66</t>
  </si>
  <si>
    <t>R.J. Davis19 Pts</t>
  </si>
  <si>
    <t>Caleb Mills19 Pts</t>
  </si>
  <si>
    <t>  @  Delaware State</t>
  </si>
  <si>
    <t>COPP 82, DSU 72</t>
  </si>
  <si>
    <t>Mike Hood24 Pts</t>
  </si>
  <si>
    <t>Martaz Robinson17 Pts</t>
  </si>
  <si>
    <t>  @  North Carolina Central</t>
  </si>
  <si>
    <t>NCCU 76, NORF 75 (OT)</t>
  </si>
  <si>
    <t>Justin Wright20 Pts</t>
  </si>
  <si>
    <t>Kris Bankston29 Pts</t>
  </si>
  <si>
    <t>  @  South Carolina State</t>
  </si>
  <si>
    <t>HOW 82, SCST 78</t>
  </si>
  <si>
    <t>Jelani Williams23 Pts</t>
  </si>
  <si>
    <t>Rakeim Gary16 Pts</t>
  </si>
  <si>
    <t>  @  Florida A&amp;M</t>
  </si>
  <si>
    <t>SOU 60, FAMU 58</t>
  </si>
  <si>
    <t>P.J. Byrd18 Pts</t>
  </si>
  <si>
    <t>Dimingus Stevens16 Pts</t>
  </si>
  <si>
    <t>  @  Bethune-Cookman</t>
  </si>
  <si>
    <t>GRAM 66, BCU 54</t>
  </si>
  <si>
    <t>Carte'Are Gordon22 Pts</t>
  </si>
  <si>
    <t>Kevin Davis17 Pts</t>
  </si>
  <si>
    <t>  @  Maryland-Eastern Shore</t>
  </si>
  <si>
    <t>MORG 68, UMES 61</t>
  </si>
  <si>
    <t>Will Thomas23 Pts</t>
  </si>
  <si>
    <t>Da'Shawn Phillip17 Pts</t>
  </si>
  <si>
    <t>  @  Northern Arizona</t>
  </si>
  <si>
    <t>WEB 90, NAU 89 (OT)</t>
  </si>
  <si>
    <t>Steven Verplancken Jr.26 Pts</t>
  </si>
  <si>
    <t>Jalen Cone29 Pts</t>
  </si>
  <si>
    <t>  @  Northern Colorado</t>
  </si>
  <si>
    <t>UNCO 87, IDST 72</t>
  </si>
  <si>
    <t>Daylen Kountz27 Pts</t>
  </si>
  <si>
    <t>Miguel Tomley18 Pts</t>
  </si>
  <si>
    <t>  @  Iowa State</t>
  </si>
  <si>
    <t>WVU 72, ISU 69</t>
  </si>
  <si>
    <t>Erik Stevenson23 Pts</t>
  </si>
  <si>
    <t>Gabe Kalscheur26 Pts</t>
  </si>
  <si>
    <t>  @  Wyoming</t>
  </si>
  <si>
    <t>WYO 80, NEV 71</t>
  </si>
  <si>
    <t>Jeremiah Oden28 Pts</t>
  </si>
  <si>
    <t>Jarod Lucas24 Pts</t>
  </si>
  <si>
    <t>  @  Idaho</t>
  </si>
  <si>
    <t>MONT 68, IDHO 53</t>
  </si>
  <si>
    <t>Brandon Whitney20 Pts</t>
  </si>
  <si>
    <t>Divant'e Moffitt21 Pts</t>
  </si>
  <si>
    <t>  @  Eastern Washington</t>
  </si>
  <si>
    <t>MTST 79, EWU 74</t>
  </si>
  <si>
    <t>Darius Brown II18 Pts</t>
  </si>
  <si>
    <t>Steele Venters23 Pts</t>
  </si>
  <si>
    <t>  @  Jackson State</t>
  </si>
  <si>
    <t>JKST 61, PV 57</t>
  </si>
  <si>
    <t>Coltie Young14 Pts</t>
  </si>
  <si>
    <t>Will Douglas20 Pts</t>
  </si>
  <si>
    <t>  @  Alcorn State</t>
  </si>
  <si>
    <t>ALCN 89, TXSO 81</t>
  </si>
  <si>
    <t>Jeremiah Kendall33 Pts</t>
  </si>
  <si>
    <t>PJ Henry41 Pts</t>
  </si>
  <si>
    <t>  @  Portland State</t>
  </si>
  <si>
    <t>SAC 76, PRST 74</t>
  </si>
  <si>
    <t>Callum McRae24 Pts</t>
  </si>
  <si>
    <t>Cameron Parker21 Pts</t>
  </si>
  <si>
    <t>4UCLA</t>
  </si>
  <si>
    <t>  @  Colorado</t>
  </si>
  <si>
    <t>UCLA 60, COLO 56</t>
  </si>
  <si>
    <t>Jaime Jaquez Jr.17 Pts</t>
  </si>
  <si>
    <t>KJ Simpson14 Pts</t>
  </si>
  <si>
    <t>20Providence</t>
  </si>
  <si>
    <t>  @  Georgetown</t>
  </si>
  <si>
    <t>PROV 88, GTWN 68</t>
  </si>
  <si>
    <t>Ed Croswell25 Pts</t>
  </si>
  <si>
    <t>Primo Spears26 Pts</t>
  </si>
  <si>
    <t>21Northwestern</t>
  </si>
  <si>
    <t>  @  Maryland</t>
  </si>
  <si>
    <t>MD 75, NU 59</t>
  </si>
  <si>
    <t>Jahmir Young18 Pts</t>
  </si>
  <si>
    <t>Chase Audige16 Pts</t>
  </si>
  <si>
    <t>  @  Ohio State</t>
  </si>
  <si>
    <t>OSU 72, ILL 60</t>
  </si>
  <si>
    <t>Bruce Thornton20 Pts</t>
  </si>
  <si>
    <t>Coleman Hawkins14 Pts</t>
  </si>
  <si>
    <t>  @  St. Bonaventure</t>
  </si>
  <si>
    <t>SBU 89, JOES 76</t>
  </si>
  <si>
    <t>Daryl Banks III36 Pts</t>
  </si>
  <si>
    <t>Erik Reynolds II33 Pts</t>
  </si>
  <si>
    <t>  @  Northern Iowa</t>
  </si>
  <si>
    <t>BEL 83, UNI 75</t>
  </si>
  <si>
    <t>Ja'Kobi Gillespie24 Pts</t>
  </si>
  <si>
    <t>Landon Wolf21 Pts</t>
  </si>
  <si>
    <t>  @  Niagara</t>
  </si>
  <si>
    <t>SPU 66, NIA 65</t>
  </si>
  <si>
    <t>Corey Washington18 Pts</t>
  </si>
  <si>
    <t>Noah Thomasson22 Pts</t>
  </si>
  <si>
    <t>  @  Iona</t>
  </si>
  <si>
    <t>IONA 93, SIE 60</t>
  </si>
  <si>
    <t>Daniss Jenkins18 Pts</t>
  </si>
  <si>
    <t>Michael Eley12 Pts</t>
  </si>
  <si>
    <t>  @  Canisius</t>
  </si>
  <si>
    <t>CAN 64, FAIR 51</t>
  </si>
  <si>
    <t>TJ Gadsden11 Pts</t>
  </si>
  <si>
    <t>Caleb Fields15 Pts</t>
  </si>
  <si>
    <t>  @  Memphis</t>
  </si>
  <si>
    <t>MEM 76, CIN 73</t>
  </si>
  <si>
    <t>Kendric Davis22 Pts</t>
  </si>
  <si>
    <t>David DeJulius16 Pts</t>
  </si>
  <si>
    <t>  @  UIC</t>
  </si>
  <si>
    <t>SIU 68, UIC 65</t>
  </si>
  <si>
    <t>Lance Jones19 Pts</t>
  </si>
  <si>
    <t>Jace Carter22 Pts</t>
  </si>
  <si>
    <t>  @  Indiana State</t>
  </si>
  <si>
    <t>MOST 66, INST 62</t>
  </si>
  <si>
    <t>Kendle Moore22 Pts</t>
  </si>
  <si>
    <t>Cooper Neese14 Pts</t>
  </si>
  <si>
    <t>  @  Rider</t>
  </si>
  <si>
    <t>MSM 63, RID 58</t>
  </si>
  <si>
    <t>Jalen Benjamin15 Pts</t>
  </si>
  <si>
    <t>Mervin James14 Pts</t>
  </si>
  <si>
    <t>  @  Quinnipiac</t>
  </si>
  <si>
    <t>MAN 72, QUIN 70</t>
  </si>
  <si>
    <t>Ant Nelson21 Pts</t>
  </si>
  <si>
    <t>Matt Balanc19 Pts</t>
  </si>
  <si>
    <t>  @  Michigan</t>
  </si>
  <si>
    <t>MICH 87, WISC 79 (OT)</t>
  </si>
  <si>
    <t>Kobe Bufkin28 Pts</t>
  </si>
  <si>
    <t>Connor Essegian24 Pts</t>
  </si>
  <si>
    <t>  @  Duquesne</t>
  </si>
  <si>
    <t>DAV 71, DUQ 67</t>
  </si>
  <si>
    <t>Grant Huffman16 Pts</t>
  </si>
  <si>
    <t>Dae Dae Grant20 Pts</t>
  </si>
  <si>
    <t>  @  Tulane</t>
  </si>
  <si>
    <t>WICH 83, TULN 76</t>
  </si>
  <si>
    <t>Jaron Pierre Jr.28 Pts</t>
  </si>
  <si>
    <t>Jalen Cook30 Pts</t>
  </si>
  <si>
    <t>  @  Illinois State</t>
  </si>
  <si>
    <t>ILST 72, EVAN 53</t>
  </si>
  <si>
    <t>Seneca Knight26 Pts</t>
  </si>
  <si>
    <t>Kenny Strawbridge Jr.12 Pts</t>
  </si>
  <si>
    <t>  @  Murray State</t>
  </si>
  <si>
    <t>MUR 77, VAL 76 (OT)</t>
  </si>
  <si>
    <t>DJ Burns21 Pts</t>
  </si>
  <si>
    <t>Ben Krikke24 Pts</t>
  </si>
  <si>
    <t>  @  Bradley</t>
  </si>
  <si>
    <t>BRAD 73, DRKE 61</t>
  </si>
  <si>
    <t>Connor Hickman19 Pts</t>
  </si>
  <si>
    <t>D.J. Wilkins14 Pts</t>
  </si>
  <si>
    <t>  @  Tulsa</t>
  </si>
  <si>
    <t>UCF 68, TLSA 49</t>
  </si>
  <si>
    <t>Taylor Hendricks25 Pts</t>
  </si>
  <si>
    <t>Bryant Selebangue12 Pts</t>
  </si>
  <si>
    <t>  @  Stanford</t>
  </si>
  <si>
    <t>STAN 81, WASH 69</t>
  </si>
  <si>
    <t>Spencer Jones21 Pts</t>
  </si>
  <si>
    <t>Jamal Bey21 Pts</t>
  </si>
  <si>
    <t>  @  Penn State</t>
  </si>
  <si>
    <t>RUTG 59, PSU 56</t>
  </si>
  <si>
    <t>Derek Simpson16 Pts</t>
  </si>
  <si>
    <t>Camren Wynter16 Pts</t>
  </si>
  <si>
    <t>  @  Stephen F. Austin</t>
  </si>
  <si>
    <t>SFA 80, CBU 58</t>
  </si>
  <si>
    <t>Nigel Hawkins21 Pts</t>
  </si>
  <si>
    <t>Scotty Washington13 Pts</t>
  </si>
  <si>
    <t>1Houston</t>
  </si>
  <si>
    <t>  @  East Carolina</t>
  </si>
  <si>
    <t>HOU 76, ECU 57</t>
  </si>
  <si>
    <t>Marcus Sasser22 Pts</t>
  </si>
  <si>
    <t>Ezra Ausar15 Pts</t>
  </si>
  <si>
    <t>  @  2Alabama</t>
  </si>
  <si>
    <t>ALA 86, ARK 83</t>
  </si>
  <si>
    <t>Brandon Miller24 Pts</t>
  </si>
  <si>
    <t>Nick Smith Jr.24 Pts</t>
  </si>
  <si>
    <t>KU 76, WVU 74</t>
  </si>
  <si>
    <t>Dajuan Harris Jr.17 Pts</t>
  </si>
  <si>
    <t>17Indiana</t>
  </si>
  <si>
    <t>  @  5Purdue</t>
  </si>
  <si>
    <t>IU 79, PUR 71</t>
  </si>
  <si>
    <t>Jalen Hood-Schifino35 Pts</t>
  </si>
  <si>
    <t>Zach Edey26 Pts</t>
  </si>
  <si>
    <t>6Virginia</t>
  </si>
  <si>
    <t>  @  North Carolina</t>
  </si>
  <si>
    <t>UNC 71, UVA 63</t>
  </si>
  <si>
    <t>Pete Nance22 Pts</t>
  </si>
  <si>
    <t>Jayden Gardner19 Pts</t>
  </si>
  <si>
    <t>  @  7Arizona</t>
  </si>
  <si>
    <t>ASU 89, ARIZ 88</t>
  </si>
  <si>
    <t>Desmond Cambridge Jr.19 Pts</t>
  </si>
  <si>
    <t>Cedric Henderson Jr.19 Pts</t>
  </si>
  <si>
    <t>8Texas</t>
  </si>
  <si>
    <t>  @  9Baylor</t>
  </si>
  <si>
    <t>BAY 81, TEX 72</t>
  </si>
  <si>
    <t>Jalen Bridges17 Pts</t>
  </si>
  <si>
    <t>Dylan Disu24 Pts</t>
  </si>
  <si>
    <t>  @  10Marquette</t>
  </si>
  <si>
    <t>MARQ 90, DEP 84</t>
  </si>
  <si>
    <t>Kam Jones22 Pts</t>
  </si>
  <si>
    <t>Umoja Gibson20 Pts</t>
  </si>
  <si>
    <t>  @  11Tennessee</t>
  </si>
  <si>
    <t>TENN 85, SC 45</t>
  </si>
  <si>
    <t>Josiah-Jordan James18 Pts</t>
  </si>
  <si>
    <t>Hayden Brown18 Pts</t>
  </si>
  <si>
    <t>15Saint Mary's</t>
  </si>
  <si>
    <t>  @  12Gonzaga</t>
  </si>
  <si>
    <t>GONZ 77, SMC 68</t>
  </si>
  <si>
    <t>Drew Timme19 Pts</t>
  </si>
  <si>
    <t>Logan Johnson27 Pts</t>
  </si>
  <si>
    <t>  @  13Miami</t>
  </si>
  <si>
    <t>FSU 85, MIA 84</t>
  </si>
  <si>
    <t>Darin Green Jr.20 Pts</t>
  </si>
  <si>
    <t>Jordan Miller21 Pts</t>
  </si>
  <si>
    <t>14Kansas State</t>
  </si>
  <si>
    <t>KSU 73, OKST 68</t>
  </si>
  <si>
    <t>Markquis Nowell22 Pts</t>
  </si>
  <si>
    <t>Kalib Boone18 Pts</t>
  </si>
  <si>
    <t>18Connecticut</t>
  </si>
  <si>
    <t>  @  St. John's</t>
  </si>
  <si>
    <t>CONN 95, SJU 86</t>
  </si>
  <si>
    <t>Jordan Hawkins20 Pts</t>
  </si>
  <si>
    <t>AJ Storr20 Pts</t>
  </si>
  <si>
    <t>19Creighton</t>
  </si>
  <si>
    <t>  @  Villanova</t>
  </si>
  <si>
    <t>VILL 79, CREI 67</t>
  </si>
  <si>
    <t>Eric Dixon31 Pts</t>
  </si>
  <si>
    <t>Arthur Kaluma19 Pts</t>
  </si>
  <si>
    <t>22San Diego State</t>
  </si>
  <si>
    <t>SDSU 73, UNM 71</t>
  </si>
  <si>
    <t>Darrion Trammell18 Pts</t>
  </si>
  <si>
    <t>Jamal Mashburn Jr.20 Pts</t>
  </si>
  <si>
    <t>  @  23Iowa State</t>
  </si>
  <si>
    <t>OU 61, ISU 50</t>
  </si>
  <si>
    <t>Jacob Groves16 Pts</t>
  </si>
  <si>
    <t>Gabe Kalscheur12 Pts</t>
  </si>
  <si>
    <t>24TCU</t>
  </si>
  <si>
    <t>  @  Texas Tech</t>
  </si>
  <si>
    <t>TCU 83, TTU 82</t>
  </si>
  <si>
    <t>Mike Miles Jr.24 Pts</t>
  </si>
  <si>
    <t>Fardaws Aimaq19 Pts</t>
  </si>
  <si>
    <t>25Texas A&amp;M</t>
  </si>
  <si>
    <t>MSST 69, TA&amp;M 62</t>
  </si>
  <si>
    <t>Tolu Smith17 Pts</t>
  </si>
  <si>
    <t>Wade Taylor IV21 Pts</t>
  </si>
  <si>
    <t>  @  NC State</t>
  </si>
  <si>
    <t>CLEM 96, NCST 71</t>
  </si>
  <si>
    <t>Brevin Galloway28 Pts</t>
  </si>
  <si>
    <t>D.J. Burns Jr.24 Pts</t>
  </si>
  <si>
    <t>  @  Iowa</t>
  </si>
  <si>
    <t>IOWA 112, MSU 106 (OT)</t>
  </si>
  <si>
    <t>Tyson Walker31 Pts</t>
  </si>
  <si>
    <t>  @  Charleston</t>
  </si>
  <si>
    <t>COFC 92, STBK 52</t>
  </si>
  <si>
    <t>Ben Burnham25 Pts</t>
  </si>
  <si>
    <t>Frankie Policelli22 Pts</t>
  </si>
  <si>
    <t>  @  Boston University</t>
  </si>
  <si>
    <t>BU 59, LEH 56</t>
  </si>
  <si>
    <t>Walter Whyte19 Pts</t>
  </si>
  <si>
    <t>Keith Higgins Jr.13 Pts</t>
  </si>
  <si>
    <t>MIZ 85, UGA 63</t>
  </si>
  <si>
    <t>D'Moi Hodge18 Pts</t>
  </si>
  <si>
    <t>Kario Oquendo14 Pts</t>
  </si>
  <si>
    <t>  @  Miami (OH)</t>
  </si>
  <si>
    <t>M-OH 85, OHIO 68</t>
  </si>
  <si>
    <t>Mekhi Lairy26 Pts</t>
  </si>
  <si>
    <t>Dwight Wilson III19 Pts</t>
  </si>
  <si>
    <t>  @  Long Island University</t>
  </si>
  <si>
    <t>MRMK 80, LIU 59</t>
  </si>
  <si>
    <t>Jordan Minor22 Pts</t>
  </si>
  <si>
    <t>Tre Wood14 Pts</t>
  </si>
  <si>
    <t>  @  Central Connecticut</t>
  </si>
  <si>
    <t>SHU 69, CCSU 67</t>
  </si>
  <si>
    <t>Joey Reilly21 Pts</t>
  </si>
  <si>
    <t>Nigel Scantlebury20 Pts</t>
  </si>
  <si>
    <t>  @  Fairleigh Dickinson</t>
  </si>
  <si>
    <t>FDU 86, SFNY 69</t>
  </si>
  <si>
    <t>Ansley Almonor23 Pts</t>
  </si>
  <si>
    <t>Di'Andre Howell-South18 Pts</t>
  </si>
  <si>
    <t>WRST 82, DETM 71</t>
  </si>
  <si>
    <t>Trey Calvin34 Pts</t>
  </si>
  <si>
    <t>Antoine Davis34 Pts</t>
  </si>
  <si>
    <t>  @  Bucknell</t>
  </si>
  <si>
    <t>BUCK 75, LAF 65</t>
  </si>
  <si>
    <t>Alex Timmerman16 Pts</t>
  </si>
  <si>
    <t>Justin Vander Baan21 Pts</t>
  </si>
  <si>
    <t>  @  Holy Cross</t>
  </si>
  <si>
    <t>ARMY 80, HC 65</t>
  </si>
  <si>
    <t>Chris Mann18 Pts</t>
  </si>
  <si>
    <t>Gerrale Gates26 Pts</t>
  </si>
  <si>
    <t>  @  Georgia Tech</t>
  </si>
  <si>
    <t>GT 83, LOU 67</t>
  </si>
  <si>
    <t>Javon Franklin21 Pts</t>
  </si>
  <si>
    <t>Kamari Lands15 Pts</t>
  </si>
  <si>
    <t>ME 71, BING 67 (OT)</t>
  </si>
  <si>
    <t>Armon Harried22 Pts</t>
  </si>
  <si>
    <t>  @  Harvard</t>
  </si>
  <si>
    <t>PRIN 58, HARV 56</t>
  </si>
  <si>
    <t>Ryan Langborg18 Pts</t>
  </si>
  <si>
    <t>Evan Nelson19 Pts</t>
  </si>
  <si>
    <t>  @  Pennsylvania</t>
  </si>
  <si>
    <t>PENN 89, DART 79</t>
  </si>
  <si>
    <t>Jordan Dingle27 Pts</t>
  </si>
  <si>
    <t>Dame Adelekun24 Pts</t>
  </si>
  <si>
    <t>  @  Columbia</t>
  </si>
  <si>
    <t>BRWN 84, COLU 73</t>
  </si>
  <si>
    <t>Kino Lilly Jr.23 Pts</t>
  </si>
  <si>
    <t>Geronimo Rubio De La Rosa18 Pts</t>
  </si>
  <si>
    <t>  @  Florida Atlantic</t>
  </si>
  <si>
    <t>FAU 75, UTEP 49</t>
  </si>
  <si>
    <t>Alijah Martin21 Pts</t>
  </si>
  <si>
    <t>Calvin Solomon13 Pts</t>
  </si>
  <si>
    <t>  @  Winthrop</t>
  </si>
  <si>
    <t>WIN 84, HP 78</t>
  </si>
  <si>
    <t>Cory Hightower25 Pts</t>
  </si>
  <si>
    <t>Zack Austin17 Pts</t>
  </si>
  <si>
    <t>  @  South Carolina Upstate</t>
  </si>
  <si>
    <t>UPST 75, WEBB 69</t>
  </si>
  <si>
    <t>Khydarius Smith16 Pts</t>
  </si>
  <si>
    <t>Anthony Selden21 Pts</t>
  </si>
  <si>
    <t>  @  Radford</t>
  </si>
  <si>
    <t>RAD 67, CAMP 65</t>
  </si>
  <si>
    <t>Kenyon Giles14 Pts</t>
  </si>
  <si>
    <t>Ricky Clemons21 Pts</t>
  </si>
  <si>
    <t>  @  Samford</t>
  </si>
  <si>
    <t>FUR 93, SAM 79</t>
  </si>
  <si>
    <t>Mike Bothwell35 Pts</t>
  </si>
  <si>
    <t>Ques Glover27 Pts</t>
  </si>
  <si>
    <t>  @  Mercer</t>
  </si>
  <si>
    <t>MER 72, CIT 50</t>
  </si>
  <si>
    <t>Luis Hurtado Jr.12 Pts</t>
  </si>
  <si>
    <t>Stephen Clark14 Pts</t>
  </si>
  <si>
    <t>  @  Toledo</t>
  </si>
  <si>
    <t>TOL 101, BUFF 71</t>
  </si>
  <si>
    <t>Dante Maddox Jr.18 Pts</t>
  </si>
  <si>
    <t>LaQuill Hardnett20 Pts</t>
  </si>
  <si>
    <t>NIU 84, CMU 80</t>
  </si>
  <si>
    <t>Zarique Nutter21 Pts</t>
  </si>
  <si>
    <t>Reggie Bass40 Pts</t>
  </si>
  <si>
    <t>  @  North Dakota State</t>
  </si>
  <si>
    <t>NDSU 71, WIU 69</t>
  </si>
  <si>
    <t>Boden Skunberg24 Pts</t>
  </si>
  <si>
    <t>Trenton Massner24 Pts</t>
  </si>
  <si>
    <t>  @  North Dakota</t>
  </si>
  <si>
    <t>UND 82, STMN 74</t>
  </si>
  <si>
    <t>Tsotne Tsartsidze20 Pts</t>
  </si>
  <si>
    <t>Andrew Rohde27 Pts</t>
  </si>
  <si>
    <t>  @  North Carolina A&amp;T</t>
  </si>
  <si>
    <t>NCAT 73, HAMP 72 (OT)</t>
  </si>
  <si>
    <t>Marcus Watson20 Pts</t>
  </si>
  <si>
    <t>Jordan Nesbitt27 Pts</t>
  </si>
  <si>
    <t>  @  William &amp; Mary</t>
  </si>
  <si>
    <t>W&amp;M 74, MONM 62</t>
  </si>
  <si>
    <t>Chris Mullins15 Pts</t>
  </si>
  <si>
    <t>Myles Foster23 Pts</t>
  </si>
  <si>
    <t>  @  Hofstra</t>
  </si>
  <si>
    <t>HOF 84, NE 52</t>
  </si>
  <si>
    <t>Tyler Thomas23 Pts</t>
  </si>
  <si>
    <t>Chase Cormier12 Pts</t>
  </si>
  <si>
    <t>  @  Fordham</t>
  </si>
  <si>
    <t>FOR 74, URI 71</t>
  </si>
  <si>
    <t>Rostyslav Novitskyi14 Pts</t>
  </si>
  <si>
    <t>Malik Martin17 Pts</t>
  </si>
  <si>
    <t>  @  UT Arlington</t>
  </si>
  <si>
    <t>UTA 71, UTU 69 (OT)</t>
  </si>
  <si>
    <t>Aaron Cash17 Pts</t>
  </si>
  <si>
    <t>Jacob Nicolds18 Pts</t>
  </si>
  <si>
    <t>  @  South Dakota State</t>
  </si>
  <si>
    <t>ORU 69, SDST 65</t>
  </si>
  <si>
    <t>Connor Vanover14 Pts</t>
  </si>
  <si>
    <t>Matt Dentlinger23 Pts</t>
  </si>
  <si>
    <t>  @  Oakland</t>
  </si>
  <si>
    <t>NKU 78, OAK 69</t>
  </si>
  <si>
    <t>Sam Vinson19 Pts</t>
  </si>
  <si>
    <t>Jalen Moore27 Pts</t>
  </si>
  <si>
    <t>NAU 85, UNCO 82</t>
  </si>
  <si>
    <t>Jalen Cone26 Pts</t>
  </si>
  <si>
    <t>Dalton Knecht26 Pts</t>
  </si>
  <si>
    <t>NEB 78, MINN 67</t>
  </si>
  <si>
    <t>Sam Griesel19 Pts</t>
  </si>
  <si>
    <t>Jamison Battle12 Pts</t>
  </si>
  <si>
    <t>  @  Eastern Michigan</t>
  </si>
  <si>
    <t>EMU 75, BALL 68</t>
  </si>
  <si>
    <t>Emoni Bates24 Pts</t>
  </si>
  <si>
    <t>Demarius Jacobs19 Pts</t>
  </si>
  <si>
    <t>  @  Morehead State</t>
  </si>
  <si>
    <t>MORE 72, UTM 58</t>
  </si>
  <si>
    <t>Jake Wolfe17 Pts</t>
  </si>
  <si>
    <t>Jordan Sears17 Pts</t>
  </si>
  <si>
    <t>BCU 60, SOU 53</t>
  </si>
  <si>
    <t>Zion Harmon19 Pts</t>
  </si>
  <si>
    <t>P.J. Byrd16 Pts</t>
  </si>
  <si>
    <t>  @  Morgan State</t>
  </si>
  <si>
    <t>MORG 83, DSU 78</t>
  </si>
  <si>
    <t>Isaiah Burke21 Pts</t>
  </si>
  <si>
    <t>O'Koye Parker23 Pts</t>
  </si>
  <si>
    <t>  @  Coppin State</t>
  </si>
  <si>
    <t>UMES 78, COPP 57</t>
  </si>
  <si>
    <t>Donchevell Nugent21 Pts</t>
  </si>
  <si>
    <t>Mike Hood12 Pts</t>
  </si>
  <si>
    <t>  @  Middle Tennessee</t>
  </si>
  <si>
    <t>MTSU 63, LT 49</t>
  </si>
  <si>
    <t>Elias King13 Pts</t>
  </si>
  <si>
    <t>Isaiah Crawford17 Pts</t>
  </si>
  <si>
    <t>  @  Bryant</t>
  </si>
  <si>
    <t>UVM 70, BRY 66</t>
  </si>
  <si>
    <t>Matt Veretto20 Pts</t>
  </si>
  <si>
    <t>Sherif Gross-Bullock25 Pts</t>
  </si>
  <si>
    <t>  @  Navy</t>
  </si>
  <si>
    <t>COLG 64, NAVY 60</t>
  </si>
  <si>
    <t>Keegan Records25 Pts</t>
  </si>
  <si>
    <t>Patrick Dorsey18 Pts</t>
  </si>
  <si>
    <t>  @  Charlotte</t>
  </si>
  <si>
    <t>CHAR 70, RICE 54</t>
  </si>
  <si>
    <t>Brice Williams25 Pts</t>
  </si>
  <si>
    <t>Quincy Olivari12 Pts</t>
  </si>
  <si>
    <t>  @  Nicholls</t>
  </si>
  <si>
    <t>NICH 68, HCU 64</t>
  </si>
  <si>
    <t>Caleb Huffman23 Pts</t>
  </si>
  <si>
    <t>Maks Klanjscek25 Pts</t>
  </si>
  <si>
    <t>  @  Kentucky</t>
  </si>
  <si>
    <t>UK 86, AUB 54</t>
  </si>
  <si>
    <t>Oscar Tshiebwe22 Pts</t>
  </si>
  <si>
    <t>Jaylin Williams13 Pts</t>
  </si>
  <si>
    <t>  @  Charleston Southern</t>
  </si>
  <si>
    <t>CHSO 85, PRE 59</t>
  </si>
  <si>
    <t>Tahlik Chavez19 Pts</t>
  </si>
  <si>
    <t>Trevon Reddish-Rhone18 Pts</t>
  </si>
  <si>
    <t>  @  Western Carolina</t>
  </si>
  <si>
    <t>WCU 85, VMI 66</t>
  </si>
  <si>
    <t>Tre Jackson22 Pts</t>
  </si>
  <si>
    <t>Tyler Houser26 Pts</t>
  </si>
  <si>
    <t>  @  East Tennessee State</t>
  </si>
  <si>
    <t>ETSU 63, UNCG 62</t>
  </si>
  <si>
    <t>Jordan King25 Pts</t>
  </si>
  <si>
    <t>Bas Leyte12 Pts</t>
  </si>
  <si>
    <t>  @  St. Francis (PA)</t>
  </si>
  <si>
    <t>WAG 68, SFPA 58</t>
  </si>
  <si>
    <t>DeLonnie Hunt17 Pts</t>
  </si>
  <si>
    <t>Josh Cohen29 Pts</t>
  </si>
  <si>
    <t>  @  Cal State Bakersfield</t>
  </si>
  <si>
    <t>CSUF 70, CSUB 66 (OT)</t>
  </si>
  <si>
    <t>Max Jones17 Pts</t>
  </si>
  <si>
    <t>Travis Henson22 Pts</t>
  </si>
  <si>
    <t>NCCU 68, HOW 60</t>
  </si>
  <si>
    <t>Justin Wright24 Pts</t>
  </si>
  <si>
    <t>Shy Odom15 Pts</t>
  </si>
  <si>
    <t>GRAM 69, FAMU 55</t>
  </si>
  <si>
    <t>Carte'Are Gordon17 Pts</t>
  </si>
  <si>
    <t>Jordan Chatman11 Pts</t>
  </si>
  <si>
    <t>NORF 88, SCST 76</t>
  </si>
  <si>
    <t>Joe Bryant Jr.24 Pts</t>
  </si>
  <si>
    <t>Cameron Jones15 Pts</t>
  </si>
  <si>
    <t>  @  SE Louisiana</t>
  </si>
  <si>
    <t>SELA 78, MCN 75 (OT)</t>
  </si>
  <si>
    <t>Boogie Anderson24 Pts</t>
  </si>
  <si>
    <t>Johnathan Massie24 Pts</t>
  </si>
  <si>
    <t>  @  Longwood</t>
  </si>
  <si>
    <t>UNCA 76, LONG 66</t>
  </si>
  <si>
    <t>Fletcher Abee20 Pts</t>
  </si>
  <si>
    <t>Isaiah Wilkins17 Pts</t>
  </si>
  <si>
    <t>  @  SIU Edwardsville</t>
  </si>
  <si>
    <t>SIUE 93, SEMO 78</t>
  </si>
  <si>
    <t>Damarco Minor25 Pts</t>
  </si>
  <si>
    <t>Chris Harris20 Pts</t>
  </si>
  <si>
    <t>  @  Tennessee State</t>
  </si>
  <si>
    <t>USI 93, TNST 81</t>
  </si>
  <si>
    <t>Trevor Lakes25 Pts</t>
  </si>
  <si>
    <t>Jr. Clay20 Pts</t>
  </si>
  <si>
    <t>  @  Eastern Illinois</t>
  </si>
  <si>
    <t>TNTC 75, EIU 66</t>
  </si>
  <si>
    <t>Jayvis Harvey17 Pts</t>
  </si>
  <si>
    <t>Kinyon Hodges21 Pts</t>
  </si>
  <si>
    <t>  @  Lindenwood</t>
  </si>
  <si>
    <t>LIN 97, LR 96 (OT)</t>
  </si>
  <si>
    <t>Kevin Caldwell Jr.26 Pts</t>
  </si>
  <si>
    <t>DeAntoni Gordon35 Pts</t>
  </si>
  <si>
    <t>PV 75, ALCN 71</t>
  </si>
  <si>
    <t>Will Douglas23 Pts</t>
  </si>
  <si>
    <t>Jeremiah Kendall18 Pts</t>
  </si>
  <si>
    <t>L-MD 83, AMER 77 (OT)</t>
  </si>
  <si>
    <t>Deon Perry22 Pts</t>
  </si>
  <si>
    <t>Matt Rogers24 Pts</t>
  </si>
  <si>
    <t>  @  California</t>
  </si>
  <si>
    <t>WSU 63, CAL 57</t>
  </si>
  <si>
    <t>Mouhamed Gueye20 Pts</t>
  </si>
  <si>
    <t>Joel Brown13 Pts</t>
  </si>
  <si>
    <t>  @  UMass Lowell</t>
  </si>
  <si>
    <t>UML 92, UNH 55</t>
  </si>
  <si>
    <t>Abdoul Karim Coulibaly16 Pts</t>
  </si>
  <si>
    <t>Clarence O. Daniels II12 Pts</t>
  </si>
  <si>
    <t>  @  Incarnate Word</t>
  </si>
  <si>
    <t>UIW 79, TAMC 75</t>
  </si>
  <si>
    <t>Jonathan Cisse26 Pts</t>
  </si>
  <si>
    <t>C.J. Roberts24 Pts</t>
  </si>
  <si>
    <t>KENT 79, BGSU 69</t>
  </si>
  <si>
    <t>Malique Jacobs19 Pts</t>
  </si>
  <si>
    <t>Chandler Turner11 Pts</t>
  </si>
  <si>
    <t>  @  Denver</t>
  </si>
  <si>
    <t>DEN 72, OMA 61</t>
  </si>
  <si>
    <t>Tevin Smith18 Pts</t>
  </si>
  <si>
    <t>Marquel Sutton13 Pts</t>
  </si>
  <si>
    <t>  @  Green Bay</t>
  </si>
  <si>
    <t>PFW 78, GB 61</t>
  </si>
  <si>
    <t>Jarred Godfrey29 Pts</t>
  </si>
  <si>
    <t>Randy Tucker19 Pts</t>
  </si>
  <si>
    <t>  @  Pittsburgh</t>
  </si>
  <si>
    <t>PITT 99, SYR 82</t>
  </si>
  <si>
    <t>Blake Hinson22 Pts</t>
  </si>
  <si>
    <t>Benny Williams24 Pts</t>
  </si>
  <si>
    <t>  @  Texas A&amp;M-Corpus Christi</t>
  </si>
  <si>
    <t>AMCC 83, NWST 75</t>
  </si>
  <si>
    <t>Isaac Mushila28 Pts</t>
  </si>
  <si>
    <t>Demarcus Sharp40 Pts</t>
  </si>
  <si>
    <t>  @  Sam Houston</t>
  </si>
  <si>
    <t>SHSU 64, SUU 57</t>
  </si>
  <si>
    <t>Qua Grant22 Pts</t>
  </si>
  <si>
    <t>Tevian Jones15 Pts</t>
  </si>
  <si>
    <t>  @  Vanderbilt</t>
  </si>
  <si>
    <t>VAN 88, FLA 72</t>
  </si>
  <si>
    <t>Liam Robbins18 Pts</t>
  </si>
  <si>
    <t>Riley Kugel20 Pts</t>
  </si>
  <si>
    <t>  @  Saint Louis</t>
  </si>
  <si>
    <t>SLU 81, LUC 62</t>
  </si>
  <si>
    <t>Gibson Jimerson21 Pts</t>
  </si>
  <si>
    <t>Philip Alston15 Pts</t>
  </si>
  <si>
    <t>  @  George Washington</t>
  </si>
  <si>
    <t>GW 92, LAS 85</t>
  </si>
  <si>
    <t>James Bishop IV29 Pts</t>
  </si>
  <si>
    <t>Fousseyni Drame14 Pts</t>
  </si>
  <si>
    <t>GMU 74, DAY 69</t>
  </si>
  <si>
    <t>Ronald Polite III22 Pts</t>
  </si>
  <si>
    <t>DaRon Holmes II34 Pts</t>
  </si>
  <si>
    <t>  @  Cal Poly</t>
  </si>
  <si>
    <t>UCD 58, CP 52</t>
  </si>
  <si>
    <t>Elijah Pepper20 Pts</t>
  </si>
  <si>
    <t>Brantly Stevenson13 Pts</t>
  </si>
  <si>
    <t>  @  Montana State</t>
  </si>
  <si>
    <t>MTST 91, PRST 78</t>
  </si>
  <si>
    <t>Jubrile Belo21 Pts</t>
  </si>
  <si>
    <t>Cameron Parker26 Pts</t>
  </si>
  <si>
    <t>JKST 71, TXSO 69</t>
  </si>
  <si>
    <t>Coltie Young19 Pts</t>
  </si>
  <si>
    <t>Joirdon Karl Nicholas16 Pts</t>
  </si>
  <si>
    <t>  @  Mississippi Valley State</t>
  </si>
  <si>
    <t>MVSU 78, UAPB 74</t>
  </si>
  <si>
    <t>Terry Collins30 Pts</t>
  </si>
  <si>
    <t>Chris Greene25 Pts</t>
  </si>
  <si>
    <t>  @  South Florida</t>
  </si>
  <si>
    <t>USF 71, SMU 67</t>
  </si>
  <si>
    <t>Tyler Harris30 Pts</t>
  </si>
  <si>
    <t>Zhuric Phelps22 Pts</t>
  </si>
  <si>
    <t>  @  Alabama State</t>
  </si>
  <si>
    <t>AAMU 55, ALST 50</t>
  </si>
  <si>
    <t>Messiah Thompson17 Pts</t>
  </si>
  <si>
    <t>Roland McCoy18 Pts</t>
  </si>
  <si>
    <t>WAKE 66, ND 58</t>
  </si>
  <si>
    <t>Tyree Appleby21 Pts</t>
  </si>
  <si>
    <t>Ven-Allen Lubin19 Pts</t>
  </si>
  <si>
    <t>  @  Albany</t>
  </si>
  <si>
    <t>ALB 82, NJIT 68</t>
  </si>
  <si>
    <t>Sarju Patel25 Pts</t>
  </si>
  <si>
    <t>Kjell de Graaf16 Pts</t>
  </si>
  <si>
    <t>  @  Yale</t>
  </si>
  <si>
    <t>YALE 76, COR 58</t>
  </si>
  <si>
    <t>EJ Jarvis34 Pts</t>
  </si>
  <si>
    <t>Nazir Williams15 Pts</t>
  </si>
  <si>
    <t>  @  Florida International</t>
  </si>
  <si>
    <t>UTSA 95, FIU 91</t>
  </si>
  <si>
    <t>John Buggs III18 Pts</t>
  </si>
  <si>
    <t>John Williams Jr.18 Pts</t>
  </si>
  <si>
    <t>  @  Lamar</t>
  </si>
  <si>
    <t>UNO 84, LAM 79</t>
  </si>
  <si>
    <t>Jamond Vincent22 Pts</t>
  </si>
  <si>
    <t>Nate Calmese23 Pts</t>
  </si>
  <si>
    <t>SJSU 74, BOIS 68 (OT)</t>
  </si>
  <si>
    <t>Omari Moore24 Pts</t>
  </si>
  <si>
    <t>Chibuzo Agbo17 Pts</t>
  </si>
  <si>
    <t>  @  Abilene Christian</t>
  </si>
  <si>
    <t>UVU 66, ACU 62</t>
  </si>
  <si>
    <t>Le'Tre Darthard18 Pts</t>
  </si>
  <si>
    <t>Airion Simmons13 Pts</t>
  </si>
  <si>
    <t>  @  Wofford</t>
  </si>
  <si>
    <t>WOF 86, UTC 74</t>
  </si>
  <si>
    <t>B.J. Mack19 Pts</t>
  </si>
  <si>
    <t>KC Hankton14 Pts</t>
  </si>
  <si>
    <t>AKR 81, WMU 64</t>
  </si>
  <si>
    <t>Xavier Castaneda23 Pts</t>
  </si>
  <si>
    <t>Seth Hubbard19 Pts</t>
  </si>
  <si>
    <t>  @  Pacific</t>
  </si>
  <si>
    <t>PAC 81, PORT 77</t>
  </si>
  <si>
    <t>Cam Denson12 Pts</t>
  </si>
  <si>
    <t>Moses Wood26 Pts</t>
  </si>
  <si>
    <t>  @  IUPUI</t>
  </si>
  <si>
    <t>YSU 93, IUPU 79</t>
  </si>
  <si>
    <t>Malek Green21 Pts</t>
  </si>
  <si>
    <t>Jlynn Counter20 Pts</t>
  </si>
  <si>
    <t>  @  UNC Wilmington</t>
  </si>
  <si>
    <t>TOW 57, UNCW 53</t>
  </si>
  <si>
    <t>Cameron Holden22 Pts</t>
  </si>
  <si>
    <t>Donovan Newby13 Pts</t>
  </si>
  <si>
    <t>  @  Elon</t>
  </si>
  <si>
    <t>DEL 70, ELON 54</t>
  </si>
  <si>
    <t>Jameer Nelson Jr.22 Pts</t>
  </si>
  <si>
    <t>Sean Halloran15 Pts</t>
  </si>
  <si>
    <t>  @  Long Beach State</t>
  </si>
  <si>
    <t>LBSU 71, CSUN 64</t>
  </si>
  <si>
    <t>Lassina Traore18 Pts</t>
  </si>
  <si>
    <t>De'Sean Allen-Eikens21 Pts</t>
  </si>
  <si>
    <t>  @  Utah</t>
  </si>
  <si>
    <t>USC 62, UTAH 49</t>
  </si>
  <si>
    <t>Boogie Ellis16 Pts</t>
  </si>
  <si>
    <t>Marco Anthony11 Pts</t>
  </si>
  <si>
    <t>DUKE 81, VT 65</t>
  </si>
  <si>
    <t>Jeremy Roach19 Pts</t>
  </si>
  <si>
    <t>Grant Basile15 Pts</t>
  </si>
  <si>
    <t>  @  Western Kentucky</t>
  </si>
  <si>
    <t>UAB 72, WKU 60</t>
  </si>
  <si>
    <t>Eric Gaines17 Pts</t>
  </si>
  <si>
    <t>Jairus Hamilton20 Pts</t>
  </si>
  <si>
    <t>  @  UT Rio Grande Valley</t>
  </si>
  <si>
    <t>UTRGV 99, TAR 95 (OT)</t>
  </si>
  <si>
    <t>Will Johnston36 Pts</t>
  </si>
  <si>
    <t>Shamir Bogues19 Pts</t>
  </si>
  <si>
    <t>  @  South Dakota</t>
  </si>
  <si>
    <t>SDAK 82, KC 48</t>
  </si>
  <si>
    <t>Tasos Kamateros24 Pts</t>
  </si>
  <si>
    <t>RayQuawndis Mitchell13 Pts</t>
  </si>
  <si>
    <t>  @  Milwaukee</t>
  </si>
  <si>
    <t>MILW 81, CLEV 72</t>
  </si>
  <si>
    <t>BJ Freeman31 Pts</t>
  </si>
  <si>
    <t>Tristan Enaruna24 Pts</t>
  </si>
  <si>
    <t>  @  Idaho State</t>
  </si>
  <si>
    <t>IDST 71, EWU 63</t>
  </si>
  <si>
    <t>Brock Mackenzie28 Pts</t>
  </si>
  <si>
    <t>Steele Venters15 Pts</t>
  </si>
  <si>
    <t>MISS 82, LSU 69</t>
  </si>
  <si>
    <t>Jaemyn Brakefield23 Pts</t>
  </si>
  <si>
    <t>KJ Williams29 Pts</t>
  </si>
  <si>
    <t>  @  Montana</t>
  </si>
  <si>
    <t>MONT 74, SAC 72</t>
  </si>
  <si>
    <t>Aanen Moody23 Pts</t>
  </si>
  <si>
    <t>Zach Chappell22 Pts</t>
  </si>
  <si>
    <t>  @  Weber State</t>
  </si>
  <si>
    <t>WEB 67, IDHO 53</t>
  </si>
  <si>
    <t>Dillon Jones21 Pts</t>
  </si>
  <si>
    <t>Isaac Jones17 Pts</t>
  </si>
  <si>
    <t>  @  Oregon State</t>
  </si>
  <si>
    <t>ORE 69, ORST 67</t>
  </si>
  <si>
    <t>N'Faly Dante16 Pts</t>
  </si>
  <si>
    <t>Dexter Akanno17 Pts</t>
  </si>
  <si>
    <t>  @  San Diego</t>
  </si>
  <si>
    <t>SCU 81, USD 63</t>
  </si>
  <si>
    <t>Brandin Podziemski26 Pts</t>
  </si>
  <si>
    <t>Marcellus Earlington17 Pts</t>
  </si>
  <si>
    <t>  @  BYU</t>
  </si>
  <si>
    <t>BYU 87, SF 61</t>
  </si>
  <si>
    <t>Rudi Williams21 Pts</t>
  </si>
  <si>
    <t>Khalil Shabazz21 Pts</t>
  </si>
  <si>
    <t>  @  UC San Diego</t>
  </si>
  <si>
    <t>UCSB 87, UCSD 71</t>
  </si>
  <si>
    <t>Miles Norris25 Pts</t>
  </si>
  <si>
    <t>Roddie Anderson III21 Pts</t>
  </si>
  <si>
    <t>  @  Hawai'i</t>
  </si>
  <si>
    <t>HAW 72, UCI 67</t>
  </si>
  <si>
    <t>JoVon McClanahan27 Pts</t>
  </si>
  <si>
    <t>DJ Davis27 Pts</t>
  </si>
  <si>
    <t>  @  Pepperdine</t>
  </si>
  <si>
    <t>LMU 75, PEPP 67</t>
  </si>
  <si>
    <t>Cam Shelton32 Pts</t>
  </si>
  <si>
    <t>Jan Zidek22 Pts</t>
  </si>
  <si>
    <t>16Xavier</t>
  </si>
  <si>
    <t>XAV 82, HALL 60</t>
  </si>
  <si>
    <t>Souley Boum23 Pts</t>
  </si>
  <si>
    <t>Dre Davis13 Pts</t>
  </si>
  <si>
    <t>RID 69, SIE 66</t>
  </si>
  <si>
    <t>Allen Powell24 Pts</t>
  </si>
  <si>
    <t>Andrew Platek14 Pts</t>
  </si>
  <si>
    <t>NIA 76, FAIR 68</t>
  </si>
  <si>
    <t>Noah Thomasson25 Pts</t>
  </si>
  <si>
    <t>Allan Jeanne-Rose17 Pts</t>
  </si>
  <si>
    <t>  @  Mount St. Mary's</t>
  </si>
  <si>
    <t>IONA 80, MSM 68</t>
  </si>
  <si>
    <t>Walter Clayton Jr.28 Pts</t>
  </si>
  <si>
    <t>Jalen Benjamin27 Pts</t>
  </si>
  <si>
    <t>  @  Manhattan</t>
  </si>
  <si>
    <t>MRST 81, MAN 58</t>
  </si>
  <si>
    <t>Patrick Gardner25 Pts</t>
  </si>
  <si>
    <t>Josh Roberts14 Pts</t>
  </si>
  <si>
    <t>CAN 66, SPU 53</t>
  </si>
  <si>
    <t>Jacco Fritz13 Pts</t>
  </si>
  <si>
    <t>Isiah Dasher14 Pts</t>
  </si>
  <si>
    <t>VCU 73, RICH 58</t>
  </si>
  <si>
    <t>Adrian Baldwin Jr.18 Pts</t>
  </si>
  <si>
    <t>Neal Quinn21 Pts</t>
  </si>
  <si>
    <t>  @  Old Dominion</t>
  </si>
  <si>
    <t>ODU 71, MRSH 67</t>
  </si>
  <si>
    <t>Chaunce Jenkins23 Pts</t>
  </si>
  <si>
    <t>Andrew Taylor23 Pts</t>
  </si>
  <si>
    <t>  @  Georgia Southern</t>
  </si>
  <si>
    <t>GASO 73, APP 64</t>
  </si>
  <si>
    <t>Andrei Savrasov28 Pts</t>
  </si>
  <si>
    <t>CJ Huntley14 Pts</t>
  </si>
  <si>
    <t>UNF 79, BELL 67</t>
  </si>
  <si>
    <t>Carter Hendricksen25 Pts</t>
  </si>
  <si>
    <t>Peter Suder12 Pts</t>
  </si>
  <si>
    <t>  @  Jacksonville</t>
  </si>
  <si>
    <t>EKU 56, JAX 52</t>
  </si>
  <si>
    <t>Devontae Blanton13 Pts</t>
  </si>
  <si>
    <t>Jordan Davis10 Pts</t>
  </si>
  <si>
    <t>LIB 73, QUOC 53</t>
  </si>
  <si>
    <t>Darius McGhee18 Pts</t>
  </si>
  <si>
    <t>Kenny Dye9 Pts</t>
  </si>
  <si>
    <t>  @  Florida Gulf Coast</t>
  </si>
  <si>
    <t>FGCU 89, APSU 71</t>
  </si>
  <si>
    <t>Chase Johnston23 Pts</t>
  </si>
  <si>
    <t>Elijah Hutchins-Everett20 Pts</t>
  </si>
  <si>
    <t>LIP 98, STET 91 (OT)</t>
  </si>
  <si>
    <t>Jacob Ognacevic29 Pts</t>
  </si>
  <si>
    <t>Jalen Blackmon20 Pts</t>
  </si>
  <si>
    <t>  @  North Alabama</t>
  </si>
  <si>
    <t>JVST 92, UNA 83</t>
  </si>
  <si>
    <t>Demaree King29 Pts</t>
  </si>
  <si>
    <t>Jacari Lane26 Pts</t>
  </si>
  <si>
    <t>  @  UL Monroe</t>
  </si>
  <si>
    <t>ARST 64, ULM 61</t>
  </si>
  <si>
    <t>Tyreke Locure24 Pts</t>
  </si>
  <si>
    <t>  @  Troy</t>
  </si>
  <si>
    <t>TROY 95, CCU 74</t>
  </si>
  <si>
    <t>Christyon Eugene19 Pts</t>
  </si>
  <si>
    <t>Antonio Daye28 Pts</t>
  </si>
  <si>
    <t>USM 79, TXST 69</t>
  </si>
  <si>
    <t>Felipe Haase26 Pts</t>
  </si>
  <si>
    <t>Mason Harrell16 Pts</t>
  </si>
  <si>
    <t>  @  James Madison</t>
  </si>
  <si>
    <t>JMU 90, GAST 69</t>
  </si>
  <si>
    <t>Vado Morse19 Pts</t>
  </si>
  <si>
    <t>Brenden Tucker16 Pts</t>
  </si>
  <si>
    <t>  @  Central Arkansas</t>
  </si>
  <si>
    <t>KENN 72, CARK 56</t>
  </si>
  <si>
    <t>Demond Robinson13 Pts</t>
  </si>
  <si>
    <t>Eddy Kayouloud20 Pts</t>
  </si>
  <si>
    <t>  @  Colorado State</t>
  </si>
  <si>
    <t>CSU 84, WYO 71</t>
  </si>
  <si>
    <t>John Tonje25 Pts</t>
  </si>
  <si>
    <t>Hunter Maldonado23 Pts</t>
  </si>
  <si>
    <t>  @  Grand Canyon</t>
  </si>
  <si>
    <t>SEA 65, GCU 54</t>
  </si>
  <si>
    <t>Cameron Tyson22 Pts</t>
  </si>
  <si>
    <t>Rayshon Harrison19 Pts</t>
  </si>
  <si>
    <t>  @  Louisiana</t>
  </si>
  <si>
    <t>UL 74, USA 64</t>
  </si>
  <si>
    <t>Jordan Brown28 Pts</t>
  </si>
  <si>
    <t>Isaiah Moore22 Pts</t>
  </si>
  <si>
    <t>  @  UNLV</t>
  </si>
  <si>
    <t>UNLV 54, AFA 53</t>
  </si>
  <si>
    <t>EJ Harkless23 Pts</t>
  </si>
  <si>
    <t>Rytis Petraitis16 Pts</t>
  </si>
  <si>
    <t>  @  Fresno State</t>
  </si>
  <si>
    <t>NEV 60, FRES 56</t>
  </si>
  <si>
    <t>Will Baker13 Pts</t>
  </si>
  <si>
    <t>Isaiah Hill15 Pts</t>
  </si>
  <si>
    <t>UCLA 78, UTAH 71</t>
  </si>
  <si>
    <t>Jaime Jaquez Jr.23 Pts</t>
  </si>
  <si>
    <t>Mike Saunders Jr.25 Pts</t>
  </si>
  <si>
    <t>GONZ 97, USD 72</t>
  </si>
  <si>
    <t>Drew Timme22 Pts</t>
  </si>
  <si>
    <t>Jase Townsend15 Pts</t>
  </si>
  <si>
    <t>  @  15Saint Mary's</t>
  </si>
  <si>
    <t>SMC 83, PAC 52</t>
  </si>
  <si>
    <t>Logan Johnson29 Pts</t>
  </si>
  <si>
    <t>Jordan Ivy-Curry11 Pts</t>
  </si>
  <si>
    <t>  @  Illinois</t>
  </si>
  <si>
    <t>ILL 66, NU 62</t>
  </si>
  <si>
    <t>Terrence Shannon Jr.26 Pts</t>
  </si>
  <si>
    <t>Boo Buie35 Pts</t>
  </si>
  <si>
    <t>WIU 81, UND 70</t>
  </si>
  <si>
    <t>Trenton Massner34 Pts</t>
  </si>
  <si>
    <t>Tsotne Tsartsidze19 Pts</t>
  </si>
  <si>
    <t>PSU 75, OSU 71</t>
  </si>
  <si>
    <t>Jalen Pickett23 Pts</t>
  </si>
  <si>
    <t>Brice Sensabaugh20 Pts</t>
  </si>
  <si>
    <t>  @  Wichita State</t>
  </si>
  <si>
    <t>MEM 83, WICH 78</t>
  </si>
  <si>
    <t>Kendric Davis19 Pts</t>
  </si>
  <si>
    <t>James Rojas19 Pts</t>
  </si>
  <si>
    <t>FAU 106, UTSA 66</t>
  </si>
  <si>
    <t>Michael Forrest19 Pts</t>
  </si>
  <si>
    <t>DJ Richards19 Pts</t>
  </si>
  <si>
    <t>UTEP 87, FIU 82</t>
  </si>
  <si>
    <t>Shamar Givance22 Pts</t>
  </si>
  <si>
    <t>Jayden Brewer22 Pts</t>
  </si>
  <si>
    <t>CHAR 55, UNT 49</t>
  </si>
  <si>
    <t>Lu'Cye Patterson17 Pts</t>
  </si>
  <si>
    <t>Abou Ousmane12 Pts</t>
  </si>
  <si>
    <t>  @  Gardner-Webb</t>
  </si>
  <si>
    <t>LONG 75, WEBB 63</t>
  </si>
  <si>
    <t>Isaiah Wilkins14 Pts</t>
  </si>
  <si>
    <t>DQ Nicholas14 Pts</t>
  </si>
  <si>
    <t>  @  Wagner</t>
  </si>
  <si>
    <t>WAG 54, STO 44</t>
  </si>
  <si>
    <t>Javier Ezquerra13 Pts</t>
  </si>
  <si>
    <t>Isaiah Burnett11 Pts</t>
  </si>
  <si>
    <t>  @  Sacred Heart</t>
  </si>
  <si>
    <t>SFNY 70, SHU 63</t>
  </si>
  <si>
    <t>Roy Clarke20 Pts</t>
  </si>
  <si>
    <t>Bryce Johnson14 Pts</t>
  </si>
  <si>
    <t>SFPA 82, FDU 72</t>
  </si>
  <si>
    <t>Josh Cohen31 Pts</t>
  </si>
  <si>
    <t>Grant Singleton20 Pts</t>
  </si>
  <si>
    <t>  @  Merrimack</t>
  </si>
  <si>
    <t>MRMK 70, CCSU 54</t>
  </si>
  <si>
    <t>Jordan Minor19 Pts</t>
  </si>
  <si>
    <t>Jayden Brown13 Pts</t>
  </si>
  <si>
    <t>OAK 75, WRST 68</t>
  </si>
  <si>
    <t>Jalen Moore35 Pts</t>
  </si>
  <si>
    <t>Brandon Noel24 Pts</t>
  </si>
  <si>
    <t>NKU 67, DETM 64</t>
  </si>
  <si>
    <t>Marques Warrick20 Pts</t>
  </si>
  <si>
    <t>Antoine Davis27 Pts</t>
  </si>
  <si>
    <t>W&amp;M 73, ELON 60</t>
  </si>
  <si>
    <t>Ben Wight17 Pts</t>
  </si>
  <si>
    <t>Max Mackinnon18 Pts</t>
  </si>
  <si>
    <t>COFC 83, TOW 75</t>
  </si>
  <si>
    <t>Reyne Smith13 Pts</t>
  </si>
  <si>
    <t>Nicolas Timberlake34 Pts</t>
  </si>
  <si>
    <t>DEL 73, NCAT 71</t>
  </si>
  <si>
    <t>Jameer Nelson Jr.30 Pts</t>
  </si>
  <si>
    <t>Marcus Watson21 Pts</t>
  </si>
  <si>
    <t>  @  Hampton</t>
  </si>
  <si>
    <t>HAMP 86, MONM 81</t>
  </si>
  <si>
    <t>Russell Dean18 Pts</t>
  </si>
  <si>
    <t>Myles Foster21 Pts</t>
  </si>
  <si>
    <t>UNCW 76, STBK 69</t>
  </si>
  <si>
    <t>Jamarii Thomas26 Pts</t>
  </si>
  <si>
    <t>Keenan Fitzmorris25 Pts</t>
  </si>
  <si>
    <t>  @  Drexel</t>
  </si>
  <si>
    <t>DREX 75, NE 48</t>
  </si>
  <si>
    <t>Yame Butler22 Pts</t>
  </si>
  <si>
    <t>Jahmyl Telfort18 Pts</t>
  </si>
  <si>
    <t>  @  UAB</t>
  </si>
  <si>
    <t>UAB 85, RICE 57</t>
  </si>
  <si>
    <t>Jordan Walker32 Pts</t>
  </si>
  <si>
    <t>Travis Evee15 Pts</t>
  </si>
  <si>
    <t>UTU 88, UTRGV 81</t>
  </si>
  <si>
    <t>Cameron Gooden26 Pts</t>
  </si>
  <si>
    <t>Justin Johnson30 Pts</t>
  </si>
  <si>
    <t>SHSU 56, CBU 45</t>
  </si>
  <si>
    <t>Qua Grant16 Pts</t>
  </si>
  <si>
    <t>Tre Armstrong10 Pts</t>
  </si>
  <si>
    <t>IUPU 81, RMU 75</t>
  </si>
  <si>
    <t>DJ Jackson24 Pts</t>
  </si>
  <si>
    <t>Kahliel Spear27 Pts</t>
  </si>
  <si>
    <t>  @  New Orleans</t>
  </si>
  <si>
    <t>UNO 88, NICH 82</t>
  </si>
  <si>
    <t>Jordan Johnson26 Pts</t>
  </si>
  <si>
    <t>Marek Nelson20 Pts</t>
  </si>
  <si>
    <t>SELA 83, LAM 60</t>
  </si>
  <si>
    <t>Roger McFarlane26 Pts</t>
  </si>
  <si>
    <t>Nate Calmese13 Pts</t>
  </si>
  <si>
    <t>  @  Houston Christian</t>
  </si>
  <si>
    <t>HCU 85, MCN 80</t>
  </si>
  <si>
    <t>Maks Klanjscek22 Pts</t>
  </si>
  <si>
    <t>Christian Shumate26 Pts</t>
  </si>
  <si>
    <t>TAR 77, UVU 58</t>
  </si>
  <si>
    <t>Freddy Hicks17 Pts</t>
  </si>
  <si>
    <t>Aziz Bandaogo11 Pts</t>
  </si>
  <si>
    <t>NDSU 73, STMN 64</t>
  </si>
  <si>
    <t>Grant Nelson20 Pts</t>
  </si>
  <si>
    <t>Andrew Rohde20 Pts</t>
  </si>
  <si>
    <t>ORU 82, SDAK 70</t>
  </si>
  <si>
    <t>Connor Vanover19 Pts</t>
  </si>
  <si>
    <t>Tasos Kamateros20 Pts</t>
  </si>
  <si>
    <t>SDST 73, KC 50</t>
  </si>
  <si>
    <t>Matt Dentlinger16 Pts</t>
  </si>
  <si>
    <t>LR 79, SIUE 74</t>
  </si>
  <si>
    <t>CJ White19 Pts</t>
  </si>
  <si>
    <t>Ray'Sean Taylor21 Pts</t>
  </si>
  <si>
    <t>TAMC 84, AMCC 80</t>
  </si>
  <si>
    <t>C.J. Roberts19 Pts</t>
  </si>
  <si>
    <t>Trevian Tennyson22 Pts</t>
  </si>
  <si>
    <t>NWST 71, UIW 66</t>
  </si>
  <si>
    <t>Demarcus Sharp16 Pts</t>
  </si>
  <si>
    <t>Jonathan Cisse22 Pts</t>
  </si>
  <si>
    <t>  @  Rutgers</t>
  </si>
  <si>
    <t>MICH 58, RUTG 45</t>
  </si>
  <si>
    <t>Dug McDaniel16 Pts</t>
  </si>
  <si>
    <t>Cam Spencer11 Pts</t>
  </si>
  <si>
    <t>SUU 86, UTA 76</t>
  </si>
  <si>
    <t>Tevian Jones21 Pts</t>
  </si>
  <si>
    <t>  @  Southern Indiana</t>
  </si>
  <si>
    <t>TNTC 82, USI 79</t>
  </si>
  <si>
    <t>Jayvis Harvey19 Pts</t>
  </si>
  <si>
    <t>Isaiah Swope26 Pts</t>
  </si>
  <si>
    <t>MILW 96, PFW 94</t>
  </si>
  <si>
    <t>Kentrell Pullian25 Pts</t>
  </si>
  <si>
    <t>Jarred Godfrey21 Pts</t>
  </si>
  <si>
    <t>WKU 76, LT 66</t>
  </si>
  <si>
    <t>Dayvion McKnight19 Pts</t>
  </si>
  <si>
    <t>Isaiah Crawford16 Pts</t>
  </si>
  <si>
    <t>USC 84, COLO 65</t>
  </si>
  <si>
    <t>Boogie Ellis21 Pts</t>
  </si>
  <si>
    <t>KJ Simpson18 Pts</t>
  </si>
  <si>
    <t>WASH 65, CAL 56</t>
  </si>
  <si>
    <t>Keion Brooks24 Pts</t>
  </si>
  <si>
    <t>Sam Alajiki13 Pts</t>
  </si>
  <si>
    <t>  @  UT Martin</t>
  </si>
  <si>
    <t>TNST 88, UTM 82</t>
  </si>
  <si>
    <t>Zion Griffin19 Pts</t>
  </si>
  <si>
    <t>Jordan Sears20 Pts</t>
  </si>
  <si>
    <t>LIN 105, SEMO 102 (2OT)</t>
  </si>
  <si>
    <t>Chris Childs25 Pts</t>
  </si>
  <si>
    <t>Chris Harris36 Pts</t>
  </si>
  <si>
    <t>MTST 60, SAC 56</t>
  </si>
  <si>
    <t>Jubrile Belo17 Pts</t>
  </si>
  <si>
    <t>Callum McRae14 Pts</t>
  </si>
  <si>
    <t>IDST 65, IDHO 55</t>
  </si>
  <si>
    <t>Brayden Parker17 Pts</t>
  </si>
  <si>
    <t>Divant'e Moffitt23 Pts</t>
  </si>
  <si>
    <t>EWU 89, WEB 82</t>
  </si>
  <si>
    <t>Casey Jones25 Pts</t>
  </si>
  <si>
    <t>CLEV 76, GB 65</t>
  </si>
  <si>
    <t>Tae Williams30 Pts</t>
  </si>
  <si>
    <t>Davin Zeigler14 Pts</t>
  </si>
  <si>
    <t>  @  Santa Clara</t>
  </si>
  <si>
    <t>SCU 91, PEPP 82</t>
  </si>
  <si>
    <t>Brandin Podziemski23 Pts</t>
  </si>
  <si>
    <t>Jan Zidek15 Pts</t>
  </si>
  <si>
    <t>  @  UC Santa Barbara</t>
  </si>
  <si>
    <t>UCSB 78, LBSU 73</t>
  </si>
  <si>
    <t>Ajay Mitchell28 Pts</t>
  </si>
  <si>
    <t>Lassina Traore17 Pts</t>
  </si>
  <si>
    <t>  @  Cal State Northridge</t>
  </si>
  <si>
    <t>CSUN 75, CSUB 68</t>
  </si>
  <si>
    <t>Atin Wright28 Pts</t>
  </si>
  <si>
    <t>Antavion Collum20 Pts</t>
  </si>
  <si>
    <t>  @  UC Irvine</t>
  </si>
  <si>
    <t>UCSD 99, UCI 91</t>
  </si>
  <si>
    <t>Roddie Anderson III25 Pts</t>
  </si>
  <si>
    <t>Dawson Baker33 Pts</t>
  </si>
  <si>
    <t>WSU 67, STAN 63</t>
  </si>
  <si>
    <t>TJ Bamba22 Pts</t>
  </si>
  <si>
    <t>Brandon Angel17 Pts</t>
  </si>
  <si>
    <t>  @  San Francisco</t>
  </si>
  <si>
    <t>SF 92, PORT 89</t>
  </si>
  <si>
    <t>Khalil Shabazz30 Pts</t>
  </si>
  <si>
    <t>Moses Wood28 Pts</t>
  </si>
  <si>
    <t>UCR 54, HAW 52</t>
  </si>
  <si>
    <t>Zyon Pullin24 Pts</t>
  </si>
  <si>
    <t>Bernardo da Silva15 Pts</t>
  </si>
  <si>
    <t>  @  1Houston</t>
  </si>
  <si>
    <t>HOU 89, TULN 59</t>
  </si>
  <si>
    <t>J'Wan Roberts26 Pts</t>
  </si>
  <si>
    <t>Jalen Cook23 Pts</t>
  </si>
  <si>
    <t>2Alabama</t>
  </si>
  <si>
    <t>  @  South Carolina</t>
  </si>
  <si>
    <t>ALA 78, SC 76 (OT)</t>
  </si>
  <si>
    <t>Brandon Miller41 Pts</t>
  </si>
  <si>
    <t>Gregory Jackson II19 Pts</t>
  </si>
  <si>
    <t>  @  Boston College</t>
  </si>
  <si>
    <t>BC 63, UVA 48</t>
  </si>
  <si>
    <t>Makai Ashton-Langford16 Pts</t>
  </si>
  <si>
    <t>Jayden Gardner16 Pts</t>
  </si>
  <si>
    <t>  @  18Connecticut</t>
  </si>
  <si>
    <t>CONN 87, PROV 69</t>
  </si>
  <si>
    <t>Bryce Hopkins16 Pts</t>
  </si>
  <si>
    <t>BELL 63, JAX 61</t>
  </si>
  <si>
    <t>Garrett Tipton20 Pts</t>
  </si>
  <si>
    <t>Dylan O'Hearn13 Pts</t>
  </si>
  <si>
    <t>  @  Army</t>
  </si>
  <si>
    <t>BU 73, ARMY 67</t>
  </si>
  <si>
    <t>Ethan Brittain-Watts16 Pts</t>
  </si>
  <si>
    <t>Jalen Rucker24 Pts</t>
  </si>
  <si>
    <t>  @  UMBC</t>
  </si>
  <si>
    <t>UML 75, UMBC 70</t>
  </si>
  <si>
    <t>Everette Hammond19 Pts</t>
  </si>
  <si>
    <t>Craig Beaudion II14 Pts</t>
  </si>
  <si>
    <t>  @  UNC Asheville</t>
  </si>
  <si>
    <t>UNCA 80, CHSO 62</t>
  </si>
  <si>
    <t>Tajion Jones30 Pts</t>
  </si>
  <si>
    <t>Kalib Clinton19 Pts</t>
  </si>
  <si>
    <t>  @  Lehigh</t>
  </si>
  <si>
    <t>LEH 78, BUCK 62</t>
  </si>
  <si>
    <t>Tyler Whitney-Sidney20 Pts</t>
  </si>
  <si>
    <t>Alex Timmerman19 Pts</t>
  </si>
  <si>
    <t>  @  Cincinnati</t>
  </si>
  <si>
    <t>CIN 88, TEM 83 (OT)</t>
  </si>
  <si>
    <t>Landers Nolley II20 Pts</t>
  </si>
  <si>
    <t>Damian Dunn34 Pts</t>
  </si>
  <si>
    <t>  @  UCF</t>
  </si>
  <si>
    <t>USF 82, UCF 75</t>
  </si>
  <si>
    <t>Selton Miguel14 Pts</t>
  </si>
  <si>
    <t>Ithiel Horton28 Pts</t>
  </si>
  <si>
    <t>  @  Lafayette</t>
  </si>
  <si>
    <t>COLG 73, LAF 69</t>
  </si>
  <si>
    <t>Tucker Richardson17 Pts</t>
  </si>
  <si>
    <t>Justin Vander Baan23 Pts</t>
  </si>
  <si>
    <t>L-MD 90, HC 68</t>
  </si>
  <si>
    <t>Deon Perry27 Pts</t>
  </si>
  <si>
    <t>Joseph Octave19 Pts</t>
  </si>
  <si>
    <t>  @  Valparaiso</t>
  </si>
  <si>
    <t>BRAD 76, VAL 66</t>
  </si>
  <si>
    <t>Rienk Mast18 Pts</t>
  </si>
  <si>
    <t>Ben Krikke17 Pts</t>
  </si>
  <si>
    <t>  @  Clemson</t>
  </si>
  <si>
    <t>CLEM 91, SYR 73</t>
  </si>
  <si>
    <t>Hunter Tyson29 Pts</t>
  </si>
  <si>
    <t>UNH 74, ME 62</t>
  </si>
  <si>
    <t>Nick Johnson20 Pts</t>
  </si>
  <si>
    <t>Kellen Tynes18 Pts</t>
  </si>
  <si>
    <t>  @  NJIT</t>
  </si>
  <si>
    <t>BRY 79, NJIT 78</t>
  </si>
  <si>
    <t>Earl Timberlake23 Pts</t>
  </si>
  <si>
    <t>Adam Hess25 Pts</t>
  </si>
  <si>
    <t>UVM 81, BING 70</t>
  </si>
  <si>
    <t>Finn Sullivan29 Pts</t>
  </si>
  <si>
    <t>Miles Gibson23 Pts</t>
  </si>
  <si>
    <t>  @  American University</t>
  </si>
  <si>
    <t>NAVY 70, AMER 54</t>
  </si>
  <si>
    <t>Daniel Deaver19 Pts</t>
  </si>
  <si>
    <t>Johnny O'Neil17 Pts</t>
  </si>
  <si>
    <t>MD 88, MINN 70</t>
  </si>
  <si>
    <t>Julian Reese21 Pts</t>
  </si>
  <si>
    <t>Pharrel Payne17 Pts</t>
  </si>
  <si>
    <t>  @  LSU</t>
  </si>
  <si>
    <t>LSU 84, VAN 77</t>
  </si>
  <si>
    <t>KJ Williams35 Pts</t>
  </si>
  <si>
    <t>Liam Robbins23 Pts</t>
  </si>
  <si>
    <t>  @  Florida</t>
  </si>
  <si>
    <t>UK 82, FLA 74</t>
  </si>
  <si>
    <t>Oscar Tshiebwe25 Pts</t>
  </si>
  <si>
    <t>Riley Kugel24 Pts</t>
  </si>
  <si>
    <t>  @  Davidson</t>
  </si>
  <si>
    <t>DAV 74, SBU 61</t>
  </si>
  <si>
    <t>Foster Loyer27 Pts</t>
  </si>
  <si>
    <t>Moses Flowers16 Pts</t>
  </si>
  <si>
    <t>  @  Rhode Island</t>
  </si>
  <si>
    <t>GW 89, URI 80 (OT)</t>
  </si>
  <si>
    <t>James Bishop IV25 Pts</t>
  </si>
  <si>
    <t>Ishmael Leggett30 Pts</t>
  </si>
  <si>
    <t>  @  La Salle</t>
  </si>
  <si>
    <t>DUQ 91, LAS 74</t>
  </si>
  <si>
    <t>Joe Reece26 Pts</t>
  </si>
  <si>
    <t>Josh Nickelberry28 Pts</t>
  </si>
  <si>
    <t>  @  UMass</t>
  </si>
  <si>
    <t>DAY 72, MASS 54</t>
  </si>
  <si>
    <t>DaRon Holmes II22 Pts</t>
  </si>
  <si>
    <t>RJ Luis21 Pts</t>
  </si>
  <si>
    <t>  @  Presbyterian</t>
  </si>
  <si>
    <t>UPST 59, PRE 57</t>
  </si>
  <si>
    <t>Justin Bailey14 Pts</t>
  </si>
  <si>
    <t>Trevon Reddish-Rhone16 Pts</t>
  </si>
  <si>
    <t>  @  High Point</t>
  </si>
  <si>
    <t>HP 69, RAD 64</t>
  </si>
  <si>
    <t>Zack Austin20 Pts</t>
  </si>
  <si>
    <t>DaQuan Smith19 Pts</t>
  </si>
  <si>
    <t>WIN 95, CAMP 93 (OT)</t>
  </si>
  <si>
    <t>Kasen Harrison24 Pts</t>
  </si>
  <si>
    <t>Ricky Clemons34 Pts</t>
  </si>
  <si>
    <t>  @  Chattanooga</t>
  </si>
  <si>
    <t>SAM 75, UTC 70</t>
  </si>
  <si>
    <t>Jermaine Marshall25 Pts</t>
  </si>
  <si>
    <t>Jamal Johnson21 Pts</t>
  </si>
  <si>
    <t>ETSU 78, CIT 70</t>
  </si>
  <si>
    <t>Jordan King27 Pts</t>
  </si>
  <si>
    <t>  @  Furman</t>
  </si>
  <si>
    <t>FUR 70, MER 67</t>
  </si>
  <si>
    <t>Jalen Slawson27 Pts</t>
  </si>
  <si>
    <t>Shawn Walker Jr.15 Pts</t>
  </si>
  <si>
    <t>  @  UNC Greensboro</t>
  </si>
  <si>
    <t>UNCG 71, WCU 52</t>
  </si>
  <si>
    <t>Keyshaun Langley28 Pts</t>
  </si>
  <si>
    <t>Tre Jackson17 Pts</t>
  </si>
  <si>
    <t>  @  VMI</t>
  </si>
  <si>
    <t>VMI 87, WOF 83 (OT)</t>
  </si>
  <si>
    <t>Rickey Bradley Jr.24 Pts</t>
  </si>
  <si>
    <t>B.J. Mack21 Pts</t>
  </si>
  <si>
    <t>ODU 69, USM 64</t>
  </si>
  <si>
    <t>Mekhi Long20 Pts</t>
  </si>
  <si>
    <t>Felipe Haase18 Pts</t>
  </si>
  <si>
    <t>MRSH 92, JMU 83</t>
  </si>
  <si>
    <t>Taevion Kinsey31 Pts</t>
  </si>
  <si>
    <t>Terrence Edwards26 Pts</t>
  </si>
  <si>
    <t>GASO 76, CCU 68</t>
  </si>
  <si>
    <t>Kamari Brown14 Pts</t>
  </si>
  <si>
    <t>Josh Uduje22 Pts</t>
  </si>
  <si>
    <t>  @  Georgia State</t>
  </si>
  <si>
    <t>APP 78, GAST 52</t>
  </si>
  <si>
    <t>Christopher Mantis22 Pts</t>
  </si>
  <si>
    <t>Brenden Tucker19 Pts</t>
  </si>
  <si>
    <t>LIB 85, QUOC 77</t>
  </si>
  <si>
    <t>Darius McGhee35 Pts</t>
  </si>
  <si>
    <t>BJ McLaurin19 Pts</t>
  </si>
  <si>
    <t>STET 76, APSU 51</t>
  </si>
  <si>
    <t>Luke Brown15 Pts</t>
  </si>
  <si>
    <t>Shon Robinson12 Pts</t>
  </si>
  <si>
    <t>UNF 77, EKU 64</t>
  </si>
  <si>
    <t>Jarius Hicklen16 Pts</t>
  </si>
  <si>
    <t>Michael Moreno15 Pts</t>
  </si>
  <si>
    <t>LIP 73, FGCU 64</t>
  </si>
  <si>
    <t>Jacob Ognacevic21 Pts</t>
  </si>
  <si>
    <t>Isaiah Thompson15 Pts</t>
  </si>
  <si>
    <t>KENN 79, UNA 66</t>
  </si>
  <si>
    <t>Chris Youngblood19 Pts</t>
  </si>
  <si>
    <t>Daniel Ortiz24 Pts</t>
  </si>
  <si>
    <t>  @  Belmont</t>
  </si>
  <si>
    <t>BEL 89, INST 88</t>
  </si>
  <si>
    <t>Ben Sheppard18 Pts</t>
  </si>
  <si>
    <t>Xavier Bledson20 Pts</t>
  </si>
  <si>
    <t>TROY 82, ULM 78 (OT)</t>
  </si>
  <si>
    <t>Christyon Eugene17 Pts</t>
  </si>
  <si>
    <t>Tyreke Locure33 Pts</t>
  </si>
  <si>
    <t>  @  Southern Illinois</t>
  </si>
  <si>
    <t>SIU 86, UNI 63</t>
  </si>
  <si>
    <t>Lance Jones28 Pts</t>
  </si>
  <si>
    <t>Tytan Anderson21 Pts</t>
  </si>
  <si>
    <t>  @  Evansville</t>
  </si>
  <si>
    <t>UIC 82, EVAN 76</t>
  </si>
  <si>
    <t>Yacine Toumi20 Pts</t>
  </si>
  <si>
    <t>  @  Drake</t>
  </si>
  <si>
    <t>DRKE 82, ILST 51</t>
  </si>
  <si>
    <t>Tucker DeVries18 Pts</t>
  </si>
  <si>
    <t>Darius Burford16 Pts</t>
  </si>
  <si>
    <t>SFA 91, ACU 87 (2OT)</t>
  </si>
  <si>
    <t>AJ Cajuste29 Pts</t>
  </si>
  <si>
    <t>Ali Abdou Dibba21 Pts</t>
  </si>
  <si>
    <t>USA 76, TXST 67</t>
  </si>
  <si>
    <t>Brandon Love18 Pts</t>
  </si>
  <si>
    <t>JVST 101, CARK 71</t>
  </si>
  <si>
    <t>Demaree King35 Pts</t>
  </si>
  <si>
    <t>Camren Hunter19 Pts</t>
  </si>
  <si>
    <t>  @  DePaul</t>
  </si>
  <si>
    <t>BUT 59, DEP 58</t>
  </si>
  <si>
    <t>Simas Lukosius15 Pts</t>
  </si>
  <si>
    <t>Umoja Gibson25 Pts</t>
  </si>
  <si>
    <t>UL 85, ARST 74</t>
  </si>
  <si>
    <t>Jordan Brown24 Pts</t>
  </si>
  <si>
    <t>Omar El-Sheikh18 Pts</t>
  </si>
  <si>
    <t>MORE 69, EIU 63</t>
  </si>
  <si>
    <t>Kalil Thomas20 Pts</t>
  </si>
  <si>
    <t>Kinyon Hodges17 Pts</t>
  </si>
  <si>
    <t>NCST 90, WAKE 74</t>
  </si>
  <si>
    <t>Jarkel Joiner29 Pts</t>
  </si>
  <si>
    <t>Tyree Appleby19 Pts</t>
  </si>
  <si>
    <t>  @  Notre Dame</t>
  </si>
  <si>
    <t>UNC 63, ND 59</t>
  </si>
  <si>
    <t>Armando Bacot16 Pts</t>
  </si>
  <si>
    <t>Cormac Ryan14 Pts</t>
  </si>
  <si>
    <t>SJU 79, GTWN 70</t>
  </si>
  <si>
    <t>Joel Soriano16 Pts</t>
  </si>
  <si>
    <t>Brandon Murray25 Pts</t>
  </si>
  <si>
    <t>  @  Wisconsin</t>
  </si>
  <si>
    <t>WISC 64, IOWA 52</t>
  </si>
  <si>
    <t>Connor Essegian17 Pts</t>
  </si>
  <si>
    <t>Filip Rebraca13 Pts</t>
  </si>
  <si>
    <t>  @  Auburn</t>
  </si>
  <si>
    <t>AUB 78, MISS 74</t>
  </si>
  <si>
    <t>Wendell Green Jr.23 Pts</t>
  </si>
  <si>
    <t>Matthew Murrell23 Pts</t>
  </si>
  <si>
    <t>  @  Loyola Chicago</t>
  </si>
  <si>
    <t>FOR 71, LUC 69</t>
  </si>
  <si>
    <t>Darius Quisenberry26 Pts</t>
  </si>
  <si>
    <t>Philip Alston19 Pts</t>
  </si>
  <si>
    <t>  @  New Mexico State</t>
  </si>
  <si>
    <t>BOIS 82, UNM 77</t>
  </si>
  <si>
    <t>Max Rice30 Pts</t>
  </si>
  <si>
    <t>Morris Udeze18 Pts</t>
  </si>
  <si>
    <t>23Iowa State</t>
  </si>
  <si>
    <t>  @  8Texas</t>
  </si>
  <si>
    <t>TEX 72, ISU 54</t>
  </si>
  <si>
    <t>Tyrese Hunter15 Pts</t>
  </si>
  <si>
    <t>Osun Osunniyi12 Pts</t>
  </si>
  <si>
    <t>9Baylor</t>
  </si>
  <si>
    <t>  @  14Kansas State</t>
  </si>
  <si>
    <t>KSU 75, BAY 65</t>
  </si>
  <si>
    <t>Keyontae Johnson25 Pts</t>
  </si>
  <si>
    <t>Keyonte George23 Pts</t>
  </si>
  <si>
    <t>10Marquette</t>
  </si>
  <si>
    <t>  @  19Creighton</t>
  </si>
  <si>
    <t>MARQ 73, CREI 71</t>
  </si>
  <si>
    <t>Kam Jones19 Pts</t>
  </si>
  <si>
    <t>Baylor Scheierman18 Pts</t>
  </si>
  <si>
    <t>11Tennessee</t>
  </si>
  <si>
    <t>  @  25Texas A&amp;M</t>
  </si>
  <si>
    <t>TA&amp;M 68, TENN 63</t>
  </si>
  <si>
    <t>Wade Taylor IV25 Pts</t>
  </si>
  <si>
    <t>Santiago Vescovi14 Pts</t>
  </si>
  <si>
    <t>13Miami</t>
  </si>
  <si>
    <t>  @  Virginia Tech</t>
  </si>
  <si>
    <t>MIA 76, VT 70</t>
  </si>
  <si>
    <t>Norchad Omier17 Pts</t>
  </si>
  <si>
    <t>Sean Pedulla17 Pts</t>
  </si>
  <si>
    <t>  @  16Xavier</t>
  </si>
  <si>
    <t>VILL 64, XAV 63</t>
  </si>
  <si>
    <t>Justin Moore25 Pts</t>
  </si>
  <si>
    <t>Souley Boum17 Pts</t>
  </si>
  <si>
    <t>  @  Michigan State</t>
  </si>
  <si>
    <t>MSU 80, IU 65</t>
  </si>
  <si>
    <t>Tyson Walker23 Pts</t>
  </si>
  <si>
    <t>Trayce Jackson-Davis19 Pts</t>
  </si>
  <si>
    <t>  @  22San Diego State</t>
  </si>
  <si>
    <t>SDSU 77, CSU 58</t>
  </si>
  <si>
    <t>Jaedon LeDee14 Pts</t>
  </si>
  <si>
    <t>John Tonje18 Pts</t>
  </si>
  <si>
    <t>GCU 111, PARK 38</t>
  </si>
  <si>
    <t>Walter Ellis24 Pts</t>
  </si>
  <si>
    <t>LC Ballard12 Pts</t>
  </si>
  <si>
    <t>  @  Missouri State</t>
  </si>
  <si>
    <t>MOST 84, MUR 69</t>
  </si>
  <si>
    <t>Donovan Clay19 Pts</t>
  </si>
  <si>
    <t>Rob Perry20 Pts</t>
  </si>
  <si>
    <t>PITT 76, GT 68</t>
  </si>
  <si>
    <t>Nelly Cummings22 Pts</t>
  </si>
  <si>
    <t>Miles Kelly24 Pts</t>
  </si>
  <si>
    <t>  @  Missouri</t>
  </si>
  <si>
    <t>MIZ 66, MSST 64 (OT)</t>
  </si>
  <si>
    <t>Kobe Brown17 Pts</t>
  </si>
  <si>
    <t>Tolu Smith14 Pts</t>
  </si>
  <si>
    <t>  @  Saint Joseph's</t>
  </si>
  <si>
    <t>VCU 88, JOES 63</t>
  </si>
  <si>
    <t>Jayden Nunn31 Pts</t>
  </si>
  <si>
    <t>Erik Reynolds II21 Pts</t>
  </si>
  <si>
    <t>  @  Richmond</t>
  </si>
  <si>
    <t>RICH 81, SLU 78</t>
  </si>
  <si>
    <t>Tyler Burton20 Pts</t>
  </si>
  <si>
    <t>Javonte Perkins28 Pts</t>
  </si>
  <si>
    <t>EMU 66, WMU 59</t>
  </si>
  <si>
    <t>Emoni Bates17 Pts</t>
  </si>
  <si>
    <t>Lamar Norman Jr.18 Pts</t>
  </si>
  <si>
    <t>TOL 84, AKR 63</t>
  </si>
  <si>
    <t>Setric Millner Jr.20 Pts</t>
  </si>
  <si>
    <t>Enrique Freeman18 Pts</t>
  </si>
  <si>
    <t>  @  Buffalo</t>
  </si>
  <si>
    <t>BUFF 63, CMU 35</t>
  </si>
  <si>
    <t>Curtis Jones14 Pts</t>
  </si>
  <si>
    <t>Brian Taylor12 Pts</t>
  </si>
  <si>
    <t>  @  Ball State</t>
  </si>
  <si>
    <t>BALL 82, KENT 70</t>
  </si>
  <si>
    <t>Jaylin Sellers20 Pts</t>
  </si>
  <si>
    <t>Sincere Carry21 Pts</t>
  </si>
  <si>
    <t>  @  Ohio</t>
  </si>
  <si>
    <t>OHIO 77, NIU 68</t>
  </si>
  <si>
    <t>Dwight Wilson III24 Pts</t>
  </si>
  <si>
    <t>Darweshi Hunter17 Pts</t>
  </si>
  <si>
    <t>M-OH 74, BGSU 65</t>
  </si>
  <si>
    <t>Anderson Mirambeaux24 Pts</t>
  </si>
  <si>
    <t>Samari Curtis17 Pts</t>
  </si>
  <si>
    <t>RMU 83, YSU 64</t>
  </si>
  <si>
    <t>Josh Corbin19 Pts</t>
  </si>
  <si>
    <t>Dwayne Cohill18 Pts</t>
  </si>
  <si>
    <t>ECU 62, TLSA 60</t>
  </si>
  <si>
    <t>Jaden Walker24 Pts</t>
  </si>
  <si>
    <t>Brandon Betson20 Pts</t>
  </si>
  <si>
    <t>  @  Oklahoma</t>
  </si>
  <si>
    <t>TTU 74, OU 63</t>
  </si>
  <si>
    <t>Tanner Groves16 Pts</t>
  </si>
  <si>
    <t>  @  Arkansas</t>
  </si>
  <si>
    <t>ARK 97, UGA 65</t>
  </si>
  <si>
    <t>Nick Smith Jr.26 Pts</t>
  </si>
  <si>
    <t>USU 65, WYO 55</t>
  </si>
  <si>
    <t>Steven Ashworth19 Pts</t>
  </si>
  <si>
    <t>Xavier DuSell21 Pts</t>
  </si>
  <si>
    <t>  @  Air Force</t>
  </si>
  <si>
    <t>FRES 74, AFA 69</t>
  </si>
  <si>
    <t>Eduardo Andre26 Pts</t>
  </si>
  <si>
    <t>Jake Heidbreder17 Pts</t>
  </si>
  <si>
    <t>  @  Nevada</t>
  </si>
  <si>
    <t>NEV 66, SJSU 51</t>
  </si>
  <si>
    <t>Will Baker18 Pts</t>
  </si>
  <si>
    <t>Tibet Gorener14 Pts</t>
  </si>
  <si>
    <t>3Kansas</t>
  </si>
  <si>
    <t>  @  24TCU</t>
  </si>
  <si>
    <t>KU 63, TCU 58</t>
  </si>
  <si>
    <t>Gradey Dick19 Pts</t>
  </si>
  <si>
    <t>Mike Miles Jr.13 Pts</t>
  </si>
  <si>
    <t>  @  UC Davis</t>
  </si>
  <si>
    <t>UCD 76, UCSD 66</t>
  </si>
  <si>
    <t>Elijah Pepper22 Pts</t>
  </si>
  <si>
    <t>Roddie Anderson III24 Pts</t>
  </si>
  <si>
    <t>  @  West Virginia</t>
  </si>
  <si>
    <t>WVU 85, OKST 67</t>
  </si>
  <si>
    <t>Caleb Asberry15 Pts</t>
  </si>
  <si>
    <t>DUKE 79, LOU 62</t>
  </si>
  <si>
    <t>Jeremy Roach14 Pts</t>
  </si>
  <si>
    <t>El Ellis21 Pts</t>
  </si>
  <si>
    <t>UTRGV 113, SWA 65</t>
  </si>
  <si>
    <t>C.J. Jackson23 Pts</t>
  </si>
  <si>
    <t>Luke Carson12 Pts</t>
  </si>
  <si>
    <t>MORG 89, HOW 76</t>
  </si>
  <si>
    <t>Will Thomas24 Pts</t>
  </si>
  <si>
    <t>Shy Odom22 Pts</t>
  </si>
  <si>
    <t>NCCU 68, UMES 63</t>
  </si>
  <si>
    <t>Justin Wright19 Pts</t>
  </si>
  <si>
    <t>Zion Styles22 Pts</t>
  </si>
  <si>
    <t>DSU 69, SCST 68</t>
  </si>
  <si>
    <t>Martaz Robinson28 Pts</t>
  </si>
  <si>
    <t>Raquan Brown14 Pts</t>
  </si>
  <si>
    <t>  @  Norfolk State</t>
  </si>
  <si>
    <t>COPP 69, NORF 62</t>
  </si>
  <si>
    <t>Nendah Tarke19 Pts</t>
  </si>
  <si>
    <t>Dana Tate Jr.11 Pts</t>
  </si>
  <si>
    <t>TAMC 72, NICH 71</t>
  </si>
  <si>
    <t>JJ Romer Rosario21 Pts</t>
  </si>
  <si>
    <t>Caleb Huffman18 Pts</t>
  </si>
  <si>
    <t>HAW 61, CSUB 50</t>
  </si>
  <si>
    <t>Justus Jackson16 Pts</t>
  </si>
  <si>
    <t>Antavion Collum19 Pts</t>
  </si>
  <si>
    <t>  @  Texas Southern</t>
  </si>
  <si>
    <t>TXSO 64, UAPB 59</t>
  </si>
  <si>
    <t>John Walker III19 Pts</t>
  </si>
  <si>
    <t>Chris Greene23 Pts</t>
  </si>
  <si>
    <t>BCU 70, ALST 65</t>
  </si>
  <si>
    <t>Dhashon Dyson20 Pts</t>
  </si>
  <si>
    <t>TJ Madlock19 Pts</t>
  </si>
  <si>
    <t>ILL 78, MINN 69</t>
  </si>
  <si>
    <t>Matthew Mayer22 Pts</t>
  </si>
  <si>
    <t>Jamison Battle31 Pts</t>
  </si>
  <si>
    <t>  @  Alabama A&amp;M</t>
  </si>
  <si>
    <t>FAMU 77, AAMU 71</t>
  </si>
  <si>
    <t>Jordan Tillmon22 Pts</t>
  </si>
  <si>
    <t>Olisa Blaise Akonobi13 Pts</t>
  </si>
  <si>
    <t>  @  Prairie View A&amp;M</t>
  </si>
  <si>
    <t>PV 67, MVSU 65</t>
  </si>
  <si>
    <t>Braden Bell17 Pts</t>
  </si>
  <si>
    <t>Tyronn Mosley19 Pts</t>
  </si>
  <si>
    <t>CSUF 74, UCSB 60</t>
  </si>
  <si>
    <t>Max Jones18 Pts</t>
  </si>
  <si>
    <t>Miles Norris17 Pts</t>
  </si>
  <si>
    <t>UCR 96, CSUN 76</t>
  </si>
  <si>
    <t>Lachlan Olbrich22 Pts</t>
  </si>
  <si>
    <t>Atin Wright24 Pts</t>
  </si>
  <si>
    <t>UCI 59, CP 56</t>
  </si>
  <si>
    <t>Dawson Baker20 Pts</t>
  </si>
  <si>
    <t>Alimamy Koroma15 Pts</t>
  </si>
  <si>
    <t>  @  2Houston</t>
  </si>
  <si>
    <t>HOU 72, MEM 64</t>
  </si>
  <si>
    <t>J'Wan Roberts20 Pts</t>
  </si>
  <si>
    <t>Elijah McCadden20 Pts</t>
  </si>
  <si>
    <t>  @  3Purdue</t>
  </si>
  <si>
    <t>PUR 82, OSU 55</t>
  </si>
  <si>
    <t>  @  23NC State</t>
  </si>
  <si>
    <t>NCST 77, UNC 69</t>
  </si>
  <si>
    <t>Caleb Love23 Pts</t>
  </si>
  <si>
    <t>CIN 73, UCF 71</t>
  </si>
  <si>
    <t>Landers Nolley II18 Pts</t>
  </si>
  <si>
    <t>Michael Durr15 Pts</t>
  </si>
  <si>
    <t>DETM 81, IUPU 68</t>
  </si>
  <si>
    <t>Antoine Davis31 Pts</t>
  </si>
  <si>
    <t>Vincent Brady II13 Pts</t>
  </si>
  <si>
    <t>  @  Temple</t>
  </si>
  <si>
    <t>TEM 76, TLSA 53</t>
  </si>
  <si>
    <t>Damian Dunn24 Pts</t>
  </si>
  <si>
    <t>Sam Griffin16 Pts</t>
  </si>
  <si>
    <t>BRAD 50, SIU 48</t>
  </si>
  <si>
    <t>Rienk Mast13 Pts</t>
  </si>
  <si>
    <t>Marcus Domask23 Pts</t>
  </si>
  <si>
    <t>  @  Saint Peter's</t>
  </si>
  <si>
    <t>IONA 73, SPU 53</t>
  </si>
  <si>
    <t>Anton Brookshire22 Pts</t>
  </si>
  <si>
    <t>Kyle Cardaci12 Pts</t>
  </si>
  <si>
    <t>QUIN 90, RID 88 (2OT)</t>
  </si>
  <si>
    <t>Dezi Jones28 Pts</t>
  </si>
  <si>
    <t>Dwight Murray Jr.19 Pts</t>
  </si>
  <si>
    <t>MSM 75, CAN 74</t>
  </si>
  <si>
    <t>Dakota Leffew22 Pts</t>
  </si>
  <si>
    <t>Jordan Henderson28 Pts</t>
  </si>
  <si>
    <t>  @  Marist</t>
  </si>
  <si>
    <t>MRST 61, NIA 52</t>
  </si>
  <si>
    <t>Kam Farris14 Pts</t>
  </si>
  <si>
    <t>Aaron Gray19 Pts</t>
  </si>
  <si>
    <t>  @  Fairfield</t>
  </si>
  <si>
    <t>MAN 73, FAIR 72</t>
  </si>
  <si>
    <t>Ant Nelson24 Pts</t>
  </si>
  <si>
    <t>TJ Long23 Pts</t>
  </si>
  <si>
    <t>GW 83, SBU 81 (OT)</t>
  </si>
  <si>
    <t>Brendan Adams28 Pts</t>
  </si>
  <si>
    <t>Chad Venning22 Pts</t>
  </si>
  <si>
    <t>  @  Purdue Fort Wayne</t>
  </si>
  <si>
    <t>PFW 77, WRST 75</t>
  </si>
  <si>
    <t>Jarred Godfrey25 Pts</t>
  </si>
  <si>
    <t>Alex Huibregtse24 Pts</t>
  </si>
  <si>
    <t>  @  Chicago State</t>
  </si>
  <si>
    <t>CHST 75, HART 53</t>
  </si>
  <si>
    <t>Jahsean Corbett23 Pts</t>
  </si>
  <si>
    <t>Michael Dunne15 Pts</t>
  </si>
  <si>
    <t>  @  SMU</t>
  </si>
  <si>
    <t>SMU 86, ECU 70</t>
  </si>
  <si>
    <t>Samuell Williamson20 Pts</t>
  </si>
  <si>
    <t>RJ Felton27 Pts</t>
  </si>
  <si>
    <t>UIC 74, VAL 73</t>
  </si>
  <si>
    <t>Jalen Jackson19 Pts</t>
  </si>
  <si>
    <t>Ben Krikke34 Pts</t>
  </si>
  <si>
    <t>GTWN 68, BUT 62</t>
  </si>
  <si>
    <t>Brandon Murray17 Pts</t>
  </si>
  <si>
    <t>Jayden Taylor21 Pts</t>
  </si>
  <si>
    <t>  @  Cleveland State</t>
  </si>
  <si>
    <t>CLEV 64, NKU 63</t>
  </si>
  <si>
    <t>Deante Johnson16 Pts</t>
  </si>
  <si>
    <t>Marques Warrick26 Pts</t>
  </si>
  <si>
    <t>DRKE 70, BEL 56</t>
  </si>
  <si>
    <t>Roman Penn22 Pts</t>
  </si>
  <si>
    <t>Ben Sheppard19 Pts</t>
  </si>
  <si>
    <t>  @  Bellarmine</t>
  </si>
  <si>
    <t>BELL 68, CARK 67</t>
  </si>
  <si>
    <t>Peter Suder16 Pts</t>
  </si>
  <si>
    <t>NEB 70, MD 66 (OT)</t>
  </si>
  <si>
    <t>Derrick Walker23 Pts</t>
  </si>
  <si>
    <t>Julian Reese16 Pts</t>
  </si>
  <si>
    <t>FUR 83, ETSU 79</t>
  </si>
  <si>
    <t>Marcus Foster15 Pts</t>
  </si>
  <si>
    <t>Jordan King20 Pts</t>
  </si>
  <si>
    <t>  @  Northwestern</t>
  </si>
  <si>
    <t>NU 80, IOWA 60</t>
  </si>
  <si>
    <t>Boo Buie23 Pts</t>
  </si>
  <si>
    <t>Kris Murray14 Pts</t>
  </si>
  <si>
    <t>  @  Washington State</t>
  </si>
  <si>
    <t>WSU 68, ORE 65</t>
  </si>
  <si>
    <t>Mouhamed Gueye18 Pts</t>
  </si>
  <si>
    <t>Keeshawn Barthelemy17 Pts</t>
  </si>
  <si>
    <t>BOIS 73, UNLV 69</t>
  </si>
  <si>
    <t>Marcus Shaver Jr.19 Pts</t>
  </si>
  <si>
    <t>EJ Harkless14 Pts</t>
  </si>
  <si>
    <t>  @  1Alabama</t>
  </si>
  <si>
    <t>ALA 108, UGA 59</t>
  </si>
  <si>
    <t>Brandon Miller21 Pts</t>
  </si>
  <si>
    <t>Justin Hill17 Pts</t>
  </si>
  <si>
    <t>  @  4UCLA</t>
  </si>
  <si>
    <t>UCLA 78, CAL 43</t>
  </si>
  <si>
    <t>Jaime Jaquez Jr.20 Pts</t>
  </si>
  <si>
    <t>Kuany Kuany14 Pts</t>
  </si>
  <si>
    <t>  @  5Kansas</t>
  </si>
  <si>
    <t>KU 87, BAY 71</t>
  </si>
  <si>
    <t>Adam Flagler22 Pts</t>
  </si>
  <si>
    <t>  @  6Texas</t>
  </si>
  <si>
    <t>TEX 85, OU 83 (OT)</t>
  </si>
  <si>
    <t>Sir'Jabari Rice24 Pts</t>
  </si>
  <si>
    <t>Grant Sherfield18 Pts</t>
  </si>
  <si>
    <t>  @  7Virginia</t>
  </si>
  <si>
    <t>UVA 57, ND 55</t>
  </si>
  <si>
    <t>Kihei Clark15 Pts</t>
  </si>
  <si>
    <t>Nate Laszewski18 Pts</t>
  </si>
  <si>
    <t>  @  8Arizona</t>
  </si>
  <si>
    <t>ARIZ 78, COLO 68</t>
  </si>
  <si>
    <t>Oumar Ballo18 Pts</t>
  </si>
  <si>
    <t>Tristan da Silva18 Pts</t>
  </si>
  <si>
    <t>10Tennessee</t>
  </si>
  <si>
    <t>UK 66, TENN 54</t>
  </si>
  <si>
    <t>Oscar Tshiebwe16 Pts</t>
  </si>
  <si>
    <t>Santiago Vescovi17 Pts</t>
  </si>
  <si>
    <t>19Iowa State</t>
  </si>
  <si>
    <t>  @  12Kansas State</t>
  </si>
  <si>
    <t>KSU 61, ISU 55</t>
  </si>
  <si>
    <t>Markquis Nowell20 Pts</t>
  </si>
  <si>
    <t>Aljaz Kunc15 Pts</t>
  </si>
  <si>
    <t>13Gonzaga</t>
  </si>
  <si>
    <t>GONZ 97, PEPP 88</t>
  </si>
  <si>
    <t>Drew Timme34 Pts</t>
  </si>
  <si>
    <t>Houston Mallette22 Pts</t>
  </si>
  <si>
    <t>  @  14Indiana</t>
  </si>
  <si>
    <t>IU 71, ILL 68</t>
  </si>
  <si>
    <t>Matthew Mayer24 Pts</t>
  </si>
  <si>
    <t>  @  15Miami</t>
  </si>
  <si>
    <t>MIA 96, WAKE 87</t>
  </si>
  <si>
    <t>Isaiah Wong27 Pts</t>
  </si>
  <si>
    <t>Tyree Appleby15 Pts</t>
  </si>
  <si>
    <t>XAV 82, DEP 68</t>
  </si>
  <si>
    <t>Jack Nunge18 Pts</t>
  </si>
  <si>
    <t>Umoja Gibson17 Pts</t>
  </si>
  <si>
    <t>  @  17Saint Mary's</t>
  </si>
  <si>
    <t>SMC 71, BYU 65</t>
  </si>
  <si>
    <t>Fousseyni Traore16 Pts</t>
  </si>
  <si>
    <t>18Creighton</t>
  </si>
  <si>
    <t>CREI 77, SJU 67</t>
  </si>
  <si>
    <t>Ryan Nembhard16 Pts</t>
  </si>
  <si>
    <t>Joel Soriano15 Pts</t>
  </si>
  <si>
    <t>  @  20Connecticut</t>
  </si>
  <si>
    <t>CONN 64, HALL 55</t>
  </si>
  <si>
    <t>Tyrese Samuel16 Pts</t>
  </si>
  <si>
    <t>  @  22TCU</t>
  </si>
  <si>
    <t>TCU 100, OKST 75</t>
  </si>
  <si>
    <t>Emanuel Miller18 Pts</t>
  </si>
  <si>
    <t>Bryce Thompson18 Pts</t>
  </si>
  <si>
    <t>  @  24Providence</t>
  </si>
  <si>
    <t>PROV 85, VILL 72</t>
  </si>
  <si>
    <t>Ed Croswell21 Pts</t>
  </si>
  <si>
    <t>Eric Dixon18 Pts</t>
  </si>
  <si>
    <t>TTU 78, WVU 72</t>
  </si>
  <si>
    <t>Jaylon Tyson27 Pts</t>
  </si>
  <si>
    <t>Erik Stevenson27 Pts</t>
  </si>
  <si>
    <t>BC 75, FSU 69</t>
  </si>
  <si>
    <t>Quinten Post21 Pts</t>
  </si>
  <si>
    <t>Caleb Mills27 Pts</t>
  </si>
  <si>
    <t>RUTG 58, WISC 57</t>
  </si>
  <si>
    <t>Cam Spencer22 Pts</t>
  </si>
  <si>
    <t>Jordan Davis14 Pts</t>
  </si>
  <si>
    <t>UNCG 93, UTC 76</t>
  </si>
  <si>
    <t>Bas Leyte16 Pts</t>
  </si>
  <si>
    <t>Jamal Johnson28 Pts</t>
  </si>
  <si>
    <t>  @  Northeastern</t>
  </si>
  <si>
    <t>NE 69, W&amp;M 57</t>
  </si>
  <si>
    <t>Jahmyl Telfort28 Pts</t>
  </si>
  <si>
    <t>Ben Wight15 Pts</t>
  </si>
  <si>
    <t>DAV 76, JOES 75</t>
  </si>
  <si>
    <t>Foster Loyer17 Pts</t>
  </si>
  <si>
    <t>Cameron Brown17 Pts</t>
  </si>
  <si>
    <t>BU 77, BUCK 61</t>
  </si>
  <si>
    <t>Walter Whyte16 Pts</t>
  </si>
  <si>
    <t>Alex Timmerman13 Pts</t>
  </si>
  <si>
    <t>UNH 75, UMBC 66</t>
  </si>
  <si>
    <t>Clarence O. Daniels II19 Pts</t>
  </si>
  <si>
    <t>Dion Brown19 Pts</t>
  </si>
  <si>
    <t>UML 84, BING 70</t>
  </si>
  <si>
    <t>Allin Blunt21 Pts</t>
  </si>
  <si>
    <t>Dan Petcash21 Pts</t>
  </si>
  <si>
    <t>SC 82, LSU 73</t>
  </si>
  <si>
    <t>Gregory Jackson II20 Pts</t>
  </si>
  <si>
    <t>Cam Hayes25 Pts</t>
  </si>
  <si>
    <t>SAM 96, VMI 61</t>
  </si>
  <si>
    <t>Bubba Parham19 Pts</t>
  </si>
  <si>
    <t>Asher Woods21 Pts</t>
  </si>
  <si>
    <t>  @  The Citadel</t>
  </si>
  <si>
    <t>WOF 72, CIT 68</t>
  </si>
  <si>
    <t>B.J. Mack16 Pts</t>
  </si>
  <si>
    <t>Austin Ash24 Pts</t>
  </si>
  <si>
    <t>CCSU 94, STO 90 (3OT)</t>
  </si>
  <si>
    <t>Jay Rodgers24 Pts</t>
  </si>
  <si>
    <t>Andrew Sims26 Pts</t>
  </si>
  <si>
    <t>SFPA 93, LIU 82</t>
  </si>
  <si>
    <t>Maxwell Land21 Pts</t>
  </si>
  <si>
    <t>Andre Washington37 Pts</t>
  </si>
  <si>
    <t>  @  Southern Miss</t>
  </si>
  <si>
    <t>USM 73, GASO 62</t>
  </si>
  <si>
    <t>Neftali Alvarez19 Pts</t>
  </si>
  <si>
    <t>Tyren Moore14 Pts</t>
  </si>
  <si>
    <t>GT 79, FIT 56</t>
  </si>
  <si>
    <t>Lance Terry19 Pts</t>
  </si>
  <si>
    <t>Sesan Russell17 Pts</t>
  </si>
  <si>
    <t>  @  Colgate</t>
  </si>
  <si>
    <t>COLG 96, HC 73</t>
  </si>
  <si>
    <t>Tucker Richardson19 Pts</t>
  </si>
  <si>
    <t>Caleb Kenney16 Pts</t>
  </si>
  <si>
    <t>LEH 62, AMER 59</t>
  </si>
  <si>
    <t>Keith Higgins Jr.18 Pts</t>
  </si>
  <si>
    <t>Matt Rogers22 Pts</t>
  </si>
  <si>
    <t>INST 80, ILST 64</t>
  </si>
  <si>
    <t>Trenton Gibson17 Pts</t>
  </si>
  <si>
    <t>Darius Burford23 Pts</t>
  </si>
  <si>
    <t>ME 74, ALB 72</t>
  </si>
  <si>
    <t>Kellen Tynes23 Pts</t>
  </si>
  <si>
    <t>Da'kquan Davis26 Pts</t>
  </si>
  <si>
    <t>ARK 84, FLA 65</t>
  </si>
  <si>
    <t>Jalen Graham26 Pts</t>
  </si>
  <si>
    <t>Riley Kugel17 Pts</t>
  </si>
  <si>
    <t>MASS 69, URI 45</t>
  </si>
  <si>
    <t>Keon Thompson15 Pts</t>
  </si>
  <si>
    <t>Ishmael Leggett18 Pts</t>
  </si>
  <si>
    <t>  @  Campbell</t>
  </si>
  <si>
    <t>CAMP 74, PRE 57</t>
  </si>
  <si>
    <t>Joshua Lusane17 Pts</t>
  </si>
  <si>
    <t>Marquis Barnett13 Pts</t>
  </si>
  <si>
    <t>WCU 71, MER 68</t>
  </si>
  <si>
    <t>Tre Jackson18 Pts</t>
  </si>
  <si>
    <t>Jah Quinones19 Pts</t>
  </si>
  <si>
    <t>OHIO 76, CMU 59</t>
  </si>
  <si>
    <t>AJ Clayton18 Pts</t>
  </si>
  <si>
    <t>Reggie Bass22 Pts</t>
  </si>
  <si>
    <t>MRMK 67, SHU 55</t>
  </si>
  <si>
    <t>Devon Savage21 Pts</t>
  </si>
  <si>
    <t>Bryce Johnson11 Pts</t>
  </si>
  <si>
    <t>TXST 78, CCU 75</t>
  </si>
  <si>
    <t>Mason Harrell22 Pts</t>
  </si>
  <si>
    <t>Antonio Daye20 Pts</t>
  </si>
  <si>
    <t>  @  Youngstown State</t>
  </si>
  <si>
    <t>YSU 95, GB 65</t>
  </si>
  <si>
    <t>Malek Green17 Pts</t>
  </si>
  <si>
    <t>Cade Meyer14 Pts</t>
  </si>
  <si>
    <t>  @  Monmouth</t>
  </si>
  <si>
    <t>ELON 75, MONM 68</t>
  </si>
  <si>
    <t>Sean Halloran16 Pts</t>
  </si>
  <si>
    <t>Jack Collins17 Pts</t>
  </si>
  <si>
    <t>QUOC 83, KENN 76</t>
  </si>
  <si>
    <t>Kenny Dye24 Pts</t>
  </si>
  <si>
    <t>Chris Youngblood21 Pts</t>
  </si>
  <si>
    <t>VCU 80, FOR 61</t>
  </si>
  <si>
    <t>Nick Kern17 Pts</t>
  </si>
  <si>
    <t>Will Richardson21 Pts</t>
  </si>
  <si>
    <t>WMU 78, BALL 68</t>
  </si>
  <si>
    <t>Tray Maddox Jr.22 Pts</t>
  </si>
  <si>
    <t>Jaylin Sellers22 Pts</t>
  </si>
  <si>
    <t>  @  Louisiana Tech</t>
  </si>
  <si>
    <t>CHAR 74, LT 67</t>
  </si>
  <si>
    <t>Aly Khalifa22 Pts</t>
  </si>
  <si>
    <t>Keaston Willis17 Pts</t>
  </si>
  <si>
    <t>UTA 75, SFA 70</t>
  </si>
  <si>
    <t>Chendall Weaver17 Pts</t>
  </si>
  <si>
    <t>AJ Cajuste14 Pts</t>
  </si>
  <si>
    <t>LONG 73, RAD 63</t>
  </si>
  <si>
    <t>Isaiah Wilkins16 Pts</t>
  </si>
  <si>
    <t>Josiah Jeffers16 Pts</t>
  </si>
  <si>
    <t>UNCA 75, WEBB 63</t>
  </si>
  <si>
    <t>Drew Pember22 Pts</t>
  </si>
  <si>
    <t>Anthony Selden20 Pts</t>
  </si>
  <si>
    <t>  @  Arkansas State</t>
  </si>
  <si>
    <t>ARST 75, GAST 70</t>
  </si>
  <si>
    <t>Terrance Ford Jr.22 Pts</t>
  </si>
  <si>
    <t>Collin Moore18 Pts</t>
  </si>
  <si>
    <t>DEN 86, SDAK 68</t>
  </si>
  <si>
    <t>Touko Tainamo17 Pts</t>
  </si>
  <si>
    <t>Mason Archambault16 Pts</t>
  </si>
  <si>
    <t>MORE 71, LIN 58</t>
  </si>
  <si>
    <t>Drew Thelwell19 Pts</t>
  </si>
  <si>
    <t>Keenon Cole22 Pts</t>
  </si>
  <si>
    <t>NAU 72, IDHO 50</t>
  </si>
  <si>
    <t>Nik Mains14 Pts</t>
  </si>
  <si>
    <t>Isaac Jones22 Pts</t>
  </si>
  <si>
    <t>MSST 69, MISS 61 (OT)</t>
  </si>
  <si>
    <t>Jaemyn Brakefield20 Pts</t>
  </si>
  <si>
    <t>HOW 80, COPP 70</t>
  </si>
  <si>
    <t>Elijah Hawkins20 Pts</t>
  </si>
  <si>
    <t>Sam Sessoms37 Pts</t>
  </si>
  <si>
    <t>UMES 78, SCST 62</t>
  </si>
  <si>
    <t>Nathaniel Pollard Jr.21 Pts</t>
  </si>
  <si>
    <t>Rakeim Gary18 Pts</t>
  </si>
  <si>
    <t>  @  Grambling</t>
  </si>
  <si>
    <t>GRAM 69, SOU 64 (OT)</t>
  </si>
  <si>
    <t>Shawndarius Cowart18 Pts</t>
  </si>
  <si>
    <t>Brion Whitley13 Pts</t>
  </si>
  <si>
    <t>ALCN 75, JKST 60</t>
  </si>
  <si>
    <t>Dekedran Thorn19 Pts</t>
  </si>
  <si>
    <t>Chase Adams16 Pts</t>
  </si>
  <si>
    <t>NCCU 66, DSU 58</t>
  </si>
  <si>
    <t>Justin Wright14 Pts</t>
  </si>
  <si>
    <t>Cameron Stitt11 Pts</t>
  </si>
  <si>
    <t>UNI 69, MOST 66</t>
  </si>
  <si>
    <t>Bowen Born21 Pts</t>
  </si>
  <si>
    <t>Chance Moore17 Pts</t>
  </si>
  <si>
    <t>MUR 74, EVAN 58</t>
  </si>
  <si>
    <t>Jamari Smith18 Pts</t>
  </si>
  <si>
    <t>Marvin Coleman II19 Pts</t>
  </si>
  <si>
    <t>NAVY 65, L-MD 53</t>
  </si>
  <si>
    <t>Kenneth Jones15 Pts</t>
  </si>
  <si>
    <t>  @  UTSA</t>
  </si>
  <si>
    <t>UAB 83, UTSA 78</t>
  </si>
  <si>
    <t>Jordan Walker25 Pts</t>
  </si>
  <si>
    <t>Japhet Medor22 Pts</t>
  </si>
  <si>
    <t>NORF 72, MORG 50</t>
  </si>
  <si>
    <t>Kris Bankston23 Pts</t>
  </si>
  <si>
    <t>Will Thomas14 Pts</t>
  </si>
  <si>
    <t>NICH 84, UIW 74</t>
  </si>
  <si>
    <t>Caleb Huffman32 Pts</t>
  </si>
  <si>
    <t>Jonathan Cisse23 Pts</t>
  </si>
  <si>
    <t>  @  George Mason</t>
  </si>
  <si>
    <t>GMU 70, LAS 66</t>
  </si>
  <si>
    <t>Josh Oduro25 Pts</t>
  </si>
  <si>
    <t>Khalil Brantley20 Pts</t>
  </si>
  <si>
    <t>HP 81, UPST 66</t>
  </si>
  <si>
    <t>Abdoulaye Thiam24 Pts</t>
  </si>
  <si>
    <t>Nick Alves15 Pts</t>
  </si>
  <si>
    <t>FDU 66, WAG 48</t>
  </si>
  <si>
    <t>Demetre Roberts20 Pts</t>
  </si>
  <si>
    <t>Ja'Mier Fletcher13 Pts</t>
  </si>
  <si>
    <t>  @  South Alabama</t>
  </si>
  <si>
    <t>USA 81, ULM 45</t>
  </si>
  <si>
    <t>Greg Parham II19 Pts</t>
  </si>
  <si>
    <t>Tyreke Locure12 Pts</t>
  </si>
  <si>
    <t>  @  Appalachian State</t>
  </si>
  <si>
    <t>ODU 74, APP 63</t>
  </si>
  <si>
    <t>Mekhi Long17 Pts</t>
  </si>
  <si>
    <t>Donovan Gregory14 Pts</t>
  </si>
  <si>
    <t>  @  Tennessee Tech</t>
  </si>
  <si>
    <t>UTM 100, TNTC 91</t>
  </si>
  <si>
    <t>Parker Stewart32 Pts</t>
  </si>
  <si>
    <t>Jaylen Sebree25 Pts</t>
  </si>
  <si>
    <t>  @  Delaware</t>
  </si>
  <si>
    <t>DEL 75, UNCW 66</t>
  </si>
  <si>
    <t>Jameer Nelson Jr.39 Pts</t>
  </si>
  <si>
    <t>Trazarien White20 Pts</t>
  </si>
  <si>
    <t>  @  Towson</t>
  </si>
  <si>
    <t>TOW 87, NCAT 75</t>
  </si>
  <si>
    <t>Nicolas Timberlake26 Pts</t>
  </si>
  <si>
    <t>Duncan Powell18 Pts</t>
  </si>
  <si>
    <t>HAMP 75, DREX 72</t>
  </si>
  <si>
    <t>Russell Dean23 Pts</t>
  </si>
  <si>
    <t>Yame Butler30 Pts</t>
  </si>
  <si>
    <t>UCI 78, UCD 76</t>
  </si>
  <si>
    <t>Dawson Baker18 Pts</t>
  </si>
  <si>
    <t>Elijah Pepper32 Pts</t>
  </si>
  <si>
    <t>  @  Austin Peay</t>
  </si>
  <si>
    <t>APSU 73, UNF 71</t>
  </si>
  <si>
    <t>Shon Robinson16 Pts</t>
  </si>
  <si>
    <t>Carter Hendricksen21 Pts</t>
  </si>
  <si>
    <t>  @  Northwestern State</t>
  </si>
  <si>
    <t>UNO 68, NWST 65</t>
  </si>
  <si>
    <t>Jordan Johnson23 Pts</t>
  </si>
  <si>
    <t>Demarcus Sharp22 Pts</t>
  </si>
  <si>
    <t>  @  McNeese</t>
  </si>
  <si>
    <t>AMCC 77, MCN 54</t>
  </si>
  <si>
    <t>Trevian Tennyson23 Pts</t>
  </si>
  <si>
    <t>Johnathan Massie20 Pts</t>
  </si>
  <si>
    <t>M-OH 66, NIU 65 (OT)</t>
  </si>
  <si>
    <t>Anderson Mirambeaux18 Pts</t>
  </si>
  <si>
    <t>Anthony Crump17 Pts</t>
  </si>
  <si>
    <t>TNST 100, SIUE 85</t>
  </si>
  <si>
    <t>Jr. Clay40 Pts</t>
  </si>
  <si>
    <t>Shamar Wright20 Pts</t>
  </si>
  <si>
    <t>  @  Little Rock</t>
  </si>
  <si>
    <t>LR 81, EIU 77 (OT)</t>
  </si>
  <si>
    <t>D.J. Smith20 Pts</t>
  </si>
  <si>
    <t>Nick Ellington20 Pts</t>
  </si>
  <si>
    <t>VT 79, PITT 72</t>
  </si>
  <si>
    <t>Grant Basile22 Pts</t>
  </si>
  <si>
    <t>Jamarius Burton15 Pts</t>
  </si>
  <si>
    <t>CSU 60, FRES 57</t>
  </si>
  <si>
    <t>Isaiah Stevens17 Pts</t>
  </si>
  <si>
    <t>Leo Colimerio19 Pts</t>
  </si>
  <si>
    <t>TOL 91, BGSU 86</t>
  </si>
  <si>
    <t>RayJ Dennis27 Pts</t>
  </si>
  <si>
    <t>Samari Curtis18 Pts</t>
  </si>
  <si>
    <t>  @  Southeast Missouri State</t>
  </si>
  <si>
    <t>SEMO 85, USI 80</t>
  </si>
  <si>
    <t>Isaiah Swope27 Pts</t>
  </si>
  <si>
    <t>EWU 89, UNCO 77</t>
  </si>
  <si>
    <t>Angelo Allegri22 Pts</t>
  </si>
  <si>
    <t>Dalton Knecht22 Pts</t>
  </si>
  <si>
    <t>  @  Texas A&amp;M-Commerce</t>
  </si>
  <si>
    <t>SELA 78, TAMC 76 (OT)</t>
  </si>
  <si>
    <t>Jerome Brewer Jr.16 Pts</t>
  </si>
  <si>
    <t>WIN 75, CHSO 67</t>
  </si>
  <si>
    <t>Kelton Talford20 Pts</t>
  </si>
  <si>
    <t>Tyeree Bryan23 Pts</t>
  </si>
  <si>
    <t>TXSO 80, MVSU 62</t>
  </si>
  <si>
    <t>PJ Henry19 Pts</t>
  </si>
  <si>
    <t>Terry Collins23 Pts</t>
  </si>
  <si>
    <t>AAMU 90, BCU 56</t>
  </si>
  <si>
    <t>Cameron Tucker14 Pts</t>
  </si>
  <si>
    <t>Joe French16 Pts</t>
  </si>
  <si>
    <t>ARMY 53, LAF 43</t>
  </si>
  <si>
    <t>Jalen Rucker16 Pts</t>
  </si>
  <si>
    <t>Justin Vander Baan13 Pts</t>
  </si>
  <si>
    <t>  @  Arizona State</t>
  </si>
  <si>
    <t>ASU 67, UTAH 59</t>
  </si>
  <si>
    <t>Warren Washington18 Pts</t>
  </si>
  <si>
    <t>Branden Carlson12 Pts</t>
  </si>
  <si>
    <t>MTSU 69, FIU 58</t>
  </si>
  <si>
    <t>Camryn Weston14 Pts</t>
  </si>
  <si>
    <t>Arturo Dean15 Pts</t>
  </si>
  <si>
    <t>DUKE 77, SYR 55</t>
  </si>
  <si>
    <t>Jeremy Roach17 Pts</t>
  </si>
  <si>
    <t>Joseph Girard III21 Pts</t>
  </si>
  <si>
    <t>  @  Princeton</t>
  </si>
  <si>
    <t>YALE 93, PRIN 83 (OT)</t>
  </si>
  <si>
    <t>John Poulakidas30 Pts</t>
  </si>
  <si>
    <t>Tosan Evbuomwan22 Pts</t>
  </si>
  <si>
    <t>  @  Cornell</t>
  </si>
  <si>
    <t>HARV 73, COR 56</t>
  </si>
  <si>
    <t>Chris Ledlum35 Pts</t>
  </si>
  <si>
    <t>Isaiah Gray11 Pts</t>
  </si>
  <si>
    <t>PENN 90, BRWN 69</t>
  </si>
  <si>
    <t>Clark Slajchert19 Pts</t>
  </si>
  <si>
    <t>Paxson Wojcik24 Pts</t>
  </si>
  <si>
    <t>TA&amp;M 69, MIZ 60</t>
  </si>
  <si>
    <t>Kobe Brown24 Pts</t>
  </si>
  <si>
    <t>  @  Jacksonville State</t>
  </si>
  <si>
    <t>LIB 79, JVST 55</t>
  </si>
  <si>
    <t>Darius McGhee27 Pts</t>
  </si>
  <si>
    <t>Demaree King9 Pts</t>
  </si>
  <si>
    <t>STET 88, FGCU 84</t>
  </si>
  <si>
    <t>Luke Brown22 Pts</t>
  </si>
  <si>
    <t>Isaiah Thompson19 Pts</t>
  </si>
  <si>
    <t>PV 82, UAPB 71</t>
  </si>
  <si>
    <t>Will Douglas31 Pts</t>
  </si>
  <si>
    <t>Shaun Doss Jr.15 Pts</t>
  </si>
  <si>
    <t>FAMU 60, ALST 54</t>
  </si>
  <si>
    <t>Byron Smith16 Pts</t>
  </si>
  <si>
    <t>Duane Posey14 Pts</t>
  </si>
  <si>
    <t>  @  Stony Brook</t>
  </si>
  <si>
    <t>HOF 68, STBK 65</t>
  </si>
  <si>
    <t>Tyler Stephenson-Moore27 Pts</t>
  </si>
  <si>
    <t>LOU 83, CLEM 73</t>
  </si>
  <si>
    <t>El Ellis28 Pts</t>
  </si>
  <si>
    <t>PJ Hall28 Pts</t>
  </si>
  <si>
    <t>UVM 82, NJIT 80 (OT)</t>
  </si>
  <si>
    <t>Finn Sullivan21 Pts</t>
  </si>
  <si>
    <t>Kevin Osawe29 Pts</t>
  </si>
  <si>
    <t>COLU 71, DART 65</t>
  </si>
  <si>
    <t>Geronimo Rubio De La Rosa19 Pts</t>
  </si>
  <si>
    <t>Dame Adelekun19 Pts</t>
  </si>
  <si>
    <t>AKR 86, BUFF 66</t>
  </si>
  <si>
    <t>Xavier Castaneda30 Pts</t>
  </si>
  <si>
    <t>Armoni Foster12 Pts</t>
  </si>
  <si>
    <t>  @  Marshall</t>
  </si>
  <si>
    <t>MRSH 88, TROY 78</t>
  </si>
  <si>
    <t>Andrew Taylor27 Pts</t>
  </si>
  <si>
    <t>Nelson Phillips22 Pts</t>
  </si>
  <si>
    <t>JMU 74, UL 68</t>
  </si>
  <si>
    <t>Vado Morse24 Pts</t>
  </si>
  <si>
    <t>Jordan Brown17 Pts</t>
  </si>
  <si>
    <t>RMU 80, MILW 60</t>
  </si>
  <si>
    <t>Jackson Last16 Pts</t>
  </si>
  <si>
    <t>Elijah Jamison13 Pts</t>
  </si>
  <si>
    <t>  @  Cal State Fullerton</t>
  </si>
  <si>
    <t>CSUF 83, CP 62</t>
  </si>
  <si>
    <t>Latrell Wrightsell Jr.23 Pts</t>
  </si>
  <si>
    <t>Brantly Stevenson17 Pts</t>
  </si>
  <si>
    <t>HAW 70, LBSU 67</t>
  </si>
  <si>
    <t>Kamaka Hepa19 Pts</t>
  </si>
  <si>
    <t>AJ George20 Pts</t>
  </si>
  <si>
    <t>  @  Sacramento State</t>
  </si>
  <si>
    <t>SAC 70, IDST 65</t>
  </si>
  <si>
    <t>Callum McRae21 Pts</t>
  </si>
  <si>
    <t>Miguel Tomley16 Pts</t>
  </si>
  <si>
    <t>UNA 98, EKU 93 (OT)</t>
  </si>
  <si>
    <t>KJ Johnson31 Pts</t>
  </si>
  <si>
    <t>Devontae Blanton27 Pts</t>
  </si>
  <si>
    <t>TULN 84, USF 66</t>
  </si>
  <si>
    <t>Ryan Conwell20 Pts</t>
  </si>
  <si>
    <t>  @  Washington</t>
  </si>
  <si>
    <t>WASH 61, ORST 47</t>
  </si>
  <si>
    <t>Jamal Bey15 Pts</t>
  </si>
  <si>
    <t>Jordan Pope11 Pts</t>
  </si>
  <si>
    <t>  @  Rice</t>
  </si>
  <si>
    <t>RICE 83, WKU 77</t>
  </si>
  <si>
    <t>Quincy Olivari34 Pts</t>
  </si>
  <si>
    <t>Dayvion McKnight21 Pts</t>
  </si>
  <si>
    <t>HCU 93, LAM 74</t>
  </si>
  <si>
    <t>Maks Klanjscek33 Pts</t>
  </si>
  <si>
    <t>MICH 84, MSU 72</t>
  </si>
  <si>
    <t>Dug McDaniel18 Pts</t>
  </si>
  <si>
    <t>SLU 90, DUQ 85</t>
  </si>
  <si>
    <t>Gibson Jimerson28 Pts</t>
  </si>
  <si>
    <t>Dae Dae Grant22 Pts</t>
  </si>
  <si>
    <t>  @  Utah State</t>
  </si>
  <si>
    <t>USU 75, NEV 66</t>
  </si>
  <si>
    <t>Steven Ashworth20 Pts</t>
  </si>
  <si>
    <t>Will Baker25 Pts</t>
  </si>
  <si>
    <t>SHSU 64, TAR 59</t>
  </si>
  <si>
    <t>Donte Powers20 Pts</t>
  </si>
  <si>
    <t>Freddy Hicks18 Pts</t>
  </si>
  <si>
    <t>  @  Seattle U</t>
  </si>
  <si>
    <t>UVU 67, SEA 58</t>
  </si>
  <si>
    <t>Le'Tre Darthard19 Pts</t>
  </si>
  <si>
    <t>Alex Schumacher19 Pts</t>
  </si>
  <si>
    <t>  @  St. Thomas - Minnesota</t>
  </si>
  <si>
    <t>STMN 82, WIU 69</t>
  </si>
  <si>
    <t>Andrew Rohde26 Pts</t>
  </si>
  <si>
    <t>Quinlan Bennett20 Pts</t>
  </si>
  <si>
    <t>  @  Oral Roberts</t>
  </si>
  <si>
    <t>ORU 74, NDSU 66</t>
  </si>
  <si>
    <t>Max Abmas27 Pts</t>
  </si>
  <si>
    <t>Grant Nelson24 Pts</t>
  </si>
  <si>
    <t>  @  Kansas City</t>
  </si>
  <si>
    <t>UND 81, KC 73</t>
  </si>
  <si>
    <t>Brady Danielson20 Pts</t>
  </si>
  <si>
    <t>RayQuawndis Mitchell20 Pts</t>
  </si>
  <si>
    <t>  @  Omaha</t>
  </si>
  <si>
    <t>SDST 91, OMA 70</t>
  </si>
  <si>
    <t>Matt Dentlinger26 Pts</t>
  </si>
  <si>
    <t>Frankie Fidler20 Pts</t>
  </si>
  <si>
    <t>  @  UC Riverside</t>
  </si>
  <si>
    <t>UCR 74, UCSB 63</t>
  </si>
  <si>
    <t>Lachlan Olbrich23 Pts</t>
  </si>
  <si>
    <t>Andre Kelly22 Pts</t>
  </si>
  <si>
    <t>  @  Lipscomb</t>
  </si>
  <si>
    <t>LIP 62, JAX 59</t>
  </si>
  <si>
    <t>Matthew Schner15 Pts</t>
  </si>
  <si>
    <t>Gyasi Powell13 Pts</t>
  </si>
  <si>
    <t>VAN 67, AUB 65</t>
  </si>
  <si>
    <t>Liam Robbins24 Pts</t>
  </si>
  <si>
    <t>Johni Broome20 Pts</t>
  </si>
  <si>
    <t>  @  Portland</t>
  </si>
  <si>
    <t>SCU 103, PORT 84</t>
  </si>
  <si>
    <t>Keshawn Justice22 Pts</t>
  </si>
  <si>
    <t>Mike Meadows39 Pts</t>
  </si>
  <si>
    <t>  @  UTEP</t>
  </si>
  <si>
    <t>UNT 80, UTEP 72 (OT)</t>
  </si>
  <si>
    <t>Tylor Perry20 Pts</t>
  </si>
  <si>
    <t>Tae Hardy18 Pts</t>
  </si>
  <si>
    <t>  @  Minnesota</t>
  </si>
  <si>
    <t>PSU 76, MINN 69</t>
  </si>
  <si>
    <t>Jalen Pickett32 Pts</t>
  </si>
  <si>
    <t>Dawson Garcia23 Pts</t>
  </si>
  <si>
    <t>MTST 72, MONT 68</t>
  </si>
  <si>
    <t>RaeQuan Battle19 Pts</t>
  </si>
  <si>
    <t>Josh Bannan25 Pts</t>
  </si>
  <si>
    <t>  @  USC</t>
  </si>
  <si>
    <t>USC 85, STAN 75</t>
  </si>
  <si>
    <t>Boogie Ellis33 Pts</t>
  </si>
  <si>
    <t>Harrison Ingram15 Pts</t>
  </si>
  <si>
    <t>  @  Loyola Marymount</t>
  </si>
  <si>
    <t>LMU 90, PAC 88</t>
  </si>
  <si>
    <t>Cam Shelton40 Pts</t>
  </si>
  <si>
    <t>Judson Martindale19 Pts</t>
  </si>
  <si>
    <t>UCSD 75, CSUN 62</t>
  </si>
  <si>
    <t>Bryce Pope24 Pts</t>
  </si>
  <si>
    <t>Atin Wright17 Pts</t>
  </si>
  <si>
    <t>WEB 65, PRST 57</t>
  </si>
  <si>
    <t>Dillon Jones23 Pts</t>
  </si>
  <si>
    <t>Cameron Parker25 Pts</t>
  </si>
  <si>
    <t>COR 95, DART 83 (OT)</t>
  </si>
  <si>
    <t>Nazir Williams27 Pts</t>
  </si>
  <si>
    <t>Ryan Cornish19 Pts</t>
  </si>
  <si>
    <t>KENT 81, EMU 54</t>
  </si>
  <si>
    <t>Sincere Carry17 Pts</t>
  </si>
  <si>
    <t>Emoni Bates15 Pts</t>
  </si>
  <si>
    <t>PENN 66, YALE 64</t>
  </si>
  <si>
    <t>Jordan Dingle18 Pts</t>
  </si>
  <si>
    <t>John Poulakidas17 Pts</t>
  </si>
  <si>
    <t>HARV 83, COLU 65</t>
  </si>
  <si>
    <t>Chisom Okpara16 Pts</t>
  </si>
  <si>
    <t>Geronimo Rubio De La Rosa21 Pts</t>
  </si>
  <si>
    <t>PRIN 78, BRWN 67</t>
  </si>
  <si>
    <t>Matt Allocco20 Pts</t>
  </si>
  <si>
    <t>Nana Owusu-Anane16 Pts</t>
  </si>
  <si>
    <t>CAN 81, RID 78</t>
  </si>
  <si>
    <t>Tahj Staveskie21 Pts</t>
  </si>
  <si>
    <t>Dwight Murray Jr.26 Pts</t>
  </si>
  <si>
    <t>MSM 70, NIA 66</t>
  </si>
  <si>
    <t>Jalen Benjamin26 Pts</t>
  </si>
  <si>
    <t>Noah Thomasson21 Pts</t>
  </si>
  <si>
    <t>FAIR 70, MRST 61</t>
  </si>
  <si>
    <t>Caleb Fields21 Pts</t>
  </si>
  <si>
    <t>Patrick Gardner13 Pts</t>
  </si>
  <si>
    <t>IONA 71, MAN 60</t>
  </si>
  <si>
    <t>Walter Clayton Jr.23 Pts</t>
  </si>
  <si>
    <t>DAY 65, LUC 49</t>
  </si>
  <si>
    <t>DaRon Holmes II20 Pts</t>
  </si>
  <si>
    <t>Philip Alston16 Pts</t>
  </si>
  <si>
    <t>CLEV 85, WRST 68</t>
  </si>
  <si>
    <t>Tristan Enaruna20 Pts</t>
  </si>
  <si>
    <t>Trey Calvin25 Pts</t>
  </si>
  <si>
    <t>NKU 63, PFW 50</t>
  </si>
  <si>
    <t>Marques Warrick22 Pts</t>
  </si>
  <si>
    <t>Jarred Godfrey14 Pts</t>
  </si>
  <si>
    <t>DETM 96, OAK 74</t>
  </si>
  <si>
    <t>Antoine Davis30 Pts</t>
  </si>
  <si>
    <t>Jalen Moore37 Pts</t>
  </si>
  <si>
    <t>CHST 103, CCSJ 56</t>
  </si>
  <si>
    <t>Wesley Cardet Jr.24 Pts</t>
  </si>
  <si>
    <t>Antonio Buckley15 Pts</t>
  </si>
  <si>
    <t>  @  Siena</t>
  </si>
  <si>
    <t>QUIN 66, SIE 63</t>
  </si>
  <si>
    <t>Dezi Jones12 Pts</t>
  </si>
  <si>
    <t>Jackson Stormo16 Pts</t>
  </si>
  <si>
    <t>  @  Southern Utah</t>
  </si>
  <si>
    <t>SUU 81, UTU 71</t>
  </si>
  <si>
    <t>Tevian Jones22 Pts</t>
  </si>
  <si>
    <t>Isaiah Pope24 Pts</t>
  </si>
  <si>
    <t>AFA 75, WYO 69</t>
  </si>
  <si>
    <t>Jake Heidbreder22 Pts</t>
  </si>
  <si>
    <t>Hunter Maldonado22 Pts</t>
  </si>
  <si>
    <t>UNM 96, SJSU 68</t>
  </si>
  <si>
    <t>Morris Udeze31 Pts</t>
  </si>
  <si>
    <t>Omari Moore18 Pts</t>
  </si>
  <si>
    <t>GCU 94, ACU 84</t>
  </si>
  <si>
    <t>Rayshon Harrison27 Pts</t>
  </si>
  <si>
    <t>Airion Simmons20 Pts</t>
  </si>
  <si>
    <t>ALA 90, AUB 85 (OT)</t>
  </si>
  <si>
    <t>Jahvon Quinerly24 Pts</t>
  </si>
  <si>
    <t>K.D. Johnson21 Pts</t>
  </si>
  <si>
    <t>9Texas</t>
  </si>
  <si>
    <t>TCU 75, TEX 73</t>
  </si>
  <si>
    <t>Damion Baugh24 Pts</t>
  </si>
  <si>
    <t>Sir'Jabari Rice16 Pts</t>
  </si>
  <si>
    <t>  @  10Gonzaga</t>
  </si>
  <si>
    <t>GONZ 104, CHST 65</t>
  </si>
  <si>
    <t>Drew Timme17 Pts</t>
  </si>
  <si>
    <t>Jahsean Corbett22 Pts</t>
  </si>
  <si>
    <t>  @  11Kansas State</t>
  </si>
  <si>
    <t>KSU 85, OU 69</t>
  </si>
  <si>
    <t>Nae'Qwan Tomlin19 Pts</t>
  </si>
  <si>
    <t>Milos Uzan20 Pts</t>
  </si>
  <si>
    <t>  @  14Connecticut</t>
  </si>
  <si>
    <t>CONN 88, DEP 59</t>
  </si>
  <si>
    <t>Adama Sanogo26 Pts</t>
  </si>
  <si>
    <t>Nick Ongenda17 Pts</t>
  </si>
  <si>
    <t>19Xavier</t>
  </si>
  <si>
    <t>  @  20Providence</t>
  </si>
  <si>
    <t>XAV 94, PROV 89</t>
  </si>
  <si>
    <t>Souley Boum33 Pts</t>
  </si>
  <si>
    <t>Ed Croswell17 Pts</t>
  </si>
  <si>
    <t>21Maryland</t>
  </si>
  <si>
    <t>OSU 73, MD 62</t>
  </si>
  <si>
    <t>Justice Sueing16 Pts</t>
  </si>
  <si>
    <t>Julian Reese17 Pts</t>
  </si>
  <si>
    <t>  @  23Kentucky</t>
  </si>
  <si>
    <t>VAN 68, UK 66</t>
  </si>
  <si>
    <t>Jordan Wright23 Pts</t>
  </si>
  <si>
    <t>Oscar Tshiebwe21 Pts</t>
  </si>
  <si>
    <t>25Pittsburgh</t>
  </si>
  <si>
    <t>ND 88, PITT 81</t>
  </si>
  <si>
    <t>Cormac Ryan20 Pts</t>
  </si>
  <si>
    <t>Jamarius Burton19 Pts</t>
  </si>
  <si>
    <t>CHSO 72, HP 70</t>
  </si>
  <si>
    <t>Claudell Harris Jr.20 Pts</t>
  </si>
  <si>
    <t>Jaden House24 Pts</t>
  </si>
  <si>
    <t>MRMK 91, LIU 76</t>
  </si>
  <si>
    <t>Ziggy Reid33 Pts</t>
  </si>
  <si>
    <t>Jacob Johnson16 Pts</t>
  </si>
  <si>
    <t>FDU 83, SFNY 75</t>
  </si>
  <si>
    <t>Sean Moore18 Pts</t>
  </si>
  <si>
    <t>Tedrick Wilcox Jr.17 Pts</t>
  </si>
  <si>
    <t>SFPA 83, CCSU 69</t>
  </si>
  <si>
    <t>Josh Cohen25 Pts</t>
  </si>
  <si>
    <t>SHU 67, WAG 55</t>
  </si>
  <si>
    <t>Tanner Thomas14 Pts</t>
  </si>
  <si>
    <t>Brandon Brown15 Pts</t>
  </si>
  <si>
    <t>USF 72, TLSA 56</t>
  </si>
  <si>
    <t>Keyshawn Bryant30 Pts</t>
  </si>
  <si>
    <t>Tim Dalger16 Pts</t>
  </si>
  <si>
    <t>JOES 83, RICH 67</t>
  </si>
  <si>
    <t>Marcus Randolph15 Pts</t>
  </si>
  <si>
    <t>DUQ 88, MASS 79</t>
  </si>
  <si>
    <t>Jimmy Clark III18 Pts</t>
  </si>
  <si>
    <t>RJ Luis23 Pts</t>
  </si>
  <si>
    <t>GW 75, DAV 70</t>
  </si>
  <si>
    <t>James Bishop IV26 Pts</t>
  </si>
  <si>
    <t>Sam Mennenga23 Pts</t>
  </si>
  <si>
    <t>GMU 64, FOR 58 (OT)</t>
  </si>
  <si>
    <t>Josh Oduro17 Pts</t>
  </si>
  <si>
    <t>Khalid Moore21 Pts</t>
  </si>
  <si>
    <t>SEMO 84, LIN 65</t>
  </si>
  <si>
    <t>Phillip Russell19 Pts</t>
  </si>
  <si>
    <t>Kevin Caldwell Jr.19 Pts</t>
  </si>
  <si>
    <t>SHSU 64, SFA 59 (OT)</t>
  </si>
  <si>
    <t>Damon Nicholas Jr.15 Pts</t>
  </si>
  <si>
    <t>Nigel Hawkins20 Pts</t>
  </si>
  <si>
    <t>CAMP 68, PRE 63</t>
  </si>
  <si>
    <t>Jay Pal19 Pts</t>
  </si>
  <si>
    <t>Crosby James15 Pts</t>
  </si>
  <si>
    <t>NICH 64, LAM 60</t>
  </si>
  <si>
    <t>Latrell Jones20 Pts</t>
  </si>
  <si>
    <t>Nate Calmese19 Pts</t>
  </si>
  <si>
    <t>SELA 80, HCU 64</t>
  </si>
  <si>
    <t>Roger McFarlane17 Pts</t>
  </si>
  <si>
    <t>Pierce Bazil23 Pts</t>
  </si>
  <si>
    <t>  @  Utah Valley</t>
  </si>
  <si>
    <t>UVU 78, UTA 59</t>
  </si>
  <si>
    <t>Justin Harmon17 Pts</t>
  </si>
  <si>
    <t>Kyron Gibson16 Pts</t>
  </si>
  <si>
    <t>MCN 80, UNO 73</t>
  </si>
  <si>
    <t>Zach Scott18 Pts</t>
  </si>
  <si>
    <t>  @  Creighton</t>
  </si>
  <si>
    <t>CREI 99, GTWN 59</t>
  </si>
  <si>
    <t>Trey Alexander25 Pts</t>
  </si>
  <si>
    <t>Primo Spears21 Pts</t>
  </si>
  <si>
    <t>ECU 83, TULN 68</t>
  </si>
  <si>
    <t>Brandon Johnson19 Pts</t>
  </si>
  <si>
    <t>Jaylen Forbes23 Pts</t>
  </si>
  <si>
    <t>AMCC 93, TAMC 88 (OT)</t>
  </si>
  <si>
    <t>Terrion Murdix27 Pts</t>
  </si>
  <si>
    <t>NWST 81, UIW 64</t>
  </si>
  <si>
    <t>Jalen Hampton20 Pts</t>
  </si>
  <si>
    <t>Jonathan Cisse18 Pts</t>
  </si>
  <si>
    <t>PSU 68, NU 65 (OT)</t>
  </si>
  <si>
    <t>Camren Wynter24 Pts</t>
  </si>
  <si>
    <t>Boo Buie20 Pts</t>
  </si>
  <si>
    <t>MIZ 81, LSU 76</t>
  </si>
  <si>
    <t>D'Moi Hodge23 Pts</t>
  </si>
  <si>
    <t>KJ Williams24 Pts</t>
  </si>
  <si>
    <t>URI 79, LUC 77</t>
  </si>
  <si>
    <t>Ishmael Leggett20 Pts</t>
  </si>
  <si>
    <t>Sheldon Edwards16 Pts</t>
  </si>
  <si>
    <t>GCU 83, SUU 78</t>
  </si>
  <si>
    <t>Rayshon Harrison29 Pts</t>
  </si>
  <si>
    <t>Maizen Fausett31 Pts</t>
  </si>
  <si>
    <t>  @  Utah Tech</t>
  </si>
  <si>
    <t>UTU 93, SEA 56</t>
  </si>
  <si>
    <t>Isaiah Pope22 Pts</t>
  </si>
  <si>
    <t>Riley Grigsby9 Pts</t>
  </si>
  <si>
    <t>SIUE 68, USI 54</t>
  </si>
  <si>
    <t>Damarco Minor27 Pts</t>
  </si>
  <si>
    <t>Isaiah Swope15 Pts</t>
  </si>
  <si>
    <t>  @  California Baptist</t>
  </si>
  <si>
    <t>CBU 88, UTRGV 70</t>
  </si>
  <si>
    <t>Taran Armstrong20 Pts</t>
  </si>
  <si>
    <t>Ahren Freeman25 Pts</t>
  </si>
  <si>
    <t>2Houston</t>
  </si>
  <si>
    <t>HOU 80, SMU 65</t>
  </si>
  <si>
    <t>Marcus Sasser20 Pts</t>
  </si>
  <si>
    <t>3Purdue</t>
  </si>
  <si>
    <t>MD 68, PUR 54</t>
  </si>
  <si>
    <t>Jahmir Young20 Pts</t>
  </si>
  <si>
    <t>Zach Edey18 Pts</t>
  </si>
  <si>
    <t>UCLA 73, STAN 64</t>
  </si>
  <si>
    <t>Jaime Jaquez Jr.26 Pts</t>
  </si>
  <si>
    <t>Michael Jones15 Pts</t>
  </si>
  <si>
    <t>ARIZ 88, UTAH 62</t>
  </si>
  <si>
    <t>Kerr Kriisa17 Pts</t>
  </si>
  <si>
    <t>Branden Carlson19 Pts</t>
  </si>
  <si>
    <t>GONZ 108, LMU 65</t>
  </si>
  <si>
    <t>Julian Strawther28 Pts</t>
  </si>
  <si>
    <t>Cam Shelton15 Pts</t>
  </si>
  <si>
    <t>17Saint Mary's</t>
  </si>
  <si>
    <t>SMC 62, USD 59</t>
  </si>
  <si>
    <t>Mitchell Saxen17 Pts</t>
  </si>
  <si>
    <t>Nic Lynch17 Pts</t>
  </si>
  <si>
    <t>25Florida Atlantic</t>
  </si>
  <si>
    <t>MTSU 74, FAU 70</t>
  </si>
  <si>
    <t>Camryn Weston16 Pts</t>
  </si>
  <si>
    <t>Alijah Martin15 Pts</t>
  </si>
  <si>
    <t>  @  St. Francis Brooklyn</t>
  </si>
  <si>
    <t>SFPA 72, SFNY 64</t>
  </si>
  <si>
    <t>Josh Cohen21 Pts</t>
  </si>
  <si>
    <t>Zion Bethea20 Pts</t>
  </si>
  <si>
    <t>APP 82, TXST 75</t>
  </si>
  <si>
    <t>Donovan Gregory21 Pts</t>
  </si>
  <si>
    <t>Mason Harrell17 Pts</t>
  </si>
  <si>
    <t>  @  Hartford</t>
  </si>
  <si>
    <t>MRMK 67, HART 59</t>
  </si>
  <si>
    <t>Jordan Minor25 Pts</t>
  </si>
  <si>
    <t>Briggs McClain18 Pts</t>
  </si>
  <si>
    <t>WICH 79, TEM 65</t>
  </si>
  <si>
    <t>Jaykwon Walton21 Pts</t>
  </si>
  <si>
    <t>Hysier Miller17 Pts</t>
  </si>
  <si>
    <t>UNT 72, LT 62</t>
  </si>
  <si>
    <t>Abou Ousmane20 Pts</t>
  </si>
  <si>
    <t>Keaston Willis18 Pts</t>
  </si>
  <si>
    <t>CHAR 68, WKU 64 (OT)</t>
  </si>
  <si>
    <t>Aly Khalifa24 Pts</t>
  </si>
  <si>
    <t>Dontaie Allen24 Pts</t>
  </si>
  <si>
    <t>UNCA 63, RAD 54</t>
  </si>
  <si>
    <t>Drew Pember19 Pts</t>
  </si>
  <si>
    <t>Bryan Antoine13 Pts</t>
  </si>
  <si>
    <t>  @  Stonehill</t>
  </si>
  <si>
    <t>STO 75, LIU 60</t>
  </si>
  <si>
    <t>Max Zegarowski30 Pts</t>
  </si>
  <si>
    <t>Tre Wood20 Pts</t>
  </si>
  <si>
    <t>SHU 94, FDU 86 (OT)</t>
  </si>
  <si>
    <t>Nico Galette27 Pts</t>
  </si>
  <si>
    <t>Demetre Roberts27 Pts</t>
  </si>
  <si>
    <t>CCSU 58, WAG 57</t>
  </si>
  <si>
    <t>Jayden Brown10 Pts</t>
  </si>
  <si>
    <t>Javier Ezquerra19 Pts</t>
  </si>
  <si>
    <t>JMU 76, ODU 67</t>
  </si>
  <si>
    <t>Mezie Offurum18 Pts</t>
  </si>
  <si>
    <t>Chaunce Jenkins12 Pts</t>
  </si>
  <si>
    <t>MRSH 84, GASO 83</t>
  </si>
  <si>
    <t>Andrew Taylor28 Pts</t>
  </si>
  <si>
    <t>Andrei Savrasov20 Pts</t>
  </si>
  <si>
    <t>CCU 77, GAST 68</t>
  </si>
  <si>
    <t>Antonio Daye22 Pts</t>
  </si>
  <si>
    <t>Jamaine Mann18 Pts</t>
  </si>
  <si>
    <t>YSU 87, MILW 58</t>
  </si>
  <si>
    <t>Adrian Nelson19 Pts</t>
  </si>
  <si>
    <t>Elijah Jamison12 Pts</t>
  </si>
  <si>
    <t>RMU 71, GB 56</t>
  </si>
  <si>
    <t>Enoch Cheeks18 Pts</t>
  </si>
  <si>
    <t>Clarence Cummings III12 Pts</t>
  </si>
  <si>
    <t>UNCW 72, DREX 71 (2OT)</t>
  </si>
  <si>
    <t>Trazarien White26 Pts</t>
  </si>
  <si>
    <t>Yame Butler25 Pts</t>
  </si>
  <si>
    <t>COFC 88, ELON 66</t>
  </si>
  <si>
    <t>Reyne Smith15 Pts</t>
  </si>
  <si>
    <t>Torrence Watson25 Pts</t>
  </si>
  <si>
    <t>STBK 71, W&amp;M 66 (OT)</t>
  </si>
  <si>
    <t>Tyler Stephenson-Moore17 Pts</t>
  </si>
  <si>
    <t>Ben Wight21 Pts</t>
  </si>
  <si>
    <t>HOF 73, HAMP 43</t>
  </si>
  <si>
    <t>Aaron Estrada21 Pts</t>
  </si>
  <si>
    <t>Jordan Nesbitt19 Pts</t>
  </si>
  <si>
    <t>TOW 95, DEL 72</t>
  </si>
  <si>
    <t>Nicolas Timberlake29 Pts</t>
  </si>
  <si>
    <t>Christian Ray15 Pts</t>
  </si>
  <si>
    <t>NE 77, MONM 62</t>
  </si>
  <si>
    <t>Jahmyl Telfort17 Pts</t>
  </si>
  <si>
    <t>Klemen Vuga23 Pts</t>
  </si>
  <si>
    <t>KENN 88, LIB 81</t>
  </si>
  <si>
    <t>Chris Youngblood22 Pts</t>
  </si>
  <si>
    <t>Darius McGhee43 Pts</t>
  </si>
  <si>
    <t>JVST 76, QUOC 69</t>
  </si>
  <si>
    <t>Demaree King27 Pts</t>
  </si>
  <si>
    <t>Kenny Dye34 Pts</t>
  </si>
  <si>
    <t>UNA 70, BELL 57</t>
  </si>
  <si>
    <t>KJ Johnson15 Pts</t>
  </si>
  <si>
    <t>Peter Suder17 Pts</t>
  </si>
  <si>
    <t>EKU 74, CARK 58</t>
  </si>
  <si>
    <t>Isaiah Cozart16 Pts</t>
  </si>
  <si>
    <t>Eddy Kayouloud14 Pts</t>
  </si>
  <si>
    <t>MEM 64, UCF 63</t>
  </si>
  <si>
    <t>Elijah McCadden16 Pts</t>
  </si>
  <si>
    <t>Taylor Hendricks17 Pts</t>
  </si>
  <si>
    <t>COLO 67, ASU 59</t>
  </si>
  <si>
    <t>Tristan da Silva23 Pts</t>
  </si>
  <si>
    <t>DJ Horne15 Pts</t>
  </si>
  <si>
    <t>UTSA 84, RICE 79</t>
  </si>
  <si>
    <t>John Buggs III23 Pts</t>
  </si>
  <si>
    <t>Mekhi Mason20 Pts</t>
  </si>
  <si>
    <t>AMCC 78, NICH 74</t>
  </si>
  <si>
    <t>Terrion Murdix25 Pts</t>
  </si>
  <si>
    <t>Lance-Amir Paul20 Pts</t>
  </si>
  <si>
    <t>LAM 91, HCU 75</t>
  </si>
  <si>
    <t>Nate Calmese32 Pts</t>
  </si>
  <si>
    <t>Maks Klanjscek21 Pts</t>
  </si>
  <si>
    <t>USA 85, USM 54</t>
  </si>
  <si>
    <t>Isaiah Moore16 Pts</t>
  </si>
  <si>
    <t>Victor Hart10 Pts</t>
  </si>
  <si>
    <t>UL 84, ULM 67</t>
  </si>
  <si>
    <t>Themus Fulks17 Pts</t>
  </si>
  <si>
    <t>Thomas Howell16 Pts</t>
  </si>
  <si>
    <t>ORU 73, UND 70</t>
  </si>
  <si>
    <t>Max Abmas19 Pts</t>
  </si>
  <si>
    <t>Treysen Eaglestaff15 Pts</t>
  </si>
  <si>
    <t>NDSU 69, KC 58</t>
  </si>
  <si>
    <t>Grant Nelson22 Pts</t>
  </si>
  <si>
    <t>RayQuawndis Mitchell18 Pts</t>
  </si>
  <si>
    <t>OMA 80, SDAK 72</t>
  </si>
  <si>
    <t>Frankie Fidler27 Pts</t>
  </si>
  <si>
    <t>Kruz Perrott-Hunt16 Pts</t>
  </si>
  <si>
    <t>SEMO 78, EIU 64</t>
  </si>
  <si>
    <t>Aquan Smart14 Pts</t>
  </si>
  <si>
    <t>Nick Ellington17 Pts</t>
  </si>
  <si>
    <t>JAX 60, APSU 56</t>
  </si>
  <si>
    <t>Kevion Nolan18 Pts</t>
  </si>
  <si>
    <t>Guy Fauntleroy22 Pts</t>
  </si>
  <si>
    <t>UNF 114, LIP 111 (2OT)</t>
  </si>
  <si>
    <t>Jose Placer32 Pts</t>
  </si>
  <si>
    <t>Jacob Ognacevic27 Pts</t>
  </si>
  <si>
    <t>MCN 78, UIW 76 (OT)</t>
  </si>
  <si>
    <t>Christian Shumate32 Pts</t>
  </si>
  <si>
    <t>Trey Miller19 Pts</t>
  </si>
  <si>
    <t>TROY 67, ARST 62</t>
  </si>
  <si>
    <t>Omar El-Sheikh16 Pts</t>
  </si>
  <si>
    <t>USI 82, LR 81</t>
  </si>
  <si>
    <t>Jacob Polakovich27 Pts</t>
  </si>
  <si>
    <t>DeAntoni Gordon20 Pts</t>
  </si>
  <si>
    <t>UAB 79, UTEP 66</t>
  </si>
  <si>
    <t>Jordan Walker22 Pts</t>
  </si>
  <si>
    <t>Ze'Rik Onyema16 Pts</t>
  </si>
  <si>
    <t>UNO 84, TAMC 78</t>
  </si>
  <si>
    <t>Jamond Vincent20 Pts</t>
  </si>
  <si>
    <t>NWST 81, SELA 76</t>
  </si>
  <si>
    <t>Demarcus Sharp25 Pts</t>
  </si>
  <si>
    <t>Boogie Anderson16 Pts</t>
  </si>
  <si>
    <t>IOWA 92, OSU 75</t>
  </si>
  <si>
    <t>Tony Perkins24 Pts</t>
  </si>
  <si>
    <t>Sean McNeil20 Pts</t>
  </si>
  <si>
    <t>SCU 81, BYU 74</t>
  </si>
  <si>
    <t>Rudi Williams20 Pts</t>
  </si>
  <si>
    <t>SDST 80, DEN 75</t>
  </si>
  <si>
    <t>Zeke Mayo27 Pts</t>
  </si>
  <si>
    <t>Justin Mullins17 Pts</t>
  </si>
  <si>
    <t>UTM 90, SIUE 84</t>
  </si>
  <si>
    <t>Jordan Sears30 Pts</t>
  </si>
  <si>
    <t>Damarco Minor20 Pts</t>
  </si>
  <si>
    <t>MORE 74, TNST 64</t>
  </si>
  <si>
    <t>Alex Gross19 Pts</t>
  </si>
  <si>
    <t>Dedric Boyd28 Pts</t>
  </si>
  <si>
    <t>TNTC 77, LIN 68</t>
  </si>
  <si>
    <t>Brett Thompson28 Pts</t>
  </si>
  <si>
    <t>Keenon Cole23 Pts</t>
  </si>
  <si>
    <t>IDHO 84, UNCO 82</t>
  </si>
  <si>
    <t>Divant'e Moffitt35 Pts</t>
  </si>
  <si>
    <t>Daylen Kountz26 Pts</t>
  </si>
  <si>
    <t>EWU 72, NAU 55</t>
  </si>
  <si>
    <t>Angelo Allegri15 Pts</t>
  </si>
  <si>
    <t>Carson Towt12 Pts</t>
  </si>
  <si>
    <t>USC 97, CAL 60</t>
  </si>
  <si>
    <t>Drew Peterson30 Pts</t>
  </si>
  <si>
    <t>Monty Bowser13 Pts</t>
  </si>
  <si>
    <t>WEB 52, SAC 49</t>
  </si>
  <si>
    <t>Dillon Jones13 Pts</t>
  </si>
  <si>
    <t>Zach Chappell17 Pts</t>
  </si>
  <si>
    <t>PRST 79, IDST 70</t>
  </si>
  <si>
    <t>Cameron Parker18 Pts</t>
  </si>
  <si>
    <t>Brayden Parker26 Pts</t>
  </si>
  <si>
    <t>WSU 80, ORST 62</t>
  </si>
  <si>
    <t>Mouhamed Gueye21 Pts</t>
  </si>
  <si>
    <t>Tyler Bilodeau18 Pts</t>
  </si>
  <si>
    <t>SF 76, PAC 68</t>
  </si>
  <si>
    <t>Khalil Shabazz26 Pts</t>
  </si>
  <si>
    <t>Keylan Boone18 Pts</t>
  </si>
  <si>
    <t>3Alabama</t>
  </si>
  <si>
    <t>ALA 77, AUB 69</t>
  </si>
  <si>
    <t>Rylan Griffen16 Pts</t>
  </si>
  <si>
    <t>Wendell Green Jr.24 Pts</t>
  </si>
  <si>
    <t>4Arizona</t>
  </si>
  <si>
    <t>STAN 88, ARIZ 79</t>
  </si>
  <si>
    <t>Michael O'Connell22 Pts</t>
  </si>
  <si>
    <t>Courtney Ramey26 Pts</t>
  </si>
  <si>
    <t>  @  5Texas</t>
  </si>
  <si>
    <t>TEX 94, WVU 60</t>
  </si>
  <si>
    <t>Emmitt Matthews Jr.13 Pts</t>
  </si>
  <si>
    <t>  @  6Tennessee</t>
  </si>
  <si>
    <t>MIZ 86, TENN 85</t>
  </si>
  <si>
    <t>Kobe Brown21 Pts</t>
  </si>
  <si>
    <t>Tyreke Key23 Pts</t>
  </si>
  <si>
    <t>7UCLA</t>
  </si>
  <si>
    <t>  @  Oregon</t>
  </si>
  <si>
    <t>UCLA 70, ORE 63</t>
  </si>
  <si>
    <t>Jaime Jaquez Jr.25 Pts</t>
  </si>
  <si>
    <t>Jermaine Couisnard19 Pts</t>
  </si>
  <si>
    <t>  @  8Virginia</t>
  </si>
  <si>
    <t>UVA 69, DUKE 62 (OT)</t>
  </si>
  <si>
    <t>Armaan Franklin23 Pts</t>
  </si>
  <si>
    <t>Jeremy Roach16 Pts</t>
  </si>
  <si>
    <t>KU 78, OU 55</t>
  </si>
  <si>
    <t>Jalen Wilson18 Pts</t>
  </si>
  <si>
    <t>Jalen Hill14 Pts</t>
  </si>
  <si>
    <t>MARQ 89, GTWN 75</t>
  </si>
  <si>
    <t>Oso Ighodaro14 Pts</t>
  </si>
  <si>
    <t>Jay Heath18 Pts</t>
  </si>
  <si>
    <t>  @  11Iowa State</t>
  </si>
  <si>
    <t>OKST 64, ISU 56</t>
  </si>
  <si>
    <t>John-Michael Wright19 Pts</t>
  </si>
  <si>
    <t>Aljaz Kunc13 Pts</t>
  </si>
  <si>
    <t>12Kansas State</t>
  </si>
  <si>
    <t>TTU 71, KSU 63</t>
  </si>
  <si>
    <t>De'Vion Harmon20 Pts</t>
  </si>
  <si>
    <t>Markquis Nowell18 Pts</t>
  </si>
  <si>
    <t>14Baylor</t>
  </si>
  <si>
    <t>  @  17TCU</t>
  </si>
  <si>
    <t>BAY 72, TCU 68</t>
  </si>
  <si>
    <t>Adam Flagler28 Pts</t>
  </si>
  <si>
    <t>Damion Baugh16 Pts</t>
  </si>
  <si>
    <t>SMC 81, PORT 64</t>
  </si>
  <si>
    <t>Logan Johnson34 Pts</t>
  </si>
  <si>
    <t>Kristian Sjolund12 Pts</t>
  </si>
  <si>
    <t>  @  16Gonzaga</t>
  </si>
  <si>
    <t>GONZ 88, BYU 81</t>
  </si>
  <si>
    <t>Julian Strawther26 Pts</t>
  </si>
  <si>
    <t>Spencer Johnson17 Pts</t>
  </si>
  <si>
    <t>18Indiana</t>
  </si>
  <si>
    <t>IU 62, MICH 61</t>
  </si>
  <si>
    <t>Trayce Jackson-Davis28 Pts</t>
  </si>
  <si>
    <t>Hunter Dickinson16 Pts</t>
  </si>
  <si>
    <t>  @  19Miami</t>
  </si>
  <si>
    <t>MIA 93, LOU 85</t>
  </si>
  <si>
    <t>Nijel Pack22 Pts</t>
  </si>
  <si>
    <t>El Ellis33 Pts</t>
  </si>
  <si>
    <t>SJU 73, PROV 68</t>
  </si>
  <si>
    <t>David Jones16 Pts</t>
  </si>
  <si>
    <t>Bryce Hopkins29 Pts</t>
  </si>
  <si>
    <t>21Connecticut</t>
  </si>
  <si>
    <t>  @  23Creighton</t>
  </si>
  <si>
    <t>CREI 56, CONN 53</t>
  </si>
  <si>
    <t>Trey Alexander17 Pts</t>
  </si>
  <si>
    <t>Adama Sanogo17 Pts</t>
  </si>
  <si>
    <t>22NC State</t>
  </si>
  <si>
    <t>NCST 92, BC 62</t>
  </si>
  <si>
    <t>Quinten Post20 Pts</t>
  </si>
  <si>
    <t>24Rutgers</t>
  </si>
  <si>
    <t>ILL 69, RUTG 60</t>
  </si>
  <si>
    <t>Coleman Hawkins18 Pts</t>
  </si>
  <si>
    <t>Clifford Omoruyi14 Pts</t>
  </si>
  <si>
    <t>  @  25San Diego State</t>
  </si>
  <si>
    <t>SDSU 82, UNLV 71</t>
  </si>
  <si>
    <t>Adam Seiko18 Pts</t>
  </si>
  <si>
    <t>EJ Harkless24 Pts</t>
  </si>
  <si>
    <t>COLG 76, BUCK 56</t>
  </si>
  <si>
    <t>Andre Screen10 Pts</t>
  </si>
  <si>
    <t>PITT 83, FSU 75</t>
  </si>
  <si>
    <t>Blake Hinson19 Pts</t>
  </si>
  <si>
    <t>Jalen Warley23 Pts</t>
  </si>
  <si>
    <t>MD 74, PSU 68</t>
  </si>
  <si>
    <t>Hakim Hart23 Pts</t>
  </si>
  <si>
    <t>Kanye Clary17 Pts</t>
  </si>
  <si>
    <t>UGA 75, UK 68</t>
  </si>
  <si>
    <t>Kario Oquendo21 Pts</t>
  </si>
  <si>
    <t>Oscar Tshiebwe20 Pts</t>
  </si>
  <si>
    <t>DUQ 56, SBU 54</t>
  </si>
  <si>
    <t>Dae Dae Grant12 Pts</t>
  </si>
  <si>
    <t>Daryl Banks III15 Pts</t>
  </si>
  <si>
    <t>LAF 69, BU 65 (OT)</t>
  </si>
  <si>
    <t>CJ Fulton20 Pts</t>
  </si>
  <si>
    <t>Walter Whyte20 Pts</t>
  </si>
  <si>
    <t>UMBC 76, BRY 73</t>
  </si>
  <si>
    <t>Tra'Von Fagan18 Pts</t>
  </si>
  <si>
    <t>Sherif Gross-Bullock39 Pts</t>
  </si>
  <si>
    <t>SC 64, MISS 61</t>
  </si>
  <si>
    <t>Tye Fagan17 Pts</t>
  </si>
  <si>
    <t>JOES 81, GW 69</t>
  </si>
  <si>
    <t>Erik Reynolds II24 Pts</t>
  </si>
  <si>
    <t>Brendan Adams15 Pts</t>
  </si>
  <si>
    <t>WAG 58, LIU 46</t>
  </si>
  <si>
    <t>Keyontae Lewis12 Pts</t>
  </si>
  <si>
    <t>Jacob Johnson12 Pts</t>
  </si>
  <si>
    <t>BELL 88, QUOC 84</t>
  </si>
  <si>
    <t>Ben Johnson29 Pts</t>
  </si>
  <si>
    <t>AJ McKee24 Pts</t>
  </si>
  <si>
    <t>NAVY 70, ARMY 53</t>
  </si>
  <si>
    <t>Tyler Nelson23 Pts</t>
  </si>
  <si>
    <t>Ethan Roberts17 Pts</t>
  </si>
  <si>
    <t>HC 74, AMER 66</t>
  </si>
  <si>
    <t>Bo Montgomery20 Pts</t>
  </si>
  <si>
    <t>Colin Smalls16 Pts</t>
  </si>
  <si>
    <t>INST 80, UNI 62</t>
  </si>
  <si>
    <t>Courvoisier McCauley21 Pts</t>
  </si>
  <si>
    <t>Tytan Anderson13 Pts</t>
  </si>
  <si>
    <t>BEL 98, UIC 71</t>
  </si>
  <si>
    <t>Ben Sheppard25 Pts</t>
  </si>
  <si>
    <t>Jalen Jackson21 Pts</t>
  </si>
  <si>
    <t>BRAD 83, MUR 48</t>
  </si>
  <si>
    <t>Ville Tahvanainen18 Pts</t>
  </si>
  <si>
    <t>DJ Burns10 Pts</t>
  </si>
  <si>
    <t>FAU 90, LT 85 (OT)</t>
  </si>
  <si>
    <t>Alijah Martin26 Pts</t>
  </si>
  <si>
    <t>Isaiah Crawford25 Pts</t>
  </si>
  <si>
    <t>VT 93, ND 87</t>
  </si>
  <si>
    <t>Grant Basile33 Pts</t>
  </si>
  <si>
    <t>Nate Laszewski33 Pts</t>
  </si>
  <si>
    <t>BING 80, ALB 66 (OT)</t>
  </si>
  <si>
    <t>Dan Petcash20 Pts</t>
  </si>
  <si>
    <t>Gerald Drumgoole Jr.21 Pts</t>
  </si>
  <si>
    <t>PENN 80, HARV 72</t>
  </si>
  <si>
    <t>Jordan Dingle25 Pts</t>
  </si>
  <si>
    <t>Idan Tretout21 Pts</t>
  </si>
  <si>
    <t>  @  Dartmouth</t>
  </si>
  <si>
    <t>DART 83, PRIN 76</t>
  </si>
  <si>
    <t>Dame Adelekun25 Pts</t>
  </si>
  <si>
    <t>Tosan Evbuomwan23 Pts</t>
  </si>
  <si>
    <t>  @  Brown</t>
  </si>
  <si>
    <t>BRWN 80, COR 66</t>
  </si>
  <si>
    <t>Nazir Williams14 Pts</t>
  </si>
  <si>
    <t>GMU 75, URI 67</t>
  </si>
  <si>
    <t>Josh Oduro27 Pts</t>
  </si>
  <si>
    <t>Jalen Carey21 Pts</t>
  </si>
  <si>
    <t>LAS 86, MASS 72</t>
  </si>
  <si>
    <t>Josh Nickelberry21 Pts</t>
  </si>
  <si>
    <t>T.J. Weeks Jr.16 Pts</t>
  </si>
  <si>
    <t>UNCA 76, PRE 72</t>
  </si>
  <si>
    <t>Tajion Jones21 Pts</t>
  </si>
  <si>
    <t>Marquis Barnett21 Pts</t>
  </si>
  <si>
    <t>WEBB 77, CAMP 73 (2OT)</t>
  </si>
  <si>
    <t>Quest Aldridge16 Pts</t>
  </si>
  <si>
    <t>Ricky Clemons18 Pts</t>
  </si>
  <si>
    <t>FUR 93, WCU 59</t>
  </si>
  <si>
    <t>Jalen Slawson17 Pts</t>
  </si>
  <si>
    <t>Tre Jackson27 Pts</t>
  </si>
  <si>
    <t>BALL 93, BGSU 72</t>
  </si>
  <si>
    <t>Payton Sparks18 Pts</t>
  </si>
  <si>
    <t>Samari Curtis20 Pts</t>
  </si>
  <si>
    <t>STO 62, SFNY 51</t>
  </si>
  <si>
    <t>Andrew Sims30 Pts</t>
  </si>
  <si>
    <t>Josiah Harris15 Pts</t>
  </si>
  <si>
    <t>MRSH 88, GAST 77</t>
  </si>
  <si>
    <t>Taevion Kinsey37 Pts</t>
  </si>
  <si>
    <t>Collin Moore28 Pts</t>
  </si>
  <si>
    <t>JMU 73, CCU 66</t>
  </si>
  <si>
    <t>Terrence Edwards16 Pts</t>
  </si>
  <si>
    <t>UND 76, OMA 73 (OT)</t>
  </si>
  <si>
    <t>Matt Norman21 Pts</t>
  </si>
  <si>
    <t>Frankie Fidler25 Pts</t>
  </si>
  <si>
    <t>NDSU 78, DEN 70</t>
  </si>
  <si>
    <t>Boden Skunberg30 Pts</t>
  </si>
  <si>
    <t>Tommy Bruner18 Pts</t>
  </si>
  <si>
    <t>STBK 69, NCAT 59</t>
  </si>
  <si>
    <t>Keenan Fitzmorris14 Pts</t>
  </si>
  <si>
    <t>Kam Woods18 Pts</t>
  </si>
  <si>
    <t>ELON 66, W&amp;M 55</t>
  </si>
  <si>
    <t>Max Mackinnon22 Pts</t>
  </si>
  <si>
    <t>Tyler Rice13 Pts</t>
  </si>
  <si>
    <t>DREX 73, TOW 66 (OT)</t>
  </si>
  <si>
    <t>Lamar Oden Jr.19 Pts</t>
  </si>
  <si>
    <t>Cameron Holden25 Pts</t>
  </si>
  <si>
    <t>HOF 86, MONM 57</t>
  </si>
  <si>
    <t>Andrew Ball11 Pts</t>
  </si>
  <si>
    <t>UNF 92, STET 81</t>
  </si>
  <si>
    <t>Jose Placer19 Pts</t>
  </si>
  <si>
    <t>Jalen Blackmon18 Pts</t>
  </si>
  <si>
    <t>DRKE 82, SIU 59</t>
  </si>
  <si>
    <t>Roman Penn21 Pts</t>
  </si>
  <si>
    <t>Jawaun Newton13 Pts</t>
  </si>
  <si>
    <t>UNC 91, CLEM 71</t>
  </si>
  <si>
    <t>PJ Hall18 Pts</t>
  </si>
  <si>
    <t>FOR 73, DAV 71</t>
  </si>
  <si>
    <t>Khalid Moore22 Pts</t>
  </si>
  <si>
    <t>Foster Loyer26 Pts</t>
  </si>
  <si>
    <t>CHST 91, SX 67</t>
  </si>
  <si>
    <t>Elijah Weaver25 Pts</t>
  </si>
  <si>
    <t>Jaeden King11 Pts</t>
  </si>
  <si>
    <t>SAM 76, CIT 70</t>
  </si>
  <si>
    <t>Jermaine Marshall23 Pts</t>
  </si>
  <si>
    <t>Austin Ash21 Pts</t>
  </si>
  <si>
    <t>GASO 68, ARST 53</t>
  </si>
  <si>
    <t>Andrei Savrasov24 Pts</t>
  </si>
  <si>
    <t>Terrance Ford Jr.13 Pts</t>
  </si>
  <si>
    <t>  @  Western Illinois</t>
  </si>
  <si>
    <t>ORU 82, WIU 73</t>
  </si>
  <si>
    <t>Max Abmas29 Pts</t>
  </si>
  <si>
    <t>Alec Rosner29 Pts</t>
  </si>
  <si>
    <t>VAN 88, FLA 80</t>
  </si>
  <si>
    <t>Liam Robbins32 Pts</t>
  </si>
  <si>
    <t>Colin Castleton25 Pts</t>
  </si>
  <si>
    <t>UTC 73, MER 56</t>
  </si>
  <si>
    <t>Sam Alexis26 Pts</t>
  </si>
  <si>
    <t>Jalyn McCreary16 Pts</t>
  </si>
  <si>
    <t>CMU 66, M-OH 60</t>
  </si>
  <si>
    <t>Brian Taylor22 Pts</t>
  </si>
  <si>
    <t>Mekhi Lairy18 Pts</t>
  </si>
  <si>
    <t>USM 76, ULM 67</t>
  </si>
  <si>
    <t>Felipe Haase23 Pts</t>
  </si>
  <si>
    <t>  @  Arkansas-Pine Bluff</t>
  </si>
  <si>
    <t>ALST 74, UAPB 71</t>
  </si>
  <si>
    <t>Alex Anderson29 Pts</t>
  </si>
  <si>
    <t>Kylen Milton17 Pts</t>
  </si>
  <si>
    <t>HOW 86, DSU 85 (OT)</t>
  </si>
  <si>
    <t>Jelani Williams19 Pts</t>
  </si>
  <si>
    <t>O'Koye Parker24 Pts</t>
  </si>
  <si>
    <t>SCST 94, COPP 84</t>
  </si>
  <si>
    <t>Latavian Lawrence18 Pts</t>
  </si>
  <si>
    <t>Sam Sessoms24 Pts</t>
  </si>
  <si>
    <t>NJIT 65, ME 50</t>
  </si>
  <si>
    <t>Kevin Osawe14 Pts</t>
  </si>
  <si>
    <t>Kellen Tynes14 Pts</t>
  </si>
  <si>
    <t>UTEP 77, UTSA 66</t>
  </si>
  <si>
    <t>Jonathan Dos Anjos12 Pts</t>
  </si>
  <si>
    <t>Japhet Medor20 Pts</t>
  </si>
  <si>
    <t>UAB 92, MTSU 69</t>
  </si>
  <si>
    <t>Eli Lawrence18 Pts</t>
  </si>
  <si>
    <t>NORF 76, UMES 73</t>
  </si>
  <si>
    <t>Joe Bryant Jr.25 Pts</t>
  </si>
  <si>
    <t>Da'Shawn Phillip20 Pts</t>
  </si>
  <si>
    <t>NEB 73, WISC 63 (OT)</t>
  </si>
  <si>
    <t>Keisei Tominaga22 Pts</t>
  </si>
  <si>
    <t>Chucky Hepburn19 Pts</t>
  </si>
  <si>
    <t>RICH 74, LUC 71</t>
  </si>
  <si>
    <t>Tyler Burton23 Pts</t>
  </si>
  <si>
    <t>Ben Schwieger17 Pts</t>
  </si>
  <si>
    <t>NIU 81, WMU 53</t>
  </si>
  <si>
    <t>Zarique Nutter18 Pts</t>
  </si>
  <si>
    <t>Lamar Norman Jr.12 Pts</t>
  </si>
  <si>
    <t>MRMK 75, SFPA 68</t>
  </si>
  <si>
    <t>Ziggy Reid18 Pts</t>
  </si>
  <si>
    <t>Josh Cohen24 Pts</t>
  </si>
  <si>
    <t>COFC 83, HAMP 70</t>
  </si>
  <si>
    <t>Pat Robinson III30 Pts</t>
  </si>
  <si>
    <t>Jordan Nesbitt20 Pts</t>
  </si>
  <si>
    <t>CSUN 64, CP 53</t>
  </si>
  <si>
    <t>Atin Wright22 Pts</t>
  </si>
  <si>
    <t>Brantly Stevenson14 Pts</t>
  </si>
  <si>
    <t>PRST 88, NAU 87</t>
  </si>
  <si>
    <t>Xavier Fuller18 Pts</t>
  </si>
  <si>
    <t>FGCU 62, JAX 51</t>
  </si>
  <si>
    <t>Isaiah Thompson20 Pts</t>
  </si>
  <si>
    <t>Mike Marsh18 Pts</t>
  </si>
  <si>
    <t>JKST 69, FAMU 58</t>
  </si>
  <si>
    <t>Romelle Mansel24 Pts</t>
  </si>
  <si>
    <t>Byron Smith15 Pts</t>
  </si>
  <si>
    <t>NCCU 83, MORG 63</t>
  </si>
  <si>
    <t>Justin Wright25 Pts</t>
  </si>
  <si>
    <t>Lewis Djonkam19 Pts</t>
  </si>
  <si>
    <t>AMCC 61, LAM 52</t>
  </si>
  <si>
    <t>Trevian Tennyson18 Pts</t>
  </si>
  <si>
    <t>Chris Pryor17 Pts</t>
  </si>
  <si>
    <t>NICH 88, SELA 77</t>
  </si>
  <si>
    <t>Caleb Huffman31 Pts</t>
  </si>
  <si>
    <t>Roger McFarlane22 Pts</t>
  </si>
  <si>
    <t>NWST 72, TAMC 64</t>
  </si>
  <si>
    <t>Demarcus Sharp18 Pts</t>
  </si>
  <si>
    <t>Demarcus Demonia17 Pts</t>
  </si>
  <si>
    <t>TNST 67, TNTC 53</t>
  </si>
  <si>
    <t>Jr. Clay16 Pts</t>
  </si>
  <si>
    <t>Jaylen Sebree15 Pts</t>
  </si>
  <si>
    <t>EIU 84, SIUE 73</t>
  </si>
  <si>
    <t>Nick Ellington21 Pts</t>
  </si>
  <si>
    <t>Damarco Minor19 Pts</t>
  </si>
  <si>
    <t>UTM 84, LR 61</t>
  </si>
  <si>
    <t>Parker Stewart18 Pts</t>
  </si>
  <si>
    <t>Isaiah Palermo19 Pts</t>
  </si>
  <si>
    <t>CARK 76, APSU 69</t>
  </si>
  <si>
    <t>Eddy Kayouloud24 Pts</t>
  </si>
  <si>
    <t>Sean Durugordon18 Pts</t>
  </si>
  <si>
    <t>ALCN 76, BCU 74</t>
  </si>
  <si>
    <t>Oddyst Walker15 Pts</t>
  </si>
  <si>
    <t>Kevin Davis18 Pts</t>
  </si>
  <si>
    <t>WAKE 71, GT 70</t>
  </si>
  <si>
    <t>Cameron Hildreth19 Pts</t>
  </si>
  <si>
    <t>Deivon Smith15 Pts</t>
  </si>
  <si>
    <t>MCN 79, UNO 78</t>
  </si>
  <si>
    <t>Christian Shumate21 Pts</t>
  </si>
  <si>
    <t>Tyson Jackson18 Pts</t>
  </si>
  <si>
    <t>UPST 79, WIN 70</t>
  </si>
  <si>
    <t>Jordan Gainey16 Pts</t>
  </si>
  <si>
    <t>Cory Hightower23 Pts</t>
  </si>
  <si>
    <t>CCSU 77, FDU 73</t>
  </si>
  <si>
    <t>Nigel Scantlebury18 Pts</t>
  </si>
  <si>
    <t>Demetre Roberts21 Pts</t>
  </si>
  <si>
    <t>TROY 80, UL 65</t>
  </si>
  <si>
    <t>Zay Williams26 Pts</t>
  </si>
  <si>
    <t>Greg Williams Jr.15 Pts</t>
  </si>
  <si>
    <t>ODU 70, TXST 68</t>
  </si>
  <si>
    <t>Chaunce Jenkins19 Pts</t>
  </si>
  <si>
    <t>MORE 65, SEMO 59</t>
  </si>
  <si>
    <t>Drew Thelwell24 Pts</t>
  </si>
  <si>
    <t>Phillip Russell20 Pts</t>
  </si>
  <si>
    <t>KENN 74, JVST 71</t>
  </si>
  <si>
    <t>Terrell Burden19 Pts</t>
  </si>
  <si>
    <t>Demaree King16 Pts</t>
  </si>
  <si>
    <t>HCU 84, UIW 78</t>
  </si>
  <si>
    <t>Jonathan Cisse20 Pts</t>
  </si>
  <si>
    <t>GRAM 65, TXSO 46</t>
  </si>
  <si>
    <t>Virshon Cotton20 Pts</t>
  </si>
  <si>
    <t>PJ Henry10 Pts</t>
  </si>
  <si>
    <t>RAD 90, CHSO 71</t>
  </si>
  <si>
    <t>Tyeree Bryan17 Pts</t>
  </si>
  <si>
    <t>ORST 61, USC 58</t>
  </si>
  <si>
    <t>Glenn Taylor Jr.18 Pts</t>
  </si>
  <si>
    <t>VIncent Iwuchukwu19 Pts</t>
  </si>
  <si>
    <t>  @  North Texas</t>
  </si>
  <si>
    <t>UNT 67, CHAR 43</t>
  </si>
  <si>
    <t>Abou Ousmane14 Pts</t>
  </si>
  <si>
    <t>Aly Khalifa14 Pts</t>
  </si>
  <si>
    <t>MSST 70, ARK 64</t>
  </si>
  <si>
    <t>Dashawn Davis17 Pts</t>
  </si>
  <si>
    <t>Anthony Black23 Pts</t>
  </si>
  <si>
    <t>USA 74, APP 57</t>
  </si>
  <si>
    <t>  @  Southern</t>
  </si>
  <si>
    <t>SOU 79, PV 65</t>
  </si>
  <si>
    <t>Brion Whitley18 Pts</t>
  </si>
  <si>
    <t>Will Douglas13 Pts</t>
  </si>
  <si>
    <t>EWU 73, IDHO 66</t>
  </si>
  <si>
    <t>Ethan Price16 Pts</t>
  </si>
  <si>
    <t>Isaac Jones18 Pts</t>
  </si>
  <si>
    <t>AAMU 70, MVSU 68 (2OT)</t>
  </si>
  <si>
    <t>Dailin Smith20 Pts</t>
  </si>
  <si>
    <t>Tyronn Mosley21 Pts</t>
  </si>
  <si>
    <t>UCF 96, TLSA 52</t>
  </si>
  <si>
    <t>Ithiel Horton20 Pts</t>
  </si>
  <si>
    <t>Bryant Selebangue11 Pts</t>
  </si>
  <si>
    <t>CIN 84, USF 65</t>
  </si>
  <si>
    <t>Ody Oguama18 Pts</t>
  </si>
  <si>
    <t>Corey Walker Jr.25 Pts</t>
  </si>
  <si>
    <t>L-MD 91, LEH 82</t>
  </si>
  <si>
    <t>Deon Perry28 Pts</t>
  </si>
  <si>
    <t>Keith Higgins Jr.23 Pts</t>
  </si>
  <si>
    <t>VAL 81, ILST 76</t>
  </si>
  <si>
    <t>Quinton Green25 Pts</t>
  </si>
  <si>
    <t>Seneca Knight20 Pts</t>
  </si>
  <si>
    <t>UVM 93, UML 81</t>
  </si>
  <si>
    <t>Finn Sullivan25 Pts</t>
  </si>
  <si>
    <t>Everette Hammond29 Pts</t>
  </si>
  <si>
    <t>YALE 99, COLU 68</t>
  </si>
  <si>
    <t>Matt Knowling22 Pts</t>
  </si>
  <si>
    <t>RICE 85, FIU 78</t>
  </si>
  <si>
    <t>Quincy Olivari28 Pts</t>
  </si>
  <si>
    <t>Denver Jones27 Pts</t>
  </si>
  <si>
    <t>SHSU 77, ACU 62</t>
  </si>
  <si>
    <t>Qua Grant21 Pts</t>
  </si>
  <si>
    <t>Joe Pleasant13 Pts</t>
  </si>
  <si>
    <t>LONG 70, HP 67</t>
  </si>
  <si>
    <t>Isaiah Wilkins21 Pts</t>
  </si>
  <si>
    <t>Abdoulaye Thiam17 Pts</t>
  </si>
  <si>
    <t>SCU 71, LMU 69</t>
  </si>
  <si>
    <t>Brandin Podziemski30 Pts</t>
  </si>
  <si>
    <t>Cam Shelton36 Pts</t>
  </si>
  <si>
    <t>SDST 72, SDAK 67</t>
  </si>
  <si>
    <t>Matt Dentlinger20 Pts</t>
  </si>
  <si>
    <t>A.J. Plitzuweit18 Pts</t>
  </si>
  <si>
    <t>DETM 76, GB 71</t>
  </si>
  <si>
    <t>Antoine Davis41 Pts</t>
  </si>
  <si>
    <t>Clarence Cummings III20 Pts</t>
  </si>
  <si>
    <t>MILW 80, OAK 77 (OT)</t>
  </si>
  <si>
    <t>Ahmad Rand16 Pts</t>
  </si>
  <si>
    <t>Trey Townsend21 Pts</t>
  </si>
  <si>
    <t>UNCW 71, NE 59</t>
  </si>
  <si>
    <t>Trazarien White23 Pts</t>
  </si>
  <si>
    <t>LIB 83, EKU 73</t>
  </si>
  <si>
    <t>Darius McGhee28 Pts</t>
  </si>
  <si>
    <t>Devontae Blanton26 Pts</t>
  </si>
  <si>
    <t>SFA 82, UTRGV 72</t>
  </si>
  <si>
    <t>Roti Ware19 Pts</t>
  </si>
  <si>
    <t>Justin Johnson23 Pts</t>
  </si>
  <si>
    <t>TOL 70, EMU 63</t>
  </si>
  <si>
    <t>RayJ Dennis18 Pts</t>
  </si>
  <si>
    <t>Tyson Acuff36 Pts</t>
  </si>
  <si>
    <t>ASU 70, CAL 62 (OT)</t>
  </si>
  <si>
    <t>Desmond Cambridge Jr.24 Pts</t>
  </si>
  <si>
    <t>Grant Newell14 Pts</t>
  </si>
  <si>
    <t>VILL 58, HALL 54</t>
  </si>
  <si>
    <t>Eric Dixon19 Pts</t>
  </si>
  <si>
    <t>Tyrese Samuel14 Pts</t>
  </si>
  <si>
    <t>BOIS 75, WYO 63</t>
  </si>
  <si>
    <t>Tyson Degenhart20 Pts</t>
  </si>
  <si>
    <t>Jeremiah Oden14 Pts</t>
  </si>
  <si>
    <t>UVU 90, SUU 83</t>
  </si>
  <si>
    <t>Le'Tre Darthard31 Pts</t>
  </si>
  <si>
    <t>Drake Allen17 Pts</t>
  </si>
  <si>
    <t>STMN 73, KC 43</t>
  </si>
  <si>
    <t>Parker Bjorklund20 Pts</t>
  </si>
  <si>
    <t>RayQuawndis Mitchell11 Pts</t>
  </si>
  <si>
    <t>UNCO 70, SAC 54</t>
  </si>
  <si>
    <t>Dalton Knecht16 Pts</t>
  </si>
  <si>
    <t>MTST 58, IDST 52</t>
  </si>
  <si>
    <t>RaeQuan Battle15 Pts</t>
  </si>
  <si>
    <t>Brock Mackenzie12 Pts</t>
  </si>
  <si>
    <t>UNA 80, LIP 70</t>
  </si>
  <si>
    <t>KJ Johnson22 Pts</t>
  </si>
  <si>
    <t>Jacob Ognacevic17 Pts</t>
  </si>
  <si>
    <t>TA&amp;M 74, LSU 62</t>
  </si>
  <si>
    <t>Wade Taylor IV23 Pts</t>
  </si>
  <si>
    <t>Adam Miller18 Pts</t>
  </si>
  <si>
    <t>TAR 75, UTU 71</t>
  </si>
  <si>
    <t>Freddy Hicks21 Pts</t>
  </si>
  <si>
    <t>Dancell Leter17 Pts</t>
  </si>
  <si>
    <t>USI 74, LIN 64</t>
  </si>
  <si>
    <t>Jacob Polakovich23 Pts</t>
  </si>
  <si>
    <t>Brandon Trimble21 Pts</t>
  </si>
  <si>
    <t>MONT 74, WEB 69</t>
  </si>
  <si>
    <t>CBU 132, WCB 46</t>
  </si>
  <si>
    <t>Juhlawnei Stone36 Pts</t>
  </si>
  <si>
    <t>Lucas Hernandez15 Pts</t>
  </si>
  <si>
    <t>UTAH 73, COLO 62</t>
  </si>
  <si>
    <t>Marco Anthony17 Pts</t>
  </si>
  <si>
    <t>SJSU 69, USU 64</t>
  </si>
  <si>
    <t>Omari Moore27 Pts</t>
  </si>
  <si>
    <t>Steven Ashworth14 Pts</t>
  </si>
  <si>
    <t>SEA 63, GCU 58</t>
  </si>
  <si>
    <t>Alex Schumacher26 Pts</t>
  </si>
  <si>
    <t>Rayshon Harrison13 Pts</t>
  </si>
  <si>
    <t>SF 88, PEPP 80</t>
  </si>
  <si>
    <t>Tyrell Roberts32 Pts</t>
  </si>
  <si>
    <t>Mike Mitchell Jr.22 Pts</t>
  </si>
  <si>
    <t>PAC 99, USD 94</t>
  </si>
  <si>
    <t>Keylan Boone30 Pts</t>
  </si>
  <si>
    <t>Jase Townsend34 Pts</t>
  </si>
  <si>
    <t>LBSU 79, CSUB 69</t>
  </si>
  <si>
    <t>Jadon Jones18 Pts</t>
  </si>
  <si>
    <t>Cameron Smith16 Pts</t>
  </si>
  <si>
    <t>UCSB 84, UCD 74</t>
  </si>
  <si>
    <t>Ajay Mitchell24 Pts</t>
  </si>
  <si>
    <t>Elijah Pepper30 Pts</t>
  </si>
  <si>
    <t>WSU 56, WASH 51</t>
  </si>
  <si>
    <t>TJ Bamba20 Pts</t>
  </si>
  <si>
    <t>Noah Williams12 Pts</t>
  </si>
  <si>
    <t>UCI 83, UCR 64</t>
  </si>
  <si>
    <t>Dawson Baker23 Pts</t>
  </si>
  <si>
    <t>CSUF 52, HAW 51</t>
  </si>
  <si>
    <t>Max Jones13 Pts</t>
  </si>
  <si>
    <t>Kamaka Hepa16 Pts</t>
  </si>
  <si>
    <t>HOU 83, WICH 66</t>
  </si>
  <si>
    <t>Jamal Shead25 Pts</t>
  </si>
  <si>
    <t>Craig Porter Jr.17 Pts</t>
  </si>
  <si>
    <t>UCLA 79, ASU 61</t>
  </si>
  <si>
    <t>DJ Horne13 Pts</t>
  </si>
  <si>
    <t>5Purdue</t>
  </si>
  <si>
    <t>PUR 63, WISC 61</t>
  </si>
  <si>
    <t>Zach Edey17 Pts</t>
  </si>
  <si>
    <t>Max Klesmit19 Pts</t>
  </si>
  <si>
    <t>8Arizona</t>
  </si>
  <si>
    <t>ARIZ 87, USC 81</t>
  </si>
  <si>
    <t>Azuolas Tubelis25 Pts</t>
  </si>
  <si>
    <t>Boogie Ellis35 Pts</t>
  </si>
  <si>
    <t>USA 68, APP 61</t>
  </si>
  <si>
    <t>Isaiah Moore20 Pts</t>
  </si>
  <si>
    <t>Terence Harcum17 Pts</t>
  </si>
  <si>
    <t>UNI 75, ILST 62</t>
  </si>
  <si>
    <t>Bowen Born23 Pts</t>
  </si>
  <si>
    <t>Seneca Knight19 Pts</t>
  </si>
  <si>
    <t>TROY 63, ARST 59</t>
  </si>
  <si>
    <t>Zay Williams15 Pts</t>
  </si>
  <si>
    <t>Markise Davis21 Pts</t>
  </si>
  <si>
    <t>INST 97, EVAN 58</t>
  </si>
  <si>
    <t>Robbie Avila21 Pts</t>
  </si>
  <si>
    <t>TXST 65, ODU 36</t>
  </si>
  <si>
    <t>Mason Harrell20 Pts</t>
  </si>
  <si>
    <t>Dericko Williams8 Pts</t>
  </si>
  <si>
    <t>ARMY 71, BU 69 (OT)</t>
  </si>
  <si>
    <t>Jalen Rucker32 Pts</t>
  </si>
  <si>
    <t>Walter Whyte18 Pts</t>
  </si>
  <si>
    <t>COLG 92, L-MD 73</t>
  </si>
  <si>
    <t>Braeden Smith19 Pts</t>
  </si>
  <si>
    <t>Golden Dike17 Pts</t>
  </si>
  <si>
    <t>AMER 52, NAVY 51</t>
  </si>
  <si>
    <t>Matt Rogers17 Pts</t>
  </si>
  <si>
    <t>Daniel Deaver18 Pts</t>
  </si>
  <si>
    <t>LAF 71, LEH 64</t>
  </si>
  <si>
    <t>Josh Rivera24 Pts</t>
  </si>
  <si>
    <t>Evan Taylor14 Pts</t>
  </si>
  <si>
    <t>MUR 78, VAL 50</t>
  </si>
  <si>
    <t>Jamari Smith19 Pts</t>
  </si>
  <si>
    <t>Ben Krikke14 Pts</t>
  </si>
  <si>
    <t>  @  Northern Kentucky</t>
  </si>
  <si>
    <t>NKU 81, OAK 74</t>
  </si>
  <si>
    <t>Jalen Moore21 Pts</t>
  </si>
  <si>
    <t>KENN 80, LIP 71</t>
  </si>
  <si>
    <t>Terrell Burden20 Pts</t>
  </si>
  <si>
    <t>Jacob Ognacevic26 Pts</t>
  </si>
  <si>
    <t>LIB 79, EKU 73</t>
  </si>
  <si>
    <t>Devontae Blanton23 Pts</t>
  </si>
  <si>
    <t>TEM 57, UCF 55</t>
  </si>
  <si>
    <t>Damian Dunn11 Pts</t>
  </si>
  <si>
    <t>C.J. Kelly19 Pts</t>
  </si>
  <si>
    <t>LT 77, FIU 76 (OT)</t>
  </si>
  <si>
    <t>Petar Krivokapic25 Pts</t>
  </si>
  <si>
    <t>MAN 67, SIE 66</t>
  </si>
  <si>
    <t>Marques Watson15 Pts</t>
  </si>
  <si>
    <t>Javian McCollum30 Pts</t>
  </si>
  <si>
    <t>RID 73, SPU 60</t>
  </si>
  <si>
    <t>Tariq Ingraham20 Pts</t>
  </si>
  <si>
    <t>Jaylen Murray20 Pts</t>
  </si>
  <si>
    <t>IONA 93, MRST 74</t>
  </si>
  <si>
    <t>Nelly Junior Joseph27 Pts</t>
  </si>
  <si>
    <t>Kam Farris17 Pts</t>
  </si>
  <si>
    <t>ILL 91, MICH 87 (2OT)</t>
  </si>
  <si>
    <t>Hunter Dickinson31 Pts</t>
  </si>
  <si>
    <t>MINN 75, RUTG 74</t>
  </si>
  <si>
    <t>Jamison Battle20 Pts</t>
  </si>
  <si>
    <t>Clifford Omoruyi23 Pts</t>
  </si>
  <si>
    <t>SEMO 91, TNST 83</t>
  </si>
  <si>
    <t>Chris Harris29 Pts</t>
  </si>
  <si>
    <t>Jr. Clay34 Pts</t>
  </si>
  <si>
    <t>FAIR 92, QUIN 82</t>
  </si>
  <si>
    <t>Supreme Cook26 Pts</t>
  </si>
  <si>
    <t>Tyrese Williams18 Pts</t>
  </si>
  <si>
    <t>NCCU 71, SCST 64</t>
  </si>
  <si>
    <t>Brendan Medley-Bacon16 Pts</t>
  </si>
  <si>
    <t>Lesown Hallums13 Pts</t>
  </si>
  <si>
    <t>UMES 64, DSU 58</t>
  </si>
  <si>
    <t>Kevon Voyles22 Pts</t>
  </si>
  <si>
    <t>Martaz Robinson13 Pts</t>
  </si>
  <si>
    <t>YSU 71, DETM 66</t>
  </si>
  <si>
    <t>Adrian Nelson20 Pts</t>
  </si>
  <si>
    <t>Antoine Davis22 Pts</t>
  </si>
  <si>
    <t>MILW 87, WRST 70</t>
  </si>
  <si>
    <t>BJ Freeman29 Pts</t>
  </si>
  <si>
    <t>Trey Calvin28 Pts</t>
  </si>
  <si>
    <t>CLEV 75, RMU 70 (OT)</t>
  </si>
  <si>
    <t>Tristan Enaruna23 Pts</t>
  </si>
  <si>
    <t>Stephaun Walker15 Pts</t>
  </si>
  <si>
    <t>COPP 77, MORG 65</t>
  </si>
  <si>
    <t>Nendah Tarke18 Pts</t>
  </si>
  <si>
    <t>Isaiah Burke20 Pts</t>
  </si>
  <si>
    <t>UNT 64, MTSU 50</t>
  </si>
  <si>
    <t>Abou Ousmane19 Pts</t>
  </si>
  <si>
    <t>Camryn Weston12 Pts</t>
  </si>
  <si>
    <t>FAU 103, RICE 74</t>
  </si>
  <si>
    <t>Nicholas Boyd21 Pts</t>
  </si>
  <si>
    <t>Quincy Olivari16 Pts</t>
  </si>
  <si>
    <t>UTSA 78, CHAR 73</t>
  </si>
  <si>
    <t>Aly Khalifa27 Pts</t>
  </si>
  <si>
    <t>GASO 66, ULM 57</t>
  </si>
  <si>
    <t>Tyren Moore16 Pts</t>
  </si>
  <si>
    <t>Jamari Blackmon15 Pts</t>
  </si>
  <si>
    <t>GRAM 60, AAMU 48</t>
  </si>
  <si>
    <t>Cameron Christon14 Pts</t>
  </si>
  <si>
    <t>Olisa Blaise Akonobi16 Pts</t>
  </si>
  <si>
    <t>ALCN 70, MVSU 60</t>
  </si>
  <si>
    <t>Dekedran Thorn17 Pts</t>
  </si>
  <si>
    <t>Terry Collins16 Pts</t>
  </si>
  <si>
    <t>PORT 92, USD 74</t>
  </si>
  <si>
    <t>Tyler Robertson23 Pts</t>
  </si>
  <si>
    <t>Marcellus Earlington15 Pts</t>
  </si>
  <si>
    <t>JKST 67, UAPB 63</t>
  </si>
  <si>
    <t>Chase Adams18 Pts</t>
  </si>
  <si>
    <t>Kylen Milton21 Pts</t>
  </si>
  <si>
    <t>MEM 81, SMU 62</t>
  </si>
  <si>
    <t>Kendric Davis23 Pts</t>
  </si>
  <si>
    <t>Zach Nutall15 Pts</t>
  </si>
  <si>
    <t>SOU 66, ALST 52</t>
  </si>
  <si>
    <t>Bryson Etienne16 Pts</t>
  </si>
  <si>
    <t>TJ Madlock11 Pts</t>
  </si>
  <si>
    <t>STAN 83, ORST 60</t>
  </si>
  <si>
    <t>Spencer Jones25 Pts</t>
  </si>
  <si>
    <t>Tyler Bilodeau11 Pts</t>
  </si>
  <si>
    <t>WKU 73, UTEP 68</t>
  </si>
  <si>
    <t>Dayvion McKnight24 Pts</t>
  </si>
  <si>
    <t>Tae Hardy17 Pts</t>
  </si>
  <si>
    <t>  @  Howard</t>
  </si>
  <si>
    <t>HOW 87, NORF 67</t>
  </si>
  <si>
    <t>Bryce Harris22 Pts</t>
  </si>
  <si>
    <t>Kris Bankston18 Pts</t>
  </si>
  <si>
    <t>UCSB 89, UCD 86</t>
  </si>
  <si>
    <t>Ajay Mitchell20 Pts</t>
  </si>
  <si>
    <t>MOST 74, UIC 57</t>
  </si>
  <si>
    <t>Alston Mason17 Pts</t>
  </si>
  <si>
    <t>Jace Carter14 Pts</t>
  </si>
  <si>
    <t>LBSU 77, CSUB 61</t>
  </si>
  <si>
    <t>Lassina Traore20 Pts</t>
  </si>
  <si>
    <t>Cedquavious Hunter17 Pts</t>
  </si>
  <si>
    <t>HAW 81, CSUN 55</t>
  </si>
  <si>
    <t>JoVon McClanahan18 Pts</t>
  </si>
  <si>
    <t>Atin Wright26 Pts</t>
  </si>
  <si>
    <t>UCI 75, UCR 65</t>
  </si>
  <si>
    <t>DJ Davis26 Pts</t>
  </si>
  <si>
    <t>Flynn Cameron26 Pts</t>
  </si>
  <si>
    <t>UTM 81, SIUE 75</t>
  </si>
  <si>
    <t>Jordan Sears33 Pts</t>
  </si>
  <si>
    <t>Damarco Minor32 Pts</t>
  </si>
  <si>
    <t>WSU 93, WASH 84</t>
  </si>
  <si>
    <t>TJ Bamba36 Pts</t>
  </si>
  <si>
    <t>Keion Brooks22 Pts</t>
  </si>
  <si>
    <t>ORE 84, CAL 51</t>
  </si>
  <si>
    <t>Jermaine Couisnard17 Pts</t>
  </si>
  <si>
    <t>Sam Alajiki11 Pts</t>
  </si>
  <si>
    <t>PAC 84, PEPP 71</t>
  </si>
  <si>
    <t>Keylan Boone25 Pts</t>
  </si>
  <si>
    <t>Maxwell Lewis16 Pts</t>
  </si>
  <si>
    <t>UNCA 75, CHSO 66</t>
  </si>
  <si>
    <t>Drew Pember29 Pts</t>
  </si>
  <si>
    <t>Tyeree Bryan16 Pts</t>
  </si>
  <si>
    <t>BRAD 72, UNI 66</t>
  </si>
  <si>
    <t>Rienk Mast30 Pts</t>
  </si>
  <si>
    <t>Bowen Born34 Pts</t>
  </si>
  <si>
    <t>NIU 85, EMU 66</t>
  </si>
  <si>
    <t>Zarique Nutter19 Pts</t>
  </si>
  <si>
    <t>Tyson Acuff26 Pts</t>
  </si>
  <si>
    <t>MONM 100, HAMP 64</t>
  </si>
  <si>
    <t>Jack Collins32 Pts</t>
  </si>
  <si>
    <t>Russell Dean21 Pts</t>
  </si>
  <si>
    <t>UPST 77, WEBB 76</t>
  </si>
  <si>
    <t>Jordan Gainey25 Pts</t>
  </si>
  <si>
    <t>Kareem Reid19 Pts</t>
  </si>
  <si>
    <t>INST 94, BEL 91</t>
  </si>
  <si>
    <t>Cooper Neese33 Pts</t>
  </si>
  <si>
    <t>Cade Tyson24 Pts</t>
  </si>
  <si>
    <t>MER 66, CIT 41</t>
  </si>
  <si>
    <t>Jalyn McCreary11 Pts</t>
  </si>
  <si>
    <t>Madison Durr19 Pts</t>
  </si>
  <si>
    <t>CAMP 81, LONG 68</t>
  </si>
  <si>
    <t>Jay Pal23 Pts</t>
  </si>
  <si>
    <t>Isaiah Wilkins23 Pts</t>
  </si>
  <si>
    <t>KENT 89, AKR 84 (OT)</t>
  </si>
  <si>
    <t>Sincere Carry35 Pts</t>
  </si>
  <si>
    <t>Sammy Hunter26 Pts</t>
  </si>
  <si>
    <t>TOL 87, BALL 81</t>
  </si>
  <si>
    <t>RayJ Dennis32 Pts</t>
  </si>
  <si>
    <t>Payton Sparks24 Pts</t>
  </si>
  <si>
    <t>TULN 81, ECU 78</t>
  </si>
  <si>
    <t>Jaylen Forbes25 Pts</t>
  </si>
  <si>
    <t>RJ Felton23 Pts</t>
  </si>
  <si>
    <t>UND 83, DEN 68</t>
  </si>
  <si>
    <t>Matt Norman25 Pts</t>
  </si>
  <si>
    <t>Lukas Kisunas27 Pts</t>
  </si>
  <si>
    <t>DRKE 74, MUR 62</t>
  </si>
  <si>
    <t>Tucker DeVries27 Pts</t>
  </si>
  <si>
    <t>Rob Perry22 Pts</t>
  </si>
  <si>
    <t>SLU 65, DAY 61</t>
  </si>
  <si>
    <t>Javonte Perkins17 Pts</t>
  </si>
  <si>
    <t>DaRon Holmes II13 Pts</t>
  </si>
  <si>
    <t>BUFF 68, M-OH 63</t>
  </si>
  <si>
    <t>Isaiah Adams16 Pts</t>
  </si>
  <si>
    <t>WMU 81, CMU 65</t>
  </si>
  <si>
    <t>Markus Harding18 Pts</t>
  </si>
  <si>
    <t>UTC 92, VMI 72</t>
  </si>
  <si>
    <t>Jake Stephens21 Pts</t>
  </si>
  <si>
    <t>Tony Felder19 Pts</t>
  </si>
  <si>
    <t>SHSU 72, ACU 54</t>
  </si>
  <si>
    <t>Qua Grant19 Pts</t>
  </si>
  <si>
    <t>Ali Abdou Dibba15 Pts</t>
  </si>
  <si>
    <t>SEMO 65, MORE 58</t>
  </si>
  <si>
    <t>Chris Harris15 Pts</t>
  </si>
  <si>
    <t>Mark Freeman21 Pts</t>
  </si>
  <si>
    <t>UVU 113, SFA 69</t>
  </si>
  <si>
    <t>Le'Tre Darthard26 Pts</t>
  </si>
  <si>
    <t>OHIO 92, BGSU 58</t>
  </si>
  <si>
    <t>Dwight Wilson III20 Pts</t>
  </si>
  <si>
    <t>Samari Curtis11 Pts</t>
  </si>
  <si>
    <t>RAD 78, WIN 69</t>
  </si>
  <si>
    <t>Josiah Jeffers21 Pts</t>
  </si>
  <si>
    <t>Kasen Harrison26 Pts</t>
  </si>
  <si>
    <t>BYU 82, PORT 71</t>
  </si>
  <si>
    <t>Richie Saunders18 Pts</t>
  </si>
  <si>
    <t>Tyler Robertson31 Pts</t>
  </si>
  <si>
    <t>SUU 81, CBU 71</t>
  </si>
  <si>
    <t>Jason Spurgin20 Pts</t>
  </si>
  <si>
    <t>Riley Battin19 Pts</t>
  </si>
  <si>
    <t>GCU 71, UTU 61</t>
  </si>
  <si>
    <t>Rayshon Harrison25 Pts</t>
  </si>
  <si>
    <t>Cameron Gooden16 Pts</t>
  </si>
  <si>
    <t>OMA 73, KC 61</t>
  </si>
  <si>
    <t>Frankie Fidler21 Pts</t>
  </si>
  <si>
    <t>Tyler Andrews20 Pts</t>
  </si>
  <si>
    <t>SIU 54, MOST 51</t>
  </si>
  <si>
    <t>Marcus Domask17 Pts</t>
  </si>
  <si>
    <t>Donovan Clay18 Pts</t>
  </si>
  <si>
    <t>SEA 80, UTA 56</t>
  </si>
  <si>
    <t>Cameron Tyson26 Pts</t>
  </si>
  <si>
    <t>Chendall Weaver10 Pts</t>
  </si>
  <si>
    <t>TNTC 78, UTM 63</t>
  </si>
  <si>
    <t>Jaylen Sebree28 Pts</t>
  </si>
  <si>
    <t>KK Curry21 Pts</t>
  </si>
  <si>
    <t>CSU 92, UNM 84</t>
  </si>
  <si>
    <t>John Tonje24 Pts</t>
  </si>
  <si>
    <t>SF 80, PAC 63</t>
  </si>
  <si>
    <t>Tyrell Roberts25 Pts</t>
  </si>
  <si>
    <t>Keylan Boone16 Pts</t>
  </si>
  <si>
    <t>  @  24Texas A&amp;M</t>
  </si>
  <si>
    <t>TA&amp;M 67, ALA 61</t>
  </si>
  <si>
    <t>Wade Taylor IV28 Pts</t>
  </si>
  <si>
    <t>Brandon Miller19 Pts</t>
  </si>
  <si>
    <t>  @  9Texas</t>
  </si>
  <si>
    <t>TEX 75, KU 59</t>
  </si>
  <si>
    <t>Sir'Jabari Rice23 Pts</t>
  </si>
  <si>
    <t>Jalen Wilson23 Pts</t>
  </si>
  <si>
    <t>UCLA 82, ARIZ 73</t>
  </si>
  <si>
    <t>Jaime Jaquez Jr.22 Pts</t>
  </si>
  <si>
    <t>Azuolas Tubelis24 Pts</t>
  </si>
  <si>
    <t>  @  6Marquette</t>
  </si>
  <si>
    <t>MARQ 96, SJU 94</t>
  </si>
  <si>
    <t>Kam Jones23 Pts</t>
  </si>
  <si>
    <t>Dylan Addae-Wusu25 Pts</t>
  </si>
  <si>
    <t>  @  7Baylor</t>
  </si>
  <si>
    <t>ISU 73, BAY 58</t>
  </si>
  <si>
    <t>Jaren Holmes16 Pts</t>
  </si>
  <si>
    <t>Adam Flagler20 Pts</t>
  </si>
  <si>
    <t>11Kansas State</t>
  </si>
  <si>
    <t>WVU 89, KSU 81</t>
  </si>
  <si>
    <t>Keyontae Johnson24 Pts</t>
  </si>
  <si>
    <t>12Tennessee</t>
  </si>
  <si>
    <t>AUB 79, TENN 70</t>
  </si>
  <si>
    <t>Santiago Vescovi21 Pts</t>
  </si>
  <si>
    <t>UVA 75, LOU 60</t>
  </si>
  <si>
    <t>Armaan Franklin16 Pts</t>
  </si>
  <si>
    <t>Mike James24 Pts</t>
  </si>
  <si>
    <t>14UConn</t>
  </si>
  <si>
    <t>CONN 71, VILL 59</t>
  </si>
  <si>
    <t>Jordan Hawkins24 Pts</t>
  </si>
  <si>
    <t>Justin Moore17 Pts</t>
  </si>
  <si>
    <t>  @  16Miami</t>
  </si>
  <si>
    <t>MIA 78, PITT 76</t>
  </si>
  <si>
    <t>Wooga Poplar18 Pts</t>
  </si>
  <si>
    <t>Blake Hinson24 Pts</t>
  </si>
  <si>
    <t>  @  18San Diego State</t>
  </si>
  <si>
    <t>SDSU 67, WYO 50</t>
  </si>
  <si>
    <t>Jaedon LeDee21 Pts</t>
  </si>
  <si>
    <t>Jeremiah Oden17 Pts</t>
  </si>
  <si>
    <t>  @  19Xavier</t>
  </si>
  <si>
    <t>XAV 78, BUT 66</t>
  </si>
  <si>
    <t>Colby Jones20 Pts</t>
  </si>
  <si>
    <t>Jayden Taylor16 Pts</t>
  </si>
  <si>
    <t>HALL 82, PROV 58</t>
  </si>
  <si>
    <t>Dre Davis24 Pts</t>
  </si>
  <si>
    <t>Devin Carter14 Pts</t>
  </si>
  <si>
    <t>22TCU</t>
  </si>
  <si>
    <t>OU 74, TCU 60</t>
  </si>
  <si>
    <t>Tanner Groves23 Pts</t>
  </si>
  <si>
    <t>Mike Miles Jr.17 Pts</t>
  </si>
  <si>
    <t>23Kentucky</t>
  </si>
  <si>
    <t>UK 88, ARK 79</t>
  </si>
  <si>
    <t>Antonio Reeves37 Pts</t>
  </si>
  <si>
    <t>Nick Smith Jr.25 Pts</t>
  </si>
  <si>
    <t>FUR 73, MER 58</t>
  </si>
  <si>
    <t>JP Pegues22 Pts</t>
  </si>
  <si>
    <t>Jalyn McCreary18 Pts</t>
  </si>
  <si>
    <t>W&amp;M 73, ELON 51</t>
  </si>
  <si>
    <t>Miguel Ayesa23 Pts</t>
  </si>
  <si>
    <t>Sam Sherry15 Pts</t>
  </si>
  <si>
    <t>UNCA 66, UPST 62</t>
  </si>
  <si>
    <t>Drew Pember31 Pts</t>
  </si>
  <si>
    <t>Trae Broadnax16 Pts</t>
  </si>
  <si>
    <t>PRIN 77, PENN 69 (OT)</t>
  </si>
  <si>
    <t>Caden Pierce17 Pts</t>
  </si>
  <si>
    <t>Jordan Dingle28 Pts</t>
  </si>
  <si>
    <t>MSU 84, OSU 78</t>
  </si>
  <si>
    <t>A.J. Hoggard23 Pts</t>
  </si>
  <si>
    <t>Brice Sensabaugh21 Pts</t>
  </si>
  <si>
    <t>USA 78, USM 61</t>
  </si>
  <si>
    <t>Owen White23 Pts</t>
  </si>
  <si>
    <t>Denijay Harris18 Pts</t>
  </si>
  <si>
    <t>GMU 62, RICH 60</t>
  </si>
  <si>
    <t>Davonte Gaines23 Pts</t>
  </si>
  <si>
    <t>Tyler Burton17 Pts</t>
  </si>
  <si>
    <t>UNH 67, BRY 60</t>
  </si>
  <si>
    <t>Clarence O. Daniels II22 Pts</t>
  </si>
  <si>
    <t>Earl Timberlake18 Pts</t>
  </si>
  <si>
    <t>UAB 93, CHAR 91 (2OT)</t>
  </si>
  <si>
    <t>Jordan Walker41 Pts</t>
  </si>
  <si>
    <t>Brice Williams32 Pts</t>
  </si>
  <si>
    <t>SC 61, UGA 55</t>
  </si>
  <si>
    <t>Meechie Johnson18 Pts</t>
  </si>
  <si>
    <t>Terry Roberts14 Pts</t>
  </si>
  <si>
    <t>COR 87, COLU 73</t>
  </si>
  <si>
    <t>Greg Dolan17 Pts</t>
  </si>
  <si>
    <t>Avery Brown16 Pts</t>
  </si>
  <si>
    <t>DART 87, HARV 82</t>
  </si>
  <si>
    <t>Sam Silverstein20 Pts</t>
  </si>
  <si>
    <t>UTEP 77, MTSU 65</t>
  </si>
  <si>
    <t>Shamar Givance14 Pts</t>
  </si>
  <si>
    <t>SPU 73, SIE 72 (OT)</t>
  </si>
  <si>
    <t>Jayden Saddler14 Pts</t>
  </si>
  <si>
    <t>Javian McCollum22 Pts</t>
  </si>
  <si>
    <t>MSM 74, MAN 69</t>
  </si>
  <si>
    <t>Jalen Benjamin21 Pts</t>
  </si>
  <si>
    <t>Ant Nelson17 Pts</t>
  </si>
  <si>
    <t>LUC 76, LAS 73</t>
  </si>
  <si>
    <t>Sheldon Edwards25 Pts</t>
  </si>
  <si>
    <t>Jhamir Brickus18 Pts</t>
  </si>
  <si>
    <t>FOR 87, DUQ 60</t>
  </si>
  <si>
    <t>Khalid Moore24 Pts</t>
  </si>
  <si>
    <t>Joe Reece16 Pts</t>
  </si>
  <si>
    <t>WCU 69, ETSU 57</t>
  </si>
  <si>
    <t>Tyzhaun Claude15 Pts</t>
  </si>
  <si>
    <t>Jalen Haynes23 Pts</t>
  </si>
  <si>
    <t>DREX 64, MONM 45</t>
  </si>
  <si>
    <t>Amari Williams16 Pts</t>
  </si>
  <si>
    <t>Myles Foster10 Pts</t>
  </si>
  <si>
    <t>CAMP 72, RAD 71</t>
  </si>
  <si>
    <t>Anthony Dell'Orso23 Pts</t>
  </si>
  <si>
    <t>DaQuan Smith22 Pts</t>
  </si>
  <si>
    <t>GT 73, BC 65</t>
  </si>
  <si>
    <t>Miles Kelly21 Pts</t>
  </si>
  <si>
    <t>T.J. Bickerstaff15 Pts</t>
  </si>
  <si>
    <t>MASS 71, SBU 60</t>
  </si>
  <si>
    <t>RJ Luis14 Pts</t>
  </si>
  <si>
    <t>Chad Venning18 Pts</t>
  </si>
  <si>
    <t>JMU 75, TROY 72</t>
  </si>
  <si>
    <t>Terrence Edwards27 Pts</t>
  </si>
  <si>
    <t>Christyon Eugene26 Pts</t>
  </si>
  <si>
    <t>UNT 67, WKU 33</t>
  </si>
  <si>
    <t>Tylor Perry19 Pts</t>
  </si>
  <si>
    <t>Jamarion Sharp8 Pts</t>
  </si>
  <si>
    <t>FIU 90, RICE 83</t>
  </si>
  <si>
    <t>Denver Jones30 Pts</t>
  </si>
  <si>
    <t>Quincy Olivari23 Pts</t>
  </si>
  <si>
    <t>BRAD 71, INST 70</t>
  </si>
  <si>
    <t>Ja'Shon Henry17 Pts</t>
  </si>
  <si>
    <t>Cameron Henry16 Pts</t>
  </si>
  <si>
    <t>CAN 81, NIA 68</t>
  </si>
  <si>
    <t>Tahj Staveskie24 Pts</t>
  </si>
  <si>
    <t>Noah Thomasson35 Pts</t>
  </si>
  <si>
    <t>MIZ 82, MISS 77</t>
  </si>
  <si>
    <t>Jaemyn Brakefield18 Pts</t>
  </si>
  <si>
    <t>UML 85, ME 54</t>
  </si>
  <si>
    <t>Brayden O'Connor14 Pts</t>
  </si>
  <si>
    <t>Gedi Juozapaitis16 Pts</t>
  </si>
  <si>
    <t>PV 78, TXSO 74</t>
  </si>
  <si>
    <t>Will Douglas27 Pts</t>
  </si>
  <si>
    <t>ORE 73, STAN 68</t>
  </si>
  <si>
    <t>N'Faly Dante15 Pts</t>
  </si>
  <si>
    <t>Spencer Jones18 Pts</t>
  </si>
  <si>
    <t>VT 82, FSU 60</t>
  </si>
  <si>
    <t>Sean Pedulla25 Pts</t>
  </si>
  <si>
    <t>Caleb Mills14 Pts</t>
  </si>
  <si>
    <t>SJSU 63, AFA 61</t>
  </si>
  <si>
    <t>Omari Moore33 Pts</t>
  </si>
  <si>
    <t>Carter Murphy17 Pts</t>
  </si>
  <si>
    <t>UCD 93, LBSU 92 (2OT)</t>
  </si>
  <si>
    <t>Elijah Pepper28 Pts</t>
  </si>
  <si>
    <t>Lassina Traore22 Pts</t>
  </si>
  <si>
    <t>BCU 91, FAMU 70</t>
  </si>
  <si>
    <t>Zion Harmon29 Pts</t>
  </si>
  <si>
    <t>Noah Meren20 Pts</t>
  </si>
  <si>
    <t>VCU 74, GW 68</t>
  </si>
  <si>
    <t>Brandon Johns Jr.17 Pts</t>
  </si>
  <si>
    <t>Hunter Dean14 Pts</t>
  </si>
  <si>
    <t>SYR 72, WAKE 63</t>
  </si>
  <si>
    <t>Jesse Edwards27 Pts</t>
  </si>
  <si>
    <t>UNLV 69, NEV 67 (OT)</t>
  </si>
  <si>
    <t>Jarod Lucas23 Pts</t>
  </si>
  <si>
    <t>COLO 69, UTAH 60</t>
  </si>
  <si>
    <t>Julian Hammond III15 Pts</t>
  </si>
  <si>
    <t>Rollie Worster15 Pts</t>
  </si>
  <si>
    <t>TXST 71, MRSH 68</t>
  </si>
  <si>
    <t>Andrew Taylor19 Pts</t>
  </si>
  <si>
    <t>UTC 85, SAM 82</t>
  </si>
  <si>
    <t>Jamal Johnson25 Pts</t>
  </si>
  <si>
    <t>Jermaine Marshall27 Pts</t>
  </si>
  <si>
    <t>MRMK 71, SHU 60</t>
  </si>
  <si>
    <t>Jordan Minor18 Pts</t>
  </si>
  <si>
    <t>Tanner Thomas15 Pts</t>
  </si>
  <si>
    <t>DRKE 65, SIU 52</t>
  </si>
  <si>
    <t>Roman Penn16 Pts</t>
  </si>
  <si>
    <t>Lance Jones18 Pts</t>
  </si>
  <si>
    <t>STBK 76, NCAT 61</t>
  </si>
  <si>
    <t>Frankie Policelli30 Pts</t>
  </si>
  <si>
    <t>Kam Woods25 Pts</t>
  </si>
  <si>
    <t>OKST 71, TTU 68</t>
  </si>
  <si>
    <t>Caleb Asberry24 Pts</t>
  </si>
  <si>
    <t>Fardaws Aimaq9 Pts</t>
  </si>
  <si>
    <t>FLA 79, LSU 67</t>
  </si>
  <si>
    <t>Riley Kugel21 Pts</t>
  </si>
  <si>
    <t>KJ Williams19 Pts</t>
  </si>
  <si>
    <t>AAMU 68, SOU 65</t>
  </si>
  <si>
    <t>Xavier Brewer16 Pts</t>
  </si>
  <si>
    <t>Brion Whitley17 Pts</t>
  </si>
  <si>
    <t>ALCN 63, UAPB 58</t>
  </si>
  <si>
    <t>Byron Joshua23 Pts</t>
  </si>
  <si>
    <t>Kylen Milton15 Pts</t>
  </si>
  <si>
    <t>GRAM 69, ALST 49</t>
  </si>
  <si>
    <t>Tra'Michael Moton18 Pts</t>
  </si>
  <si>
    <t>Jordan O'Neal13 Pts</t>
  </si>
  <si>
    <t>DUKE 62, UNC 57</t>
  </si>
  <si>
    <t>Kyle Filipowski22 Pts</t>
  </si>
  <si>
    <t>Armando Bacot17 Pts</t>
  </si>
  <si>
    <t>BING 67, UMBC 65</t>
  </si>
  <si>
    <t>Jacob Falko16 Pts</t>
  </si>
  <si>
    <t>UVM 84, NJIT 57</t>
  </si>
  <si>
    <t>Dylan Penn23 Pts</t>
  </si>
  <si>
    <t>ORU 96, UND 80</t>
  </si>
  <si>
    <t>Carlos Jurgens21 Pts</t>
  </si>
  <si>
    <t>B.J. Omot15 Pts</t>
  </si>
  <si>
    <t>FRES 108, CHST 72</t>
  </si>
  <si>
    <t>Jemarl Baker43 Pts</t>
  </si>
  <si>
    <t>Elijah Weaver22 Pts</t>
  </si>
  <si>
    <t>JKST 68, MVSU 60</t>
  </si>
  <si>
    <t>Coltie Young15 Pts</t>
  </si>
  <si>
    <t>Tyronn Mosley15 Pts</t>
  </si>
  <si>
    <t>FAU 76, LT 72</t>
  </si>
  <si>
    <t>Vladislav Goldin15 Pts</t>
  </si>
  <si>
    <t>Isaiah Crawford20 Pts</t>
  </si>
  <si>
    <t>IONA 80, RID 78</t>
  </si>
  <si>
    <t>Daniss Jenkins22 Pts</t>
  </si>
  <si>
    <t>Mervin James15 Pts</t>
  </si>
  <si>
    <t>QUIN 88, MRST 76</t>
  </si>
  <si>
    <t>Dezi Jones21 Pts</t>
  </si>
  <si>
    <t>Patrick Gardner27 Pts</t>
  </si>
  <si>
    <t>NAU 87, IDHO 76</t>
  </si>
  <si>
    <t>Jalen Cone25 Pts</t>
  </si>
  <si>
    <t>Isaac Jones23 Pts</t>
  </si>
  <si>
    <t>YALE 84, BRWN 75</t>
  </si>
  <si>
    <t>Bez Mbeng27 Pts</t>
  </si>
  <si>
    <t>Paxson Wojcik25 Pts</t>
  </si>
  <si>
    <t>SEMO 89, TNTC 82 (OT)</t>
  </si>
  <si>
    <t>Chris Harris26 Pts</t>
  </si>
  <si>
    <t>Diante Wood24 Pts</t>
  </si>
  <si>
    <t>FDU 70, SFPA 50</t>
  </si>
  <si>
    <t>Demetre Roberts18 Pts</t>
  </si>
  <si>
    <t>Maxwell Land13 Pts</t>
  </si>
  <si>
    <t>ORST 69, CAL 66</t>
  </si>
  <si>
    <t>Glenn Taylor Jr.28 Pts</t>
  </si>
  <si>
    <t>Joel Brown22 Pts</t>
  </si>
  <si>
    <t>CLEM 87, ND 64</t>
  </si>
  <si>
    <t>Hunter Tyson16 Pts</t>
  </si>
  <si>
    <t>Cormac Ryan19 Pts</t>
  </si>
  <si>
    <t>DAV 68, URI 54</t>
  </si>
  <si>
    <t>Foster Loyer33 Pts</t>
  </si>
  <si>
    <t>Ishmael Leggett14 Pts</t>
  </si>
  <si>
    <t>UL 67, GASO 49</t>
  </si>
  <si>
    <t>Jordan Brown16 Pts</t>
  </si>
  <si>
    <t>Andrei Savrasov15 Pts</t>
  </si>
  <si>
    <t>WOF 67, UNCG 66</t>
  </si>
  <si>
    <t>Keondre Kennedy26 Pts</t>
  </si>
  <si>
    <t>DEL 77, NE 74 (OT)</t>
  </si>
  <si>
    <t>Jameer Nelson Jr.28 Pts</t>
  </si>
  <si>
    <t>Jahmyl Telfort20 Pts</t>
  </si>
  <si>
    <t>VAN 77, MSST 72</t>
  </si>
  <si>
    <t>Jordan Wright19 Pts</t>
  </si>
  <si>
    <t>Tolu Smith27 Pts</t>
  </si>
  <si>
    <t>CREI 84, DEP 70</t>
  </si>
  <si>
    <t>Trey Alexander21 Pts</t>
  </si>
  <si>
    <t>Javan Johnson18 Pts</t>
  </si>
  <si>
    <t>USU 86, BOIS 73</t>
  </si>
  <si>
    <t>Taylor Funk24 Pts</t>
  </si>
  <si>
    <t>Chibuzo Agbo18 Pts</t>
  </si>
  <si>
    <t>UCI 52, CSUB 44</t>
  </si>
  <si>
    <t>Justin Hohn15 Pts</t>
  </si>
  <si>
    <t>UCSB 81, HAW 61</t>
  </si>
  <si>
    <t>Miles Norris18 Pts</t>
  </si>
  <si>
    <t>Noel Coleman15 Pts</t>
  </si>
  <si>
    <t>SDST 63, OMA 55</t>
  </si>
  <si>
    <t>Alex Arians18 Pts</t>
  </si>
  <si>
    <t>Jaeden Marshall19 Pts</t>
  </si>
  <si>
    <t>UNCO 84, PRST 80</t>
  </si>
  <si>
    <t>Matt Johnson II22 Pts</t>
  </si>
  <si>
    <t>Cameron Parker23 Pts</t>
  </si>
  <si>
    <t>BYU 73, LMU 63</t>
  </si>
  <si>
    <t>Rudi Williams23 Pts</t>
  </si>
  <si>
    <t>Cam Shelton27 Pts</t>
  </si>
  <si>
    <t>UCR 73, CP 72 (OT)</t>
  </si>
  <si>
    <t>Zyon Pullin28 Pts</t>
  </si>
  <si>
    <t>Brantly Stevenson32 Pts</t>
  </si>
  <si>
    <t>USC 68, ASU 65</t>
  </si>
  <si>
    <t>Boogie Ellis28 Pts</t>
  </si>
  <si>
    <t>DJ Horne20 Pts</t>
  </si>
  <si>
    <t>SF 93, SCU 87 (2OT)</t>
  </si>
  <si>
    <t>Khalil Shabazz38 Pts</t>
  </si>
  <si>
    <t>Brandin Podziemski22 Pts</t>
  </si>
  <si>
    <t>HOU 67, MEM 65</t>
  </si>
  <si>
    <t>Tramon Mark16 Pts</t>
  </si>
  <si>
    <t>Kendric Davis26 Pts</t>
  </si>
  <si>
    <t>PUR 76, ILL 71</t>
  </si>
  <si>
    <t>Brandon Newman19 Pts</t>
  </si>
  <si>
    <t>Matthew Mayer16 Pts</t>
  </si>
  <si>
    <t>IU 75, MICH 73 (OT)</t>
  </si>
  <si>
    <t>Trayce Jackson-Davis27 Pts</t>
  </si>
  <si>
    <t>Hunter Dickinson24 Pts</t>
  </si>
  <si>
    <t>PSU 65, MD 64</t>
  </si>
  <si>
    <t>Jalen Pickett16 Pts</t>
  </si>
  <si>
    <t>Jahmir Young26 Pts</t>
  </si>
  <si>
    <t>HOF 94, W&amp;M 46</t>
  </si>
  <si>
    <t>Aaron Estrada22 Pts</t>
  </si>
  <si>
    <t>Anders Nelson15 Pts</t>
  </si>
  <si>
    <t>UNCA 77, CAMP 73</t>
  </si>
  <si>
    <t>Jay Pal26 Pts</t>
  </si>
  <si>
    <t>COLG 91, ARMY 74</t>
  </si>
  <si>
    <t>Oliver Lynch-Daniels21 Pts</t>
  </si>
  <si>
    <t>Jalen Rucker26 Pts</t>
  </si>
  <si>
    <t>DRKE 77, BRAD 51</t>
  </si>
  <si>
    <t>Tucker DeVries22 Pts</t>
  </si>
  <si>
    <t>Ja'Shon Henry10 Pts</t>
  </si>
  <si>
    <t>WICH 69, USF 49</t>
  </si>
  <si>
    <t>Craig Porter Jr.24 Pts</t>
  </si>
  <si>
    <t>Serrel Smith Jr.11 Pts</t>
  </si>
  <si>
    <t>TULN 83, TEM 82</t>
  </si>
  <si>
    <t>Jalen Cook24 Pts</t>
  </si>
  <si>
    <t>Damian Dunn21 Pts</t>
  </si>
  <si>
    <t>UCF 84, ECU 58</t>
  </si>
  <si>
    <t>Ezra Ausar14 Pts</t>
  </si>
  <si>
    <t>CIN 97, SMU 74</t>
  </si>
  <si>
    <t>David DeJulius30 Pts</t>
  </si>
  <si>
    <t>Zhuric Phelps17 Pts</t>
  </si>
  <si>
    <t>NEB 81, IOWA 77</t>
  </si>
  <si>
    <t>Sam Griesel16 Pts</t>
  </si>
  <si>
    <t>Patrick McCaffery23 Pts</t>
  </si>
  <si>
    <t>UNCW 73, DREX 68</t>
  </si>
  <si>
    <t>Nick Farrar19 Pts</t>
  </si>
  <si>
    <t>Justin Moore16 Pts</t>
  </si>
  <si>
    <t>KENN 67, LIB 66</t>
  </si>
  <si>
    <t>Kyle Rode23 Pts</t>
  </si>
  <si>
    <t>FUR 83, WCU 80 (OT)</t>
  </si>
  <si>
    <t>Mike Bothwell26 Pts</t>
  </si>
  <si>
    <t>Vonterius Woolbright30 Pts</t>
  </si>
  <si>
    <t>LAF 84, AMER 76 (2OT)</t>
  </si>
  <si>
    <t>Leo O'Boyle23 Pts</t>
  </si>
  <si>
    <t>MCN 79, TAMC 78</t>
  </si>
  <si>
    <t>Christian Shumate28 Pts</t>
  </si>
  <si>
    <t>USA 75, JMU 66</t>
  </si>
  <si>
    <t>Isaiah Moore18 Pts</t>
  </si>
  <si>
    <t>Mezie Offurum20 Pts</t>
  </si>
  <si>
    <t>COFC 74, STBK 52</t>
  </si>
  <si>
    <t>Ante Brzovic15 Pts</t>
  </si>
  <si>
    <t>Keenan Fitzmorris18 Pts</t>
  </si>
  <si>
    <t>STMN 67, WIU 60</t>
  </si>
  <si>
    <t>Quinlan Bennett17 Pts</t>
  </si>
  <si>
    <t>UTC 74, WOF 62</t>
  </si>
  <si>
    <t>Jake Stephens25 Pts</t>
  </si>
  <si>
    <t>Jackson Paveletzke20 Pts</t>
  </si>
  <si>
    <t>NAU 81, EWU 80</t>
  </si>
  <si>
    <t>Xavier Fuller16 Pts</t>
  </si>
  <si>
    <t>Steele Venters21 Pts</t>
  </si>
  <si>
    <t>NU 65, RUTG 53</t>
  </si>
  <si>
    <t>Brooks Barnhizer16 Pts</t>
  </si>
  <si>
    <t>WISC 71, MINN 67</t>
  </si>
  <si>
    <t>Tyler Wahl21 Pts</t>
  </si>
  <si>
    <t>Dawson Garcia19 Pts</t>
  </si>
  <si>
    <t>UNO 90, HCU 69</t>
  </si>
  <si>
    <t>Jordan Johnson29 Pts</t>
  </si>
  <si>
    <t>Maks Klanjscek29 Pts</t>
  </si>
  <si>
    <t>UL 64, TXST 58</t>
  </si>
  <si>
    <t>Jordan Brown18 Pts</t>
  </si>
  <si>
    <t>Mason Harrell12 Pts</t>
  </si>
  <si>
    <t>TOW 86, DEL 60</t>
  </si>
  <si>
    <t>Nicolas Timberlake19 Pts</t>
  </si>
  <si>
    <t>Jameer Nelson Jr.16 Pts</t>
  </si>
  <si>
    <t>NDSU 70, SDAK 68</t>
  </si>
  <si>
    <t>Grant Nelson23 Pts</t>
  </si>
  <si>
    <t>A.J. Plitzuweit17 Pts</t>
  </si>
  <si>
    <t>MTST 84, UNCO 73</t>
  </si>
  <si>
    <t>RaeQuan Battle21 Pts</t>
  </si>
  <si>
    <t>  @  9Gonzaga</t>
  </si>
  <si>
    <t>GONZ 84, SF 73</t>
  </si>
  <si>
    <t>Anton Watson20 Pts</t>
  </si>
  <si>
    <t>  @  16Saint Mary's</t>
  </si>
  <si>
    <t>SMC 76, BYU 69</t>
  </si>
  <si>
    <t>Alex Ducas23 Pts</t>
  </si>
  <si>
    <t>Spencer Johnson13 Pts</t>
  </si>
  <si>
    <t>MCN 77, NICH 71</t>
  </si>
  <si>
    <t>Christian Shumate22 Pts</t>
  </si>
  <si>
    <t>Latrell Jones25 Pts</t>
  </si>
  <si>
    <t>UNCW 79, HOF 73 (OT)</t>
  </si>
  <si>
    <t>Trazarien White21 Pts</t>
  </si>
  <si>
    <t>Aaron Estrada25 Pts</t>
  </si>
  <si>
    <t>UL 71, USA 66</t>
  </si>
  <si>
    <t>Themus Fulks23 Pts</t>
  </si>
  <si>
    <t>Isaiah Moore33 Pts</t>
  </si>
  <si>
    <t>ORU 70, STMN 65</t>
  </si>
  <si>
    <t>Max Abmas23 Pts</t>
  </si>
  <si>
    <t>Andrew Rohde23 Pts</t>
  </si>
  <si>
    <t>FUR 88, UTC 79</t>
  </si>
  <si>
    <t>Jalen Slawson20 Pts</t>
  </si>
  <si>
    <t>NKU 75, YSU 63</t>
  </si>
  <si>
    <t>Adrian Nelson17 Pts</t>
  </si>
  <si>
    <t>MONT 83, IDST 74</t>
  </si>
  <si>
    <t>Aanen Moody28 Pts</t>
  </si>
  <si>
    <t>Brock Mackenzie31 Pts</t>
  </si>
  <si>
    <t>UNO 82, SELA 78</t>
  </si>
  <si>
    <t>Jordan Johnson32 Pts</t>
  </si>
  <si>
    <t>Boogie Anderson18 Pts</t>
  </si>
  <si>
    <t>COFC 77, TOW 72</t>
  </si>
  <si>
    <t>Reyne Smith20 Pts</t>
  </si>
  <si>
    <t>Cameron Holden21 Pts</t>
  </si>
  <si>
    <t>NDSU 89, SDST 79</t>
  </si>
  <si>
    <t>Alex Arians20 Pts</t>
  </si>
  <si>
    <t>CLEV 93, MILW 80</t>
  </si>
  <si>
    <t>Jalen Johnson24 Pts</t>
  </si>
  <si>
    <t>WEB 70, SAC 64</t>
  </si>
  <si>
    <t>Dillon Jones18 Pts</t>
  </si>
  <si>
    <t>Callum McRae16 Pts</t>
  </si>
  <si>
    <t>9Gonzaga</t>
  </si>
  <si>
    <t>GONZ 77, SMC 51</t>
  </si>
  <si>
    <t>Drew Timme18 Pts</t>
  </si>
  <si>
    <t>Logan Johnson20 Pts</t>
  </si>
  <si>
    <t>RICH 71, MASS 38</t>
  </si>
  <si>
    <t>Tyler Burton28 Pts</t>
  </si>
  <si>
    <t>RJ Luis12 Pts</t>
  </si>
  <si>
    <t>JOES 72, LUC 67</t>
  </si>
  <si>
    <t>Lynn Greer III22 Pts</t>
  </si>
  <si>
    <t>Philip Alston18 Pts</t>
  </si>
  <si>
    <t>GT 61, FSU 60</t>
  </si>
  <si>
    <t>Cam Corhen12 Pts</t>
  </si>
  <si>
    <t>CBU 69, ACU 62</t>
  </si>
  <si>
    <t>Tre Armstrong23 Pts</t>
  </si>
  <si>
    <t>Damien Daniels16 Pts</t>
  </si>
  <si>
    <t>LAS 73, URI 56</t>
  </si>
  <si>
    <t>Malik Martin19 Pts</t>
  </si>
  <si>
    <t>BC 80, LOU 62</t>
  </si>
  <si>
    <t>El Ellis16 Pts</t>
  </si>
  <si>
    <t>GCU 82, UTA 77</t>
  </si>
  <si>
    <t>Rayshon Harrison30 Pts</t>
  </si>
  <si>
    <t>Kyron Gibson17 Pts</t>
  </si>
  <si>
    <t>MSM 67, CAN 66 (OT)</t>
  </si>
  <si>
    <t>Dakota Leffew15 Pts</t>
  </si>
  <si>
    <t>Jordan Henderson20 Pts</t>
  </si>
  <si>
    <t>UML 75, UNH 64</t>
  </si>
  <si>
    <t>Allin Blunt19 Pts</t>
  </si>
  <si>
    <t>Nick Johnson21 Pts</t>
  </si>
  <si>
    <t>AMCC 80, MCN 63</t>
  </si>
  <si>
    <t>De'Lazarus Keys18 Pts</t>
  </si>
  <si>
    <t>Christian Shumate30 Pts</t>
  </si>
  <si>
    <t>UVM 79, BING 57</t>
  </si>
  <si>
    <t>Dylan Penn26 Pts</t>
  </si>
  <si>
    <t>MRMK 67, FDU 66</t>
  </si>
  <si>
    <t>Ziggy Reid23 Pts</t>
  </si>
  <si>
    <t>Demetre Roberts15 Pts</t>
  </si>
  <si>
    <t>NKU 63, CLEV 61</t>
  </si>
  <si>
    <t>Marques Warrick18 Pts</t>
  </si>
  <si>
    <t>Tristan Enaruna17 Pts</t>
  </si>
  <si>
    <t>COFC 63, UNCW 58</t>
  </si>
  <si>
    <t>Ryan Larson23 Pts</t>
  </si>
  <si>
    <t>Amari Kelly16 Pts</t>
  </si>
  <si>
    <t>VT 67, ND 64</t>
  </si>
  <si>
    <t>Grant Basile20 Pts</t>
  </si>
  <si>
    <t>Marcus Hammond23 Pts</t>
  </si>
  <si>
    <t>SPU 70, FAIR 52</t>
  </si>
  <si>
    <t>Jaylen Murray23 Pts</t>
  </si>
  <si>
    <t>Chris Maidoh12 Pts</t>
  </si>
  <si>
    <t>NAU 83, MONT 71</t>
  </si>
  <si>
    <t>Jalen Cone28 Pts</t>
  </si>
  <si>
    <t>Dischon Thomas19 Pts</t>
  </si>
  <si>
    <t>NWST 74, UNO 70</t>
  </si>
  <si>
    <t>Demarcus Sharp31 Pts</t>
  </si>
  <si>
    <t>Tyson Jackson19 Pts</t>
  </si>
  <si>
    <t>TAR 74, UTRGV 70</t>
  </si>
  <si>
    <t>Jakorie Smith26 Pts</t>
  </si>
  <si>
    <t>C.J. Jackson17 Pts</t>
  </si>
  <si>
    <t>ORU 92, NDSU 58</t>
  </si>
  <si>
    <t>Max Abmas26 Pts</t>
  </si>
  <si>
    <t>Boden Skunberg18 Pts</t>
  </si>
  <si>
    <t>CSUB 51, CSUN 47</t>
  </si>
  <si>
    <t>Antavion Collum16 Pts</t>
  </si>
  <si>
    <t>De'Sean Allen-Eikens15 Pts</t>
  </si>
  <si>
    <t>MRST 61, MAN 50</t>
  </si>
  <si>
    <t>Patrick Gardner22 Pts</t>
  </si>
  <si>
    <t>Ant Nelson15 Pts</t>
  </si>
  <si>
    <t>MTST 60, WEB 58 (2OT)</t>
  </si>
  <si>
    <t>RaeQuan Battle17 Pts</t>
  </si>
  <si>
    <t>CP 88, LBSU 68</t>
  </si>
  <si>
    <t>Brantly Stevenson28 Pts</t>
  </si>
  <si>
    <t>AJ George14 Pts</t>
  </si>
  <si>
    <t>UTU 80, SFA 76 (OT)</t>
  </si>
  <si>
    <t>Cameron Gooden22 Pts</t>
  </si>
  <si>
    <t>Latrell Jossell17 Pts</t>
  </si>
  <si>
    <t>DAV 65, SBU 54</t>
  </si>
  <si>
    <t>Desmond Watson17 Pts</t>
  </si>
  <si>
    <t>Chad Venning16 Pts</t>
  </si>
  <si>
    <t>WAKE 77, SYR 74</t>
  </si>
  <si>
    <t>Bobi Klintman17 Pts</t>
  </si>
  <si>
    <t>Benny Williams18 Pts</t>
  </si>
  <si>
    <t>CSU 67, FRES 65</t>
  </si>
  <si>
    <t>John Tonje20 Pts</t>
  </si>
  <si>
    <t>Isaiah Hill22 Pts</t>
  </si>
  <si>
    <t>GMU 62, RICH 57</t>
  </si>
  <si>
    <t>Josh Oduro16 Pts</t>
  </si>
  <si>
    <t>PITT 89, GT 81</t>
  </si>
  <si>
    <t>Jamarius Burton21 Pts</t>
  </si>
  <si>
    <t>Ja'von Franklin19 Pts</t>
  </si>
  <si>
    <t>GRAM 87, BCU 72</t>
  </si>
  <si>
    <t>Jourdan Smith23 Pts</t>
  </si>
  <si>
    <t>Kevin Davis21 Pts</t>
  </si>
  <si>
    <t>COLO 74, WASH 68</t>
  </si>
  <si>
    <t>Julian Hammond III21 Pts</t>
  </si>
  <si>
    <t>Cole Bajema16 Pts</t>
  </si>
  <si>
    <t>SJU 76, BUT 63</t>
  </si>
  <si>
    <t>Joel Soriano19 Pts</t>
  </si>
  <si>
    <t>Simas Lukosius23 Pts</t>
  </si>
  <si>
    <t>UNLV 78, AFA 70 (OT)</t>
  </si>
  <si>
    <t>EJ Harkless35 Pts</t>
  </si>
  <si>
    <t>Jake Heidbreder24 Pts</t>
  </si>
  <si>
    <t>AMCC 75, NWST 71</t>
  </si>
  <si>
    <t>Jalen Jackson17 Pts</t>
  </si>
  <si>
    <t>Demarcus Sharp32 Pts</t>
  </si>
  <si>
    <t>JOES 87, GW 76</t>
  </si>
  <si>
    <t>Erik Reynolds II34 Pts</t>
  </si>
  <si>
    <t>WSU 69, CAL 52</t>
  </si>
  <si>
    <t>TJ Bamba17 Pts</t>
  </si>
  <si>
    <t>Monty Bowser19 Pts</t>
  </si>
  <si>
    <t>DEP 66, HALL 65</t>
  </si>
  <si>
    <t>Javan Johnson19 Pts</t>
  </si>
  <si>
    <t>HOW 91, SCST 55</t>
  </si>
  <si>
    <t>Bryce Harris20 Pts</t>
  </si>
  <si>
    <t>Cameron Jones14 Pts</t>
  </si>
  <si>
    <t>WKU 73, UTEP 67</t>
  </si>
  <si>
    <t>Jamarion Sharp16 Pts</t>
  </si>
  <si>
    <t>Calvin Solomon18 Pts</t>
  </si>
  <si>
    <t>OSU 65, WISC 57</t>
  </si>
  <si>
    <t>Sean McNeil17 Pts</t>
  </si>
  <si>
    <t>Tyler Wahl19 Pts</t>
  </si>
  <si>
    <t>MISS 67, SC 61</t>
  </si>
  <si>
    <t>Amaree Abram20 Pts</t>
  </si>
  <si>
    <t>Gregory Jackson II24 Pts</t>
  </si>
  <si>
    <t>IONA 74, MSM 54</t>
  </si>
  <si>
    <t>Walter Clayton Jr.21 Pts</t>
  </si>
  <si>
    <t>WVU 78, TTU 62</t>
  </si>
  <si>
    <t>Kedrian Johnson20 Pts</t>
  </si>
  <si>
    <t>Pop Isaacs15 Pts</t>
  </si>
  <si>
    <t>UNC 85, BC 61</t>
  </si>
  <si>
    <t>Caleb Love22 Pts</t>
  </si>
  <si>
    <t>UNM 87, WYO 76</t>
  </si>
  <si>
    <t>Jaelen House28 Pts</t>
  </si>
  <si>
    <t>Hunter Maldonado36 Pts</t>
  </si>
  <si>
    <t>COLG 79, LAF 61</t>
  </si>
  <si>
    <t>Keegan Records21 Pts</t>
  </si>
  <si>
    <t>Josh Rivera13 Pts</t>
  </si>
  <si>
    <t>LAS 81, DUQ 70</t>
  </si>
  <si>
    <t>Jhamir Brickus23 Pts</t>
  </si>
  <si>
    <t>Jimmy Clark III27 Pts</t>
  </si>
  <si>
    <t>VILL 80, GTWN 48</t>
  </si>
  <si>
    <t>Cam Whitmore19 Pts</t>
  </si>
  <si>
    <t>Primo Spears17 Pts</t>
  </si>
  <si>
    <t>NCCU 89, DSU 59</t>
  </si>
  <si>
    <t>Justin Wright23 Pts</t>
  </si>
  <si>
    <t>Khyrie Staten18 Pts</t>
  </si>
  <si>
    <t>LSU 72, UGA 67</t>
  </si>
  <si>
    <t>KJ Williams18 Pts</t>
  </si>
  <si>
    <t>Braelen Bridges13 Pts</t>
  </si>
  <si>
    <t>LT 81, FIU 76 (OT)</t>
  </si>
  <si>
    <t>Keaston Willis23 Pts</t>
  </si>
  <si>
    <t>Denver Jones25 Pts</t>
  </si>
  <si>
    <t>MINN 78, NEB 75</t>
  </si>
  <si>
    <t>Dawson Garcia18 Pts</t>
  </si>
  <si>
    <t>Keisei Tominaga23 Pts</t>
  </si>
  <si>
    <t>STAN 73, UTAH 62</t>
  </si>
  <si>
    <t>Brandon Angel16 Pts</t>
  </si>
  <si>
    <t>Branden Carlson27 Pts</t>
  </si>
  <si>
    <t>TXSO 66, ALCN 62</t>
  </si>
  <si>
    <t>Davon Barnes19 Pts</t>
  </si>
  <si>
    <t>Byron Joshua21 Pts</t>
  </si>
  <si>
    <t>RICE 72, UTSA 71</t>
  </si>
  <si>
    <t>Quincy Olivari18 Pts</t>
  </si>
  <si>
    <t>SPU 70, RID 62</t>
  </si>
  <si>
    <t>Jaylen Murray22 Pts</t>
  </si>
  <si>
    <t>Mervin James13 Pts</t>
  </si>
  <si>
    <t>OKST 57, OU 49</t>
  </si>
  <si>
    <t>Tanner Groves13 Pts</t>
  </si>
  <si>
    <t>NCST 97, VT 77</t>
  </si>
  <si>
    <t>Terquavion Smith30 Pts</t>
  </si>
  <si>
    <t>Rodney Rice17 Pts</t>
  </si>
  <si>
    <t>MTST 85, NAU 78</t>
  </si>
  <si>
    <t>RaeQuan Battle25 Pts</t>
  </si>
  <si>
    <t>Carson Towt16 Pts</t>
  </si>
  <si>
    <t>ASU 63, ORST 57</t>
  </si>
  <si>
    <t>Warren Washington15 Pts</t>
  </si>
  <si>
    <t>Glenn Taylor Jr.17 Pts</t>
  </si>
  <si>
    <t>  @  2UCLA</t>
  </si>
  <si>
    <t>UCLA 80, COLO 69</t>
  </si>
  <si>
    <t>Amari Bailey26 Pts</t>
  </si>
  <si>
    <t>Tristan da Silva17 Pts</t>
  </si>
  <si>
    <t>KU 78, WVU 61</t>
  </si>
  <si>
    <t>Jalen Wilson22 Pts</t>
  </si>
  <si>
    <t>Erik Stevenson13 Pts</t>
  </si>
  <si>
    <t>MARQ 72, SJU 70 (OT)</t>
  </si>
  <si>
    <t>Tyler Kolek19 Pts</t>
  </si>
  <si>
    <t>  @  7Texas</t>
  </si>
  <si>
    <t>TEX 61, OKST 47</t>
  </si>
  <si>
    <t>Sir'Jabari Rice15 Pts</t>
  </si>
  <si>
    <t>Caleb Asberry16 Pts</t>
  </si>
  <si>
    <t>ARIZ 95, STAN 84</t>
  </si>
  <si>
    <t>Oumar Ballo24 Pts</t>
  </si>
  <si>
    <t>Spencer Jones22 Pts</t>
  </si>
  <si>
    <t>  @  10Baylor</t>
  </si>
  <si>
    <t>ISU 78, BAY 72</t>
  </si>
  <si>
    <t>Gabe Kalscheur24 Pts</t>
  </si>
  <si>
    <t>Jalen Bridges28 Pts</t>
  </si>
  <si>
    <t>  @  11UConn</t>
  </si>
  <si>
    <t>CONN 73, PROV 66</t>
  </si>
  <si>
    <t>Jordan Hawkins19 Pts</t>
  </si>
  <si>
    <t>TCU 80, KSU 67</t>
  </si>
  <si>
    <t>Chuck O'Bannon Jr.22 Pts</t>
  </si>
  <si>
    <t>Keyontae Johnson14 Pts</t>
  </si>
  <si>
    <t>UVA 68, UNC 59</t>
  </si>
  <si>
    <t>Jayden Gardner17 Pts</t>
  </si>
  <si>
    <t>R.J. Davis24 Pts</t>
  </si>
  <si>
    <t>  @  14Miami</t>
  </si>
  <si>
    <t>MIA 74, WAKE 72</t>
  </si>
  <si>
    <t>Jordan Miller18 Pts</t>
  </si>
  <si>
    <t>Tyree Appleby24 Pts</t>
  </si>
  <si>
    <t>  @  15Xavier</t>
  </si>
  <si>
    <t>XAV 89, DEP 84</t>
  </si>
  <si>
    <t>Jack Nunge23 Pts</t>
  </si>
  <si>
    <t>Umoja Gibson22 Pts</t>
  </si>
  <si>
    <t>  @  17Tennessee</t>
  </si>
  <si>
    <t>TENN 70, MISS 55</t>
  </si>
  <si>
    <t>Josiah-Jordan James20 Pts</t>
  </si>
  <si>
    <t>Myles Burns14 Pts</t>
  </si>
  <si>
    <t>  @  20San Diego State</t>
  </si>
  <si>
    <t>SDSU 64, CSU 61</t>
  </si>
  <si>
    <t>Lamont Butler16 Pts</t>
  </si>
  <si>
    <t>John Tonje17 Pts</t>
  </si>
  <si>
    <t>  @  21Duke</t>
  </si>
  <si>
    <t>DUKE 96, PITT 69</t>
  </si>
  <si>
    <t>Nike Sibande17 Pts</t>
  </si>
  <si>
    <t>  @  24Creighton</t>
  </si>
  <si>
    <t>CREI 87, VILL 74</t>
  </si>
  <si>
    <t>Ryan Kalkbrenner21 Pts</t>
  </si>
  <si>
    <t>Eric Dixon20 Pts</t>
  </si>
  <si>
    <t>TOL 91, M-OH 75</t>
  </si>
  <si>
    <t>Setric Millner Jr.19 Pts</t>
  </si>
  <si>
    <t>Morgan Safford21 Pts</t>
  </si>
  <si>
    <t>VCU 71, DAV 53</t>
  </si>
  <si>
    <t>Jamir Watkins11 Pts</t>
  </si>
  <si>
    <t>Grant Huffman10 Pts</t>
  </si>
  <si>
    <t>RUTG 62, MICH 50</t>
  </si>
  <si>
    <t>Cam Spencer18 Pts</t>
  </si>
  <si>
    <t>ECU 73, USF 58</t>
  </si>
  <si>
    <t>RJ Felton22 Pts</t>
  </si>
  <si>
    <t>Tyler Harris26 Pts</t>
  </si>
  <si>
    <t>MSST 69, FLA 68 (OT)</t>
  </si>
  <si>
    <t>Tolu Smith28 Pts</t>
  </si>
  <si>
    <t>Riley Kugel14 Pts</t>
  </si>
  <si>
    <t>OHIO 90, BALL 70</t>
  </si>
  <si>
    <t>AJ Brown28 Pts</t>
  </si>
  <si>
    <t>Payton Sparks21 Pts</t>
  </si>
  <si>
    <t>SLU 82, GMU 54</t>
  </si>
  <si>
    <t>Josh Oduro15 Pts</t>
  </si>
  <si>
    <t>OSU 73, IOWA 69</t>
  </si>
  <si>
    <t>Bruce Thornton17 Pts</t>
  </si>
  <si>
    <t>Filip Rebraca20 Pts</t>
  </si>
  <si>
    <t>JKST 62, PV 60 (OT)</t>
  </si>
  <si>
    <t>Ken Evans Jr.22 Pts</t>
  </si>
  <si>
    <t>Will Douglas21 Pts</t>
  </si>
  <si>
    <t>UCF 76, SMU 70</t>
  </si>
  <si>
    <t>C.J. Kelly21 Pts</t>
  </si>
  <si>
    <t>Zhuric Phelps21 Pts</t>
  </si>
  <si>
    <t>SHSU 64, CBU 51</t>
  </si>
  <si>
    <t>Donte Powers21 Pts</t>
  </si>
  <si>
    <t>Taran Armstrong10 Pts</t>
  </si>
  <si>
    <t>UCI 75, CSUB 51</t>
  </si>
  <si>
    <t>JC Butler13 Pts</t>
  </si>
  <si>
    <t>Antavion Collum14 Pts</t>
  </si>
  <si>
    <t>KENT 76, NIU 57</t>
  </si>
  <si>
    <t>Zarique Nutter13 Pts</t>
  </si>
  <si>
    <t>DAY 60, JOES 54</t>
  </si>
  <si>
    <t>Toumani Camara17 Pts</t>
  </si>
  <si>
    <t>Erik Reynolds II19 Pts</t>
  </si>
  <si>
    <t>SJSU 81, NEV 77 (OT)</t>
  </si>
  <si>
    <t>Omari Moore26 Pts</t>
  </si>
  <si>
    <t>Jarod Lucas28 Pts</t>
  </si>
  <si>
    <t>ORE 75, WSU 70</t>
  </si>
  <si>
    <t>TJ Bamba19 Pts</t>
  </si>
  <si>
    <t>GCU 84, SEA 79</t>
  </si>
  <si>
    <t>Gabe McGlothan35 Pts</t>
  </si>
  <si>
    <t>Cameron Tyson27 Pts</t>
  </si>
  <si>
    <t>CSUF 62, HAW 60 (OT)</t>
  </si>
  <si>
    <t>Samuta Avea19 Pts</t>
  </si>
  <si>
    <t>UMES 80, MORG 64</t>
  </si>
  <si>
    <t>Zion Styles19 Pts</t>
  </si>
  <si>
    <t>Isaiah Burke17 Pts</t>
  </si>
  <si>
    <t>FAU 75, WKU 51</t>
  </si>
  <si>
    <t>Johnell Davis14 Pts</t>
  </si>
  <si>
    <t>Dayvion McKnight18 Pts</t>
  </si>
  <si>
    <t>PSU 79, ILL 76</t>
  </si>
  <si>
    <t>Andrew Funk20 Pts</t>
  </si>
  <si>
    <t>Terrence Shannon Jr.19 Pts</t>
  </si>
  <si>
    <t>AKR 101, BUFF 77</t>
  </si>
  <si>
    <t>Xavier Castaneda31 Pts</t>
  </si>
  <si>
    <t>Zid Powell25 Pts</t>
  </si>
  <si>
    <t>ARK 76, AUB 73</t>
  </si>
  <si>
    <t>Anthony Black19 Pts</t>
  </si>
  <si>
    <t>K.D. Johnson20 Pts</t>
  </si>
  <si>
    <t>MTSU 66, CHAR 65</t>
  </si>
  <si>
    <t>Camryn Weston22 Pts</t>
  </si>
  <si>
    <t>WICH 81, TLSA 63</t>
  </si>
  <si>
    <t>James Rojas13 Pts</t>
  </si>
  <si>
    <t>Tim Dalger21 Pts</t>
  </si>
  <si>
    <t>MRST 75, QUIN 59</t>
  </si>
  <si>
    <t>Dezi Jones14 Pts</t>
  </si>
  <si>
    <t>FOR 69, LAS 61</t>
  </si>
  <si>
    <t>Darius Quisenberry22 Pts</t>
  </si>
  <si>
    <t>Khalil Brantley18 Pts</t>
  </si>
  <si>
    <t>NORF 73, COPP 56</t>
  </si>
  <si>
    <t>Mike Hood18 Pts</t>
  </si>
  <si>
    <t>VAN 77, LSU 68</t>
  </si>
  <si>
    <t>Tyrin Lawrence22 Pts</t>
  </si>
  <si>
    <t>KJ Williams26 Pts</t>
  </si>
  <si>
    <t>UNT 74, LT 46</t>
  </si>
  <si>
    <t>Aaron Scott19 Pts</t>
  </si>
  <si>
    <t>Jordan Crawford10 Pts</t>
  </si>
  <si>
    <t>BOIS 87, UNLV 76 (OT)</t>
  </si>
  <si>
    <t>Naje Smith18 Pts</t>
  </si>
  <si>
    <t>EJ Harkless18 Pts</t>
  </si>
  <si>
    <t>UVU 72, TAR 58</t>
  </si>
  <si>
    <t>Justin Harmon23 Pts</t>
  </si>
  <si>
    <t>Jakorie Smith12 Pts</t>
  </si>
  <si>
    <t>UCSB 64, CP 54</t>
  </si>
  <si>
    <t>Brantly Stevenson18 Pts</t>
  </si>
  <si>
    <t>MD 70, MINN 54</t>
  </si>
  <si>
    <t>Donta Scott20 Pts</t>
  </si>
  <si>
    <t>AAMU 77, SOU 63</t>
  </si>
  <si>
    <t>Messiah Thompson27 Pts</t>
  </si>
  <si>
    <t>UAB 87, RICE 60</t>
  </si>
  <si>
    <t>Jordan Walker27 Pts</t>
  </si>
  <si>
    <t>Travis Evee20 Pts</t>
  </si>
  <si>
    <t>NIA 71, SIE 65</t>
  </si>
  <si>
    <t>Noah Thomasson18 Pts</t>
  </si>
  <si>
    <t>Javian McCollum24 Pts</t>
  </si>
  <si>
    <t>CLEM 80, NCST 54</t>
  </si>
  <si>
    <t>Ian Schieffelin15 Pts</t>
  </si>
  <si>
    <t>D.J. Burns Jr.12 Pts</t>
  </si>
  <si>
    <t>USU 91, UNM 76</t>
  </si>
  <si>
    <t>Taylor Funk32 Pts</t>
  </si>
  <si>
    <t>SUU 76, UTU 75</t>
  </si>
  <si>
    <t>Jason Spurgin18 Pts</t>
  </si>
  <si>
    <t>Cameron Gooden35 Pts</t>
  </si>
  <si>
    <t>UCR 68, UCD 52</t>
  </si>
  <si>
    <t>Zyon Pullin19 Pts</t>
  </si>
  <si>
    <t>ASU 77, USC 72</t>
  </si>
  <si>
    <t>Desmond Cambridge Jr.27 Pts</t>
  </si>
  <si>
    <t>Reese Dixon-Waters16 Pts</t>
  </si>
  <si>
    <t>HOU 60, ECU 46</t>
  </si>
  <si>
    <t>Marcus Sasser30 Pts</t>
  </si>
  <si>
    <t>Ezra Ausar18 Pts</t>
  </si>
  <si>
    <t>UCLA 75, ORE 56</t>
  </si>
  <si>
    <t>Tyger Campbell28 Pts</t>
  </si>
  <si>
    <t>Will Richardson10 Pts</t>
  </si>
  <si>
    <t>KU 71, ISU 58</t>
  </si>
  <si>
    <t>Jalen Wilson25 Pts</t>
  </si>
  <si>
    <t>  @  4Alabama</t>
  </si>
  <si>
    <t>ALA 72, MSST 49</t>
  </si>
  <si>
    <t>Brandon Miller18 Pts</t>
  </si>
  <si>
    <t>PUR 70, RUTG 65</t>
  </si>
  <si>
    <t>Mason Gillis20 Pts</t>
  </si>
  <si>
    <t>Derek Simpson18 Pts</t>
  </si>
  <si>
    <t>11UConn</t>
  </si>
  <si>
    <t>MARQ 70, CONN 68</t>
  </si>
  <si>
    <t>Tyler Kolek17 Pts</t>
  </si>
  <si>
    <t>Adama Sanogo19 Pts</t>
  </si>
  <si>
    <t>TEX 66, TCU 60</t>
  </si>
  <si>
    <t>Dylan Disu15 Pts</t>
  </si>
  <si>
    <t>Mike Miles Jr.15 Pts</t>
  </si>
  <si>
    <t>UVA 76, CLEM 56</t>
  </si>
  <si>
    <t>Jayden Gardner23 Pts</t>
  </si>
  <si>
    <t>Hunter Tyson15 Pts</t>
  </si>
  <si>
    <t>21Duke</t>
  </si>
  <si>
    <t>DUKE 85, MIA 78</t>
  </si>
  <si>
    <t>Kyle Filipowski17 Pts</t>
  </si>
  <si>
    <t>Isaiah Wong22 Pts</t>
  </si>
  <si>
    <t>24Creighton</t>
  </si>
  <si>
    <t>XAV 82, CREI 60</t>
  </si>
  <si>
    <t>Ryan Kalkbrenner18 Pts</t>
  </si>
  <si>
    <t>17Tennessee</t>
  </si>
  <si>
    <t>  @  25Missouri</t>
  </si>
  <si>
    <t>MIZ 79, TENN 71</t>
  </si>
  <si>
    <t>D'Moi Hodge26 Pts</t>
  </si>
  <si>
    <t>  @  18Texas A&amp;M</t>
  </si>
  <si>
    <t>TA&amp;M 67, ARK 61</t>
  </si>
  <si>
    <t>Wade Taylor IV18 Pts</t>
  </si>
  <si>
    <t>Nick Smith Jr.16 Pts</t>
  </si>
  <si>
    <t>  @  19Indiana</t>
  </si>
  <si>
    <t>IU 70, MD 60</t>
  </si>
  <si>
    <t>Trayce Jackson-Davis24 Pts</t>
  </si>
  <si>
    <t>Hakim Hart16 Pts</t>
  </si>
  <si>
    <t>SDSU 64, SJSU 49</t>
  </si>
  <si>
    <t>Keshad Johnson15 Pts</t>
  </si>
  <si>
    <t>Tibet Gorener15 Pts</t>
  </si>
  <si>
    <t>VAN 80, UK 73</t>
  </si>
  <si>
    <t>Ezra Manjon25 Pts</t>
  </si>
  <si>
    <t>Antonio Reeves22 Pts</t>
  </si>
  <si>
    <t>FAU 68, MTSU 65</t>
  </si>
  <si>
    <t>Johnell Davis18 Pts</t>
  </si>
  <si>
    <t>Deandre Dishman17 Pts</t>
  </si>
  <si>
    <t>OSU 68, MSU 58</t>
  </si>
  <si>
    <t>Bruce Thornton21 Pts</t>
  </si>
  <si>
    <t>Joey Hauser15 Pts</t>
  </si>
  <si>
    <t>TXSO 74, AAMU 61</t>
  </si>
  <si>
    <t>PJ Henry26 Pts</t>
  </si>
  <si>
    <t>Lorenzo Downey15 Pts</t>
  </si>
  <si>
    <t>CIN 84, TEM 54</t>
  </si>
  <si>
    <t>Landers Nolley II22 Pts</t>
  </si>
  <si>
    <t>Zach Hicks12 Pts</t>
  </si>
  <si>
    <t>UAB 76, UNT 69</t>
  </si>
  <si>
    <t>Tylor Perry17 Pts</t>
  </si>
  <si>
    <t>TOL 82, OHIO 75</t>
  </si>
  <si>
    <t>RayJ Dennis28 Pts</t>
  </si>
  <si>
    <t>Jaylin Hunter27 Pts</t>
  </si>
  <si>
    <t>HOW 74, UMES 55</t>
  </si>
  <si>
    <t>Shy Odom16 Pts</t>
  </si>
  <si>
    <t>Kevon Voyles9 Pts</t>
  </si>
  <si>
    <t>IONA 71, NIA 59</t>
  </si>
  <si>
    <t>Walter Clayton Jr.22 Pts</t>
  </si>
  <si>
    <t>Aaron Gray18 Pts</t>
  </si>
  <si>
    <t>PSU 67, NU 65 (OT)</t>
  </si>
  <si>
    <t>Seth Lundy16 Pts</t>
  </si>
  <si>
    <t>Boo Buie16 Pts</t>
  </si>
  <si>
    <t>MEM 81, UCF 76</t>
  </si>
  <si>
    <t>DeAndre Williams35 Pts</t>
  </si>
  <si>
    <t>C.J. Kelly28 Pts</t>
  </si>
  <si>
    <t>KENT 79, AKR 73</t>
  </si>
  <si>
    <t>Miryne Thomas24 Pts</t>
  </si>
  <si>
    <t>Enrique Freeman26 Pts</t>
  </si>
  <si>
    <t>MRST 69, SPU 57</t>
  </si>
  <si>
    <t>Patrick Gardner18 Pts</t>
  </si>
  <si>
    <t>Jaylen Murray14 Pts</t>
  </si>
  <si>
    <t>NORF 72, NCCU 65 (OT)</t>
  </si>
  <si>
    <t>Joe Bryant Jr.23 Pts</t>
  </si>
  <si>
    <t>Justin Wright13 Pts</t>
  </si>
  <si>
    <t>GCU 78, SHSU 75</t>
  </si>
  <si>
    <t>Kobe Knox21 Pts</t>
  </si>
  <si>
    <t>Qua Grant24 Pts</t>
  </si>
  <si>
    <t>CSUF 83, UCI 80</t>
  </si>
  <si>
    <t>Latrell Wrightsell Jr.22 Pts</t>
  </si>
  <si>
    <t>Dawson Baker22 Pts</t>
  </si>
  <si>
    <t>GRAM 78, JKST 69</t>
  </si>
  <si>
    <t>Jourdan Smith18 Pts</t>
  </si>
  <si>
    <t>Coltie Young18 Pts</t>
  </si>
  <si>
    <t>TULN 82, WICH 76</t>
  </si>
  <si>
    <t>Kevin Cross24 Pts</t>
  </si>
  <si>
    <t>Craig Porter Jr.22 Pts</t>
  </si>
  <si>
    <t>HOU 69, CIN 48</t>
  </si>
  <si>
    <t>J'Wan Roberts16 Pts</t>
  </si>
  <si>
    <t>Landers Nolley II14 Pts</t>
  </si>
  <si>
    <t>ARIZ 61, UCLA 59</t>
  </si>
  <si>
    <t>Azuolas Tubelis19 Pts</t>
  </si>
  <si>
    <t>Amari Bailey19 Pts</t>
  </si>
  <si>
    <t>7Texas</t>
  </si>
  <si>
    <t>TEX 76, KU 56</t>
  </si>
  <si>
    <t>Dylan Disu18 Pts</t>
  </si>
  <si>
    <t>Jalen Wilson24 Pts</t>
  </si>
  <si>
    <t>25Missouri</t>
  </si>
  <si>
    <t>ALA 72, MIZ 61</t>
  </si>
  <si>
    <t>Brandon Miller20 Pts</t>
  </si>
  <si>
    <t>D'Moi Hodge21 Pts</t>
  </si>
  <si>
    <t>PUR 80, OSU 66</t>
  </si>
  <si>
    <t>Zach Edey32 Pts</t>
  </si>
  <si>
    <t>Roddy Gayle Jr.20 Pts</t>
  </si>
  <si>
    <t>15Xavier</t>
  </si>
  <si>
    <t>MARQ 65, XAV 51</t>
  </si>
  <si>
    <t>Tyler Kolek20 Pts</t>
  </si>
  <si>
    <t>Adam Kunkel14 Pts</t>
  </si>
  <si>
    <t>DUKE 59, UVA 49</t>
  </si>
  <si>
    <t>Jeremy Roach23 Pts</t>
  </si>
  <si>
    <t>Reece Beekman12 Pts</t>
  </si>
  <si>
    <t>TA&amp;M 87, VAN 75</t>
  </si>
  <si>
    <t>Tyrin Lawrence18 Pts</t>
  </si>
  <si>
    <t>PSU 77, IU 73</t>
  </si>
  <si>
    <t>Jalen Pickett28 Pts</t>
  </si>
  <si>
    <t>SDSU 62, USU 57</t>
  </si>
  <si>
    <t>Steven Ashworth13 Pts</t>
  </si>
  <si>
    <t>UVM 72, UML 59</t>
  </si>
  <si>
    <t>Dylan Penn21 Pts</t>
  </si>
  <si>
    <t>Allin Blunt14 Pts</t>
  </si>
  <si>
    <t>YALE 80, COR 60</t>
  </si>
  <si>
    <t>John Poulakidas25 Pts</t>
  </si>
  <si>
    <t>Guy Ragland Jr.12 Pts</t>
  </si>
  <si>
    <t>HOW 65, NORF 64</t>
  </si>
  <si>
    <t>Jelani Williams20 Pts</t>
  </si>
  <si>
    <t>Dana Tate Jr.19 Pts</t>
  </si>
  <si>
    <t>VCU 90, SLU 78</t>
  </si>
  <si>
    <t>Jayden Nunn18 Pts</t>
  </si>
  <si>
    <t>Javon Pickett18 Pts</t>
  </si>
  <si>
    <t>PRIN 77, PENN 70</t>
  </si>
  <si>
    <t>Tosan Evbuomwan21 Pts</t>
  </si>
  <si>
    <t>Jordan Dingle19 Pts</t>
  </si>
  <si>
    <t>DAY 78, FOR 68</t>
  </si>
  <si>
    <t>Toumani Camara28 Pts</t>
  </si>
  <si>
    <t>TXSO 61, GRAM 58</t>
  </si>
  <si>
    <t>Zahad Munford12 Pts</t>
  </si>
  <si>
    <t>MEM 94, TULN 54</t>
  </si>
  <si>
    <t>DeAndre Williams27 Pts</t>
  </si>
  <si>
    <t>Jalen Cook15 Pts</t>
  </si>
  <si>
    <t>KENT 93, TOL 78</t>
  </si>
  <si>
    <t>Sincere Carry26 Pts</t>
  </si>
  <si>
    <t>Setric Millner Jr.25 Pts</t>
  </si>
  <si>
    <t>IONA 76, MRST 55</t>
  </si>
  <si>
    <t>Daniss Jenkins27 Pts</t>
  </si>
  <si>
    <t>Patrick Gardner23 Pts</t>
  </si>
  <si>
    <t>FAU 78, UAB 56</t>
  </si>
  <si>
    <t>Alijah Martin30 Pts</t>
  </si>
  <si>
    <t>Jordan Walker18 Pts</t>
  </si>
  <si>
    <t>UCSB 72, CSUF 62</t>
  </si>
  <si>
    <t>GCU 84, SUU 66</t>
  </si>
  <si>
    <t>Rayshon Harrison31 Pts</t>
  </si>
  <si>
    <t>Tevian Jones17 Pts</t>
  </si>
  <si>
    <t>MEM 75, HOU 65</t>
  </si>
  <si>
    <t>Kendric Davis31 Pts</t>
  </si>
  <si>
    <t>Jamal Shead16 Pts</t>
  </si>
  <si>
    <t>18Texas A&amp;M</t>
  </si>
  <si>
    <t>ALA 82, TA&amp;M 63</t>
  </si>
  <si>
    <t>Brandon Miller23 Pts</t>
  </si>
  <si>
    <t>Dexter Dennis14 Pts</t>
  </si>
  <si>
    <t>PUR 67, PSU 65</t>
  </si>
  <si>
    <t>Zach Edey30 Pts</t>
  </si>
  <si>
    <t>Seth Lundy19 Pts</t>
  </si>
  <si>
    <t>PRIN 74, YALE 65</t>
  </si>
  <si>
    <t>Bez Mbeng18 Pts</t>
  </si>
  <si>
    <t>VCU 68, DAY 56</t>
  </si>
  <si>
    <t>Adrian Baldwin Jr.16 Pts</t>
  </si>
  <si>
    <t>DaRon Holmes II28 Pts</t>
  </si>
  <si>
    <t>16Southeast Missouri State</t>
  </si>
  <si>
    <t>  @  16Texas A&amp;M-Corpus Christi</t>
  </si>
  <si>
    <t>AMCC 75, SEMO 71</t>
  </si>
  <si>
    <t>Jalen Jackson22 Pts</t>
  </si>
  <si>
    <t>Chris Harris23 Pts</t>
  </si>
  <si>
    <t>Men's Basketball Championship - South Region - First Four</t>
  </si>
  <si>
    <t>11Pittsburgh</t>
  </si>
  <si>
    <t>  @  11Mississippi State</t>
  </si>
  <si>
    <t>PITT 60, MSST 59</t>
  </si>
  <si>
    <t>Nelly Cummings15 Pts</t>
  </si>
  <si>
    <t>Dashawn Davis15 Pts</t>
  </si>
  <si>
    <t>Men's Basketball Championship - Midwest Region - First Four</t>
  </si>
  <si>
    <t>HOF 88, RUTG 86 (OT)</t>
  </si>
  <si>
    <t>Tyler Thomas25 Pts</t>
  </si>
  <si>
    <t>NIT - 1st Round</t>
  </si>
  <si>
    <t>MICH 90, TOL 80</t>
  </si>
  <si>
    <t>Kobe Bufkin23 Pts</t>
  </si>
  <si>
    <t>UAB 88, USM 60</t>
  </si>
  <si>
    <t>KJ Buffen26 Pts</t>
  </si>
  <si>
    <t>DeAndre Pinckney15 Pts</t>
  </si>
  <si>
    <t>LIB 62, VILL 57</t>
  </si>
  <si>
    <t>Darius McGhee26 Pts</t>
  </si>
  <si>
    <t>Brandon Slater18 Pts</t>
  </si>
  <si>
    <t>VAN 71, YALE 62</t>
  </si>
  <si>
    <t>Tyrin Lawrence25 Pts</t>
  </si>
  <si>
    <t>August Mahoney19 Pts</t>
  </si>
  <si>
    <t>WISC 81, BRAD 62</t>
  </si>
  <si>
    <t>Steven Crowl36 Pts</t>
  </si>
  <si>
    <t>Rienk Mast14 Pts</t>
  </si>
  <si>
    <t>EWU 81, WSU 74</t>
  </si>
  <si>
    <t>Steele Venters27 Pts</t>
  </si>
  <si>
    <t>DJ Rodman23 Pts</t>
  </si>
  <si>
    <t>COLO 65, HALL 64</t>
  </si>
  <si>
    <t>Ethan Wright18 Pts</t>
  </si>
  <si>
    <t>KC Ndefo18 Pts</t>
  </si>
  <si>
    <t>16Fairleigh Dickinson</t>
  </si>
  <si>
    <t>  @  16Texas Southern</t>
  </si>
  <si>
    <t>FDU 84, TXSO 61</t>
  </si>
  <si>
    <t>John Walker III22 Pts</t>
  </si>
  <si>
    <t>Men's Basketball Championship - East Region - First Four</t>
  </si>
  <si>
    <t>11Nevada</t>
  </si>
  <si>
    <t>  @  11Arizona State</t>
  </si>
  <si>
    <t>ASU 98, NEV 73</t>
  </si>
  <si>
    <t>Will Baker17 Pts</t>
  </si>
  <si>
    <t>Men's Basketball Championship - West Region - First Four</t>
  </si>
  <si>
    <t>UCF 67, FLA 49</t>
  </si>
  <si>
    <t>Riley Kugel13 Pts</t>
  </si>
  <si>
    <t>OKST 69, YSU 64</t>
  </si>
  <si>
    <t>Tyreek Smith13 Pts</t>
  </si>
  <si>
    <t>Dwayne Cohill25 Pts</t>
  </si>
  <si>
    <t>MORE 68, CLEM 64</t>
  </si>
  <si>
    <t>Mark Freeman19 Pts</t>
  </si>
  <si>
    <t>Chase Hunter18 Pts</t>
  </si>
  <si>
    <t>UNT 69, ALCN 53</t>
  </si>
  <si>
    <t>Tylor Perry21 Pts</t>
  </si>
  <si>
    <t>Dominic Brewton14 Pts</t>
  </si>
  <si>
    <t>CIN 81, VT 72</t>
  </si>
  <si>
    <t>David DeJulius21 Pts</t>
  </si>
  <si>
    <t>Justyn Mutts19 Pts</t>
  </si>
  <si>
    <t>SCU 56, SHSU 58</t>
  </si>
  <si>
    <t>Brandin Podziemski18 Pts</t>
  </si>
  <si>
    <t>UVU 83, UNM 69</t>
  </si>
  <si>
    <t>Justin Harmon32 Pts</t>
  </si>
  <si>
    <t>16Texas A&amp;M-Corpus Christi</t>
  </si>
  <si>
    <t>ALA 96, AMCC 75</t>
  </si>
  <si>
    <t>Nick Pringle19 Pts</t>
  </si>
  <si>
    <t>Trevian Tennyson20 Pts</t>
  </si>
  <si>
    <t>Men's Basketball Championship - South Region - 1st Round</t>
  </si>
  <si>
    <t>16Northern Kentucky</t>
  </si>
  <si>
    <t>HOU 63, NKU 52</t>
  </si>
  <si>
    <t>Jarace Walker16 Pts</t>
  </si>
  <si>
    <t>Sam Vinson15 Pts</t>
  </si>
  <si>
    <t>Men's Basketball Championship - Midwest Region - 1st Round</t>
  </si>
  <si>
    <t>16Howard</t>
  </si>
  <si>
    <t>  @  1Kansas</t>
  </si>
  <si>
    <t>KU 96, HOW 68</t>
  </si>
  <si>
    <t>Jalen Wilson20 Pts</t>
  </si>
  <si>
    <t>Men's Basketball Championship - West Region - 1st Round</t>
  </si>
  <si>
    <t>15Colgate</t>
  </si>
  <si>
    <t>  @  2Texas</t>
  </si>
  <si>
    <t>TEX 81, COLG 61</t>
  </si>
  <si>
    <t>Keegan Records13 Pts</t>
  </si>
  <si>
    <t>15UNC Asheville</t>
  </si>
  <si>
    <t>UCLA 86, UNCA 53</t>
  </si>
  <si>
    <t>Drew Pember13 Pts</t>
  </si>
  <si>
    <t>15Princeton</t>
  </si>
  <si>
    <t>  @  2Arizona</t>
  </si>
  <si>
    <t>PRIN 59, ARIZ 55</t>
  </si>
  <si>
    <t>Tosan Evbuomwan15 Pts</t>
  </si>
  <si>
    <t>Azuolas Tubelis22 Pts</t>
  </si>
  <si>
    <t>12Oral Roberts</t>
  </si>
  <si>
    <t>  @  5Duke</t>
  </si>
  <si>
    <t>DUKE 74, ORU 51</t>
  </si>
  <si>
    <t>Max Abmas12 Pts</t>
  </si>
  <si>
    <t>Men's Basketball Championship - East Region - 1st Round</t>
  </si>
  <si>
    <t>13Furman</t>
  </si>
  <si>
    <t>  @  4Virginia</t>
  </si>
  <si>
    <t>FUR 68, UVA 67</t>
  </si>
  <si>
    <t>Jalen Slawson19 Pts</t>
  </si>
  <si>
    <t>Kadin Shedrick15 Pts</t>
  </si>
  <si>
    <t>10Penn State</t>
  </si>
  <si>
    <t>  @  7Texas A&amp;M</t>
  </si>
  <si>
    <t>PSU 76, TA&amp;M 59</t>
  </si>
  <si>
    <t>Andrew Funk27 Pts</t>
  </si>
  <si>
    <t>Dexter Dennis19 Pts</t>
  </si>
  <si>
    <t>12Charleston</t>
  </si>
  <si>
    <t>  @  5San Diego State</t>
  </si>
  <si>
    <t>SDSU 63, COFC 57</t>
  </si>
  <si>
    <t>Matt Bradley17 Pts</t>
  </si>
  <si>
    <t>Ante Brzovic12 Pts</t>
  </si>
  <si>
    <t>13Louisiana</t>
  </si>
  <si>
    <t>  @  4Tennessee</t>
  </si>
  <si>
    <t>TENN 58, UL 55</t>
  </si>
  <si>
    <t>Tyreke Key12 Pts</t>
  </si>
  <si>
    <t>10Utah State</t>
  </si>
  <si>
    <t>  @  7Missouri</t>
  </si>
  <si>
    <t>MIZ 76, USU 65</t>
  </si>
  <si>
    <t>Taylor Funk16 Pts</t>
  </si>
  <si>
    <t>9West Virginia</t>
  </si>
  <si>
    <t>  @  8Maryland</t>
  </si>
  <si>
    <t>MD 67, WVU 65</t>
  </si>
  <si>
    <t>Kedrian Johnson27 Pts</t>
  </si>
  <si>
    <t>9Illinois</t>
  </si>
  <si>
    <t>  @  8Arkansas</t>
  </si>
  <si>
    <t>ARK 73, ILL 63</t>
  </si>
  <si>
    <t>Ricky Council IV18 Pts</t>
  </si>
  <si>
    <t>Terrence Shannon Jr.20 Pts</t>
  </si>
  <si>
    <t>9Auburn</t>
  </si>
  <si>
    <t>  @  8Iowa</t>
  </si>
  <si>
    <t>AUB 83, IOWA 75</t>
  </si>
  <si>
    <t>Johni Broome19 Pts</t>
  </si>
  <si>
    <t>Payton Sandfort21 Pts</t>
  </si>
  <si>
    <t>10Boise State</t>
  </si>
  <si>
    <t>  @  7Northwestern</t>
  </si>
  <si>
    <t>NU 75, BOIS 67</t>
  </si>
  <si>
    <t>Boo Buie22 Pts</t>
  </si>
  <si>
    <t>Max Rice17 Pts</t>
  </si>
  <si>
    <t>15Vermont</t>
  </si>
  <si>
    <t>  @  2Marquette</t>
  </si>
  <si>
    <t>MARQ 78, UVM 61</t>
  </si>
  <si>
    <t>Robin Duncan11 Pts</t>
  </si>
  <si>
    <t>14Grand Canyon</t>
  </si>
  <si>
    <t>  @  3Gonzaga</t>
  </si>
  <si>
    <t>GONZ 82, GCU 70</t>
  </si>
  <si>
    <t>Rayshon Harrison20 Pts</t>
  </si>
  <si>
    <t>13Iona</t>
  </si>
  <si>
    <t>  @  4UConn</t>
  </si>
  <si>
    <t>CONN 87, IONA 63</t>
  </si>
  <si>
    <t>Adama Sanogo28 Pts</t>
  </si>
  <si>
    <t>Walter Clayton Jr.15 Pts</t>
  </si>
  <si>
    <t>14UC Santa Barbara</t>
  </si>
  <si>
    <t>  @  3Baylor</t>
  </si>
  <si>
    <t>BAY 74, UCSB 56</t>
  </si>
  <si>
    <t>Adam Flagler18 Pts</t>
  </si>
  <si>
    <t>Miles Norris15 Pts</t>
  </si>
  <si>
    <t>14Kennesaw State</t>
  </si>
  <si>
    <t>  @  3Xavier</t>
  </si>
  <si>
    <t>XAV 72, KENN 67</t>
  </si>
  <si>
    <t>Jerome Hunter24 Pts</t>
  </si>
  <si>
    <t>Terrell Burden14 Pts</t>
  </si>
  <si>
    <t>14Montana State</t>
  </si>
  <si>
    <t>  @  3Kansas State</t>
  </si>
  <si>
    <t>KSU 77, MTST 65</t>
  </si>
  <si>
    <t>Keyontae Johnson18 Pts</t>
  </si>
  <si>
    <t>RaeQuan Battle27 Pts</t>
  </si>
  <si>
    <t>12Drake</t>
  </si>
  <si>
    <t>  @  5Miami</t>
  </si>
  <si>
    <t>MIA 63, DRKE 56</t>
  </si>
  <si>
    <t>Nijel Pack21 Pts</t>
  </si>
  <si>
    <t>Darnell Brodie20 Pts</t>
  </si>
  <si>
    <t>12VCU</t>
  </si>
  <si>
    <t>  @  5Saint Mary's</t>
  </si>
  <si>
    <t>SMC 63, VCU 51</t>
  </si>
  <si>
    <t>Alex Ducas17 Pts</t>
  </si>
  <si>
    <t>Adrian Baldwin Jr.13 Pts</t>
  </si>
  <si>
    <t>13Kent State</t>
  </si>
  <si>
    <t>  @  4Indiana</t>
  </si>
  <si>
    <t>IU 71, KENT 60</t>
  </si>
  <si>
    <t>Sincere Carry15 Pts</t>
  </si>
  <si>
    <t>9Florida Atlantic</t>
  </si>
  <si>
    <t>  @  8Memphis</t>
  </si>
  <si>
    <t>FAU 66, MEM 65</t>
  </si>
  <si>
    <t>Giancarlo Rosado15 Pts</t>
  </si>
  <si>
    <t>Kendric Davis16 Pts</t>
  </si>
  <si>
    <t>10USC</t>
  </si>
  <si>
    <t>  @  7Michigan State</t>
  </si>
  <si>
    <t>MSU 72, USC 62</t>
  </si>
  <si>
    <t>Joey Hauser17 Pts</t>
  </si>
  <si>
    <t>Joshua Morgan14 Pts</t>
  </si>
  <si>
    <t>11NC State</t>
  </si>
  <si>
    <t>  @  6Creighton</t>
  </si>
  <si>
    <t>CREI 72, NCST 63</t>
  </si>
  <si>
    <t>Ryan Kalkbrenner31 Pts</t>
  </si>
  <si>
    <t>Terquavion Smith32 Pts</t>
  </si>
  <si>
    <t>  @  1Purdue</t>
  </si>
  <si>
    <t>FDU 63, PUR 58</t>
  </si>
  <si>
    <t>Sean Moore19 Pts</t>
  </si>
  <si>
    <t>Zach Edey21 Pts</t>
  </si>
  <si>
    <t>11Providence</t>
  </si>
  <si>
    <t>  @  6Kentucky</t>
  </si>
  <si>
    <t>UK 61, PROV 53</t>
  </si>
  <si>
    <t>Ed Croswell16 Pts</t>
  </si>
  <si>
    <t>11Arizona State</t>
  </si>
  <si>
    <t>  @  6TCU</t>
  </si>
  <si>
    <t>TCU 72, ASU 70</t>
  </si>
  <si>
    <t>Mike Miles Jr.26 Pts</t>
  </si>
  <si>
    <t>DJ Horne17 Pts</t>
  </si>
  <si>
    <t>  @  6Iowa State</t>
  </si>
  <si>
    <t>PITT 59, ISU 41</t>
  </si>
  <si>
    <t>Nelly Cummings13 Pts</t>
  </si>
  <si>
    <t>Jaren Holmes12 Pts</t>
  </si>
  <si>
    <t>SDSU 75, FUR 52</t>
  </si>
  <si>
    <t>Micah Parrish16 Pts</t>
  </si>
  <si>
    <t>Mike Bothwell15 Pts</t>
  </si>
  <si>
    <t>Men's Basketball Championship - South Region - 2nd Round</t>
  </si>
  <si>
    <t>5Duke</t>
  </si>
  <si>
    <t>TENN 65, DUKE 52</t>
  </si>
  <si>
    <t>Olivier Nkamhoua27 Pts</t>
  </si>
  <si>
    <t>Tyrese Proctor16 Pts</t>
  </si>
  <si>
    <t>Men's Basketball Championship - East Region - 2nd Round</t>
  </si>
  <si>
    <t>8Arkansas</t>
  </si>
  <si>
    <t>ARK 72, KU 71</t>
  </si>
  <si>
    <t>Davonte Davis25 Pts</t>
  </si>
  <si>
    <t>Men's Basketball Championship - West Region - 2nd Round</t>
  </si>
  <si>
    <t>PRIN 78, MIZ 63</t>
  </si>
  <si>
    <t>Ryan Langborg22 Pts</t>
  </si>
  <si>
    <t>DeAndre Gholston19 Pts</t>
  </si>
  <si>
    <t>HOU 81, AUB 64</t>
  </si>
  <si>
    <t>Tramon Mark26 Pts</t>
  </si>
  <si>
    <t>Johni Broome14 Pts</t>
  </si>
  <si>
    <t>Men's Basketball Championship - Midwest Region - 2nd Round</t>
  </si>
  <si>
    <t>TEX 71, PSU 66</t>
  </si>
  <si>
    <t>Dylan Disu28 Pts</t>
  </si>
  <si>
    <t>7Northwestern</t>
  </si>
  <si>
    <t>UCLA 68, NU 63</t>
  </si>
  <si>
    <t>Jaime Jaquez Jr.24 Pts</t>
  </si>
  <si>
    <t>Boo Buie18 Pts</t>
  </si>
  <si>
    <t>8Maryland</t>
  </si>
  <si>
    <t>ALA 73, MD 51</t>
  </si>
  <si>
    <t>Jahvon Quinerly22 Pts</t>
  </si>
  <si>
    <t>Julian Reese14 Pts</t>
  </si>
  <si>
    <t>VAN 66, MICH 65</t>
  </si>
  <si>
    <t>Tyrin Lawrence24 Pts</t>
  </si>
  <si>
    <t>Hunter Dickinson21 Pts</t>
  </si>
  <si>
    <t>NIT - 2nd Round</t>
  </si>
  <si>
    <t>CIN 79, HOF 65</t>
  </si>
  <si>
    <t>Aaron Estrada18 Pts</t>
  </si>
  <si>
    <t>INST 67, UPST 62</t>
  </si>
  <si>
    <t>Courvoisier McCauley20 Pts</t>
  </si>
  <si>
    <t>Jordan Gainey18 Pts</t>
  </si>
  <si>
    <t>Discount Tire CBI - 1st Round</t>
  </si>
  <si>
    <t>SUU 72, UNA 50</t>
  </si>
  <si>
    <t>Jason Spurgin16 Pts</t>
  </si>
  <si>
    <t>Dallas Howell13 Pts</t>
  </si>
  <si>
    <t>SJSU 77, USI 52</t>
  </si>
  <si>
    <t>Alvaro Cardenas22 Pts</t>
  </si>
  <si>
    <t>Isaiah Swope16 Pts</t>
  </si>
  <si>
    <t>CHAR 65, WCU 56</t>
  </si>
  <si>
    <t>Brice Williams20 Pts</t>
  </si>
  <si>
    <t>7Michigan State</t>
  </si>
  <si>
    <t>MSU 69, MARQ 60</t>
  </si>
  <si>
    <t>Olivier-Maxence Prosper16 Pts</t>
  </si>
  <si>
    <t>6TCU</t>
  </si>
  <si>
    <t>GONZ 84, TCU 81</t>
  </si>
  <si>
    <t>Drew Timme28 Pts</t>
  </si>
  <si>
    <t>5Saint Mary's</t>
  </si>
  <si>
    <t>CONN 70, SMC 55</t>
  </si>
  <si>
    <t>Adama Sanogo24 Pts</t>
  </si>
  <si>
    <t>Logan Johnson9 Pts</t>
  </si>
  <si>
    <t>6Creighton</t>
  </si>
  <si>
    <t>CREI 85, BAY 76</t>
  </si>
  <si>
    <t>Ryan Nembhard30 Pts</t>
  </si>
  <si>
    <t>LJ Cryer30 Pts</t>
  </si>
  <si>
    <t>XAV 84, PITT 73</t>
  </si>
  <si>
    <t>Blake Hinson18 Pts</t>
  </si>
  <si>
    <t>6Kentucky</t>
  </si>
  <si>
    <t>KSU 75, UK 69</t>
  </si>
  <si>
    <t>Markquis Nowell27 Pts</t>
  </si>
  <si>
    <t>5Miami</t>
  </si>
  <si>
    <t>MIA 85, IU 69</t>
  </si>
  <si>
    <t>Trayce Jackson-Davis23 Pts</t>
  </si>
  <si>
    <t>  @  9Florida Atlantic</t>
  </si>
  <si>
    <t>FAU 78, FDU 70</t>
  </si>
  <si>
    <t>Johnell Davis29 Pts</t>
  </si>
  <si>
    <t>WISC 75, LIB 71</t>
  </si>
  <si>
    <t>Chucky Hepburn27 Pts</t>
  </si>
  <si>
    <t>Darius McGhee31 Pts</t>
  </si>
  <si>
    <t>OKST 71, EWU 60</t>
  </si>
  <si>
    <t>Bryce Thompson22 Pts</t>
  </si>
  <si>
    <t>Angelo Allegri17 Pts</t>
  </si>
  <si>
    <t>UAB 77, MORE 59</t>
  </si>
  <si>
    <t>Ty Brewer25 Pts</t>
  </si>
  <si>
    <t>Drew Thelwell13 Pts</t>
  </si>
  <si>
    <t>UNT 75, SHSU 55</t>
  </si>
  <si>
    <t>Tylor Perry23 Pts</t>
  </si>
  <si>
    <t>Qua Grant14 Pts</t>
  </si>
  <si>
    <t>ORE 68, UCF 54</t>
  </si>
  <si>
    <t>Nate Bittle21 Pts</t>
  </si>
  <si>
    <t>C.J. Kelly13 Pts</t>
  </si>
  <si>
    <t>UVU 81, COLO 69</t>
  </si>
  <si>
    <t>Trey Woodbury25 Pts</t>
  </si>
  <si>
    <t>Lawson Lovering21 Pts</t>
  </si>
  <si>
    <t>EKU 91, CLEV 75 (OT)</t>
  </si>
  <si>
    <t>Devontae Blanton22 Pts</t>
  </si>
  <si>
    <t>Tae Williams15 Pts</t>
  </si>
  <si>
    <t>RICE 84, DUQ 78</t>
  </si>
  <si>
    <t>Quincy Olivari19 Pts</t>
  </si>
  <si>
    <t>Dae Dae Grant28 Pts</t>
  </si>
  <si>
    <t>RAD 72, TAR 70 (OT)</t>
  </si>
  <si>
    <t>DaQuan Smith20 Pts</t>
  </si>
  <si>
    <t>Freddy Hicks30 Pts</t>
  </si>
  <si>
    <t>MILW 87, STET 83 (OT)</t>
  </si>
  <si>
    <t>BJ Freeman43 Pts</t>
  </si>
  <si>
    <t>Jalen Blackmon22 Pts</t>
  </si>
  <si>
    <t>3Gonzaga</t>
  </si>
  <si>
    <t>GONZ 79, UCLA 76</t>
  </si>
  <si>
    <t>Drew Timme36 Pts</t>
  </si>
  <si>
    <t>Jaime Jaquez Jr.29 Pts</t>
  </si>
  <si>
    <t>Men's Basketball Championship - West Region - Sweet 16</t>
  </si>
  <si>
    <t>CONN 88, ARK 65</t>
  </si>
  <si>
    <t>Anthony Black20 Pts</t>
  </si>
  <si>
    <t>KSU 98, MSU 93 (OT)</t>
  </si>
  <si>
    <t>Keyontae Johnson22 Pts</t>
  </si>
  <si>
    <t>A.J. Hoggard25 Pts</t>
  </si>
  <si>
    <t>Men's Basketball Championship - East Region - Sweet 16</t>
  </si>
  <si>
    <t>FAU 62, TENN 55</t>
  </si>
  <si>
    <t>Johnell Davis15 Pts</t>
  </si>
  <si>
    <t>Jonas Aidoo10 Pts</t>
  </si>
  <si>
    <t>5San Diego State</t>
  </si>
  <si>
    <t>SDSU 71, ALA 64</t>
  </si>
  <si>
    <t>Darrion Trammell21 Pts</t>
  </si>
  <si>
    <t>Mark Sears16 Pts</t>
  </si>
  <si>
    <t>Men's Basketball Championship - South Region - Sweet 16</t>
  </si>
  <si>
    <t>MIA 89, HOU 75</t>
  </si>
  <si>
    <t>Nijel Pack26 Pts</t>
  </si>
  <si>
    <t>Men's Basketball Championship - Midwest Region - Sweet 16</t>
  </si>
  <si>
    <t>3Xavier</t>
  </si>
  <si>
    <t>TEX 83, XAV 71</t>
  </si>
  <si>
    <t>Tyrese Hunter19 Pts</t>
  </si>
  <si>
    <t>Adam Kunkel21 Pts</t>
  </si>
  <si>
    <t>CREI 86, PRIN 75</t>
  </si>
  <si>
    <t>Ryan Kalkbrenner22 Pts</t>
  </si>
  <si>
    <t>Ryan Langborg26 Pts</t>
  </si>
  <si>
    <t>Men's Basketball Championship - West Region - Elite 8</t>
  </si>
  <si>
    <t>4Uconn</t>
  </si>
  <si>
    <t xml:space="preserve">  @  3Gonzaga</t>
  </si>
  <si>
    <t>CONN 82, GONZ 54</t>
  </si>
  <si>
    <t xml:space="preserve">  @  3Kansas State</t>
  </si>
  <si>
    <t>FAU 79, KSU 76</t>
  </si>
  <si>
    <t xml:space="preserve">  @  2Texas</t>
  </si>
  <si>
    <t>MIA 88, TEX 81</t>
  </si>
  <si>
    <t xml:space="preserve">  @  5San Diego State</t>
  </si>
  <si>
    <t>SDSU 57, CREI 56</t>
  </si>
  <si>
    <t>Total_Open</t>
  </si>
  <si>
    <t>Total_Close</t>
  </si>
  <si>
    <t>Rot.1</t>
  </si>
  <si>
    <t>Spread_Open</t>
  </si>
  <si>
    <t>Spread_Close</t>
  </si>
  <si>
    <t>V</t>
  </si>
  <si>
    <t>TexasA&amp;MCommerce</t>
  </si>
  <si>
    <t>Index.1</t>
  </si>
  <si>
    <t>ESPN_Team_Name</t>
  </si>
  <si>
    <t>Team Name_Long</t>
  </si>
  <si>
    <t>Team_Name</t>
  </si>
  <si>
    <t>ABBR</t>
  </si>
  <si>
    <t>Kenpom Team</t>
  </si>
  <si>
    <t>Adj EM</t>
  </si>
  <si>
    <t>STRK</t>
  </si>
  <si>
    <t>AAMUAlabama A&amp;M Bulldogs</t>
  </si>
  <si>
    <t>Alabama A&amp;M Bulldogs</t>
  </si>
  <si>
    <t>ACUAbilene Christian Wildcats</t>
  </si>
  <si>
    <t>Abilene Christian Wildcats</t>
  </si>
  <si>
    <t>AFAAir Force Falcons</t>
  </si>
  <si>
    <t>Air Force Falcons</t>
  </si>
  <si>
    <t>AKRAkron Zips</t>
  </si>
  <si>
    <t>Akron Zips</t>
  </si>
  <si>
    <t>ALA2Alabama Crimson Tide</t>
  </si>
  <si>
    <t>Alabama Crimson Tide</t>
  </si>
  <si>
    <t>ALBAlbany Great Danes</t>
  </si>
  <si>
    <t>Albany Great Danes</t>
  </si>
  <si>
    <t>ALCNAlcorn State Braves</t>
  </si>
  <si>
    <t>Alcorn State Braves</t>
  </si>
  <si>
    <t>Alcorn St.</t>
  </si>
  <si>
    <t>ALSTAlabama State Hornets</t>
  </si>
  <si>
    <t>Alabama State Hornets</t>
  </si>
  <si>
    <t>Alabama St.</t>
  </si>
  <si>
    <t>AMERAmerican University Eagles</t>
  </si>
  <si>
    <t>American Eagles</t>
  </si>
  <si>
    <t>APPAppalachian State Mountaineers</t>
  </si>
  <si>
    <t>Appalachian State Mountaineers</t>
  </si>
  <si>
    <t>Appalachian St.</t>
  </si>
  <si>
    <t>APSUAustin Peay Governors</t>
  </si>
  <si>
    <t>Austin Peay Governors</t>
  </si>
  <si>
    <t>ARIZ8Arizona Wildcats</t>
  </si>
  <si>
    <t>Arizona Wildcats</t>
  </si>
  <si>
    <t>ARKArkansas Razorbacks</t>
  </si>
  <si>
    <t>Arksansas Razorbacks</t>
  </si>
  <si>
    <t>Arkansas Razorbacks</t>
  </si>
  <si>
    <t>ARMYArmy Black Knights</t>
  </si>
  <si>
    <t>Army Black Knights</t>
  </si>
  <si>
    <t>ARSTArkansas State Red Wolves</t>
  </si>
  <si>
    <t>Arkansas State Red Wolves</t>
  </si>
  <si>
    <t>Arkansas St.</t>
  </si>
  <si>
    <t>ASUArizona State Sun Devils</t>
  </si>
  <si>
    <t>Arizona State Sun Devils</t>
  </si>
  <si>
    <t>Arizona St. 11</t>
  </si>
  <si>
    <t>AUBAuburn Tigers</t>
  </si>
  <si>
    <t>Auburn Tigers</t>
  </si>
  <si>
    <t>Auburn 9</t>
  </si>
  <si>
    <t>BALLBall State Cardinals</t>
  </si>
  <si>
    <t>Ball State Cardinals</t>
  </si>
  <si>
    <t>BAY7Baylor Bears</t>
  </si>
  <si>
    <t>Baylor Bears</t>
  </si>
  <si>
    <t>Baylor 3</t>
  </si>
  <si>
    <t>BCBoston College Eagles</t>
  </si>
  <si>
    <t>Boston College Eagles</t>
  </si>
  <si>
    <t>BCUBethune-Cookman Wildcats</t>
  </si>
  <si>
    <t>Bethune-Cookman Wildcats</t>
  </si>
  <si>
    <t>BELBelmont Bruins</t>
  </si>
  <si>
    <t>Belmont Bruins</t>
  </si>
  <si>
    <t>BELLBellarmine Knights</t>
  </si>
  <si>
    <t>Bellarmine Knights</t>
  </si>
  <si>
    <t>BGSUBowling Green Falcons</t>
  </si>
  <si>
    <t>Bowling Green Falcons</t>
  </si>
  <si>
    <t>BINGBinghamton Bearcats</t>
  </si>
  <si>
    <t>Binghamton Bearcats</t>
  </si>
  <si>
    <t>BOISBoise State Broncos</t>
  </si>
  <si>
    <t>Boise State Broncos</t>
  </si>
  <si>
    <t>Boise St. 10</t>
  </si>
  <si>
    <t>BRADBradley Braves</t>
  </si>
  <si>
    <t>Bradley Braves</t>
  </si>
  <si>
    <t>BRWNBrown Bears</t>
  </si>
  <si>
    <t>Brown Bears</t>
  </si>
  <si>
    <t>BRYBryant Bulldogs</t>
  </si>
  <si>
    <t>Bryant Bulldogs</t>
  </si>
  <si>
    <t>BUBoston University Terriers</t>
  </si>
  <si>
    <t>Boston University Terriers</t>
  </si>
  <si>
    <t>BUCKBucknell Bison</t>
  </si>
  <si>
    <t>Bucknell Bison</t>
  </si>
  <si>
    <t>BUFFBuffalo Bulls</t>
  </si>
  <si>
    <t>Buffalo Bulls</t>
  </si>
  <si>
    <t>BUTButler Bulldogs</t>
  </si>
  <si>
    <t>Butler Bulldogs</t>
  </si>
  <si>
    <t>BYUBYU Cougars</t>
  </si>
  <si>
    <t>BYU Cougars</t>
  </si>
  <si>
    <t>CALCalifornia Golden Bears</t>
  </si>
  <si>
    <t>California Golden Bears</t>
  </si>
  <si>
    <t>CAMPCampbell Fighting Camels</t>
  </si>
  <si>
    <t>Campbell Fighting Camels</t>
  </si>
  <si>
    <t>CANCanisius Golden Griffins</t>
  </si>
  <si>
    <t>Canisius Golden Griffins</t>
  </si>
  <si>
    <t>CARKCentral Arkansas Bears</t>
  </si>
  <si>
    <t>Central Arkansas Bears</t>
  </si>
  <si>
    <t>CBUCalifornia Baptist Lancers</t>
  </si>
  <si>
    <t>California Baptist Lancers</t>
  </si>
  <si>
    <t>CCSUCentral Connecticut Blue Devils</t>
  </si>
  <si>
    <t>Central Connecticut Blue Devils</t>
  </si>
  <si>
    <t>CCUCoastal Carolina Chanticleers</t>
  </si>
  <si>
    <t>Coastal Carolina Chanticleers</t>
  </si>
  <si>
    <t>CHARCharlotte 49ers</t>
  </si>
  <si>
    <t>Charlotte 49ers</t>
  </si>
  <si>
    <t>CHSOCharleston Southern Buccaneers</t>
  </si>
  <si>
    <t>Charleston Southern Buccaneers</t>
  </si>
  <si>
    <t>CHSTChicago State Cougars</t>
  </si>
  <si>
    <t>Chicago State Cougars</t>
  </si>
  <si>
    <t>Chicago St.</t>
  </si>
  <si>
    <t>CINCincinnati Bearcats</t>
  </si>
  <si>
    <t>Cincinnati Bearcats</t>
  </si>
  <si>
    <t>CITThe Citadel Bulldogs</t>
  </si>
  <si>
    <t>The Citadel Bulldogs</t>
  </si>
  <si>
    <t>CLEMClemson Tigers</t>
  </si>
  <si>
    <t>Clemson Tigers</t>
  </si>
  <si>
    <t>CLEVCleveland State Vikings</t>
  </si>
  <si>
    <t>Cleveland State Vikings</t>
  </si>
  <si>
    <t>CMUCentral Michigan Chippewas</t>
  </si>
  <si>
    <t>Central Michigan Chippewas</t>
  </si>
  <si>
    <t>COFCCharleston Cougars</t>
  </si>
  <si>
    <t>Charleston Cougars</t>
  </si>
  <si>
    <t>Charleston 12</t>
  </si>
  <si>
    <t>COLGColgate Raiders</t>
  </si>
  <si>
    <t>Colgate Raiders</t>
  </si>
  <si>
    <t>Colgate 15</t>
  </si>
  <si>
    <t>COLOColorado Buffaloes</t>
  </si>
  <si>
    <t>Colorado Buffaloes</t>
  </si>
  <si>
    <t>COLUColumbia Lions</t>
  </si>
  <si>
    <t>Columbia Lions</t>
  </si>
  <si>
    <t>CONN14UConn Huskies</t>
  </si>
  <si>
    <t>UConn Huskies</t>
  </si>
  <si>
    <t>COPPCoppin State Eagles</t>
  </si>
  <si>
    <t>Coppin State Eagles</t>
  </si>
  <si>
    <t>Coppin St.</t>
  </si>
  <si>
    <t>CORCornell Big Red</t>
  </si>
  <si>
    <t>Cornell Big Red</t>
  </si>
  <si>
    <t>CPCal Poly Mustangs</t>
  </si>
  <si>
    <t>Cal Poly Mustangs</t>
  </si>
  <si>
    <t>CREICreighton Bluejays</t>
  </si>
  <si>
    <t>Creighton Bluejays</t>
  </si>
  <si>
    <t>Creighton 6</t>
  </si>
  <si>
    <t>CSUBCal State Bakersfield Roadrunners</t>
  </si>
  <si>
    <t>CSU Bakersfield Roadrunners</t>
  </si>
  <si>
    <t>Cal St. Bakersfield</t>
  </si>
  <si>
    <t>CSUColorado State Rams</t>
  </si>
  <si>
    <t>Colorado State Rams</t>
  </si>
  <si>
    <t>CSUFCal State Fullerton Titans</t>
  </si>
  <si>
    <t>CSU Fullerton Titans</t>
  </si>
  <si>
    <t>Cal St. Fullerton</t>
  </si>
  <si>
    <t>CSUNCal State Northridge Matadors</t>
  </si>
  <si>
    <t>CSU Northridge Matadors</t>
  </si>
  <si>
    <t>Cal St. Northridge</t>
  </si>
  <si>
    <t>DARTDartmouth Big Green</t>
  </si>
  <si>
    <t>Dartmouth Big Green</t>
  </si>
  <si>
    <t>DAVDavidson Wildcats</t>
  </si>
  <si>
    <t>Davidson Wildcats</t>
  </si>
  <si>
    <t>DAYDayton Flyers</t>
  </si>
  <si>
    <t>Dayton Flyers</t>
  </si>
  <si>
    <t>DELDelaware Blue Hens</t>
  </si>
  <si>
    <t>Delaware Blue Hens</t>
  </si>
  <si>
    <t>DENDenver Pioneers</t>
  </si>
  <si>
    <t>Denver Pioneers</t>
  </si>
  <si>
    <t>DEPDePaul Blue Demons</t>
  </si>
  <si>
    <t>DePaul Blue Demons</t>
  </si>
  <si>
    <t>DETMDetroit Mercy Titans</t>
  </si>
  <si>
    <t>Detroit Mercy Titans</t>
  </si>
  <si>
    <t>DREXDrexel Dragons</t>
  </si>
  <si>
    <t>Drexel Dragons</t>
  </si>
  <si>
    <t>DRKEDrake Bulldogs</t>
  </si>
  <si>
    <t>Drake Bulldogs</t>
  </si>
  <si>
    <t>DSUDelaware State Hornets</t>
  </si>
  <si>
    <t>Delaware State Hornets</t>
  </si>
  <si>
    <t>Delaware St.</t>
  </si>
  <si>
    <t>DUKEDuke Blue Devils</t>
  </si>
  <si>
    <t>Duke Blue Devils</t>
  </si>
  <si>
    <t>Duke 5</t>
  </si>
  <si>
    <t>DUQDuquesne Dukes</t>
  </si>
  <si>
    <t>Duquesne Dukes</t>
  </si>
  <si>
    <t>ECUEast Carolina Pirates</t>
  </si>
  <si>
    <t>East Carolina Pirates</t>
  </si>
  <si>
    <t>EIUEastern Illinois Panthers</t>
  </si>
  <si>
    <t>Eastern Illinois Panthers</t>
  </si>
  <si>
    <t>EKUEastern Kentucky Colonels</t>
  </si>
  <si>
    <t>Eastern Kentucky Colonels</t>
  </si>
  <si>
    <t>ELONElon Phoenix</t>
  </si>
  <si>
    <t>Elon Phoenix</t>
  </si>
  <si>
    <t>EMUEastern Michigan Eagles</t>
  </si>
  <si>
    <t>Eastern Michigan Eagles</t>
  </si>
  <si>
    <t>ETSUEast Tennessee State Buccaneers</t>
  </si>
  <si>
    <t>East Tennessee State Buccaneers</t>
  </si>
  <si>
    <t>East Tennessee St.</t>
  </si>
  <si>
    <t>EVANEvansville Purple Aces</t>
  </si>
  <si>
    <t>Evansville Purple Aces</t>
  </si>
  <si>
    <t>EWUEastern Washington Eagles</t>
  </si>
  <si>
    <t>Eastern Washington Eagles</t>
  </si>
  <si>
    <t>FAIRFairfield Stags</t>
  </si>
  <si>
    <t>Fairfield Stags</t>
  </si>
  <si>
    <t>FAMUFlorida A&amp;M Rattlers</t>
  </si>
  <si>
    <t>Florida A&amp;M Rattlers</t>
  </si>
  <si>
    <t>FAUFlorida Atlantic Owls</t>
  </si>
  <si>
    <t>Florida Atlantic Owls</t>
  </si>
  <si>
    <t>Florida Atlantic 9</t>
  </si>
  <si>
    <t>FDUFairleigh Dickinson Knights</t>
  </si>
  <si>
    <t>Fairleigh Dickinson Knights</t>
  </si>
  <si>
    <t>Fairleigh Dickinson 16</t>
  </si>
  <si>
    <t>FGCUFlorida Gulf Coast Eagles</t>
  </si>
  <si>
    <t>Florida Gulf Coast Eagles</t>
  </si>
  <si>
    <t>FIUFlorida International Panthers</t>
  </si>
  <si>
    <t>Florida International Panthers</t>
  </si>
  <si>
    <t>FLAFlorida Gators</t>
  </si>
  <si>
    <t>Florida Gators</t>
  </si>
  <si>
    <t>FORFordham Rams</t>
  </si>
  <si>
    <t>Fordham Rams</t>
  </si>
  <si>
    <t>FRESFresno State Bulldogs</t>
  </si>
  <si>
    <t>Fresno State Bulldogs</t>
  </si>
  <si>
    <t>Fresno St.</t>
  </si>
  <si>
    <t>FSUFlorida State Seminoles</t>
  </si>
  <si>
    <t>Florida State Seminoles</t>
  </si>
  <si>
    <t>Florida St.</t>
  </si>
  <si>
    <t>FURFurman Paladins</t>
  </si>
  <si>
    <t>Furman Paladins</t>
  </si>
  <si>
    <t>Furman 13</t>
  </si>
  <si>
    <t>GASOGeorgia Southern Eagles</t>
  </si>
  <si>
    <t>Georgia Southern Eagles</t>
  </si>
  <si>
    <t>GASTGeorgia State Panthers</t>
  </si>
  <si>
    <t>Georgia State Panthers</t>
  </si>
  <si>
    <t>Georgia St.</t>
  </si>
  <si>
    <t>GBGreen Bay Phoenix</t>
  </si>
  <si>
    <t>Green Bay Phoenix</t>
  </si>
  <si>
    <t>GMUGeorge Mason Patriots</t>
  </si>
  <si>
    <t>George Mason Patriots</t>
  </si>
  <si>
    <t>GONZ10Gonzaga Bulldogs</t>
  </si>
  <si>
    <t>Gonzaga Bulldogs</t>
  </si>
  <si>
    <t>Gonzaga 3</t>
  </si>
  <si>
    <t>GRAMGrambling Tigers</t>
  </si>
  <si>
    <t>Grambling Tigers</t>
  </si>
  <si>
    <t>Grambling St.</t>
  </si>
  <si>
    <t>GTGeorgia Tech Yellow Jackets</t>
  </si>
  <si>
    <t>Georgia Tech Yellow Jackets</t>
  </si>
  <si>
    <t>GTWNGeorgetown Hoyas</t>
  </si>
  <si>
    <t>Georgetown Hoyas</t>
  </si>
  <si>
    <t>GWGeorge Washington Colonials</t>
  </si>
  <si>
    <t>George Washington Colonials</t>
  </si>
  <si>
    <t>HALLSeton Hall Pirates</t>
  </si>
  <si>
    <t>Seton Hall Pirates</t>
  </si>
  <si>
    <t>HAMPHampton Pirates</t>
  </si>
  <si>
    <t>Hampton Pirates</t>
  </si>
  <si>
    <t>HARTHartford Hawks</t>
  </si>
  <si>
    <t>Hartford Hawks</t>
  </si>
  <si>
    <t>HARVHarvard Crimson</t>
  </si>
  <si>
    <t>Harvard Crimson</t>
  </si>
  <si>
    <t>HAWHawai'i Rainbow Warriors</t>
  </si>
  <si>
    <t>Hawai'i Rainbow Warriors</t>
  </si>
  <si>
    <t>HCHoly Cross Crusaders</t>
  </si>
  <si>
    <t>Holy Cross Crusaders</t>
  </si>
  <si>
    <t>HOFHofstra Pride</t>
  </si>
  <si>
    <t>Hofstra Pride</t>
  </si>
  <si>
    <t>HOU1Houston Cougars</t>
  </si>
  <si>
    <t>Houston Cougars</t>
  </si>
  <si>
    <t>HOWHoward Bison</t>
  </si>
  <si>
    <t>Howard Bison</t>
  </si>
  <si>
    <t>HPHigh Point Panthers</t>
  </si>
  <si>
    <t>High Point Panthers</t>
  </si>
  <si>
    <t>IDHOIdaho Vandals</t>
  </si>
  <si>
    <t>Idaho Vandals</t>
  </si>
  <si>
    <t>IDSTIdaho State Bengals</t>
  </si>
  <si>
    <t>Idaho State Bengals</t>
  </si>
  <si>
    <t>Idaho St.</t>
  </si>
  <si>
    <t>ILLIllinois Fighting Illini</t>
  </si>
  <si>
    <t>Illinois Fighting Illini</t>
  </si>
  <si>
    <t>ILSTIllinois State Redbirds</t>
  </si>
  <si>
    <t>Illinois State Redbirds</t>
  </si>
  <si>
    <t>Illinois St.</t>
  </si>
  <si>
    <t>INSTIndiana State Sycamores</t>
  </si>
  <si>
    <t>Indiana State Sycamores</t>
  </si>
  <si>
    <t>Indiana St.</t>
  </si>
  <si>
    <t>IONAIona Gaels</t>
  </si>
  <si>
    <t>Iona Gaels</t>
  </si>
  <si>
    <t>Iona 13</t>
  </si>
  <si>
    <t>IOWAIowa Hawkeyes</t>
  </si>
  <si>
    <t>Iowa Hawkeyes</t>
  </si>
  <si>
    <t>ISUIowa State Cyclones</t>
  </si>
  <si>
    <t>Iowa State Cyclones</t>
  </si>
  <si>
    <t>Iowa St. 6</t>
  </si>
  <si>
    <t>IU15Indiana Hoosiers</t>
  </si>
  <si>
    <t>Indiana Hoosiers</t>
  </si>
  <si>
    <t>IUPUIUPUI Jaguars</t>
  </si>
  <si>
    <t>UIUPUI Jaguars</t>
  </si>
  <si>
    <t>IUP</t>
  </si>
  <si>
    <t>JAXJacksonville Dolphins</t>
  </si>
  <si>
    <t>Jacksonville Dolphins</t>
  </si>
  <si>
    <t>JKSTJackson State Tigers</t>
  </si>
  <si>
    <t>Jackson State Tigers</t>
  </si>
  <si>
    <t>Jackson St.</t>
  </si>
  <si>
    <t>JMUJames Madison Dukes</t>
  </si>
  <si>
    <t>James Madison Dukes</t>
  </si>
  <si>
    <t>JOESSaint Joseph's Hawks</t>
  </si>
  <si>
    <t>Saint Joseph's Hawks</t>
  </si>
  <si>
    <t>St. Josephs</t>
  </si>
  <si>
    <t>JVSTJacksonville State Gamecocks</t>
  </si>
  <si>
    <t>Jacksonville State Gamecocks</t>
  </si>
  <si>
    <t>Jacksonville St.</t>
  </si>
  <si>
    <t>KCKansas City Roos</t>
  </si>
  <si>
    <t>UMKC Kangaroos</t>
  </si>
  <si>
    <t>KCKa</t>
  </si>
  <si>
    <t>KENNKennesaw State Owls</t>
  </si>
  <si>
    <t>Kennesaw State Owls</t>
  </si>
  <si>
    <t>Kennesaw St. 14</t>
  </si>
  <si>
    <t>KENTKent State Golden Flashes</t>
  </si>
  <si>
    <t>Kent State Golden Flashes</t>
  </si>
  <si>
    <t>KSU11Kansas State Wildcats</t>
  </si>
  <si>
    <t>Kansas State Wildcats</t>
  </si>
  <si>
    <t>Kansas St. 3</t>
  </si>
  <si>
    <t>KUKansas Jayhawks</t>
  </si>
  <si>
    <t>Kansas Jayhawks</t>
  </si>
  <si>
    <t>Kansas 1</t>
  </si>
  <si>
    <t>LAFLafayette Leopards</t>
  </si>
  <si>
    <t>Lafayette Leopards</t>
  </si>
  <si>
    <t>LAMLamar Cardinals</t>
  </si>
  <si>
    <t>Lamar Cardinals</t>
  </si>
  <si>
    <t>LASLa Salle Explorers</t>
  </si>
  <si>
    <t>La Salle Explorers</t>
  </si>
  <si>
    <t>LBSULong Beach State Beach</t>
  </si>
  <si>
    <t>Long Beach State 49ers</t>
  </si>
  <si>
    <t>Long Beach St.</t>
  </si>
  <si>
    <t>LEHLehigh Mountain Hawks</t>
  </si>
  <si>
    <t>Lehigh Mountain Hawks</t>
  </si>
  <si>
    <t>LIBLiberty Flames</t>
  </si>
  <si>
    <t>Liberty Flames</t>
  </si>
  <si>
    <t>LIPLipscomb Bisons</t>
  </si>
  <si>
    <t>Lipscomb Bisons</t>
  </si>
  <si>
    <t>LIULong Island University Sharks</t>
  </si>
  <si>
    <t>Long Island University Sharks</t>
  </si>
  <si>
    <t>LMULoyola Marymount Lions</t>
  </si>
  <si>
    <t>Loyola Marymount Lions</t>
  </si>
  <si>
    <t>LONGLongwood Lancers</t>
  </si>
  <si>
    <t>Longwood Lancers</t>
  </si>
  <si>
    <t>LOULouisville Cardinals</t>
  </si>
  <si>
    <t>Louisville Cardinals</t>
  </si>
  <si>
    <t>LRLittle Rock Trojans</t>
  </si>
  <si>
    <t>Little Rock Trojans</t>
  </si>
  <si>
    <t>LSULSU Tigers</t>
  </si>
  <si>
    <t>LSU Tigers</t>
  </si>
  <si>
    <t>LTLouisiana Tech Bulldogs</t>
  </si>
  <si>
    <t>Louisiana Tech Bulldogs</t>
  </si>
  <si>
    <t>LUCLoyola Chicago Ramblers</t>
  </si>
  <si>
    <t>Loyola Chicago Ramblers</t>
  </si>
  <si>
    <t>M-OHMiami (OH) Redhawks</t>
  </si>
  <si>
    <t>Miami (OH) RedHawks</t>
  </si>
  <si>
    <t>Miami OH</t>
  </si>
  <si>
    <t>MANManhattan Jaspers</t>
  </si>
  <si>
    <t>Manhattan Jaspers</t>
  </si>
  <si>
    <t>MARQ6Marquette Golden Eagles</t>
  </si>
  <si>
    <t>Marquette Golden Eagles</t>
  </si>
  <si>
    <t>Marquette 2</t>
  </si>
  <si>
    <t>MASSUMass Minutemen</t>
  </si>
  <si>
    <t>UMass Minutemen</t>
  </si>
  <si>
    <t>MCNMcNeese Cowboys</t>
  </si>
  <si>
    <t>McNeese Cowboys</t>
  </si>
  <si>
    <t>McNeese St.</t>
  </si>
  <si>
    <t>MD21Maryland Terrapins</t>
  </si>
  <si>
    <t>Maryland Terrapins</t>
  </si>
  <si>
    <t>Maryland 8</t>
  </si>
  <si>
    <t>MEMMemphis Tigers</t>
  </si>
  <si>
    <t>Memphis Tigers</t>
  </si>
  <si>
    <t>Memphis 8</t>
  </si>
  <si>
    <t>MERMercer Bears</t>
  </si>
  <si>
    <t>Mercer Bears</t>
  </si>
  <si>
    <t>MIA16Miami Hurricanes</t>
  </si>
  <si>
    <t>Miami Hurricanes</t>
  </si>
  <si>
    <t>MICHMichigan Wolverines</t>
  </si>
  <si>
    <t>Michigan Wolverines</t>
  </si>
  <si>
    <t>MILWMilwaukee Panthers</t>
  </si>
  <si>
    <t>Milwaukee Panthers</t>
  </si>
  <si>
    <t>MINNMinnesota Golden Gophers</t>
  </si>
  <si>
    <t>Minnesota Golden Gophers</t>
  </si>
  <si>
    <t>MISSOle Miss Rebels</t>
  </si>
  <si>
    <t>Ole Miss Rebels</t>
  </si>
  <si>
    <t>MIZMissouri Tigers</t>
  </si>
  <si>
    <t>Missouri Tigers</t>
  </si>
  <si>
    <t>Missouri 7</t>
  </si>
  <si>
    <t>MONMMonmouth Hawks</t>
  </si>
  <si>
    <t>Monmouth Hawks</t>
  </si>
  <si>
    <t>MONTMontana Grizzlies</t>
  </si>
  <si>
    <t>Montana Grizzlies</t>
  </si>
  <si>
    <t>MOREMorehead State Eagles</t>
  </si>
  <si>
    <t>Morehead State Eagles</t>
  </si>
  <si>
    <t>Morehead St.</t>
  </si>
  <si>
    <t>MORGMorgan State Bears</t>
  </si>
  <si>
    <t>Morgan State Bears</t>
  </si>
  <si>
    <t>Morgan St.</t>
  </si>
  <si>
    <t>MOSTMissouri State Bears</t>
  </si>
  <si>
    <t>Missouri State Bears</t>
  </si>
  <si>
    <t>Missouri St.</t>
  </si>
  <si>
    <t>MRMKMerrimack Warriors</t>
  </si>
  <si>
    <t>Merrimack Warriors</t>
  </si>
  <si>
    <t>MRSHMarshall Thundering Herd</t>
  </si>
  <si>
    <t>Marshall Thundering Herd</t>
  </si>
  <si>
    <t>MRSTMarist Red Foxes</t>
  </si>
  <si>
    <t>Marist Red Foxes</t>
  </si>
  <si>
    <t>MSMMount St. Mary's Mountaineers</t>
  </si>
  <si>
    <t>Mt. St. Mary's Mountaineers</t>
  </si>
  <si>
    <t>MSSTMississippi State Bulldogs</t>
  </si>
  <si>
    <t>Mississippi State Bulldogs</t>
  </si>
  <si>
    <t>Mississippi St. 11</t>
  </si>
  <si>
    <t>MSUMichigan State Spartans</t>
  </si>
  <si>
    <t>Michigan State Spartans</t>
  </si>
  <si>
    <t>Michigan St. 7</t>
  </si>
  <si>
    <t>MTSTMontana State Bobcats</t>
  </si>
  <si>
    <t>Montana State Bobcats</t>
  </si>
  <si>
    <t>MTSUMiddle Tennessee Blue Raiders</t>
  </si>
  <si>
    <t>Middle Tennessee Blue Raiders</t>
  </si>
  <si>
    <t>MURMurray State Racers</t>
  </si>
  <si>
    <t>Murray State Racers</t>
  </si>
  <si>
    <t>Murray St.</t>
  </si>
  <si>
    <t>MVSUMississippi Valley State Delta Devils</t>
  </si>
  <si>
    <t>Mississippi Valley State Delta Devils</t>
  </si>
  <si>
    <t>Mississippi Valley St.</t>
  </si>
  <si>
    <t>NAUNorthern Arizona Lumberjacks</t>
  </si>
  <si>
    <t>Northern Arizona Lumberjacks</t>
  </si>
  <si>
    <t>NAVYNavy Midshipmen</t>
  </si>
  <si>
    <t>Navy Midshipmen</t>
  </si>
  <si>
    <t>NCATNorth Carolina A&amp;T Aggies</t>
  </si>
  <si>
    <t>North Carolina A&amp;T Aggies</t>
  </si>
  <si>
    <t>NCCUNorth Carolina Central Eagles</t>
  </si>
  <si>
    <t>North Carolina Central Eagles</t>
  </si>
  <si>
    <t>NCSTNC State Wolfpack</t>
  </si>
  <si>
    <t>NC State Wolfpack</t>
  </si>
  <si>
    <t>NDNotre Dame Fighting Irish</t>
  </si>
  <si>
    <t>Notre Dame Fighting Irish</t>
  </si>
  <si>
    <t>NDSUNorth Dakota State Bison</t>
  </si>
  <si>
    <t>North Dakota State Bison</t>
  </si>
  <si>
    <t>North Dakota St.</t>
  </si>
  <si>
    <t>NEBNebraska Cornhuskers</t>
  </si>
  <si>
    <t>Nebraska Cornhuskers</t>
  </si>
  <si>
    <t>NENortheastern Huskies</t>
  </si>
  <si>
    <t>Northeastern Huskies</t>
  </si>
  <si>
    <t>NEVNevada Wolf Pack</t>
  </si>
  <si>
    <t>Nevada Wolf Pack</t>
  </si>
  <si>
    <t>Nevada 11</t>
  </si>
  <si>
    <t>NIANiagara Purple Eagles</t>
  </si>
  <si>
    <t>Niagara Purple Eagles</t>
  </si>
  <si>
    <t>NICHNicholls Colonels</t>
  </si>
  <si>
    <t>Nicholls Colonels</t>
  </si>
  <si>
    <t>Nicholls St.</t>
  </si>
  <si>
    <t>NIUNorthern Illinois Huskies</t>
  </si>
  <si>
    <t>Northern Illinois Huskies</t>
  </si>
  <si>
    <t>NJITNJIT Highlanders</t>
  </si>
  <si>
    <t>NJIT Highlanders</t>
  </si>
  <si>
    <t>NKUNorthern Kentucky Norse</t>
  </si>
  <si>
    <t>Northern Kentucky Norse</t>
  </si>
  <si>
    <t>NMSUNew Mexico State Aggies</t>
  </si>
  <si>
    <t>New Mexico State Aggies</t>
  </si>
  <si>
    <t>NMSU</t>
  </si>
  <si>
    <t>New Mexico St.</t>
  </si>
  <si>
    <t>NORFNorfolk State Spartans</t>
  </si>
  <si>
    <t>Norfolk State Spartans</t>
  </si>
  <si>
    <t>Norfolk St.</t>
  </si>
  <si>
    <t>NUNorthwestern Wildcats</t>
  </si>
  <si>
    <t>Northwestern Wildcats</t>
  </si>
  <si>
    <t>Northwestern St.</t>
  </si>
  <si>
    <t>NWSTNorthwestern State Demons</t>
  </si>
  <si>
    <t>Northwestern State Demons</t>
  </si>
  <si>
    <t>OAKOakland Golden Grizzlies</t>
  </si>
  <si>
    <t>Oakland Golden Grizzlies</t>
  </si>
  <si>
    <t>ODUOld Dominion Monarchs</t>
  </si>
  <si>
    <t>Old Dominion Monarchs</t>
  </si>
  <si>
    <t>OHIOOhio Bobcats</t>
  </si>
  <si>
    <t>Ohio Bobcats</t>
  </si>
  <si>
    <t>OKSTOklahoma State Cowboys</t>
  </si>
  <si>
    <t>Oklahoma State Cowboys</t>
  </si>
  <si>
    <t>Oklahoma St.</t>
  </si>
  <si>
    <t>OMAOmaha Mavericks</t>
  </si>
  <si>
    <t>Omaha Mavericks</t>
  </si>
  <si>
    <t>OREOregon Ducks</t>
  </si>
  <si>
    <t>Oregon Ducks</t>
  </si>
  <si>
    <t>ORSTOregon State Beavers</t>
  </si>
  <si>
    <t>Oregon State Beavers</t>
  </si>
  <si>
    <t>Oregon St.</t>
  </si>
  <si>
    <t>ORUOral Roberts Golden Eagles</t>
  </si>
  <si>
    <t>Oral Roberts Golden Eagles</t>
  </si>
  <si>
    <t>Oral Roberts 12</t>
  </si>
  <si>
    <t>OSUOhio State Buckeyes</t>
  </si>
  <si>
    <t>Ohio State Buckeyes</t>
  </si>
  <si>
    <t>Ohio St.</t>
  </si>
  <si>
    <t>OUOklahoma Sooners</t>
  </si>
  <si>
    <t>Oklahoma Sooners</t>
  </si>
  <si>
    <t>PACPacific Tigers</t>
  </si>
  <si>
    <t>Pacific Tigers</t>
  </si>
  <si>
    <t>PENNPennsylvania Quakers</t>
  </si>
  <si>
    <t>Pennsylvania Quakers</t>
  </si>
  <si>
    <t>PEPPPepperdine Waves</t>
  </si>
  <si>
    <t>Pepperdine Waves</t>
  </si>
  <si>
    <t>PFWPurdue Fort Wayne Mastodons</t>
  </si>
  <si>
    <t>Purdue Fort Wayne Mastodons</t>
  </si>
  <si>
    <t>PITT25Pittsburgh Panthers</t>
  </si>
  <si>
    <t>Pittsburgh Panthers</t>
  </si>
  <si>
    <t>Pittsburgh 11</t>
  </si>
  <si>
    <t>PORTPortland Pilots</t>
  </si>
  <si>
    <t>Portland Pilots</t>
  </si>
  <si>
    <t>PREPresbyterian Blue Hose</t>
  </si>
  <si>
    <t>Presbyterian Blue Hose</t>
  </si>
  <si>
    <t>PRINPrinceton Tigers</t>
  </si>
  <si>
    <t>Princeton Tigers</t>
  </si>
  <si>
    <t>Princeton 15</t>
  </si>
  <si>
    <t>PROV20Providence Friars</t>
  </si>
  <si>
    <t>Providence Friars</t>
  </si>
  <si>
    <t>Providence 11</t>
  </si>
  <si>
    <t>PRSTPortland State Vikings</t>
  </si>
  <si>
    <t>Portland State Vikings</t>
  </si>
  <si>
    <t>Portland St.</t>
  </si>
  <si>
    <t>PSUPenn State Nittany Lions</t>
  </si>
  <si>
    <t>Penn State Nittany Lions</t>
  </si>
  <si>
    <t>Penn St. 10</t>
  </si>
  <si>
    <t>PUR5Purdue Boilermakers</t>
  </si>
  <si>
    <t>Purdue Boilermakers</t>
  </si>
  <si>
    <t>Purdue 1</t>
  </si>
  <si>
    <t>PVPrairie View A&amp;M Panthers</t>
  </si>
  <si>
    <t>Prairie View A&amp;M Panthers</t>
  </si>
  <si>
    <t>QUINQuinnipiac Bobcats</t>
  </si>
  <si>
    <t>Quinnipiac Bobcats</t>
  </si>
  <si>
    <t>RADRadford Highlanders</t>
  </si>
  <si>
    <t>Radford Highlanders</t>
  </si>
  <si>
    <t>RICERice Owls</t>
  </si>
  <si>
    <t>Rice Owls</t>
  </si>
  <si>
    <t>RICHRichmond Spiders</t>
  </si>
  <si>
    <t>Richmond Spiders</t>
  </si>
  <si>
    <t>RIDRider Broncs</t>
  </si>
  <si>
    <t>Rider Broncs</t>
  </si>
  <si>
    <t>RMURobert Morris Colonials</t>
  </si>
  <si>
    <t>Robert Morris Colonials</t>
  </si>
  <si>
    <t>RUTGRutgers Scarlet Knights</t>
  </si>
  <si>
    <t>Rutgers Scarlet Knights</t>
  </si>
  <si>
    <t>SACSacramento State Hornets</t>
  </si>
  <si>
    <t>Sacramento State Hornets</t>
  </si>
  <si>
    <t>Sacramento St.</t>
  </si>
  <si>
    <t>SAMSamford Bulldogs</t>
  </si>
  <si>
    <t>Samford Bulldogs</t>
  </si>
  <si>
    <t>SBUSt. Bonaventure Bonnies</t>
  </si>
  <si>
    <t>St. Bonaventure Bonnies</t>
  </si>
  <si>
    <t>SCSTSouth Carolina State Bulldogs</t>
  </si>
  <si>
    <t>South Carolina State Bulldogs</t>
  </si>
  <si>
    <t>South Carolina St.</t>
  </si>
  <si>
    <t>SCSouth Carolina Gamecocks</t>
  </si>
  <si>
    <t>South Carolina Gamecocks</t>
  </si>
  <si>
    <t>SCUSanta Clara Broncos</t>
  </si>
  <si>
    <t>Santa Clara Broncos</t>
  </si>
  <si>
    <t>SDAKSouth Dakota Coyotes</t>
  </si>
  <si>
    <t>South Dakota Coyotes</t>
  </si>
  <si>
    <t>SDSTSouth Dakota State Jackrabbits</t>
  </si>
  <si>
    <t>South Dakota State Jackrabbits</t>
  </si>
  <si>
    <t>South Dakota St.</t>
  </si>
  <si>
    <t>SDSU18San Diego State Aztecs</t>
  </si>
  <si>
    <t>San Diego State Aztecs</t>
  </si>
  <si>
    <t>San Diego St. 5</t>
  </si>
  <si>
    <t>SEASeattle U Redhawks</t>
  </si>
  <si>
    <t>Seattle Redhawks</t>
  </si>
  <si>
    <t>SEASe</t>
  </si>
  <si>
    <t>SELASE Louisiana Lions</t>
  </si>
  <si>
    <t>SE Lousiana Lions</t>
  </si>
  <si>
    <t>SELAS</t>
  </si>
  <si>
    <t>Southeastern Louisiana</t>
  </si>
  <si>
    <t>SEMOSoutheast Missouri State Redhawks</t>
  </si>
  <si>
    <t>SE Missouri St Redhawks</t>
  </si>
  <si>
    <t>SFAStephen F. Austin Lumberjacks</t>
  </si>
  <si>
    <t>Stephen F. Austin Lumberjacks</t>
  </si>
  <si>
    <t>SFPASt. Francis (PA) Red Flash</t>
  </si>
  <si>
    <t>St. Francis (PA) Red Flash</t>
  </si>
  <si>
    <t>St. Francis PA</t>
  </si>
  <si>
    <t>SFSan Francisco Dons</t>
  </si>
  <si>
    <t>San Francisco Dons</t>
  </si>
  <si>
    <t>SHSUSam Houston Bearkats</t>
  </si>
  <si>
    <t>Sam Houston State Bearkats</t>
  </si>
  <si>
    <t>Sam Houston St.</t>
  </si>
  <si>
    <t>SHUSacred Heart Pioneers</t>
  </si>
  <si>
    <t>Sacred Heart Pioneers</t>
  </si>
  <si>
    <t>SIESiena Saints</t>
  </si>
  <si>
    <t>Siena Saints</t>
  </si>
  <si>
    <t>SIUESIU Edwardsville Cougars</t>
  </si>
  <si>
    <t>SIU-Edwardsville Cougars</t>
  </si>
  <si>
    <t>SIUSouthern Illinois Salukis</t>
  </si>
  <si>
    <t>Southern Illinois Salukis</t>
  </si>
  <si>
    <t>SJSUSan José State Spartans</t>
  </si>
  <si>
    <t>San José St Spartans</t>
  </si>
  <si>
    <t>San Jose St.</t>
  </si>
  <si>
    <t>San Jose State Spartans</t>
  </si>
  <si>
    <t>SJUSt. John's Red Storm</t>
  </si>
  <si>
    <t>St. John's Red Storm</t>
  </si>
  <si>
    <t>SLUSaint Louis Billikens</t>
  </si>
  <si>
    <t>Saint Louis Billikens</t>
  </si>
  <si>
    <t>SMC17Saint Mary's Gaels</t>
  </si>
  <si>
    <t>Saint Mary's Gaels</t>
  </si>
  <si>
    <t>SMUSMU Mustangs</t>
  </si>
  <si>
    <t>SMU Mustangs</t>
  </si>
  <si>
    <t>SOUSouthern Jaguars</t>
  </si>
  <si>
    <t>Southern Jaguars</t>
  </si>
  <si>
    <t>SPUSaint Peter's Peacocks</t>
  </si>
  <si>
    <t>Saint Peter's Peacocks</t>
  </si>
  <si>
    <t>STANStanford Cardinal</t>
  </si>
  <si>
    <t>Stanford Cardinal</t>
  </si>
  <si>
    <t>STBKStony Brook Seawolves</t>
  </si>
  <si>
    <t>Stony Brook Seawolves</t>
  </si>
  <si>
    <t>STETStetson Hatters</t>
  </si>
  <si>
    <t>Stetson Hatters</t>
  </si>
  <si>
    <t>SUUSouthern Utah Thunderbirds</t>
  </si>
  <si>
    <t>Southern Utah Thunderbirds</t>
  </si>
  <si>
    <t>SYRSyracuse Orange</t>
  </si>
  <si>
    <t>Syracuse Orange</t>
  </si>
  <si>
    <t>TA&amp;M24Texas A&amp;M Aggies</t>
  </si>
  <si>
    <t>Texas A&amp;M Aggies</t>
  </si>
  <si>
    <t>TARTarleton Texans</t>
  </si>
  <si>
    <t>Tarleton Texans</t>
  </si>
  <si>
    <t>Tarleton St.</t>
  </si>
  <si>
    <t>TCU22TCU Horned Frogs</t>
  </si>
  <si>
    <t>TCU Horned Frogs</t>
  </si>
  <si>
    <t>TCU 6</t>
  </si>
  <si>
    <t>TEMTemple Owls</t>
  </si>
  <si>
    <t>Temple Owls</t>
  </si>
  <si>
    <t>TENN12Tennessee Volunteers</t>
  </si>
  <si>
    <t>Tennessee Volunteers</t>
  </si>
  <si>
    <t>TEX9Texas Longhorns</t>
  </si>
  <si>
    <t>Texas Longhorns</t>
  </si>
  <si>
    <t>Texas St.</t>
  </si>
  <si>
    <t>TLSATulsa Golden Hurricane</t>
  </si>
  <si>
    <t>Tulsa Golden Hurricane</t>
  </si>
  <si>
    <t>TNSTTennessee State Tigers</t>
  </si>
  <si>
    <t>Tennessee State Tigers</t>
  </si>
  <si>
    <t>Tennessee St.</t>
  </si>
  <si>
    <t>TNTCTennessee Tech Golden Eagles</t>
  </si>
  <si>
    <t>Tennessee Tech Golden Eagles</t>
  </si>
  <si>
    <t>TOLToledo Rockets</t>
  </si>
  <si>
    <t>Toledo Rockets</t>
  </si>
  <si>
    <t>TOWTowson Tigers</t>
  </si>
  <si>
    <t>Towson Tigers</t>
  </si>
  <si>
    <t>TROYTroy Trojans</t>
  </si>
  <si>
    <t>Troy Trojans</t>
  </si>
  <si>
    <t>TTUTexas Tech Red Raiders</t>
  </si>
  <si>
    <t>Texas Tech Red Raiders</t>
  </si>
  <si>
    <t>TULNTulane Green Wave</t>
  </si>
  <si>
    <t>Tulane Green Wave</t>
  </si>
  <si>
    <t>TXSOTexas Southern Tigers</t>
  </si>
  <si>
    <t>Texas Southern Tigers</t>
  </si>
  <si>
    <t>Texas Southern 16</t>
  </si>
  <si>
    <t>TXSTTexas State Bobcats</t>
  </si>
  <si>
    <t>Texas State Bobcats</t>
  </si>
  <si>
    <t>UABUAB Blazers</t>
  </si>
  <si>
    <t>UAB Blazers</t>
  </si>
  <si>
    <t>UAPBArkansas-Pine Bluff Golden Lions</t>
  </si>
  <si>
    <t>Arkansas-Pine Bluff Golden Lions</t>
  </si>
  <si>
    <t>Arkansas Pine Bluff</t>
  </si>
  <si>
    <t>UCDUC Davis Aggies</t>
  </si>
  <si>
    <t>UC Davis Aggies</t>
  </si>
  <si>
    <t>UCFUCF Knights</t>
  </si>
  <si>
    <t>UCF Knights</t>
  </si>
  <si>
    <t>UCIUC Irvine Anteaters</t>
  </si>
  <si>
    <t>UC Irvine Anteaters</t>
  </si>
  <si>
    <t>UCLA4UCLA Bruins</t>
  </si>
  <si>
    <t>UCLA Bruins</t>
  </si>
  <si>
    <t>UCLA 2</t>
  </si>
  <si>
    <t>UCRUC Riverside Highlanders</t>
  </si>
  <si>
    <t>UC Riverside Highlanders</t>
  </si>
  <si>
    <t>UCSBUC Santa Barbara Gauchos</t>
  </si>
  <si>
    <t>UC Santa Barbara Gauchos</t>
  </si>
  <si>
    <t>UC Santa Barbara 14</t>
  </si>
  <si>
    <t>UCSDUC San Diego Tritons</t>
  </si>
  <si>
    <t>UC San Diego Tritons</t>
  </si>
  <si>
    <t>UGAGeorgia Bulldogs</t>
  </si>
  <si>
    <t>Georgia Bulldogs</t>
  </si>
  <si>
    <t>UICUIC Flames</t>
  </si>
  <si>
    <t>UIC Flames</t>
  </si>
  <si>
    <t>Illinois-Chicago</t>
  </si>
  <si>
    <t>Illinois Chicago</t>
  </si>
  <si>
    <t>UIWIncarnate Word Cardinals</t>
  </si>
  <si>
    <t>Incarnate Word Cardinals</t>
  </si>
  <si>
    <t>UK2Kentucky Wildcats</t>
  </si>
  <si>
    <t>Kentucky Wildcats</t>
  </si>
  <si>
    <t>ULLouisiana Ragin' Cajuns</t>
  </si>
  <si>
    <t>Louisiana Ragin' Cajuns</t>
  </si>
  <si>
    <t>ULMUL Monroe Warhawks</t>
  </si>
  <si>
    <t>UL Monroe Warhawks</t>
  </si>
  <si>
    <t>Louisiana Monroe</t>
  </si>
  <si>
    <t>UMBCUMBC Retrievers</t>
  </si>
  <si>
    <t>CUMBC Retrievers</t>
  </si>
  <si>
    <t>UMB</t>
  </si>
  <si>
    <t>UMESMaryland-Eastern Shore Hawks</t>
  </si>
  <si>
    <t>Maryland-Eastern Shore Hawks</t>
  </si>
  <si>
    <t>Maryland Eastern Shore</t>
  </si>
  <si>
    <t>UMLUMass Lowell River Hawks</t>
  </si>
  <si>
    <t>UMass Lowell River Hawks</t>
  </si>
  <si>
    <t>UNANorth Alabama Lions</t>
  </si>
  <si>
    <t>North Alabama Lions</t>
  </si>
  <si>
    <t>UNCAUNC Asheville Bulldogs</t>
  </si>
  <si>
    <t>UNC Asheville Bulldogs</t>
  </si>
  <si>
    <t>UNC Asheville 15</t>
  </si>
  <si>
    <t>UNCGUNC Greensboro Spartans</t>
  </si>
  <si>
    <t>UNC Greensboro Spartans</t>
  </si>
  <si>
    <t>UNCNorth Carolina Tar Heels</t>
  </si>
  <si>
    <t>North Carolina Tar Heels</t>
  </si>
  <si>
    <t>UNCONorthern Colorado Bears</t>
  </si>
  <si>
    <t>Northern Colorado Bears</t>
  </si>
  <si>
    <t>UNCWUNC Wilmington Seahawks</t>
  </si>
  <si>
    <t>UNC Wilmington Seahawks</t>
  </si>
  <si>
    <t>UNDNorth Dakota Fighting Hawks</t>
  </si>
  <si>
    <t>North Dakota Fighting Hawks</t>
  </si>
  <si>
    <t>UNFNorth Florida Ospreys</t>
  </si>
  <si>
    <t>North Florida Ospreys</t>
  </si>
  <si>
    <t>UNHNew Hampshire Wildcats</t>
  </si>
  <si>
    <t>New Hampshire Wildcats</t>
  </si>
  <si>
    <t>UNINorthern Iowa Panthers</t>
  </si>
  <si>
    <t>Northern Iowa Panthers</t>
  </si>
  <si>
    <t>UNLVUNLV Rebels</t>
  </si>
  <si>
    <t>UNLV Rebels</t>
  </si>
  <si>
    <t>UNMNew Mexico Lobos</t>
  </si>
  <si>
    <t>New Mexico Lobos</t>
  </si>
  <si>
    <t>UNONew Orleans Privateers</t>
  </si>
  <si>
    <t>New Orleans Privateers</t>
  </si>
  <si>
    <t>UNTNorth Texas Mean Green</t>
  </si>
  <si>
    <t>North Texas Mean Green</t>
  </si>
  <si>
    <t>URIRhode Island Rams</t>
  </si>
  <si>
    <t>Rhode Island Rams</t>
  </si>
  <si>
    <t>USASouth Alabama Jaguars</t>
  </si>
  <si>
    <t>South Alabama Jaguars</t>
  </si>
  <si>
    <t>USCUSC Trojans</t>
  </si>
  <si>
    <t>USC Trojans</t>
  </si>
  <si>
    <t>USC 10</t>
  </si>
  <si>
    <t>USDSan Diego Toreros</t>
  </si>
  <si>
    <t>San Diego Toreros</t>
  </si>
  <si>
    <t>USFSouth Florida Bulls</t>
  </si>
  <si>
    <t>South Florida Bulls</t>
  </si>
  <si>
    <t>USMSouthern Miss Golden Eagles</t>
  </si>
  <si>
    <t>Southern Miss Golden Eagles</t>
  </si>
  <si>
    <t>USUUtah State Aggies</t>
  </si>
  <si>
    <t>Utah State Aggies</t>
  </si>
  <si>
    <t>UTAHUtah Utes</t>
  </si>
  <si>
    <t>Utah Utes</t>
  </si>
  <si>
    <t>UTAUT Arlington Mavericks</t>
  </si>
  <si>
    <t>UT Arlington Mavericks</t>
  </si>
  <si>
    <t>UTCChattanooga Mocs</t>
  </si>
  <si>
    <t>Chattanooga Mocs</t>
  </si>
  <si>
    <t>UTEPUTEP Miners</t>
  </si>
  <si>
    <t>UTEP Miners</t>
  </si>
  <si>
    <t>UTMUT Martin Skyhawks</t>
  </si>
  <si>
    <t>UT Martin Skyhawks</t>
  </si>
  <si>
    <t>UTRGVUT Rio Grande Valley Vaqueros</t>
  </si>
  <si>
    <t>UT Rio Grande Valley Vaqueros</t>
  </si>
  <si>
    <t>UTSAUTSA Roadrunners</t>
  </si>
  <si>
    <t>UTSA Roadrunners</t>
  </si>
  <si>
    <t>UVA1Virginia Cavaliers</t>
  </si>
  <si>
    <t>Virginia Cavaliers</t>
  </si>
  <si>
    <t>UVMVermont Catamounts</t>
  </si>
  <si>
    <t>Vermont Catamounts</t>
  </si>
  <si>
    <t>Vermont 15</t>
  </si>
  <si>
    <t>UVUUtah Valley Wolverines</t>
  </si>
  <si>
    <t>Utah Valley Wolverines</t>
  </si>
  <si>
    <t>VANVanderbilt Commodores</t>
  </si>
  <si>
    <t>Vanderbilt Commodores</t>
  </si>
  <si>
    <t>VCUVCU Rams</t>
  </si>
  <si>
    <t>VCU Rams</t>
  </si>
  <si>
    <t>VCU 12</t>
  </si>
  <si>
    <t>VILLVillanova Wildcats</t>
  </si>
  <si>
    <t>Villanova Wildcats</t>
  </si>
  <si>
    <t>VMIVMI Keydets</t>
  </si>
  <si>
    <t>VMI Keydets</t>
  </si>
  <si>
    <t>VTVirginia Tech Hokies</t>
  </si>
  <si>
    <t>Virginia Tech Hokies</t>
  </si>
  <si>
    <t>W&amp;MWilliam &amp; Mary Tribe</t>
  </si>
  <si>
    <t>William &amp; Mary Tribe</t>
  </si>
  <si>
    <t>WAGWagner Seahawks</t>
  </si>
  <si>
    <t>Wagner Seahawks</t>
  </si>
  <si>
    <t>WAKEWake Forest Demon Deacons</t>
  </si>
  <si>
    <t>Wake Forest Demon Deacons</t>
  </si>
  <si>
    <t>WASHWashington Huskies</t>
  </si>
  <si>
    <t>Washington Huskies</t>
  </si>
  <si>
    <t>WCUWestern Carolina Catamounts</t>
  </si>
  <si>
    <t>Western Carolina Catamounts</t>
  </si>
  <si>
    <t>WEBBGardner-Webb Runnin' Bulldogs</t>
  </si>
  <si>
    <t>Gardner-Webb Runnin' Bulldogs</t>
  </si>
  <si>
    <t>Gardner Webb</t>
  </si>
  <si>
    <t>WEBWeber State Wildcats</t>
  </si>
  <si>
    <t>Weber State Wildcats</t>
  </si>
  <si>
    <t>WICHWichita State Shockers</t>
  </si>
  <si>
    <t>Wichita State Shockers</t>
  </si>
  <si>
    <t>Wichita St.</t>
  </si>
  <si>
    <t>WINWinthrop Eagles</t>
  </si>
  <si>
    <t>Winthrop Eagles</t>
  </si>
  <si>
    <t>WISCWisconsin Badgers</t>
  </si>
  <si>
    <t>Wisconsin Badgers</t>
  </si>
  <si>
    <t>WIUWestern Illinois Leathernecks</t>
  </si>
  <si>
    <t>Western Illinois Leathernecks</t>
  </si>
  <si>
    <t>WKUWestern Kentucky Hilltoppers</t>
  </si>
  <si>
    <t>Western Kentucky Hilltoppers</t>
  </si>
  <si>
    <t>WMUWestern Michigan Broncos</t>
  </si>
  <si>
    <t>Western Michigan Broncos</t>
  </si>
  <si>
    <t>WOFWofford Terriers</t>
  </si>
  <si>
    <t>Wofford Terriers</t>
  </si>
  <si>
    <t>WRSTWright State Raiders</t>
  </si>
  <si>
    <t>Wright State Raiders</t>
  </si>
  <si>
    <t>Wright St.</t>
  </si>
  <si>
    <t>WSUWashington State Cougars</t>
  </si>
  <si>
    <t>Washington State Cougars</t>
  </si>
  <si>
    <t>Washington St.</t>
  </si>
  <si>
    <t>WVUWest Virginia Mountaineers</t>
  </si>
  <si>
    <t>West Virginia Mountaineers</t>
  </si>
  <si>
    <t>West Virginia 9</t>
  </si>
  <si>
    <t>WYOWyoming Cowboys</t>
  </si>
  <si>
    <t>Wyoming Cowboys</t>
  </si>
  <si>
    <t>XAV19Xavier Musketeers</t>
  </si>
  <si>
    <t>Xavier Musketeers</t>
  </si>
  <si>
    <t>Xavier 3</t>
  </si>
  <si>
    <t>YALEYale Bulldogs</t>
  </si>
  <si>
    <t>Yale Bulldogs</t>
  </si>
  <si>
    <t>YSUYoungstown State Penguins</t>
  </si>
  <si>
    <t>Youngstown St Penguins</t>
  </si>
  <si>
    <t>Youngstown St.</t>
  </si>
  <si>
    <t>MEMaine Bears</t>
  </si>
  <si>
    <t>Maine Bears</t>
  </si>
  <si>
    <t>QUOCQueens University Royals</t>
  </si>
  <si>
    <t>L-MDLoyola (MD)</t>
  </si>
  <si>
    <t>Loyola MD</t>
  </si>
  <si>
    <t>L-MDLoyola Maryland</t>
  </si>
  <si>
    <t>St. Joseph's Hawks</t>
  </si>
  <si>
    <t>SMCSaint Mary's Gaels</t>
  </si>
  <si>
    <t>MIAMiami Hurricanes</t>
  </si>
  <si>
    <t>SFNYSt. Francis Brooklyn Terriers</t>
  </si>
  <si>
    <t>UTUUtah Tech Trailblazers</t>
  </si>
  <si>
    <t>STMNSt. Thomas - Minnesota Tommies</t>
  </si>
  <si>
    <t>St. Thomas</t>
  </si>
  <si>
    <t>HCUHouston Christian Huskies</t>
  </si>
  <si>
    <t>Cal State Fullerton Titans</t>
  </si>
  <si>
    <t>Cal State Bakersfield Roadrunners</t>
  </si>
  <si>
    <t>Cal State Northridge Matadors</t>
  </si>
  <si>
    <t>Southeast Missouri State Redhawks</t>
  </si>
  <si>
    <t>Southeast Missouri St. 16</t>
  </si>
  <si>
    <t>USISouthern Indiana</t>
  </si>
  <si>
    <t>AMCCTexas A&amp;M-Corpus Christi Islanders</t>
  </si>
  <si>
    <t>Texas A&amp;M Corpus Chris 16</t>
  </si>
  <si>
    <t>GCUGrand Canyon Lopes</t>
  </si>
  <si>
    <t>Grand Canyon Lopes</t>
  </si>
  <si>
    <t>Grand Canyon 14</t>
  </si>
  <si>
    <t>TAMCTexas A&amp;M-Commerce Lions</t>
  </si>
  <si>
    <t>Texas A&amp;M Commerce</t>
  </si>
  <si>
    <t>CONNUConn Huskies</t>
  </si>
  <si>
    <t>Connecticut Huskies</t>
  </si>
  <si>
    <t>UPSTSouth Carolina Upstate</t>
  </si>
  <si>
    <t>STOStonehill</t>
  </si>
  <si>
    <t>Merged_ESPN</t>
  </si>
  <si>
    <t>Column3</t>
  </si>
  <si>
    <t>Team.1</t>
  </si>
  <si>
    <t>Abbreviation</t>
  </si>
  <si>
    <t>UMBC Retrievers</t>
  </si>
  <si>
    <t>14HOUHouston Cougars</t>
  </si>
  <si>
    <t>22HOUHouston Cougars</t>
  </si>
  <si>
    <t>12HOUHouston Cougars</t>
  </si>
  <si>
    <t>18MEMMemphis Tigers</t>
  </si>
  <si>
    <t>4DAYDayton Flyers</t>
  </si>
  <si>
    <t>GeorgeWashington</t>
  </si>
  <si>
    <t>PITTPittsburgh Panthers</t>
  </si>
  <si>
    <t>UVAVirginia Cavaliers</t>
  </si>
  <si>
    <t>2DUKEDuke Blue Devils</t>
  </si>
  <si>
    <t>18UNCNorth Carolina Tar Heels</t>
  </si>
  <si>
    <t>15VTVirginia Tech Hokies</t>
  </si>
  <si>
    <t>15FSUFlorida State Seminoles</t>
  </si>
  <si>
    <t>23LOULouisville Cardinals</t>
  </si>
  <si>
    <t>1KUKansas Jayhawks</t>
  </si>
  <si>
    <t>6KUKansas Jayhawks</t>
  </si>
  <si>
    <t>8KUKansas Jayhawks</t>
  </si>
  <si>
    <t>TEXTexas Longhorns</t>
  </si>
  <si>
    <t>14TEXTexas Longhorns</t>
  </si>
  <si>
    <t>1BAYBaylor Bears</t>
  </si>
  <si>
    <t>2BAYBaylor Bears</t>
  </si>
  <si>
    <t>KSUKansas State Wildcats</t>
  </si>
  <si>
    <t>TCUTCU Horned Frogs</t>
  </si>
  <si>
    <t>17ISUIowa State Cyclones</t>
  </si>
  <si>
    <t>8WVUWest Virginia Mountaineers</t>
  </si>
  <si>
    <t>14TTUTexas Tech Red Raiders</t>
  </si>
  <si>
    <t>MARQMarquette Golden Eagles</t>
  </si>
  <si>
    <t>XAVXavier Musketeers</t>
  </si>
  <si>
    <t>PROVProvidence Friars</t>
  </si>
  <si>
    <t>16PROVProvidence Friars</t>
  </si>
  <si>
    <t>7CREICreighton Bluejays</t>
  </si>
  <si>
    <t>6VILLVillanova Wildcats</t>
  </si>
  <si>
    <t>12VILLVillanova Wildcats</t>
  </si>
  <si>
    <t>16HALLSeton Hall Pirates</t>
  </si>
  <si>
    <t>25HALLSeton Hall Pirates</t>
  </si>
  <si>
    <t>24HALLSeton Hall Pirates</t>
  </si>
  <si>
    <t>GWEBGardner-Webb Runnin' Bulldogs</t>
  </si>
  <si>
    <t>WEBBGardner-Webb Bulldogs</t>
  </si>
  <si>
    <t>GWEBGardner-Webb Bulldogs</t>
  </si>
  <si>
    <t>PURPurdue Boilermakers</t>
  </si>
  <si>
    <t>1PURPurdue Boilermakers</t>
  </si>
  <si>
    <t>MDMaryland Terrapins</t>
  </si>
  <si>
    <t>18IOWAIowa Hawkeyes</t>
  </si>
  <si>
    <t>IUIndiana Hoosiers</t>
  </si>
  <si>
    <t>22MSUMichigan State Spartans</t>
  </si>
  <si>
    <t>19MSUMichigan State Spartans</t>
  </si>
  <si>
    <t>19RUTGRutgers Scarlet Knights</t>
  </si>
  <si>
    <t>WISWisconsin Badgers</t>
  </si>
  <si>
    <t>22WISCWisconsin Badgers</t>
  </si>
  <si>
    <t>16PSUPenn State Nittany Lions</t>
  </si>
  <si>
    <t>23OSUOhio State Buckeyes</t>
  </si>
  <si>
    <t>21OSUOhio State Buckeyes</t>
  </si>
  <si>
    <t>CSUFCSU Fullerton Titans</t>
  </si>
  <si>
    <t>CSUBCSU Bakersfield Roadrunners</t>
  </si>
  <si>
    <t>CSUNCSU Northridge Matadors</t>
  </si>
  <si>
    <t>Middle Tenn St</t>
  </si>
  <si>
    <t>CHACharlotte 49ers</t>
  </si>
  <si>
    <t>CLTCharlotte 49ers</t>
  </si>
  <si>
    <t>CHICChicago State Cougars</t>
  </si>
  <si>
    <t>DETDetroit Mercy Titans</t>
  </si>
  <si>
    <t>PurdueFortWayne</t>
  </si>
  <si>
    <t>CLMBColumbia Lions</t>
  </si>
  <si>
    <t>NIAGNiagara Purple Eagles</t>
  </si>
  <si>
    <t>M-OHMiami (OH) RedHawks</t>
  </si>
  <si>
    <t>SDSUSan Diego State Aztecs</t>
  </si>
  <si>
    <t>BSUBoise State Broncos</t>
  </si>
  <si>
    <t>BoiseSt</t>
  </si>
  <si>
    <t>20CSUColorado State Rams</t>
  </si>
  <si>
    <t>TennesseeMartin</t>
  </si>
  <si>
    <t>UALRLittle Rock Trojans</t>
  </si>
  <si>
    <t>ArkansasLittleRock</t>
  </si>
  <si>
    <t>UCLAUCLA Bruins</t>
  </si>
  <si>
    <t>4UCLAUCLA Bruins</t>
  </si>
  <si>
    <t>ARIZArizona Wildcats</t>
  </si>
  <si>
    <t>11ARIZArizona Wildcats</t>
  </si>
  <si>
    <t>16USCUSC Trojans</t>
  </si>
  <si>
    <t>23ASUArizona State Sun Devils</t>
  </si>
  <si>
    <t>12OREOregon Ducks</t>
  </si>
  <si>
    <t>13OREOregon Ducks</t>
  </si>
  <si>
    <t>UWashington State Cougars</t>
  </si>
  <si>
    <t>AMERAmerican Eagles</t>
  </si>
  <si>
    <t>ALAAlabama Crimson Tide</t>
  </si>
  <si>
    <t>9ALAAlabama Crimson Tide</t>
  </si>
  <si>
    <t>TA&amp;MTexas A&amp;M Aggies</t>
  </si>
  <si>
    <t>16UKKentucky Wildcats</t>
  </si>
  <si>
    <t>TENNTennessee Volunteers</t>
  </si>
  <si>
    <t>13TENNTennessee Volunteers</t>
  </si>
  <si>
    <t>9AUBAuburn Tigers</t>
  </si>
  <si>
    <t>NVanderbilt Commodores</t>
  </si>
  <si>
    <t>12ARKArkansas Razorbacks</t>
  </si>
  <si>
    <t>20FLAFlorida Gators</t>
  </si>
  <si>
    <t>21LSULSU Tigers</t>
  </si>
  <si>
    <t>MCNSMcNeese Cowboys</t>
  </si>
  <si>
    <t>SDakotaSt</t>
  </si>
  <si>
    <t>NDakotaSt</t>
  </si>
  <si>
    <t>UMKCUM Kansas City Roos</t>
  </si>
  <si>
    <t>ULLLouisiana Ragin' Cajuns</t>
  </si>
  <si>
    <t>UL - Monroe</t>
  </si>
  <si>
    <t>CCARCoastal Carolina Chanticleers</t>
  </si>
  <si>
    <t>3GONZGonzaga Bulldogs</t>
  </si>
  <si>
    <t>5GONZGonzaga Bulldogs</t>
  </si>
  <si>
    <t>14BYUBYU Cougars</t>
  </si>
  <si>
    <t>24BYUBYU Cougars</t>
  </si>
  <si>
    <t>SHSUSam Houston State Bearkats</t>
  </si>
  <si>
    <t>Tarleton State</t>
  </si>
  <si>
    <t>Teams</t>
  </si>
  <si>
    <t>Team Name</t>
  </si>
  <si>
    <t>Team_Name_st</t>
  </si>
  <si>
    <t>Kenpom_Team</t>
  </si>
  <si>
    <t>PCT_OVR</t>
  </si>
  <si>
    <t>PCT_CONF</t>
  </si>
  <si>
    <t>Adj_EM</t>
  </si>
  <si>
    <t>L2</t>
  </si>
  <si>
    <t>L4</t>
  </si>
  <si>
    <t>L1</t>
  </si>
  <si>
    <t>L6</t>
  </si>
  <si>
    <t>Arizona St.</t>
  </si>
  <si>
    <t>Ball St.</t>
  </si>
  <si>
    <t>L3</t>
  </si>
  <si>
    <t>L16</t>
  </si>
  <si>
    <t>L5</t>
  </si>
  <si>
    <t>W1</t>
  </si>
  <si>
    <t>L8</t>
  </si>
  <si>
    <t>L7</t>
  </si>
  <si>
    <t>Iowa St.</t>
  </si>
  <si>
    <t>W2</t>
  </si>
  <si>
    <t>Kansas St.</t>
  </si>
  <si>
    <t>Kent St.</t>
  </si>
  <si>
    <t>UKKentucky Wildcats</t>
  </si>
  <si>
    <t>LINLindenwood Lions</t>
  </si>
  <si>
    <t>MEMaine Black Bears</t>
  </si>
  <si>
    <t>W11</t>
  </si>
  <si>
    <t>Michigan St.</t>
  </si>
  <si>
    <t>Mississippi St.</t>
  </si>
  <si>
    <t>Montana St.</t>
  </si>
  <si>
    <t>Penn St.</t>
  </si>
  <si>
    <t>L18</t>
  </si>
  <si>
    <t>USISouthern Indiana Screaming Eagles</t>
  </si>
  <si>
    <t>STOStonehill Skyhawks</t>
  </si>
  <si>
    <t>L12</t>
  </si>
  <si>
    <t>Utah St.</t>
  </si>
  <si>
    <t>VALValparaiso Beacons</t>
  </si>
  <si>
    <t>Weber St.</t>
  </si>
  <si>
    <t>HOUHouston Cougars</t>
  </si>
  <si>
    <t>L9</t>
  </si>
  <si>
    <t>W4</t>
  </si>
  <si>
    <t>L-MDLoyola Maryland Greyhounds</t>
  </si>
  <si>
    <t>NC St.</t>
  </si>
  <si>
    <t>SE Missouri St.</t>
  </si>
  <si>
    <t>UPSTSouth Carolina Upstate Spartans</t>
  </si>
  <si>
    <t>Miami FL 5</t>
  </si>
  <si>
    <t>Column2</t>
  </si>
  <si>
    <t>Column4</t>
  </si>
  <si>
    <t>Column5</t>
  </si>
  <si>
    <t>Column6</t>
  </si>
  <si>
    <t>Column7</t>
  </si>
  <si>
    <t>Column8</t>
  </si>
  <si>
    <t>Column9</t>
  </si>
  <si>
    <t>ASUN Conference</t>
  </si>
  <si>
    <t>CONFERENCE</t>
  </si>
  <si>
    <t>OVERALL</t>
  </si>
  <si>
    <t>POLLS</t>
  </si>
  <si>
    <t>W-L</t>
  </si>
  <si>
    <t>PCT</t>
  </si>
  <si>
    <t>HOME</t>
  </si>
  <si>
    <t>AWAY</t>
  </si>
  <si>
    <t>AP</t>
  </si>
  <si>
    <t>15-3</t>
  </si>
  <si>
    <t>-</t>
  </si>
  <si>
    <t>26-9</t>
  </si>
  <si>
    <t>15-1</t>
  </si>
  <si>
    <t>0-2</t>
  </si>
  <si>
    <t>27-9</t>
  </si>
  <si>
    <t>19-1</t>
  </si>
  <si>
    <t>0-1</t>
  </si>
  <si>
    <t>23-14</t>
  </si>
  <si>
    <t>14-2</t>
  </si>
  <si>
    <t>17-14</t>
  </si>
  <si>
    <t>0-0</t>
  </si>
  <si>
    <t>20-13</t>
  </si>
  <si>
    <t>13-2</t>
  </si>
  <si>
    <t>18-15</t>
  </si>
  <si>
    <t>15-18</t>
  </si>
  <si>
    <t>0-3</t>
  </si>
  <si>
    <t>14-17</t>
  </si>
  <si>
    <t>17-15</t>
  </si>
  <si>
    <t>13-16</t>
  </si>
  <si>
    <t>13-18</t>
  </si>
  <si>
    <t>America East Conference</t>
  </si>
  <si>
    <t>23-11</t>
  </si>
  <si>
    <t>13-1</t>
  </si>
  <si>
    <t>26-8</t>
  </si>
  <si>
    <t>17-0</t>
  </si>
  <si>
    <t>15-15</t>
  </si>
  <si>
    <t>18-14</t>
  </si>
  <si>
    <t>13-4</t>
  </si>
  <si>
    <t>17-13</t>
  </si>
  <si>
    <t>13-17</t>
  </si>
  <si>
    <t>American Athletic Conference</t>
  </si>
  <si>
    <t>17-1</t>
  </si>
  <si>
    <t>33-4</t>
  </si>
  <si>
    <t>16-2</t>
  </si>
  <si>
    <t>13-5</t>
  </si>
  <si>
    <t>20-11</t>
  </si>
  <si>
    <t>23-13</t>
  </si>
  <si>
    <t>16-3</t>
  </si>
  <si>
    <t>0-4</t>
  </si>
  <si>
    <t>16-16</t>
  </si>
  <si>
    <t>19-15</t>
  </si>
  <si>
    <t>14-18</t>
  </si>
  <si>
    <t>16-17</t>
  </si>
  <si>
    <t>0-12</t>
  </si>
  <si>
    <t>Atlantic 10 Conference</t>
  </si>
  <si>
    <t>27-8</t>
  </si>
  <si>
    <t>22-12</t>
  </si>
  <si>
    <t>25-8</t>
  </si>
  <si>
    <t>18-2</t>
  </si>
  <si>
    <t>21-12</t>
  </si>
  <si>
    <t>16-4</t>
  </si>
  <si>
    <t>15-19</t>
  </si>
  <si>
    <t>15-16</t>
  </si>
  <si>
    <t>Atlantic Coast Conference</t>
  </si>
  <si>
    <t>15-5</t>
  </si>
  <si>
    <t>28-7</t>
  </si>
  <si>
    <t>16-1</t>
  </si>
  <si>
    <t>14-6</t>
  </si>
  <si>
    <t>15-2</t>
  </si>
  <si>
    <t>16-0</t>
  </si>
  <si>
    <t>24-12</t>
  </si>
  <si>
    <t>14-3</t>
  </si>
  <si>
    <t>19-14</t>
  </si>
  <si>
    <t>13-3</t>
  </si>
  <si>
    <t>0-10</t>
  </si>
  <si>
    <t>0-11</t>
  </si>
  <si>
    <t>0-7</t>
  </si>
  <si>
    <t>Big 12 Conference</t>
  </si>
  <si>
    <t>BAYBaylor Bears</t>
  </si>
  <si>
    <t>28-8</t>
  </si>
  <si>
    <t>29-8</t>
  </si>
  <si>
    <t>22-13</t>
  </si>
  <si>
    <t>20-16</t>
  </si>
  <si>
    <t>15-17</t>
  </si>
  <si>
    <t>Big East Conference</t>
  </si>
  <si>
    <t>17-3</t>
  </si>
  <si>
    <t>29-7</t>
  </si>
  <si>
    <t>27-10</t>
  </si>
  <si>
    <t>13-7</t>
  </si>
  <si>
    <t>17-17</t>
  </si>
  <si>
    <t>17-16</t>
  </si>
  <si>
    <t>0-6</t>
  </si>
  <si>
    <t>Big Sky Conference</t>
  </si>
  <si>
    <t>25-10</t>
  </si>
  <si>
    <t>Big South Conference</t>
  </si>
  <si>
    <t>13-0</t>
  </si>
  <si>
    <t>20-12</t>
  </si>
  <si>
    <t>21-15</t>
  </si>
  <si>
    <t>16-18</t>
  </si>
  <si>
    <t>0-15</t>
  </si>
  <si>
    <t>Big Ten Conference</t>
  </si>
  <si>
    <t>29-6</t>
  </si>
  <si>
    <t>23-12</t>
  </si>
  <si>
    <t>21-13</t>
  </si>
  <si>
    <t>18-16</t>
  </si>
  <si>
    <t>0-5</t>
  </si>
  <si>
    <t>20-14</t>
  </si>
  <si>
    <t>16-19</t>
  </si>
  <si>
    <t>Big West Conference</t>
  </si>
  <si>
    <t>22-11</t>
  </si>
  <si>
    <t>0-14</t>
  </si>
  <si>
    <t>Colonial Athletic Association</t>
  </si>
  <si>
    <t>31-4</t>
  </si>
  <si>
    <t>24-10</t>
  </si>
  <si>
    <t>13-19</t>
  </si>
  <si>
    <t>13-20</t>
  </si>
  <si>
    <t>Conference USA</t>
  </si>
  <si>
    <t>28-9</t>
  </si>
  <si>
    <t>17-2</t>
  </si>
  <si>
    <t>22-14</t>
  </si>
  <si>
    <t>19-16</t>
  </si>
  <si>
    <t>Division I Independents</t>
  </si>
  <si>
    <t>Horizon League</t>
  </si>
  <si>
    <t>21-14</t>
  </si>
  <si>
    <t>14-19</t>
  </si>
  <si>
    <t>Ivy League</t>
  </si>
  <si>
    <t>23-9</t>
  </si>
  <si>
    <t>21-9</t>
  </si>
  <si>
    <t>17-11</t>
  </si>
  <si>
    <t>14-13</t>
  </si>
  <si>
    <t>14-14</t>
  </si>
  <si>
    <t>Metro Atlantic Athletic Conference</t>
  </si>
  <si>
    <t>16-14</t>
  </si>
  <si>
    <t>16-15</t>
  </si>
  <si>
    <t>Mid-American Conference</t>
  </si>
  <si>
    <t>15-0</t>
  </si>
  <si>
    <t>14-1</t>
  </si>
  <si>
    <t>Mid-Eastern Athletic Conference</t>
  </si>
  <si>
    <t>18-12</t>
  </si>
  <si>
    <t>18-13</t>
  </si>
  <si>
    <t>Missouri Valley Conference</t>
  </si>
  <si>
    <t>23-10</t>
  </si>
  <si>
    <t>21-11</t>
  </si>
  <si>
    <t>Mountain West Conference</t>
  </si>
  <si>
    <t>19-13</t>
  </si>
  <si>
    <t>Northeast Conference</t>
  </si>
  <si>
    <t>21-16</t>
  </si>
  <si>
    <t>15-13</t>
  </si>
  <si>
    <t>14-16</t>
  </si>
  <si>
    <t>Ohio Valley Conference</t>
  </si>
  <si>
    <t>14-4</t>
  </si>
  <si>
    <t>19-17</t>
  </si>
  <si>
    <t>Pac-12 Conference</t>
  </si>
  <si>
    <t>31-6</t>
  </si>
  <si>
    <t>15-6</t>
  </si>
  <si>
    <t>18-17</t>
  </si>
  <si>
    <t>Patriot League</t>
  </si>
  <si>
    <t>Southeastern Conference</t>
  </si>
  <si>
    <t>25-11</t>
  </si>
  <si>
    <t>22-15</t>
  </si>
  <si>
    <t>0-9</t>
  </si>
  <si>
    <t>Southern Conference</t>
  </si>
  <si>
    <t>Southland Conference</t>
  </si>
  <si>
    <t>24-11</t>
  </si>
  <si>
    <t>Southwestern Athletic Conference</t>
  </si>
  <si>
    <t>24-9</t>
  </si>
  <si>
    <t>14-21</t>
  </si>
  <si>
    <t>Summit League</t>
  </si>
  <si>
    <t>18-0</t>
  </si>
  <si>
    <t>30-5</t>
  </si>
  <si>
    <t>Sun Belt Conference</t>
  </si>
  <si>
    <t>14-0</t>
  </si>
  <si>
    <t>24-8</t>
  </si>
  <si>
    <t>19-12</t>
  </si>
  <si>
    <t>West Coast Conference</t>
  </si>
  <si>
    <t>GONZGonzaga Bulldogs</t>
  </si>
  <si>
    <t>Western Athletic Conference</t>
  </si>
  <si>
    <t>24-13</t>
  </si>
  <si>
    <t>RK</t>
  </si>
  <si>
    <t>TEAM</t>
  </si>
  <si>
    <t>REC</t>
  </si>
  <si>
    <t>PTS</t>
  </si>
  <si>
    <t>TREND</t>
  </si>
  <si>
    <t>Rk_Team</t>
  </si>
  <si>
    <t>Team3</t>
  </si>
  <si>
    <t>AlabamaAlabama(48)</t>
  </si>
  <si>
    <t>29-5</t>
  </si>
  <si>
    <t>HoustonHouston(9)</t>
  </si>
  <si>
    <t>31-3</t>
  </si>
  <si>
    <t>PurduePurdue(3)</t>
  </si>
  <si>
    <t>KansasKansas</t>
  </si>
  <si>
    <t>27-7</t>
  </si>
  <si>
    <t>TexasTexas</t>
  </si>
  <si>
    <t>MarquetteMarquette</t>
  </si>
  <si>
    <t>28-6</t>
  </si>
  <si>
    <t>UCLAUCLA(1)</t>
  </si>
  <si>
    <t>ArizonaArizona</t>
  </si>
  <si>
    <t>GonzagaGonzaga</t>
  </si>
  <si>
    <t>28-5</t>
  </si>
  <si>
    <t>UConnUConn</t>
  </si>
  <si>
    <t>BaylorBaylor</t>
  </si>
  <si>
    <t>22-10</t>
  </si>
  <si>
    <t>DukeDuke</t>
  </si>
  <si>
    <t>XavierXavier</t>
  </si>
  <si>
    <t>25-9</t>
  </si>
  <si>
    <t>VirginiaVirginia</t>
  </si>
  <si>
    <t>25-7</t>
  </si>
  <si>
    <t>Kansas StateKansas State</t>
  </si>
  <si>
    <t>MiamiMiami</t>
  </si>
  <si>
    <t>Texas A&amp;MTexas A&amp;M</t>
  </si>
  <si>
    <t>San Diego StateSan Diego State</t>
  </si>
  <si>
    <t>27-6</t>
  </si>
  <si>
    <t>Saint Mary'sSaint Mary's</t>
  </si>
  <si>
    <t>26-7</t>
  </si>
  <si>
    <t>TennesseeTennessee</t>
  </si>
  <si>
    <t>IndianaIndiana</t>
  </si>
  <si>
    <t>TCUTCU</t>
  </si>
  <si>
    <t>MissouriMissouri</t>
  </si>
  <si>
    <t>MemphisMemphis</t>
  </si>
  <si>
    <t>Florida AtlanticFlorida Atlantic</t>
  </si>
  <si>
    <t>TIME</t>
  </si>
  <si>
    <t>TV</t>
  </si>
  <si>
    <t>TICKETS</t>
  </si>
  <si>
    <t>LOCATION</t>
  </si>
  <si>
    <t>date</t>
  </si>
  <si>
    <t>TBS</t>
  </si>
  <si>
    <t>Tickets as low as $33</t>
  </si>
  <si>
    <t>KFC Yum! Center, Louisville, KY</t>
  </si>
  <si>
    <t>CBS</t>
  </si>
  <si>
    <t>Tickets as low as $21</t>
  </si>
  <si>
    <t>T-Mobile Center, Kansas City, MO</t>
  </si>
  <si>
    <t>Strength of Schedule</t>
  </si>
  <si>
    <t>NCSOS</t>
  </si>
  <si>
    <t>Rk</t>
  </si>
  <si>
    <t>Team</t>
  </si>
  <si>
    <t>Conf</t>
  </si>
  <si>
    <t>AdjO</t>
  </si>
  <si>
    <t>AdjD</t>
  </si>
  <si>
    <t>AdjT</t>
  </si>
  <si>
    <t>Luck</t>
  </si>
  <si>
    <t>OppO</t>
  </si>
  <si>
    <t>OppD</t>
  </si>
  <si>
    <t>Connecticut 4</t>
  </si>
  <si>
    <t>BE</t>
  </si>
  <si>
    <t>Houston 1</t>
  </si>
  <si>
    <t>Amer</t>
  </si>
  <si>
    <t>UCLA 2</t>
  </si>
  <si>
    <t>P12</t>
  </si>
  <si>
    <t>Alabama 1</t>
  </si>
  <si>
    <t>SEC</t>
  </si>
  <si>
    <t>Texas 2</t>
  </si>
  <si>
    <t>B12</t>
  </si>
  <si>
    <t>29-9</t>
  </si>
  <si>
    <t>Tennessee 4</t>
  </si>
  <si>
    <t>Purdue 1</t>
  </si>
  <si>
    <t>B10</t>
  </si>
  <si>
    <t>Gonzaga 3</t>
  </si>
  <si>
    <t>WCC</t>
  </si>
  <si>
    <t>Kansas 1</t>
  </si>
  <si>
    <t>Marquette 2</t>
  </si>
  <si>
    <t>Arizona 2</t>
  </si>
  <si>
    <t>Creighton 6</t>
  </si>
  <si>
    <t>Saint Mary's 5</t>
  </si>
  <si>
    <t>San Diego St. 5</t>
  </si>
  <si>
    <t>MWC</t>
  </si>
  <si>
    <t>Xavier 3</t>
  </si>
  <si>
    <t>Baylor 3</t>
  </si>
  <si>
    <t>Florida Atlantic 9</t>
  </si>
  <si>
    <t>CUSA</t>
  </si>
  <si>
    <t>Duke 5</t>
  </si>
  <si>
    <t>ACC</t>
  </si>
  <si>
    <t>West Virginia 9</t>
  </si>
  <si>
    <t>Memphis 8</t>
  </si>
  <si>
    <t>Kansas St. 3</t>
  </si>
  <si>
    <t>26-10</t>
  </si>
  <si>
    <t>Arkansas 8</t>
  </si>
  <si>
    <t>Maryland 8</t>
  </si>
  <si>
    <t>TCU 6</t>
  </si>
  <si>
    <t>Michigan St. 7</t>
  </si>
  <si>
    <t>Utah St. 10</t>
  </si>
  <si>
    <t>Kentucky 6</t>
  </si>
  <si>
    <t>Indiana 4</t>
  </si>
  <si>
    <t>Iowa St. 6</t>
  </si>
  <si>
    <t>31-7</t>
  </si>
  <si>
    <t>Auburn 9</t>
  </si>
  <si>
    <t>Texas A&amp;M 7</t>
  </si>
  <si>
    <t>Virginia 4</t>
  </si>
  <si>
    <t>Illinois 9</t>
  </si>
  <si>
    <t>Penn St. 10</t>
  </si>
  <si>
    <t>Boise St. 10</t>
  </si>
  <si>
    <t>Northwestern 7</t>
  </si>
  <si>
    <t>Iowa 8</t>
  </si>
  <si>
    <t>Providence 11</t>
  </si>
  <si>
    <t>USC 10</t>
  </si>
  <si>
    <t>29-10</t>
  </si>
  <si>
    <t>ASun</t>
  </si>
  <si>
    <t>N.C. State 11</t>
  </si>
  <si>
    <t>Mississippi St. 11</t>
  </si>
  <si>
    <t>Missouri 7</t>
  </si>
  <si>
    <t>Pittsburgh 11</t>
  </si>
  <si>
    <t>VCU 12</t>
  </si>
  <si>
    <t>A10</t>
  </si>
  <si>
    <t>20-15</t>
  </si>
  <si>
    <t>Nevada 11</t>
  </si>
  <si>
    <t>WAC</t>
  </si>
  <si>
    <t>Ivy</t>
  </si>
  <si>
    <t>Drake 12</t>
  </si>
  <si>
    <t>MVC</t>
  </si>
  <si>
    <t>Charleston 12</t>
  </si>
  <si>
    <t>CAA</t>
  </si>
  <si>
    <t>Oral Roberts 12</t>
  </si>
  <si>
    <t>Sum</t>
  </si>
  <si>
    <t>Iona 13</t>
  </si>
  <si>
    <t>MAAC</t>
  </si>
  <si>
    <t>Kent St. 13</t>
  </si>
  <si>
    <t>MAC</t>
  </si>
  <si>
    <t>SB</t>
  </si>
  <si>
    <t>Louisiana 13</t>
  </si>
  <si>
    <t>Furman 13</t>
  </si>
  <si>
    <t>Princeton 15</t>
  </si>
  <si>
    <t>BW</t>
  </si>
  <si>
    <t>Grand Canyon 14</t>
  </si>
  <si>
    <t>UC Santa Barbara 14</t>
  </si>
  <si>
    <t>Montana St. 14</t>
  </si>
  <si>
    <t>BSky</t>
  </si>
  <si>
    <t>Vermont 15</t>
  </si>
  <si>
    <t>AE</t>
  </si>
  <si>
    <t>Colgate 15</t>
  </si>
  <si>
    <t>Pat</t>
  </si>
  <si>
    <t>Kennesaw St. 14</t>
  </si>
  <si>
    <t>Penn</t>
  </si>
  <si>
    <t>Horz</t>
  </si>
  <si>
    <t>UNC Asheville 15</t>
  </si>
  <si>
    <t>BSth</t>
  </si>
  <si>
    <t>Northern Kentucky 16</t>
  </si>
  <si>
    <t>Texas A&amp;M Corpus Chris 16</t>
  </si>
  <si>
    <t>Slnd</t>
  </si>
  <si>
    <t>SWAC</t>
  </si>
  <si>
    <t>MEAC</t>
  </si>
  <si>
    <t>Queens</t>
  </si>
  <si>
    <t>Howard 16</t>
  </si>
  <si>
    <t>OVC</t>
  </si>
  <si>
    <t>USC Upstate</t>
  </si>
  <si>
    <t>Southeast Missouri St. 16</t>
  </si>
  <si>
    <t>Fairleigh Dickinson 16</t>
  </si>
  <si>
    <t>NEC</t>
  </si>
  <si>
    <t>Tennessee Martin</t>
  </si>
  <si>
    <t>ind</t>
  </si>
  <si>
    <t>Texas Southern 16</t>
  </si>
  <si>
    <t>Column10</t>
  </si>
  <si>
    <t>Column11</t>
  </si>
  <si>
    <t>Column12</t>
  </si>
  <si>
    <t>Column14</t>
  </si>
  <si>
    <t>Column15</t>
  </si>
  <si>
    <t>Column16</t>
  </si>
  <si>
    <t>Column17</t>
  </si>
  <si>
    <t>Column18</t>
  </si>
  <si>
    <t>Column20</t>
  </si>
  <si>
    <t>Column21</t>
  </si>
  <si>
    <t>32-3</t>
  </si>
  <si>
    <t>N.C. State</t>
  </si>
  <si>
    <t>22-8</t>
  </si>
  <si>
    <t>Texas A&amp;M Corpus Chris</t>
  </si>
  <si>
    <t>Southeast Missouri St.</t>
  </si>
  <si>
    <t>15Miami</t>
  </si>
  <si>
    <t>Dean E. Smith Center, Chapel Hill, NC</t>
  </si>
  <si>
    <t>David S. Mack Sports and Exhibition Complex, Hempstead, NY</t>
  </si>
  <si>
    <t>Gametime</t>
  </si>
  <si>
    <t>status</t>
  </si>
  <si>
    <t>bookmaker</t>
  </si>
  <si>
    <t>last_update</t>
  </si>
  <si>
    <t>Team1_spread</t>
  </si>
  <si>
    <t>Team2_spread</t>
  </si>
  <si>
    <t>Team_1</t>
  </si>
  <si>
    <t>Team_2</t>
  </si>
  <si>
    <t>Team_1_Spread</t>
  </si>
  <si>
    <t>Team_2_spread</t>
  </si>
  <si>
    <t>Kansas St Wildcats</t>
  </si>
  <si>
    <t>Michigan St Spartans</t>
  </si>
  <si>
    <t>Pending</t>
  </si>
  <si>
    <t>MyBookie.ag</t>
  </si>
  <si>
    <t>San Diego St Aztecs</t>
  </si>
  <si>
    <t>event_name</t>
  </si>
  <si>
    <t>commence</t>
  </si>
  <si>
    <t>point_1</t>
  </si>
  <si>
    <t>point_2</t>
  </si>
  <si>
    <t>odd_1</t>
  </si>
  <si>
    <t>odd_2</t>
  </si>
  <si>
    <t>Cincinnati Bearcats_Utah Valley Wolverines</t>
  </si>
  <si>
    <t>2023-03-23T01:05:00.000Z</t>
  </si>
  <si>
    <t>Live</t>
  </si>
  <si>
    <t>DraftKings</t>
  </si>
  <si>
    <t>2023-03-23T03:00:03.000Z</t>
  </si>
  <si>
    <t>William Hill (US)</t>
  </si>
  <si>
    <t>2023-03-23T03:00:17.000Z</t>
  </si>
  <si>
    <t>FanDuel</t>
  </si>
  <si>
    <t>Kansas St Wildcats_Michigan St Spartans</t>
  </si>
  <si>
    <t>2023-03-23T22:30:00.000Z</t>
  </si>
  <si>
    <t>Circa Sports</t>
  </si>
  <si>
    <t>2023-03-23T03:00:18.000Z</t>
  </si>
  <si>
    <t>BetRivers</t>
  </si>
  <si>
    <t>SugarHouse</t>
  </si>
  <si>
    <t>TwinSpires</t>
  </si>
  <si>
    <t>Unibet</t>
  </si>
  <si>
    <t>2023-03-23T03:00:04.000Z</t>
  </si>
  <si>
    <t>Barstool Sportsbook</t>
  </si>
  <si>
    <t>LowVig.ag</t>
  </si>
  <si>
    <t>2023-03-23T02:59:24.000Z</t>
  </si>
  <si>
    <t>BetOnline.ag</t>
  </si>
  <si>
    <t>BetMGM</t>
  </si>
  <si>
    <t>SuperBook</t>
  </si>
  <si>
    <t>WynnBET</t>
  </si>
  <si>
    <t>2023-03-23T02:59:23.000Z</t>
  </si>
  <si>
    <t>BetUS</t>
  </si>
  <si>
    <t>Bovada</t>
  </si>
  <si>
    <t>PointsBet (US)</t>
  </si>
  <si>
    <t>2023-03-23T03:00:02.000Z</t>
  </si>
  <si>
    <t>FOX Bet</t>
  </si>
  <si>
    <t>Arkansas Razorbacks_UConn Huskies</t>
  </si>
  <si>
    <t>2023-03-23T23:15:00.000Z</t>
  </si>
  <si>
    <t>Florida Atlantic Owls_Tennessee Volunteers</t>
  </si>
  <si>
    <t>2023-03-24T01:00:00.000Z</t>
  </si>
  <si>
    <t>Gonzaga Bulldogs_UCLA Bruins</t>
  </si>
  <si>
    <t>2023-03-24T01:25:00.000Z</t>
  </si>
  <si>
    <t>Alabama Crimson Tide_San Diego St Aztecs</t>
  </si>
  <si>
    <t>2023-03-24T22:30:00.000Z</t>
  </si>
  <si>
    <t>Houston Cougars_Miami Hurricanes</t>
  </si>
  <si>
    <t>2023-03-24T23:15:00.000Z</t>
  </si>
  <si>
    <t>Creighton Bluejays_Princeton Tigers</t>
  </si>
  <si>
    <t>2023-03-25T01:00:00.000Z</t>
  </si>
  <si>
    <t>Texas Longhorns_Xavier Musketeers</t>
  </si>
  <si>
    <t>2023-03-25T01:45:42.000Z</t>
  </si>
  <si>
    <t>America East</t>
  </si>
  <si>
    <t>All</t>
  </si>
  <si>
    <t>14-7</t>
  </si>
  <si>
    <t>13-6</t>
  </si>
  <si>
    <t>N.J.I.T. Highlanders</t>
  </si>
  <si>
    <t>Maine Black Bears</t>
  </si>
  <si>
    <t>Houston Cougars (1)</t>
  </si>
  <si>
    <t>18-1</t>
  </si>
  <si>
    <t>14-5</t>
  </si>
  <si>
    <t>Atlantic 10</t>
  </si>
  <si>
    <t>15-4</t>
  </si>
  <si>
    <t>Atlantic Coast</t>
  </si>
  <si>
    <t>Clemson Tigers (19)</t>
  </si>
  <si>
    <t>Virginia Cavaliers (10)</t>
  </si>
  <si>
    <t>Miami (FL) Hurricanes (17)</t>
  </si>
  <si>
    <t>North Carolina State Wolfpack</t>
  </si>
  <si>
    <t>0-8</t>
  </si>
  <si>
    <t>Atlantic Sun</t>
  </si>
  <si>
    <t>16-5</t>
  </si>
  <si>
    <t>13-8</t>
  </si>
  <si>
    <t>Queens Royals</t>
  </si>
  <si>
    <t>Big 12</t>
  </si>
  <si>
    <t>Kansas State Wildcats (13)</t>
  </si>
  <si>
    <t>Kansas Jayhawks (2)</t>
  </si>
  <si>
    <t>Texas Longhorns (7)</t>
  </si>
  <si>
    <t>Iowa State Cyclones (12)</t>
  </si>
  <si>
    <t>TCU Horned Frogs (14)</t>
  </si>
  <si>
    <t>Baylor Bears (21)</t>
  </si>
  <si>
    <t>Big East</t>
  </si>
  <si>
    <t>Xavier Musketeers (8)</t>
  </si>
  <si>
    <t>Marquette Golden Eagles (20)</t>
  </si>
  <si>
    <t>Providence Friars (22)</t>
  </si>
  <si>
    <t>UConn Huskies (15)</t>
  </si>
  <si>
    <t>Big Sky</t>
  </si>
  <si>
    <t>Big South</t>
  </si>
  <si>
    <t>USC Upstate Spartans</t>
  </si>
  <si>
    <t>Big Ten</t>
  </si>
  <si>
    <t>Purdue Boilermakers (3)</t>
  </si>
  <si>
    <t>Rutgers Scarlet Knights (23)</t>
  </si>
  <si>
    <t>Big West</t>
  </si>
  <si>
    <t>Hawai'i Warriors</t>
  </si>
  <si>
    <t>Long Beach State Beach</t>
  </si>
  <si>
    <t>Colonial</t>
  </si>
  <si>
    <t>Charleston Cougars (18)</t>
  </si>
  <si>
    <t>21-1</t>
  </si>
  <si>
    <t>16-6</t>
  </si>
  <si>
    <t>Delaware Fightin Blue Hens</t>
  </si>
  <si>
    <t>Florida Atlantic Owls (24)</t>
  </si>
  <si>
    <t>Horizon</t>
  </si>
  <si>
    <t>Youngstown State Penguins</t>
  </si>
  <si>
    <t>IUPUI Jaguars</t>
  </si>
  <si>
    <t>Independents (DI)</t>
  </si>
  <si>
    <t>Penn Quakers</t>
  </si>
  <si>
    <t>Metro Atlantic Athletic</t>
  </si>
  <si>
    <t>Mount St. Mary's Mountaineers</t>
  </si>
  <si>
    <t>Mid-American</t>
  </si>
  <si>
    <t>Mid-Eastern</t>
  </si>
  <si>
    <t>Missouri Valley</t>
  </si>
  <si>
    <t>Valparaiso Beacons</t>
  </si>
  <si>
    <t>Mountain West</t>
  </si>
  <si>
    <t>UNLV Runnin' Rebels</t>
  </si>
  <si>
    <t>Northeast</t>
  </si>
  <si>
    <t>Stonehill Skyhawks</t>
  </si>
  <si>
    <t>St. Francis (BKN) Terriers</t>
  </si>
  <si>
    <t>Central Connecticut State Blue Devils</t>
  </si>
  <si>
    <t>LIU Sharks</t>
  </si>
  <si>
    <t>Ohio Valley</t>
  </si>
  <si>
    <t>Tennessee-Martin Skyhawks</t>
  </si>
  <si>
    <t>Southern Indiana Screaming Eagles</t>
  </si>
  <si>
    <t>Lindenwood Lions</t>
  </si>
  <si>
    <t>Pac-12</t>
  </si>
  <si>
    <t>UCLA Bruins (5)</t>
  </si>
  <si>
    <t>Arizona Wildcats (11)</t>
  </si>
  <si>
    <t>Loyola (MD) Greyhounds</t>
  </si>
  <si>
    <t>Southeastern</t>
  </si>
  <si>
    <t>Alabama Crimson Tide (4)</t>
  </si>
  <si>
    <t>Auburn Tigers (16)</t>
  </si>
  <si>
    <t>Tennessee Volunteers (9)</t>
  </si>
  <si>
    <t>Arkansas Razorbacks (25)</t>
  </si>
  <si>
    <t>Southland</t>
  </si>
  <si>
    <t>Southeastern Louisiana Lions</t>
  </si>
  <si>
    <t>Nicholls State Colonels</t>
  </si>
  <si>
    <t>Texas A&amp;M-CC Islanders</t>
  </si>
  <si>
    <t>Texas A&amp;M-Commerce Lions</t>
  </si>
  <si>
    <t>Houston Christian Huskies</t>
  </si>
  <si>
    <t>McNeese State Cowboys</t>
  </si>
  <si>
    <t>Southwestern Athletic</t>
  </si>
  <si>
    <t>Southern University Jaguars</t>
  </si>
  <si>
    <t>Grambling State Tigers</t>
  </si>
  <si>
    <t>Summit</t>
  </si>
  <si>
    <t>17-4</t>
  </si>
  <si>
    <t>Kansas City Roos</t>
  </si>
  <si>
    <t>St. Thomas Tommies</t>
  </si>
  <si>
    <t>13-9</t>
  </si>
  <si>
    <t>Sun Belt</t>
  </si>
  <si>
    <t>Louisiana-Monroe Warhawks</t>
  </si>
  <si>
    <t>West Coast</t>
  </si>
  <si>
    <t>Gonzaga Bulldogs (6)</t>
  </si>
  <si>
    <t>14-8</t>
  </si>
  <si>
    <t>Western Athletic</t>
  </si>
  <si>
    <t>Grand Canyon Antelopes</t>
  </si>
  <si>
    <t>Tarleton State Texans</t>
  </si>
  <si>
    <t>Texas-Arlington Mavericks</t>
  </si>
  <si>
    <t>Utah Tech Trailblazers</t>
  </si>
  <si>
    <t>Texas Rio Grande Valley Vaqueros</t>
  </si>
  <si>
    <t>ID</t>
  </si>
  <si>
    <t>TeamID</t>
  </si>
  <si>
    <t>Name</t>
  </si>
  <si>
    <t>14_Rank</t>
  </si>
  <si>
    <t>15_Rank</t>
  </si>
  <si>
    <t>16_Rank</t>
  </si>
  <si>
    <t>17_Rank</t>
  </si>
  <si>
    <t>18_Rank</t>
  </si>
  <si>
    <t>19_Rank</t>
  </si>
  <si>
    <t>20_Rank</t>
  </si>
  <si>
    <t>21_Rank</t>
  </si>
  <si>
    <t>22_Rank</t>
  </si>
  <si>
    <t>23_Rank</t>
  </si>
  <si>
    <t>348</t>
  </si>
  <si>
    <t>342</t>
  </si>
  <si>
    <t>317</t>
  </si>
  <si>
    <t>298</t>
  </si>
  <si>
    <t>262</t>
  </si>
  <si>
    <t>152</t>
  </si>
  <si>
    <t>184</t>
  </si>
  <si>
    <t>115</t>
  </si>
  <si>
    <t>252</t>
  </si>
  <si>
    <t>204</t>
  </si>
  <si>
    <t>242</t>
  </si>
  <si>
    <t>222</t>
  </si>
  <si>
    <t>237</t>
  </si>
  <si>
    <t>243</t>
  </si>
  <si>
    <t>197</t>
  </si>
  <si>
    <t>287</t>
  </si>
  <si>
    <t>145</t>
  </si>
  <si>
    <t>108</t>
  </si>
  <si>
    <t>100</t>
  </si>
  <si>
    <t>255</t>
  </si>
  <si>
    <t>122</t>
  </si>
  <si>
    <t>37</t>
  </si>
  <si>
    <t>306</t>
  </si>
  <si>
    <t>336</t>
  </si>
  <si>
    <t>301</t>
  </si>
  <si>
    <t>351</t>
  </si>
  <si>
    <t>344</t>
  </si>
  <si>
    <t>343</t>
  </si>
  <si>
    <t>338</t>
  </si>
  <si>
    <t>264</t>
  </si>
  <si>
    <t>286</t>
  </si>
  <si>
    <t>339</t>
  </si>
  <si>
    <t>328</t>
  </si>
  <si>
    <t>332</t>
  </si>
  <si>
    <t>352</t>
  </si>
  <si>
    <t>Albany NY</t>
  </si>
  <si>
    <t>181</t>
  </si>
  <si>
    <t>131</t>
  </si>
  <si>
    <t>121</t>
  </si>
  <si>
    <t>129</t>
  </si>
  <si>
    <t>151</t>
  </si>
  <si>
    <t>279</t>
  </si>
  <si>
    <t>282</t>
  </si>
  <si>
    <t>283</t>
  </si>
  <si>
    <t>324</t>
  </si>
  <si>
    <t>346</t>
  </si>
  <si>
    <t>313</t>
  </si>
  <si>
    <t>285</t>
  </si>
  <si>
    <t>349</t>
  </si>
  <si>
    <t>120</t>
  </si>
  <si>
    <t>188</t>
  </si>
  <si>
    <t>319</t>
  </si>
  <si>
    <t>307</t>
  </si>
  <si>
    <t>200</t>
  </si>
  <si>
    <t>203</t>
  </si>
  <si>
    <t>258</t>
  </si>
  <si>
    <t>331</t>
  </si>
  <si>
    <t>274</t>
  </si>
  <si>
    <t>208</t>
  </si>
  <si>
    <t>206</t>
  </si>
  <si>
    <t>175</t>
  </si>
  <si>
    <t>AppalachianState</t>
  </si>
  <si>
    <t>19</t>
  </si>
  <si>
    <t>28</t>
  </si>
  <si>
    <t>27</t>
  </si>
  <si>
    <t>39</t>
  </si>
  <si>
    <t>126</t>
  </si>
  <si>
    <t>Ark Pine Bluff</t>
  </si>
  <si>
    <t>326</t>
  </si>
  <si>
    <t>329</t>
  </si>
  <si>
    <t>29</t>
  </si>
  <si>
    <t>40</t>
  </si>
  <si>
    <t>Arkansas Little Rock</t>
  </si>
  <si>
    <t>219</t>
  </si>
  <si>
    <t>235</t>
  </si>
  <si>
    <t>245</t>
  </si>
  <si>
    <t>296</t>
  </si>
  <si>
    <t>137</t>
  </si>
  <si>
    <t>161</t>
  </si>
  <si>
    <t>295</t>
  </si>
  <si>
    <t>251</t>
  </si>
  <si>
    <t>124</t>
  </si>
  <si>
    <t>281</t>
  </si>
  <si>
    <t>254</t>
  </si>
  <si>
    <t>299</t>
  </si>
  <si>
    <t>228</t>
  </si>
  <si>
    <t>253</t>
  </si>
  <si>
    <t>230</t>
  </si>
  <si>
    <t>233</t>
  </si>
  <si>
    <t>139</t>
  </si>
  <si>
    <t>189</t>
  </si>
  <si>
    <t>23</t>
  </si>
  <si>
    <t>217</t>
  </si>
  <si>
    <t>289</t>
  </si>
  <si>
    <t>128</t>
  </si>
  <si>
    <t>172</t>
  </si>
  <si>
    <t>185</t>
  </si>
  <si>
    <t>257</t>
  </si>
  <si>
    <t>155</t>
  </si>
  <si>
    <t>180</t>
  </si>
  <si>
    <t>173</t>
  </si>
  <si>
    <t>133</t>
  </si>
  <si>
    <t>116</t>
  </si>
  <si>
    <t>26</t>
  </si>
  <si>
    <t>24</t>
  </si>
  <si>
    <t>34</t>
  </si>
  <si>
    <t>260</t>
  </si>
  <si>
    <t>97</t>
  </si>
  <si>
    <t>142</t>
  </si>
  <si>
    <t>109</t>
  </si>
  <si>
    <t>99</t>
  </si>
  <si>
    <t>337</t>
  </si>
  <si>
    <t>330</t>
  </si>
  <si>
    <t>340</t>
  </si>
  <si>
    <t>288</t>
  </si>
  <si>
    <t>292</t>
  </si>
  <si>
    <t>333</t>
  </si>
  <si>
    <t>322</t>
  </si>
  <si>
    <t>325</t>
  </si>
  <si>
    <t>314</t>
  </si>
  <si>
    <t>297</t>
  </si>
  <si>
    <t>110</t>
  </si>
  <si>
    <t>225</t>
  </si>
  <si>
    <t>127</t>
  </si>
  <si>
    <t>179</t>
  </si>
  <si>
    <t>105</t>
  </si>
  <si>
    <t>Boston</t>
  </si>
  <si>
    <t>239</t>
  </si>
  <si>
    <t>231</t>
  </si>
  <si>
    <t>192</t>
  </si>
  <si>
    <t>159</t>
  </si>
  <si>
    <t>207</t>
  </si>
  <si>
    <t>249</t>
  </si>
  <si>
    <t>232</t>
  </si>
  <si>
    <t>168</t>
  </si>
  <si>
    <t>123</t>
  </si>
  <si>
    <t>214</t>
  </si>
  <si>
    <t>323</t>
  </si>
  <si>
    <t>107</t>
  </si>
  <si>
    <t>162</t>
  </si>
  <si>
    <t>268</t>
  </si>
  <si>
    <t>265</t>
  </si>
  <si>
    <t>277</t>
  </si>
  <si>
    <t>267</t>
  </si>
  <si>
    <t>153</t>
  </si>
  <si>
    <t>224</t>
  </si>
  <si>
    <t>226</t>
  </si>
  <si>
    <t>196</t>
  </si>
  <si>
    <t>236</t>
  </si>
  <si>
    <t>327</t>
  </si>
  <si>
    <t>234</t>
  </si>
  <si>
    <t>198</t>
  </si>
  <si>
    <t>160</t>
  </si>
  <si>
    <t>247</t>
  </si>
  <si>
    <t>101</t>
  </si>
  <si>
    <t>138</t>
  </si>
  <si>
    <t>22</t>
  </si>
  <si>
    <t>148</t>
  </si>
  <si>
    <t>112</t>
  </si>
  <si>
    <t>20</t>
  </si>
  <si>
    <t>30</t>
  </si>
  <si>
    <t>25</t>
  </si>
  <si>
    <t>CS Bakersfield</t>
  </si>
  <si>
    <t>241</t>
  </si>
  <si>
    <t>266</t>
  </si>
  <si>
    <t>CS Fullerton</t>
  </si>
  <si>
    <t>261</t>
  </si>
  <si>
    <t>210</t>
  </si>
  <si>
    <t>263</t>
  </si>
  <si>
    <t>318</t>
  </si>
  <si>
    <t>CS Northridge</t>
  </si>
  <si>
    <t>223</t>
  </si>
  <si>
    <t>269</t>
  </si>
  <si>
    <t>284</t>
  </si>
  <si>
    <t>280</t>
  </si>
  <si>
    <t>CSUFullerton</t>
  </si>
  <si>
    <t>Cal Irvine</t>
  </si>
  <si>
    <t>147</t>
  </si>
  <si>
    <t>130</t>
  </si>
  <si>
    <t>Cal Riverside</t>
  </si>
  <si>
    <t>273</t>
  </si>
  <si>
    <t>216</t>
  </si>
  <si>
    <t>311</t>
  </si>
  <si>
    <t>211</t>
  </si>
  <si>
    <t>176</t>
  </si>
  <si>
    <t>334</t>
  </si>
  <si>
    <t>315</t>
  </si>
  <si>
    <t>136</t>
  </si>
  <si>
    <t>113</t>
  </si>
  <si>
    <t>244</t>
  </si>
  <si>
    <t>140</t>
  </si>
  <si>
    <t>202</t>
  </si>
  <si>
    <t>275</t>
  </si>
  <si>
    <t>278</t>
  </si>
  <si>
    <t>218</t>
  </si>
  <si>
    <t>149</t>
  </si>
  <si>
    <t>187</t>
  </si>
  <si>
    <t>240</t>
  </si>
  <si>
    <t>321</t>
  </si>
  <si>
    <t>308</t>
  </si>
  <si>
    <t>213</t>
  </si>
  <si>
    <t>302</t>
  </si>
  <si>
    <t>305</t>
  </si>
  <si>
    <t>341</t>
  </si>
  <si>
    <t>310</t>
  </si>
  <si>
    <t>347</t>
  </si>
  <si>
    <t>CentralConnecticut</t>
  </si>
  <si>
    <t>Central Florida</t>
  </si>
  <si>
    <t>117</t>
  </si>
  <si>
    <t>158</t>
  </si>
  <si>
    <t>229</t>
  </si>
  <si>
    <t>209</t>
  </si>
  <si>
    <t>Chaminade</t>
  </si>
  <si>
    <t>Charleston Sou</t>
  </si>
  <si>
    <t>220</t>
  </si>
  <si>
    <t>195</t>
  </si>
  <si>
    <t>309</t>
  </si>
  <si>
    <t>246</t>
  </si>
  <si>
    <t>171</t>
  </si>
  <si>
    <t>146</t>
  </si>
  <si>
    <t>193</t>
  </si>
  <si>
    <t>164</t>
  </si>
  <si>
    <t>166</t>
  </si>
  <si>
    <t>114</t>
  </si>
  <si>
    <t>304</t>
  </si>
  <si>
    <t>169</t>
  </si>
  <si>
    <t>335</t>
  </si>
  <si>
    <t>353</t>
  </si>
  <si>
    <t>356</t>
  </si>
  <si>
    <t>ChicagoState</t>
  </si>
  <si>
    <t>32</t>
  </si>
  <si>
    <t>290</t>
  </si>
  <si>
    <t>300</t>
  </si>
  <si>
    <t>221</t>
  </si>
  <si>
    <t>154</t>
  </si>
  <si>
    <t>190</t>
  </si>
  <si>
    <t>170</t>
  </si>
  <si>
    <t>256</t>
  </si>
  <si>
    <t>118</t>
  </si>
  <si>
    <t>Coll Of Charleston</t>
  </si>
  <si>
    <t>College of Charleston</t>
  </si>
  <si>
    <t>215</t>
  </si>
  <si>
    <t>CollOfCharleston</t>
  </si>
  <si>
    <t>144</t>
  </si>
  <si>
    <t>119</t>
  </si>
  <si>
    <t>165</t>
  </si>
  <si>
    <t>98</t>
  </si>
  <si>
    <t>293</t>
  </si>
  <si>
    <t>276</t>
  </si>
  <si>
    <t>205</t>
  </si>
  <si>
    <t>42</t>
  </si>
  <si>
    <t>320</t>
  </si>
  <si>
    <t>350</t>
  </si>
  <si>
    <t>312</t>
  </si>
  <si>
    <t>183</t>
  </si>
  <si>
    <t>150</t>
  </si>
  <si>
    <t>Detroit</t>
  </si>
  <si>
    <t>182</t>
  </si>
  <si>
    <t>Dixie State</t>
  </si>
  <si>
    <t>Dixie St.</t>
  </si>
  <si>
    <t>135</t>
  </si>
  <si>
    <t>163</t>
  </si>
  <si>
    <t>250</t>
  </si>
  <si>
    <t>156</t>
  </si>
  <si>
    <t>201</t>
  </si>
  <si>
    <t>186</t>
  </si>
  <si>
    <t>125</t>
  </si>
  <si>
    <t>East Tenn State</t>
  </si>
  <si>
    <t>191</t>
  </si>
  <si>
    <t>EastTennState</t>
  </si>
  <si>
    <t>238</t>
  </si>
  <si>
    <t>272</t>
  </si>
  <si>
    <t>177</t>
  </si>
  <si>
    <t>143</t>
  </si>
  <si>
    <t>EasternWashington</t>
  </si>
  <si>
    <t>248</t>
  </si>
  <si>
    <t>134</t>
  </si>
  <si>
    <t>227</t>
  </si>
  <si>
    <t>294</t>
  </si>
  <si>
    <t>271</t>
  </si>
  <si>
    <t>212</t>
  </si>
  <si>
    <t>FairleighDickinson</t>
  </si>
  <si>
    <t>Fla Gulf Coast</t>
  </si>
  <si>
    <t>21</t>
  </si>
  <si>
    <t>Florida Intl</t>
  </si>
  <si>
    <t>167</t>
  </si>
  <si>
    <t>345</t>
  </si>
  <si>
    <t>FloridaAM</t>
  </si>
  <si>
    <t>FloridaAtlantic</t>
  </si>
  <si>
    <t>157</t>
  </si>
  <si>
    <t>132</t>
  </si>
  <si>
    <t>141</t>
  </si>
  <si>
    <t>174</t>
  </si>
  <si>
    <t>291</t>
  </si>
  <si>
    <t>103</t>
  </si>
  <si>
    <t>194</t>
  </si>
  <si>
    <t>270</t>
  </si>
  <si>
    <t>259</t>
  </si>
  <si>
    <t>199</t>
  </si>
  <si>
    <t>104</t>
  </si>
  <si>
    <t>303</t>
  </si>
  <si>
    <t>JacksonvilleState</t>
  </si>
  <si>
    <t>Kennesaw St</t>
  </si>
  <si>
    <t>316</t>
  </si>
  <si>
    <t>31</t>
  </si>
  <si>
    <t>178</t>
  </si>
  <si>
    <t>MD Baltimore Co</t>
  </si>
  <si>
    <t>Maryland-Baltimore County</t>
  </si>
  <si>
    <t>MD-Eastern Shore</t>
  </si>
  <si>
    <t>McNeese State</t>
  </si>
  <si>
    <t>Miami Ohio</t>
  </si>
  <si>
    <t>Middle Tennessee State</t>
  </si>
  <si>
    <t>357</t>
  </si>
  <si>
    <t>MississippiState</t>
  </si>
  <si>
    <t>MississippiValleyState</t>
  </si>
  <si>
    <t>MissouriState</t>
  </si>
  <si>
    <t>Mount St Marys</t>
  </si>
  <si>
    <t>Mt.St.Mary's</t>
  </si>
  <si>
    <t>Mt. St. Mary's</t>
  </si>
  <si>
    <t>N.CarolinaAT</t>
  </si>
  <si>
    <t>NC Greensboro</t>
  </si>
  <si>
    <t>NC Asheville</t>
  </si>
  <si>
    <t>North Carolina-Greensboro</t>
  </si>
  <si>
    <t>North Carolina St.</t>
  </si>
  <si>
    <t>North Carolina State</t>
  </si>
  <si>
    <t>NC Wilmington</t>
  </si>
  <si>
    <t>North Carolina-Wilmington</t>
  </si>
  <si>
    <t>NewOrleans</t>
  </si>
  <si>
    <t>Nicholls State</t>
  </si>
  <si>
    <t>NorthCarolinaAT</t>
  </si>
  <si>
    <t>NorthCarolinaCentral</t>
  </si>
  <si>
    <t>NorthernIllinois</t>
  </si>
  <si>
    <t>NorthwesternState</t>
  </si>
  <si>
    <t>PrairieViewAM</t>
  </si>
  <si>
    <t>SEMissouriState</t>
  </si>
  <si>
    <t>Saint Mary's (CA)</t>
  </si>
  <si>
    <t>355</t>
  </si>
  <si>
    <t>SouthCarolinaState</t>
  </si>
  <si>
    <t>SouthernIllinois</t>
  </si>
  <si>
    <t>Tarleton St</t>
  </si>
  <si>
    <t>Texas-San Antonio</t>
  </si>
  <si>
    <t>TexasAM</t>
  </si>
  <si>
    <t>TexasSanAntonio</t>
  </si>
  <si>
    <t>UL - Lafayette</t>
  </si>
  <si>
    <t>UL-Lafayette</t>
  </si>
  <si>
    <t>UL-Lafayette (Lafayette)</t>
  </si>
  <si>
    <t>UL Lafayette</t>
  </si>
  <si>
    <t>UTRioGrandValley</t>
  </si>
  <si>
    <t>Texas-Rio Grande Valley</t>
  </si>
  <si>
    <t>Virginia Commonwealth</t>
  </si>
  <si>
    <t>WilliamMary</t>
  </si>
  <si>
    <t>Wisc Green Bay</t>
  </si>
  <si>
    <t>ESPN Name</t>
  </si>
  <si>
    <t>Long Name</t>
  </si>
  <si>
    <t>ShortName</t>
  </si>
  <si>
    <t>Team_ID</t>
  </si>
  <si>
    <t>15CONNUConn Huskies</t>
  </si>
  <si>
    <t>GCUGrand Canyon Antelopes</t>
  </si>
  <si>
    <t>HBUHouston Baptist Huskies</t>
  </si>
  <si>
    <t>Houston Baptist Huskies</t>
  </si>
  <si>
    <t>DXSTDixie State Trailblazers</t>
  </si>
  <si>
    <t>Dixie State Trailblazers</t>
  </si>
  <si>
    <t>L-MDLoyola (MD) Greyhounds</t>
  </si>
  <si>
    <t>Gardner-Webb Bulldogs</t>
  </si>
  <si>
    <t>MAINEMaine Black Bears</t>
  </si>
  <si>
    <t>SCUPSouth Carolina Upstate Spartans</t>
  </si>
  <si>
    <t>South Carolina Upstate Spartans</t>
  </si>
  <si>
    <t>SFBKSt. Francis (BKN) Terriers</t>
  </si>
  <si>
    <t>St.FrancisBKN</t>
  </si>
  <si>
    <t>UNCAsheville</t>
  </si>
  <si>
    <t>18SDSUSan Diego State Aztecs</t>
  </si>
  <si>
    <t>VALValparaiso Crusaders</t>
  </si>
  <si>
    <t>Valparaiso Crusaders</t>
  </si>
  <si>
    <t>22XAVXavier Musketeers</t>
  </si>
  <si>
    <t>YSUYoungstown St Penguins</t>
  </si>
  <si>
    <t>AMCCTexas A&amp;M-CC Islanders</t>
  </si>
  <si>
    <t>SJSUSan José St Spartans</t>
  </si>
  <si>
    <t>San José St.</t>
  </si>
  <si>
    <t>SaintMarys</t>
  </si>
  <si>
    <t>ALA4Alabama Crimson Tide</t>
  </si>
  <si>
    <t>ARIZ11Arizona Wildcats</t>
  </si>
  <si>
    <t>ARK25Arkansas Razorbacks</t>
  </si>
  <si>
    <t>AUB16Auburn Tigers</t>
  </si>
  <si>
    <t>BAY21Baylor Bears</t>
  </si>
  <si>
    <t>CLEM19Clemson Tigers</t>
  </si>
  <si>
    <t>COFC18Charleston Cougars</t>
  </si>
  <si>
    <t>CONN15UConn Huskies</t>
  </si>
  <si>
    <t>FAU24Florida Atlantic Owls</t>
  </si>
  <si>
    <t>GONZ6Gonzaga Bulldogs</t>
  </si>
  <si>
    <t>ISU12Iowa State Cyclones</t>
  </si>
  <si>
    <t>KSU13Kansas State Wildcats</t>
  </si>
  <si>
    <t>KU2Kansas Jayhawks</t>
  </si>
  <si>
    <t>MARQ20Marquette Golden Eagles</t>
  </si>
  <si>
    <t>Mcneese</t>
  </si>
  <si>
    <t>MIA17Miami Hurricanes</t>
  </si>
  <si>
    <t>PROV22Providence Friars</t>
  </si>
  <si>
    <t>PUR3Purdue Boilermakers</t>
  </si>
  <si>
    <t>Queens University Royals</t>
  </si>
  <si>
    <t>QueensUniversity</t>
  </si>
  <si>
    <t>RUTG23Rutgers Scarlet Knights</t>
  </si>
  <si>
    <t>St. Francis Brooklyn Terriers</t>
  </si>
  <si>
    <t>Sam Houston Bearkats</t>
  </si>
  <si>
    <t>St. Thomas - Minnesota Tommies</t>
  </si>
  <si>
    <t>TexasA&amp;Mcommerce</t>
  </si>
  <si>
    <t>TCU14TCU Horned Frogs</t>
  </si>
  <si>
    <t>TENN9Tennessee Volunteers</t>
  </si>
  <si>
    <t>TEX7Texas Longhorns</t>
  </si>
  <si>
    <t>UCLA5UCLA Bruins</t>
  </si>
  <si>
    <t>UVA14Virginia Cavaliers</t>
  </si>
  <si>
    <t>XAV8Xavier Musketeers</t>
  </si>
  <si>
    <t>Bovada Team Names</t>
  </si>
  <si>
    <t>Arizona St Sun Devils</t>
  </si>
  <si>
    <t>New Mexico St Aggies</t>
  </si>
  <si>
    <t>St. Francis BKN Terriers</t>
  </si>
  <si>
    <t>Washington St Cougars</t>
  </si>
  <si>
    <t>Wichita St Shockers</t>
  </si>
  <si>
    <t>Oregon St Beavers</t>
  </si>
  <si>
    <t>Montana St Bobcats</t>
  </si>
  <si>
    <t>Missouri St Bears</t>
  </si>
  <si>
    <t>Murray St Racers</t>
  </si>
  <si>
    <t>Oklahoma St Cowboys</t>
  </si>
  <si>
    <t>East Tennessee St Buccaneers</t>
  </si>
  <si>
    <t>Fort Wayne Mastodons</t>
  </si>
  <si>
    <t>Fort Wayne</t>
  </si>
  <si>
    <t>Massachusetts Minutemen</t>
  </si>
  <si>
    <t>Cal Baptist Lancers</t>
  </si>
  <si>
    <t>Chicago St Cougars</t>
  </si>
  <si>
    <t>Fresno St Bulldogs</t>
  </si>
  <si>
    <t>Indiana St Sycamores</t>
  </si>
  <si>
    <t>Loyola (Chi) Ramblers</t>
  </si>
  <si>
    <t>Loyola</t>
  </si>
  <si>
    <t>Wester Carolina</t>
  </si>
  <si>
    <t>Illinois St Redbirds</t>
  </si>
  <si>
    <t>UT-Arlington Mavericks</t>
  </si>
  <si>
    <t>UT-Arlington</t>
  </si>
  <si>
    <t>Mississippi St Bulldogs</t>
  </si>
  <si>
    <t>Appalachian St Mountaineers</t>
  </si>
  <si>
    <t>Arkansas-Little Rock Trojans</t>
  </si>
  <si>
    <t>Arkansas-Little Rock</t>
  </si>
  <si>
    <t>Florida Int'l Golden Panthers</t>
  </si>
  <si>
    <t>Central Connecticut St Blue Devils</t>
  </si>
  <si>
    <t>SIU-Edwardsville</t>
  </si>
  <si>
    <t>Austin-Peay</t>
  </si>
  <si>
    <t>Arkansas St Red Wolves</t>
  </si>
  <si>
    <t>South Dakota St Jackrabbits</t>
  </si>
  <si>
    <t>Georgia St Panthers</t>
  </si>
  <si>
    <t>Morehead St Eagles</t>
  </si>
  <si>
    <t>North Carolina AT&amp;T</t>
  </si>
  <si>
    <t>Kennesaw St Owls</t>
  </si>
  <si>
    <t>Sourthern Mississippi</t>
  </si>
  <si>
    <t>Tennessee St Tigers</t>
  </si>
  <si>
    <t>St. Thomas (MN) Tommies</t>
  </si>
  <si>
    <t>St. Thomas (MN)</t>
  </si>
  <si>
    <t>Army Knights</t>
  </si>
  <si>
    <t>Boston Univ. Terriers</t>
  </si>
  <si>
    <t>Sam Houston St Bearkats</t>
  </si>
  <si>
    <t>Florida St Seminoles</t>
  </si>
  <si>
    <t>Mt. State Mary's</t>
  </si>
  <si>
    <t>Cleveland St Vikings</t>
  </si>
  <si>
    <t>Wright St Raiders</t>
  </si>
  <si>
    <t>North Dakota St Bison</t>
  </si>
  <si>
    <t>Jacksonville St Gamecocks</t>
  </si>
  <si>
    <t>Sourthern Indiana</t>
  </si>
  <si>
    <t>Northwestern St Demons</t>
  </si>
  <si>
    <t>SE Louisiana Lions</t>
  </si>
  <si>
    <t>N Colorado Bears</t>
  </si>
  <si>
    <t>Long Beach St 49ers</t>
  </si>
  <si>
    <t>Sacramento St Hornets</t>
  </si>
  <si>
    <t>Portland St Vikings</t>
  </si>
  <si>
    <t>Alabama St Hornets</t>
  </si>
  <si>
    <t>Alcorn St Braves</t>
  </si>
  <si>
    <t>North Colorado</t>
  </si>
  <si>
    <t>Colorado St Rams</t>
  </si>
  <si>
    <t>Delaware St Hornets</t>
  </si>
  <si>
    <t>Coppin St Eagles</t>
  </si>
  <si>
    <t>Tenn-Martin Skyhawks</t>
  </si>
  <si>
    <t>Norfolk St Spartans</t>
  </si>
  <si>
    <t>Team_Rk</t>
  </si>
  <si>
    <t>1Alabama</t>
  </si>
  <si>
    <t>4Kansas</t>
  </si>
  <si>
    <t>5Texas</t>
  </si>
  <si>
    <t>10UConn</t>
  </si>
  <si>
    <t>11Baylor</t>
  </si>
  <si>
    <t>12Duke</t>
  </si>
  <si>
    <t>14Virginia</t>
  </si>
  <si>
    <t>15Kansas State</t>
  </si>
  <si>
    <t>16Miami</t>
  </si>
  <si>
    <t>17Texas A&amp;M</t>
  </si>
  <si>
    <t>19Saint Mary's</t>
  </si>
  <si>
    <t>20Tennessee</t>
  </si>
  <si>
    <t>21Indiana</t>
  </si>
  <si>
    <t>23Missouri</t>
  </si>
  <si>
    <t>24Memphis</t>
  </si>
  <si>
    <t>LIVE</t>
  </si>
  <si>
    <t>USA Net</t>
  </si>
  <si>
    <t>Charles E. Smith Center, Washington, DC</t>
  </si>
  <si>
    <t>14TCU</t>
  </si>
  <si>
    <t>  @  2Kansas</t>
  </si>
  <si>
    <t>Allen Fieldhouse, Lawrence, KS</t>
  </si>
  <si>
    <t>ESPN+</t>
  </si>
  <si>
    <t>Case Gym, Boston, MA</t>
  </si>
  <si>
    <t>Chesapeake Employers Insurance Arena, Baltimore, MD</t>
  </si>
  <si>
    <t>SECN</t>
  </si>
  <si>
    <t>Stegeman Coliseum, Athens, GA</t>
  </si>
  <si>
    <t>Michael J. Hagan '85 Arena, Philadelphia, PA</t>
  </si>
  <si>
    <t>Cameron Hall, Lexington, VA</t>
  </si>
  <si>
    <t>Island FCU Arena, Stony Brook, NY</t>
  </si>
  <si>
    <t>CBSSN</t>
  </si>
  <si>
    <t>Christl Arena, West Point, NY</t>
  </si>
  <si>
    <t>5UCLA</t>
  </si>
  <si>
    <t>  @  11Arizona</t>
  </si>
  <si>
    <t>ABC</t>
  </si>
  <si>
    <t>McKale Center, Tucson, AZ</t>
  </si>
  <si>
    <t>10Virginia</t>
  </si>
  <si>
    <t>ESPNU</t>
  </si>
  <si>
    <t>Lawrence Joel Veterans Memorial Coliseum, Winston-Salem, NC</t>
  </si>
  <si>
    <t>12Iowa State</t>
  </si>
  <si>
    <t>BIG12|ESPN+</t>
  </si>
  <si>
    <t>Gallagher-Iba Arena, Stillwater, OK</t>
  </si>
  <si>
    <t>  @  13Kansas State</t>
  </si>
  <si>
    <t>ESPN2</t>
  </si>
  <si>
    <t>Bramlage Coliseum, Manhattan, KS</t>
  </si>
  <si>
    <t>Sojka Pavilion, Lewisburg, PA</t>
  </si>
  <si>
    <t>Cotterell Court, Hamilton, NY</t>
  </si>
  <si>
    <t>ESPN3</t>
  </si>
  <si>
    <t>Credit Union 1 Arena, Chicago, IL</t>
  </si>
  <si>
    <t>Great Southern Bank Arena, Springfield, MO</t>
  </si>
  <si>
    <t>ACCNX</t>
  </si>
  <si>
    <t>Purcell Pavilion, South Bend, IN</t>
  </si>
  <si>
    <t>Lavietes Pavilion, Cambridge, MA</t>
  </si>
  <si>
    <t>Jadwin Gymnasium, Princeton, NJ</t>
  </si>
  <si>
    <t>FOX</t>
  </si>
  <si>
    <t>Value City Arena, Columbus, OH</t>
  </si>
  <si>
    <t>ESPN</t>
  </si>
  <si>
    <t>Rupp Arena, Lexington, KY</t>
  </si>
  <si>
    <t>UPMC Cooper Fieldhouse, Pittsburgh, PA</t>
  </si>
  <si>
    <t>Kimmel Arena, Asheville, NC</t>
  </si>
  <si>
    <t>Ross E. Templeton P.E. Center, Clinton, SC</t>
  </si>
  <si>
    <t>Donald N. Dedmon Center, Radford, VA</t>
  </si>
  <si>
    <t>Winthrop Coliseum, Rock Hill, SC</t>
  </si>
  <si>
    <t>Convocation Center (OH), Athens, OH</t>
  </si>
  <si>
    <t>The HTC Center, Conway, SC</t>
  </si>
  <si>
    <t>Betty Engelstad Sioux Center, Grand Forks, ND</t>
  </si>
  <si>
    <t>Scheels Center, Fargo, ND</t>
  </si>
  <si>
    <t>Sanford Coyote Sports Center, Vermillion, SD</t>
  </si>
  <si>
    <t>Kaplan Arena, Williamsburg, VA</t>
  </si>
  <si>
    <t>Daskalakis Athletic Center, Philadelphia, PA</t>
  </si>
  <si>
    <t>Edmunds Center, Deland, FL</t>
  </si>
  <si>
    <t>Swisher Gymnasium, Jacksonville, FL</t>
  </si>
  <si>
    <t>UNF Arena, Jacksonville, FL</t>
  </si>
  <si>
    <t>  @  22Providence</t>
  </si>
  <si>
    <t>FS1</t>
  </si>
  <si>
    <t>Amica Mutual Pavilion, Providence, RI</t>
  </si>
  <si>
    <t>BTN</t>
  </si>
  <si>
    <t>Bryce Jordan Center, University Park, PA</t>
  </si>
  <si>
    <t>Chaifetz Arena, St. Louis, MO</t>
  </si>
  <si>
    <t>University Arena (MI), Kalamazoo, MI</t>
  </si>
  <si>
    <t>OceanFirst Bank Center, West Long Branch, NJ</t>
  </si>
  <si>
    <t>UVA10Virginia Cavaliers</t>
  </si>
  <si>
    <t>espn_name</t>
  </si>
  <si>
    <t>TeamName</t>
  </si>
  <si>
    <t>AdjO_Rank</t>
  </si>
  <si>
    <t>AdjD_Rank</t>
  </si>
  <si>
    <t>AdjT_Rank</t>
  </si>
  <si>
    <t>Adams State</t>
  </si>
  <si>
    <t>Alabama-Birmingham</t>
  </si>
  <si>
    <t>Bethesda University</t>
  </si>
  <si>
    <t>CAMCampbell Fighting Camels</t>
  </si>
  <si>
    <t>Bowling Green State</t>
  </si>
  <si>
    <t>Brescia</t>
  </si>
  <si>
    <t>Brewton-Parker College</t>
  </si>
  <si>
    <t>Brigham Young</t>
  </si>
  <si>
    <t>Cal State Long Beach</t>
  </si>
  <si>
    <t>Carver Bible College</t>
  </si>
  <si>
    <t>Central Connecticut State</t>
  </si>
  <si>
    <t>ConcordiaSt.Paul</t>
  </si>
  <si>
    <t>East</t>
  </si>
  <si>
    <t>Citadel</t>
  </si>
  <si>
    <t>Columbus State</t>
  </si>
  <si>
    <t>Detroit-Mercy</t>
  </si>
  <si>
    <t>INDIndiana Hoosiers</t>
  </si>
  <si>
    <t>Illinois - Chicago</t>
  </si>
  <si>
    <t>Hawaii-Pacific</t>
  </si>
  <si>
    <t>OKLAOklahoma Sooners</t>
  </si>
  <si>
    <t>Lancaster Bible College</t>
  </si>
  <si>
    <t>MinnesotaU</t>
  </si>
  <si>
    <t>MoKansasCity</t>
  </si>
  <si>
    <t>Louisiana State</t>
  </si>
  <si>
    <t>Louisiana-Monroe</t>
  </si>
  <si>
    <t>Loyola (IL)</t>
  </si>
  <si>
    <t>Mary Hardin-Baylor</t>
  </si>
  <si>
    <t>Massachusetts-Lowell</t>
  </si>
  <si>
    <t>UNCWilmington</t>
  </si>
  <si>
    <t>Middle Georgia State</t>
  </si>
  <si>
    <t>Missouri-Kansas City</t>
  </si>
  <si>
    <t>UCACentral Arkansas Bears</t>
  </si>
  <si>
    <t>Nevada-Las Vegas</t>
  </si>
  <si>
    <t>SavannahState</t>
  </si>
  <si>
    <t>North Georgia</t>
  </si>
  <si>
    <t>SouthDakotaSt</t>
  </si>
  <si>
    <t>UTSAUT San Antonio Roadrunners</t>
  </si>
  <si>
    <t>Saint Mary's CA</t>
  </si>
  <si>
    <t>Oakwood</t>
  </si>
  <si>
    <t>TennesseeChat</t>
  </si>
  <si>
    <t>Piedmont</t>
  </si>
  <si>
    <t>Point Park University</t>
  </si>
  <si>
    <t>Prairie View</t>
  </si>
  <si>
    <t>Purdue-Fort Wayne</t>
  </si>
  <si>
    <t>St. Peters</t>
  </si>
  <si>
    <t>Saint Francis (PA)</t>
  </si>
  <si>
    <t>Texas A&amp;M - Corpus Chris</t>
  </si>
  <si>
    <t>Southern California</t>
  </si>
  <si>
    <t>Southern Methodist</t>
  </si>
  <si>
    <t>Southern Mississippi</t>
  </si>
  <si>
    <t>St. John's (NY)</t>
  </si>
  <si>
    <t>10UKKentucky Wildcats</t>
  </si>
  <si>
    <t>18AUBAuburn Tigers</t>
  </si>
  <si>
    <t>23HALLSeton Hall Pirates</t>
  </si>
  <si>
    <t>Tennessee-Martin</t>
  </si>
  <si>
    <t>25LSULSU Tigers</t>
  </si>
  <si>
    <t>Texas A&amp;M - International</t>
  </si>
  <si>
    <t>3DUKEDuke Blue Devils</t>
  </si>
  <si>
    <t>Texas Christian</t>
  </si>
  <si>
    <t>7TEXTexas Longhorns</t>
  </si>
  <si>
    <t>Texas-Arlington</t>
  </si>
  <si>
    <t>Texas-El Paso</t>
  </si>
  <si>
    <t>Texas-RGV</t>
  </si>
  <si>
    <t>West</t>
  </si>
  <si>
    <t>VALPValparaiso Beacons</t>
  </si>
  <si>
    <t>14ALAAlabama Crimson Tide</t>
  </si>
  <si>
    <t>16ARKArkansas Razorbacks</t>
  </si>
  <si>
    <t>22AUBAuburn Tigers</t>
  </si>
  <si>
    <t>18TENNTennessee Volunteers</t>
  </si>
  <si>
    <t>UC-Davis</t>
  </si>
  <si>
    <t>UC-Irvine</t>
  </si>
  <si>
    <t>UC-Riverside</t>
  </si>
  <si>
    <t>UC-San Diego</t>
  </si>
  <si>
    <t>UC-Santa Barbara</t>
  </si>
  <si>
    <t>UNC-Wesleyan</t>
  </si>
  <si>
    <t>University of California</t>
  </si>
  <si>
    <t>William Jessup</t>
  </si>
  <si>
    <t>Xavier-Louisiana</t>
  </si>
  <si>
    <t>Charlotte 49ers_UTEP Miners</t>
  </si>
  <si>
    <t>2023-01-16T21:00:00.000Z</t>
  </si>
  <si>
    <t>2023-01-16T22:10:53.000Z</t>
  </si>
  <si>
    <t>2023-01-16T22:10:54.000Z</t>
  </si>
  <si>
    <t>2023-01-16T22:02:21.000Z</t>
  </si>
  <si>
    <t>2023-01-16T22:11:27.000Z</t>
  </si>
  <si>
    <t>2023-01-16T22:10:55.000Z</t>
  </si>
  <si>
    <t>2023-01-16T22:11:28.000Z</t>
  </si>
  <si>
    <t>George Mason Patriots_George Washington Colonials</t>
  </si>
  <si>
    <t>2023-01-16T22:09:57.000Z</t>
  </si>
  <si>
    <t>Charleston Cougars_William &amp; Mary Tribe</t>
  </si>
  <si>
    <t>2023-01-16T22:00:00.000Z</t>
  </si>
  <si>
    <t>2023-01-16T21:56:56.000Z</t>
  </si>
  <si>
    <t>2023-01-16T21:59:53.000Z</t>
  </si>
  <si>
    <t>Brown Bears_Yale Bulldogs</t>
  </si>
  <si>
    <t>2023-01-16T22:00:38.000Z</t>
  </si>
  <si>
    <t>2023-01-16T21:59:54.000Z</t>
  </si>
  <si>
    <t>2023-01-16T22:00:33.000Z</t>
  </si>
  <si>
    <t>2023-01-16T21:59:52.000Z</t>
  </si>
  <si>
    <t>Hartford Hawks_UMBC Retrievers</t>
  </si>
  <si>
    <t>2023-01-16T22:02:20.000Z</t>
  </si>
  <si>
    <t>2023-01-16T21:58:49.000Z</t>
  </si>
  <si>
    <t>2023-01-16T22:09:56.000Z</t>
  </si>
  <si>
    <t>Florida A&amp;M Rattlers_Miss Valley St Delta Devils</t>
  </si>
  <si>
    <t>2023-01-16T22:02:34.000Z</t>
  </si>
  <si>
    <t>Illinois Fighting Illini_Minnesota Golden Gophers</t>
  </si>
  <si>
    <t>2023-01-16T23:00:00.000Z</t>
  </si>
  <si>
    <t>2023-01-16T22:11:30.000Z</t>
  </si>
  <si>
    <t>Delaware Blue Hens_Northeastern Huskies</t>
  </si>
  <si>
    <t>2023-01-16T22:09:13.000Z</t>
  </si>
  <si>
    <t>UC Davis Aggies_UC San Diego Tritons</t>
  </si>
  <si>
    <t>Hampton Pirates_North Carolina A&amp;T Aggies</t>
  </si>
  <si>
    <t>2023-01-17T00:00:00.000Z</t>
  </si>
  <si>
    <t>Florida Int'l Golden Panthers_North Texas Mean Green</t>
  </si>
  <si>
    <t>Miami Hurricanes_Syracuse Orange</t>
  </si>
  <si>
    <t>Cleveland St Vikings_Fort Wayne Mastodons</t>
  </si>
  <si>
    <t>Elon Phoenix_UNC Wilmington Seahawks</t>
  </si>
  <si>
    <t>Florida Atlantic Owls_Western Kentucky Hilltoppers</t>
  </si>
  <si>
    <t>Lehigh Mountain Hawks_Loyola (MD) Greyhounds</t>
  </si>
  <si>
    <t>Pennsylvania Quakers_Princeton Tigers</t>
  </si>
  <si>
    <t>LIU Sharks_St. Francis BKN Terriers</t>
  </si>
  <si>
    <t>Fairleigh Dickinson Knights_Stonehill Skyhawks</t>
  </si>
  <si>
    <t>Arkansas-Pine Bluff Golden Lions_Bethune-Cookman Wildcats</t>
  </si>
  <si>
    <t>2023-01-17T00:30:00.000Z</t>
  </si>
  <si>
    <t>Merrimack Warriors_Wagner Seahawks</t>
  </si>
  <si>
    <t>Cal Poly Mustangs_UC Riverside Highlanders</t>
  </si>
  <si>
    <t>2023-01-17T01:00:00.000Z</t>
  </si>
  <si>
    <t>Rice Owls_UTSA Roadrunners</t>
  </si>
  <si>
    <t>Jackson St Tigers_Texas Southern Tigers</t>
  </si>
  <si>
    <t>2023-01-17T01:30:00.000Z</t>
  </si>
  <si>
    <t>2023-01-16T22:04:14.000Z</t>
  </si>
  <si>
    <t>Middle Tennessee Blue Raiders_UAB Blazers</t>
  </si>
  <si>
    <t>2023-01-17T02:00:00.000Z</t>
  </si>
  <si>
    <t>2023-01-16T22:03:19.000Z</t>
  </si>
  <si>
    <t>Eastern Washington Eagles_Montana Grizzlies</t>
  </si>
  <si>
    <t>UC Irvine Anteaters_UC Santa Barbara Gauchos</t>
  </si>
  <si>
    <t>Idaho Vandals_Montana St Bobcats</t>
  </si>
  <si>
    <t>Alcorn St Braves_Prairie View Panthers</t>
  </si>
  <si>
    <t>CSU Bakersfield Roadrunners_CSU Fullerton Titans</t>
  </si>
  <si>
    <t>2023-01-17T03:00:00.000Z</t>
  </si>
  <si>
    <t>CSU Northridge Matadors_Hawai'i Rainbow Warriors</t>
  </si>
  <si>
    <t>5Miami Florida</t>
  </si>
  <si>
    <t>30-8</t>
  </si>
  <si>
    <t>W5</t>
  </si>
  <si>
    <t>35-4</t>
  </si>
  <si>
    <t>32-6</t>
  </si>
  <si>
    <t>W9</t>
  </si>
  <si>
    <r>
      <t>W</t>
    </r>
    <r>
      <rPr>
        <sz val="10"/>
        <color rgb="FF003399"/>
        <rFont val="Inherit"/>
      </rPr>
      <t>-</t>
    </r>
    <r>
      <rPr>
        <sz val="10"/>
        <color rgb="FF0022BB"/>
        <rFont val="Inherit"/>
      </rPr>
      <t>L</t>
    </r>
  </si>
  <si>
    <t>Men's Basketball Championship - Final Four</t>
  </si>
  <si>
    <t>CONN 72, MIA 59</t>
  </si>
  <si>
    <t>Adama Sanogo21 Pts</t>
  </si>
  <si>
    <t>Isaiah Wong15 Pts</t>
  </si>
  <si>
    <t>SDSU 72, FAU 71</t>
  </si>
  <si>
    <t>Matt Bradley21 Pts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</si>
</sst>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0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0"/>
      <color rgb="FF000000"/>
      <name val="Inherit"/>
    </font>
    <font>
      <sz val="10"/>
      <color rgb="FF003399"/>
      <name val="Inherit"/>
    </font>
    <font>
      <sz val="10"/>
      <color rgb="FF0022BB"/>
      <name val="Inherit"/>
    </font>
    <font>
      <sz val="8"/>
      <color rgb="FF000000"/>
      <name val="Inherit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2FAFD"/>
        <bgColor indexed="64"/>
      </patternFill>
    </fill>
    <fill>
      <patternFill patternType="solid">
        <fgColor rgb="FFC3D9FF"/>
        <bgColor indexed="64"/>
      </patternFill>
    </fill>
    <fill>
      <patternFill patternType="solid">
        <fgColor rgb="FFE5ECF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CCCC"/>
        <bgColor indexed="64"/>
      </patternFill>
    </fill>
  </fills>
  <borders count="1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/>
      <bottom/>
      <diagonal/>
    </border>
    <border>
      <left/>
      <right/>
      <top/>
      <bottom style="thick">
        <color rgb="FF000000"/>
      </bottom>
      <diagonal/>
    </border>
    <border>
      <left style="medium">
        <color rgb="FFBBBBBB"/>
      </left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BBBBBB"/>
      </left>
      <right/>
      <top/>
      <bottom style="medium">
        <color rgb="FF000000"/>
      </bottom>
      <diagonal/>
    </border>
    <border>
      <left style="medium">
        <color rgb="FFBBBBBB"/>
      </left>
      <right/>
      <top/>
      <bottom style="thick">
        <color rgb="FF000000"/>
      </bottom>
      <diagonal/>
    </border>
    <border>
      <left/>
      <right style="medium">
        <color rgb="FFBBBBBB"/>
      </right>
      <top/>
      <bottom/>
      <diagonal/>
    </border>
    <border>
      <left/>
      <right/>
      <top style="thick">
        <color rgb="FF000000"/>
      </top>
      <bottom/>
      <diagonal/>
    </border>
    <border>
      <left/>
      <right style="medium">
        <color rgb="FFBBBBBB"/>
      </right>
      <top style="thick">
        <color rgb="FF000000"/>
      </top>
      <bottom/>
      <diagonal/>
    </border>
    <border>
      <left style="medium">
        <color rgb="FFBBBBBB"/>
      </left>
      <right/>
      <top style="thick">
        <color rgb="FF000000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14" fontId="0" fillId="3" borderId="1" xfId="0" applyNumberFormat="1" applyFill="1" applyBorder="1"/>
    <xf numFmtId="0" fontId="0" fillId="3" borderId="2" xfId="0" applyFill="1" applyBorder="1"/>
    <xf numFmtId="0" fontId="0" fillId="3" borderId="3" xfId="0" applyFill="1" applyBorder="1"/>
    <xf numFmtId="18" fontId="0" fillId="0" borderId="0" xfId="0" applyNumberFormat="1"/>
    <xf numFmtId="16" fontId="0" fillId="0" borderId="0" xfId="0" applyNumberFormat="1"/>
    <xf numFmtId="164" fontId="0" fillId="0" borderId="0" xfId="0" applyNumberFormat="1"/>
    <xf numFmtId="0" fontId="4" fillId="0" borderId="0" xfId="0" applyFont="1"/>
    <xf numFmtId="0" fontId="4" fillId="0" borderId="0" xfId="0" applyFont="1" applyAlignment="1">
      <alignment vertical="center"/>
    </xf>
    <xf numFmtId="0" fontId="5" fillId="0" borderId="0" xfId="0" applyFont="1"/>
    <xf numFmtId="0" fontId="5" fillId="0" borderId="0" xfId="0" applyFont="1" applyAlignment="1">
      <alignment vertical="center"/>
    </xf>
    <xf numFmtId="0" fontId="0" fillId="0" borderId="4" xfId="0" applyBorder="1"/>
    <xf numFmtId="17" fontId="0" fillId="0" borderId="0" xfId="0" applyNumberFormat="1"/>
    <xf numFmtId="22" fontId="0" fillId="0" borderId="0" xfId="0" applyNumberFormat="1"/>
    <xf numFmtId="14" fontId="0" fillId="0" borderId="0" xfId="0" applyNumberFormat="1"/>
    <xf numFmtId="0" fontId="0" fillId="3" borderId="0" xfId="0" applyFill="1"/>
    <xf numFmtId="0" fontId="0" fillId="4" borderId="0" xfId="0" applyFill="1"/>
    <xf numFmtId="14" fontId="0" fillId="7" borderId="5" xfId="0" applyNumberFormat="1" applyFill="1" applyBorder="1"/>
    <xf numFmtId="14" fontId="0" fillId="0" borderId="5" xfId="0" applyNumberFormat="1" applyBorder="1"/>
    <xf numFmtId="0" fontId="0" fillId="7" borderId="6" xfId="0" applyFill="1" applyBorder="1"/>
    <xf numFmtId="0" fontId="0" fillId="0" borderId="6" xfId="0" applyBorder="1"/>
    <xf numFmtId="0" fontId="0" fillId="0" borderId="7" xfId="0" applyBorder="1"/>
    <xf numFmtId="0" fontId="0" fillId="0" borderId="2" xfId="0" applyBorder="1"/>
    <xf numFmtId="0" fontId="7" fillId="5" borderId="0" xfId="0" applyFont="1" applyFill="1" applyAlignment="1">
      <alignment horizontal="center" wrapText="1"/>
    </xf>
    <xf numFmtId="0" fontId="8" fillId="5" borderId="0" xfId="0" applyFont="1" applyFill="1" applyAlignment="1">
      <alignment horizontal="center" wrapText="1"/>
    </xf>
    <xf numFmtId="0" fontId="2" fillId="5" borderId="0" xfId="1" applyFill="1" applyAlignment="1">
      <alignment horizontal="center" wrapText="1"/>
    </xf>
    <xf numFmtId="0" fontId="2" fillId="5" borderId="0" xfId="1" applyFill="1" applyAlignment="1">
      <alignment horizontal="left" wrapText="1"/>
    </xf>
    <xf numFmtId="0" fontId="6" fillId="8" borderId="10" xfId="0" applyFont="1" applyFill="1" applyBorder="1" applyAlignment="1">
      <alignment horizontal="center" vertical="center" wrapText="1"/>
    </xf>
    <xf numFmtId="0" fontId="2" fillId="8" borderId="10" xfId="1" applyFill="1" applyBorder="1" applyAlignment="1">
      <alignment horizontal="left" vertical="center" wrapText="1"/>
    </xf>
    <xf numFmtId="0" fontId="2" fillId="8" borderId="10" xfId="1" applyFill="1" applyBorder="1" applyAlignment="1">
      <alignment horizontal="center" vertical="center" wrapText="1"/>
    </xf>
    <xf numFmtId="0" fontId="6" fillId="8" borderId="11" xfId="0" applyFont="1" applyFill="1" applyBorder="1" applyAlignment="1">
      <alignment horizontal="center" vertical="center" wrapText="1"/>
    </xf>
    <xf numFmtId="0" fontId="9" fillId="8" borderId="10" xfId="0" applyFont="1" applyFill="1" applyBorder="1" applyAlignment="1">
      <alignment horizontal="center" vertical="center" wrapText="1"/>
    </xf>
    <xf numFmtId="0" fontId="6" fillId="6" borderId="10" xfId="0" applyFont="1" applyFill="1" applyBorder="1" applyAlignment="1">
      <alignment horizontal="center" vertical="center" wrapText="1"/>
    </xf>
    <xf numFmtId="0" fontId="2" fillId="6" borderId="10" xfId="1" applyFill="1" applyBorder="1" applyAlignment="1">
      <alignment horizontal="left" vertical="center" wrapText="1"/>
    </xf>
    <xf numFmtId="0" fontId="2" fillId="6" borderId="10" xfId="1" applyFill="1" applyBorder="1" applyAlignment="1">
      <alignment horizontal="center" vertical="center" wrapText="1"/>
    </xf>
    <xf numFmtId="0" fontId="6" fillId="6" borderId="11" xfId="0" applyFont="1" applyFill="1" applyBorder="1" applyAlignment="1">
      <alignment horizontal="center" vertical="center" wrapText="1"/>
    </xf>
    <xf numFmtId="0" fontId="9" fillId="6" borderId="10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2" fillId="4" borderId="10" xfId="1" applyFill="1" applyBorder="1" applyAlignment="1">
      <alignment horizontal="left" vertical="center" wrapText="1"/>
    </xf>
    <xf numFmtId="0" fontId="2" fillId="4" borderId="10" xfId="1" applyFill="1" applyBorder="1" applyAlignment="1">
      <alignment horizontal="center" vertical="center" wrapText="1"/>
    </xf>
    <xf numFmtId="0" fontId="6" fillId="4" borderId="11" xfId="0" applyFont="1" applyFill="1" applyBorder="1" applyAlignment="1">
      <alignment horizontal="center" vertical="center" wrapText="1"/>
    </xf>
    <xf numFmtId="0" fontId="9" fillId="4" borderId="10" xfId="0" applyFont="1" applyFill="1" applyBorder="1" applyAlignment="1">
      <alignment horizontal="center" vertical="center" wrapText="1"/>
    </xf>
    <xf numFmtId="0" fontId="6" fillId="6" borderId="8" xfId="0" applyFont="1" applyFill="1" applyBorder="1" applyAlignment="1">
      <alignment horizontal="center" vertical="center" wrapText="1"/>
    </xf>
    <xf numFmtId="0" fontId="2" fillId="6" borderId="8" xfId="1" applyFill="1" applyBorder="1" applyAlignment="1">
      <alignment horizontal="left" vertical="center" wrapText="1"/>
    </xf>
    <xf numFmtId="0" fontId="2" fillId="6" borderId="8" xfId="1" applyFill="1" applyBorder="1" applyAlignment="1">
      <alignment horizontal="center" vertical="center" wrapText="1"/>
    </xf>
    <xf numFmtId="0" fontId="6" fillId="6" borderId="12" xfId="0" applyFont="1" applyFill="1" applyBorder="1" applyAlignment="1">
      <alignment horizontal="center" vertical="center" wrapText="1"/>
    </xf>
    <xf numFmtId="0" fontId="9" fillId="6" borderId="8" xfId="0" applyFont="1" applyFill="1" applyBorder="1" applyAlignment="1">
      <alignment horizontal="center" vertical="center" wrapText="1"/>
    </xf>
    <xf numFmtId="16" fontId="6" fillId="6" borderId="10" xfId="0" applyNumberFormat="1" applyFont="1" applyFill="1" applyBorder="1" applyAlignment="1">
      <alignment horizontal="center" vertical="center" wrapText="1"/>
    </xf>
    <xf numFmtId="16" fontId="6" fillId="4" borderId="10" xfId="0" applyNumberFormat="1" applyFont="1" applyFill="1" applyBorder="1" applyAlignment="1">
      <alignment horizontal="center" vertical="center" wrapText="1"/>
    </xf>
    <xf numFmtId="16" fontId="6" fillId="6" borderId="8" xfId="0" applyNumberFormat="1" applyFont="1" applyFill="1" applyBorder="1" applyAlignment="1">
      <alignment horizontal="center" vertical="center" wrapText="1"/>
    </xf>
    <xf numFmtId="0" fontId="6" fillId="4" borderId="8" xfId="0" applyFont="1" applyFill="1" applyBorder="1" applyAlignment="1">
      <alignment horizontal="center" vertical="center" wrapText="1"/>
    </xf>
    <xf numFmtId="0" fontId="2" fillId="4" borderId="8" xfId="1" applyFill="1" applyBorder="1" applyAlignment="1">
      <alignment horizontal="left" vertical="center" wrapText="1"/>
    </xf>
    <xf numFmtId="0" fontId="2" fillId="4" borderId="8" xfId="1" applyFill="1" applyBorder="1" applyAlignment="1">
      <alignment horizontal="center" vertical="center" wrapText="1"/>
    </xf>
    <xf numFmtId="16" fontId="6" fillId="4" borderId="8" xfId="0" applyNumberFormat="1" applyFont="1" applyFill="1" applyBorder="1" applyAlignment="1">
      <alignment horizontal="center" vertical="center" wrapText="1"/>
    </xf>
    <xf numFmtId="0" fontId="6" fillId="4" borderId="12" xfId="0" applyFont="1" applyFill="1" applyBorder="1" applyAlignment="1">
      <alignment horizontal="center" vertical="center" wrapText="1"/>
    </xf>
    <xf numFmtId="0" fontId="9" fillId="4" borderId="8" xfId="0" applyFont="1" applyFill="1" applyBorder="1" applyAlignment="1">
      <alignment horizontal="center" vertical="center" wrapText="1"/>
    </xf>
    <xf numFmtId="0" fontId="7" fillId="5" borderId="0" xfId="0" applyFont="1" applyFill="1" applyAlignment="1">
      <alignment horizontal="center" wrapText="1"/>
    </xf>
    <xf numFmtId="0" fontId="7" fillId="5" borderId="13" xfId="0" applyFont="1" applyFill="1" applyBorder="1" applyAlignment="1">
      <alignment horizontal="center" wrapText="1"/>
    </xf>
    <xf numFmtId="0" fontId="7" fillId="5" borderId="9" xfId="0" applyFont="1" applyFill="1" applyBorder="1" applyAlignment="1">
      <alignment horizontal="center" wrapText="1"/>
    </xf>
    <xf numFmtId="0" fontId="2" fillId="5" borderId="0" xfId="1" applyFill="1" applyAlignment="1">
      <alignment horizontal="center" wrapText="1"/>
    </xf>
    <xf numFmtId="0" fontId="2" fillId="5" borderId="13" xfId="1" applyFill="1" applyBorder="1" applyAlignment="1">
      <alignment horizontal="center" wrapText="1"/>
    </xf>
    <xf numFmtId="0" fontId="2" fillId="5" borderId="9" xfId="1" applyFill="1" applyBorder="1" applyAlignment="1">
      <alignment horizontal="center" wrapText="1"/>
    </xf>
    <xf numFmtId="0" fontId="2" fillId="5" borderId="0" xfId="1" applyFill="1" applyBorder="1" applyAlignment="1">
      <alignment horizontal="center" wrapText="1"/>
    </xf>
    <xf numFmtId="0" fontId="7" fillId="5" borderId="14" xfId="0" applyFont="1" applyFill="1" applyBorder="1" applyAlignment="1">
      <alignment horizontal="center" wrapText="1"/>
    </xf>
    <xf numFmtId="0" fontId="7" fillId="5" borderId="15" xfId="0" applyFont="1" applyFill="1" applyBorder="1" applyAlignment="1">
      <alignment horizontal="center" wrapText="1"/>
    </xf>
    <xf numFmtId="0" fontId="7" fillId="5" borderId="16" xfId="0" applyFont="1" applyFill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9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19" formatCode="m/d/yyyy"/>
    </dxf>
    <dxf>
      <numFmt numFmtId="164" formatCode="[$-F400]h:mm:ss\ AM/PM"/>
    </dxf>
    <dxf>
      <numFmt numFmtId="0" formatCode="General"/>
    </dxf>
    <dxf>
      <numFmt numFmtId="0" formatCode="General"/>
    </dxf>
    <dxf>
      <numFmt numFmtId="19" formatCode="m/d/yyyy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3" formatCode="h:mm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onnections" Target="connections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microsoft.com/office/2017/10/relationships/person" Target="persons/perso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c.sportsbookreview.com/fanduel_usa" TargetMode="External"/><Relationship Id="rId7" Type="http://schemas.openxmlformats.org/officeDocument/2006/relationships/hyperlink" Target="http://c.sportsbookreview.com/betrivers_usa" TargetMode="External"/><Relationship Id="rId2" Type="http://schemas.openxmlformats.org/officeDocument/2006/relationships/hyperlink" Target="http://c.sportsbookreview.com/draftkings_usa" TargetMode="External"/><Relationship Id="rId1" Type="http://schemas.openxmlformats.org/officeDocument/2006/relationships/hyperlink" Target="http://c.sportsbookreview.com/betmgm_usa" TargetMode="External"/><Relationship Id="rId6" Type="http://schemas.openxmlformats.org/officeDocument/2006/relationships/hyperlink" Target="http://c.sportsbookreview.com/wynnbet_usa" TargetMode="External"/><Relationship Id="rId5" Type="http://schemas.openxmlformats.org/officeDocument/2006/relationships/hyperlink" Target="http://c.sportsbookreview.com/pointsbet_usa" TargetMode="External"/><Relationship Id="rId4" Type="http://schemas.openxmlformats.org/officeDocument/2006/relationships/hyperlink" Target="http://c.sportsbookreview.com/caesars_usa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0</xdr:col>
      <xdr:colOff>304800</xdr:colOff>
      <xdr:row>7</xdr:row>
      <xdr:rowOff>114300</xdr:rowOff>
    </xdr:to>
    <xdr:sp macro="" textlink="">
      <xdr:nvSpPr>
        <xdr:cNvPr id="26625" name="AutoShape 1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4D12E4E-4521-7966-55CE-D5B73E50FD27}"/>
            </a:ext>
          </a:extLst>
        </xdr:cNvPr>
        <xdr:cNvSpPr>
          <a:spLocks noChangeAspect="1" noChangeArrowheads="1"/>
        </xdr:cNvSpPr>
      </xdr:nvSpPr>
      <xdr:spPr bwMode="auto">
        <a:xfrm>
          <a:off x="0" y="83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304800</xdr:colOff>
      <xdr:row>7</xdr:row>
      <xdr:rowOff>114300</xdr:rowOff>
    </xdr:to>
    <xdr:sp macro="" textlink="">
      <xdr:nvSpPr>
        <xdr:cNvPr id="26626" name="AutoShape 2" descr="BetMGM Logo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A5BF0AB-E059-626B-23F3-9ED2BB3A8098}"/>
            </a:ext>
          </a:extLst>
        </xdr:cNvPr>
        <xdr:cNvSpPr>
          <a:spLocks noChangeAspect="1" noChangeArrowheads="1"/>
        </xdr:cNvSpPr>
      </xdr:nvSpPr>
      <xdr:spPr bwMode="auto">
        <a:xfrm>
          <a:off x="314325" y="83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304800</xdr:colOff>
      <xdr:row>8</xdr:row>
      <xdr:rowOff>114300</xdr:rowOff>
    </xdr:to>
    <xdr:sp macro="" textlink="">
      <xdr:nvSpPr>
        <xdr:cNvPr id="26627" name="AutoShape 3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612DD93B-D59B-E659-B8C9-30D8231BE2FE}"/>
            </a:ext>
          </a:extLst>
        </xdr:cNvPr>
        <xdr:cNvSpPr>
          <a:spLocks noChangeAspect="1" noChangeArrowheads="1"/>
        </xdr:cNvSpPr>
      </xdr:nvSpPr>
      <xdr:spPr bwMode="auto">
        <a:xfrm>
          <a:off x="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304800</xdr:colOff>
      <xdr:row>8</xdr:row>
      <xdr:rowOff>114300</xdr:rowOff>
    </xdr:to>
    <xdr:sp macro="" textlink="">
      <xdr:nvSpPr>
        <xdr:cNvPr id="26628" name="AutoShape 4" descr="DraftKings Logo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C3849F89-893D-323F-7634-9650BEEB0514}"/>
            </a:ext>
          </a:extLst>
        </xdr:cNvPr>
        <xdr:cNvSpPr>
          <a:spLocks noChangeAspect="1" noChangeArrowheads="1"/>
        </xdr:cNvSpPr>
      </xdr:nvSpPr>
      <xdr:spPr bwMode="auto">
        <a:xfrm>
          <a:off x="314325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304800</xdr:colOff>
      <xdr:row>9</xdr:row>
      <xdr:rowOff>114300</xdr:rowOff>
    </xdr:to>
    <xdr:sp macro="" textlink="">
      <xdr:nvSpPr>
        <xdr:cNvPr id="26629" name="AutoShape 5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00AEEF6-0CB5-DCE5-023A-4916BD40B724}"/>
            </a:ext>
          </a:extLst>
        </xdr:cNvPr>
        <xdr:cNvSpPr>
          <a:spLocks noChangeAspect="1" noChangeArrowheads="1"/>
        </xdr:cNvSpPr>
      </xdr:nvSpPr>
      <xdr:spPr bwMode="auto">
        <a:xfrm>
          <a:off x="0" y="121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304800</xdr:colOff>
      <xdr:row>9</xdr:row>
      <xdr:rowOff>114300</xdr:rowOff>
    </xdr:to>
    <xdr:sp macro="" textlink="">
      <xdr:nvSpPr>
        <xdr:cNvPr id="26630" name="AutoShape 6" descr="FanDuel Logo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94A6F78-D201-14F4-91CC-E2621FEAC848}"/>
            </a:ext>
          </a:extLst>
        </xdr:cNvPr>
        <xdr:cNvSpPr>
          <a:spLocks noChangeAspect="1" noChangeArrowheads="1"/>
        </xdr:cNvSpPr>
      </xdr:nvSpPr>
      <xdr:spPr bwMode="auto">
        <a:xfrm>
          <a:off x="314325" y="121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304800</xdr:colOff>
      <xdr:row>10</xdr:row>
      <xdr:rowOff>114300</xdr:rowOff>
    </xdr:to>
    <xdr:sp macro="" textlink="">
      <xdr:nvSpPr>
        <xdr:cNvPr id="26631" name="AutoShape 7">
          <a:hlinkClick xmlns:r="http://schemas.openxmlformats.org/officeDocument/2006/relationships" r:id="rId4" tgtFrame="_blank"/>
          <a:extLst>
            <a:ext uri="{FF2B5EF4-FFF2-40B4-BE49-F238E27FC236}">
              <a16:creationId xmlns:a16="http://schemas.microsoft.com/office/drawing/2014/main" id="{C3E6A15D-00B0-6B2F-8C2E-F75DD4E26A88}"/>
            </a:ext>
          </a:extLst>
        </xdr:cNvPr>
        <xdr:cNvSpPr>
          <a:spLocks noChangeAspect="1" noChangeArrowheads="1"/>
        </xdr:cNvSpPr>
      </xdr:nvSpPr>
      <xdr:spPr bwMode="auto">
        <a:xfrm>
          <a:off x="0" y="140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304800</xdr:colOff>
      <xdr:row>10</xdr:row>
      <xdr:rowOff>114300</xdr:rowOff>
    </xdr:to>
    <xdr:sp macro="" textlink="">
      <xdr:nvSpPr>
        <xdr:cNvPr id="26632" name="AutoShape 8" descr="Caesars Logo">
          <a:hlinkClick xmlns:r="http://schemas.openxmlformats.org/officeDocument/2006/relationships" r:id="rId4" tgtFrame="_blank"/>
          <a:extLst>
            <a:ext uri="{FF2B5EF4-FFF2-40B4-BE49-F238E27FC236}">
              <a16:creationId xmlns:a16="http://schemas.microsoft.com/office/drawing/2014/main" id="{16B75A60-BAA3-9C8A-C17A-BB6ECA5B431A}"/>
            </a:ext>
          </a:extLst>
        </xdr:cNvPr>
        <xdr:cNvSpPr>
          <a:spLocks noChangeAspect="1" noChangeArrowheads="1"/>
        </xdr:cNvSpPr>
      </xdr:nvSpPr>
      <xdr:spPr bwMode="auto">
        <a:xfrm>
          <a:off x="314325" y="140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304800</xdr:colOff>
      <xdr:row>11</xdr:row>
      <xdr:rowOff>114300</xdr:rowOff>
    </xdr:to>
    <xdr:sp macro="" textlink="">
      <xdr:nvSpPr>
        <xdr:cNvPr id="26633" name="AutoShape 9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CE34484F-E610-1275-3AA3-92668A0A0D59}"/>
            </a:ext>
          </a:extLst>
        </xdr:cNvPr>
        <xdr:cNvSpPr>
          <a:spLocks noChangeAspect="1" noChangeArrowheads="1"/>
        </xdr:cNvSpPr>
      </xdr:nvSpPr>
      <xdr:spPr bwMode="auto">
        <a:xfrm>
          <a:off x="0" y="160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304800</xdr:colOff>
      <xdr:row>11</xdr:row>
      <xdr:rowOff>114300</xdr:rowOff>
    </xdr:to>
    <xdr:sp macro="" textlink="">
      <xdr:nvSpPr>
        <xdr:cNvPr id="26634" name="AutoShape 10" descr="PointsBet Logo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B095087B-44CD-A1C9-2AC8-D0A2A0DF10F1}"/>
            </a:ext>
          </a:extLst>
        </xdr:cNvPr>
        <xdr:cNvSpPr>
          <a:spLocks noChangeAspect="1" noChangeArrowheads="1"/>
        </xdr:cNvSpPr>
      </xdr:nvSpPr>
      <xdr:spPr bwMode="auto">
        <a:xfrm>
          <a:off x="314325" y="160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304800</xdr:colOff>
      <xdr:row>12</xdr:row>
      <xdr:rowOff>114300</xdr:rowOff>
    </xdr:to>
    <xdr:sp macro="" textlink="">
      <xdr:nvSpPr>
        <xdr:cNvPr id="26635" name="AutoShape 11">
          <a:hlinkClick xmlns:r="http://schemas.openxmlformats.org/officeDocument/2006/relationships" r:id="rId6" tgtFrame="_blank"/>
          <a:extLst>
            <a:ext uri="{FF2B5EF4-FFF2-40B4-BE49-F238E27FC236}">
              <a16:creationId xmlns:a16="http://schemas.microsoft.com/office/drawing/2014/main" id="{DD159494-F326-A66B-88C4-46106D29A023}"/>
            </a:ext>
          </a:extLst>
        </xdr:cNvPr>
        <xdr:cNvSpPr>
          <a:spLocks noChangeAspect="1" noChangeArrowheads="1"/>
        </xdr:cNvSpPr>
      </xdr:nvSpPr>
      <xdr:spPr bwMode="auto">
        <a:xfrm>
          <a:off x="0" y="179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304800</xdr:colOff>
      <xdr:row>12</xdr:row>
      <xdr:rowOff>114300</xdr:rowOff>
    </xdr:to>
    <xdr:sp macro="" textlink="">
      <xdr:nvSpPr>
        <xdr:cNvPr id="26636" name="AutoShape 12" descr="WynnBET Logo">
          <a:hlinkClick xmlns:r="http://schemas.openxmlformats.org/officeDocument/2006/relationships" r:id="rId6" tgtFrame="_blank"/>
          <a:extLst>
            <a:ext uri="{FF2B5EF4-FFF2-40B4-BE49-F238E27FC236}">
              <a16:creationId xmlns:a16="http://schemas.microsoft.com/office/drawing/2014/main" id="{8621A0BA-1691-0DC7-1CA1-F8F6A63AFD1E}"/>
            </a:ext>
          </a:extLst>
        </xdr:cNvPr>
        <xdr:cNvSpPr>
          <a:spLocks noChangeAspect="1" noChangeArrowheads="1"/>
        </xdr:cNvSpPr>
      </xdr:nvSpPr>
      <xdr:spPr bwMode="auto">
        <a:xfrm>
          <a:off x="314325" y="179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304800</xdr:colOff>
      <xdr:row>13</xdr:row>
      <xdr:rowOff>114300</xdr:rowOff>
    </xdr:to>
    <xdr:sp macro="" textlink="">
      <xdr:nvSpPr>
        <xdr:cNvPr id="26637" name="AutoShape 13">
          <a:hlinkClick xmlns:r="http://schemas.openxmlformats.org/officeDocument/2006/relationships" r:id="rId7" tgtFrame="_blank"/>
          <a:extLst>
            <a:ext uri="{FF2B5EF4-FFF2-40B4-BE49-F238E27FC236}">
              <a16:creationId xmlns:a16="http://schemas.microsoft.com/office/drawing/2014/main" id="{4850ECD7-6EDA-3545-CE5A-EAC6A2C64363}"/>
            </a:ext>
          </a:extLst>
        </xdr:cNvPr>
        <xdr:cNvSpPr>
          <a:spLocks noChangeAspect="1" noChangeArrowheads="1"/>
        </xdr:cNvSpPr>
      </xdr:nvSpPr>
      <xdr:spPr bwMode="auto">
        <a:xfrm>
          <a:off x="0" y="198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304800</xdr:colOff>
      <xdr:row>13</xdr:row>
      <xdr:rowOff>114300</xdr:rowOff>
    </xdr:to>
    <xdr:sp macro="" textlink="">
      <xdr:nvSpPr>
        <xdr:cNvPr id="26638" name="AutoShape 14" descr="BetRivers Logo">
          <a:hlinkClick xmlns:r="http://schemas.openxmlformats.org/officeDocument/2006/relationships" r:id="rId7" tgtFrame="_blank"/>
          <a:extLst>
            <a:ext uri="{FF2B5EF4-FFF2-40B4-BE49-F238E27FC236}">
              <a16:creationId xmlns:a16="http://schemas.microsoft.com/office/drawing/2014/main" id="{1079B871-5B33-441D-2C25-9A777E18E8D9}"/>
            </a:ext>
          </a:extLst>
        </xdr:cNvPr>
        <xdr:cNvSpPr>
          <a:spLocks noChangeAspect="1" noChangeArrowheads="1"/>
        </xdr:cNvSpPr>
      </xdr:nvSpPr>
      <xdr:spPr bwMode="auto">
        <a:xfrm>
          <a:off x="314325" y="198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" xr16:uid="{1B28DEBE-AF8E-4099-B2E0-FAF18BFFD60A}" autoFormatId="16" applyNumberFormats="0" applyBorderFormats="0" applyFontFormats="0" applyPatternFormats="0" applyAlignmentFormats="0" applyWidthHeightFormats="0">
  <queryTableRefresh nextId="11" unboundColumnsRight="2">
    <queryTableFields count="10">
      <queryTableField id="1" name="date2" tableColumnId="1"/>
      <queryTableField id="2" name="Away_Team" tableColumnId="2"/>
      <queryTableField id="3" name="Away Final" tableColumnId="3"/>
      <queryTableField id="4" name="Away ML" tableColumnId="4"/>
      <queryTableField id="5" name="Home_Team" tableColumnId="5"/>
      <queryTableField id="6" name="Home Final" tableColumnId="6"/>
      <queryTableField id="7" name="Home ML" tableColumnId="7"/>
      <queryTableField id="8" name="away_spread" tableColumnId="8"/>
      <queryTableField id="9" dataBound="0" tableColumnId="9"/>
      <queryTableField id="10" dataBound="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" xr16:uid="{0F23E113-74CA-4FCE-BB79-A9BAE6D5B933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Away_Team" tableColumnId="2"/>
      <queryTableField id="3" name="Home_Team" tableColumnId="3"/>
      <queryTableField id="4" name="Team1" tableColumnId="4"/>
      <queryTableField id="5" name="Team1_Score" tableColumnId="5"/>
      <queryTableField id="6" name="Team2" tableColumnId="6"/>
      <queryTableField id="7" name="Team2_Score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789375EE-3CA1-4997-AA96-5C6FAF22D9E7}" autoFormatId="16" applyNumberFormats="0" applyBorderFormats="0" applyFontFormats="0" applyPatternFormats="0" applyAlignmentFormats="0" applyWidthHeightFormats="0">
  <queryTableRefresh nextId="10" unboundColumnsRight="2">
    <queryTableFields count="9">
      <queryTableField id="1" name="Date" tableColumnId="1"/>
      <queryTableField id="2" name="Away_Team" tableColumnId="2"/>
      <queryTableField id="3" name="Home_Team" tableColumnId="3"/>
      <queryTableField id="4" name="Team1" tableColumnId="4"/>
      <queryTableField id="5" name="Team1_Score" tableColumnId="5"/>
      <queryTableField id="6" name="Team2" tableColumnId="6"/>
      <queryTableField id="7" name="Team2_Score" tableColumnId="7"/>
      <queryTableField id="8" dataBound="0" tableColumnId="8"/>
      <queryTableField id="9" dataBound="0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E28BE6F-899C-4B23-B1B9-727033AC0D9E}" autoFormatId="16" applyNumberFormats="0" applyBorderFormats="0" applyFontFormats="0" applyPatternFormats="0" applyAlignmentFormats="0" applyWidthHeightFormats="0">
  <queryTableRefresh nextId="18" unboundColumnsRight="2">
    <queryTableFields count="17">
      <queryTableField id="1" name="Index" tableColumnId="1"/>
      <queryTableField id="2" name="Date" tableColumnId="2"/>
      <queryTableField id="3" name="Rot" tableColumnId="3"/>
      <queryTableField id="4" name="VH" tableColumnId="4"/>
      <queryTableField id="5" name="Away Team" tableColumnId="5"/>
      <queryTableField id="6" name="Away Final" tableColumnId="6"/>
      <queryTableField id="7" name="Total_Open" tableColumnId="7"/>
      <queryTableField id="8" name="Total_Close" tableColumnId="8"/>
      <queryTableField id="9" name="Away ML" tableColumnId="9"/>
      <queryTableField id="10" name="Rot.1" tableColumnId="10"/>
      <queryTableField id="11" name="Home Team" tableColumnId="11"/>
      <queryTableField id="12" name="Home Final" tableColumnId="12"/>
      <queryTableField id="13" name="Spread_Open" tableColumnId="13"/>
      <queryTableField id="14" name="Spread_Close" tableColumnId="14"/>
      <queryTableField id="15" name="Home ML" tableColumnId="15"/>
      <queryTableField id="16" dataBound="0" tableColumnId="16"/>
      <queryTableField id="17" dataBound="0" tableColumnId="1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5" xr16:uid="{1D5ED73D-19F0-4E9A-85C3-22092CE78000}" autoFormatId="16" applyNumberFormats="0" applyBorderFormats="0" applyFontFormats="0" applyPatternFormats="0" applyAlignmentFormats="0" applyWidthHeightFormats="0">
  <queryTableRefresh nextId="7">
    <queryTableFields count="6">
      <queryTableField id="1" name="Index" tableColumnId="1"/>
      <queryTableField id="2" name="Index.1" tableColumnId="2"/>
      <queryTableField id="3" name="ESPN_Team_Name" tableColumnId="3"/>
      <queryTableField id="4" name="Team Name_Long" tableColumnId="4"/>
      <queryTableField id="5" name="Team_Name" tableColumnId="5"/>
      <queryTableField id="6" name="ABBR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4" xr16:uid="{82AB3D84-CC4A-4FB1-B18A-B42C0B90239F}" autoFormatId="16" applyNumberFormats="0" applyBorderFormats="0" applyFontFormats="0" applyPatternFormats="0" applyAlignmentFormats="0" applyWidthHeightFormats="0">
  <queryTableRefresh nextId="10" unboundColumnsRight="1">
    <queryTableFields count="9">
      <queryTableField id="1" name="Index" tableColumnId="1"/>
      <queryTableField id="2" name="Index.1" tableColumnId="2"/>
      <queryTableField id="3" name="ESPN_Team_Name" tableColumnId="3"/>
      <queryTableField id="4" name="Merged_ESPN" tableColumnId="4"/>
      <queryTableField id="5" name="Team Name_Long" tableColumnId="5"/>
      <queryTableField id="6" name="Column3" tableColumnId="6"/>
      <queryTableField id="7" name="Team_Name" tableColumnId="7"/>
      <queryTableField id="8" name="Team.1" tableColumnId="8"/>
      <queryTableField id="9" dataBound="0" tableColumnId="9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6" xr16:uid="{C4245179-2962-4DAD-8268-DE4B7C789AC1}" autoFormatId="16" applyNumberFormats="0" applyBorderFormats="0" applyFontFormats="0" applyPatternFormats="0" applyAlignmentFormats="0" applyWidthHeightFormats="0">
  <queryTableRefresh nextId="41" unboundColumnsRight="2">
    <queryTableFields count="11">
      <queryTableField id="31" name="Index" tableColumnId="22"/>
      <queryTableField id="19" name="Teams" tableColumnId="14"/>
      <queryTableField id="28" name="Team Name" tableColumnId="21"/>
      <queryTableField id="35" name="Team_Name_st" tableColumnId="25"/>
      <queryTableField id="36" name="Kenpom_Team" tableColumnId="26"/>
      <queryTableField id="20" name="PCT_OVR" tableColumnId="15"/>
      <queryTableField id="21" name="PCT_CONF" tableColumnId="16"/>
      <queryTableField id="22" name="STRK" tableColumnId="17"/>
      <queryTableField id="33" name="AdjEM" tableColumnId="24"/>
      <queryTableField id="40" dataBound="0" tableColumnId="2"/>
      <queryTableField id="39" dataBound="0" tableColumnId="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505FCC46-1F3D-4E18-B083-FE2C5D9FDAE2}" autoFormatId="16" applyNumberFormats="0" applyBorderFormats="0" applyFontFormats="0" applyPatternFormats="0" applyAlignmentFormats="0" applyWidthHeightFormats="0">
  <queryTableRefresh nextId="28">
    <queryTableFields count="2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24" name="Strength of Schedule" tableColumnId="14"/>
      <queryTableField id="15" name="Column14" tableColumnId="15"/>
      <queryTableField id="16" name="Column15" tableColumnId="16"/>
      <queryTableField id="17" name="Column16" tableColumnId="17"/>
      <queryTableField id="18" name="Column17" tableColumnId="18"/>
      <queryTableField id="20" name="Column18" tableColumnId="20"/>
      <queryTableField id="25" name="NCSOS" tableColumnId="21"/>
      <queryTableField id="22" name="Column20" tableColumnId="13"/>
      <queryTableField id="23" name="Column21" tableColumnId="19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930C873B-C832-4BDD-AEDD-2A850C021C97}" autoFormatId="16" applyNumberFormats="0" applyBorderFormats="0" applyFontFormats="0" applyPatternFormats="0" applyAlignmentFormats="0" applyWidthHeightFormats="0">
  <queryTableRefresh nextId="6">
    <queryTableFields count="5">
      <queryTableField id="1" name="Away Team" tableColumnId="1"/>
      <queryTableField id="2" name="Home Team" tableColumnId="2"/>
      <queryTableField id="3" name="TIME" tableColumnId="3"/>
      <queryTableField id="4" name="LOCATION" tableColumnId="4"/>
      <queryTableField id="5" name="date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E73C0EBE-B678-4538-9740-7B9B189DDAC4}" autoFormatId="16" applyNumberFormats="0" applyBorderFormats="0" applyFontFormats="0" applyPatternFormats="0" applyAlignmentFormats="0" applyWidthHeightFormats="0">
  <queryTableRefresh nextId="10">
    <queryTableFields count="5">
      <queryTableField id="1" name="Away Team" tableColumnId="1"/>
      <queryTableField id="2" name="Home Team" tableColumnId="2"/>
      <queryTableField id="3" name="TIME" tableColumnId="3"/>
      <queryTableField id="6" name="LOCATION" tableColumnId="6"/>
      <queryTableField id="9" name="date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5C28523C-7211-4CB9-8329-3F0C37243352}" autoFormatId="16" applyNumberFormats="0" applyBorderFormats="0" applyFontFormats="0" applyPatternFormats="0" applyAlignmentFormats="0" applyWidthHeightFormats="0">
  <queryTableRefresh nextId="13" unboundColumnsRight="4">
    <queryTableFields count="12">
      <queryTableField id="1" name="Team1" tableColumnId="1"/>
      <queryTableField id="2" name="Team2" tableColumnId="2"/>
      <queryTableField id="3" name="Gametime" tableColumnId="3"/>
      <queryTableField id="4" name="status" tableColumnId="4"/>
      <queryTableField id="5" name="bookmaker" tableColumnId="5"/>
      <queryTableField id="6" name="last_update" tableColumnId="6"/>
      <queryTableField id="7" name="Team1_spread" tableColumnId="7"/>
      <queryTableField id="8" name="Team2_spread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1" xr16:uid="{E70BE539-665A-492B-A22A-B1129C55AEB6}" autoFormatId="16" applyNumberFormats="0" applyBorderFormats="0" applyFontFormats="0" applyPatternFormats="0" applyAlignmentFormats="0" applyWidthHeightFormats="0">
  <queryTableRefresh nextId="17">
    <queryTableFields count="16">
      <queryTableField id="1" name="Team" tableColumnId="1"/>
      <queryTableField id="2" name="ID" tableColumnId="2"/>
      <queryTableField id="3" name="TeamID" tableColumnId="3"/>
      <queryTableField id="4" name="Name" tableColumnId="4"/>
      <queryTableField id="5" name="Team_Name" tableColumnId="5"/>
      <queryTableField id="6" name="14_Rank" tableColumnId="6"/>
      <queryTableField id="7" name="15_Rank" tableColumnId="7"/>
      <queryTableField id="8" name="16_Rank" tableColumnId="8"/>
      <queryTableField id="9" name="17_Rank" tableColumnId="9"/>
      <queryTableField id="10" name="18_Rank" tableColumnId="10"/>
      <queryTableField id="11" name="19_Rank" tableColumnId="11"/>
      <queryTableField id="12" name="20_Rank" tableColumnId="12"/>
      <queryTableField id="13" name="21_Rank" tableColumnId="13"/>
      <queryTableField id="14" name="22_Rank" tableColumnId="14"/>
      <queryTableField id="15" name="23_Rank" tableColumnId="15"/>
      <queryTableField id="16" name="AdjEM" tableColumnId="16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0" xr16:uid="{24EAE124-C884-44BA-9D04-B67E754E5174}" autoFormatId="16" applyNumberFormats="0" applyBorderFormats="0" applyFontFormats="0" applyPatternFormats="0" applyAlignmentFormats="0" applyWidthHeightFormats="0">
  <queryTableRefresh nextId="10">
    <queryTableFields count="8">
      <queryTableField id="1" name="ESPN Name" tableColumnId="1"/>
      <queryTableField id="2" name="Long Name" tableColumnId="2"/>
      <queryTableField id="3" name="ShortName" tableColumnId="3"/>
      <queryTableField id="4" name="Team Name" tableColumnId="4"/>
      <queryTableField id="8" name="Team_Name_st" tableColumnId="8"/>
      <queryTableField id="5" name="Team_ID" tableColumnId="5"/>
      <queryTableField id="6" name="Team" tableColumnId="6"/>
      <queryTableField id="7" name="ID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291261C2-3CC2-45A6-B0D6-B16DED5E6363}" autoFormatId="16" applyNumberFormats="0" applyBorderFormats="0" applyFontFormats="0" applyPatternFormats="0" applyAlignmentFormats="0" applyWidthHeightFormats="0">
  <queryTableRefresh nextId="3">
    <queryTableFields count="2">
      <queryTableField id="1" name="Bovada Team Names" tableColumnId="1"/>
      <queryTableField id="2" name="Team Name" tableColumnId="2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8" xr16:uid="{49159A79-5A57-4E37-98F6-8B8662E81C54}" autoFormatId="16" applyNumberFormats="0" applyBorderFormats="0" applyFontFormats="0" applyPatternFormats="0" applyAlignmentFormats="0" applyWidthHeightFormats="0">
  <queryTableRefresh nextId="10">
    <queryTableFields count="5">
      <queryTableField id="1" name="RK" tableColumnId="1"/>
      <queryTableField id="6" name="Team_Rk" tableColumnId="6"/>
      <queryTableField id="7" name="Team3" tableColumnId="7"/>
      <queryTableField id="8" name="Column3" tableColumnId="8"/>
      <queryTableField id="9" name="Column4" tableColumnId="9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5F90754-941E-4C11-97FD-913EFB455C7F}" autoFormatId="16" applyNumberFormats="0" applyBorderFormats="0" applyFontFormats="0" applyPatternFormats="0" applyAlignmentFormats="0" applyWidthHeightFormats="0">
  <queryTableRefresh nextId="29">
    <queryTableFields count="5">
      <queryTableField id="27" name="Index" tableColumnId="4"/>
      <queryTableField id="22" name="Rk" tableColumnId="1"/>
      <queryTableField id="23" name="Team" tableColumnId="2"/>
      <queryTableField id="24" name="Conf" tableColumnId="3"/>
      <queryTableField id="26" name="AdjEM" tableColumnId="5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722E068D-2434-40A3-83B9-3DFEAC10169B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Team_ID" tableColumnId="5"/>
      <queryTableField id="6" name="Team" tableColumnId="6"/>
      <queryTableField id="7" name="ID" tableColumnId="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9AF90284-7AD2-414A-8E69-336D72A498D2}" name="H_Hist_odds" displayName="H_Hist_odds" ref="A1:I2664" totalsRowShown="0">
  <autoFilter ref="A1:I2664" xr:uid="{9AF90284-7AD2-414A-8E69-336D72A498D2}"/>
  <tableColumns count="9">
    <tableColumn id="1" xr3:uid="{135155C0-7AB6-4A3C-8E23-268584F76BFA}" name="Index"/>
    <tableColumn id="2" xr3:uid="{61B0B519-5E05-4D6C-BCC7-544F465275E8}" name="Date"/>
    <tableColumn id="3" xr3:uid="{F39187AF-8627-424B-A31B-851FF41F8274}" name="Rot"/>
    <tableColumn id="4" xr3:uid="{468C0A8B-5ECA-41C2-BB52-66DAB253A0C2}" name="VH" dataDxfId="93"/>
    <tableColumn id="5" xr3:uid="{4107109D-64CB-4002-8BC9-DD4ECDE8C9C5}" name="Home Team" dataDxfId="92"/>
    <tableColumn id="6" xr3:uid="{897460ED-7553-4CEB-8451-ECC86AB6A16E}" name="Home Final"/>
    <tableColumn id="7" xr3:uid="{BA8B8F31-D1D8-4FC6-B113-5E64BC3F5142}" name="Home_Spread_Open"/>
    <tableColumn id="8" xr3:uid="{5EB4F769-8CCE-4E15-BE35-13A1C7F31A36}" name="Home_Spread_Close"/>
    <tableColumn id="9" xr3:uid="{10B7ACB6-6B72-43D5-91F9-F1B06F171640}" name="Home ML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B1316BE-9E1B-4DC8-979C-CE34DB1FD028}" name="Results" displayName="Results" ref="A1:J2762" tableType="queryTable" totalsRowShown="0">
  <autoFilter ref="A1:J2762" xr:uid="{0B1316BE-9E1B-4DC8-979C-CE34DB1FD028}"/>
  <tableColumns count="10">
    <tableColumn id="1" xr3:uid="{F6BFA8D2-7B70-4221-B260-0EF4CE9A0825}" uniqueName="1" name="date2" queryTableFieldId="1" dataDxfId="91"/>
    <tableColumn id="2" xr3:uid="{10514B86-8BE4-4C0A-B676-66DAD8458CBF}" uniqueName="2" name="Away_Team" queryTableFieldId="2" dataDxfId="90"/>
    <tableColumn id="3" xr3:uid="{A7445D2A-805D-4FD0-BF25-C15CFEAD32DA}" uniqueName="3" name="Away Final" queryTableFieldId="3"/>
    <tableColumn id="4" xr3:uid="{EFB01448-54D8-48FC-AC34-8DBAA59DAD2E}" uniqueName="4" name="Away ML" queryTableFieldId="4"/>
    <tableColumn id="5" xr3:uid="{3D340B78-974D-4980-B46C-E13C37D0A491}" uniqueName="5" name="Home_Team" queryTableFieldId="5" dataDxfId="89"/>
    <tableColumn id="6" xr3:uid="{B5C0AA21-AC8E-4263-BEAA-61DA65ABB4C6}" uniqueName="6" name="Home Final" queryTableFieldId="6"/>
    <tableColumn id="7" xr3:uid="{B855F44F-E8B8-4878-8CF0-E0C61E0D9F15}" uniqueName="7" name="Home ML" queryTableFieldId="7"/>
    <tableColumn id="8" xr3:uid="{0694FAAE-497B-49B5-90AD-77E7C67B6C2E}" uniqueName="8" name="away_spread" queryTableFieldId="8"/>
    <tableColumn id="9" xr3:uid="{CC76E71E-4B8C-433F-A944-422D2199278D}" uniqueName="9" name="Away_Actual" queryTableFieldId="9">
      <calculatedColumnFormula>-(Results[[#This Row],[Away Final]]-Results[[#This Row],[Home Final]])</calculatedColumnFormula>
    </tableColumn>
    <tableColumn id="10" xr3:uid="{0BB12951-1AB7-49A5-9866-B3C24489865B}" uniqueName="10" name="Away_Covered" queryTableFieldId="10">
      <calculatedColumnFormula>IF(Results[[#This Row],[Away_Actual]]&lt;Results[[#This Row],[away_spread]],1,0)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31091006-0AFD-4249-8DBF-6FE17D4EA6AF}" name="Results_Teams" displayName="Results_Teams" ref="A1:G593" tableType="queryTable" totalsRowShown="0">
  <autoFilter ref="A1:G593" xr:uid="{31091006-0AFD-4249-8DBF-6FE17D4EA6AF}"/>
  <tableColumns count="7">
    <tableColumn id="1" xr3:uid="{03E7A5DF-5907-4270-B52D-ED4B7A6BC0CB}" uniqueName="1" name="Date" queryTableFieldId="1" dataDxfId="88"/>
    <tableColumn id="2" xr3:uid="{937A3E6A-811A-410E-994B-617C54023D89}" uniqueName="2" name="Away_Team" queryTableFieldId="2" dataDxfId="87"/>
    <tableColumn id="3" xr3:uid="{A1E386BC-D630-432F-85CD-F10B546E1F91}" uniqueName="3" name="Home_Team" queryTableFieldId="3" dataDxfId="86"/>
    <tableColumn id="4" xr3:uid="{E818B297-3C5C-457F-ACE3-1705CA00744D}" uniqueName="4" name="Team1" queryTableFieldId="4" dataDxfId="85"/>
    <tableColumn id="5" xr3:uid="{D17C0F01-24B3-4A0E-AF42-06CAC5DD19E0}" uniqueName="5" name="Team1_Score" queryTableFieldId="5"/>
    <tableColumn id="6" xr3:uid="{042D219E-122D-4E82-AFEC-C12E8BD7B4F9}" uniqueName="6" name="Team2" queryTableFieldId="6" dataDxfId="84"/>
    <tableColumn id="7" xr3:uid="{E0581F41-07EA-435F-8654-107F90BBDFFF}" uniqueName="7" name="Team2_Score" queryTableFieldId="7" dataDxfId="8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4F1412A-EA87-468F-A22E-6B22C7D4CC94}" name="Results_Updated" displayName="Results_Updated" ref="A1:I1369" tableType="queryTable" totalsRowShown="0">
  <autoFilter ref="A1:I1369" xr:uid="{A4F1412A-EA87-468F-A22E-6B22C7D4CC94}"/>
  <tableColumns count="9">
    <tableColumn id="1" xr3:uid="{4442F2FF-EBA7-40D2-9BF5-BF0D013EB4C0}" uniqueName="1" name="Date" queryTableFieldId="1" dataDxfId="82"/>
    <tableColumn id="2" xr3:uid="{FFE90C92-204C-4271-8366-50A155A624E6}" uniqueName="2" name="Away_Team" queryTableFieldId="2" dataDxfId="81"/>
    <tableColumn id="3" xr3:uid="{459D5876-ABBB-42D0-A945-860A38288C38}" uniqueName="3" name="Home_Team" queryTableFieldId="3" dataDxfId="80"/>
    <tableColumn id="4" xr3:uid="{99F62664-0220-467A-AA64-FCA82D84982D}" uniqueName="4" name="Team1" queryTableFieldId="4" dataDxfId="79"/>
    <tableColumn id="5" xr3:uid="{4723EC5E-719C-4FD7-856D-E6FD6AA107DE}" uniqueName="5" name="Team1_Score" queryTableFieldId="5"/>
    <tableColumn id="6" xr3:uid="{8F190FCE-19CD-4109-8FE9-8E66325056E1}" uniqueName="6" name="Team2" queryTableFieldId="6" dataDxfId="78"/>
    <tableColumn id="7" xr3:uid="{B36E3A04-EC18-40E5-8E59-30CF99052C0B}" uniqueName="7" name="Team2_Score" queryTableFieldId="7" dataDxfId="77"/>
    <tableColumn id="8" xr3:uid="{1A0E1209-F50B-4856-AD14-34715EED946F}" uniqueName="8" name="Away_Score" queryTableFieldId="8" dataDxfId="76">
      <calculatedColumnFormula>IF(VLOOKUP(Results_Updated[[#This Row],[Away_Team]],Teams_ESPN__2[[Team_Name]:[ABBR]],2,FALSE)=Results_Updated[[#This Row],[Team1]],Results_Updated[[#This Row],[Team1_Score]],Results_Updated[[#This Row],[Team2_Score]])</calculatedColumnFormula>
    </tableColumn>
    <tableColumn id="9" xr3:uid="{8E8F28D6-AE9B-4586-9D03-95A1E8C3F3F7}" uniqueName="9" name="Home Score" queryTableFieldId="9" dataDxfId="75">
      <calculatedColumnFormula>IF(VLOOKUP(Results_Updated[[#This Row],[Home_Team]],Teams_ESPN__2[[Team_Name]:[ABBR]],2,FALSE)=Results_Updated[[#This Row],[Team2]],Results_Updated[[#This Row],[Team2_Score]],Results_Updated[[#This Row],[Team1_Score]])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5F098F9-8D26-41C2-AD22-72F44445007D}" name="Table25" displayName="Table25" ref="A1:F1499" totalsRowShown="0">
  <autoFilter ref="A1:F1499" xr:uid="{F5F098F9-8D26-41C2-AD22-72F44445007D}"/>
  <tableColumns count="6">
    <tableColumn id="1" xr3:uid="{06E7172D-6813-4350-8B66-86DCD450B4C8}" name="Date" dataDxfId="74"/>
    <tableColumn id="2" xr3:uid="{552A2E21-90BA-4B5D-A576-B93B5C5FEE16}" name="MATCHUP"/>
    <tableColumn id="3" xr3:uid="{9CC6016E-21F9-41D3-A37F-12FF717C52CB}" name="Column1"/>
    <tableColumn id="4" xr3:uid="{B7F4E2D3-30FE-4A01-BDF8-725680AA3449}" name="RESULT"/>
    <tableColumn id="5" xr3:uid="{895C3DFB-239F-4F49-80EE-9A31D0FAAB90}" name="WINNER HIGH"/>
    <tableColumn id="6" xr3:uid="{09A9F4E9-3392-47AD-AF1A-B1858080E58F}" name="LOSER HIGH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7E39A7AF-F725-4973-A867-2A9BAF9232C5}" name="Hist_odds" displayName="Hist_odds_1" ref="A1:Q2664" tableType="queryTable" totalsRowShown="0">
  <autoFilter ref="A1:Q2664" xr:uid="{7E39A7AF-F725-4973-A867-2A9BAF9232C5}"/>
  <tableColumns count="17">
    <tableColumn id="1" xr3:uid="{09B82BC2-9CE6-495B-AF87-9BC8640FB086}" uniqueName="1" name="Index" queryTableFieldId="1"/>
    <tableColumn id="2" xr3:uid="{652AABC0-31DD-4055-AD10-6DB93D1DAC7C}" uniqueName="2" name="Date" queryTableFieldId="2"/>
    <tableColumn id="3" xr3:uid="{29D52375-D570-4073-89CD-4D583A449C44}" uniqueName="3" name="Rot" queryTableFieldId="3"/>
    <tableColumn id="4" xr3:uid="{1157EAB5-8AE0-4882-8D84-D39C8EB8F200}" uniqueName="4" name="VH" queryTableFieldId="4"/>
    <tableColumn id="5" xr3:uid="{E3CDFAD4-FACA-4BA3-A349-4571EA25B215}" uniqueName="5" name="Away Team" queryTableFieldId="5"/>
    <tableColumn id="6" xr3:uid="{72CCB58C-48A0-45AF-B0BE-E183EB98B729}" uniqueName="6" name="Away Final" queryTableFieldId="6"/>
    <tableColumn id="7" xr3:uid="{0DAD1CE1-BE9F-4A86-A01C-DDB5FD892D72}" uniqueName="7" name="Total_Open" queryTableFieldId="7"/>
    <tableColumn id="8" xr3:uid="{81E16C3A-27A3-493B-A850-61C3AF2131A8}" uniqueName="8" name="Total_Close" queryTableFieldId="8"/>
    <tableColumn id="9" xr3:uid="{6A58B51B-ADF5-45FE-A721-19609FC8EA3C}" uniqueName="9" name="Away ML" queryTableFieldId="9"/>
    <tableColumn id="10" xr3:uid="{3208F3AE-AFB9-4766-9FD1-96DB7BD4FB63}" uniqueName="10" name="Rot.1" queryTableFieldId="10"/>
    <tableColumn id="11" xr3:uid="{7C8722C6-3F71-4057-8440-6932E8713283}" uniqueName="11" name="Home Team" queryTableFieldId="11" dataDxfId="73"/>
    <tableColumn id="12" xr3:uid="{007DAAD9-490C-423B-9069-9DCB670D8A3F}" uniqueName="12" name="Home Final" queryTableFieldId="12"/>
    <tableColumn id="13" xr3:uid="{D50ECB4C-2ABF-4A16-A7F4-DCE69F1BCF53}" uniqueName="13" name="Spread_Open" queryTableFieldId="13"/>
    <tableColumn id="14" xr3:uid="{B57F74F3-5465-4DDE-BCB0-D84BB9CF9980}" uniqueName="14" name="Spread_Close" queryTableFieldId="14"/>
    <tableColumn id="15" xr3:uid="{3FF5F7FA-CD04-4138-A24A-9089DB19B84A}" uniqueName="15" name="Home ML" queryTableFieldId="15"/>
    <tableColumn id="16" xr3:uid="{08B92BC8-E6FF-4003-88F6-995F89CEC71A}" uniqueName="16" name="date2" queryTableFieldId="16">
      <calculatedColumnFormula>DATE(IF(Hist_odds_1[[#This Row],[Index]]&lt;=1908,"2022","2023"),LEFT(Hist_odds_1[[#This Row],[Date]],2),RIGHT(Hist_odds_1[[#This Row],[Date]],2))</calculatedColumnFormula>
    </tableColumn>
    <tableColumn id="17" xr3:uid="{2686F1B4-669B-4CC0-A299-3346163E74F4}" uniqueName="17" name="away_spread" queryTableFieldId="17">
      <calculatedColumnFormula>IF(Hist_odds_1[[#This Row],[Away ML]]&lt;Hist_odds_1[[#This Row],[Home ML]],-Hist_odds_1[[#This Row],[Total_Close]],Hist_odds_1[[#This Row],[Spread_Close]])</calculatedColumn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CC55FD5-6A5D-4AD6-B42B-41FA8F624FA2}" name="Teams_ESPN__2" displayName="Teams_ESPN__2" ref="A1:F388" tableType="queryTable" totalsRowShown="0">
  <autoFilter ref="A1:F388" xr:uid="{2CC55FD5-6A5D-4AD6-B42B-41FA8F624FA2}"/>
  <tableColumns count="6">
    <tableColumn id="1" xr3:uid="{F303F049-4C1D-469E-A459-065A67A88845}" uniqueName="1" name="Index" queryTableFieldId="1"/>
    <tableColumn id="2" xr3:uid="{7F618A2E-3139-491E-BC0E-ADD8BD814802}" uniqueName="2" name="Index.1" queryTableFieldId="2"/>
    <tableColumn id="3" xr3:uid="{C3F36768-2784-473A-B3E1-CB74B0C8E499}" uniqueName="3" name="ESPN_Team_Name" queryTableFieldId="3" dataDxfId="72"/>
    <tableColumn id="4" xr3:uid="{34A04D81-AF96-4A3E-8D36-61C7FE2B7310}" uniqueName="4" name="Team Name_Long" queryTableFieldId="4" dataDxfId="71"/>
    <tableColumn id="5" xr3:uid="{FBD2B55F-1AAA-4B62-8C07-91589B3C0F2B}" uniqueName="5" name="Team_Name" queryTableFieldId="5" dataDxfId="70"/>
    <tableColumn id="6" xr3:uid="{6F01C03F-1B49-4BAA-8050-FA1644A60385}" uniqueName="6" name="ABBR" queryTableFieldId="6" dataDxfId="69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67AADB35-610C-4CAC-9918-B76732619A39}" name="Table26" displayName="Table26" ref="H1:L388" totalsRowShown="0">
  <autoFilter ref="H1:L388" xr:uid="{67AADB35-610C-4CAC-9918-B76732619A39}"/>
  <tableColumns count="5">
    <tableColumn id="1" xr3:uid="{01641BB9-D827-4791-A2DD-916962535E37}" name="Team_Name"/>
    <tableColumn id="2" xr3:uid="{665B5C08-951D-4EE7-B60F-7599E15D6887}" name="ABBR"/>
    <tableColumn id="3" xr3:uid="{2D64161B-C974-41B8-80B1-68FC22A8AB63}" name="Kenpom Team"/>
    <tableColumn id="4" xr3:uid="{3FE1A6BD-5727-42F9-8CA3-01236DD96181}" name="Adj EM" dataDxfId="68">
      <calculatedColumnFormula>IFERROR(VLOOKUP(Table26[[#This Row],[Kenpom Team]],KENPOM_COPY!$B$3:$E$383,4,FALSE),VLOOKUP(Table26[[#This Row],[Team_Name]],Table18!$B$3:$E$378,4,FALSE))</calculatedColumnFormula>
    </tableColumn>
    <tableColumn id="5" xr3:uid="{7F6AB673-2A10-4CFC-A47C-622C2AB6A4B0}" name="STRK" dataDxfId="67">
      <calculatedColumnFormula>VLOOKUP(Table26[[#This Row],[Team_Name]],Teams_Standings[[Team Name]:[STRK]],6,FALSE)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7AB4C746-33B6-4AAA-98FA-2D369C162484}" name="Teams_ESPN" displayName="Teams_ESPN" ref="A1:I432" tableType="queryTable" totalsRowShown="0">
  <autoFilter ref="A1:I432" xr:uid="{7AB4C746-33B6-4AAA-98FA-2D369C162484}"/>
  <tableColumns count="9">
    <tableColumn id="1" xr3:uid="{6545040A-2F5A-4236-8D1A-3DF89335087A}" uniqueName="1" name="Index" queryTableFieldId="1"/>
    <tableColumn id="2" xr3:uid="{8BC77A7F-198B-4EA7-B8E7-BF7704AC0BC3}" uniqueName="2" name="Index.1" queryTableFieldId="2"/>
    <tableColumn id="3" xr3:uid="{E72F66D6-F05E-4C60-B650-90EB31B4DFC4}" uniqueName="3" name="ESPN_Team_Name" queryTableFieldId="3" dataDxfId="66"/>
    <tableColumn id="4" xr3:uid="{EB392826-FC46-47E4-BD73-BA7DFCFD67F8}" uniqueName="4" name="Merged_ESPN" queryTableFieldId="4" dataDxfId="65"/>
    <tableColumn id="5" xr3:uid="{8D6615D4-100D-4283-9D7A-F147A6A9CD93}" uniqueName="5" name="Team Name_Long" queryTableFieldId="5" dataDxfId="64"/>
    <tableColumn id="6" xr3:uid="{1C6E2653-A521-4148-A201-FEF07099DB03}" uniqueName="6" name="Column3" queryTableFieldId="6" dataDxfId="63"/>
    <tableColumn id="7" xr3:uid="{24B76328-A916-4A79-A57E-BE469DC87471}" uniqueName="7" name="Team_Name" queryTableFieldId="7" dataDxfId="62"/>
    <tableColumn id="8" xr3:uid="{A9590BD6-265E-40C7-8605-7471FACFE9BE}" uniqueName="8" name="Team.1" queryTableFieldId="8" dataDxfId="61"/>
    <tableColumn id="9" xr3:uid="{079612F0-EE75-4623-BA30-3062349E7355}" uniqueName="9" name="Abbreviation" queryTableFieldId="9" dataDxfId="60">
      <calculatedColumnFormula>LEFT(Teams_ESPN[[#This Row],[ESPN_Team_Name]],LEN(Teams_ESPN[[#This Row],[ESPN_Team_Name]])-LEN(Teams_ESPN[[#This Row],[Team Name_Long]]))</calculatedColumnFormula>
    </tableColumn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0AF3ABF-2FA6-4422-92DF-2CA38683F06A}" name="Teams_Standings" displayName="Teams_Standings" ref="A1:K362" tableType="queryTable" totalsRowShown="0">
  <autoFilter ref="A1:K362" xr:uid="{C0AF3ABF-2FA6-4422-92DF-2CA38683F06A}"/>
  <tableColumns count="11">
    <tableColumn id="22" xr3:uid="{A4202EC1-EF3A-47FA-BE8F-5B4D6B76642F}" uniqueName="22" name="Index" queryTableFieldId="31"/>
    <tableColumn id="14" xr3:uid="{03E38928-5BB6-40E8-AEC1-4D8DE70D3FC1}" uniqueName="14" name="Teams" queryTableFieldId="19" dataDxfId="59"/>
    <tableColumn id="21" xr3:uid="{38BC3553-A69D-4891-963D-FDFC6088AC32}" uniqueName="21" name="Team Name" queryTableFieldId="28" dataDxfId="58"/>
    <tableColumn id="25" xr3:uid="{B07639E4-F081-4159-BD2C-0FCD5A8D7CD3}" uniqueName="25" name="Team_Name_st" queryTableFieldId="35" dataDxfId="57"/>
    <tableColumn id="26" xr3:uid="{6805754A-9E3B-4C58-8AAE-C9CC4B83A50F}" uniqueName="26" name="Kenpom_Team" queryTableFieldId="36" dataDxfId="56"/>
    <tableColumn id="15" xr3:uid="{0A4B02A0-E461-4CC0-AA75-D9D080AD65E7}" uniqueName="15" name="PCT_OVR" queryTableFieldId="20"/>
    <tableColumn id="16" xr3:uid="{3F93B063-C118-4DC7-B5CD-CD97A2EC369E}" uniqueName="16" name="PCT_CONF" queryTableFieldId="21"/>
    <tableColumn id="17" xr3:uid="{203E5D52-46EE-4D30-AA1D-647F029D7185}" uniqueName="17" name="STRK" queryTableFieldId="22" dataDxfId="55"/>
    <tableColumn id="24" xr3:uid="{EB133097-7DD1-4E26-9417-7ECA15AFF9F0}" uniqueName="24" name="AdjEM" queryTableFieldId="33"/>
    <tableColumn id="2" xr3:uid="{5FE3F970-26CE-4C9A-9C1A-A7D407A51B64}" uniqueName="2" name="Kenpom Team" queryTableFieldId="40"/>
    <tableColumn id="1" xr3:uid="{2E970D82-A80F-4BE7-B3B8-465F9F76287F}" uniqueName="1" name="Adj_EM" queryTableFieldId="39">
      <calculatedColumnFormula>IFERROR(IFERROR(IF(Teams_Standings[[#This Row],[AdjEM]]="",VLOOKUP(Teams_Standings[[#This Row],[Kenpom_Team]],KENPOM_COPY!$B$3:$E$383,4,FALSE),Teams_Standings[[#This Row],[AdjEM]]),""),VLOOKUP(Teams_Standings[[#This Row],[Kenpom Team]],Table18_2[[Column2]:[Column5]],4,FALSE))</calculatedColumnFormula>
    </tableColumn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9C49484-B1FD-4E12-B2F0-61C3E6D227A2}" name="Table12" displayName="Table12" ref="A1:A1048576" totalsRowShown="0">
  <autoFilter ref="A1:A1048576" xr:uid="{89C49484-B1FD-4E12-B2F0-61C3E6D227A2}"/>
  <tableColumns count="1">
    <tableColumn id="1" xr3:uid="{395E3960-5EB4-4B92-B427-A2764B3FAA8C}" name="Column1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3F0E25D-1B28-4532-9A6D-DF0AEAEAB088}" name="Table15" displayName="Table15" ref="B1:J1048576" totalsRowShown="0">
  <autoFilter ref="B1:J1048576" xr:uid="{43F0E25D-1B28-4532-9A6D-DF0AEAEAB088}"/>
  <tableColumns count="9">
    <tableColumn id="1" xr3:uid="{8A4FF92C-04A7-422F-9C99-FF09A7DE968B}" name="Column1"/>
    <tableColumn id="2" xr3:uid="{ABE61D41-A52F-430C-A6B9-44411EB029D4}" name="Column2"/>
    <tableColumn id="3" xr3:uid="{1C7E8FED-0796-4029-8249-39D702875D50}" name="Column3"/>
    <tableColumn id="4" xr3:uid="{D3F70038-8172-46DE-A9D3-021735A1A7F4}" name="Column4"/>
    <tableColumn id="5" xr3:uid="{8D2AC7F1-580C-4012-BA76-7D7C1C8CAC63}" name="Column5"/>
    <tableColumn id="6" xr3:uid="{5C928EC9-835F-4501-9902-4ED5FF141183}" name="Column6"/>
    <tableColumn id="7" xr3:uid="{EE8D3F9F-12C1-4B28-BDEB-D2074B39EA22}" name="Column7"/>
    <tableColumn id="8" xr3:uid="{FC67FF60-74DC-487B-973F-B6480C69A5E0}" name="Column8"/>
    <tableColumn id="9" xr3:uid="{FB61C81D-8E7E-4CC7-AFFE-0AB4981BBC28}" name="Column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5549AF3-C7F2-4CF8-8EFF-1519B2E9E4AE}" name="Table8" displayName="Table8" ref="A1:I26" totalsRowShown="0">
  <autoFilter ref="A1:I26" xr:uid="{85549AF3-C7F2-4CF8-8EFF-1519B2E9E4AE}"/>
  <tableColumns count="9">
    <tableColumn id="1" xr3:uid="{C3E46515-FC00-4AF2-B26C-3B54286A7B3A}" name="RK"/>
    <tableColumn id="2" xr3:uid="{86E391DE-021A-4645-8EAE-9CEEC77C8F68}" name="TEAM"/>
    <tableColumn id="3" xr3:uid="{A36C2A93-E775-4C14-8252-F18FDD24CBEE}" name="REC"/>
    <tableColumn id="4" xr3:uid="{A5D754A3-7A58-4E7C-B51F-0C7B93DFC8CA}" name="PTS"/>
    <tableColumn id="5" xr3:uid="{F5E6B959-82A6-48C9-AA46-8D9B4320EA4D}" name="TREND"/>
    <tableColumn id="6" xr3:uid="{E9F89D26-060F-4DA9-A651-EE20C5A6ABC9}" name="Rk_Team">
      <calculatedColumnFormula>A2&amp;""&amp;B2</calculatedColumnFormula>
    </tableColumn>
    <tableColumn id="7" xr3:uid="{B21E94DD-0C17-4651-A487-77A2ACF9291E}" name="Team2"/>
    <tableColumn id="8" xr3:uid="{8FA244CD-1A59-44EF-8B62-4FF95758AD0F}" name="Team3">
      <calculatedColumnFormula>LEFT(Table8[[#This Row],[TEAM]],(0.5*(LEN(Table8[[#This Row],[TEAM]]))))</calculatedColumnFormula>
    </tableColumn>
    <tableColumn id="9" xr3:uid="{1D4DF995-52DB-43C9-BCC8-2BC140FEEB16}" name="Column1">
      <calculatedColumnFormula>Table8[[#This Row],[RK]]&amp;""&amp;Table8[[#This Row],[Team3]]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8CB749A-B043-44D1-975C-49763A396B89}" name="Table5" displayName="Table5" ref="A1:G9" totalsRowShown="0">
  <autoFilter ref="A1:G9" xr:uid="{98CB749A-B043-44D1-975C-49763A396B89}"/>
  <tableColumns count="7">
    <tableColumn id="1" xr3:uid="{DB6B619B-91C4-4537-A23D-A461E60AD2A6}" name="MATCHUP"/>
    <tableColumn id="2" xr3:uid="{FC745D97-AA11-4112-AFA0-A30F9BDF992F}" name="Column1"/>
    <tableColumn id="3" xr3:uid="{9BCFB617-F4FF-4BD1-AC56-C43D70C53B04}" name="TIME" dataDxfId="54"/>
    <tableColumn id="4" xr3:uid="{9ABFF8ED-EC97-4B40-8953-A97B155D9294}" name="TV"/>
    <tableColumn id="5" xr3:uid="{B2287A74-E5FC-45B2-8E35-E1164F4C5E36}" name="TICKETS"/>
    <tableColumn id="6" xr3:uid="{AFA3FD91-8985-4921-BAD3-36A72ABF254A}" name="LOCATION"/>
    <tableColumn id="7" xr3:uid="{17AD2BEA-9905-4883-B807-74B94809A5A8}" name="date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7AAC622-3F8B-472E-B891-32591293C84F}" name="Table18_2" displayName="Table18_2" ref="A1:U383" tableType="queryTable" totalsRowShown="0">
  <autoFilter ref="A1:U383" xr:uid="{E7AAC622-3F8B-472E-B891-32591293C84F}"/>
  <tableColumns count="21">
    <tableColumn id="1" xr3:uid="{5FDE70A3-1B86-4683-8568-DC945415C8C4}" uniqueName="1" name="Column1" queryTableFieldId="1"/>
    <tableColumn id="2" xr3:uid="{2E68D17B-231E-4D74-9A3A-14BE03851078}" uniqueName="2" name="Column2" queryTableFieldId="2" dataDxfId="53"/>
    <tableColumn id="3" xr3:uid="{8E3F419D-6116-4740-BA10-9634F9C09692}" uniqueName="3" name="Column3" queryTableFieldId="3" dataDxfId="52"/>
    <tableColumn id="4" xr3:uid="{248DC3CD-41CE-4578-AB5B-937B9A093B66}" uniqueName="4" name="Column4" queryTableFieldId="4"/>
    <tableColumn id="5" xr3:uid="{A99A7284-06F0-469C-B30E-7B0C9E61C42B}" uniqueName="5" name="Column5" queryTableFieldId="5"/>
    <tableColumn id="6" xr3:uid="{E139C34E-A909-4D3B-AE26-FD8C2364E96F}" uniqueName="6" name="Column6" queryTableFieldId="6"/>
    <tableColumn id="7" xr3:uid="{D6E9B582-193A-45EC-ACD2-5CE68BDB61EC}" uniqueName="7" name="Column7" queryTableFieldId="7" dataDxfId="51"/>
    <tableColumn id="8" xr3:uid="{605D9D7D-AFD2-4B37-90EA-F55381D5B3E2}" uniqueName="8" name="Column8" queryTableFieldId="8"/>
    <tableColumn id="9" xr3:uid="{C3D47522-4AA6-484D-B436-E92043D5B878}" uniqueName="9" name="Column9" queryTableFieldId="9" dataDxfId="50"/>
    <tableColumn id="10" xr3:uid="{90A0EC81-6C1D-48DE-BD29-837F84D5ACC3}" uniqueName="10" name="Column10" queryTableFieldId="10"/>
    <tableColumn id="11" xr3:uid="{CD4638E5-ED36-4CB6-B964-A391457FAD3B}" uniqueName="11" name="Column11" queryTableFieldId="11" dataDxfId="49"/>
    <tableColumn id="12" xr3:uid="{E8D5F5F1-9A34-4528-AE1E-ABD82A23D4F1}" uniqueName="12" name="Column12" queryTableFieldId="12"/>
    <tableColumn id="14" xr3:uid="{E225D70B-9D05-44F1-A47F-E79631D3BA3D}" uniqueName="14" name="Strength of Schedule" queryTableFieldId="24"/>
    <tableColumn id="15" xr3:uid="{8BC43B6B-D50F-403E-9A6B-83FF43885B0B}" uniqueName="15" name="Column14" queryTableFieldId="15" dataDxfId="48"/>
    <tableColumn id="16" xr3:uid="{85D702DB-A5B8-4405-898F-152D558A3F55}" uniqueName="16" name="Column15" queryTableFieldId="16" dataDxfId="47"/>
    <tableColumn id="17" xr3:uid="{115BEC62-3F02-46BD-90C4-A65788E9AE8D}" uniqueName="17" name="Column16" queryTableFieldId="17" dataDxfId="46"/>
    <tableColumn id="18" xr3:uid="{D4B21FB3-6794-4FC4-B831-5BF7A36141CD}" uniqueName="18" name="Column17" queryTableFieldId="18" dataDxfId="45"/>
    <tableColumn id="20" xr3:uid="{525E04B7-BCB8-4717-8A6B-E24AEE5DE4DF}" uniqueName="20" name="Column18" queryTableFieldId="20"/>
    <tableColumn id="21" xr3:uid="{F96608E5-7CFC-4C2B-AB53-E8F30A78B8EB}" uniqueName="21" name="NCSOS" queryTableFieldId="25"/>
    <tableColumn id="13" xr3:uid="{EFB447D1-C27F-4486-A65D-18C2083B291D}" uniqueName="13" name="Column20" queryTableFieldId="22"/>
    <tableColumn id="19" xr3:uid="{C3C7362E-BE50-49A4-9609-257430CF8242}" uniqueName="19" name="Column21" queryTableFieldId="23" dataDxfId="44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19339A2-39C0-4909-A392-722C8C4048C1}" name="Live_Games_2" displayName="Live_Games_2" ref="A1:E3" tableType="queryTable" totalsRowShown="0">
  <autoFilter ref="A1:E3" xr:uid="{D19339A2-39C0-4909-A392-722C8C4048C1}"/>
  <tableColumns count="5">
    <tableColumn id="1" xr3:uid="{63B57A64-DB47-491F-8DEC-04C63119DB11}" uniqueName="1" name="Away Team" queryTableFieldId="1" dataDxfId="43"/>
    <tableColumn id="2" xr3:uid="{FBF5BDB9-2A6A-4237-9C0E-F6BB62402236}" uniqueName="2" name="Home Team" queryTableFieldId="2" dataDxfId="42"/>
    <tableColumn id="3" xr3:uid="{B7400D41-2B6C-4C02-80BF-FD99C8F9C2B1}" uniqueName="3" name="TIME" queryTableFieldId="3" dataDxfId="41"/>
    <tableColumn id="4" xr3:uid="{CF557720-C371-4922-84AD-53E04C4BED34}" uniqueName="4" name="LOCATION" queryTableFieldId="4"/>
    <tableColumn id="5" xr3:uid="{26F4EB23-0789-4948-89CA-E3B4E10C3B02}" uniqueName="5" name="date" queryTableFieldId="5" dataDxfId="40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180E921-A845-402D-A4AA-8F14AD2EDCAC}" name="Today_s_Games" displayName="Today_s_Games" ref="A1:E5" tableType="queryTable" totalsRowShown="0">
  <autoFilter ref="A1:E5" xr:uid="{2180E921-A845-402D-A4AA-8F14AD2EDCAC}"/>
  <tableColumns count="5">
    <tableColumn id="1" xr3:uid="{81C446B4-79A9-480A-B2F4-9A0E23FCC5FB}" uniqueName="1" name="Away Team" queryTableFieldId="1" dataDxfId="39"/>
    <tableColumn id="2" xr3:uid="{1A348015-886B-48AD-9328-CFB17E3886DD}" uniqueName="2" name="Home Team" queryTableFieldId="2" dataDxfId="38"/>
    <tableColumn id="3" xr3:uid="{5B30A775-5E92-4F01-9E13-B80D4B8A06B2}" uniqueName="3" name="TIME" queryTableFieldId="3" dataDxfId="37"/>
    <tableColumn id="6" xr3:uid="{02611EEF-47EC-4BC9-8FC1-A9D1C5DBD9D5}" uniqueName="6" name="LOCATION" queryTableFieldId="6"/>
    <tableColumn id="4" xr3:uid="{8CDD566F-95E1-4BFB-B103-BDE54DE21E3B}" uniqueName="4" name="date" queryTableFieldId="9" dataDxfId="36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A6502FCF-29A9-41C2-AC52-EF7D701E8616}" name="Table28_2" displayName="Table28_2" ref="A1:L9" tableType="queryTable" totalsRowShown="0">
  <autoFilter ref="A1:L9" xr:uid="{A6502FCF-29A9-41C2-AC52-EF7D701E8616}"/>
  <sortState xmlns:xlrd2="http://schemas.microsoft.com/office/spreadsheetml/2017/richdata2" ref="A2:L9">
    <sortCondition ref="C2:C9"/>
    <sortCondition ref="A2:A9"/>
  </sortState>
  <tableColumns count="12">
    <tableColumn id="1" xr3:uid="{05A418A6-0D30-4247-872A-03B269BFA90A}" uniqueName="1" name="Team1" queryTableFieldId="1" dataDxfId="35"/>
    <tableColumn id="2" xr3:uid="{9C2A7CBC-DD79-40B7-89F9-C9F66266E6C2}" uniqueName="2" name="Team2" queryTableFieldId="2" dataDxfId="34"/>
    <tableColumn id="3" xr3:uid="{ED511CEB-E288-4EC3-84C4-6252411B64BB}" uniqueName="3" name="Gametime" queryTableFieldId="3" dataDxfId="33"/>
    <tableColumn id="4" xr3:uid="{B5954E32-8E8C-4B9B-9BAB-A8B4E910972B}" uniqueName="4" name="status" queryTableFieldId="4" dataDxfId="32"/>
    <tableColumn id="5" xr3:uid="{A57B32D4-FA86-409F-AEF4-E84A6659AB3E}" uniqueName="5" name="bookmaker" queryTableFieldId="5" dataDxfId="31"/>
    <tableColumn id="6" xr3:uid="{43072259-1FD7-4FAC-BFA9-CFB4456FDB29}" uniqueName="6" name="last_update" queryTableFieldId="6" dataDxfId="30"/>
    <tableColumn id="7" xr3:uid="{D8D263F2-8F35-4AC3-83C6-3405295D0933}" uniqueName="7" name="Team1_spread" queryTableFieldId="7"/>
    <tableColumn id="8" xr3:uid="{29821428-86CB-462F-A8B5-DC3E17366E93}" uniqueName="8" name="Team2_spread" queryTableFieldId="8"/>
    <tableColumn id="9" xr3:uid="{CFF7721F-A597-4A53-AFBA-FA3BD32E4AC5}" uniqueName="9" name="Team_1" queryTableFieldId="9">
      <calculatedColumnFormula>VLOOKUP(Table28_2[[#This Row],[Team1]],Table31[],2,FALSE)</calculatedColumnFormula>
    </tableColumn>
    <tableColumn id="10" xr3:uid="{09A5BB79-1EB1-4B9C-A58F-AD2740297144}" uniqueName="10" name="Team_2" queryTableFieldId="10">
      <calculatedColumnFormula>VLOOKUP(Table28_2[[#This Row],[Team2]],Table31[],2,FALSE)</calculatedColumnFormula>
    </tableColumn>
    <tableColumn id="11" xr3:uid="{9D4E6431-98FB-44B3-92A8-58C39E20836A}" uniqueName="11" name="Team_1_Spread" queryTableFieldId="11">
      <calculatedColumnFormula>Table28_2[[#This Row],[Team1_spread]]</calculatedColumnFormula>
    </tableColumn>
    <tableColumn id="12" xr3:uid="{06394874-5E58-4C92-8FF2-131F8BA0B2A1}" uniqueName="12" name="Team_2_spread" queryTableFieldId="12">
      <calculatedColumnFormula>Table28_2[[#This Row],[Team2_spread]]</calculatedColumnFormula>
    </tableColumn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A7591CC-8FE8-4EF8-8D52-1869C37DEE11}" name="Table24" displayName="Table24" ref="A1:I151" totalsRowShown="0">
  <autoFilter ref="A1:I151" xr:uid="{4A7591CC-8FE8-4EF8-8D52-1869C37DEE11}"/>
  <tableColumns count="9">
    <tableColumn id="1" xr3:uid="{7D8876EC-2244-4008-B203-72AE57E4CC73}" name="event_name"/>
    <tableColumn id="2" xr3:uid="{5925FF0F-E8BB-4057-932B-E253749AD851}" name="commence"/>
    <tableColumn id="3" xr3:uid="{8827DA74-6D77-461D-B79D-A36CB730AFB3}" name="status"/>
    <tableColumn id="4" xr3:uid="{853BD83A-05FB-4F11-B9B1-F81EB241BD90}" name="bookmaker"/>
    <tableColumn id="5" xr3:uid="{04C662C7-8672-49B3-B561-5B25FADA8E88}" name="last_update"/>
    <tableColumn id="6" xr3:uid="{AADDC3E6-752F-46F9-BEE9-585099BCC02C}" name="point_1"/>
    <tableColumn id="7" xr3:uid="{1873C027-8585-4E8B-A286-019003AB4A75}" name="point_2"/>
    <tableColumn id="8" xr3:uid="{B1EBAA40-9280-4685-9D89-333286A80934}" name="odd_1"/>
    <tableColumn id="9" xr3:uid="{2FCE71F4-8E5F-4FF0-BCDF-0A588438D80E}" name="odd_2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CEE3795-604A-42CD-ACBC-FDEF8808130F}" name="Table23" displayName="Table23" ref="A1:A1048576" totalsRowShown="0">
  <autoFilter ref="A1:A1048576" xr:uid="{9CEE3795-604A-42CD-ACBC-FDEF8808130F}"/>
  <tableColumns count="1">
    <tableColumn id="1" xr3:uid="{8C29F47C-65AC-4D03-B1FD-73378A5EA8BA}" name="Column1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873A95-1587-4832-A247-0D77320A7D51}" name="Team_Rankings" displayName="Team_Rankings" ref="A1:P429" tableType="queryTable" totalsRowShown="0">
  <autoFilter ref="A1:P429" xr:uid="{CB873A95-1587-4832-A247-0D77320A7D51}"/>
  <tableColumns count="16">
    <tableColumn id="1" xr3:uid="{00992F10-2F9E-4ABB-80FE-1D7B84781B88}" uniqueName="1" name="Team" queryTableFieldId="1" dataDxfId="29"/>
    <tableColumn id="2" xr3:uid="{5FD111F9-437F-42C9-857D-695948B45B10}" uniqueName="2" name="ID" queryTableFieldId="2"/>
    <tableColumn id="3" xr3:uid="{8020DDBF-F52D-4107-A7C6-201CCD9102FB}" uniqueName="3" name="TeamID" queryTableFieldId="3"/>
    <tableColumn id="4" xr3:uid="{2FD291FD-CAAE-4244-AB64-2D5F839B2E16}" uniqueName="4" name="Name" queryTableFieldId="4" dataDxfId="28"/>
    <tableColumn id="5" xr3:uid="{C64DE551-DF7D-4078-90AB-BDD11CCBEFC9}" uniqueName="5" name="Team_Name" queryTableFieldId="5" dataDxfId="27"/>
    <tableColumn id="6" xr3:uid="{D2C77CC4-2A8D-4CF4-843D-60FF8EDB29CC}" uniqueName="6" name="14_Rank" queryTableFieldId="6"/>
    <tableColumn id="7" xr3:uid="{157AF6F2-BF0A-444C-A58D-A787D5AD089B}" uniqueName="7" name="15_Rank" queryTableFieldId="7"/>
    <tableColumn id="8" xr3:uid="{E9D8DD29-4A71-4614-B98A-95F81E2D0C10}" uniqueName="8" name="16_Rank" queryTableFieldId="8"/>
    <tableColumn id="9" xr3:uid="{1CF0E618-DB0D-4ED7-B8DA-0CBF28ADEFFA}" uniqueName="9" name="17_Rank" queryTableFieldId="9"/>
    <tableColumn id="10" xr3:uid="{0DBAA9E8-263F-428C-BCA5-B3CF748998F6}" uniqueName="10" name="18_Rank" queryTableFieldId="10"/>
    <tableColumn id="11" xr3:uid="{3E9292D2-1B10-4B6D-8A8F-46CD81AC9753}" uniqueName="11" name="19_Rank" queryTableFieldId="11"/>
    <tableColumn id="12" xr3:uid="{A293D672-F217-4869-8E84-2C23F377102C}" uniqueName="12" name="20_Rank" queryTableFieldId="12"/>
    <tableColumn id="13" xr3:uid="{2AFC2AB7-EAED-488A-9316-A776B8F618A4}" uniqueName="13" name="21_Rank" queryTableFieldId="13"/>
    <tableColumn id="14" xr3:uid="{E00E7D7A-EE5F-41B5-B1AF-838B9EAC300A}" uniqueName="14" name="22_Rank" queryTableFieldId="14"/>
    <tableColumn id="15" xr3:uid="{1AB45557-FBE1-4599-9C1C-CA0C3E865514}" uniqueName="15" name="23_Rank" queryTableFieldId="15"/>
    <tableColumn id="16" xr3:uid="{D904314A-0412-4373-9321-03E7A0068C6F}" uniqueName="16" name="AdjEM" queryTableFieldId="16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2E9D15E9-5BD1-4078-ABF2-477A13D6A078}" name="Updated_Team_Name_IDs" displayName="Updated_Team_Name_IDs" ref="A1:H515" tableType="queryTable" totalsRowShown="0">
  <autoFilter ref="A1:H515" xr:uid="{2E9D15E9-5BD1-4078-ABF2-477A13D6A078}"/>
  <tableColumns count="8">
    <tableColumn id="1" xr3:uid="{970B106F-40DF-4375-8596-107B6A0ACAF9}" uniqueName="1" name="ESPN Name" queryTableFieldId="1" dataDxfId="26"/>
    <tableColumn id="2" xr3:uid="{C9BBC99E-89A0-4428-84E2-C1FE34181698}" uniqueName="2" name="Long Name" queryTableFieldId="2" dataDxfId="25"/>
    <tableColumn id="3" xr3:uid="{2945730E-5696-4656-A1D9-FBEF8D78E380}" uniqueName="3" name="ShortName" queryTableFieldId="3" dataDxfId="24"/>
    <tableColumn id="4" xr3:uid="{A9AB2094-41E0-40E2-8A32-9EBBE213D73F}" uniqueName="4" name="Team Name" queryTableFieldId="4" dataDxfId="23"/>
    <tableColumn id="8" xr3:uid="{46173205-80BB-4E26-B4E6-098ECF1B7788}" uniqueName="8" name="Team_Name_st" queryTableFieldId="8"/>
    <tableColumn id="5" xr3:uid="{DF7882E3-83B8-47B3-8041-C6FDDCF47FF4}" uniqueName="5" name="Team_ID" queryTableFieldId="5"/>
    <tableColumn id="6" xr3:uid="{41015961-0256-48F2-88CC-D8E4CD5BAB0A}" uniqueName="6" name="Team" queryTableFieldId="6" dataDxfId="22"/>
    <tableColumn id="7" xr3:uid="{0961A99A-5A24-445B-8CF9-A42F6534B9DF}" uniqueName="7" name="ID" queryTableFieldId="7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F5C1CC3-7D9D-48CB-BD12-9451890FA665}" name="Table31_2" displayName="Table31_2" ref="A1:B245" tableType="queryTable" totalsRowShown="0">
  <autoFilter ref="A1:B245" xr:uid="{7F5C1CC3-7D9D-48CB-BD12-9451890FA665}"/>
  <tableColumns count="2">
    <tableColumn id="1" xr3:uid="{59CB8B38-40DB-4FC1-8128-BD274CD485AB}" uniqueName="1" name="Bovada Team Names" queryTableFieldId="1" dataDxfId="21"/>
    <tableColumn id="2" xr3:uid="{F8A086EB-E75A-47F9-A442-44E231B622A7}" uniqueName="2" name="Team Name" queryTableFieldId="2" dataDxfId="20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CFCD2D-EE3C-4D42-87C3-763B1F833065}" name="Table19" displayName="Table19" ref="A1:H515" totalsRowShown="0">
  <autoFilter ref="A1:H515" xr:uid="{37CFCD2D-EE3C-4D42-87C3-763B1F833065}"/>
  <tableColumns count="8">
    <tableColumn id="1" xr3:uid="{F8F17A19-25B3-48FA-B1B9-6DD03875EC9C}" name="ESPN Name"/>
    <tableColumn id="2" xr3:uid="{189A10FB-9F1B-44C5-9E9D-3B7DB23741DB}" name="Long Name"/>
    <tableColumn id="3" xr3:uid="{0228193A-3656-4C99-B4BC-8C3C88AEF9A5}" name="ShortName"/>
    <tableColumn id="4" xr3:uid="{93D43A0D-7C34-4ACB-8F30-4F7FACAEEAFA}" name="Team Name"/>
    <tableColumn id="8" xr3:uid="{4419CAF2-5878-49A9-A016-54F6986C581F}" name="Team_Name_st"/>
    <tableColumn id="5" xr3:uid="{FA483936-F234-4372-959B-036564E0D510}" name="Team_ID"/>
    <tableColumn id="6" xr3:uid="{CB7C3B4C-C408-48B5-9FB4-6F20F6C291D4}" name="Team"/>
    <tableColumn id="7" xr3:uid="{5B86233B-C18C-4B94-9863-F61BA5BC00D1}" name="ID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CA7E2987-3B07-4F82-BB52-02191563B2EE}" name="Table31" displayName="Table31" ref="L1:M353" totalsRowShown="0">
  <autoFilter ref="L1:M353" xr:uid="{CA7E2987-3B07-4F82-BB52-02191563B2EE}"/>
  <tableColumns count="2">
    <tableColumn id="1" xr3:uid="{8971C88F-EA26-4E9B-B120-5C088E15F92B}" name="Bovada Team Names"/>
    <tableColumn id="2" xr3:uid="{9AC21D7E-76E4-458D-A76C-94B1BA218AA1}" name="Team Name">
      <calculatedColumnFormula>IF(LEFT(Table31[[#This Row],[Bovada Team Names]],5)=LEFT(LOOKUP(Table31[[#This Row],[Bovada Team Names]],Table19[Team Name]),5),LOOKUP(Table31[[#This Row],[Bovada Team Names]],Table19[Team Name]),"")</calculatedColumnFormula>
    </tableColumn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608E3B2-53A0-4151-82DA-335A820A8F4E}" name="Top_25" displayName="Top_25" ref="A1:E26" tableType="queryTable" totalsRowShown="0">
  <autoFilter ref="A1:E26" xr:uid="{F608E3B2-53A0-4151-82DA-335A820A8F4E}"/>
  <tableColumns count="5">
    <tableColumn id="1" xr3:uid="{0906A370-F7B7-45CF-B064-0DD6A611DDB1}" uniqueName="1" name="RK" queryTableFieldId="1"/>
    <tableColumn id="6" xr3:uid="{444231FD-5541-49FD-9194-6C02AE1126EF}" uniqueName="6" name="Team_Rk" queryTableFieldId="6" dataDxfId="19"/>
    <tableColumn id="7" xr3:uid="{B9A81B81-4F82-4F15-AEE7-33376B5C3B61}" uniqueName="7" name="Team3" queryTableFieldId="7" dataDxfId="18"/>
    <tableColumn id="8" xr3:uid="{3825AC17-5609-4990-8894-32513952E473}" uniqueName="8" name="Column3" queryTableFieldId="8" dataDxfId="17"/>
    <tableColumn id="9" xr3:uid="{F6786E92-1B7E-409D-B644-0F7CEA0A30AB}" uniqueName="9" name="Column4" queryTableFieldId="9" dataDxfId="16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DECC29C-E09D-4C91-B9FB-E46ADCD455F3}" name="KenPom_1" displayName="KenPom_1" ref="A1:E364" tableType="queryTable" totalsRowShown="0">
  <autoFilter ref="A1:E364" xr:uid="{2DECC29C-E09D-4C91-B9FB-E46ADCD455F3}"/>
  <tableColumns count="5">
    <tableColumn id="4" xr3:uid="{3309C9B1-C07A-43AC-B55C-8D9401287A24}" uniqueName="4" name="Index" queryTableFieldId="27"/>
    <tableColumn id="1" xr3:uid="{7D329024-D117-4A22-A2A4-3F301192770B}" uniqueName="1" name="Rk" queryTableFieldId="22"/>
    <tableColumn id="2" xr3:uid="{EC6AE1DE-69B3-41A5-9B53-6D28F7649DF1}" uniqueName="2" name="Team" queryTableFieldId="23" dataDxfId="15"/>
    <tableColumn id="3" xr3:uid="{9358B7A7-4B27-4EAA-AC85-2909D07D4F87}" uniqueName="3" name="Conf" queryTableFieldId="24" dataDxfId="14"/>
    <tableColumn id="5" xr3:uid="{24C13DAD-39BF-463A-AEF6-FC5E4A93375C}" uniqueName="5" name="AdjEM" queryTableFieldId="26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22C51F9-D1D3-49CD-A604-999429D7C817}" name="Live_Games" displayName="Live_Games" ref="A1:F43" totalsRowShown="0">
  <autoFilter ref="A1:F43" xr:uid="{F22C51F9-D1D3-49CD-A604-999429D7C817}"/>
  <tableColumns count="6">
    <tableColumn id="1" xr3:uid="{BAB0AA13-47C8-46AF-98C6-38C4BA3C8B2A}" name="MATCHUP" dataDxfId="13"/>
    <tableColumn id="2" xr3:uid="{3D95F6BC-FC79-4D6F-AF11-DD9DEA4B6493}" name="Column1" dataDxfId="12"/>
    <tableColumn id="3" xr3:uid="{F3126C93-1353-40D2-A9FB-F1EA2F04841E}" name="TIME"/>
    <tableColumn id="4" xr3:uid="{42E51964-A8B8-495F-B37F-42EC417A5D2C}" name="TV" dataDxfId="11"/>
    <tableColumn id="5" xr3:uid="{B61A43C1-6B39-4CA8-BBE9-7D33645606EE}" name="TICKETS" dataDxfId="10"/>
    <tableColumn id="6" xr3:uid="{131AF9B1-9780-4D78-9328-F064765EF670}" name="LOCATION" dataDxfId="9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B620D4-3B8F-47AA-A313-7A50492A4891}" name="Team_Name_Translator" displayName="Team_Name_Translator" ref="A1:G514" tableType="queryTable" totalsRowShown="0">
  <autoFilter ref="A1:G514" xr:uid="{18B620D4-3B8F-47AA-A313-7A50492A4891}"/>
  <tableColumns count="7">
    <tableColumn id="1" xr3:uid="{BEF0A306-BEFE-4BA3-9BEE-C54F9C2D05DC}" uniqueName="1" name="Column1" queryTableFieldId="1" dataDxfId="8"/>
    <tableColumn id="2" xr3:uid="{DF91E7FF-A7C4-4B7C-8425-FD89602F8AD1}" uniqueName="2" name="Column2" queryTableFieldId="2" dataDxfId="7"/>
    <tableColumn id="3" xr3:uid="{82B00E54-82C5-4696-931A-30EC680CD720}" uniqueName="3" name="Column3" queryTableFieldId="3" dataDxfId="6"/>
    <tableColumn id="4" xr3:uid="{0F9DED83-C55D-4682-A79F-512B58B7455F}" uniqueName="4" name="Column4" queryTableFieldId="4" dataDxfId="5"/>
    <tableColumn id="5" xr3:uid="{2962BC5C-66B3-431D-BF4B-D427A6868F30}" uniqueName="5" name="Team_ID" queryTableFieldId="5"/>
    <tableColumn id="6" xr3:uid="{E97CE0CC-EF02-4927-B6CF-4601D9DEFDD6}" uniqueName="6" name="Team" queryTableFieldId="6" dataDxfId="4"/>
    <tableColumn id="7" xr3:uid="{019537A9-B02D-4688-8577-908A37C9301D}" uniqueName="7" name="ID" queryTableFieldId="7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B8744F1-FA63-40A6-9BB7-3CBE125098F0}" name="Table511" displayName="Table511" ref="B2:D499" totalsRowShown="0">
  <autoFilter ref="B2:D499" xr:uid="{BB6EF2B7-D131-4460-A19D-67D1760E805F}"/>
  <sortState xmlns:xlrd2="http://schemas.microsoft.com/office/spreadsheetml/2017/richdata2" ref="B3:C498">
    <sortCondition ref="C2:C498"/>
  </sortState>
  <tableColumns count="3">
    <tableColumn id="1" xr3:uid="{0ED1E31D-61C7-4FDB-ACE1-B02FD6D3D7B6}" name="Team_ID"/>
    <tableColumn id="2" xr3:uid="{D2CCBC27-64C2-4EAF-BF89-E7F43B15203E}" name="Team"/>
    <tableColumn id="3" xr3:uid="{2740B603-067F-4ED5-A59D-535A4146A808}" name="ID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8FDB374-6693-4C76-A499-51AFB7CED4A0}" name="Table14" displayName="Table14" ref="G2:X432" totalsRowShown="0">
  <autoFilter ref="G2:X432" xr:uid="{7ABB1919-7A20-4458-A91F-8552C77BC5D1}"/>
  <sortState xmlns:xlrd2="http://schemas.microsoft.com/office/spreadsheetml/2017/richdata2" ref="G3:K426">
    <sortCondition ref="G2:G412"/>
  </sortState>
  <tableColumns count="18">
    <tableColumn id="1" xr3:uid="{CB275E61-7811-4DE5-9CF6-084A6C28C73C}" name="Team"/>
    <tableColumn id="2" xr3:uid="{68973E78-092E-46BE-962D-4450A9FA5DA8}" name="ID"/>
    <tableColumn id="3" xr3:uid="{DBBDB725-8EA6-49B4-A2E3-2299EABC22CB}" name="TeamID"/>
    <tableColumn id="13" xr3:uid="{A331CD99-15E9-4DD7-8E80-5AEB91103E6A}" name="Name"/>
    <tableColumn id="4" xr3:uid="{AA83B36C-1973-4ECA-A5A4-6F812CC2E7CD}" name="Team_Name"/>
    <tableColumn id="6" xr3:uid="{B5A9F3FF-8D17-4039-86FA-145BFA9F2743}" name="14_Rank"/>
    <tableColumn id="5" xr3:uid="{46A2966B-1534-40A0-8FB0-20228FE7EB6A}" name="15_Rank"/>
    <tableColumn id="7" xr3:uid="{2480B894-2658-40D4-B919-E6A0761B5CC8}" name="16_Rank"/>
    <tableColumn id="8" xr3:uid="{2F94215E-5976-4CEF-B6A3-69D08B99D6BC}" name="17_Rank"/>
    <tableColumn id="9" xr3:uid="{B00B1005-53BF-445E-813D-CF02666E0DF6}" name="18_Rank"/>
    <tableColumn id="10" xr3:uid="{1E537E7D-1655-4C2A-839D-887535D11922}" name="19_Rank"/>
    <tableColumn id="11" xr3:uid="{2D966041-0509-40B5-AF6A-1A9C20DC5A8C}" name="20_Rank"/>
    <tableColumn id="12" xr3:uid="{553E9F1E-FE66-4B34-9FE0-6CA1B14D9DB9}" name="21_Rank"/>
    <tableColumn id="18" xr3:uid="{E008D70A-9336-4121-962E-BC3A8AD12A83}" name="22_Rank"/>
    <tableColumn id="14" xr3:uid="{3DFA3A2A-CD07-442D-A015-4D61120438DB}" name="AdjO_Rank" dataDxfId="3"/>
    <tableColumn id="15" xr3:uid="{F54569EC-3BED-4D3A-BBEF-C4A9EAD096C7}" name="AdjD_Rank" dataDxfId="2"/>
    <tableColumn id="16" xr3:uid="{21E6F41B-7714-448E-9567-683CBB765868}" name="AdjT_Rank" dataDxfId="1"/>
    <tableColumn id="17" xr3:uid="{F070D741-7341-4FEA-BCBE-E5BAFC224FA9}" name="AdjEM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9A48998-8AEE-4F07-B1C8-0DF2E86756F2}">
  <we:reference id="wa104380819" version="2.0.0.0" store="en-001" storeType="OMEX"/>
  <we:alternateReferences>
    <we:reference id="WA104380819" version="2.0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Liberty" TargetMode="External"/><Relationship Id="rId671" Type="http://schemas.openxmlformats.org/officeDocument/2006/relationships/hyperlink" Target="https://kenpom.com/team.php?team=Valparaiso" TargetMode="External"/><Relationship Id="rId769" Type="http://schemas.openxmlformats.org/officeDocument/2006/relationships/hyperlink" Target="https://kenpom.com/conf.php?c=Slnd" TargetMode="External"/><Relationship Id="rId21" Type="http://schemas.openxmlformats.org/officeDocument/2006/relationships/hyperlink" Target="https://kenpom.com/conf.php?c=B12" TargetMode="External"/><Relationship Id="rId324" Type="http://schemas.openxmlformats.org/officeDocument/2006/relationships/hyperlink" Target="https://kenpom.com/conf.php?c=A10" TargetMode="External"/><Relationship Id="rId531" Type="http://schemas.openxmlformats.org/officeDocument/2006/relationships/hyperlink" Target="https://kenpom.com/team.php?team=Jacksonville+St." TargetMode="External"/><Relationship Id="rId629" Type="http://schemas.openxmlformats.org/officeDocument/2006/relationships/hyperlink" Target="https://kenpom.com/conf.php?c=MAAC" TargetMode="External"/><Relationship Id="rId170" Type="http://schemas.openxmlformats.org/officeDocument/2006/relationships/hyperlink" Target="https://kenpom.com/conf.php?c=P12" TargetMode="External"/><Relationship Id="rId836" Type="http://schemas.openxmlformats.org/officeDocument/2006/relationships/hyperlink" Target="https://kenpom.com/conf.php?c=NEC" TargetMode="External"/><Relationship Id="rId268" Type="http://schemas.openxmlformats.org/officeDocument/2006/relationships/hyperlink" Target="https://kenpom.com/team.php?team=Syracuse" TargetMode="External"/><Relationship Id="rId475" Type="http://schemas.openxmlformats.org/officeDocument/2006/relationships/hyperlink" Target="https://kenpom.com/team.php?team=Florida+St." TargetMode="External"/><Relationship Id="rId682" Type="http://schemas.openxmlformats.org/officeDocument/2006/relationships/hyperlink" Target="https://kenpom.com/conf.php?c=Sum" TargetMode="External"/><Relationship Id="rId32" Type="http://schemas.openxmlformats.org/officeDocument/2006/relationships/hyperlink" Target="https://kenpom.com/team.php?team=Arizona" TargetMode="External"/><Relationship Id="rId128" Type="http://schemas.openxmlformats.org/officeDocument/2006/relationships/hyperlink" Target="https://kenpom.com/conf.php?c=SEC" TargetMode="External"/><Relationship Id="rId335" Type="http://schemas.openxmlformats.org/officeDocument/2006/relationships/hyperlink" Target="https://kenpom.com/team.php?team=Utah+Tech" TargetMode="External"/><Relationship Id="rId542" Type="http://schemas.openxmlformats.org/officeDocument/2006/relationships/hyperlink" Target="https://kenpom.com/conf.php?c=Horz" TargetMode="External"/><Relationship Id="rId181" Type="http://schemas.openxmlformats.org/officeDocument/2006/relationships/hyperlink" Target="https://kenpom.com/team.php?team=Virginia+Tech" TargetMode="External"/><Relationship Id="rId402" Type="http://schemas.openxmlformats.org/officeDocument/2006/relationships/hyperlink" Target="https://kenpom.com/team.php?team=South+Dakota+St." TargetMode="External"/><Relationship Id="rId279" Type="http://schemas.openxmlformats.org/officeDocument/2006/relationships/hyperlink" Target="https://kenpom.com/index.php?s=RankAdjTempo" TargetMode="External"/><Relationship Id="rId486" Type="http://schemas.openxmlformats.org/officeDocument/2006/relationships/hyperlink" Target="https://kenpom.com/conf.php?c=CUSA" TargetMode="External"/><Relationship Id="rId693" Type="http://schemas.openxmlformats.org/officeDocument/2006/relationships/hyperlink" Target="https://kenpom.com/team.php?team=Bucknell" TargetMode="External"/><Relationship Id="rId707" Type="http://schemas.openxmlformats.org/officeDocument/2006/relationships/hyperlink" Target="https://kenpom.com/team.php?team=Northeastern" TargetMode="External"/><Relationship Id="rId43" Type="http://schemas.openxmlformats.org/officeDocument/2006/relationships/hyperlink" Target="https://kenpom.com/conf.php?c=B12" TargetMode="External"/><Relationship Id="rId139" Type="http://schemas.openxmlformats.org/officeDocument/2006/relationships/hyperlink" Target="https://kenpom.com/team.php?team=Pittsburgh" TargetMode="External"/><Relationship Id="rId346" Type="http://schemas.openxmlformats.org/officeDocument/2006/relationships/hyperlink" Target="https://kenpom.com/conf.php?c=SEC" TargetMode="External"/><Relationship Id="rId553" Type="http://schemas.openxmlformats.org/officeDocument/2006/relationships/hyperlink" Target="https://kenpom.com/index.php?s=RankLuck" TargetMode="External"/><Relationship Id="rId760" Type="http://schemas.openxmlformats.org/officeDocument/2006/relationships/hyperlink" Target="https://kenpom.com/team.php?team=Stonehill" TargetMode="External"/><Relationship Id="rId192" Type="http://schemas.openxmlformats.org/officeDocument/2006/relationships/hyperlink" Target="https://kenpom.com/index.php?s=RankSOSD" TargetMode="External"/><Relationship Id="rId206" Type="http://schemas.openxmlformats.org/officeDocument/2006/relationships/hyperlink" Target="https://kenpom.com/team.php?team=Toledo" TargetMode="External"/><Relationship Id="rId413" Type="http://schemas.openxmlformats.org/officeDocument/2006/relationships/hyperlink" Target="https://kenpom.com/conf.php?c=Pat" TargetMode="External"/><Relationship Id="rId497" Type="http://schemas.openxmlformats.org/officeDocument/2006/relationships/hyperlink" Target="https://kenpom.com/team.php?team=Minnesota" TargetMode="External"/><Relationship Id="rId620" Type="http://schemas.openxmlformats.org/officeDocument/2006/relationships/hyperlink" Target="https://kenpom.com/team.php?team=Oakland" TargetMode="External"/><Relationship Id="rId718" Type="http://schemas.openxmlformats.org/officeDocument/2006/relationships/hyperlink" Target="https://kenpom.com/conf.php?c=MEAC" TargetMode="External"/><Relationship Id="rId357" Type="http://schemas.openxmlformats.org/officeDocument/2006/relationships/hyperlink" Target="https://kenpom.com/team.php?team=Portland" TargetMode="External"/><Relationship Id="rId54" Type="http://schemas.openxmlformats.org/officeDocument/2006/relationships/hyperlink" Target="https://kenpom.com/team.php?team=Arkansas" TargetMode="External"/><Relationship Id="rId217" Type="http://schemas.openxmlformats.org/officeDocument/2006/relationships/hyperlink" Target="https://kenpom.com/conf.php?c=Ivy" TargetMode="External"/><Relationship Id="rId564" Type="http://schemas.openxmlformats.org/officeDocument/2006/relationships/hyperlink" Target="https://kenpom.com/team.php?team=Winthrop" TargetMode="External"/><Relationship Id="rId771" Type="http://schemas.openxmlformats.org/officeDocument/2006/relationships/hyperlink" Target="https://kenpom.com/conf.php?c=NEC" TargetMode="External"/><Relationship Id="rId424" Type="http://schemas.openxmlformats.org/officeDocument/2006/relationships/hyperlink" Target="https://kenpom.com/team.php?team=Florida+Gulf+Coast" TargetMode="External"/><Relationship Id="rId631" Type="http://schemas.openxmlformats.org/officeDocument/2006/relationships/hyperlink" Target="https://kenpom.com/conf.php?c=AE" TargetMode="External"/><Relationship Id="rId729" Type="http://schemas.openxmlformats.org/officeDocument/2006/relationships/hyperlink" Target="https://kenpom.com/index.php" TargetMode="External"/><Relationship Id="rId270" Type="http://schemas.openxmlformats.org/officeDocument/2006/relationships/hyperlink" Target="https://kenpom.com/team.php?team=Eastern+Washington" TargetMode="External"/><Relationship Id="rId65" Type="http://schemas.openxmlformats.org/officeDocument/2006/relationships/hyperlink" Target="https://kenpom.com/conf.php?c=MWC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index.php?s=RankAdjOE" TargetMode="External"/><Relationship Id="rId575" Type="http://schemas.openxmlformats.org/officeDocument/2006/relationships/hyperlink" Target="https://kenpom.com/conf.php?c=MAC" TargetMode="External"/><Relationship Id="rId782" Type="http://schemas.openxmlformats.org/officeDocument/2006/relationships/hyperlink" Target="https://kenpom.com/team.php?team=Holy+Cross" TargetMode="External"/><Relationship Id="rId228" Type="http://schemas.openxmlformats.org/officeDocument/2006/relationships/hyperlink" Target="https://kenpom.com/team.php?team=James+Madison" TargetMode="External"/><Relationship Id="rId435" Type="http://schemas.openxmlformats.org/officeDocument/2006/relationships/hyperlink" Target="https://kenpom.com/conf.php?c=MAAC" TargetMode="External"/><Relationship Id="rId642" Type="http://schemas.openxmlformats.org/officeDocument/2006/relationships/hyperlink" Target="https://kenpom.com/index.php?s=RankAdjDE" TargetMode="External"/><Relationship Id="rId281" Type="http://schemas.openxmlformats.org/officeDocument/2006/relationships/hyperlink" Target="https://kenpom.com/index.php?s=RankSOS" TargetMode="External"/><Relationship Id="rId502" Type="http://schemas.openxmlformats.org/officeDocument/2006/relationships/hyperlink" Target="https://kenpom.com/conf.php?c=MEAC" TargetMode="External"/><Relationship Id="rId76" Type="http://schemas.openxmlformats.org/officeDocument/2006/relationships/hyperlink" Target="https://kenpom.com/team.php?team=Texas+A%26M" TargetMode="External"/><Relationship Id="rId141" Type="http://schemas.openxmlformats.org/officeDocument/2006/relationships/hyperlink" Target="https://kenpom.com/team.php?team=VCU" TargetMode="External"/><Relationship Id="rId379" Type="http://schemas.openxmlformats.org/officeDocument/2006/relationships/hyperlink" Target="https://kenpom.com/conf.php?c=ACC" TargetMode="External"/><Relationship Id="rId586" Type="http://schemas.openxmlformats.org/officeDocument/2006/relationships/hyperlink" Target="https://kenpom.com/team.php?team=Rhode+Island" TargetMode="External"/><Relationship Id="rId793" Type="http://schemas.openxmlformats.org/officeDocument/2006/relationships/hyperlink" Target="https://kenpom.com/conf.php?c=OVC" TargetMode="External"/><Relationship Id="rId807" Type="http://schemas.openxmlformats.org/officeDocument/2006/relationships/hyperlink" Target="https://kenpom.com/conf.php?c=SC" TargetMode="External"/><Relationship Id="rId7" Type="http://schemas.openxmlformats.org/officeDocument/2006/relationships/hyperlink" Target="https://kenpom.com/index.php?s=RankLuck" TargetMode="External"/><Relationship Id="rId239" Type="http://schemas.openxmlformats.org/officeDocument/2006/relationships/hyperlink" Target="https://kenpom.com/conf.php?c=BW" TargetMode="External"/><Relationship Id="rId446" Type="http://schemas.openxmlformats.org/officeDocument/2006/relationships/hyperlink" Target="https://kenpom.com/team.php?team=Weber+St." TargetMode="External"/><Relationship Id="rId653" Type="http://schemas.openxmlformats.org/officeDocument/2006/relationships/hyperlink" Target="https://kenpom.com/team.php?team=Lehigh" TargetMode="External"/><Relationship Id="rId292" Type="http://schemas.openxmlformats.org/officeDocument/2006/relationships/hyperlink" Target="https://kenpom.com/conf.php?c=ASun" TargetMode="External"/><Relationship Id="rId306" Type="http://schemas.openxmlformats.org/officeDocument/2006/relationships/hyperlink" Target="https://kenpom.com/conf.php?c=Horz" TargetMode="External"/><Relationship Id="rId87" Type="http://schemas.openxmlformats.org/officeDocument/2006/relationships/hyperlink" Target="https://kenpom.com/conf.php?c=B10" TargetMode="External"/><Relationship Id="rId513" Type="http://schemas.openxmlformats.org/officeDocument/2006/relationships/hyperlink" Target="https://kenpom.com/team.php?team=San+Diego" TargetMode="External"/><Relationship Id="rId597" Type="http://schemas.openxmlformats.org/officeDocument/2006/relationships/hyperlink" Target="https://kenpom.com/conf.php?c=Ivy" TargetMode="External"/><Relationship Id="rId720" Type="http://schemas.openxmlformats.org/officeDocument/2006/relationships/hyperlink" Target="https://kenpom.com/conf.php?c=Amer" TargetMode="External"/><Relationship Id="rId818" Type="http://schemas.openxmlformats.org/officeDocument/2006/relationships/hyperlink" Target="https://kenpom.com/team.php?team=IUPUI" TargetMode="External"/><Relationship Id="rId152" Type="http://schemas.openxmlformats.org/officeDocument/2006/relationships/hyperlink" Target="https://kenpom.com/conf.php?c=Ivy" TargetMode="External"/><Relationship Id="rId457" Type="http://schemas.openxmlformats.org/officeDocument/2006/relationships/hyperlink" Target="https://kenpom.com/index.php?s=TeamName" TargetMode="External"/><Relationship Id="rId664" Type="http://schemas.openxmlformats.org/officeDocument/2006/relationships/hyperlink" Target="https://kenpom.com/conf.php?c=OVC" TargetMode="External"/><Relationship Id="rId14" Type="http://schemas.openxmlformats.org/officeDocument/2006/relationships/hyperlink" Target="https://kenpom.com/team.php?team=Houston" TargetMode="External"/><Relationship Id="rId317" Type="http://schemas.openxmlformats.org/officeDocument/2006/relationships/hyperlink" Target="https://kenpom.com/team.php?team=Fordham" TargetMode="External"/><Relationship Id="rId524" Type="http://schemas.openxmlformats.org/officeDocument/2006/relationships/hyperlink" Target="https://kenpom.com/conf.php?c=MVC" TargetMode="External"/><Relationship Id="rId731" Type="http://schemas.openxmlformats.org/officeDocument/2006/relationships/hyperlink" Target="https://kenpom.com/index.php" TargetMode="External"/><Relationship Id="rId98" Type="http://schemas.openxmlformats.org/officeDocument/2006/relationships/hyperlink" Target="https://kenpom.com/index.php?s=RankLuck" TargetMode="External"/><Relationship Id="rId163" Type="http://schemas.openxmlformats.org/officeDocument/2006/relationships/hyperlink" Target="https://kenpom.com/team.php?team=Charleston" TargetMode="External"/><Relationship Id="rId370" Type="http://schemas.openxmlformats.org/officeDocument/2006/relationships/hyperlink" Target="https://kenpom.com/index.php?s=RankAdjTempo" TargetMode="External"/><Relationship Id="rId829" Type="http://schemas.openxmlformats.org/officeDocument/2006/relationships/hyperlink" Target="https://kenpom.com/index.php?s=RankSOSD" TargetMode="External"/><Relationship Id="rId230" Type="http://schemas.openxmlformats.org/officeDocument/2006/relationships/hyperlink" Target="https://kenpom.com/team.php?team=Southern+Miss" TargetMode="External"/><Relationship Id="rId468" Type="http://schemas.openxmlformats.org/officeDocument/2006/relationships/hyperlink" Target="https://kenpom.com/conf.php?c=A10" TargetMode="External"/><Relationship Id="rId675" Type="http://schemas.openxmlformats.org/officeDocument/2006/relationships/hyperlink" Target="https://kenpom.com/team.php?team=Chicago+St." TargetMode="External"/><Relationship Id="rId25" Type="http://schemas.openxmlformats.org/officeDocument/2006/relationships/hyperlink" Target="https://kenpom.com/conf.php?c=B10" TargetMode="External"/><Relationship Id="rId328" Type="http://schemas.openxmlformats.org/officeDocument/2006/relationships/hyperlink" Target="https://kenpom.com/conf.php?c=MWC" TargetMode="External"/><Relationship Id="rId535" Type="http://schemas.openxmlformats.org/officeDocument/2006/relationships/hyperlink" Target="https://kenpom.com/team.php?team=Delaware" TargetMode="External"/><Relationship Id="rId742" Type="http://schemas.openxmlformats.org/officeDocument/2006/relationships/hyperlink" Target="https://kenpom.com/team.php?team=Arkansas+Pine+Bluff" TargetMode="External"/><Relationship Id="rId174" Type="http://schemas.openxmlformats.org/officeDocument/2006/relationships/hyperlink" Target="https://kenpom.com/conf.php?c=MAAC" TargetMode="External"/><Relationship Id="rId381" Type="http://schemas.openxmlformats.org/officeDocument/2006/relationships/hyperlink" Target="https://kenpom.com/conf.php?c=WAC" TargetMode="External"/><Relationship Id="rId602" Type="http://schemas.openxmlformats.org/officeDocument/2006/relationships/hyperlink" Target="https://kenpom.com/team.php?team=Nicholls+St." TargetMode="External"/><Relationship Id="rId241" Type="http://schemas.openxmlformats.org/officeDocument/2006/relationships/hyperlink" Target="https://kenpom.com/conf.php?c=Amer" TargetMode="External"/><Relationship Id="rId479" Type="http://schemas.openxmlformats.org/officeDocument/2006/relationships/hyperlink" Target="https://kenpom.com/team.php?team=Siena" TargetMode="External"/><Relationship Id="rId686" Type="http://schemas.openxmlformats.org/officeDocument/2006/relationships/hyperlink" Target="https://kenpom.com/conf.php?c=BSth" TargetMode="External"/><Relationship Id="rId36" Type="http://schemas.openxmlformats.org/officeDocument/2006/relationships/hyperlink" Target="https://kenpom.com/team.php?team=Saint+Mary%27s" TargetMode="External"/><Relationship Id="rId339" Type="http://schemas.openxmlformats.org/officeDocument/2006/relationships/hyperlink" Target="https://kenpom.com/team.php?team=UNC+Asheville" TargetMode="External"/><Relationship Id="rId546" Type="http://schemas.openxmlformats.org/officeDocument/2006/relationships/hyperlink" Target="https://kenpom.com/conf.php?c=Horz" TargetMode="External"/><Relationship Id="rId753" Type="http://schemas.openxmlformats.org/officeDocument/2006/relationships/hyperlink" Target="https://kenpom.com/conf.php?c=SC" TargetMode="External"/><Relationship Id="rId101" Type="http://schemas.openxmlformats.org/officeDocument/2006/relationships/hyperlink" Target="https://kenpom.com/index.php?s=RankSOSD" TargetMode="External"/><Relationship Id="rId185" Type="http://schemas.openxmlformats.org/officeDocument/2006/relationships/hyperlink" Target="https://kenpom.com/index.php" TargetMode="External"/><Relationship Id="rId406" Type="http://schemas.openxmlformats.org/officeDocument/2006/relationships/hyperlink" Target="https://kenpom.com/team.php?team=Texas+A%26M+Corpus+Chris" TargetMode="External"/><Relationship Id="rId392" Type="http://schemas.openxmlformats.org/officeDocument/2006/relationships/hyperlink" Target="https://kenpom.com/team.php?team=Longwood" TargetMode="External"/><Relationship Id="rId613" Type="http://schemas.openxmlformats.org/officeDocument/2006/relationships/hyperlink" Target="https://kenpom.com/conf.php?c=Sum" TargetMode="External"/><Relationship Id="rId697" Type="http://schemas.openxmlformats.org/officeDocument/2006/relationships/hyperlink" Target="https://kenpom.com/team.php?team=Texas+Southern" TargetMode="External"/><Relationship Id="rId820" Type="http://schemas.openxmlformats.org/officeDocument/2006/relationships/hyperlink" Target="https://kenpom.com/index.php" TargetMode="External"/><Relationship Id="rId252" Type="http://schemas.openxmlformats.org/officeDocument/2006/relationships/hyperlink" Target="https://kenpom.com/team.php?team=Loyola+Marymount" TargetMode="External"/><Relationship Id="rId47" Type="http://schemas.openxmlformats.org/officeDocument/2006/relationships/hyperlink" Target="https://kenpom.com/conf.php?c=ACC" TargetMode="External"/><Relationship Id="rId112" Type="http://schemas.openxmlformats.org/officeDocument/2006/relationships/hyperlink" Target="https://kenpom.com/conf.php?c=P12" TargetMode="External"/><Relationship Id="rId557" Type="http://schemas.openxmlformats.org/officeDocument/2006/relationships/hyperlink" Target="https://kenpom.com/index.php?s=RankNCSOS" TargetMode="External"/><Relationship Id="rId764" Type="http://schemas.openxmlformats.org/officeDocument/2006/relationships/hyperlink" Target="https://kenpom.com/team.php?team=Central+Arkansas" TargetMode="External"/><Relationship Id="rId196" Type="http://schemas.openxmlformats.org/officeDocument/2006/relationships/hyperlink" Target="https://kenpom.com/team.php?team=St.+John%27s" TargetMode="External"/><Relationship Id="rId417" Type="http://schemas.openxmlformats.org/officeDocument/2006/relationships/hyperlink" Target="https://kenpom.com/conf.php?c=SB" TargetMode="External"/><Relationship Id="rId624" Type="http://schemas.openxmlformats.org/officeDocument/2006/relationships/hyperlink" Target="https://kenpom.com/team.php?team=UC+San+Diego" TargetMode="External"/><Relationship Id="rId831" Type="http://schemas.openxmlformats.org/officeDocument/2006/relationships/hyperlink" Target="https://kenpom.com/team.php?team=Green+Bay" TargetMode="External"/><Relationship Id="rId263" Type="http://schemas.openxmlformats.org/officeDocument/2006/relationships/hyperlink" Target="https://kenpom.com/conf.php?c=Pat" TargetMode="External"/><Relationship Id="rId470" Type="http://schemas.openxmlformats.org/officeDocument/2006/relationships/hyperlink" Target="https://kenpom.com/conf.php?c=Sum" TargetMode="External"/><Relationship Id="rId58" Type="http://schemas.openxmlformats.org/officeDocument/2006/relationships/hyperlink" Target="https://kenpom.com/team.php?team=Miami+FL" TargetMode="External"/><Relationship Id="rId123" Type="http://schemas.openxmlformats.org/officeDocument/2006/relationships/hyperlink" Target="https://kenpom.com/team.php?team=Villanova" TargetMode="External"/><Relationship Id="rId330" Type="http://schemas.openxmlformats.org/officeDocument/2006/relationships/hyperlink" Target="https://kenpom.com/conf.php?c=BW" TargetMode="External"/><Relationship Id="rId568" Type="http://schemas.openxmlformats.org/officeDocument/2006/relationships/hyperlink" Target="https://kenpom.com/team.php?team=UT+Rio+Grande+Valley" TargetMode="External"/><Relationship Id="rId775" Type="http://schemas.openxmlformats.org/officeDocument/2006/relationships/hyperlink" Target="https://kenpom.com/conf.php?c=MEAC" TargetMode="External"/><Relationship Id="rId428" Type="http://schemas.openxmlformats.org/officeDocument/2006/relationships/hyperlink" Target="https://kenpom.com/team.php?team=North+Carolina+Central" TargetMode="External"/><Relationship Id="rId635" Type="http://schemas.openxmlformats.org/officeDocument/2006/relationships/hyperlink" Target="https://kenpom.com/conf.php?c=SWAC" TargetMode="External"/><Relationship Id="rId274" Type="http://schemas.openxmlformats.org/officeDocument/2006/relationships/hyperlink" Target="https://kenpom.com/index.php" TargetMode="External"/><Relationship Id="rId481" Type="http://schemas.openxmlformats.org/officeDocument/2006/relationships/hyperlink" Target="https://kenpom.com/team.php?team=Bryant" TargetMode="External"/><Relationship Id="rId702" Type="http://schemas.openxmlformats.org/officeDocument/2006/relationships/hyperlink" Target="https://kenpom.com/conf.php?c=Slnd" TargetMode="External"/><Relationship Id="rId69" Type="http://schemas.openxmlformats.org/officeDocument/2006/relationships/hyperlink" Target="https://kenpom.com/conf.php?c=B10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conf.php?c=MEAC" TargetMode="External"/><Relationship Id="rId786" Type="http://schemas.openxmlformats.org/officeDocument/2006/relationships/hyperlink" Target="https://kenpom.com/team.php?team=Presbyterian" TargetMode="External"/><Relationship Id="rId341" Type="http://schemas.openxmlformats.org/officeDocument/2006/relationships/hyperlink" Target="https://kenpom.com/team.php?team=Eastern+Kentucky" TargetMode="External"/><Relationship Id="rId439" Type="http://schemas.openxmlformats.org/officeDocument/2006/relationships/hyperlink" Target="https://kenpom.com/conf.php?c=A10" TargetMode="External"/><Relationship Id="rId646" Type="http://schemas.openxmlformats.org/officeDocument/2006/relationships/hyperlink" Target="https://kenpom.com/index.php?s=RankSOSO" TargetMode="External"/><Relationship Id="rId201" Type="http://schemas.openxmlformats.org/officeDocument/2006/relationships/hyperlink" Target="https://kenpom.com/conf.php?c=P12" TargetMode="External"/><Relationship Id="rId285" Type="http://schemas.openxmlformats.org/officeDocument/2006/relationships/hyperlink" Target="https://kenpom.com/team.php?team=Butler" TargetMode="External"/><Relationship Id="rId506" Type="http://schemas.openxmlformats.org/officeDocument/2006/relationships/hyperlink" Target="https://kenpom.com/conf.php?c=BE" TargetMode="External"/><Relationship Id="rId492" Type="http://schemas.openxmlformats.org/officeDocument/2006/relationships/hyperlink" Target="https://kenpom.com/conf.php?c=BSky" TargetMode="External"/><Relationship Id="rId713" Type="http://schemas.openxmlformats.org/officeDocument/2006/relationships/hyperlink" Target="https://kenpom.com/team.php?team=Wagner" TargetMode="External"/><Relationship Id="rId797" Type="http://schemas.openxmlformats.org/officeDocument/2006/relationships/hyperlink" Target="https://kenpom.com/conf.php?c=SWAC" TargetMode="External"/><Relationship Id="rId145" Type="http://schemas.openxmlformats.org/officeDocument/2006/relationships/hyperlink" Target="https://kenpom.com/team.php?team=Wisconsin" TargetMode="External"/><Relationship Id="rId352" Type="http://schemas.openxmlformats.org/officeDocument/2006/relationships/hyperlink" Target="https://kenpom.com/conf.php?c=SEC" TargetMode="External"/><Relationship Id="rId212" Type="http://schemas.openxmlformats.org/officeDocument/2006/relationships/hyperlink" Target="https://kenpom.com/team.php?team=Bradley" TargetMode="External"/><Relationship Id="rId657" Type="http://schemas.openxmlformats.org/officeDocument/2006/relationships/hyperlink" Target="https://kenpom.com/team.php?team=Southern+Indiana" TargetMode="External"/><Relationship Id="rId296" Type="http://schemas.openxmlformats.org/officeDocument/2006/relationships/hyperlink" Target="https://kenpom.com/conf.php?c=Ivy" TargetMode="External"/><Relationship Id="rId517" Type="http://schemas.openxmlformats.org/officeDocument/2006/relationships/hyperlink" Target="https://kenpom.com/team.php?team=Campbell" TargetMode="External"/><Relationship Id="rId724" Type="http://schemas.openxmlformats.org/officeDocument/2006/relationships/hyperlink" Target="https://kenpom.com/conf.php?c=Sum" TargetMode="External"/><Relationship Id="rId60" Type="http://schemas.openxmlformats.org/officeDocument/2006/relationships/hyperlink" Target="https://kenpom.com/team.php?team=TCU" TargetMode="External"/><Relationship Id="rId156" Type="http://schemas.openxmlformats.org/officeDocument/2006/relationships/hyperlink" Target="https://kenpom.com/conf.php?c=P12" TargetMode="External"/><Relationship Id="rId363" Type="http://schemas.openxmlformats.org/officeDocument/2006/relationships/hyperlink" Target="https://kenpom.com/team.php?team=Northern+Kentucky" TargetMode="External"/><Relationship Id="rId570" Type="http://schemas.openxmlformats.org/officeDocument/2006/relationships/hyperlink" Target="https://kenpom.com/team.php?team=Alcorn+St." TargetMode="External"/><Relationship Id="rId223" Type="http://schemas.openxmlformats.org/officeDocument/2006/relationships/hyperlink" Target="https://kenpom.com/conf.php?c=MWC" TargetMode="External"/><Relationship Id="rId430" Type="http://schemas.openxmlformats.org/officeDocument/2006/relationships/hyperlink" Target="https://kenpom.com/team.php?team=Pepperdine" TargetMode="External"/><Relationship Id="rId668" Type="http://schemas.openxmlformats.org/officeDocument/2006/relationships/hyperlink" Target="https://kenpom.com/conf.php?c=ACC" TargetMode="External"/><Relationship Id="rId18" Type="http://schemas.openxmlformats.org/officeDocument/2006/relationships/hyperlink" Target="https://kenpom.com/team.php?team=Alabama" TargetMode="External"/><Relationship Id="rId528" Type="http://schemas.openxmlformats.org/officeDocument/2006/relationships/hyperlink" Target="https://kenpom.com/conf.php?c=ASun" TargetMode="External"/><Relationship Id="rId735" Type="http://schemas.openxmlformats.org/officeDocument/2006/relationships/hyperlink" Target="https://kenpom.com/index.php?s=RankLuck" TargetMode="External"/><Relationship Id="rId167" Type="http://schemas.openxmlformats.org/officeDocument/2006/relationships/hyperlink" Target="https://kenpom.com/team.php?team=Sam+Houston+St." TargetMode="External"/><Relationship Id="rId374" Type="http://schemas.openxmlformats.org/officeDocument/2006/relationships/hyperlink" Target="https://kenpom.com/index.php?s=RankSOSD" TargetMode="External"/><Relationship Id="rId581" Type="http://schemas.openxmlformats.org/officeDocument/2006/relationships/hyperlink" Target="https://kenpom.com/conf.php?c=AE" TargetMode="External"/><Relationship Id="rId71" Type="http://schemas.openxmlformats.org/officeDocument/2006/relationships/hyperlink" Target="https://kenpom.com/conf.php?c=B12" TargetMode="External"/><Relationship Id="rId234" Type="http://schemas.openxmlformats.org/officeDocument/2006/relationships/hyperlink" Target="https://kenpom.com/team.php?team=San+Francisco" TargetMode="External"/><Relationship Id="rId679" Type="http://schemas.openxmlformats.org/officeDocument/2006/relationships/hyperlink" Target="https://kenpom.com/team.php?team=Coastal+Carolina" TargetMode="External"/><Relationship Id="rId802" Type="http://schemas.openxmlformats.org/officeDocument/2006/relationships/hyperlink" Target="https://kenpom.com/team.php?team=Evansville" TargetMode="External"/><Relationship Id="rId2" Type="http://schemas.openxmlformats.org/officeDocument/2006/relationships/hyperlink" Target="https://kenpom.com/index.php?s=TeamName" TargetMode="External"/><Relationship Id="rId29" Type="http://schemas.openxmlformats.org/officeDocument/2006/relationships/hyperlink" Target="https://kenpom.com/conf.php?c=B12" TargetMode="External"/><Relationship Id="rId441" Type="http://schemas.openxmlformats.org/officeDocument/2006/relationships/hyperlink" Target="https://kenpom.com/conf.php?c=WAC" TargetMode="External"/><Relationship Id="rId539" Type="http://schemas.openxmlformats.org/officeDocument/2006/relationships/hyperlink" Target="https://kenpom.com/team.php?team=Morehead+St." TargetMode="External"/><Relationship Id="rId746" Type="http://schemas.openxmlformats.org/officeDocument/2006/relationships/hyperlink" Target="https://kenpom.com/team.php?team=Austin+Peay" TargetMode="External"/><Relationship Id="rId178" Type="http://schemas.openxmlformats.org/officeDocument/2006/relationships/hyperlink" Target="https://kenpom.com/conf.php?c=MAC" TargetMode="External"/><Relationship Id="rId301" Type="http://schemas.openxmlformats.org/officeDocument/2006/relationships/hyperlink" Target="https://kenpom.com/team.php?team=Hawaii" TargetMode="External"/><Relationship Id="rId82" Type="http://schemas.openxmlformats.org/officeDocument/2006/relationships/hyperlink" Target="https://kenpom.com/team.php?team=Penn+St." TargetMode="External"/><Relationship Id="rId385" Type="http://schemas.openxmlformats.org/officeDocument/2006/relationships/hyperlink" Target="https://kenpom.com/conf.php?c=CUSA" TargetMode="External"/><Relationship Id="rId592" Type="http://schemas.openxmlformats.org/officeDocument/2006/relationships/hyperlink" Target="https://kenpom.com/team.php?team=Southeastern+Louisiana" TargetMode="External"/><Relationship Id="rId606" Type="http://schemas.openxmlformats.org/officeDocument/2006/relationships/hyperlink" Target="https://kenpom.com/team.php?team=Fairleigh+Dickinson" TargetMode="External"/><Relationship Id="rId813" Type="http://schemas.openxmlformats.org/officeDocument/2006/relationships/hyperlink" Target="https://kenpom.com/conf.php?c=SWAC" TargetMode="External"/><Relationship Id="rId245" Type="http://schemas.openxmlformats.org/officeDocument/2006/relationships/hyperlink" Target="https://kenpom.com/conf.php?c=CUSA" TargetMode="External"/><Relationship Id="rId452" Type="http://schemas.openxmlformats.org/officeDocument/2006/relationships/hyperlink" Target="https://kenpom.com/team.php?team=Rice" TargetMode="External"/><Relationship Id="rId105" Type="http://schemas.openxmlformats.org/officeDocument/2006/relationships/hyperlink" Target="https://kenpom.com/team.php?team=Oregon" TargetMode="External"/><Relationship Id="rId312" Type="http://schemas.openxmlformats.org/officeDocument/2006/relationships/hyperlink" Target="https://kenpom.com/conf.php?c=AE" TargetMode="External"/><Relationship Id="rId757" Type="http://schemas.openxmlformats.org/officeDocument/2006/relationships/hyperlink" Target="https://kenpom.com/conf.php?c=BW" TargetMode="External"/><Relationship Id="rId93" Type="http://schemas.openxmlformats.org/officeDocument/2006/relationships/hyperlink" Target="https://kenpom.com/index.php?s=TeamName" TargetMode="External"/><Relationship Id="rId189" Type="http://schemas.openxmlformats.org/officeDocument/2006/relationships/hyperlink" Target="https://kenpom.com/index.php?s=RankLuck" TargetMode="External"/><Relationship Id="rId396" Type="http://schemas.openxmlformats.org/officeDocument/2006/relationships/hyperlink" Target="https://kenpom.com/team.php?team=Ball+St." TargetMode="External"/><Relationship Id="rId617" Type="http://schemas.openxmlformats.org/officeDocument/2006/relationships/hyperlink" Target="https://kenpom.com/conf.php?c=P12" TargetMode="External"/><Relationship Id="rId824" Type="http://schemas.openxmlformats.org/officeDocument/2006/relationships/hyperlink" Target="https://kenpom.com/index.php?s=RankAdjDE" TargetMode="External"/><Relationship Id="rId256" Type="http://schemas.openxmlformats.org/officeDocument/2006/relationships/hyperlink" Target="https://kenpom.com/team.php?team=Southern+Utah" TargetMode="External"/><Relationship Id="rId463" Type="http://schemas.openxmlformats.org/officeDocument/2006/relationships/hyperlink" Target="https://kenpom.com/index.php?s=RankSOS" TargetMode="External"/><Relationship Id="rId670" Type="http://schemas.openxmlformats.org/officeDocument/2006/relationships/hyperlink" Target="https://kenpom.com/conf.php?c=OVC" TargetMode="External"/><Relationship Id="rId116" Type="http://schemas.openxmlformats.org/officeDocument/2006/relationships/hyperlink" Target="https://kenpom.com/conf.php?c=CUSA" TargetMode="External"/><Relationship Id="rId323" Type="http://schemas.openxmlformats.org/officeDocument/2006/relationships/hyperlink" Target="https://kenpom.com/team.php?team=Davidson" TargetMode="External"/><Relationship Id="rId530" Type="http://schemas.openxmlformats.org/officeDocument/2006/relationships/hyperlink" Target="https://kenpom.com/conf.php?c=SC" TargetMode="External"/><Relationship Id="rId768" Type="http://schemas.openxmlformats.org/officeDocument/2006/relationships/hyperlink" Target="https://kenpom.com/team.php?team=McNeese+St." TargetMode="External"/><Relationship Id="rId20" Type="http://schemas.openxmlformats.org/officeDocument/2006/relationships/hyperlink" Target="https://kenpom.com/team.php?team=Texas" TargetMode="External"/><Relationship Id="rId628" Type="http://schemas.openxmlformats.org/officeDocument/2006/relationships/hyperlink" Target="https://kenpom.com/team.php?team=Marist" TargetMode="External"/><Relationship Id="rId835" Type="http://schemas.openxmlformats.org/officeDocument/2006/relationships/hyperlink" Target="https://kenpom.com/team.php?team=LIU" TargetMode="External"/><Relationship Id="rId267" Type="http://schemas.openxmlformats.org/officeDocument/2006/relationships/hyperlink" Target="https://kenpom.com/conf.php?c=SC" TargetMode="External"/><Relationship Id="rId474" Type="http://schemas.openxmlformats.org/officeDocument/2006/relationships/hyperlink" Target="https://kenpom.com/conf.php?c=BSth" TargetMode="External"/><Relationship Id="rId127" Type="http://schemas.openxmlformats.org/officeDocument/2006/relationships/hyperlink" Target="https://kenpom.com/team.php?team=Mississippi+St." TargetMode="External"/><Relationship Id="rId681" Type="http://schemas.openxmlformats.org/officeDocument/2006/relationships/hyperlink" Target="https://kenpom.com/team.php?team=South+Dakota" TargetMode="External"/><Relationship Id="rId779" Type="http://schemas.openxmlformats.org/officeDocument/2006/relationships/hyperlink" Target="https://kenpom.com/conf.php?c=Slnd" TargetMode="External"/><Relationship Id="rId31" Type="http://schemas.openxmlformats.org/officeDocument/2006/relationships/hyperlink" Target="https://kenpom.com/conf.php?c=BE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Robert+Morris" TargetMode="External"/><Relationship Id="rId639" Type="http://schemas.openxmlformats.org/officeDocument/2006/relationships/hyperlink" Target="https://kenpom.com/index.php?s=TeamName" TargetMode="External"/><Relationship Id="rId180" Type="http://schemas.openxmlformats.org/officeDocument/2006/relationships/hyperlink" Target="https://kenpom.com/conf.php?c=A10" TargetMode="External"/><Relationship Id="rId278" Type="http://schemas.openxmlformats.org/officeDocument/2006/relationships/hyperlink" Target="https://kenpom.com/index.php?s=RankAdjDE" TargetMode="External"/><Relationship Id="rId401" Type="http://schemas.openxmlformats.org/officeDocument/2006/relationships/hyperlink" Target="https://kenpom.com/conf.php?c=CUSA" TargetMode="External"/><Relationship Id="rId485" Type="http://schemas.openxmlformats.org/officeDocument/2006/relationships/hyperlink" Target="https://kenpom.com/team.php?team=FIU" TargetMode="External"/><Relationship Id="rId692" Type="http://schemas.openxmlformats.org/officeDocument/2006/relationships/hyperlink" Target="https://kenpom.com/conf.php?c=BSth" TargetMode="External"/><Relationship Id="rId706" Type="http://schemas.openxmlformats.org/officeDocument/2006/relationships/hyperlink" Target="https://kenpom.com/conf.php?c=NEC" TargetMode="External"/><Relationship Id="rId42" Type="http://schemas.openxmlformats.org/officeDocument/2006/relationships/hyperlink" Target="https://kenpom.com/team.php?team=Baylor" TargetMode="External"/><Relationship Id="rId138" Type="http://schemas.openxmlformats.org/officeDocument/2006/relationships/hyperlink" Target="https://kenpom.com/conf.php?c=BE" TargetMode="External"/><Relationship Id="rId345" Type="http://schemas.openxmlformats.org/officeDocument/2006/relationships/hyperlink" Target="https://kenpom.com/team.php?team=LSU" TargetMode="External"/><Relationship Id="rId552" Type="http://schemas.openxmlformats.org/officeDocument/2006/relationships/hyperlink" Target="https://kenpom.com/index.php?s=RankAdjTempo" TargetMode="External"/><Relationship Id="rId191" Type="http://schemas.openxmlformats.org/officeDocument/2006/relationships/hyperlink" Target="https://kenpom.com/index.php?s=RankSOSO" TargetMode="External"/><Relationship Id="rId205" Type="http://schemas.openxmlformats.org/officeDocument/2006/relationships/hyperlink" Target="https://kenpom.com/conf.php?c=ACC" TargetMode="External"/><Relationship Id="rId412" Type="http://schemas.openxmlformats.org/officeDocument/2006/relationships/hyperlink" Target="https://kenpom.com/team.php?team=Navy" TargetMode="External"/><Relationship Id="rId289" Type="http://schemas.openxmlformats.org/officeDocument/2006/relationships/hyperlink" Target="https://kenpom.com/team.php?team=Cal+St.+Fullerton" TargetMode="External"/><Relationship Id="rId496" Type="http://schemas.openxmlformats.org/officeDocument/2006/relationships/hyperlink" Target="https://kenpom.com/conf.php?c=Slnd" TargetMode="External"/><Relationship Id="rId717" Type="http://schemas.openxmlformats.org/officeDocument/2006/relationships/hyperlink" Target="https://kenpom.com/team.php?team=Morgan+St." TargetMode="External"/><Relationship Id="rId53" Type="http://schemas.openxmlformats.org/officeDocument/2006/relationships/hyperlink" Target="https://kenpom.com/conf.php?c=B12" TargetMode="External"/><Relationship Id="rId149" Type="http://schemas.openxmlformats.org/officeDocument/2006/relationships/hyperlink" Target="https://kenpom.com/team.php?team=Utah+Valley" TargetMode="External"/><Relationship Id="rId356" Type="http://schemas.openxmlformats.org/officeDocument/2006/relationships/hyperlink" Target="https://kenpom.com/conf.php?c=MVC" TargetMode="External"/><Relationship Id="rId563" Type="http://schemas.openxmlformats.org/officeDocument/2006/relationships/hyperlink" Target="https://kenpom.com/conf.php?c=SC" TargetMode="External"/><Relationship Id="rId770" Type="http://schemas.openxmlformats.org/officeDocument/2006/relationships/hyperlink" Target="https://kenpom.com/team.php?team=St.+Francis+PA" TargetMode="External"/><Relationship Id="rId216" Type="http://schemas.openxmlformats.org/officeDocument/2006/relationships/hyperlink" Target="https://kenpom.com/team.php?team=Princeton" TargetMode="External"/><Relationship Id="rId423" Type="http://schemas.openxmlformats.org/officeDocument/2006/relationships/hyperlink" Target="https://kenpom.com/conf.php?c=SC" TargetMode="External"/><Relationship Id="rId630" Type="http://schemas.openxmlformats.org/officeDocument/2006/relationships/hyperlink" Target="https://kenpom.com/team.php?team=Maine" TargetMode="External"/><Relationship Id="rId728" Type="http://schemas.openxmlformats.org/officeDocument/2006/relationships/hyperlink" Target="https://kenpom.com/conf.php?c=CAA" TargetMode="External"/><Relationship Id="rId64" Type="http://schemas.openxmlformats.org/officeDocument/2006/relationships/hyperlink" Target="https://kenpom.com/team.php?team=Utah+St." TargetMode="External"/><Relationship Id="rId367" Type="http://schemas.openxmlformats.org/officeDocument/2006/relationships/hyperlink" Target="https://kenpom.com/index.php" TargetMode="External"/><Relationship Id="rId574" Type="http://schemas.openxmlformats.org/officeDocument/2006/relationships/hyperlink" Target="https://kenpom.com/team.php?team=Northern+Illinois" TargetMode="External"/><Relationship Id="rId227" Type="http://schemas.openxmlformats.org/officeDocument/2006/relationships/hyperlink" Target="https://kenpom.com/conf.php?c=MWC" TargetMode="External"/><Relationship Id="rId781" Type="http://schemas.openxmlformats.org/officeDocument/2006/relationships/hyperlink" Target="https://kenpom.com/conf.php?c=Ivy" TargetMode="External"/><Relationship Id="rId434" Type="http://schemas.openxmlformats.org/officeDocument/2006/relationships/hyperlink" Target="https://kenpom.com/team.php?team=Quinnipiac" TargetMode="External"/><Relationship Id="rId641" Type="http://schemas.openxmlformats.org/officeDocument/2006/relationships/hyperlink" Target="https://kenpom.com/index.php?s=RankAdjOE" TargetMode="External"/><Relationship Id="rId739" Type="http://schemas.openxmlformats.org/officeDocument/2006/relationships/hyperlink" Target="https://kenpom.com/index.php?s=RankNCSOS" TargetMode="External"/><Relationship Id="rId280" Type="http://schemas.openxmlformats.org/officeDocument/2006/relationships/hyperlink" Target="https://kenpom.com/index.php?s=RankLuck" TargetMode="External"/><Relationship Id="rId501" Type="http://schemas.openxmlformats.org/officeDocument/2006/relationships/hyperlink" Target="https://kenpom.com/team.php?team=Howard" TargetMode="External"/><Relationship Id="rId75" Type="http://schemas.openxmlformats.org/officeDocument/2006/relationships/hyperlink" Target="https://kenpom.com/conf.php?c=SEC" TargetMode="External"/><Relationship Id="rId140" Type="http://schemas.openxmlformats.org/officeDocument/2006/relationships/hyperlink" Target="https://kenpom.com/conf.php?c=ACC" TargetMode="External"/><Relationship Id="rId378" Type="http://schemas.openxmlformats.org/officeDocument/2006/relationships/hyperlink" Target="https://kenpom.com/team.php?team=Georgia+Tech" TargetMode="External"/><Relationship Id="rId585" Type="http://schemas.openxmlformats.org/officeDocument/2006/relationships/hyperlink" Target="https://kenpom.com/conf.php?c=A10" TargetMode="External"/><Relationship Id="rId792" Type="http://schemas.openxmlformats.org/officeDocument/2006/relationships/hyperlink" Target="https://kenpom.com/team.php?team=Eastern+Illinois" TargetMode="External"/><Relationship Id="rId806" Type="http://schemas.openxmlformats.org/officeDocument/2006/relationships/hyperlink" Target="https://kenpom.com/team.php?team=VMI" TargetMode="External"/><Relationship Id="rId6" Type="http://schemas.openxmlformats.org/officeDocument/2006/relationships/hyperlink" Target="https://kenpom.com/index.php?s=RankAdjTempo" TargetMode="External"/><Relationship Id="rId238" Type="http://schemas.openxmlformats.org/officeDocument/2006/relationships/hyperlink" Target="https://kenpom.com/team.php?team=UC+Irvine" TargetMode="External"/><Relationship Id="rId445" Type="http://schemas.openxmlformats.org/officeDocument/2006/relationships/hyperlink" Target="https://kenpom.com/conf.php?c=Horz" TargetMode="External"/><Relationship Id="rId652" Type="http://schemas.openxmlformats.org/officeDocument/2006/relationships/hyperlink" Target="https://kenpom.com/conf.php?c=SB" TargetMode="External"/><Relationship Id="rId291" Type="http://schemas.openxmlformats.org/officeDocument/2006/relationships/hyperlink" Target="https://kenpom.com/team.php?team=Kennesaw+St." TargetMode="External"/><Relationship Id="rId305" Type="http://schemas.openxmlformats.org/officeDocument/2006/relationships/hyperlink" Target="https://kenpom.com/team.php?team=Youngstown+St." TargetMode="External"/><Relationship Id="rId512" Type="http://schemas.openxmlformats.org/officeDocument/2006/relationships/hyperlink" Target="https://kenpom.com/conf.php?c=MVC" TargetMode="External"/><Relationship Id="rId86" Type="http://schemas.openxmlformats.org/officeDocument/2006/relationships/hyperlink" Target="https://kenpom.com/team.php?team=Northwestern" TargetMode="External"/><Relationship Id="rId151" Type="http://schemas.openxmlformats.org/officeDocument/2006/relationships/hyperlink" Target="https://kenpom.com/team.php?team=Yale" TargetMode="External"/><Relationship Id="rId389" Type="http://schemas.openxmlformats.org/officeDocument/2006/relationships/hyperlink" Target="https://kenpom.com/conf.php?c=BW" TargetMode="External"/><Relationship Id="rId596" Type="http://schemas.openxmlformats.org/officeDocument/2006/relationships/hyperlink" Target="https://kenpom.com/team.php?team=Dartmouth" TargetMode="External"/><Relationship Id="rId817" Type="http://schemas.openxmlformats.org/officeDocument/2006/relationships/hyperlink" Target="https://kenpom.com/conf.php?c=SWAC" TargetMode="External"/><Relationship Id="rId249" Type="http://schemas.openxmlformats.org/officeDocument/2006/relationships/hyperlink" Target="https://kenpom.com/conf.php?c=WAC" TargetMode="External"/><Relationship Id="rId456" Type="http://schemas.openxmlformats.org/officeDocument/2006/relationships/hyperlink" Target="https://kenpom.com/index.php" TargetMode="External"/><Relationship Id="rId663" Type="http://schemas.openxmlformats.org/officeDocument/2006/relationships/hyperlink" Target="https://kenpom.com/team.php?team=Tennessee+Tech" TargetMode="External"/><Relationship Id="rId13" Type="http://schemas.openxmlformats.org/officeDocument/2006/relationships/hyperlink" Target="https://kenpom.com/conf.php?c=BE" TargetMode="External"/><Relationship Id="rId109" Type="http://schemas.openxmlformats.org/officeDocument/2006/relationships/hyperlink" Target="https://kenpom.com/team.php?team=Michigan" TargetMode="External"/><Relationship Id="rId316" Type="http://schemas.openxmlformats.org/officeDocument/2006/relationships/hyperlink" Target="https://kenpom.com/conf.php?c=BE" TargetMode="External"/><Relationship Id="rId523" Type="http://schemas.openxmlformats.org/officeDocument/2006/relationships/hyperlink" Target="https://kenpom.com/team.php?team=Murray+St." TargetMode="External"/><Relationship Id="rId97" Type="http://schemas.openxmlformats.org/officeDocument/2006/relationships/hyperlink" Target="https://kenpom.com/index.php?s=RankAdjTempo" TargetMode="External"/><Relationship Id="rId730" Type="http://schemas.openxmlformats.org/officeDocument/2006/relationships/hyperlink" Target="https://kenpom.com/index.php?s=TeamName" TargetMode="External"/><Relationship Id="rId828" Type="http://schemas.openxmlformats.org/officeDocument/2006/relationships/hyperlink" Target="https://kenpom.com/index.php?s=RankSOSO" TargetMode="External"/><Relationship Id="rId162" Type="http://schemas.openxmlformats.org/officeDocument/2006/relationships/hyperlink" Target="https://kenpom.com/conf.php?c=P12" TargetMode="External"/><Relationship Id="rId218" Type="http://schemas.openxmlformats.org/officeDocument/2006/relationships/hyperlink" Target="https://kenpom.com/team.php?team=South+Alabama" TargetMode="External"/><Relationship Id="rId425" Type="http://schemas.openxmlformats.org/officeDocument/2006/relationships/hyperlink" Target="https://kenpom.com/conf.php?c=ASun" TargetMode="External"/><Relationship Id="rId467" Type="http://schemas.openxmlformats.org/officeDocument/2006/relationships/hyperlink" Target="https://kenpom.com/team.php?team=St.+Bonaventure" TargetMode="External"/><Relationship Id="rId632" Type="http://schemas.openxmlformats.org/officeDocument/2006/relationships/hyperlink" Target="https://kenpom.com/team.php?team=UTSA" TargetMode="External"/><Relationship Id="rId271" Type="http://schemas.openxmlformats.org/officeDocument/2006/relationships/hyperlink" Target="https://kenpom.com/conf.php?c=BSky" TargetMode="External"/><Relationship Id="rId674" Type="http://schemas.openxmlformats.org/officeDocument/2006/relationships/hyperlink" Target="https://kenpom.com/conf.php?c=BW" TargetMode="External"/><Relationship Id="rId24" Type="http://schemas.openxmlformats.org/officeDocument/2006/relationships/hyperlink" Target="https://kenpom.com/team.php?team=Purdue" TargetMode="External"/><Relationship Id="rId66" Type="http://schemas.openxmlformats.org/officeDocument/2006/relationships/hyperlink" Target="https://kenpom.com/team.php?team=Kentucky" TargetMode="External"/><Relationship Id="rId131" Type="http://schemas.openxmlformats.org/officeDocument/2006/relationships/hyperlink" Target="https://kenpom.com/team.php?team=Arizona+St." TargetMode="External"/><Relationship Id="rId327" Type="http://schemas.openxmlformats.org/officeDocument/2006/relationships/hyperlink" Target="https://kenpom.com/team.php?team=Fresno+St." TargetMode="External"/><Relationship Id="rId369" Type="http://schemas.openxmlformats.org/officeDocument/2006/relationships/hyperlink" Target="https://kenpom.com/index.php?s=RankAdjDE" TargetMode="External"/><Relationship Id="rId534" Type="http://schemas.openxmlformats.org/officeDocument/2006/relationships/hyperlink" Target="https://kenpom.com/conf.php?c=ASun" TargetMode="External"/><Relationship Id="rId576" Type="http://schemas.openxmlformats.org/officeDocument/2006/relationships/hyperlink" Target="https://kenpom.com/team.php?team=Canisius" TargetMode="External"/><Relationship Id="rId741" Type="http://schemas.openxmlformats.org/officeDocument/2006/relationships/hyperlink" Target="https://kenpom.com/conf.php?c=OVC" TargetMode="External"/><Relationship Id="rId783" Type="http://schemas.openxmlformats.org/officeDocument/2006/relationships/hyperlink" Target="https://kenpom.com/conf.php?c=Pat" TargetMode="External"/><Relationship Id="rId173" Type="http://schemas.openxmlformats.org/officeDocument/2006/relationships/hyperlink" Target="https://kenpom.com/team.php?team=Iona" TargetMode="External"/><Relationship Id="rId229" Type="http://schemas.openxmlformats.org/officeDocument/2006/relationships/hyperlink" Target="https://kenpom.com/conf.php?c=SB" TargetMode="External"/><Relationship Id="rId380" Type="http://schemas.openxmlformats.org/officeDocument/2006/relationships/hyperlink" Target="https://kenpom.com/team.php?team=Tarleton+St." TargetMode="External"/><Relationship Id="rId436" Type="http://schemas.openxmlformats.org/officeDocument/2006/relationships/hyperlink" Target="https://kenpom.com/team.php?team=Pacific" TargetMode="External"/><Relationship Id="rId601" Type="http://schemas.openxmlformats.org/officeDocument/2006/relationships/hyperlink" Target="https://kenpom.com/conf.php?c=ASun" TargetMode="External"/><Relationship Id="rId643" Type="http://schemas.openxmlformats.org/officeDocument/2006/relationships/hyperlink" Target="https://kenpom.com/index.php?s=RankAdjTempo" TargetMode="External"/><Relationship Id="rId240" Type="http://schemas.openxmlformats.org/officeDocument/2006/relationships/hyperlink" Target="https://kenpom.com/team.php?team=Tulane" TargetMode="External"/><Relationship Id="rId478" Type="http://schemas.openxmlformats.org/officeDocument/2006/relationships/hyperlink" Target="https://kenpom.com/conf.php?c=MAAC" TargetMode="External"/><Relationship Id="rId685" Type="http://schemas.openxmlformats.org/officeDocument/2006/relationships/hyperlink" Target="https://kenpom.com/team.php?team=High+Point" TargetMode="External"/><Relationship Id="rId35" Type="http://schemas.openxmlformats.org/officeDocument/2006/relationships/hyperlink" Target="https://kenpom.com/conf.php?c=BE" TargetMode="External"/><Relationship Id="rId77" Type="http://schemas.openxmlformats.org/officeDocument/2006/relationships/hyperlink" Target="https://kenpom.com/conf.php?c=SEC" TargetMode="External"/><Relationship Id="rId100" Type="http://schemas.openxmlformats.org/officeDocument/2006/relationships/hyperlink" Target="https://kenpom.com/index.php?s=RankSOSO" TargetMode="External"/><Relationship Id="rId282" Type="http://schemas.openxmlformats.org/officeDocument/2006/relationships/hyperlink" Target="https://kenpom.com/index.php?s=RankSOSO" TargetMode="External"/><Relationship Id="rId338" Type="http://schemas.openxmlformats.org/officeDocument/2006/relationships/hyperlink" Target="https://kenpom.com/conf.php?c=MWC" TargetMode="External"/><Relationship Id="rId503" Type="http://schemas.openxmlformats.org/officeDocument/2006/relationships/hyperlink" Target="https://kenpom.com/team.php?team=North+Dakota+St." TargetMode="External"/><Relationship Id="rId545" Type="http://schemas.openxmlformats.org/officeDocument/2006/relationships/hyperlink" Target="https://kenpom.com/team.php?team=Purdue+Fort+Wayne" TargetMode="External"/><Relationship Id="rId587" Type="http://schemas.openxmlformats.org/officeDocument/2006/relationships/hyperlink" Target="https://kenpom.com/conf.php?c=A10" TargetMode="External"/><Relationship Id="rId710" Type="http://schemas.openxmlformats.org/officeDocument/2006/relationships/hyperlink" Target="https://kenpom.com/conf.php?c=SWAC" TargetMode="External"/><Relationship Id="rId752" Type="http://schemas.openxmlformats.org/officeDocument/2006/relationships/hyperlink" Target="https://kenpom.com/team.php?team=The+Citadel" TargetMode="External"/><Relationship Id="rId808" Type="http://schemas.openxmlformats.org/officeDocument/2006/relationships/hyperlink" Target="https://kenpom.com/team.php?team=St.+Francis+NY" TargetMode="External"/><Relationship Id="rId8" Type="http://schemas.openxmlformats.org/officeDocument/2006/relationships/hyperlink" Target="https://kenpom.com/index.php?s=RankSOS" TargetMode="External"/><Relationship Id="rId142" Type="http://schemas.openxmlformats.org/officeDocument/2006/relationships/hyperlink" Target="https://kenpom.com/conf.php?c=A10" TargetMode="External"/><Relationship Id="rId184" Type="http://schemas.openxmlformats.org/officeDocument/2006/relationships/hyperlink" Target="https://kenpom.com/index.php?s=TeamName" TargetMode="External"/><Relationship Id="rId391" Type="http://schemas.openxmlformats.org/officeDocument/2006/relationships/hyperlink" Target="https://kenpom.com/conf.php?c=BSth" TargetMode="External"/><Relationship Id="rId405" Type="http://schemas.openxmlformats.org/officeDocument/2006/relationships/hyperlink" Target="https://kenpom.com/conf.php?c=Ivy" TargetMode="External"/><Relationship Id="rId447" Type="http://schemas.openxmlformats.org/officeDocument/2006/relationships/hyperlink" Target="https://kenpom.com/conf.php?c=BSky" TargetMode="External"/><Relationship Id="rId612" Type="http://schemas.openxmlformats.org/officeDocument/2006/relationships/hyperlink" Target="https://kenpom.com/team.php?team=North+Dakota" TargetMode="External"/><Relationship Id="rId794" Type="http://schemas.openxmlformats.org/officeDocument/2006/relationships/hyperlink" Target="https://kenpom.com/team.php?team=Monmouth" TargetMode="External"/><Relationship Id="rId251" Type="http://schemas.openxmlformats.org/officeDocument/2006/relationships/hyperlink" Target="https://kenpom.com/conf.php?c=MWC" TargetMode="External"/><Relationship Id="rId489" Type="http://schemas.openxmlformats.org/officeDocument/2006/relationships/hyperlink" Target="https://kenpom.com/team.php?team=Massachusetts" TargetMode="External"/><Relationship Id="rId654" Type="http://schemas.openxmlformats.org/officeDocument/2006/relationships/hyperlink" Target="https://kenpom.com/conf.php?c=Pat" TargetMode="External"/><Relationship Id="rId696" Type="http://schemas.openxmlformats.org/officeDocument/2006/relationships/hyperlink" Target="https://kenpom.com/conf.php?c=SWAC" TargetMode="External"/><Relationship Id="rId46" Type="http://schemas.openxmlformats.org/officeDocument/2006/relationships/hyperlink" Target="https://kenpom.com/team.php?team=Duke" TargetMode="External"/><Relationship Id="rId293" Type="http://schemas.openxmlformats.org/officeDocument/2006/relationships/hyperlink" Target="https://kenpom.com/team.php?team=Belmont" TargetMode="External"/><Relationship Id="rId307" Type="http://schemas.openxmlformats.org/officeDocument/2006/relationships/hyperlink" Target="https://kenpom.com/team.php?team=Stephen+F.+Austin" TargetMode="External"/><Relationship Id="rId349" Type="http://schemas.openxmlformats.org/officeDocument/2006/relationships/hyperlink" Target="https://kenpom.com/team.php?team=Lipscomb" TargetMode="External"/><Relationship Id="rId514" Type="http://schemas.openxmlformats.org/officeDocument/2006/relationships/hyperlink" Target="https://kenpom.com/conf.php?c=WCC" TargetMode="External"/><Relationship Id="rId556" Type="http://schemas.openxmlformats.org/officeDocument/2006/relationships/hyperlink" Target="https://kenpom.com/index.php?s=RankSOSD" TargetMode="External"/><Relationship Id="rId721" Type="http://schemas.openxmlformats.org/officeDocument/2006/relationships/hyperlink" Target="https://kenpom.com/team.php?team=Eastern+Michigan" TargetMode="External"/><Relationship Id="rId763" Type="http://schemas.openxmlformats.org/officeDocument/2006/relationships/hyperlink" Target="https://kenpom.com/conf.php?c=Slnd" TargetMode="External"/><Relationship Id="rId88" Type="http://schemas.openxmlformats.org/officeDocument/2006/relationships/hyperlink" Target="https://kenpom.com/team.php?team=Rutgers" TargetMode="External"/><Relationship Id="rId111" Type="http://schemas.openxmlformats.org/officeDocument/2006/relationships/hyperlink" Target="https://kenpom.com/team.php?team=USC" TargetMode="External"/><Relationship Id="rId153" Type="http://schemas.openxmlformats.org/officeDocument/2006/relationships/hyperlink" Target="https://kenpom.com/team.php?team=New+Mexico" TargetMode="External"/><Relationship Id="rId195" Type="http://schemas.openxmlformats.org/officeDocument/2006/relationships/hyperlink" Target="https://kenpom.com/conf.php?c=SEC" TargetMode="External"/><Relationship Id="rId209" Type="http://schemas.openxmlformats.org/officeDocument/2006/relationships/hyperlink" Target="https://kenpom.com/conf.php?c=SB" TargetMode="External"/><Relationship Id="rId360" Type="http://schemas.openxmlformats.org/officeDocument/2006/relationships/hyperlink" Target="https://kenpom.com/conf.php?c=Ivy" TargetMode="External"/><Relationship Id="rId416" Type="http://schemas.openxmlformats.org/officeDocument/2006/relationships/hyperlink" Target="https://kenpom.com/team.php?team=Appalachian+St." TargetMode="External"/><Relationship Id="rId598" Type="http://schemas.openxmlformats.org/officeDocument/2006/relationships/hyperlink" Target="https://kenpom.com/team.php?team=Fairfield" TargetMode="External"/><Relationship Id="rId819" Type="http://schemas.openxmlformats.org/officeDocument/2006/relationships/hyperlink" Target="https://kenpom.com/conf.php?c=Horz" TargetMode="External"/><Relationship Id="rId220" Type="http://schemas.openxmlformats.org/officeDocument/2006/relationships/hyperlink" Target="https://kenpom.com/team.php?team=Nebraska" TargetMode="External"/><Relationship Id="rId458" Type="http://schemas.openxmlformats.org/officeDocument/2006/relationships/hyperlink" Target="https://kenpom.com/index.php" TargetMode="External"/><Relationship Id="rId623" Type="http://schemas.openxmlformats.org/officeDocument/2006/relationships/hyperlink" Target="https://kenpom.com/conf.php?c=OVC" TargetMode="External"/><Relationship Id="rId665" Type="http://schemas.openxmlformats.org/officeDocument/2006/relationships/hyperlink" Target="https://kenpom.com/team.php?team=Illinois+St." TargetMode="External"/><Relationship Id="rId830" Type="http://schemas.openxmlformats.org/officeDocument/2006/relationships/hyperlink" Target="https://kenpom.com/index.php?s=RankNCSOS" TargetMode="External"/><Relationship Id="rId15" Type="http://schemas.openxmlformats.org/officeDocument/2006/relationships/hyperlink" Target="https://kenpom.com/conf.php?c=Amer" TargetMode="External"/><Relationship Id="rId57" Type="http://schemas.openxmlformats.org/officeDocument/2006/relationships/hyperlink" Target="https://kenpom.com/conf.php?c=B10" TargetMode="External"/><Relationship Id="rId262" Type="http://schemas.openxmlformats.org/officeDocument/2006/relationships/hyperlink" Target="https://kenpom.com/team.php?team=Colgate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Mercer" TargetMode="External"/><Relationship Id="rId567" Type="http://schemas.openxmlformats.org/officeDocument/2006/relationships/hyperlink" Target="https://kenpom.com/conf.php?c=BSky" TargetMode="External"/><Relationship Id="rId732" Type="http://schemas.openxmlformats.org/officeDocument/2006/relationships/hyperlink" Target="https://kenpom.com/index.php?s=RankAdjOE" TargetMode="External"/><Relationship Id="rId99" Type="http://schemas.openxmlformats.org/officeDocument/2006/relationships/hyperlink" Target="https://kenpom.com/index.php?s=RankSOS" TargetMode="External"/><Relationship Id="rId122" Type="http://schemas.openxmlformats.org/officeDocument/2006/relationships/hyperlink" Target="https://kenpom.com/conf.php?c=Amer" TargetMode="External"/><Relationship Id="rId164" Type="http://schemas.openxmlformats.org/officeDocument/2006/relationships/hyperlink" Target="https://kenpom.com/conf.php?c=CAA" TargetMode="External"/><Relationship Id="rId371" Type="http://schemas.openxmlformats.org/officeDocument/2006/relationships/hyperlink" Target="https://kenpom.com/index.php?s=RankLuck" TargetMode="External"/><Relationship Id="rId774" Type="http://schemas.openxmlformats.org/officeDocument/2006/relationships/hyperlink" Target="https://kenpom.com/team.php?team=Coppin+St." TargetMode="External"/><Relationship Id="rId427" Type="http://schemas.openxmlformats.org/officeDocument/2006/relationships/hyperlink" Target="https://kenpom.com/conf.php?c=WAC" TargetMode="External"/><Relationship Id="rId469" Type="http://schemas.openxmlformats.org/officeDocument/2006/relationships/hyperlink" Target="https://kenpom.com/team.php?team=St.+Thomas" TargetMode="External"/><Relationship Id="rId634" Type="http://schemas.openxmlformats.org/officeDocument/2006/relationships/hyperlink" Target="https://kenpom.com/team.php?team=Southern" TargetMode="External"/><Relationship Id="rId676" Type="http://schemas.openxmlformats.org/officeDocument/2006/relationships/hyperlink" Target="https://kenpom.com/conf.php?c=ind" TargetMode="External"/><Relationship Id="rId26" Type="http://schemas.openxmlformats.org/officeDocument/2006/relationships/hyperlink" Target="https://kenpom.com/team.php?team=Gonzaga" TargetMode="External"/><Relationship Id="rId231" Type="http://schemas.openxmlformats.org/officeDocument/2006/relationships/hyperlink" Target="https://kenpom.com/conf.php?c=SB" TargetMode="External"/><Relationship Id="rId273" Type="http://schemas.openxmlformats.org/officeDocument/2006/relationships/hyperlink" Target="https://kenpom.com/conf.php?c=Amer" TargetMode="External"/><Relationship Id="rId329" Type="http://schemas.openxmlformats.org/officeDocument/2006/relationships/hyperlink" Target="https://kenpom.com/team.php?team=UC+Riverside" TargetMode="External"/><Relationship Id="rId480" Type="http://schemas.openxmlformats.org/officeDocument/2006/relationships/hyperlink" Target="https://kenpom.com/conf.php?c=MAAC" TargetMode="External"/><Relationship Id="rId536" Type="http://schemas.openxmlformats.org/officeDocument/2006/relationships/hyperlink" Target="https://kenpom.com/conf.php?c=CAA" TargetMode="External"/><Relationship Id="rId701" Type="http://schemas.openxmlformats.org/officeDocument/2006/relationships/hyperlink" Target="https://kenpom.com/team.php?team=Texas+A%26M+Commerce" TargetMode="External"/><Relationship Id="rId68" Type="http://schemas.openxmlformats.org/officeDocument/2006/relationships/hyperlink" Target="https://kenpom.com/team.php?team=Indiana" TargetMode="External"/><Relationship Id="rId133" Type="http://schemas.openxmlformats.org/officeDocument/2006/relationships/hyperlink" Target="https://kenpom.com/team.php?team=UCF" TargetMode="External"/><Relationship Id="rId175" Type="http://schemas.openxmlformats.org/officeDocument/2006/relationships/hyperlink" Target="https://kenpom.com/team.php?team=BYU" TargetMode="External"/><Relationship Id="rId340" Type="http://schemas.openxmlformats.org/officeDocument/2006/relationships/hyperlink" Target="https://kenpom.com/conf.php?c=BSth" TargetMode="External"/><Relationship Id="rId578" Type="http://schemas.openxmlformats.org/officeDocument/2006/relationships/hyperlink" Target="https://kenpom.com/team.php?team=Maryland+Eastern+Shore" TargetMode="External"/><Relationship Id="rId743" Type="http://schemas.openxmlformats.org/officeDocument/2006/relationships/hyperlink" Target="https://kenpom.com/conf.php?c=SWAC" TargetMode="External"/><Relationship Id="rId785" Type="http://schemas.openxmlformats.org/officeDocument/2006/relationships/hyperlink" Target="https://kenpom.com/conf.php?c=OVC" TargetMode="External"/><Relationship Id="rId200" Type="http://schemas.openxmlformats.org/officeDocument/2006/relationships/hyperlink" Target="https://kenpom.com/team.php?team=Stanford" TargetMode="External"/><Relationship Id="rId382" Type="http://schemas.openxmlformats.org/officeDocument/2006/relationships/hyperlink" Target="https://kenpom.com/team.php?team=Montana" TargetMode="External"/><Relationship Id="rId438" Type="http://schemas.openxmlformats.org/officeDocument/2006/relationships/hyperlink" Target="https://kenpom.com/team.php?team=Saint+Joseph%27s" TargetMode="External"/><Relationship Id="rId603" Type="http://schemas.openxmlformats.org/officeDocument/2006/relationships/hyperlink" Target="https://kenpom.com/conf.php?c=Slnd" TargetMode="External"/><Relationship Id="rId645" Type="http://schemas.openxmlformats.org/officeDocument/2006/relationships/hyperlink" Target="https://kenpom.com/index.php?s=RankSOS" TargetMode="External"/><Relationship Id="rId687" Type="http://schemas.openxmlformats.org/officeDocument/2006/relationships/hyperlink" Target="https://kenpom.com/team.php?team=Idaho" TargetMode="External"/><Relationship Id="rId810" Type="http://schemas.openxmlformats.org/officeDocument/2006/relationships/hyperlink" Target="https://kenpom.com/team.php?team=Delaware+St." TargetMode="External"/><Relationship Id="rId242" Type="http://schemas.openxmlformats.org/officeDocument/2006/relationships/hyperlink" Target="https://kenpom.com/team.php?team=Akron" TargetMode="External"/><Relationship Id="rId284" Type="http://schemas.openxmlformats.org/officeDocument/2006/relationships/hyperlink" Target="https://kenpom.com/index.php?s=RankNCSOS" TargetMode="External"/><Relationship Id="rId491" Type="http://schemas.openxmlformats.org/officeDocument/2006/relationships/hyperlink" Target="https://kenpom.com/team.php?team=Northern+Arizona" TargetMode="External"/><Relationship Id="rId505" Type="http://schemas.openxmlformats.org/officeDocument/2006/relationships/hyperlink" Target="https://kenpom.com/team.php?team=Georgetown" TargetMode="External"/><Relationship Id="rId712" Type="http://schemas.openxmlformats.org/officeDocument/2006/relationships/hyperlink" Target="https://kenpom.com/conf.php?c=AE" TargetMode="External"/><Relationship Id="rId37" Type="http://schemas.openxmlformats.org/officeDocument/2006/relationships/hyperlink" Target="https://kenpom.com/conf.php?c=WCC" TargetMode="External"/><Relationship Id="rId79" Type="http://schemas.openxmlformats.org/officeDocument/2006/relationships/hyperlink" Target="https://kenpom.com/conf.php?c=ACC" TargetMode="External"/><Relationship Id="rId102" Type="http://schemas.openxmlformats.org/officeDocument/2006/relationships/hyperlink" Target="https://kenpom.com/index.php?s=RankNCSOS" TargetMode="External"/><Relationship Id="rId144" Type="http://schemas.openxmlformats.org/officeDocument/2006/relationships/hyperlink" Target="https://kenpom.com/conf.php?c=MWC" TargetMode="External"/><Relationship Id="rId547" Type="http://schemas.openxmlformats.org/officeDocument/2006/relationships/hyperlink" Target="https://kenpom.com/index.php" TargetMode="External"/><Relationship Id="rId589" Type="http://schemas.openxmlformats.org/officeDocument/2006/relationships/hyperlink" Target="https://kenpom.com/conf.php?c=ASun" TargetMode="External"/><Relationship Id="rId754" Type="http://schemas.openxmlformats.org/officeDocument/2006/relationships/hyperlink" Target="https://kenpom.com/team.php?team=Stony+Brook" TargetMode="External"/><Relationship Id="rId796" Type="http://schemas.openxmlformats.org/officeDocument/2006/relationships/hyperlink" Target="https://kenpom.com/team.php?team=Bethune+Cookman" TargetMode="External"/><Relationship Id="rId90" Type="http://schemas.openxmlformats.org/officeDocument/2006/relationships/hyperlink" Target="https://kenpom.com/team.php?team=Iowa" TargetMode="External"/><Relationship Id="rId186" Type="http://schemas.openxmlformats.org/officeDocument/2006/relationships/hyperlink" Target="https://kenpom.com/index.php?s=RankAdjOE" TargetMode="External"/><Relationship Id="rId351" Type="http://schemas.openxmlformats.org/officeDocument/2006/relationships/hyperlink" Target="https://kenpom.com/team.php?team=Georgia" TargetMode="External"/><Relationship Id="rId393" Type="http://schemas.openxmlformats.org/officeDocument/2006/relationships/hyperlink" Target="https://kenpom.com/conf.php?c=BSth" TargetMode="External"/><Relationship Id="rId407" Type="http://schemas.openxmlformats.org/officeDocument/2006/relationships/hyperlink" Target="https://kenpom.com/conf.php?c=Slnd" TargetMode="External"/><Relationship Id="rId449" Type="http://schemas.openxmlformats.org/officeDocument/2006/relationships/hyperlink" Target="https://kenpom.com/conf.php?c=Horz" TargetMode="External"/><Relationship Id="rId614" Type="http://schemas.openxmlformats.org/officeDocument/2006/relationships/hyperlink" Target="https://kenpom.com/team.php?team=Miami+OH" TargetMode="External"/><Relationship Id="rId656" Type="http://schemas.openxmlformats.org/officeDocument/2006/relationships/hyperlink" Target="https://kenpom.com/conf.php?c=AE" TargetMode="External"/><Relationship Id="rId821" Type="http://schemas.openxmlformats.org/officeDocument/2006/relationships/hyperlink" Target="https://kenpom.com/index.php?s=TeamName" TargetMode="External"/><Relationship Id="rId211" Type="http://schemas.openxmlformats.org/officeDocument/2006/relationships/hyperlink" Target="https://kenpom.com/conf.php?c=CAA" TargetMode="External"/><Relationship Id="rId253" Type="http://schemas.openxmlformats.org/officeDocument/2006/relationships/hyperlink" Target="https://kenpom.com/conf.php?c=WCC" TargetMode="External"/><Relationship Id="rId295" Type="http://schemas.openxmlformats.org/officeDocument/2006/relationships/hyperlink" Target="https://kenpom.com/team.php?team=Penn" TargetMode="External"/><Relationship Id="rId309" Type="http://schemas.openxmlformats.org/officeDocument/2006/relationships/hyperlink" Target="https://kenpom.com/team.php?team=Ohio" TargetMode="External"/><Relationship Id="rId460" Type="http://schemas.openxmlformats.org/officeDocument/2006/relationships/hyperlink" Target="https://kenpom.com/index.php?s=RankAdjDE" TargetMode="External"/><Relationship Id="rId516" Type="http://schemas.openxmlformats.org/officeDocument/2006/relationships/hyperlink" Target="https://kenpom.com/conf.php?c=A10" TargetMode="External"/><Relationship Id="rId698" Type="http://schemas.openxmlformats.org/officeDocument/2006/relationships/hyperlink" Target="https://kenpom.com/conf.php?c=SWAC" TargetMode="External"/><Relationship Id="rId48" Type="http://schemas.openxmlformats.org/officeDocument/2006/relationships/hyperlink" Target="https://kenpom.com/team.php?team=West+Virginia" TargetMode="External"/><Relationship Id="rId113" Type="http://schemas.openxmlformats.org/officeDocument/2006/relationships/hyperlink" Target="https://kenpom.com/team.php?team=Oklahoma+St.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team.php?team=UT+Arlington" TargetMode="External"/><Relationship Id="rId723" Type="http://schemas.openxmlformats.org/officeDocument/2006/relationships/hyperlink" Target="https://kenpom.com/team.php?team=Nebraska+Omaha" TargetMode="External"/><Relationship Id="rId765" Type="http://schemas.openxmlformats.org/officeDocument/2006/relationships/hyperlink" Target="https://kenpom.com/conf.php?c=ASun" TargetMode="External"/><Relationship Id="rId155" Type="http://schemas.openxmlformats.org/officeDocument/2006/relationships/hyperlink" Target="https://kenpom.com/team.php?team=Washington+St." TargetMode="External"/><Relationship Id="rId197" Type="http://schemas.openxmlformats.org/officeDocument/2006/relationships/hyperlink" Target="https://kenpom.com/conf.php?c=BE" TargetMode="External"/><Relationship Id="rId362" Type="http://schemas.openxmlformats.org/officeDocument/2006/relationships/hyperlink" Target="https://kenpom.com/conf.php?c=BW" TargetMode="External"/><Relationship Id="rId418" Type="http://schemas.openxmlformats.org/officeDocument/2006/relationships/hyperlink" Target="https://kenpom.com/team.php?team=Grambling+St." TargetMode="External"/><Relationship Id="rId625" Type="http://schemas.openxmlformats.org/officeDocument/2006/relationships/hyperlink" Target="https://kenpom.com/conf.php?c=BW" TargetMode="External"/><Relationship Id="rId832" Type="http://schemas.openxmlformats.org/officeDocument/2006/relationships/hyperlink" Target="https://kenpom.com/conf.php?c=Horz" TargetMode="External"/><Relationship Id="rId222" Type="http://schemas.openxmlformats.org/officeDocument/2006/relationships/hyperlink" Target="https://kenpom.com/team.php?team=UNLV" TargetMode="External"/><Relationship Id="rId264" Type="http://schemas.openxmlformats.org/officeDocument/2006/relationships/hyperlink" Target="https://kenpom.com/team.php?team=Middle+Tennessee" TargetMode="External"/><Relationship Id="rId471" Type="http://schemas.openxmlformats.org/officeDocument/2006/relationships/hyperlink" Target="https://kenpom.com/team.php?team=Queens" TargetMode="External"/><Relationship Id="rId667" Type="http://schemas.openxmlformats.org/officeDocument/2006/relationships/hyperlink" Target="https://kenpom.com/team.php?team=Louisville" TargetMode="External"/><Relationship Id="rId17" Type="http://schemas.openxmlformats.org/officeDocument/2006/relationships/hyperlink" Target="https://kenpom.com/conf.php?c=P12" TargetMode="External"/><Relationship Id="rId59" Type="http://schemas.openxmlformats.org/officeDocument/2006/relationships/hyperlink" Target="https://kenpom.com/conf.php?c=ACC" TargetMode="External"/><Relationship Id="rId124" Type="http://schemas.openxmlformats.org/officeDocument/2006/relationships/hyperlink" Target="https://kenpom.com/conf.php?c=BE" TargetMode="External"/><Relationship Id="rId527" Type="http://schemas.openxmlformats.org/officeDocument/2006/relationships/hyperlink" Target="https://kenpom.com/team.php?team=North+Florida" TargetMode="External"/><Relationship Id="rId569" Type="http://schemas.openxmlformats.org/officeDocument/2006/relationships/hyperlink" Target="https://kenpom.com/conf.php?c=WAC" TargetMode="External"/><Relationship Id="rId734" Type="http://schemas.openxmlformats.org/officeDocument/2006/relationships/hyperlink" Target="https://kenpom.com/index.php?s=RankAdjTempo" TargetMode="External"/><Relationship Id="rId776" Type="http://schemas.openxmlformats.org/officeDocument/2006/relationships/hyperlink" Target="https://kenpom.com/team.php?team=Central+Connecticut" TargetMode="External"/><Relationship Id="rId70" Type="http://schemas.openxmlformats.org/officeDocument/2006/relationships/hyperlink" Target="https://kenpom.com/team.php?team=Iowa+St." TargetMode="External"/><Relationship Id="rId166" Type="http://schemas.openxmlformats.org/officeDocument/2006/relationships/hyperlink" Target="https://kenpom.com/conf.php?c=Sum" TargetMode="External"/><Relationship Id="rId331" Type="http://schemas.openxmlformats.org/officeDocument/2006/relationships/hyperlink" Target="https://kenpom.com/team.php?team=George+Mason" TargetMode="External"/><Relationship Id="rId373" Type="http://schemas.openxmlformats.org/officeDocument/2006/relationships/hyperlink" Target="https://kenpom.com/index.php?s=RankSOSO" TargetMode="External"/><Relationship Id="rId429" Type="http://schemas.openxmlformats.org/officeDocument/2006/relationships/hyperlink" Target="https://kenpom.com/conf.php?c=MEAC" TargetMode="External"/><Relationship Id="rId580" Type="http://schemas.openxmlformats.org/officeDocument/2006/relationships/hyperlink" Target="https://kenpom.com/team.php?team=UMBC" TargetMode="External"/><Relationship Id="rId636" Type="http://schemas.openxmlformats.org/officeDocument/2006/relationships/hyperlink" Target="https://kenpom.com/team.php?team=Mount+St.+Mary%27s" TargetMode="External"/><Relationship Id="rId801" Type="http://schemas.openxmlformats.org/officeDocument/2006/relationships/hyperlink" Target="https://kenpom.com/conf.php?c=CAA" TargetMode="External"/><Relationship Id="rId1" Type="http://schemas.openxmlformats.org/officeDocument/2006/relationships/hyperlink" Target="https://kenpom.com/index.php" TargetMode="External"/><Relationship Id="rId233" Type="http://schemas.openxmlformats.org/officeDocument/2006/relationships/hyperlink" Target="https://kenpom.com/conf.php?c=MVC" TargetMode="External"/><Relationship Id="rId440" Type="http://schemas.openxmlformats.org/officeDocument/2006/relationships/hyperlink" Target="https://kenpom.com/team.php?team=Abilene+Christian" TargetMode="External"/><Relationship Id="rId678" Type="http://schemas.openxmlformats.org/officeDocument/2006/relationships/hyperlink" Target="https://kenpom.com/conf.php?c=BW" TargetMode="External"/><Relationship Id="rId28" Type="http://schemas.openxmlformats.org/officeDocument/2006/relationships/hyperlink" Target="https://kenpom.com/team.php?team=Kansas" TargetMode="External"/><Relationship Id="rId275" Type="http://schemas.openxmlformats.org/officeDocument/2006/relationships/hyperlink" Target="https://kenpom.com/index.php?s=TeamName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AE" TargetMode="External"/><Relationship Id="rId538" Type="http://schemas.openxmlformats.org/officeDocument/2006/relationships/hyperlink" Target="https://kenpom.com/conf.php?c=SC" TargetMode="External"/><Relationship Id="rId703" Type="http://schemas.openxmlformats.org/officeDocument/2006/relationships/hyperlink" Target="https://kenpom.com/team.php?team=Saint+Peter%27s" TargetMode="External"/><Relationship Id="rId745" Type="http://schemas.openxmlformats.org/officeDocument/2006/relationships/hyperlink" Target="https://kenpom.com/conf.php?c=MAC" TargetMode="External"/><Relationship Id="rId81" Type="http://schemas.openxmlformats.org/officeDocument/2006/relationships/hyperlink" Target="https://kenpom.com/conf.php?c=B10" TargetMode="External"/><Relationship Id="rId135" Type="http://schemas.openxmlformats.org/officeDocument/2006/relationships/hyperlink" Target="https://kenpom.com/team.php?team=Missouri" TargetMode="External"/><Relationship Id="rId177" Type="http://schemas.openxmlformats.org/officeDocument/2006/relationships/hyperlink" Target="https://kenpom.com/team.php?team=Kent+St." TargetMode="External"/><Relationship Id="rId342" Type="http://schemas.openxmlformats.org/officeDocument/2006/relationships/hyperlink" Target="https://kenpom.com/conf.php?c=ASun" TargetMode="External"/><Relationship Id="rId384" Type="http://schemas.openxmlformats.org/officeDocument/2006/relationships/hyperlink" Target="https://kenpom.com/team.php?team=Louisiana+Tech" TargetMode="External"/><Relationship Id="rId591" Type="http://schemas.openxmlformats.org/officeDocument/2006/relationships/hyperlink" Target="https://kenpom.com/conf.php?c=OVC" TargetMode="External"/><Relationship Id="rId605" Type="http://schemas.openxmlformats.org/officeDocument/2006/relationships/hyperlink" Target="https://kenpom.com/conf.php?c=Pat" TargetMode="External"/><Relationship Id="rId787" Type="http://schemas.openxmlformats.org/officeDocument/2006/relationships/hyperlink" Target="https://kenpom.com/conf.php?c=BSth" TargetMode="External"/><Relationship Id="rId812" Type="http://schemas.openxmlformats.org/officeDocument/2006/relationships/hyperlink" Target="https://kenpom.com/team.php?team=Mississippi+Valley+St." TargetMode="External"/><Relationship Id="rId202" Type="http://schemas.openxmlformats.org/officeDocument/2006/relationships/hyperlink" Target="https://kenpom.com/team.php?team=Santa+Clara" TargetMode="External"/><Relationship Id="rId244" Type="http://schemas.openxmlformats.org/officeDocument/2006/relationships/hyperlink" Target="https://kenpom.com/team.php?team=Charlotte" TargetMode="External"/><Relationship Id="rId647" Type="http://schemas.openxmlformats.org/officeDocument/2006/relationships/hyperlink" Target="https://kenpom.com/index.php?s=RankSOSD" TargetMode="External"/><Relationship Id="rId689" Type="http://schemas.openxmlformats.org/officeDocument/2006/relationships/hyperlink" Target="https://kenpom.com/team.php?team=Illinois+Chicago" TargetMode="External"/><Relationship Id="rId39" Type="http://schemas.openxmlformats.org/officeDocument/2006/relationships/hyperlink" Target="https://kenpom.com/conf.php?c=MWC" TargetMode="External"/><Relationship Id="rId286" Type="http://schemas.openxmlformats.org/officeDocument/2006/relationships/hyperlink" Target="https://kenpom.com/conf.php?c=BE" TargetMode="External"/><Relationship Id="rId451" Type="http://schemas.openxmlformats.org/officeDocument/2006/relationships/hyperlink" Target="https://kenpom.com/conf.php?c=CAA" TargetMode="External"/><Relationship Id="rId493" Type="http://schemas.openxmlformats.org/officeDocument/2006/relationships/hyperlink" Target="https://kenpom.com/team.php?team=Oregon+St." TargetMode="External"/><Relationship Id="rId507" Type="http://schemas.openxmlformats.org/officeDocument/2006/relationships/hyperlink" Target="https://kenpom.com/team.php?team=South+Carolina" TargetMode="External"/><Relationship Id="rId549" Type="http://schemas.openxmlformats.org/officeDocument/2006/relationships/hyperlink" Target="https://kenpom.com/index.php" TargetMode="External"/><Relationship Id="rId714" Type="http://schemas.openxmlformats.org/officeDocument/2006/relationships/hyperlink" Target="https://kenpom.com/conf.php?c=NEC" TargetMode="External"/><Relationship Id="rId756" Type="http://schemas.openxmlformats.org/officeDocument/2006/relationships/hyperlink" Target="https://kenpom.com/team.php?team=Cal+St.+Northridge" TargetMode="External"/><Relationship Id="rId50" Type="http://schemas.openxmlformats.org/officeDocument/2006/relationships/hyperlink" Target="https://kenpom.com/team.php?team=Memphis" TargetMode="External"/><Relationship Id="rId104" Type="http://schemas.openxmlformats.org/officeDocument/2006/relationships/hyperlink" Target="https://kenpom.com/conf.php?c=BE" TargetMode="External"/><Relationship Id="rId146" Type="http://schemas.openxmlformats.org/officeDocument/2006/relationships/hyperlink" Target="https://kenpom.com/conf.php?c=B10" TargetMode="External"/><Relationship Id="rId188" Type="http://schemas.openxmlformats.org/officeDocument/2006/relationships/hyperlink" Target="https://kenpom.com/index.php?s=RankAdjTempo" TargetMode="External"/><Relationship Id="rId311" Type="http://schemas.openxmlformats.org/officeDocument/2006/relationships/hyperlink" Target="https://kenpom.com/team.php?team=UMass+Lowell" TargetMode="External"/><Relationship Id="rId353" Type="http://schemas.openxmlformats.org/officeDocument/2006/relationships/hyperlink" Target="https://kenpom.com/team.php?team=Cal+Baptist" TargetMode="External"/><Relationship Id="rId395" Type="http://schemas.openxmlformats.org/officeDocument/2006/relationships/hyperlink" Target="https://kenpom.com/conf.php?c=ACC" TargetMode="External"/><Relationship Id="rId409" Type="http://schemas.openxmlformats.org/officeDocument/2006/relationships/hyperlink" Target="https://kenpom.com/conf.php?c=SB" TargetMode="External"/><Relationship Id="rId560" Type="http://schemas.openxmlformats.org/officeDocument/2006/relationships/hyperlink" Target="https://kenpom.com/team.php?team=SIU+Edwardsville" TargetMode="External"/><Relationship Id="rId798" Type="http://schemas.openxmlformats.org/officeDocument/2006/relationships/hyperlink" Target="https://kenpom.com/team.php?team=Alabama+St." TargetMode="External"/><Relationship Id="rId92" Type="http://schemas.openxmlformats.org/officeDocument/2006/relationships/hyperlink" Target="https://kenpom.com/index.php" TargetMode="External"/><Relationship Id="rId213" Type="http://schemas.openxmlformats.org/officeDocument/2006/relationships/hyperlink" Target="https://kenpom.com/conf.php?c=MVC" TargetMode="External"/><Relationship Id="rId420" Type="http://schemas.openxmlformats.org/officeDocument/2006/relationships/hyperlink" Target="https://kenpom.com/team.php?team=SMU" TargetMode="External"/><Relationship Id="rId616" Type="http://schemas.openxmlformats.org/officeDocument/2006/relationships/hyperlink" Target="https://kenpom.com/team.php?team=California" TargetMode="External"/><Relationship Id="rId658" Type="http://schemas.openxmlformats.org/officeDocument/2006/relationships/hyperlink" Target="https://kenpom.com/conf.php?c=OVC" TargetMode="External"/><Relationship Id="rId823" Type="http://schemas.openxmlformats.org/officeDocument/2006/relationships/hyperlink" Target="https://kenpom.com/index.php?s=RankAdjOE" TargetMode="External"/><Relationship Id="rId255" Type="http://schemas.openxmlformats.org/officeDocument/2006/relationships/hyperlink" Target="https://kenpom.com/conf.php?c=BW" TargetMode="External"/><Relationship Id="rId297" Type="http://schemas.openxmlformats.org/officeDocument/2006/relationships/hyperlink" Target="https://kenpom.com/team.php?team=Towson" TargetMode="External"/><Relationship Id="rId462" Type="http://schemas.openxmlformats.org/officeDocument/2006/relationships/hyperlink" Target="https://kenpom.com/index.php?s=RankLuck" TargetMode="External"/><Relationship Id="rId518" Type="http://schemas.openxmlformats.org/officeDocument/2006/relationships/hyperlink" Target="https://kenpom.com/conf.php?c=BSth" TargetMode="External"/><Relationship Id="rId725" Type="http://schemas.openxmlformats.org/officeDocument/2006/relationships/hyperlink" Target="https://kenpom.com/team.php?team=North+Carolina+A%26T" TargetMode="External"/><Relationship Id="rId115" Type="http://schemas.openxmlformats.org/officeDocument/2006/relationships/hyperlink" Target="https://kenpom.com/team.php?team=UAB" TargetMode="External"/><Relationship Id="rId157" Type="http://schemas.openxmlformats.org/officeDocument/2006/relationships/hyperlink" Target="https://kenpom.com/team.php?team=Clemson" TargetMode="External"/><Relationship Id="rId322" Type="http://schemas.openxmlformats.org/officeDocument/2006/relationships/hyperlink" Target="https://kenpom.com/conf.php?c=Ivy" TargetMode="External"/><Relationship Id="rId364" Type="http://schemas.openxmlformats.org/officeDocument/2006/relationships/hyperlink" Target="https://kenpom.com/conf.php?c=Horz" TargetMode="External"/><Relationship Id="rId767" Type="http://schemas.openxmlformats.org/officeDocument/2006/relationships/hyperlink" Target="https://kenpom.com/conf.php?c=MAC" TargetMode="External"/><Relationship Id="rId61" Type="http://schemas.openxmlformats.org/officeDocument/2006/relationships/hyperlink" Target="https://kenpom.com/conf.php?c=B12" TargetMode="External"/><Relationship Id="rId199" Type="http://schemas.openxmlformats.org/officeDocument/2006/relationships/hyperlink" Target="https://kenpom.com/conf.php?c=SB" TargetMode="External"/><Relationship Id="rId571" Type="http://schemas.openxmlformats.org/officeDocument/2006/relationships/hyperlink" Target="https://kenpom.com/conf.php?c=SWAC" TargetMode="External"/><Relationship Id="rId627" Type="http://schemas.openxmlformats.org/officeDocument/2006/relationships/hyperlink" Target="https://kenpom.com/conf.php?c=Pat" TargetMode="External"/><Relationship Id="rId669" Type="http://schemas.openxmlformats.org/officeDocument/2006/relationships/hyperlink" Target="https://kenpom.com/team.php?team=Tennessee+St." TargetMode="External"/><Relationship Id="rId834" Type="http://schemas.openxmlformats.org/officeDocument/2006/relationships/hyperlink" Target="https://kenpom.com/conf.php?c=ind" TargetMode="External"/><Relationship Id="rId19" Type="http://schemas.openxmlformats.org/officeDocument/2006/relationships/hyperlink" Target="https://kenpom.com/conf.php?c=SEC" TargetMode="External"/><Relationship Id="rId224" Type="http://schemas.openxmlformats.org/officeDocument/2006/relationships/hyperlink" Target="https://kenpom.com/team.php?team=Saint+Louis" TargetMode="External"/><Relationship Id="rId266" Type="http://schemas.openxmlformats.org/officeDocument/2006/relationships/hyperlink" Target="https://kenpom.com/team.php?team=UNC+Greensboro" TargetMode="External"/><Relationship Id="rId431" Type="http://schemas.openxmlformats.org/officeDocument/2006/relationships/hyperlink" Target="https://kenpom.com/conf.php?c=WCC" TargetMode="External"/><Relationship Id="rId473" Type="http://schemas.openxmlformats.org/officeDocument/2006/relationships/hyperlink" Target="https://kenpom.com/team.php?team=Gardner+Webb" TargetMode="External"/><Relationship Id="rId529" Type="http://schemas.openxmlformats.org/officeDocument/2006/relationships/hyperlink" Target="https://kenpom.com/team.php?team=Wofford" TargetMode="External"/><Relationship Id="rId680" Type="http://schemas.openxmlformats.org/officeDocument/2006/relationships/hyperlink" Target="https://kenpom.com/conf.php?c=SB" TargetMode="External"/><Relationship Id="rId736" Type="http://schemas.openxmlformats.org/officeDocument/2006/relationships/hyperlink" Target="https://kenpom.com/index.php?s=RankSOS" TargetMode="External"/><Relationship Id="rId30" Type="http://schemas.openxmlformats.org/officeDocument/2006/relationships/hyperlink" Target="https://kenpom.com/team.php?team=Marquette" TargetMode="External"/><Relationship Id="rId126" Type="http://schemas.openxmlformats.org/officeDocument/2006/relationships/hyperlink" Target="https://kenpom.com/conf.php?c=ACC" TargetMode="External"/><Relationship Id="rId168" Type="http://schemas.openxmlformats.org/officeDocument/2006/relationships/hyperlink" Target="https://kenpom.com/conf.php?c=WAC" TargetMode="External"/><Relationship Id="rId333" Type="http://schemas.openxmlformats.org/officeDocument/2006/relationships/hyperlink" Target="https://kenpom.com/team.php?team=South+Florida" TargetMode="External"/><Relationship Id="rId540" Type="http://schemas.openxmlformats.org/officeDocument/2006/relationships/hyperlink" Target="https://kenpom.com/conf.php?c=OVC" TargetMode="External"/><Relationship Id="rId778" Type="http://schemas.openxmlformats.org/officeDocument/2006/relationships/hyperlink" Target="https://kenpom.com/team.php?team=Incarnate+Word" TargetMode="External"/><Relationship Id="rId72" Type="http://schemas.openxmlformats.org/officeDocument/2006/relationships/hyperlink" Target="https://kenpom.com/team.php?team=North+Texas" TargetMode="External"/><Relationship Id="rId375" Type="http://schemas.openxmlformats.org/officeDocument/2006/relationships/hyperlink" Target="https://kenpom.com/index.php?s=RankNCSOS" TargetMode="External"/><Relationship Id="rId582" Type="http://schemas.openxmlformats.org/officeDocument/2006/relationships/hyperlink" Target="https://kenpom.com/team.php?team=USC+Upstate" TargetMode="External"/><Relationship Id="rId638" Type="http://schemas.openxmlformats.org/officeDocument/2006/relationships/hyperlink" Target="https://kenpom.com/index.php" TargetMode="External"/><Relationship Id="rId803" Type="http://schemas.openxmlformats.org/officeDocument/2006/relationships/hyperlink" Target="https://kenpom.com/conf.php?c=MVC" TargetMode="External"/><Relationship Id="rId3" Type="http://schemas.openxmlformats.org/officeDocument/2006/relationships/hyperlink" Target="https://kenpom.com/index.php" TargetMode="External"/><Relationship Id="rId235" Type="http://schemas.openxmlformats.org/officeDocument/2006/relationships/hyperlink" Target="https://kenpom.com/conf.php?c=WCC" TargetMode="External"/><Relationship Id="rId277" Type="http://schemas.openxmlformats.org/officeDocument/2006/relationships/hyperlink" Target="https://kenpom.com/index.php?s=RankAdjOE" TargetMode="External"/><Relationship Id="rId400" Type="http://schemas.openxmlformats.org/officeDocument/2006/relationships/hyperlink" Target="https://kenpom.com/team.php?team=Western+Kentucky" TargetMode="External"/><Relationship Id="rId442" Type="http://schemas.openxmlformats.org/officeDocument/2006/relationships/hyperlink" Target="https://kenpom.com/team.php?team=Norfolk+St." TargetMode="External"/><Relationship Id="rId484" Type="http://schemas.openxmlformats.org/officeDocument/2006/relationships/hyperlink" Target="https://kenpom.com/conf.php?c=SB" TargetMode="External"/><Relationship Id="rId705" Type="http://schemas.openxmlformats.org/officeDocument/2006/relationships/hyperlink" Target="https://kenpom.com/team.php?team=Merrimack" TargetMode="External"/><Relationship Id="rId137" Type="http://schemas.openxmlformats.org/officeDocument/2006/relationships/hyperlink" Target="https://kenpom.com/team.php?team=Seton+Hall" TargetMode="External"/><Relationship Id="rId302" Type="http://schemas.openxmlformats.org/officeDocument/2006/relationships/hyperlink" Target="https://kenpom.com/conf.php?c=BW" TargetMode="External"/><Relationship Id="rId344" Type="http://schemas.openxmlformats.org/officeDocument/2006/relationships/hyperlink" Target="https://kenpom.com/conf.php?c=A10" TargetMode="External"/><Relationship Id="rId691" Type="http://schemas.openxmlformats.org/officeDocument/2006/relationships/hyperlink" Target="https://kenpom.com/team.php?team=Charleston+Southern" TargetMode="External"/><Relationship Id="rId747" Type="http://schemas.openxmlformats.org/officeDocument/2006/relationships/hyperlink" Target="https://kenpom.com/conf.php?c=ASun" TargetMode="External"/><Relationship Id="rId789" Type="http://schemas.openxmlformats.org/officeDocument/2006/relationships/hyperlink" Target="https://kenpom.com/conf.php?c=MEAC" TargetMode="External"/><Relationship Id="rId41" Type="http://schemas.openxmlformats.org/officeDocument/2006/relationships/hyperlink" Target="https://kenpom.com/conf.php?c=BE" TargetMode="External"/><Relationship Id="rId83" Type="http://schemas.openxmlformats.org/officeDocument/2006/relationships/hyperlink" Target="https://kenpom.com/conf.php?c=B10" TargetMode="External"/><Relationship Id="rId179" Type="http://schemas.openxmlformats.org/officeDocument/2006/relationships/hyperlink" Target="https://kenpom.com/team.php?team=Dayton" TargetMode="External"/><Relationship Id="rId386" Type="http://schemas.openxmlformats.org/officeDocument/2006/relationships/hyperlink" Target="https://kenpom.com/team.php?team=Notre+Dame" TargetMode="External"/><Relationship Id="rId551" Type="http://schemas.openxmlformats.org/officeDocument/2006/relationships/hyperlink" Target="https://kenpom.com/index.php?s=RankAdjDE" TargetMode="External"/><Relationship Id="rId593" Type="http://schemas.openxmlformats.org/officeDocument/2006/relationships/hyperlink" Target="https://kenpom.com/conf.php?c=Slnd" TargetMode="External"/><Relationship Id="rId607" Type="http://schemas.openxmlformats.org/officeDocument/2006/relationships/hyperlink" Target="https://kenpom.com/conf.php?c=NEC" TargetMode="External"/><Relationship Id="rId649" Type="http://schemas.openxmlformats.org/officeDocument/2006/relationships/hyperlink" Target="https://kenpom.com/team.php?team=Georgia+St." TargetMode="External"/><Relationship Id="rId814" Type="http://schemas.openxmlformats.org/officeDocument/2006/relationships/hyperlink" Target="https://kenpom.com/team.php?team=Lamar" TargetMode="External"/><Relationship Id="rId190" Type="http://schemas.openxmlformats.org/officeDocument/2006/relationships/hyperlink" Target="https://kenpom.com/index.php?s=RankSOS" TargetMode="External"/><Relationship Id="rId204" Type="http://schemas.openxmlformats.org/officeDocument/2006/relationships/hyperlink" Target="https://kenpom.com/team.php?team=Wake+Forest" TargetMode="External"/><Relationship Id="rId246" Type="http://schemas.openxmlformats.org/officeDocument/2006/relationships/hyperlink" Target="https://kenpom.com/team.php?team=Washington" TargetMode="External"/><Relationship Id="rId288" Type="http://schemas.openxmlformats.org/officeDocument/2006/relationships/hyperlink" Target="https://kenpom.com/conf.php?c=SEC" TargetMode="External"/><Relationship Id="rId411" Type="http://schemas.openxmlformats.org/officeDocument/2006/relationships/hyperlink" Target="https://kenpom.com/conf.php?c=CUSA" TargetMode="External"/><Relationship Id="rId453" Type="http://schemas.openxmlformats.org/officeDocument/2006/relationships/hyperlink" Target="https://kenpom.com/conf.php?c=CUSA" TargetMode="External"/><Relationship Id="rId509" Type="http://schemas.openxmlformats.org/officeDocument/2006/relationships/hyperlink" Target="https://kenpom.com/team.php?team=Northern+Colorado" TargetMode="External"/><Relationship Id="rId660" Type="http://schemas.openxmlformats.org/officeDocument/2006/relationships/hyperlink" Target="https://kenpom.com/conf.php?c=MAC" TargetMode="External"/><Relationship Id="rId106" Type="http://schemas.openxmlformats.org/officeDocument/2006/relationships/hyperlink" Target="https://kenpom.com/conf.php?c=P12" TargetMode="External"/><Relationship Id="rId313" Type="http://schemas.openxmlformats.org/officeDocument/2006/relationships/hyperlink" Target="https://kenpom.com/team.php?team=Samford" TargetMode="External"/><Relationship Id="rId495" Type="http://schemas.openxmlformats.org/officeDocument/2006/relationships/hyperlink" Target="https://kenpom.com/team.php?team=Northwestern+St." TargetMode="External"/><Relationship Id="rId716" Type="http://schemas.openxmlformats.org/officeDocument/2006/relationships/hyperlink" Target="https://kenpom.com/conf.php?c=Sum" TargetMode="External"/><Relationship Id="rId758" Type="http://schemas.openxmlformats.org/officeDocument/2006/relationships/hyperlink" Target="https://kenpom.com/team.php?team=NJIT" TargetMode="External"/><Relationship Id="rId10" Type="http://schemas.openxmlformats.org/officeDocument/2006/relationships/hyperlink" Target="https://kenpom.com/index.php?s=RankSOSD" TargetMode="External"/><Relationship Id="rId52" Type="http://schemas.openxmlformats.org/officeDocument/2006/relationships/hyperlink" Target="https://kenpom.com/team.php?team=Kansas+St." TargetMode="External"/><Relationship Id="rId94" Type="http://schemas.openxmlformats.org/officeDocument/2006/relationships/hyperlink" Target="https://kenpom.com/index.php" TargetMode="External"/><Relationship Id="rId148" Type="http://schemas.openxmlformats.org/officeDocument/2006/relationships/hyperlink" Target="https://kenpom.com/conf.php?c=B12" TargetMode="External"/><Relationship Id="rId355" Type="http://schemas.openxmlformats.org/officeDocument/2006/relationships/hyperlink" Target="https://kenpom.com/team.php?team=Missouri+St." TargetMode="External"/><Relationship Id="rId397" Type="http://schemas.openxmlformats.org/officeDocument/2006/relationships/hyperlink" Target="https://kenpom.com/conf.php?c=MAC" TargetMode="External"/><Relationship Id="rId520" Type="http://schemas.openxmlformats.org/officeDocument/2006/relationships/hyperlink" Target="https://kenpom.com/conf.php?c=BSky" TargetMode="External"/><Relationship Id="rId562" Type="http://schemas.openxmlformats.org/officeDocument/2006/relationships/hyperlink" Target="https://kenpom.com/team.php?team=East+Tennessee+St." TargetMode="External"/><Relationship Id="rId618" Type="http://schemas.openxmlformats.org/officeDocument/2006/relationships/hyperlink" Target="https://kenpom.com/team.php?team=Prairie+View+A%26M" TargetMode="External"/><Relationship Id="rId825" Type="http://schemas.openxmlformats.org/officeDocument/2006/relationships/hyperlink" Target="https://kenpom.com/index.php?s=RankAdjTempo" TargetMode="External"/><Relationship Id="rId215" Type="http://schemas.openxmlformats.org/officeDocument/2006/relationships/hyperlink" Target="https://kenpom.com/conf.php?c=SC" TargetMode="External"/><Relationship Id="rId257" Type="http://schemas.openxmlformats.org/officeDocument/2006/relationships/hyperlink" Target="https://kenpom.com/conf.php?c=WAC" TargetMode="External"/><Relationship Id="rId422" Type="http://schemas.openxmlformats.org/officeDocument/2006/relationships/hyperlink" Target="https://kenpom.com/team.php?team=Chattanooga" TargetMode="External"/><Relationship Id="rId464" Type="http://schemas.openxmlformats.org/officeDocument/2006/relationships/hyperlink" Target="https://kenpom.com/index.php?s=RankSOSO" TargetMode="External"/><Relationship Id="rId299" Type="http://schemas.openxmlformats.org/officeDocument/2006/relationships/hyperlink" Target="https://kenpom.com/team.php?team=Troy" TargetMode="External"/><Relationship Id="rId727" Type="http://schemas.openxmlformats.org/officeDocument/2006/relationships/hyperlink" Target="https://kenpom.com/team.php?team=William+%26+Mary" TargetMode="External"/><Relationship Id="rId63" Type="http://schemas.openxmlformats.org/officeDocument/2006/relationships/hyperlink" Target="https://kenpom.com/conf.php?c=B10" TargetMode="External"/><Relationship Id="rId159" Type="http://schemas.openxmlformats.org/officeDocument/2006/relationships/hyperlink" Target="https://kenpom.com/team.php?team=Drake" TargetMode="External"/><Relationship Id="rId366" Type="http://schemas.openxmlformats.org/officeDocument/2006/relationships/hyperlink" Target="https://kenpom.com/index.php?s=TeamName" TargetMode="External"/><Relationship Id="rId573" Type="http://schemas.openxmlformats.org/officeDocument/2006/relationships/hyperlink" Target="https://kenpom.com/conf.php?c=Pat" TargetMode="External"/><Relationship Id="rId780" Type="http://schemas.openxmlformats.org/officeDocument/2006/relationships/hyperlink" Target="https://kenpom.com/team.php?team=Columbia" TargetMode="External"/><Relationship Id="rId226" Type="http://schemas.openxmlformats.org/officeDocument/2006/relationships/hyperlink" Target="https://kenpom.com/team.php?team=San+Jose+St." TargetMode="External"/><Relationship Id="rId433" Type="http://schemas.openxmlformats.org/officeDocument/2006/relationships/hyperlink" Target="https://kenpom.com/conf.php?c=SB" TargetMode="External"/><Relationship Id="rId640" Type="http://schemas.openxmlformats.org/officeDocument/2006/relationships/hyperlink" Target="https://kenpom.com/index.php" TargetMode="External"/><Relationship Id="rId738" Type="http://schemas.openxmlformats.org/officeDocument/2006/relationships/hyperlink" Target="https://kenpom.com/index.php?s=RankSOSD" TargetMode="External"/><Relationship Id="rId74" Type="http://schemas.openxmlformats.org/officeDocument/2006/relationships/hyperlink" Target="https://kenpom.com/team.php?team=Auburn" TargetMode="External"/><Relationship Id="rId377" Type="http://schemas.openxmlformats.org/officeDocument/2006/relationships/hyperlink" Target="https://kenpom.com/conf.php?c=MWC" TargetMode="External"/><Relationship Id="rId500" Type="http://schemas.openxmlformats.org/officeDocument/2006/relationships/hyperlink" Target="https://kenpom.com/conf.php?c=A10" TargetMode="External"/><Relationship Id="rId584" Type="http://schemas.openxmlformats.org/officeDocument/2006/relationships/hyperlink" Target="https://kenpom.com/team.php?team=Loyola+Chicago" TargetMode="External"/><Relationship Id="rId805" Type="http://schemas.openxmlformats.org/officeDocument/2006/relationships/hyperlink" Target="https://kenpom.com/conf.php?c=Slnd" TargetMode="External"/><Relationship Id="rId5" Type="http://schemas.openxmlformats.org/officeDocument/2006/relationships/hyperlink" Target="https://kenpom.com/index.php?s=RankAdjDE" TargetMode="External"/><Relationship Id="rId237" Type="http://schemas.openxmlformats.org/officeDocument/2006/relationships/hyperlink" Target="https://kenpom.com/conf.php?c=Amer" TargetMode="External"/><Relationship Id="rId791" Type="http://schemas.openxmlformats.org/officeDocument/2006/relationships/hyperlink" Target="https://kenpom.com/conf.php?c=AE" TargetMode="External"/><Relationship Id="rId444" Type="http://schemas.openxmlformats.org/officeDocument/2006/relationships/hyperlink" Target="https://kenpom.com/team.php?team=Cleveland+St." TargetMode="External"/><Relationship Id="rId651" Type="http://schemas.openxmlformats.org/officeDocument/2006/relationships/hyperlink" Target="https://kenpom.com/team.php?team=Louisiana+Monroe" TargetMode="External"/><Relationship Id="rId749" Type="http://schemas.openxmlformats.org/officeDocument/2006/relationships/hyperlink" Target="https://kenpom.com/conf.php?c=Pat" TargetMode="External"/><Relationship Id="rId290" Type="http://schemas.openxmlformats.org/officeDocument/2006/relationships/hyperlink" Target="https://kenpom.com/conf.php?c=BW" TargetMode="External"/><Relationship Id="rId304" Type="http://schemas.openxmlformats.org/officeDocument/2006/relationships/hyperlink" Target="https://kenpom.com/conf.php?c=A10" TargetMode="External"/><Relationship Id="rId388" Type="http://schemas.openxmlformats.org/officeDocument/2006/relationships/hyperlink" Target="https://kenpom.com/team.php?team=Long+Beach+St." TargetMode="External"/><Relationship Id="rId511" Type="http://schemas.openxmlformats.org/officeDocument/2006/relationships/hyperlink" Target="https://kenpom.com/team.php?team=Northern+Iowa" TargetMode="External"/><Relationship Id="rId609" Type="http://schemas.openxmlformats.org/officeDocument/2006/relationships/hyperlink" Target="https://kenpom.com/conf.php?c=Pat" TargetMode="External"/><Relationship Id="rId85" Type="http://schemas.openxmlformats.org/officeDocument/2006/relationships/hyperlink" Target="https://kenpom.com/conf.php?c=MWC" TargetMode="External"/><Relationship Id="rId150" Type="http://schemas.openxmlformats.org/officeDocument/2006/relationships/hyperlink" Target="https://kenpom.com/conf.php?c=WAC" TargetMode="External"/><Relationship Id="rId595" Type="http://schemas.openxmlformats.org/officeDocument/2006/relationships/hyperlink" Target="https://kenpom.com/conf.php?c=MAAC" TargetMode="External"/><Relationship Id="rId816" Type="http://schemas.openxmlformats.org/officeDocument/2006/relationships/hyperlink" Target="https://kenpom.com/team.php?team=Florida+A%26M" TargetMode="External"/><Relationship Id="rId248" Type="http://schemas.openxmlformats.org/officeDocument/2006/relationships/hyperlink" Target="https://kenpom.com/team.php?team=Grand+Canyon" TargetMode="External"/><Relationship Id="rId455" Type="http://schemas.openxmlformats.org/officeDocument/2006/relationships/hyperlink" Target="https://kenpom.com/conf.php?c=Horz" TargetMode="External"/><Relationship Id="rId662" Type="http://schemas.openxmlformats.org/officeDocument/2006/relationships/hyperlink" Target="https://kenpom.com/conf.php?c=SB" TargetMode="External"/><Relationship Id="rId12" Type="http://schemas.openxmlformats.org/officeDocument/2006/relationships/hyperlink" Target="https://kenpom.com/team.php?team=Connecticut" TargetMode="External"/><Relationship Id="rId108" Type="http://schemas.openxmlformats.org/officeDocument/2006/relationships/hyperlink" Target="https://kenpom.com/conf.php?c=ACC" TargetMode="External"/><Relationship Id="rId315" Type="http://schemas.openxmlformats.org/officeDocument/2006/relationships/hyperlink" Target="https://kenpom.com/team.php?team=DePaul" TargetMode="External"/><Relationship Id="rId522" Type="http://schemas.openxmlformats.org/officeDocument/2006/relationships/hyperlink" Target="https://kenpom.com/conf.php?c=Horz" TargetMode="External"/><Relationship Id="rId96" Type="http://schemas.openxmlformats.org/officeDocument/2006/relationships/hyperlink" Target="https://kenpom.com/index.php?s=RankAdjDE" TargetMode="External"/><Relationship Id="rId161" Type="http://schemas.openxmlformats.org/officeDocument/2006/relationships/hyperlink" Target="https://kenpom.com/team.php?team=Colorado" TargetMode="External"/><Relationship Id="rId399" Type="http://schemas.openxmlformats.org/officeDocument/2006/relationships/hyperlink" Target="https://kenpom.com/conf.php?c=ASun" TargetMode="External"/><Relationship Id="rId827" Type="http://schemas.openxmlformats.org/officeDocument/2006/relationships/hyperlink" Target="https://kenpom.com/index.php?s=RankSOS" TargetMode="External"/><Relationship Id="rId259" Type="http://schemas.openxmlformats.org/officeDocument/2006/relationships/hyperlink" Target="https://kenpom.com/conf.php?c=BSky" TargetMode="External"/><Relationship Id="rId466" Type="http://schemas.openxmlformats.org/officeDocument/2006/relationships/hyperlink" Target="https://kenpom.com/index.php?s=RankNCSOS" TargetMode="External"/><Relationship Id="rId673" Type="http://schemas.openxmlformats.org/officeDocument/2006/relationships/hyperlink" Target="https://kenpom.com/team.php?team=Cal+Poly" TargetMode="External"/><Relationship Id="rId23" Type="http://schemas.openxmlformats.org/officeDocument/2006/relationships/hyperlink" Target="https://kenpom.com/conf.php?c=SEC" TargetMode="External"/><Relationship Id="rId119" Type="http://schemas.openxmlformats.org/officeDocument/2006/relationships/hyperlink" Target="https://kenpom.com/team.php?team=Ohio+St." TargetMode="External"/><Relationship Id="rId326" Type="http://schemas.openxmlformats.org/officeDocument/2006/relationships/hyperlink" Target="https://kenpom.com/conf.php?c=WAC" TargetMode="External"/><Relationship Id="rId533" Type="http://schemas.openxmlformats.org/officeDocument/2006/relationships/hyperlink" Target="https://kenpom.com/team.php?team=Jacksonville" TargetMode="External"/><Relationship Id="rId740" Type="http://schemas.openxmlformats.org/officeDocument/2006/relationships/hyperlink" Target="https://kenpom.com/team.php?team=Little+Rock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Rider" TargetMode="External"/><Relationship Id="rId600" Type="http://schemas.openxmlformats.org/officeDocument/2006/relationships/hyperlink" Target="https://kenpom.com/team.php?team=Bellarmine" TargetMode="External"/><Relationship Id="rId684" Type="http://schemas.openxmlformats.org/officeDocument/2006/relationships/hyperlink" Target="https://kenpom.com/conf.php?c=Sum" TargetMode="External"/><Relationship Id="rId337" Type="http://schemas.openxmlformats.org/officeDocument/2006/relationships/hyperlink" Target="https://kenpom.com/team.php?team=Air+Force" TargetMode="External"/><Relationship Id="rId34" Type="http://schemas.openxmlformats.org/officeDocument/2006/relationships/hyperlink" Target="https://kenpom.com/team.php?team=Creighton" TargetMode="External"/><Relationship Id="rId544" Type="http://schemas.openxmlformats.org/officeDocument/2006/relationships/hyperlink" Target="https://kenpom.com/conf.php?c=BSky" TargetMode="External"/><Relationship Id="rId751" Type="http://schemas.openxmlformats.org/officeDocument/2006/relationships/hyperlink" Target="https://kenpom.com/conf.php?c=NEC" TargetMode="External"/><Relationship Id="rId183" Type="http://schemas.openxmlformats.org/officeDocument/2006/relationships/hyperlink" Target="https://kenpom.com/index.php" TargetMode="External"/><Relationship Id="rId390" Type="http://schemas.openxmlformats.org/officeDocument/2006/relationships/hyperlink" Target="https://kenpom.com/team.php?team=Radford" TargetMode="External"/><Relationship Id="rId404" Type="http://schemas.openxmlformats.org/officeDocument/2006/relationships/hyperlink" Target="https://kenpom.com/team.php?team=Brown" TargetMode="External"/><Relationship Id="rId611" Type="http://schemas.openxmlformats.org/officeDocument/2006/relationships/hyperlink" Target="https://kenpom.com/conf.php?c=Sum" TargetMode="External"/><Relationship Id="rId250" Type="http://schemas.openxmlformats.org/officeDocument/2006/relationships/hyperlink" Target="https://kenpom.com/team.php?team=Colorado+St." TargetMode="External"/><Relationship Id="rId488" Type="http://schemas.openxmlformats.org/officeDocument/2006/relationships/hyperlink" Target="https://kenpom.com/conf.php?c=MAC" TargetMode="External"/><Relationship Id="rId695" Type="http://schemas.openxmlformats.org/officeDocument/2006/relationships/hyperlink" Target="https://kenpom.com/team.php?team=Jackson+St." TargetMode="External"/><Relationship Id="rId709" Type="http://schemas.openxmlformats.org/officeDocument/2006/relationships/hyperlink" Target="https://kenpom.com/team.php?team=Alabama+A%26M" TargetMode="External"/><Relationship Id="rId45" Type="http://schemas.openxmlformats.org/officeDocument/2006/relationships/hyperlink" Target="https://kenpom.com/conf.php?c=CUSA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CAA" TargetMode="External"/><Relationship Id="rId555" Type="http://schemas.openxmlformats.org/officeDocument/2006/relationships/hyperlink" Target="https://kenpom.com/index.php?s=RankSOSO" TargetMode="External"/><Relationship Id="rId762" Type="http://schemas.openxmlformats.org/officeDocument/2006/relationships/hyperlink" Target="https://kenpom.com/team.php?team=New+Orleans" TargetMode="External"/><Relationship Id="rId194" Type="http://schemas.openxmlformats.org/officeDocument/2006/relationships/hyperlink" Target="https://kenpom.com/team.php?team=Vanderbilt" TargetMode="External"/><Relationship Id="rId208" Type="http://schemas.openxmlformats.org/officeDocument/2006/relationships/hyperlink" Target="https://kenpom.com/team.php?team=Louisiana" TargetMode="External"/><Relationship Id="rId415" Type="http://schemas.openxmlformats.org/officeDocument/2006/relationships/hyperlink" Target="https://kenpom.com/conf.php?c=Amer" TargetMode="External"/><Relationship Id="rId622" Type="http://schemas.openxmlformats.org/officeDocument/2006/relationships/hyperlink" Target="https://kenpom.com/team.php?team=Tennessee+Martin" TargetMode="External"/><Relationship Id="rId261" Type="http://schemas.openxmlformats.org/officeDocument/2006/relationships/hyperlink" Target="https://kenpom.com/conf.php?c=AE" TargetMode="External"/><Relationship Id="rId499" Type="http://schemas.openxmlformats.org/officeDocument/2006/relationships/hyperlink" Target="https://kenpom.com/team.php?team=George+Washington" TargetMode="External"/><Relationship Id="rId56" Type="http://schemas.openxmlformats.org/officeDocument/2006/relationships/hyperlink" Target="https://kenpom.com/team.php?team=Maryland" TargetMode="External"/><Relationship Id="rId359" Type="http://schemas.openxmlformats.org/officeDocument/2006/relationships/hyperlink" Target="https://kenpom.com/team.php?team=Harvard" TargetMode="External"/><Relationship Id="rId566" Type="http://schemas.openxmlformats.org/officeDocument/2006/relationships/hyperlink" Target="https://kenpom.com/team.php?team=Idaho+St." TargetMode="External"/><Relationship Id="rId773" Type="http://schemas.openxmlformats.org/officeDocument/2006/relationships/hyperlink" Target="https://kenpom.com/conf.php?c=CAA" TargetMode="External"/><Relationship Id="rId121" Type="http://schemas.openxmlformats.org/officeDocument/2006/relationships/hyperlink" Target="https://kenpom.com/team.php?team=Cincinnati" TargetMode="External"/><Relationship Id="rId219" Type="http://schemas.openxmlformats.org/officeDocument/2006/relationships/hyperlink" Target="https://kenpom.com/conf.php?c=SB" TargetMode="External"/><Relationship Id="rId426" Type="http://schemas.openxmlformats.org/officeDocument/2006/relationships/hyperlink" Target="https://kenpom.com/team.php?team=New+Mexico+St." TargetMode="External"/><Relationship Id="rId633" Type="http://schemas.openxmlformats.org/officeDocument/2006/relationships/hyperlink" Target="https://kenpom.com/conf.php?c=CUSA" TargetMode="External"/><Relationship Id="rId67" Type="http://schemas.openxmlformats.org/officeDocument/2006/relationships/hyperlink" Target="https://kenpom.com/conf.php?c=SEC" TargetMode="External"/><Relationship Id="rId272" Type="http://schemas.openxmlformats.org/officeDocument/2006/relationships/hyperlink" Target="https://kenpom.com/team.php?team=Temple" TargetMode="External"/><Relationship Id="rId577" Type="http://schemas.openxmlformats.org/officeDocument/2006/relationships/hyperlink" Target="https://kenpom.com/conf.php?c=MAAC" TargetMode="External"/><Relationship Id="rId700" Type="http://schemas.openxmlformats.org/officeDocument/2006/relationships/hyperlink" Target="https://kenpom.com/conf.php?c=MAAC" TargetMode="External"/><Relationship Id="rId132" Type="http://schemas.openxmlformats.org/officeDocument/2006/relationships/hyperlink" Target="https://kenpom.com/conf.php?c=P12" TargetMode="External"/><Relationship Id="rId784" Type="http://schemas.openxmlformats.org/officeDocument/2006/relationships/hyperlink" Target="https://kenpom.com/team.php?team=Lindenwood" TargetMode="External"/><Relationship Id="rId437" Type="http://schemas.openxmlformats.org/officeDocument/2006/relationships/hyperlink" Target="https://kenpom.com/conf.php?c=WCC" TargetMode="External"/><Relationship Id="rId644" Type="http://schemas.openxmlformats.org/officeDocument/2006/relationships/hyperlink" Target="https://kenpom.com/index.php?s=RankLuck" TargetMode="External"/><Relationship Id="rId283" Type="http://schemas.openxmlformats.org/officeDocument/2006/relationships/hyperlink" Target="https://kenpom.com/index.php?s=RankSOSD" TargetMode="External"/><Relationship Id="rId490" Type="http://schemas.openxmlformats.org/officeDocument/2006/relationships/hyperlink" Target="https://kenpom.com/conf.php?c=A10" TargetMode="External"/><Relationship Id="rId504" Type="http://schemas.openxmlformats.org/officeDocument/2006/relationships/hyperlink" Target="https://kenpom.com/conf.php?c=Sum" TargetMode="External"/><Relationship Id="rId711" Type="http://schemas.openxmlformats.org/officeDocument/2006/relationships/hyperlink" Target="https://kenpom.com/team.php?team=Binghamton" TargetMode="External"/><Relationship Id="rId78" Type="http://schemas.openxmlformats.org/officeDocument/2006/relationships/hyperlink" Target="https://kenpom.com/team.php?team=Virginia" TargetMode="External"/><Relationship Id="rId143" Type="http://schemas.openxmlformats.org/officeDocument/2006/relationships/hyperlink" Target="https://kenpom.com/team.php?team=Nevada" TargetMode="External"/><Relationship Id="rId350" Type="http://schemas.openxmlformats.org/officeDocument/2006/relationships/hyperlink" Target="https://kenpom.com/conf.php?c=ASun" TargetMode="External"/><Relationship Id="rId588" Type="http://schemas.openxmlformats.org/officeDocument/2006/relationships/hyperlink" Target="https://kenpom.com/team.php?team=North+Alabama" TargetMode="External"/><Relationship Id="rId795" Type="http://schemas.openxmlformats.org/officeDocument/2006/relationships/hyperlink" Target="https://kenpom.com/conf.php?c=CAA" TargetMode="External"/><Relationship Id="rId809" Type="http://schemas.openxmlformats.org/officeDocument/2006/relationships/hyperlink" Target="https://kenpom.com/conf.php?c=NEC" TargetMode="External"/><Relationship Id="rId9" Type="http://schemas.openxmlformats.org/officeDocument/2006/relationships/hyperlink" Target="https://kenpom.com/index.php?s=RankSOSO" TargetMode="External"/><Relationship Id="rId210" Type="http://schemas.openxmlformats.org/officeDocument/2006/relationships/hyperlink" Target="https://kenpom.com/team.php?team=Hofstra" TargetMode="External"/><Relationship Id="rId448" Type="http://schemas.openxmlformats.org/officeDocument/2006/relationships/hyperlink" Target="https://kenpom.com/team.php?team=Wright+St." TargetMode="External"/><Relationship Id="rId655" Type="http://schemas.openxmlformats.org/officeDocument/2006/relationships/hyperlink" Target="https://kenpom.com/team.php?team=New+Hampshire" TargetMode="External"/><Relationship Id="rId294" Type="http://schemas.openxmlformats.org/officeDocument/2006/relationships/hyperlink" Target="https://kenpom.com/conf.php?c=MVC" TargetMode="External"/><Relationship Id="rId308" Type="http://schemas.openxmlformats.org/officeDocument/2006/relationships/hyperlink" Target="https://kenpom.com/conf.php?c=WAC" TargetMode="External"/><Relationship Id="rId515" Type="http://schemas.openxmlformats.org/officeDocument/2006/relationships/hyperlink" Target="https://kenpom.com/team.php?team=La+Salle" TargetMode="External"/><Relationship Id="rId722" Type="http://schemas.openxmlformats.org/officeDocument/2006/relationships/hyperlink" Target="https://kenpom.com/conf.php?c=MAC" TargetMode="External"/><Relationship Id="rId89" Type="http://schemas.openxmlformats.org/officeDocument/2006/relationships/hyperlink" Target="https://kenpom.com/conf.php?c=B10" TargetMode="External"/><Relationship Id="rId154" Type="http://schemas.openxmlformats.org/officeDocument/2006/relationships/hyperlink" Target="https://kenpom.com/conf.php?c=MWC" TargetMode="External"/><Relationship Id="rId361" Type="http://schemas.openxmlformats.org/officeDocument/2006/relationships/hyperlink" Target="https://kenpom.com/team.php?team=UC+Davis" TargetMode="External"/><Relationship Id="rId599" Type="http://schemas.openxmlformats.org/officeDocument/2006/relationships/hyperlink" Target="https://kenpom.com/conf.php?c=MAAC" TargetMode="External"/><Relationship Id="rId459" Type="http://schemas.openxmlformats.org/officeDocument/2006/relationships/hyperlink" Target="https://kenpom.com/index.php?s=RankAdjOE" TargetMode="External"/><Relationship Id="rId666" Type="http://schemas.openxmlformats.org/officeDocument/2006/relationships/hyperlink" Target="https://kenpom.com/conf.php?c=MVC" TargetMode="External"/><Relationship Id="rId16" Type="http://schemas.openxmlformats.org/officeDocument/2006/relationships/hyperlink" Target="https://kenpom.com/team.php?team=UCLA" TargetMode="External"/><Relationship Id="rId221" Type="http://schemas.openxmlformats.org/officeDocument/2006/relationships/hyperlink" Target="https://kenpom.com/conf.php?c=B10" TargetMode="External"/><Relationship Id="rId319" Type="http://schemas.openxmlformats.org/officeDocument/2006/relationships/hyperlink" Target="https://kenpom.com/team.php?team=Southern+Illinois" TargetMode="External"/><Relationship Id="rId526" Type="http://schemas.openxmlformats.org/officeDocument/2006/relationships/hyperlink" Target="https://kenpom.com/conf.php?c=SC" TargetMode="External"/><Relationship Id="rId733" Type="http://schemas.openxmlformats.org/officeDocument/2006/relationships/hyperlink" Target="https://kenpom.com/index.php?s=RankAdjDE" TargetMode="External"/><Relationship Id="rId165" Type="http://schemas.openxmlformats.org/officeDocument/2006/relationships/hyperlink" Target="https://kenpom.com/team.php?team=Oral+Roberts" TargetMode="External"/><Relationship Id="rId372" Type="http://schemas.openxmlformats.org/officeDocument/2006/relationships/hyperlink" Target="https://kenpom.com/index.php?s=RankSOS" TargetMode="External"/><Relationship Id="rId677" Type="http://schemas.openxmlformats.org/officeDocument/2006/relationships/hyperlink" Target="https://kenpom.com/team.php?team=Cal+St.+Bakersfield" TargetMode="External"/><Relationship Id="rId800" Type="http://schemas.openxmlformats.org/officeDocument/2006/relationships/hyperlink" Target="https://kenpom.com/team.php?team=Hampton" TargetMode="External"/><Relationship Id="rId232" Type="http://schemas.openxmlformats.org/officeDocument/2006/relationships/hyperlink" Target="https://kenpom.com/team.php?team=Indiana+St." TargetMode="External"/><Relationship Id="rId27" Type="http://schemas.openxmlformats.org/officeDocument/2006/relationships/hyperlink" Target="https://kenpom.com/conf.php?c=WCC" TargetMode="External"/><Relationship Id="rId537" Type="http://schemas.openxmlformats.org/officeDocument/2006/relationships/hyperlink" Target="https://kenpom.com/team.php?team=Western+Carolina" TargetMode="External"/><Relationship Id="rId744" Type="http://schemas.openxmlformats.org/officeDocument/2006/relationships/hyperlink" Target="https://kenpom.com/team.php?team=Western+Michigan" TargetMode="External"/><Relationship Id="rId80" Type="http://schemas.openxmlformats.org/officeDocument/2006/relationships/hyperlink" Target="https://kenpom.com/team.php?team=Illinois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conf.php?c=BSky" TargetMode="External"/><Relationship Id="rId590" Type="http://schemas.openxmlformats.org/officeDocument/2006/relationships/hyperlink" Target="https://kenpom.com/team.php?team=Southeast+Missouri+St." TargetMode="External"/><Relationship Id="rId604" Type="http://schemas.openxmlformats.org/officeDocument/2006/relationships/hyperlink" Target="https://kenpom.com/team.php?team=Lafayette" TargetMode="External"/><Relationship Id="rId811" Type="http://schemas.openxmlformats.org/officeDocument/2006/relationships/hyperlink" Target="https://kenpom.com/conf.php?c=MEAC" TargetMode="External"/><Relationship Id="rId243" Type="http://schemas.openxmlformats.org/officeDocument/2006/relationships/hyperlink" Target="https://kenpom.com/conf.php?c=MAC" TargetMode="External"/><Relationship Id="rId450" Type="http://schemas.openxmlformats.org/officeDocument/2006/relationships/hyperlink" Target="https://kenpom.com/team.php?team=Drexel" TargetMode="External"/><Relationship Id="rId688" Type="http://schemas.openxmlformats.org/officeDocument/2006/relationships/hyperlink" Target="https://kenpom.com/conf.php?c=BSky" TargetMode="External"/><Relationship Id="rId38" Type="http://schemas.openxmlformats.org/officeDocument/2006/relationships/hyperlink" Target="https://kenpom.com/team.php?team=San+Diego+St." TargetMode="External"/><Relationship Id="rId103" Type="http://schemas.openxmlformats.org/officeDocument/2006/relationships/hyperlink" Target="https://kenpom.com/team.php?team=Providence" TargetMode="External"/><Relationship Id="rId310" Type="http://schemas.openxmlformats.org/officeDocument/2006/relationships/hyperlink" Target="https://kenpom.com/conf.php?c=MAC" TargetMode="External"/><Relationship Id="rId548" Type="http://schemas.openxmlformats.org/officeDocument/2006/relationships/hyperlink" Target="https://kenpom.com/index.php?s=TeamName" TargetMode="External"/><Relationship Id="rId755" Type="http://schemas.openxmlformats.org/officeDocument/2006/relationships/hyperlink" Target="https://kenpom.com/conf.php?c=CAA" TargetMode="External"/><Relationship Id="rId91" Type="http://schemas.openxmlformats.org/officeDocument/2006/relationships/hyperlink" Target="https://kenpom.com/conf.php?c=B10" TargetMode="External"/><Relationship Id="rId187" Type="http://schemas.openxmlformats.org/officeDocument/2006/relationships/hyperlink" Target="https://kenpom.com/index.php?s=RankAdjDE" TargetMode="External"/><Relationship Id="rId394" Type="http://schemas.openxmlformats.org/officeDocument/2006/relationships/hyperlink" Target="https://kenpom.com/team.php?team=Boston+College" TargetMode="External"/><Relationship Id="rId408" Type="http://schemas.openxmlformats.org/officeDocument/2006/relationships/hyperlink" Target="https://kenpom.com/team.php?team=Old+Dominion" TargetMode="External"/><Relationship Id="rId615" Type="http://schemas.openxmlformats.org/officeDocument/2006/relationships/hyperlink" Target="https://kenpom.com/conf.php?c=MAC" TargetMode="External"/><Relationship Id="rId822" Type="http://schemas.openxmlformats.org/officeDocument/2006/relationships/hyperlink" Target="https://kenpom.com/index.php" TargetMode="External"/><Relationship Id="rId254" Type="http://schemas.openxmlformats.org/officeDocument/2006/relationships/hyperlink" Target="https://kenpom.com/team.php?team=UC+Santa+Barbara" TargetMode="External"/><Relationship Id="rId699" Type="http://schemas.openxmlformats.org/officeDocument/2006/relationships/hyperlink" Target="https://kenpom.com/team.php?team=Manhattan" TargetMode="External"/><Relationship Id="rId49" Type="http://schemas.openxmlformats.org/officeDocument/2006/relationships/hyperlink" Target="https://kenpom.com/conf.php?c=B12" TargetMode="External"/><Relationship Id="rId114" Type="http://schemas.openxmlformats.org/officeDocument/2006/relationships/hyperlink" Target="https://kenpom.com/conf.php?c=B12" TargetMode="External"/><Relationship Id="rId461" Type="http://schemas.openxmlformats.org/officeDocument/2006/relationships/hyperlink" Target="https://kenpom.com/index.php?s=RankAdjTempo" TargetMode="External"/><Relationship Id="rId559" Type="http://schemas.openxmlformats.org/officeDocument/2006/relationships/hyperlink" Target="https://kenpom.com/conf.php?c=WAC" TargetMode="External"/><Relationship Id="rId766" Type="http://schemas.openxmlformats.org/officeDocument/2006/relationships/hyperlink" Target="https://kenpom.com/team.php?team=Central+Michigan" TargetMode="External"/><Relationship Id="rId198" Type="http://schemas.openxmlformats.org/officeDocument/2006/relationships/hyperlink" Target="https://kenpom.com/team.php?team=Marshall" TargetMode="External"/><Relationship Id="rId321" Type="http://schemas.openxmlformats.org/officeDocument/2006/relationships/hyperlink" Target="https://kenpom.com/team.php?team=Cornell" TargetMode="External"/><Relationship Id="rId419" Type="http://schemas.openxmlformats.org/officeDocument/2006/relationships/hyperlink" Target="https://kenpom.com/conf.php?c=SWAC" TargetMode="External"/><Relationship Id="rId626" Type="http://schemas.openxmlformats.org/officeDocument/2006/relationships/hyperlink" Target="https://kenpom.com/team.php?team=American" TargetMode="External"/><Relationship Id="rId833" Type="http://schemas.openxmlformats.org/officeDocument/2006/relationships/hyperlink" Target="https://kenpom.com/team.php?team=Hartford" TargetMode="External"/><Relationship Id="rId265" Type="http://schemas.openxmlformats.org/officeDocument/2006/relationships/hyperlink" Target="https://kenpom.com/conf.php?c=CUSA" TargetMode="External"/><Relationship Id="rId472" Type="http://schemas.openxmlformats.org/officeDocument/2006/relationships/hyperlink" Target="https://kenpom.com/conf.php?c=ASun" TargetMode="External"/><Relationship Id="rId125" Type="http://schemas.openxmlformats.org/officeDocument/2006/relationships/hyperlink" Target="https://kenpom.com/team.php?team=N.C.+State" TargetMode="External"/><Relationship Id="rId332" Type="http://schemas.openxmlformats.org/officeDocument/2006/relationships/hyperlink" Target="https://kenpom.com/conf.php?c=A10" TargetMode="External"/><Relationship Id="rId777" Type="http://schemas.openxmlformats.org/officeDocument/2006/relationships/hyperlink" Target="https://kenpom.com/conf.php?c=NEC" TargetMode="External"/><Relationship Id="rId637" Type="http://schemas.openxmlformats.org/officeDocument/2006/relationships/hyperlink" Target="https://kenpom.com/conf.php?c=MAAC" TargetMode="External"/><Relationship Id="rId276" Type="http://schemas.openxmlformats.org/officeDocument/2006/relationships/hyperlink" Target="https://kenpom.com/index.php" TargetMode="External"/><Relationship Id="rId483" Type="http://schemas.openxmlformats.org/officeDocument/2006/relationships/hyperlink" Target="https://kenpom.com/team.php?team=Georgia+Southern" TargetMode="External"/><Relationship Id="rId690" Type="http://schemas.openxmlformats.org/officeDocument/2006/relationships/hyperlink" Target="https://kenpom.com/conf.php?c=MVC" TargetMode="External"/><Relationship Id="rId704" Type="http://schemas.openxmlformats.org/officeDocument/2006/relationships/hyperlink" Target="https://kenpom.com/conf.php?c=MAAC" TargetMode="External"/><Relationship Id="rId40" Type="http://schemas.openxmlformats.org/officeDocument/2006/relationships/hyperlink" Target="https://kenpom.com/team.php?team=Xavier" TargetMode="External"/><Relationship Id="rId136" Type="http://schemas.openxmlformats.org/officeDocument/2006/relationships/hyperlink" Target="https://kenpom.com/conf.php?c=SEC" TargetMode="External"/><Relationship Id="rId343" Type="http://schemas.openxmlformats.org/officeDocument/2006/relationships/hyperlink" Target="https://kenpom.com/team.php?team=Richmond" TargetMode="External"/><Relationship Id="rId550" Type="http://schemas.openxmlformats.org/officeDocument/2006/relationships/hyperlink" Target="https://kenpom.com/index.php?s=RankAdjOE" TargetMode="External"/><Relationship Id="rId788" Type="http://schemas.openxmlformats.org/officeDocument/2006/relationships/hyperlink" Target="https://kenpom.com/team.php?team=South+Carolina+St." TargetMode="External"/><Relationship Id="rId203" Type="http://schemas.openxmlformats.org/officeDocument/2006/relationships/hyperlink" Target="https://kenpom.com/conf.php?c=WCC" TargetMode="External"/><Relationship Id="rId648" Type="http://schemas.openxmlformats.org/officeDocument/2006/relationships/hyperlink" Target="https://kenpom.com/index.php?s=RankNCSOS" TargetMode="External"/><Relationship Id="rId287" Type="http://schemas.openxmlformats.org/officeDocument/2006/relationships/hyperlink" Target="https://kenpom.com/team.php?team=Mississippi" TargetMode="External"/><Relationship Id="rId410" Type="http://schemas.openxmlformats.org/officeDocument/2006/relationships/hyperlink" Target="https://kenpom.com/team.php?team=UTEP" TargetMode="External"/><Relationship Id="rId494" Type="http://schemas.openxmlformats.org/officeDocument/2006/relationships/hyperlink" Target="https://kenpom.com/conf.php?c=P12" TargetMode="External"/><Relationship Id="rId508" Type="http://schemas.openxmlformats.org/officeDocument/2006/relationships/hyperlink" Target="https://kenpom.com/conf.php?c=SEC" TargetMode="External"/><Relationship Id="rId715" Type="http://schemas.openxmlformats.org/officeDocument/2006/relationships/hyperlink" Target="https://kenpom.com/team.php?team=UMKC" TargetMode="External"/><Relationship Id="rId147" Type="http://schemas.openxmlformats.org/officeDocument/2006/relationships/hyperlink" Target="https://kenpom.com/team.php?team=Texas+Tech" TargetMode="External"/><Relationship Id="rId354" Type="http://schemas.openxmlformats.org/officeDocument/2006/relationships/hyperlink" Target="https://kenpom.com/conf.php?c=WAC" TargetMode="External"/><Relationship Id="rId799" Type="http://schemas.openxmlformats.org/officeDocument/2006/relationships/hyperlink" Target="https://kenpom.com/conf.php?c=SWAC" TargetMode="External"/><Relationship Id="rId51" Type="http://schemas.openxmlformats.org/officeDocument/2006/relationships/hyperlink" Target="https://kenpom.com/conf.php?c=Amer" TargetMode="External"/><Relationship Id="rId561" Type="http://schemas.openxmlformats.org/officeDocument/2006/relationships/hyperlink" Target="https://kenpom.com/conf.php?c=OVC" TargetMode="External"/><Relationship Id="rId659" Type="http://schemas.openxmlformats.org/officeDocument/2006/relationships/hyperlink" Target="https://kenpom.com/team.php?team=Bowling+Green" TargetMode="External"/><Relationship Id="rId214" Type="http://schemas.openxmlformats.org/officeDocument/2006/relationships/hyperlink" Target="https://kenpom.com/team.php?team=Furman" TargetMode="External"/><Relationship Id="rId298" Type="http://schemas.openxmlformats.org/officeDocument/2006/relationships/hyperlink" Target="https://kenpom.com/conf.php?c=CAA" TargetMode="External"/><Relationship Id="rId421" Type="http://schemas.openxmlformats.org/officeDocument/2006/relationships/hyperlink" Target="https://kenpom.com/conf.php?c=Amer" TargetMode="External"/><Relationship Id="rId519" Type="http://schemas.openxmlformats.org/officeDocument/2006/relationships/hyperlink" Target="https://kenpom.com/team.php?team=Sacramento+St." TargetMode="External"/><Relationship Id="rId158" Type="http://schemas.openxmlformats.org/officeDocument/2006/relationships/hyperlink" Target="https://kenpom.com/conf.php?c=ACC" TargetMode="External"/><Relationship Id="rId726" Type="http://schemas.openxmlformats.org/officeDocument/2006/relationships/hyperlink" Target="https://kenpom.com/conf.php?c=CAA" TargetMode="External"/><Relationship Id="rId62" Type="http://schemas.openxmlformats.org/officeDocument/2006/relationships/hyperlink" Target="https://kenpom.com/team.php?team=Michigan+St." TargetMode="External"/><Relationship Id="rId365" Type="http://schemas.openxmlformats.org/officeDocument/2006/relationships/hyperlink" Target="https://kenpom.com/index.php" TargetMode="External"/><Relationship Id="rId572" Type="http://schemas.openxmlformats.org/officeDocument/2006/relationships/hyperlink" Target="https://kenpom.com/team.php?team=Army" TargetMode="External"/><Relationship Id="rId225" Type="http://schemas.openxmlformats.org/officeDocument/2006/relationships/hyperlink" Target="https://kenpom.com/conf.php?c=A10" TargetMode="External"/><Relationship Id="rId432" Type="http://schemas.openxmlformats.org/officeDocument/2006/relationships/hyperlink" Target="https://kenpom.com/team.php?team=Texas+St." TargetMode="External"/><Relationship Id="rId737" Type="http://schemas.openxmlformats.org/officeDocument/2006/relationships/hyperlink" Target="https://kenpom.com/index.php?s=RankSOSO" TargetMode="External"/><Relationship Id="rId73" Type="http://schemas.openxmlformats.org/officeDocument/2006/relationships/hyperlink" Target="https://kenpom.com/conf.php?c=CUSA" TargetMode="External"/><Relationship Id="rId169" Type="http://schemas.openxmlformats.org/officeDocument/2006/relationships/hyperlink" Target="https://kenpom.com/team.php?team=Utah" TargetMode="External"/><Relationship Id="rId376" Type="http://schemas.openxmlformats.org/officeDocument/2006/relationships/hyperlink" Target="https://kenpom.com/team.php?team=Wyoming" TargetMode="External"/><Relationship Id="rId583" Type="http://schemas.openxmlformats.org/officeDocument/2006/relationships/hyperlink" Target="https://kenpom.com/conf.php?c=BSth" TargetMode="External"/><Relationship Id="rId790" Type="http://schemas.openxmlformats.org/officeDocument/2006/relationships/hyperlink" Target="https://kenpom.com/team.php?team=Albany" TargetMode="External"/><Relationship Id="rId804" Type="http://schemas.openxmlformats.org/officeDocument/2006/relationships/hyperlink" Target="https://kenpom.com/team.php?team=Houston+Christian" TargetMode="External"/><Relationship Id="rId4" Type="http://schemas.openxmlformats.org/officeDocument/2006/relationships/hyperlink" Target="https://kenpom.com/index.php?s=RankAdjOE" TargetMode="External"/><Relationship Id="rId236" Type="http://schemas.openxmlformats.org/officeDocument/2006/relationships/hyperlink" Target="https://kenpom.com/team.php?team=Wichita+St." TargetMode="External"/><Relationship Id="rId443" Type="http://schemas.openxmlformats.org/officeDocument/2006/relationships/hyperlink" Target="https://kenpom.com/conf.php?c=MEAC" TargetMode="External"/><Relationship Id="rId650" Type="http://schemas.openxmlformats.org/officeDocument/2006/relationships/hyperlink" Target="https://kenpom.com/conf.php?c=SB" TargetMode="External"/><Relationship Id="rId303" Type="http://schemas.openxmlformats.org/officeDocument/2006/relationships/hyperlink" Target="https://kenpom.com/team.php?team=Duquesne" TargetMode="External"/><Relationship Id="rId748" Type="http://schemas.openxmlformats.org/officeDocument/2006/relationships/hyperlink" Target="https://kenpom.com/team.php?team=Loyola+MD" TargetMode="External"/><Relationship Id="rId84" Type="http://schemas.openxmlformats.org/officeDocument/2006/relationships/hyperlink" Target="https://kenpom.com/team.php?team=Boise+St." TargetMode="External"/><Relationship Id="rId387" Type="http://schemas.openxmlformats.org/officeDocument/2006/relationships/hyperlink" Target="https://kenpom.com/conf.php?c=ACC" TargetMode="External"/><Relationship Id="rId510" Type="http://schemas.openxmlformats.org/officeDocument/2006/relationships/hyperlink" Target="https://kenpom.com/conf.php?c=BSky" TargetMode="External"/><Relationship Id="rId594" Type="http://schemas.openxmlformats.org/officeDocument/2006/relationships/hyperlink" Target="https://kenpom.com/team.php?team=Niagara" TargetMode="External"/><Relationship Id="rId608" Type="http://schemas.openxmlformats.org/officeDocument/2006/relationships/hyperlink" Target="https://kenpom.com/team.php?team=Boston+University" TargetMode="External"/><Relationship Id="rId815" Type="http://schemas.openxmlformats.org/officeDocument/2006/relationships/hyperlink" Target="https://kenpom.com/conf.php?c=Slnd" TargetMode="External"/><Relationship Id="rId247" Type="http://schemas.openxmlformats.org/officeDocument/2006/relationships/hyperlink" Target="https://kenpom.com/conf.php?c=P12" TargetMode="External"/><Relationship Id="rId107" Type="http://schemas.openxmlformats.org/officeDocument/2006/relationships/hyperlink" Target="https://kenpom.com/team.php?team=North+Carolina" TargetMode="External"/><Relationship Id="rId454" Type="http://schemas.openxmlformats.org/officeDocument/2006/relationships/hyperlink" Target="https://kenpom.com/team.php?team=Detroit+Mercy" TargetMode="External"/><Relationship Id="rId661" Type="http://schemas.openxmlformats.org/officeDocument/2006/relationships/hyperlink" Target="https://kenpom.com/team.php?team=Arkansas+St." TargetMode="External"/><Relationship Id="rId759" Type="http://schemas.openxmlformats.org/officeDocument/2006/relationships/hyperlink" Target="https://kenpom.com/conf.php?c=AE" TargetMode="External"/><Relationship Id="rId11" Type="http://schemas.openxmlformats.org/officeDocument/2006/relationships/hyperlink" Target="https://kenpom.com/index.php?s=RankNCSOS" TargetMode="External"/><Relationship Id="rId314" Type="http://schemas.openxmlformats.org/officeDocument/2006/relationships/hyperlink" Target="https://kenpom.com/conf.php?c=SC" TargetMode="External"/><Relationship Id="rId398" Type="http://schemas.openxmlformats.org/officeDocument/2006/relationships/hyperlink" Target="https://kenpom.com/team.php?team=Stetson" TargetMode="External"/><Relationship Id="rId521" Type="http://schemas.openxmlformats.org/officeDocument/2006/relationships/hyperlink" Target="https://kenpom.com/team.php?team=Milwaukee" TargetMode="External"/><Relationship Id="rId619" Type="http://schemas.openxmlformats.org/officeDocument/2006/relationships/hyperlink" Target="https://kenpom.com/conf.php?c=SWAC" TargetMode="External"/><Relationship Id="rId95" Type="http://schemas.openxmlformats.org/officeDocument/2006/relationships/hyperlink" Target="https://kenpom.com/index.php?s=RankAdjOE" TargetMode="External"/><Relationship Id="rId160" Type="http://schemas.openxmlformats.org/officeDocument/2006/relationships/hyperlink" Target="https://kenpom.com/conf.php?c=MVC" TargetMode="External"/><Relationship Id="rId826" Type="http://schemas.openxmlformats.org/officeDocument/2006/relationships/hyperlink" Target="https://kenpom.com/index.php?s=RankLuck" TargetMode="External"/><Relationship Id="rId258" Type="http://schemas.openxmlformats.org/officeDocument/2006/relationships/hyperlink" Target="https://kenpom.com/team.php?team=Montana+St." TargetMode="External"/><Relationship Id="rId465" Type="http://schemas.openxmlformats.org/officeDocument/2006/relationships/hyperlink" Target="https://kenpom.com/index.php?s=RankSOSD" TargetMode="External"/><Relationship Id="rId672" Type="http://schemas.openxmlformats.org/officeDocument/2006/relationships/hyperlink" Target="https://kenpom.com/conf.php?c=MVC" TargetMode="External"/><Relationship Id="rId22" Type="http://schemas.openxmlformats.org/officeDocument/2006/relationships/hyperlink" Target="https://kenpom.com/team.php?team=Tennessee" TargetMode="External"/><Relationship Id="rId118" Type="http://schemas.openxmlformats.org/officeDocument/2006/relationships/hyperlink" Target="https://kenpom.com/conf.php?c=ASun" TargetMode="External"/><Relationship Id="rId325" Type="http://schemas.openxmlformats.org/officeDocument/2006/relationships/hyperlink" Target="https://kenpom.com/team.php?team=Seattle" TargetMode="External"/><Relationship Id="rId532" Type="http://schemas.openxmlformats.org/officeDocument/2006/relationships/hyperlink" Target="https://kenpom.com/conf.php?c=ASun" TargetMode="External"/><Relationship Id="rId171" Type="http://schemas.openxmlformats.org/officeDocument/2006/relationships/hyperlink" Target="https://kenpom.com/team.php?team=Florida" TargetMode="External"/><Relationship Id="rId837" Type="http://schemas.openxmlformats.org/officeDocument/2006/relationships/printerSettings" Target="../printerSettings/printerSettings7.bin"/><Relationship Id="rId269" Type="http://schemas.openxmlformats.org/officeDocument/2006/relationships/hyperlink" Target="https://kenpom.com/conf.php?c=ACC" TargetMode="External"/><Relationship Id="rId476" Type="http://schemas.openxmlformats.org/officeDocument/2006/relationships/hyperlink" Target="https://kenpom.com/conf.php?c=ACC" TargetMode="External"/><Relationship Id="rId683" Type="http://schemas.openxmlformats.org/officeDocument/2006/relationships/hyperlink" Target="https://kenpom.com/team.php?team=Denver" TargetMode="External"/><Relationship Id="rId33" Type="http://schemas.openxmlformats.org/officeDocument/2006/relationships/hyperlink" Target="https://kenpom.com/conf.php?c=P12" TargetMode="External"/><Relationship Id="rId129" Type="http://schemas.openxmlformats.org/officeDocument/2006/relationships/hyperlink" Target="https://kenpom.com/team.php?team=Oklahoma" TargetMode="External"/><Relationship Id="rId336" Type="http://schemas.openxmlformats.org/officeDocument/2006/relationships/hyperlink" Target="https://kenpom.com/conf.php?c=WAC" TargetMode="External"/><Relationship Id="rId543" Type="http://schemas.openxmlformats.org/officeDocument/2006/relationships/hyperlink" Target="https://kenpom.com/team.php?team=Portland+St." TargetMode="External"/><Relationship Id="rId182" Type="http://schemas.openxmlformats.org/officeDocument/2006/relationships/hyperlink" Target="https://kenpom.com/conf.php?c=ACC" TargetMode="External"/><Relationship Id="rId403" Type="http://schemas.openxmlformats.org/officeDocument/2006/relationships/hyperlink" Target="https://kenpom.com/conf.php?c=Sum" TargetMode="External"/><Relationship Id="rId750" Type="http://schemas.openxmlformats.org/officeDocument/2006/relationships/hyperlink" Target="https://kenpom.com/team.php?team=Sacred+Heart" TargetMode="External"/><Relationship Id="rId487" Type="http://schemas.openxmlformats.org/officeDocument/2006/relationships/hyperlink" Target="https://kenpom.com/team.php?team=Buffalo" TargetMode="External"/><Relationship Id="rId610" Type="http://schemas.openxmlformats.org/officeDocument/2006/relationships/hyperlink" Target="https://kenpom.com/team.php?team=Western+Illinois" TargetMode="External"/><Relationship Id="rId694" Type="http://schemas.openxmlformats.org/officeDocument/2006/relationships/hyperlink" Target="https://kenpom.com/conf.php?c=Pat" TargetMode="External"/><Relationship Id="rId708" Type="http://schemas.openxmlformats.org/officeDocument/2006/relationships/hyperlink" Target="https://kenpom.com/conf.php?c=CAA" TargetMode="External"/><Relationship Id="rId347" Type="http://schemas.openxmlformats.org/officeDocument/2006/relationships/hyperlink" Target="https://kenpom.com/team.php?team=UNC+Wilmington" TargetMode="External"/><Relationship Id="rId44" Type="http://schemas.openxmlformats.org/officeDocument/2006/relationships/hyperlink" Target="https://kenpom.com/team.php?team=Florida+Atlantic" TargetMode="External"/><Relationship Id="rId554" Type="http://schemas.openxmlformats.org/officeDocument/2006/relationships/hyperlink" Target="https://kenpom.com/index.php?s=RankSOS" TargetMode="External"/><Relationship Id="rId761" Type="http://schemas.openxmlformats.org/officeDocument/2006/relationships/hyperlink" Target="https://kenpom.com/conf.php?c=NEC" TargetMode="External"/><Relationship Id="rId193" Type="http://schemas.openxmlformats.org/officeDocument/2006/relationships/hyperlink" Target="https://kenpom.com/index.php?s=RankNCSOS" TargetMode="External"/><Relationship Id="rId207" Type="http://schemas.openxmlformats.org/officeDocument/2006/relationships/hyperlink" Target="https://kenpom.com/conf.php?c=MAC" TargetMode="External"/><Relationship Id="rId414" Type="http://schemas.openxmlformats.org/officeDocument/2006/relationships/hyperlink" Target="https://kenpom.com/team.php?team=East+Carolina" TargetMode="External"/><Relationship Id="rId498" Type="http://schemas.openxmlformats.org/officeDocument/2006/relationships/hyperlink" Target="https://kenpom.com/conf.php?c=B10" TargetMode="External"/><Relationship Id="rId621" Type="http://schemas.openxmlformats.org/officeDocument/2006/relationships/hyperlink" Target="https://kenpom.com/conf.php?c=Horz" TargetMode="External"/><Relationship Id="rId260" Type="http://schemas.openxmlformats.org/officeDocument/2006/relationships/hyperlink" Target="https://kenpom.com/team.php?team=Vermont" TargetMode="External"/><Relationship Id="rId719" Type="http://schemas.openxmlformats.org/officeDocument/2006/relationships/hyperlink" Target="https://kenpom.com/team.php?team=Tulsa" TargetMode="External"/><Relationship Id="rId55" Type="http://schemas.openxmlformats.org/officeDocument/2006/relationships/hyperlink" Target="https://kenpom.com/conf.php?c=SEC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conf.php?c=WCC" TargetMode="External"/><Relationship Id="rId565" Type="http://schemas.openxmlformats.org/officeDocument/2006/relationships/hyperlink" Target="https://kenpom.com/conf.php?c=BSth" TargetMode="External"/><Relationship Id="rId772" Type="http://schemas.openxmlformats.org/officeDocument/2006/relationships/hyperlink" Target="https://kenpom.com/team.php?team=Elon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drawing" Target="../drawings/drawing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table" Target="../tables/table30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70649-95E7-4DD4-9129-7576392FC3C7}">
  <dimension ref="A1:P1672"/>
  <sheetViews>
    <sheetView topLeftCell="A1640" zoomScale="80" zoomScaleNormal="80" workbookViewId="0">
      <selection activeCell="B1663" sqref="B1663"/>
    </sheetView>
  </sheetViews>
  <sheetFormatPr defaultRowHeight="15"/>
  <cols>
    <col min="1" max="1" width="10.5703125" bestFit="1" customWidth="1"/>
    <col min="2" max="2" width="26.42578125" bestFit="1" customWidth="1"/>
    <col min="3" max="3" width="26.28515625" bestFit="1" customWidth="1"/>
    <col min="4" max="4" width="13.42578125" bestFit="1" customWidth="1"/>
    <col min="5" max="5" width="26.42578125" bestFit="1" customWidth="1"/>
    <col min="6" max="6" width="24.5703125" bestFit="1" customWidth="1"/>
    <col min="7" max="7" width="14.85546875" bestFit="1" customWidth="1"/>
    <col min="8" max="8" width="15" bestFit="1" customWidth="1"/>
    <col min="9" max="9" width="14.85546875" bestFit="1" customWidth="1"/>
    <col min="10" max="10" width="15" bestFit="1" customWidth="1"/>
    <col min="11" max="11" width="13.5703125" bestFit="1" customWidth="1"/>
    <col min="12" max="12" width="26.7109375" bestFit="1" customWidth="1"/>
    <col min="13" max="13" width="25" bestFit="1" customWidth="1"/>
    <col min="14" max="14" width="13" bestFit="1" customWidth="1"/>
    <col min="15" max="15" width="7" bestFit="1" customWidth="1"/>
    <col min="16" max="16" width="8" bestFit="1" customWidth="1"/>
  </cols>
  <sheetData>
    <row r="1" spans="1:1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</row>
    <row r="2" spans="1:16">
      <c r="A2" s="4">
        <v>44947</v>
      </c>
      <c r="B2" s="5" t="s">
        <v>16</v>
      </c>
      <c r="C2" s="5" t="s">
        <v>17</v>
      </c>
      <c r="D2" s="5">
        <v>122</v>
      </c>
      <c r="E2" s="5" t="s">
        <v>18</v>
      </c>
      <c r="F2" s="5">
        <v>0</v>
      </c>
      <c r="G2" s="5">
        <v>24</v>
      </c>
      <c r="H2" s="5">
        <v>173</v>
      </c>
      <c r="I2" s="5">
        <v>146</v>
      </c>
      <c r="J2" s="5">
        <v>62</v>
      </c>
      <c r="K2" s="5">
        <v>309</v>
      </c>
      <c r="L2" s="5" t="s">
        <v>19</v>
      </c>
      <c r="M2" s="5">
        <v>0</v>
      </c>
      <c r="N2" s="5">
        <v>7.5</v>
      </c>
      <c r="O2" s="5">
        <v>-0.08</v>
      </c>
      <c r="P2" s="6">
        <v>12.8</v>
      </c>
    </row>
    <row r="3" spans="1:16">
      <c r="A3" s="4">
        <v>44947</v>
      </c>
      <c r="B3" s="18" t="s">
        <v>20</v>
      </c>
      <c r="C3" s="18" t="s">
        <v>21</v>
      </c>
      <c r="D3" s="5">
        <v>220</v>
      </c>
      <c r="E3" s="5">
        <v>0</v>
      </c>
      <c r="F3" s="5" t="s">
        <v>18</v>
      </c>
      <c r="G3" s="5">
        <v>83</v>
      </c>
      <c r="H3" s="5">
        <v>0</v>
      </c>
      <c r="I3" s="5">
        <v>10</v>
      </c>
      <c r="J3" s="5">
        <v>29</v>
      </c>
      <c r="K3" s="5">
        <v>102</v>
      </c>
      <c r="L3" s="5" t="s">
        <v>18</v>
      </c>
      <c r="M3" s="5">
        <v>0</v>
      </c>
      <c r="N3" s="5">
        <v>6</v>
      </c>
      <c r="O3" s="5">
        <v>15.3</v>
      </c>
      <c r="P3" s="6">
        <v>16.82</v>
      </c>
    </row>
    <row r="4" spans="1:16">
      <c r="A4" s="4">
        <v>44947</v>
      </c>
      <c r="B4" t="s">
        <v>22</v>
      </c>
      <c r="C4" t="s">
        <v>23</v>
      </c>
      <c r="D4" s="5">
        <v>106</v>
      </c>
      <c r="E4" s="5">
        <v>0</v>
      </c>
      <c r="F4" s="5" t="s">
        <v>19</v>
      </c>
      <c r="G4" s="5">
        <v>142</v>
      </c>
      <c r="H4" s="5">
        <v>258</v>
      </c>
      <c r="I4" s="5">
        <v>156</v>
      </c>
      <c r="J4" s="5">
        <v>131</v>
      </c>
      <c r="K4" s="5">
        <v>68</v>
      </c>
      <c r="L4" s="5">
        <v>0</v>
      </c>
      <c r="M4" s="5" t="s">
        <v>19</v>
      </c>
      <c r="N4" s="5">
        <v>8</v>
      </c>
      <c r="O4" s="5">
        <v>-7.42</v>
      </c>
      <c r="P4" s="6">
        <v>3.43</v>
      </c>
    </row>
    <row r="5" spans="1:16">
      <c r="A5" s="4">
        <v>44947</v>
      </c>
      <c r="B5" t="s">
        <v>24</v>
      </c>
      <c r="C5" t="s">
        <v>25</v>
      </c>
      <c r="D5" s="5">
        <v>207</v>
      </c>
      <c r="E5" s="5" t="s">
        <v>26</v>
      </c>
      <c r="F5" s="5">
        <v>0</v>
      </c>
      <c r="G5" s="5">
        <v>111</v>
      </c>
      <c r="H5" s="5">
        <v>72</v>
      </c>
      <c r="I5" s="5">
        <v>183</v>
      </c>
      <c r="J5" s="5">
        <v>321</v>
      </c>
      <c r="K5" s="5">
        <v>18</v>
      </c>
      <c r="L5" s="5">
        <v>0</v>
      </c>
      <c r="M5" s="5" t="s">
        <v>27</v>
      </c>
      <c r="N5" s="5">
        <v>-10.5</v>
      </c>
      <c r="O5" s="5">
        <v>10.7</v>
      </c>
      <c r="P5" s="6">
        <v>-12.83</v>
      </c>
    </row>
    <row r="6" spans="1:16">
      <c r="A6" s="4">
        <v>44947</v>
      </c>
      <c r="B6" t="s">
        <v>28</v>
      </c>
      <c r="C6" t="s">
        <v>29</v>
      </c>
      <c r="D6" s="5">
        <v>170</v>
      </c>
      <c r="E6" s="5" t="s">
        <v>19</v>
      </c>
      <c r="F6" s="5">
        <v>0</v>
      </c>
      <c r="G6" s="5">
        <v>181</v>
      </c>
      <c r="H6" s="5">
        <v>90</v>
      </c>
      <c r="I6" s="5">
        <v>191</v>
      </c>
      <c r="J6" s="5">
        <v>116</v>
      </c>
      <c r="K6" s="5">
        <v>367</v>
      </c>
      <c r="L6" s="5" t="s">
        <v>19</v>
      </c>
      <c r="M6" s="5">
        <v>0</v>
      </c>
      <c r="N6" s="5">
        <v>1.5</v>
      </c>
      <c r="O6" s="5">
        <v>7.97</v>
      </c>
      <c r="P6" s="6">
        <v>4.97</v>
      </c>
    </row>
    <row r="7" spans="1:16">
      <c r="A7" s="4">
        <v>44947</v>
      </c>
      <c r="B7" t="s">
        <v>30</v>
      </c>
      <c r="C7" t="s">
        <v>31</v>
      </c>
      <c r="D7" s="5">
        <v>133</v>
      </c>
      <c r="E7" s="5">
        <v>0</v>
      </c>
      <c r="F7" s="5" t="s">
        <v>18</v>
      </c>
      <c r="G7" s="5">
        <v>102</v>
      </c>
      <c r="H7" s="5">
        <v>229</v>
      </c>
      <c r="I7" s="5">
        <v>262</v>
      </c>
      <c r="J7" s="5">
        <v>214</v>
      </c>
      <c r="K7" s="5">
        <v>132</v>
      </c>
      <c r="L7" s="5">
        <v>0</v>
      </c>
      <c r="M7" s="5" t="s">
        <v>19</v>
      </c>
      <c r="N7" s="5">
        <v>5.5</v>
      </c>
      <c r="O7" s="5">
        <v>-4.38</v>
      </c>
      <c r="P7" s="6">
        <v>-3.06</v>
      </c>
    </row>
    <row r="8" spans="1:16">
      <c r="A8" s="4">
        <v>44947</v>
      </c>
      <c r="B8" t="s">
        <v>32</v>
      </c>
      <c r="C8" t="s">
        <v>33</v>
      </c>
      <c r="D8" s="5">
        <v>491</v>
      </c>
      <c r="E8" s="5">
        <v>0</v>
      </c>
      <c r="F8" s="5" t="s">
        <v>19</v>
      </c>
      <c r="G8" s="5" t="s">
        <v>34</v>
      </c>
      <c r="H8" s="5" t="s">
        <v>34</v>
      </c>
      <c r="I8" s="5">
        <v>240</v>
      </c>
      <c r="J8" s="5">
        <v>256</v>
      </c>
      <c r="K8" s="5">
        <v>463</v>
      </c>
      <c r="L8" s="5" t="s">
        <v>18</v>
      </c>
      <c r="M8" s="5">
        <v>0</v>
      </c>
      <c r="N8" s="5">
        <v>1.5</v>
      </c>
      <c r="O8" s="5">
        <v>0</v>
      </c>
      <c r="P8" s="6">
        <v>-7.29</v>
      </c>
    </row>
    <row r="9" spans="1:16">
      <c r="A9" s="4">
        <v>44947</v>
      </c>
      <c r="B9" t="s">
        <v>35</v>
      </c>
      <c r="C9" t="s">
        <v>36</v>
      </c>
      <c r="D9" s="5">
        <v>93</v>
      </c>
      <c r="E9" s="5" t="s">
        <v>19</v>
      </c>
      <c r="F9" s="5">
        <v>0</v>
      </c>
      <c r="G9" s="5">
        <v>344</v>
      </c>
      <c r="H9" s="5">
        <v>297</v>
      </c>
      <c r="I9" s="5">
        <v>89</v>
      </c>
      <c r="J9" s="5">
        <v>193</v>
      </c>
      <c r="K9" s="5">
        <v>358</v>
      </c>
      <c r="L9" s="5" t="s">
        <v>37</v>
      </c>
      <c r="M9" s="5">
        <v>0</v>
      </c>
      <c r="N9" s="5">
        <v>10</v>
      </c>
      <c r="O9" s="5">
        <v>-10.54</v>
      </c>
      <c r="P9" s="6">
        <v>-1.78</v>
      </c>
    </row>
    <row r="10" spans="1:16">
      <c r="A10" s="4">
        <v>44947</v>
      </c>
      <c r="B10" t="s">
        <v>38</v>
      </c>
      <c r="C10" t="s">
        <v>39</v>
      </c>
      <c r="D10" s="5">
        <v>21</v>
      </c>
      <c r="E10" s="5" t="s">
        <v>26</v>
      </c>
      <c r="F10" s="5">
        <v>0</v>
      </c>
      <c r="G10" s="5">
        <v>28</v>
      </c>
      <c r="H10" s="5">
        <v>18</v>
      </c>
      <c r="I10" s="5">
        <v>86</v>
      </c>
      <c r="J10" s="5">
        <v>234</v>
      </c>
      <c r="K10" s="5">
        <v>353</v>
      </c>
      <c r="L10" s="5">
        <v>0</v>
      </c>
      <c r="M10" s="5" t="s">
        <v>19</v>
      </c>
      <c r="N10" s="5">
        <v>-12.5</v>
      </c>
      <c r="O10" s="5">
        <v>18.940000000000001</v>
      </c>
      <c r="P10" s="6">
        <v>-5.18</v>
      </c>
    </row>
    <row r="11" spans="1:16">
      <c r="A11" s="4">
        <v>44947</v>
      </c>
      <c r="B11" t="s">
        <v>40</v>
      </c>
      <c r="C11" t="s">
        <v>41</v>
      </c>
      <c r="D11" s="5">
        <v>283</v>
      </c>
      <c r="E11" s="5" t="s">
        <v>18</v>
      </c>
      <c r="F11" s="5">
        <v>0</v>
      </c>
      <c r="G11" s="5">
        <v>326</v>
      </c>
      <c r="H11" s="5">
        <v>310</v>
      </c>
      <c r="I11" s="5">
        <v>297</v>
      </c>
      <c r="J11" s="5">
        <v>326</v>
      </c>
      <c r="K11" s="5">
        <v>109</v>
      </c>
      <c r="L11" s="5">
        <v>0</v>
      </c>
      <c r="M11" s="5" t="s">
        <v>37</v>
      </c>
      <c r="N11" s="5">
        <v>3</v>
      </c>
      <c r="O11" s="5">
        <v>-11.37</v>
      </c>
      <c r="P11" s="6">
        <v>-13.57</v>
      </c>
    </row>
    <row r="12" spans="1:16">
      <c r="A12" s="4">
        <v>44947</v>
      </c>
      <c r="B12" t="s">
        <v>42</v>
      </c>
      <c r="C12" t="s">
        <v>43</v>
      </c>
      <c r="D12" s="5">
        <v>386</v>
      </c>
      <c r="E12" s="5" t="s">
        <v>18</v>
      </c>
      <c r="F12" s="5">
        <v>0</v>
      </c>
      <c r="G12" s="5">
        <v>13</v>
      </c>
      <c r="H12" s="5">
        <v>2</v>
      </c>
      <c r="I12" s="5">
        <v>43</v>
      </c>
      <c r="J12" s="5">
        <v>95</v>
      </c>
      <c r="K12" s="5">
        <v>202</v>
      </c>
      <c r="L12" s="5">
        <v>0</v>
      </c>
      <c r="M12" s="5" t="s">
        <v>44</v>
      </c>
      <c r="N12" s="5">
        <v>-11.5</v>
      </c>
      <c r="O12" s="5">
        <v>28.04</v>
      </c>
      <c r="P12" s="6">
        <v>7.07</v>
      </c>
    </row>
    <row r="13" spans="1:16">
      <c r="A13" s="4">
        <v>44947</v>
      </c>
      <c r="B13" t="s">
        <v>45</v>
      </c>
      <c r="C13" t="s">
        <v>46</v>
      </c>
      <c r="D13" s="5">
        <v>206</v>
      </c>
      <c r="E13" s="5" t="s">
        <v>18</v>
      </c>
      <c r="F13" s="5">
        <v>0</v>
      </c>
      <c r="G13" s="5">
        <v>87</v>
      </c>
      <c r="H13" s="5">
        <v>12</v>
      </c>
      <c r="I13" s="5">
        <v>50</v>
      </c>
      <c r="J13" s="5">
        <v>55</v>
      </c>
      <c r="K13" s="5">
        <v>348</v>
      </c>
      <c r="L13" s="5" t="s">
        <v>26</v>
      </c>
      <c r="M13" s="5">
        <v>0</v>
      </c>
      <c r="N13" s="5">
        <v>-1.5</v>
      </c>
      <c r="O13" s="5">
        <v>20.49</v>
      </c>
      <c r="P13" s="6">
        <v>13.7</v>
      </c>
    </row>
    <row r="14" spans="1:16">
      <c r="A14" s="4">
        <v>44947</v>
      </c>
      <c r="B14" t="s">
        <v>47</v>
      </c>
      <c r="C14" t="s">
        <v>48</v>
      </c>
      <c r="D14" s="5">
        <v>25</v>
      </c>
      <c r="E14" s="5" t="s">
        <v>37</v>
      </c>
      <c r="F14" s="5">
        <v>0</v>
      </c>
      <c r="G14" s="5">
        <v>6</v>
      </c>
      <c r="H14" s="5">
        <v>16</v>
      </c>
      <c r="I14" s="5">
        <v>52</v>
      </c>
      <c r="J14" s="5">
        <v>33</v>
      </c>
      <c r="K14" s="5">
        <v>294</v>
      </c>
      <c r="L14" s="5">
        <v>0</v>
      </c>
      <c r="M14" s="5" t="s">
        <v>18</v>
      </c>
      <c r="N14" s="5">
        <v>-2</v>
      </c>
      <c r="O14" s="5">
        <v>19.11</v>
      </c>
      <c r="P14" s="6">
        <v>16.36</v>
      </c>
    </row>
    <row r="15" spans="1:16">
      <c r="A15" s="4">
        <v>44947</v>
      </c>
      <c r="B15" t="s">
        <v>49</v>
      </c>
      <c r="C15" t="s">
        <v>50</v>
      </c>
      <c r="D15" s="5">
        <v>245</v>
      </c>
      <c r="E15" s="5" t="s">
        <v>27</v>
      </c>
      <c r="F15" s="5">
        <v>0</v>
      </c>
      <c r="G15" s="5">
        <v>254</v>
      </c>
      <c r="H15" s="5">
        <v>246</v>
      </c>
      <c r="I15" s="5">
        <v>272</v>
      </c>
      <c r="J15" s="5">
        <v>280</v>
      </c>
      <c r="K15" s="5">
        <v>150</v>
      </c>
      <c r="L15" s="5" t="s">
        <v>19</v>
      </c>
      <c r="M15" s="5">
        <v>0</v>
      </c>
      <c r="N15" s="5" t="e">
        <v>#REF!</v>
      </c>
      <c r="O15" s="5">
        <v>-6.36</v>
      </c>
      <c r="P15" s="6">
        <v>-9.0399999999999991</v>
      </c>
    </row>
    <row r="16" spans="1:16">
      <c r="A16" s="4">
        <v>44947</v>
      </c>
      <c r="B16" t="s">
        <v>51</v>
      </c>
      <c r="C16" t="s">
        <v>52</v>
      </c>
      <c r="D16" s="5">
        <v>212</v>
      </c>
      <c r="E16" s="5" t="s">
        <v>19</v>
      </c>
      <c r="F16" s="5">
        <v>0</v>
      </c>
      <c r="G16" s="5">
        <v>0</v>
      </c>
      <c r="H16" s="5">
        <v>0</v>
      </c>
      <c r="I16" s="5">
        <v>350</v>
      </c>
      <c r="J16" s="5">
        <v>339</v>
      </c>
      <c r="K16" s="5">
        <v>354</v>
      </c>
      <c r="L16" s="5">
        <v>0</v>
      </c>
      <c r="M16" s="5" t="s">
        <v>37</v>
      </c>
      <c r="N16" s="5" t="e">
        <v>#REF!</v>
      </c>
      <c r="O16" s="5">
        <v>0</v>
      </c>
      <c r="P16" s="6">
        <v>-15.13</v>
      </c>
    </row>
    <row r="17" spans="1:16">
      <c r="A17" s="4">
        <v>44947</v>
      </c>
      <c r="B17" t="s">
        <v>53</v>
      </c>
      <c r="C17" t="s">
        <v>54</v>
      </c>
      <c r="D17" s="5">
        <v>482</v>
      </c>
      <c r="E17" s="5">
        <v>0</v>
      </c>
      <c r="F17" s="5" t="s">
        <v>18</v>
      </c>
      <c r="G17" s="5">
        <v>354</v>
      </c>
      <c r="H17" s="5">
        <v>351</v>
      </c>
      <c r="I17" s="5">
        <v>295</v>
      </c>
      <c r="J17" s="5">
        <v>303</v>
      </c>
      <c r="K17" s="5">
        <v>167</v>
      </c>
      <c r="L17" s="5">
        <v>0</v>
      </c>
      <c r="M17" s="5" t="s">
        <v>19</v>
      </c>
      <c r="N17" s="5">
        <v>10</v>
      </c>
      <c r="O17" s="5">
        <v>-17.78</v>
      </c>
      <c r="P17" s="6">
        <v>-11.12</v>
      </c>
    </row>
    <row r="18" spans="1:16">
      <c r="A18" s="4">
        <v>44947</v>
      </c>
      <c r="B18" t="s">
        <v>55</v>
      </c>
      <c r="C18" t="s">
        <v>56</v>
      </c>
      <c r="D18" s="5">
        <v>92</v>
      </c>
      <c r="E18" s="5">
        <v>0</v>
      </c>
      <c r="F18" s="5" t="s">
        <v>57</v>
      </c>
      <c r="G18" s="5">
        <v>349</v>
      </c>
      <c r="H18" s="5">
        <v>357</v>
      </c>
      <c r="I18" s="5">
        <v>342</v>
      </c>
      <c r="J18" s="5">
        <v>210</v>
      </c>
      <c r="K18" s="5">
        <v>269</v>
      </c>
      <c r="L18" s="5" t="s">
        <v>19</v>
      </c>
      <c r="M18" s="5">
        <v>0</v>
      </c>
      <c r="N18" s="5" t="e">
        <v>#REF!</v>
      </c>
      <c r="O18" s="5">
        <v>-23.13</v>
      </c>
      <c r="P18" s="6">
        <v>-2.84</v>
      </c>
    </row>
    <row r="19" spans="1:16">
      <c r="A19" s="4">
        <v>44947</v>
      </c>
      <c r="B19" t="s">
        <v>58</v>
      </c>
      <c r="C19" t="s">
        <v>59</v>
      </c>
      <c r="D19" s="5">
        <v>100</v>
      </c>
      <c r="E19" s="5">
        <v>0</v>
      </c>
      <c r="F19" s="5" t="s">
        <v>18</v>
      </c>
      <c r="G19" s="5">
        <v>74</v>
      </c>
      <c r="H19" s="5">
        <v>89</v>
      </c>
      <c r="I19" s="5">
        <v>170</v>
      </c>
      <c r="J19" s="5">
        <v>346</v>
      </c>
      <c r="K19" s="5">
        <v>112</v>
      </c>
      <c r="L19" s="5">
        <v>0</v>
      </c>
      <c r="M19" s="5" t="s">
        <v>60</v>
      </c>
      <c r="N19" s="5">
        <v>-14</v>
      </c>
      <c r="O19" s="5">
        <v>8.1199999999999992</v>
      </c>
      <c r="P19" s="6">
        <v>-16.64</v>
      </c>
    </row>
    <row r="20" spans="1:16">
      <c r="A20" s="4">
        <v>44947</v>
      </c>
      <c r="B20" t="s">
        <v>61</v>
      </c>
      <c r="C20" t="s">
        <v>62</v>
      </c>
      <c r="D20" s="5">
        <v>27</v>
      </c>
      <c r="E20" s="5" t="s">
        <v>44</v>
      </c>
      <c r="F20" s="5">
        <v>0</v>
      </c>
      <c r="G20" s="5">
        <v>77</v>
      </c>
      <c r="H20" s="5">
        <v>127</v>
      </c>
      <c r="I20" s="5">
        <v>173</v>
      </c>
      <c r="J20" s="5">
        <v>87</v>
      </c>
      <c r="K20" s="5">
        <v>37</v>
      </c>
      <c r="L20" s="5" t="s">
        <v>18</v>
      </c>
      <c r="M20" s="5">
        <v>0</v>
      </c>
      <c r="N20" s="5">
        <v>8</v>
      </c>
      <c r="O20" s="5">
        <v>3.56</v>
      </c>
      <c r="P20" s="6">
        <v>8.4499999999999993</v>
      </c>
    </row>
    <row r="21" spans="1:16">
      <c r="A21" s="4">
        <v>44947</v>
      </c>
      <c r="B21" t="s">
        <v>63</v>
      </c>
      <c r="C21" t="s">
        <v>64</v>
      </c>
      <c r="D21" s="5">
        <v>82</v>
      </c>
      <c r="E21" s="5">
        <v>0</v>
      </c>
      <c r="F21" s="5" t="s">
        <v>26</v>
      </c>
      <c r="G21" s="5">
        <v>334</v>
      </c>
      <c r="H21" s="5">
        <v>348</v>
      </c>
      <c r="I21" s="5">
        <v>249</v>
      </c>
      <c r="J21" s="5">
        <v>217</v>
      </c>
      <c r="K21" s="5">
        <v>41</v>
      </c>
      <c r="L21" s="5">
        <v>0</v>
      </c>
      <c r="M21" s="5" t="s">
        <v>18</v>
      </c>
      <c r="N21" s="5">
        <v>12</v>
      </c>
      <c r="O21" s="5">
        <v>-17.329999999999998</v>
      </c>
      <c r="P21" s="6">
        <v>-3.35</v>
      </c>
    </row>
    <row r="22" spans="1:16">
      <c r="A22" s="4">
        <v>44947</v>
      </c>
      <c r="B22" t="s">
        <v>65</v>
      </c>
      <c r="C22" t="s">
        <v>66</v>
      </c>
      <c r="D22" s="5">
        <v>120</v>
      </c>
      <c r="E22" s="5">
        <v>0</v>
      </c>
      <c r="F22" s="5" t="s">
        <v>26</v>
      </c>
      <c r="G22" s="5">
        <v>309</v>
      </c>
      <c r="H22" s="5">
        <v>238</v>
      </c>
      <c r="I22" s="5" t="s">
        <v>34</v>
      </c>
      <c r="J22" s="5" t="s">
        <v>34</v>
      </c>
      <c r="K22" s="5">
        <v>444</v>
      </c>
      <c r="L22" s="5">
        <v>0</v>
      </c>
      <c r="M22" s="5" t="s">
        <v>44</v>
      </c>
      <c r="N22" s="5" t="e">
        <v>#REF!</v>
      </c>
      <c r="O22" s="5">
        <v>0</v>
      </c>
      <c r="P22" s="6">
        <v>-12.87</v>
      </c>
    </row>
    <row r="23" spans="1:16">
      <c r="A23" s="4">
        <v>44947</v>
      </c>
      <c r="B23" t="s">
        <v>67</v>
      </c>
      <c r="C23" t="s">
        <v>68</v>
      </c>
      <c r="D23" s="5">
        <v>279</v>
      </c>
      <c r="E23" s="5">
        <v>0</v>
      </c>
      <c r="F23" s="5" t="s">
        <v>18</v>
      </c>
      <c r="G23" s="5">
        <v>135</v>
      </c>
      <c r="H23" s="5">
        <v>63</v>
      </c>
      <c r="I23" s="5">
        <v>71</v>
      </c>
      <c r="J23" s="5">
        <v>68</v>
      </c>
      <c r="K23" s="5">
        <v>413</v>
      </c>
      <c r="L23" s="5">
        <v>0</v>
      </c>
      <c r="M23" s="5" t="s">
        <v>18</v>
      </c>
      <c r="N23" s="5">
        <v>3.5</v>
      </c>
      <c r="O23" s="5">
        <v>12.77</v>
      </c>
      <c r="P23" s="6">
        <v>12.01</v>
      </c>
    </row>
    <row r="24" spans="1:16">
      <c r="A24" s="4">
        <v>44947</v>
      </c>
      <c r="B24" t="s">
        <v>69</v>
      </c>
      <c r="C24" t="s">
        <v>70</v>
      </c>
      <c r="D24" s="5">
        <v>265</v>
      </c>
      <c r="E24" s="5">
        <v>0</v>
      </c>
      <c r="F24" s="5" t="s">
        <v>18</v>
      </c>
      <c r="G24" s="5">
        <v>305</v>
      </c>
      <c r="H24" s="5">
        <v>207</v>
      </c>
      <c r="I24" s="5" t="s">
        <v>34</v>
      </c>
      <c r="J24" s="5" t="s">
        <v>34</v>
      </c>
      <c r="K24" s="5">
        <v>85</v>
      </c>
      <c r="L24" s="5">
        <v>0</v>
      </c>
      <c r="M24" s="5" t="s">
        <v>19</v>
      </c>
      <c r="N24" s="5" t="e">
        <v>#REF!</v>
      </c>
      <c r="O24" s="5">
        <v>-2.64</v>
      </c>
      <c r="P24" s="6">
        <v>-12.03</v>
      </c>
    </row>
    <row r="25" spans="1:16">
      <c r="A25" s="4">
        <v>44947</v>
      </c>
      <c r="B25" t="s">
        <v>71</v>
      </c>
      <c r="C25" t="s">
        <v>72</v>
      </c>
      <c r="D25" s="5">
        <v>370</v>
      </c>
      <c r="E25" s="5" t="s">
        <v>19</v>
      </c>
      <c r="F25" s="5">
        <v>0</v>
      </c>
      <c r="G25" s="5">
        <v>31</v>
      </c>
      <c r="H25" s="5">
        <v>155</v>
      </c>
      <c r="I25" s="5">
        <v>32</v>
      </c>
      <c r="J25" s="5">
        <v>237</v>
      </c>
      <c r="K25" s="5">
        <v>199</v>
      </c>
      <c r="L25" s="5">
        <v>0</v>
      </c>
      <c r="M25" s="5" t="s">
        <v>60</v>
      </c>
      <c r="N25" s="5">
        <v>-1.5</v>
      </c>
      <c r="O25" s="5">
        <v>0.89</v>
      </c>
      <c r="P25" s="6">
        <v>-5.42</v>
      </c>
    </row>
    <row r="26" spans="1:16">
      <c r="A26" s="4">
        <v>44947</v>
      </c>
      <c r="B26" t="s">
        <v>73</v>
      </c>
      <c r="C26" t="s">
        <v>74</v>
      </c>
      <c r="D26" s="5">
        <v>81</v>
      </c>
      <c r="E26" s="5">
        <v>0</v>
      </c>
      <c r="F26" s="5" t="s">
        <v>18</v>
      </c>
      <c r="G26" s="5" t="s">
        <v>34</v>
      </c>
      <c r="H26" s="5" t="s">
        <v>34</v>
      </c>
      <c r="I26" s="5">
        <v>182</v>
      </c>
      <c r="J26" s="5">
        <v>159</v>
      </c>
      <c r="K26" s="5">
        <v>474</v>
      </c>
      <c r="L26" s="5">
        <v>0</v>
      </c>
      <c r="M26" s="5" t="s">
        <v>75</v>
      </c>
      <c r="N26" s="5">
        <v>-1</v>
      </c>
      <c r="O26" s="5">
        <v>5.5</v>
      </c>
      <c r="P26" s="6">
        <v>0.8</v>
      </c>
    </row>
    <row r="27" spans="1:16">
      <c r="A27" s="4">
        <v>44947</v>
      </c>
      <c r="B27" t="s">
        <v>76</v>
      </c>
      <c r="C27" t="s">
        <v>77</v>
      </c>
      <c r="D27" s="5">
        <v>218</v>
      </c>
      <c r="E27" s="5" t="s">
        <v>19</v>
      </c>
      <c r="F27" s="5">
        <v>0</v>
      </c>
      <c r="G27" s="5">
        <v>177</v>
      </c>
      <c r="H27" s="5">
        <v>240</v>
      </c>
      <c r="I27" s="5">
        <v>163</v>
      </c>
      <c r="J27" s="5">
        <v>0</v>
      </c>
      <c r="K27" s="5">
        <v>430</v>
      </c>
      <c r="L27" s="5" t="s">
        <v>37</v>
      </c>
      <c r="M27" s="5">
        <v>0</v>
      </c>
      <c r="N27" s="5">
        <v>8</v>
      </c>
      <c r="O27" s="5">
        <v>-5.72</v>
      </c>
      <c r="P27" s="6">
        <v>4.29</v>
      </c>
    </row>
    <row r="28" spans="1:16">
      <c r="A28" s="4">
        <v>44947</v>
      </c>
      <c r="B28" t="s">
        <v>78</v>
      </c>
      <c r="C28" t="s">
        <v>79</v>
      </c>
      <c r="D28" s="5">
        <v>409</v>
      </c>
      <c r="E28" s="5" t="s">
        <v>37</v>
      </c>
      <c r="F28" s="5">
        <v>0</v>
      </c>
      <c r="G28" s="5">
        <v>245</v>
      </c>
      <c r="H28" s="5">
        <v>140</v>
      </c>
      <c r="I28" s="5">
        <v>210</v>
      </c>
      <c r="J28" s="5">
        <v>349</v>
      </c>
      <c r="K28" s="5">
        <v>111</v>
      </c>
      <c r="L28" s="5">
        <v>0</v>
      </c>
      <c r="M28" s="5" t="s">
        <v>80</v>
      </c>
      <c r="N28" s="5">
        <v>-10.5</v>
      </c>
      <c r="O28" s="5">
        <v>2.7</v>
      </c>
      <c r="P28" s="6">
        <v>-17.38</v>
      </c>
    </row>
    <row r="29" spans="1:16">
      <c r="A29" s="4">
        <v>44947</v>
      </c>
      <c r="B29" t="s">
        <v>81</v>
      </c>
      <c r="C29" t="s">
        <v>82</v>
      </c>
      <c r="D29" s="5">
        <v>502</v>
      </c>
      <c r="E29" s="5">
        <v>0</v>
      </c>
      <c r="F29" s="5" t="s">
        <v>18</v>
      </c>
      <c r="G29" s="5" t="s">
        <v>34</v>
      </c>
      <c r="H29" s="5" t="s">
        <v>34</v>
      </c>
      <c r="I29" s="5">
        <v>154</v>
      </c>
      <c r="J29" s="5">
        <v>158</v>
      </c>
      <c r="K29" s="5">
        <v>416</v>
      </c>
      <c r="L29" s="5" t="s">
        <v>44</v>
      </c>
      <c r="M29" s="5">
        <v>0</v>
      </c>
      <c r="N29" s="5">
        <v>2.5</v>
      </c>
      <c r="O29" s="5">
        <v>0</v>
      </c>
      <c r="P29" s="6">
        <v>0.83</v>
      </c>
    </row>
    <row r="30" spans="1:16">
      <c r="A30" s="4">
        <v>44947</v>
      </c>
      <c r="B30" t="s">
        <v>83</v>
      </c>
      <c r="C30" t="s">
        <v>84</v>
      </c>
      <c r="D30" s="5">
        <v>110</v>
      </c>
      <c r="E30" s="5" t="s">
        <v>80</v>
      </c>
      <c r="F30" s="5">
        <v>0</v>
      </c>
      <c r="G30" s="5">
        <v>242</v>
      </c>
      <c r="H30" s="5">
        <v>160</v>
      </c>
      <c r="I30" s="5">
        <v>324</v>
      </c>
      <c r="J30" s="5">
        <v>276</v>
      </c>
      <c r="K30" s="5">
        <v>281</v>
      </c>
      <c r="L30" s="5">
        <v>0</v>
      </c>
      <c r="M30" s="5" t="s">
        <v>26</v>
      </c>
      <c r="N30" s="5">
        <v>-4.5</v>
      </c>
      <c r="O30" s="5">
        <v>0.71</v>
      </c>
      <c r="P30" s="6">
        <v>-8.8800000000000008</v>
      </c>
    </row>
    <row r="31" spans="1:16">
      <c r="A31" s="4">
        <v>44947</v>
      </c>
      <c r="B31" t="s">
        <v>85</v>
      </c>
      <c r="C31" t="s">
        <v>86</v>
      </c>
      <c r="D31" s="5">
        <v>108</v>
      </c>
      <c r="E31" s="5">
        <v>0</v>
      </c>
      <c r="F31" s="5" t="s">
        <v>18</v>
      </c>
      <c r="G31" s="5">
        <v>217</v>
      </c>
      <c r="H31" s="5">
        <v>190</v>
      </c>
      <c r="I31" s="5">
        <v>307</v>
      </c>
      <c r="J31" s="5">
        <v>255</v>
      </c>
      <c r="K31" s="5">
        <v>22</v>
      </c>
      <c r="L31" s="5">
        <v>0</v>
      </c>
      <c r="M31" s="5" t="s">
        <v>37</v>
      </c>
      <c r="N31" s="5" t="e">
        <v>#REF!</v>
      </c>
      <c r="O31" s="5">
        <v>-1.69</v>
      </c>
      <c r="P31" s="6">
        <v>-7.25</v>
      </c>
    </row>
    <row r="32" spans="1:16">
      <c r="A32" s="4">
        <v>44947</v>
      </c>
      <c r="B32" t="s">
        <v>87</v>
      </c>
      <c r="C32" t="s">
        <v>88</v>
      </c>
      <c r="D32" s="5">
        <v>493</v>
      </c>
      <c r="E32" s="5" t="s">
        <v>19</v>
      </c>
      <c r="F32" s="5">
        <v>0</v>
      </c>
      <c r="G32" s="5" t="s">
        <v>34</v>
      </c>
      <c r="H32" s="5" t="s">
        <v>34</v>
      </c>
      <c r="I32" s="5" t="s">
        <v>34</v>
      </c>
      <c r="J32" s="5" t="s">
        <v>34</v>
      </c>
      <c r="K32" s="5">
        <v>508</v>
      </c>
      <c r="L32" s="5">
        <v>0</v>
      </c>
      <c r="M32" s="5" t="s">
        <v>18</v>
      </c>
      <c r="N32" s="5" t="e">
        <v>#REF!</v>
      </c>
      <c r="O32" s="5">
        <v>0</v>
      </c>
      <c r="P32" s="6">
        <v>0</v>
      </c>
    </row>
    <row r="33" spans="1:16">
      <c r="A33" s="4">
        <v>44947</v>
      </c>
      <c r="B33" t="s">
        <v>89</v>
      </c>
      <c r="C33" t="s">
        <v>90</v>
      </c>
      <c r="D33" s="5">
        <v>507</v>
      </c>
      <c r="E33" s="5" t="s">
        <v>19</v>
      </c>
      <c r="F33" s="5">
        <v>0</v>
      </c>
      <c r="G33" s="5" t="s">
        <v>34</v>
      </c>
      <c r="H33" s="5" t="s">
        <v>34</v>
      </c>
      <c r="I33" s="5" t="s">
        <v>34</v>
      </c>
      <c r="J33" s="5" t="s">
        <v>34</v>
      </c>
      <c r="K33" s="5">
        <v>506</v>
      </c>
      <c r="L33" s="5">
        <v>0</v>
      </c>
      <c r="M33" s="5" t="s">
        <v>26</v>
      </c>
      <c r="N33" s="5">
        <v>-4.5</v>
      </c>
      <c r="O33" s="5">
        <v>0</v>
      </c>
      <c r="P33" s="6">
        <v>0</v>
      </c>
    </row>
    <row r="34" spans="1:16">
      <c r="A34" s="4">
        <v>44947</v>
      </c>
      <c r="B34" t="s">
        <v>91</v>
      </c>
      <c r="C34" t="s">
        <v>92</v>
      </c>
      <c r="D34" s="5">
        <v>494</v>
      </c>
      <c r="E34" s="5" t="s">
        <v>37</v>
      </c>
      <c r="F34" s="5">
        <v>0</v>
      </c>
      <c r="G34" s="5" t="s">
        <v>34</v>
      </c>
      <c r="H34" s="5" t="s">
        <v>34</v>
      </c>
      <c r="I34" s="5">
        <v>314</v>
      </c>
      <c r="J34" s="5">
        <v>156</v>
      </c>
      <c r="K34" s="5">
        <v>350</v>
      </c>
      <c r="L34" s="5">
        <v>0</v>
      </c>
      <c r="M34" s="5" t="s">
        <v>18</v>
      </c>
      <c r="N34" s="5">
        <v>5.5</v>
      </c>
      <c r="O34" s="5">
        <v>-7.21</v>
      </c>
      <c r="P34" s="6">
        <v>0.89</v>
      </c>
    </row>
    <row r="35" spans="1:16">
      <c r="A35" s="4">
        <v>44947</v>
      </c>
      <c r="B35" t="s">
        <v>93</v>
      </c>
      <c r="C35" t="s">
        <v>94</v>
      </c>
      <c r="D35" s="5">
        <v>107</v>
      </c>
      <c r="E35" s="5">
        <v>0</v>
      </c>
      <c r="F35" s="5" t="s">
        <v>18</v>
      </c>
      <c r="G35" s="5">
        <v>337</v>
      </c>
      <c r="H35" s="5">
        <v>347</v>
      </c>
      <c r="I35" s="5" t="s">
        <v>34</v>
      </c>
      <c r="J35" s="5" t="s">
        <v>34</v>
      </c>
      <c r="K35" s="5">
        <v>518</v>
      </c>
      <c r="L35" s="5" t="s">
        <v>18</v>
      </c>
      <c r="M35" s="5">
        <v>0</v>
      </c>
      <c r="N35" s="5">
        <v>9</v>
      </c>
      <c r="O35" s="5">
        <v>-17.309999999999999</v>
      </c>
      <c r="P35" s="6">
        <v>0</v>
      </c>
    </row>
    <row r="36" spans="1:16">
      <c r="A36" s="4">
        <v>44947</v>
      </c>
      <c r="B36" t="s">
        <v>95</v>
      </c>
      <c r="C36" t="s">
        <v>96</v>
      </c>
      <c r="D36" s="5">
        <v>389</v>
      </c>
      <c r="E36" s="5" t="s">
        <v>18</v>
      </c>
      <c r="F36" s="5">
        <v>0</v>
      </c>
      <c r="G36" s="5">
        <v>312</v>
      </c>
      <c r="H36" s="5">
        <v>305</v>
      </c>
      <c r="I36" s="5">
        <v>298</v>
      </c>
      <c r="J36" s="5">
        <v>0</v>
      </c>
      <c r="K36" s="5">
        <v>186</v>
      </c>
      <c r="L36" s="5">
        <v>0</v>
      </c>
      <c r="M36" s="5" t="s">
        <v>27</v>
      </c>
      <c r="N36" s="5" t="e">
        <v>#REF!</v>
      </c>
      <c r="O36" s="5">
        <v>-11.19</v>
      </c>
      <c r="P36" s="6">
        <v>-15.97</v>
      </c>
    </row>
    <row r="37" spans="1:16">
      <c r="A37" s="4">
        <v>44947</v>
      </c>
      <c r="B37" t="s">
        <v>97</v>
      </c>
      <c r="C37" t="s">
        <v>98</v>
      </c>
      <c r="D37" s="5">
        <v>243</v>
      </c>
      <c r="E37" s="5" t="s">
        <v>18</v>
      </c>
      <c r="F37" s="5">
        <v>0</v>
      </c>
      <c r="G37" s="5">
        <v>161</v>
      </c>
      <c r="H37" s="5">
        <v>315</v>
      </c>
      <c r="I37" s="5" t="s">
        <v>34</v>
      </c>
      <c r="J37" s="5" t="s">
        <v>34</v>
      </c>
      <c r="K37" s="5">
        <v>487</v>
      </c>
      <c r="L37" s="5">
        <v>0</v>
      </c>
      <c r="M37" s="5" t="s">
        <v>26</v>
      </c>
      <c r="N37" s="5">
        <v>-4.5</v>
      </c>
      <c r="O37" s="5">
        <v>-11.91</v>
      </c>
      <c r="P37" s="6">
        <v>-14.89</v>
      </c>
    </row>
    <row r="38" spans="1:16">
      <c r="A38" s="4">
        <v>44947</v>
      </c>
      <c r="B38" t="s">
        <v>99</v>
      </c>
      <c r="C38" t="s">
        <v>100</v>
      </c>
      <c r="D38" s="5">
        <v>117</v>
      </c>
      <c r="E38" s="5" t="s">
        <v>18</v>
      </c>
      <c r="F38" s="5">
        <v>0</v>
      </c>
      <c r="G38" s="5">
        <v>283</v>
      </c>
      <c r="H38" s="5">
        <v>358</v>
      </c>
      <c r="I38" s="5">
        <v>341</v>
      </c>
      <c r="J38" s="5">
        <v>261</v>
      </c>
      <c r="K38" s="5">
        <v>12</v>
      </c>
      <c r="L38" s="5" t="s">
        <v>26</v>
      </c>
      <c r="M38" s="5">
        <v>0</v>
      </c>
      <c r="N38" s="5" t="e">
        <v>#REF!</v>
      </c>
      <c r="O38" s="5">
        <v>-23.74</v>
      </c>
      <c r="P38" s="6">
        <v>-7.7</v>
      </c>
    </row>
    <row r="39" spans="1:16">
      <c r="A39" s="4">
        <v>44947</v>
      </c>
      <c r="B39" t="s">
        <v>101</v>
      </c>
      <c r="C39" t="s">
        <v>102</v>
      </c>
      <c r="D39" s="5">
        <v>228</v>
      </c>
      <c r="E39" s="5" t="s">
        <v>37</v>
      </c>
      <c r="F39" s="5">
        <v>0</v>
      </c>
      <c r="G39" s="5" t="s">
        <v>34</v>
      </c>
      <c r="H39" s="5" t="s">
        <v>34</v>
      </c>
      <c r="I39" s="5">
        <v>88</v>
      </c>
      <c r="J39" s="5">
        <v>146</v>
      </c>
      <c r="K39" s="5">
        <v>194</v>
      </c>
      <c r="L39" s="5" t="s">
        <v>18</v>
      </c>
      <c r="M39" s="5">
        <v>0</v>
      </c>
      <c r="N39" s="5">
        <v>3.5</v>
      </c>
      <c r="O39" s="5">
        <v>3.45</v>
      </c>
      <c r="P39" s="6">
        <v>2.2200000000000002</v>
      </c>
    </row>
    <row r="40" spans="1:16">
      <c r="A40" s="4">
        <v>44947</v>
      </c>
      <c r="B40" t="s">
        <v>103</v>
      </c>
      <c r="C40" t="s">
        <v>104</v>
      </c>
      <c r="D40" s="5">
        <v>270</v>
      </c>
      <c r="E40" s="5" t="s">
        <v>26</v>
      </c>
      <c r="F40" s="5">
        <v>0</v>
      </c>
      <c r="G40" s="5">
        <v>56</v>
      </c>
      <c r="H40" s="5">
        <v>36</v>
      </c>
      <c r="I40" s="5">
        <v>40</v>
      </c>
      <c r="J40" s="5">
        <v>22</v>
      </c>
      <c r="K40" s="5">
        <v>267</v>
      </c>
      <c r="L40" s="5" t="s">
        <v>19</v>
      </c>
      <c r="M40" s="5">
        <v>0</v>
      </c>
      <c r="N40" s="5">
        <v>6.5</v>
      </c>
      <c r="O40" s="5">
        <v>0</v>
      </c>
      <c r="P40" s="6">
        <v>18.22</v>
      </c>
    </row>
    <row r="41" spans="1:16">
      <c r="A41" s="4">
        <v>44947</v>
      </c>
      <c r="B41" t="s">
        <v>105</v>
      </c>
      <c r="C41" t="s">
        <v>106</v>
      </c>
      <c r="D41" s="5">
        <v>287</v>
      </c>
      <c r="E41" s="5" t="s">
        <v>18</v>
      </c>
      <c r="F41" s="5">
        <v>0</v>
      </c>
      <c r="G41" s="5">
        <v>330</v>
      </c>
      <c r="H41" s="5">
        <v>243</v>
      </c>
      <c r="I41" s="5">
        <v>321</v>
      </c>
      <c r="J41" s="5">
        <v>334</v>
      </c>
      <c r="K41" s="5">
        <v>259</v>
      </c>
      <c r="L41" s="5">
        <v>0</v>
      </c>
      <c r="M41" s="5" t="s">
        <v>19</v>
      </c>
      <c r="N41" s="5" t="e">
        <v>#REF!</v>
      </c>
      <c r="O41" s="5">
        <v>-6.2</v>
      </c>
      <c r="P41" s="6">
        <v>-14.43</v>
      </c>
    </row>
    <row r="42" spans="1:16">
      <c r="A42" s="4">
        <v>44947</v>
      </c>
      <c r="B42" t="s">
        <v>107</v>
      </c>
      <c r="C42" t="s">
        <v>108</v>
      </c>
      <c r="D42" s="5">
        <v>221</v>
      </c>
      <c r="E42" s="5">
        <v>0</v>
      </c>
      <c r="F42" s="5" t="s">
        <v>19</v>
      </c>
      <c r="G42" s="5" t="s">
        <v>34</v>
      </c>
      <c r="H42" s="5" t="s">
        <v>34</v>
      </c>
      <c r="I42" s="5">
        <v>139</v>
      </c>
      <c r="J42" s="5">
        <v>252</v>
      </c>
      <c r="K42" s="5">
        <v>35</v>
      </c>
      <c r="L42" s="5">
        <v>0</v>
      </c>
      <c r="M42" s="5" t="s">
        <v>37</v>
      </c>
      <c r="N42" s="5">
        <v>3.5</v>
      </c>
      <c r="O42" s="5">
        <v>-9.5299999999999994</v>
      </c>
      <c r="P42" s="6">
        <v>-7.09</v>
      </c>
    </row>
    <row r="43" spans="1:16">
      <c r="A43" s="4">
        <v>44947</v>
      </c>
      <c r="B43" t="s">
        <v>109</v>
      </c>
      <c r="C43" t="s">
        <v>110</v>
      </c>
      <c r="D43" s="5">
        <v>516</v>
      </c>
      <c r="E43" s="5" t="s">
        <v>19</v>
      </c>
      <c r="F43" s="5">
        <v>0</v>
      </c>
      <c r="G43" s="5" t="s">
        <v>34</v>
      </c>
      <c r="H43" s="5" t="s">
        <v>34</v>
      </c>
      <c r="I43" s="5">
        <v>230</v>
      </c>
      <c r="J43" s="5">
        <v>133</v>
      </c>
      <c r="K43" s="5">
        <v>410</v>
      </c>
      <c r="L43" s="5">
        <v>0</v>
      </c>
      <c r="M43" s="5" t="s">
        <v>19</v>
      </c>
      <c r="N43" s="5">
        <v>10.5</v>
      </c>
      <c r="O43" s="5">
        <v>0</v>
      </c>
      <c r="P43" s="6">
        <v>3.4</v>
      </c>
    </row>
    <row r="44" spans="1:16">
      <c r="A44" s="4">
        <v>44947</v>
      </c>
      <c r="B44" t="s">
        <v>111</v>
      </c>
      <c r="C44" t="s">
        <v>112</v>
      </c>
      <c r="D44" s="5">
        <v>191</v>
      </c>
      <c r="E44" s="5" t="s">
        <v>44</v>
      </c>
      <c r="F44" s="5">
        <v>0</v>
      </c>
      <c r="G44" s="5" t="s">
        <v>34</v>
      </c>
      <c r="H44" s="5" t="s">
        <v>34</v>
      </c>
      <c r="I44" s="5">
        <v>152</v>
      </c>
      <c r="J44" s="5">
        <v>202</v>
      </c>
      <c r="K44" s="5">
        <v>400</v>
      </c>
      <c r="L44" s="5">
        <v>0</v>
      </c>
      <c r="M44" s="5" t="s">
        <v>19</v>
      </c>
      <c r="N44" s="5" t="e">
        <v>#REF!</v>
      </c>
      <c r="O44" s="5">
        <v>4.68</v>
      </c>
      <c r="P44" s="6">
        <v>-2.19</v>
      </c>
    </row>
    <row r="45" spans="1:16">
      <c r="A45" s="4">
        <v>44947</v>
      </c>
      <c r="B45" t="s">
        <v>113</v>
      </c>
      <c r="C45" t="s">
        <v>114</v>
      </c>
      <c r="D45" s="5">
        <v>390</v>
      </c>
      <c r="E45" s="5" t="s">
        <v>44</v>
      </c>
      <c r="F45" s="5">
        <v>0</v>
      </c>
      <c r="G45" s="5">
        <v>296</v>
      </c>
      <c r="H45" s="5">
        <v>301</v>
      </c>
      <c r="I45" s="5" t="s">
        <v>34</v>
      </c>
      <c r="J45" s="5" t="s">
        <v>34</v>
      </c>
      <c r="K45" s="5">
        <v>509</v>
      </c>
      <c r="L45" s="5">
        <v>0</v>
      </c>
      <c r="M45" s="5" t="s">
        <v>18</v>
      </c>
      <c r="N45" s="5">
        <v>3.5</v>
      </c>
      <c r="O45" s="5">
        <v>-11.01</v>
      </c>
      <c r="P45" s="6">
        <v>0</v>
      </c>
    </row>
    <row r="46" spans="1:16">
      <c r="A46" s="4">
        <v>44947</v>
      </c>
      <c r="B46" t="s">
        <v>115</v>
      </c>
      <c r="C46" t="s">
        <v>116</v>
      </c>
      <c r="D46" s="5">
        <v>26</v>
      </c>
      <c r="E46" s="5" t="s">
        <v>19</v>
      </c>
      <c r="F46" s="5">
        <v>0</v>
      </c>
      <c r="G46" s="5">
        <v>174</v>
      </c>
      <c r="H46" s="5">
        <v>268</v>
      </c>
      <c r="I46" s="5">
        <v>218</v>
      </c>
      <c r="J46" s="5">
        <v>185</v>
      </c>
      <c r="K46" s="5">
        <v>185</v>
      </c>
      <c r="L46" s="5" t="s">
        <v>37</v>
      </c>
      <c r="M46" s="5">
        <v>0</v>
      </c>
      <c r="N46" s="5" t="e">
        <v>#REF!</v>
      </c>
      <c r="O46" s="5">
        <v>-8.1300000000000008</v>
      </c>
      <c r="P46" s="6">
        <v>-1.04</v>
      </c>
    </row>
    <row r="47" spans="1:16">
      <c r="A47" s="4">
        <v>44947</v>
      </c>
      <c r="B47" t="s">
        <v>117</v>
      </c>
      <c r="C47" t="s">
        <v>118</v>
      </c>
      <c r="D47" s="5">
        <v>438</v>
      </c>
      <c r="E47" s="5">
        <v>0</v>
      </c>
      <c r="F47" s="5" t="s">
        <v>18</v>
      </c>
      <c r="G47" s="5">
        <v>302</v>
      </c>
      <c r="H47" s="5">
        <v>286</v>
      </c>
      <c r="I47" s="5" t="s">
        <v>34</v>
      </c>
      <c r="J47" s="5" t="s">
        <v>34</v>
      </c>
      <c r="K47" s="5">
        <v>510</v>
      </c>
      <c r="L47" s="5" t="s">
        <v>19</v>
      </c>
      <c r="M47" s="5">
        <v>0</v>
      </c>
      <c r="N47" s="5">
        <v>15</v>
      </c>
      <c r="O47" s="5">
        <v>-9.34</v>
      </c>
      <c r="P47" s="6">
        <v>0</v>
      </c>
    </row>
    <row r="48" spans="1:16">
      <c r="A48" s="4">
        <v>44947</v>
      </c>
      <c r="B48" t="s">
        <v>119</v>
      </c>
      <c r="C48" t="s">
        <v>120</v>
      </c>
      <c r="D48" s="5">
        <v>57</v>
      </c>
      <c r="E48" s="5">
        <v>0</v>
      </c>
      <c r="F48" s="5" t="s">
        <v>19</v>
      </c>
      <c r="G48" s="5">
        <v>169</v>
      </c>
      <c r="H48" s="5">
        <v>244</v>
      </c>
      <c r="I48" s="5">
        <v>340</v>
      </c>
      <c r="J48" s="5">
        <v>262</v>
      </c>
      <c r="K48" s="5">
        <v>66</v>
      </c>
      <c r="L48" s="5">
        <v>0</v>
      </c>
      <c r="M48" s="5" t="s">
        <v>19</v>
      </c>
      <c r="N48" s="5">
        <v>1.5</v>
      </c>
      <c r="O48" s="5">
        <v>-6.21</v>
      </c>
      <c r="P48" s="6">
        <v>-7.73</v>
      </c>
    </row>
    <row r="49" spans="1:16">
      <c r="A49" s="4">
        <v>44947</v>
      </c>
      <c r="B49" t="s">
        <v>121</v>
      </c>
      <c r="C49" t="s">
        <v>122</v>
      </c>
      <c r="D49" s="5">
        <v>5</v>
      </c>
      <c r="E49" s="5" t="s">
        <v>60</v>
      </c>
      <c r="F49" s="5">
        <v>0</v>
      </c>
      <c r="G49" s="5">
        <v>19</v>
      </c>
      <c r="H49" s="5">
        <v>4</v>
      </c>
      <c r="I49" s="5">
        <v>95</v>
      </c>
      <c r="J49" s="5">
        <v>57</v>
      </c>
      <c r="K49" s="5">
        <v>235</v>
      </c>
      <c r="L49" s="5" t="s">
        <v>18</v>
      </c>
      <c r="M49" s="5">
        <v>0</v>
      </c>
      <c r="N49" s="5">
        <v>-6.5</v>
      </c>
      <c r="O49" s="5">
        <v>26.82</v>
      </c>
      <c r="P49" s="6">
        <v>13.54</v>
      </c>
    </row>
    <row r="50" spans="1:16">
      <c r="A50" s="4">
        <v>44947</v>
      </c>
      <c r="B50" t="s">
        <v>123</v>
      </c>
      <c r="C50" t="s">
        <v>124</v>
      </c>
      <c r="D50" s="5">
        <v>392</v>
      </c>
      <c r="E50" s="5">
        <v>0</v>
      </c>
      <c r="F50" s="5" t="s">
        <v>18</v>
      </c>
      <c r="G50" s="5">
        <v>14</v>
      </c>
      <c r="H50" s="5">
        <v>9</v>
      </c>
      <c r="I50" s="5">
        <v>46</v>
      </c>
      <c r="J50" s="5">
        <v>24</v>
      </c>
      <c r="K50" s="5">
        <v>461</v>
      </c>
      <c r="L50" s="5" t="s">
        <v>18</v>
      </c>
      <c r="M50" s="5">
        <v>0</v>
      </c>
      <c r="N50" s="5">
        <v>1.5</v>
      </c>
      <c r="O50" s="5">
        <v>21.66</v>
      </c>
      <c r="P50" s="6">
        <v>17.57</v>
      </c>
    </row>
    <row r="51" spans="1:16">
      <c r="A51" s="4">
        <v>44947</v>
      </c>
      <c r="B51" t="s">
        <v>125</v>
      </c>
      <c r="C51" t="s">
        <v>126</v>
      </c>
      <c r="D51" s="5">
        <v>452</v>
      </c>
      <c r="E51" s="5">
        <v>0</v>
      </c>
      <c r="F51" s="5" t="s">
        <v>27</v>
      </c>
      <c r="G51" s="5">
        <v>39</v>
      </c>
      <c r="H51" s="5">
        <v>45</v>
      </c>
      <c r="I51" s="5">
        <v>59</v>
      </c>
      <c r="J51" s="5">
        <v>53</v>
      </c>
      <c r="K51" s="5">
        <v>73</v>
      </c>
      <c r="L51" s="5">
        <v>0</v>
      </c>
      <c r="M51" s="5" t="s">
        <v>18</v>
      </c>
      <c r="N51" s="5">
        <v>1.5</v>
      </c>
      <c r="O51" s="5">
        <v>14.51</v>
      </c>
      <c r="P51" s="6">
        <v>13.87</v>
      </c>
    </row>
    <row r="52" spans="1:16">
      <c r="A52" s="4">
        <v>44947</v>
      </c>
      <c r="B52" t="s">
        <v>127</v>
      </c>
      <c r="C52" t="s">
        <v>128</v>
      </c>
      <c r="D52" s="5">
        <v>398</v>
      </c>
      <c r="E52" s="5" t="s">
        <v>18</v>
      </c>
      <c r="F52" s="5">
        <v>0</v>
      </c>
      <c r="G52" s="5">
        <v>239</v>
      </c>
      <c r="H52" s="5">
        <v>307</v>
      </c>
      <c r="I52" s="5">
        <v>328</v>
      </c>
      <c r="J52" s="5">
        <v>332</v>
      </c>
      <c r="K52" s="5">
        <v>6</v>
      </c>
      <c r="L52" s="5">
        <v>0</v>
      </c>
      <c r="M52" s="5" t="s">
        <v>37</v>
      </c>
      <c r="N52" s="5">
        <v>-2.5</v>
      </c>
      <c r="O52" s="5">
        <v>-11.26</v>
      </c>
      <c r="P52" s="6">
        <v>-14.18</v>
      </c>
    </row>
    <row r="53" spans="1:16">
      <c r="A53" s="4">
        <v>44947</v>
      </c>
      <c r="B53" t="s">
        <v>129</v>
      </c>
      <c r="C53" t="s">
        <v>130</v>
      </c>
      <c r="D53" s="5">
        <v>160</v>
      </c>
      <c r="E53" s="5">
        <v>0</v>
      </c>
      <c r="F53" s="5" t="s">
        <v>37</v>
      </c>
      <c r="G53" s="5">
        <v>186</v>
      </c>
      <c r="H53" s="5">
        <v>111</v>
      </c>
      <c r="I53" s="5">
        <v>128</v>
      </c>
      <c r="J53" s="5">
        <v>174</v>
      </c>
      <c r="K53" s="5">
        <v>248</v>
      </c>
      <c r="L53" s="5">
        <v>0</v>
      </c>
      <c r="M53" s="5" t="s">
        <v>18</v>
      </c>
      <c r="N53" s="5" t="e">
        <v>#REF!</v>
      </c>
      <c r="O53" s="5">
        <v>5.42</v>
      </c>
      <c r="P53" s="6">
        <v>-0.09</v>
      </c>
    </row>
    <row r="54" spans="1:16">
      <c r="A54" s="4">
        <v>44947</v>
      </c>
      <c r="B54" t="s">
        <v>131</v>
      </c>
      <c r="C54" t="s">
        <v>132</v>
      </c>
      <c r="D54" s="5">
        <v>306</v>
      </c>
      <c r="E54" s="5">
        <v>0</v>
      </c>
      <c r="F54" s="5" t="s">
        <v>19</v>
      </c>
      <c r="G54" s="5">
        <v>214</v>
      </c>
      <c r="H54" s="5">
        <v>154</v>
      </c>
      <c r="I54" s="5">
        <v>165</v>
      </c>
      <c r="J54" s="5">
        <v>97</v>
      </c>
      <c r="K54" s="5">
        <v>477</v>
      </c>
      <c r="L54" s="5" t="s">
        <v>18</v>
      </c>
      <c r="M54" s="5">
        <v>0</v>
      </c>
      <c r="N54" s="5" t="e">
        <v>#REF!</v>
      </c>
      <c r="O54" s="5">
        <v>0</v>
      </c>
      <c r="P54" s="6">
        <v>6.96</v>
      </c>
    </row>
    <row r="55" spans="1:16">
      <c r="A55" s="4">
        <v>44947</v>
      </c>
      <c r="B55" t="s">
        <v>133</v>
      </c>
      <c r="C55" t="s">
        <v>134</v>
      </c>
      <c r="D55" s="5">
        <v>434</v>
      </c>
      <c r="E55" s="5">
        <v>0</v>
      </c>
      <c r="F55" s="5" t="s">
        <v>37</v>
      </c>
      <c r="G55" s="5">
        <v>130</v>
      </c>
      <c r="H55" s="5">
        <v>82</v>
      </c>
      <c r="I55" s="5">
        <v>131</v>
      </c>
      <c r="J55" s="5">
        <v>180</v>
      </c>
      <c r="K55" s="5">
        <v>125</v>
      </c>
      <c r="L55" s="5">
        <v>0</v>
      </c>
      <c r="M55" s="5" t="s">
        <v>37</v>
      </c>
      <c r="N55" s="5">
        <v>-3.5</v>
      </c>
      <c r="O55" s="5">
        <v>9.08</v>
      </c>
      <c r="P55" s="6">
        <v>-0.36</v>
      </c>
    </row>
    <row r="56" spans="1:16">
      <c r="A56" s="4">
        <v>44947</v>
      </c>
      <c r="B56" t="s">
        <v>135</v>
      </c>
      <c r="C56" t="s">
        <v>136</v>
      </c>
      <c r="D56" s="5">
        <v>345</v>
      </c>
      <c r="E56" s="5">
        <v>0</v>
      </c>
      <c r="F56" s="5" t="s">
        <v>18</v>
      </c>
      <c r="G56" s="5">
        <v>335</v>
      </c>
      <c r="H56" s="5">
        <v>134</v>
      </c>
      <c r="I56" s="5">
        <v>94</v>
      </c>
      <c r="J56" s="5">
        <v>46</v>
      </c>
      <c r="K56" s="5">
        <v>441</v>
      </c>
      <c r="L56" s="5" t="s">
        <v>18</v>
      </c>
      <c r="M56" s="5">
        <v>0</v>
      </c>
      <c r="N56" s="5" t="e">
        <v>#REF!</v>
      </c>
      <c r="O56" s="5">
        <v>3.3</v>
      </c>
      <c r="P56" s="6">
        <v>14.48</v>
      </c>
    </row>
    <row r="57" spans="1:16">
      <c r="A57" s="4">
        <v>44947</v>
      </c>
      <c r="B57" t="s">
        <v>137</v>
      </c>
      <c r="C57" t="s">
        <v>138</v>
      </c>
      <c r="D57" s="5">
        <v>369</v>
      </c>
      <c r="E57" s="5" t="s">
        <v>26</v>
      </c>
      <c r="F57" s="5">
        <v>0</v>
      </c>
      <c r="G57" s="5">
        <v>122</v>
      </c>
      <c r="H57" s="5">
        <v>128</v>
      </c>
      <c r="I57" s="5">
        <v>190</v>
      </c>
      <c r="J57" s="5">
        <v>132</v>
      </c>
      <c r="K57" s="5">
        <v>347</v>
      </c>
      <c r="L57" s="5" t="s">
        <v>60</v>
      </c>
      <c r="M57" s="5">
        <v>0</v>
      </c>
      <c r="N57" s="5" t="e">
        <v>#REF!</v>
      </c>
      <c r="O57" s="5">
        <v>3.54</v>
      </c>
      <c r="P57" s="6">
        <v>0</v>
      </c>
    </row>
    <row r="58" spans="1:16">
      <c r="A58" s="4">
        <v>44947</v>
      </c>
      <c r="B58" t="s">
        <v>139</v>
      </c>
      <c r="C58" t="s">
        <v>140</v>
      </c>
      <c r="D58" s="5">
        <v>462</v>
      </c>
      <c r="E58" s="5" t="s">
        <v>18</v>
      </c>
      <c r="F58" s="5">
        <v>0</v>
      </c>
      <c r="G58" s="5">
        <v>311</v>
      </c>
      <c r="H58" s="5">
        <v>250</v>
      </c>
      <c r="I58" s="5">
        <v>253</v>
      </c>
      <c r="J58" s="5">
        <v>142</v>
      </c>
      <c r="K58" s="5">
        <v>339</v>
      </c>
      <c r="L58" s="5" t="s">
        <v>60</v>
      </c>
      <c r="M58" s="5">
        <v>0</v>
      </c>
      <c r="N58" s="5" t="e">
        <v>#REF!</v>
      </c>
      <c r="O58" s="5">
        <v>-6.73</v>
      </c>
      <c r="P58" s="6">
        <v>2.56</v>
      </c>
    </row>
    <row r="59" spans="1:16">
      <c r="A59" s="4">
        <v>44947</v>
      </c>
      <c r="B59" t="s">
        <v>141</v>
      </c>
      <c r="C59" t="s">
        <v>142</v>
      </c>
      <c r="D59" s="5">
        <v>307</v>
      </c>
      <c r="E59" s="5">
        <v>0</v>
      </c>
      <c r="F59" s="5" t="s">
        <v>60</v>
      </c>
      <c r="G59" s="5">
        <v>147</v>
      </c>
      <c r="H59" s="5">
        <v>150</v>
      </c>
      <c r="I59" s="5">
        <v>329</v>
      </c>
      <c r="J59" s="5">
        <v>171</v>
      </c>
      <c r="K59" s="5">
        <v>311</v>
      </c>
      <c r="L59" s="5" t="s">
        <v>18</v>
      </c>
      <c r="M59" s="5">
        <v>0</v>
      </c>
      <c r="N59" s="5" t="e">
        <v>#REF!</v>
      </c>
      <c r="O59" s="5">
        <v>1.57</v>
      </c>
      <c r="P59" s="6">
        <v>-0.01</v>
      </c>
    </row>
    <row r="60" spans="1:16">
      <c r="A60" s="4">
        <v>44947</v>
      </c>
      <c r="B60" t="s">
        <v>143</v>
      </c>
      <c r="C60" t="s">
        <v>144</v>
      </c>
      <c r="D60" s="5">
        <v>319</v>
      </c>
      <c r="E60" s="5" t="s">
        <v>18</v>
      </c>
      <c r="F60" s="5">
        <v>0</v>
      </c>
      <c r="G60" s="5" t="s">
        <v>34</v>
      </c>
      <c r="H60" s="5" t="s">
        <v>34</v>
      </c>
      <c r="I60" s="5">
        <v>129</v>
      </c>
      <c r="J60" s="5">
        <v>222</v>
      </c>
      <c r="K60" s="5">
        <v>285</v>
      </c>
      <c r="L60" s="5" t="s">
        <v>19</v>
      </c>
      <c r="M60" s="5">
        <v>0</v>
      </c>
      <c r="N60" s="5" t="e">
        <v>#REF!</v>
      </c>
      <c r="O60" s="5">
        <v>0.68</v>
      </c>
      <c r="P60" s="6">
        <v>-3.64</v>
      </c>
    </row>
    <row r="61" spans="1:16">
      <c r="A61" s="4">
        <v>44947</v>
      </c>
      <c r="B61" t="s">
        <v>145</v>
      </c>
      <c r="C61" t="s">
        <v>146</v>
      </c>
      <c r="D61" s="5">
        <v>47</v>
      </c>
      <c r="E61" s="5">
        <v>0</v>
      </c>
      <c r="F61" s="5" t="s">
        <v>27</v>
      </c>
      <c r="G61" s="5">
        <v>304</v>
      </c>
      <c r="H61" s="5">
        <v>287</v>
      </c>
      <c r="I61" s="5">
        <v>212</v>
      </c>
      <c r="J61" s="5">
        <v>165</v>
      </c>
      <c r="K61" s="5">
        <v>414</v>
      </c>
      <c r="L61" s="5">
        <v>0</v>
      </c>
      <c r="M61" s="5" t="s">
        <v>18</v>
      </c>
      <c r="N61" s="5" t="e">
        <v>#REF!</v>
      </c>
      <c r="O61" s="5">
        <v>-9.4</v>
      </c>
      <c r="P61" s="6">
        <v>0.23</v>
      </c>
    </row>
    <row r="62" spans="1:16">
      <c r="A62" s="4">
        <v>44947</v>
      </c>
      <c r="B62" t="s">
        <v>147</v>
      </c>
      <c r="C62" t="s">
        <v>148</v>
      </c>
      <c r="D62" s="5">
        <v>504</v>
      </c>
      <c r="E62" s="5" t="s">
        <v>18</v>
      </c>
      <c r="F62" s="5">
        <v>0</v>
      </c>
      <c r="G62" s="5" t="s">
        <v>34</v>
      </c>
      <c r="H62" s="5" t="s">
        <v>34</v>
      </c>
      <c r="I62" s="5" t="s">
        <v>34</v>
      </c>
      <c r="J62" s="5" t="s">
        <v>34</v>
      </c>
      <c r="K62" s="5">
        <v>417</v>
      </c>
      <c r="L62" s="5" t="s">
        <v>18</v>
      </c>
      <c r="M62" s="5">
        <v>0</v>
      </c>
      <c r="N62" s="5" t="e">
        <v>#REF!</v>
      </c>
      <c r="O62" s="5">
        <v>-0.4</v>
      </c>
      <c r="P62" s="6">
        <v>-10.53</v>
      </c>
    </row>
    <row r="63" spans="1:16">
      <c r="A63" s="4">
        <v>44947</v>
      </c>
      <c r="B63" t="s">
        <v>149</v>
      </c>
      <c r="C63" t="s">
        <v>150</v>
      </c>
      <c r="D63" s="5">
        <v>363</v>
      </c>
      <c r="E63" s="5" t="s">
        <v>44</v>
      </c>
      <c r="F63" s="5">
        <v>0</v>
      </c>
      <c r="G63" s="5">
        <v>319</v>
      </c>
      <c r="H63" s="5">
        <v>226</v>
      </c>
      <c r="I63" s="5">
        <v>356</v>
      </c>
      <c r="J63" s="5">
        <v>342</v>
      </c>
      <c r="K63" s="5">
        <v>19</v>
      </c>
      <c r="L63" s="5" t="s">
        <v>26</v>
      </c>
      <c r="M63" s="5">
        <v>0</v>
      </c>
      <c r="N63" s="5">
        <v>-6</v>
      </c>
      <c r="O63" s="5">
        <v>-4.24</v>
      </c>
      <c r="P63" s="6">
        <v>0</v>
      </c>
    </row>
    <row r="64" spans="1:16">
      <c r="A64" s="4">
        <v>44947</v>
      </c>
      <c r="B64" t="s">
        <v>151</v>
      </c>
      <c r="C64" t="s">
        <v>152</v>
      </c>
      <c r="D64" s="5">
        <v>314</v>
      </c>
      <c r="E64" s="5">
        <v>0</v>
      </c>
      <c r="F64" s="5" t="s">
        <v>18</v>
      </c>
      <c r="G64" s="5">
        <v>223</v>
      </c>
      <c r="H64" s="5">
        <v>273</v>
      </c>
      <c r="I64" s="5">
        <v>346</v>
      </c>
      <c r="J64" s="5">
        <v>345</v>
      </c>
      <c r="K64" s="5">
        <v>7</v>
      </c>
      <c r="L64" s="5" t="s">
        <v>18</v>
      </c>
      <c r="M64" s="5">
        <v>0</v>
      </c>
      <c r="N64" s="5" t="e">
        <v>#REF!</v>
      </c>
      <c r="O64" s="5">
        <v>-8.51</v>
      </c>
      <c r="P64" s="6">
        <v>-16.53</v>
      </c>
    </row>
    <row r="65" spans="1:16">
      <c r="A65" s="4">
        <v>44947</v>
      </c>
      <c r="B65" t="s">
        <v>153</v>
      </c>
      <c r="C65" t="s">
        <v>154</v>
      </c>
      <c r="D65" s="5">
        <v>180</v>
      </c>
      <c r="E65" s="5" t="s">
        <v>26</v>
      </c>
      <c r="F65" s="5">
        <v>0</v>
      </c>
      <c r="G65" s="5">
        <v>293</v>
      </c>
      <c r="H65" s="5">
        <v>257</v>
      </c>
      <c r="I65" s="5">
        <v>273</v>
      </c>
      <c r="J65" s="5">
        <v>278</v>
      </c>
      <c r="K65" s="5">
        <v>183</v>
      </c>
      <c r="L65" s="5" t="s">
        <v>44</v>
      </c>
      <c r="M65" s="5">
        <v>0</v>
      </c>
      <c r="N65" s="5">
        <v>-1</v>
      </c>
      <c r="O65" s="5">
        <v>-7.33</v>
      </c>
      <c r="P65" s="6">
        <v>-8.9700000000000006</v>
      </c>
    </row>
    <row r="66" spans="1:16">
      <c r="A66" s="4">
        <v>44947</v>
      </c>
      <c r="B66" t="s">
        <v>155</v>
      </c>
      <c r="C66" t="s">
        <v>156</v>
      </c>
      <c r="D66" s="5">
        <v>136</v>
      </c>
      <c r="E66" s="5">
        <v>0</v>
      </c>
      <c r="F66" s="5" t="s">
        <v>18</v>
      </c>
      <c r="G66" s="5" t="s">
        <v>34</v>
      </c>
      <c r="H66" s="5" t="s">
        <v>34</v>
      </c>
      <c r="I66" s="5">
        <v>358</v>
      </c>
      <c r="J66" s="5">
        <v>356</v>
      </c>
      <c r="K66" s="5">
        <v>234</v>
      </c>
      <c r="L66" s="5">
        <v>0</v>
      </c>
      <c r="M66" s="5" t="s">
        <v>19</v>
      </c>
      <c r="N66" s="5">
        <v>-9</v>
      </c>
      <c r="O66" s="5">
        <v>0</v>
      </c>
      <c r="P66" s="6">
        <v>-22.69</v>
      </c>
    </row>
    <row r="67" spans="1:16">
      <c r="A67" s="4">
        <v>44947</v>
      </c>
      <c r="B67" t="s">
        <v>157</v>
      </c>
      <c r="C67" t="s">
        <v>158</v>
      </c>
      <c r="D67" s="5">
        <v>445</v>
      </c>
      <c r="E67" s="5" t="s">
        <v>19</v>
      </c>
      <c r="F67" s="5">
        <v>0</v>
      </c>
      <c r="G67" s="5">
        <v>234</v>
      </c>
      <c r="H67" s="5">
        <v>311</v>
      </c>
      <c r="I67" s="5">
        <v>202</v>
      </c>
      <c r="J67" s="5">
        <v>241</v>
      </c>
      <c r="K67" s="5">
        <v>155</v>
      </c>
      <c r="L67" s="5">
        <v>0</v>
      </c>
      <c r="M67" s="5" t="s">
        <v>19</v>
      </c>
      <c r="N67" s="5">
        <v>6.5</v>
      </c>
      <c r="O67" s="5">
        <v>-11.43</v>
      </c>
      <c r="P67" s="6">
        <v>-6.14</v>
      </c>
    </row>
    <row r="68" spans="1:16">
      <c r="A68" s="4">
        <v>44947</v>
      </c>
      <c r="B68" t="s">
        <v>159</v>
      </c>
      <c r="C68" t="s">
        <v>160</v>
      </c>
      <c r="D68" s="5">
        <v>67</v>
      </c>
      <c r="E68" s="5" t="e">
        <v>#N/A</v>
      </c>
      <c r="F68" s="5" t="e">
        <v>#N/A</v>
      </c>
      <c r="G68" s="5">
        <v>201</v>
      </c>
      <c r="H68" s="5">
        <v>0</v>
      </c>
      <c r="I68" s="5">
        <v>90</v>
      </c>
      <c r="J68" s="5">
        <v>143</v>
      </c>
      <c r="K68" s="5">
        <v>464</v>
      </c>
      <c r="L68" s="5">
        <v>0</v>
      </c>
      <c r="M68" s="5" t="s">
        <v>19</v>
      </c>
      <c r="N68" s="5">
        <v>2.5</v>
      </c>
      <c r="O68" s="5" t="e">
        <v>#N/A</v>
      </c>
      <c r="P68" s="6">
        <v>2.4700000000000002</v>
      </c>
    </row>
    <row r="69" spans="1:16">
      <c r="A69" s="4">
        <v>44947</v>
      </c>
      <c r="B69" t="s">
        <v>161</v>
      </c>
      <c r="C69" t="s">
        <v>162</v>
      </c>
      <c r="D69" s="5">
        <v>157</v>
      </c>
      <c r="E69" s="5" t="s">
        <v>18</v>
      </c>
      <c r="F69" s="5">
        <v>0</v>
      </c>
      <c r="G69" s="5">
        <v>352</v>
      </c>
      <c r="H69" s="5">
        <v>353</v>
      </c>
      <c r="I69" s="5">
        <v>275</v>
      </c>
      <c r="J69" s="5">
        <v>359</v>
      </c>
      <c r="K69" s="5">
        <v>181</v>
      </c>
      <c r="L69" s="5" t="s">
        <v>18</v>
      </c>
      <c r="M69" s="5">
        <v>0</v>
      </c>
      <c r="N69" s="5" t="e">
        <v>#REF!</v>
      </c>
      <c r="O69" s="5">
        <v>-19.29</v>
      </c>
      <c r="P69" s="6">
        <v>-24.17</v>
      </c>
    </row>
    <row r="70" spans="1:16">
      <c r="A70" s="4">
        <v>44947</v>
      </c>
      <c r="B70" t="s">
        <v>163</v>
      </c>
      <c r="C70" t="s">
        <v>164</v>
      </c>
      <c r="D70" s="5">
        <v>437</v>
      </c>
      <c r="E70" s="5" t="s">
        <v>19</v>
      </c>
      <c r="F70" s="5">
        <v>0</v>
      </c>
      <c r="G70" s="5">
        <v>261</v>
      </c>
      <c r="H70" s="5">
        <v>274</v>
      </c>
      <c r="I70" s="5">
        <v>172</v>
      </c>
      <c r="J70" s="5">
        <v>216</v>
      </c>
      <c r="K70" s="5">
        <v>1</v>
      </c>
      <c r="L70" s="5">
        <v>0</v>
      </c>
      <c r="M70" s="5" t="s">
        <v>26</v>
      </c>
      <c r="N70" s="5" t="e">
        <v>#REF!</v>
      </c>
      <c r="O70" s="5">
        <v>-8.5500000000000007</v>
      </c>
      <c r="P70" s="6">
        <v>-3.2</v>
      </c>
    </row>
    <row r="71" spans="1:16">
      <c r="A71" s="4">
        <v>44947</v>
      </c>
      <c r="B71" t="s">
        <v>165</v>
      </c>
      <c r="C71" t="s">
        <v>166</v>
      </c>
      <c r="D71" s="5">
        <v>14</v>
      </c>
      <c r="E71" s="5">
        <v>0</v>
      </c>
      <c r="F71" s="5" t="s">
        <v>18</v>
      </c>
      <c r="G71" s="5">
        <v>168</v>
      </c>
      <c r="H71" s="5">
        <v>195</v>
      </c>
      <c r="I71" s="5">
        <v>132</v>
      </c>
      <c r="J71" s="5">
        <v>163</v>
      </c>
      <c r="K71" s="5">
        <v>296</v>
      </c>
      <c r="L71" s="5" t="s">
        <v>18</v>
      </c>
      <c r="M71" s="5">
        <v>0</v>
      </c>
      <c r="N71" s="5" t="e">
        <v>#REF!</v>
      </c>
      <c r="O71" s="5">
        <v>-1.97</v>
      </c>
      <c r="P71" s="6">
        <v>0.44</v>
      </c>
    </row>
    <row r="72" spans="1:16">
      <c r="A72" s="4">
        <v>44947</v>
      </c>
      <c r="B72" t="s">
        <v>167</v>
      </c>
      <c r="C72" t="s">
        <v>168</v>
      </c>
      <c r="D72" s="5">
        <v>327</v>
      </c>
      <c r="E72" s="5">
        <v>0</v>
      </c>
      <c r="F72" s="5" t="s">
        <v>37</v>
      </c>
      <c r="G72" s="5">
        <v>282</v>
      </c>
      <c r="H72" s="5">
        <v>259</v>
      </c>
      <c r="I72" s="5">
        <v>306</v>
      </c>
      <c r="J72" s="5">
        <v>360</v>
      </c>
      <c r="K72" s="5">
        <v>139</v>
      </c>
      <c r="L72" s="5">
        <v>0</v>
      </c>
      <c r="M72" s="5" t="s">
        <v>169</v>
      </c>
      <c r="N72" s="5" t="e">
        <v>#REF!</v>
      </c>
      <c r="O72" s="5">
        <v>-7.67</v>
      </c>
      <c r="P72" s="6">
        <v>-24.56</v>
      </c>
    </row>
    <row r="73" spans="1:16">
      <c r="A73" s="4">
        <v>44947</v>
      </c>
      <c r="B73" t="s">
        <v>170</v>
      </c>
      <c r="C73" t="s">
        <v>171</v>
      </c>
      <c r="D73" s="5">
        <v>479</v>
      </c>
      <c r="E73" s="5" t="s">
        <v>44</v>
      </c>
      <c r="F73" s="5">
        <v>0</v>
      </c>
      <c r="G73" s="5">
        <v>289</v>
      </c>
      <c r="H73" s="5">
        <v>113</v>
      </c>
      <c r="I73" s="5">
        <v>120</v>
      </c>
      <c r="J73" s="5">
        <v>231</v>
      </c>
      <c r="K73" s="5">
        <v>230</v>
      </c>
      <c r="L73" s="5" t="s">
        <v>18</v>
      </c>
      <c r="M73" s="5">
        <v>0</v>
      </c>
      <c r="N73" s="5">
        <v>-3.5</v>
      </c>
      <c r="O73" s="5">
        <v>5.28</v>
      </c>
      <c r="P73" s="6">
        <v>-4.55</v>
      </c>
    </row>
    <row r="74" spans="1:16">
      <c r="A74" s="4">
        <v>44947</v>
      </c>
      <c r="B74" t="s">
        <v>172</v>
      </c>
      <c r="C74" t="s">
        <v>173</v>
      </c>
      <c r="D74" s="5">
        <v>75</v>
      </c>
      <c r="E74" s="5">
        <v>0</v>
      </c>
      <c r="F74" s="5" t="s">
        <v>18</v>
      </c>
      <c r="G74" s="5" t="s">
        <v>34</v>
      </c>
      <c r="H74" s="5" t="s">
        <v>34</v>
      </c>
      <c r="I74" s="5">
        <v>109</v>
      </c>
      <c r="J74" s="5">
        <v>209</v>
      </c>
      <c r="K74" s="5">
        <v>473</v>
      </c>
      <c r="L74" s="5">
        <v>0</v>
      </c>
      <c r="M74" s="5" t="s">
        <v>18</v>
      </c>
      <c r="N74" s="5">
        <v>3.5</v>
      </c>
      <c r="O74" s="5">
        <v>-2.11</v>
      </c>
      <c r="P74" s="6">
        <v>-2.75</v>
      </c>
    </row>
    <row r="75" spans="1:16">
      <c r="A75" s="4">
        <v>44947</v>
      </c>
      <c r="B75" t="s">
        <v>174</v>
      </c>
      <c r="C75" t="s">
        <v>175</v>
      </c>
      <c r="D75" s="5" t="e">
        <v>#N/A</v>
      </c>
      <c r="E75" s="5" t="e">
        <v>#N/A</v>
      </c>
      <c r="F75" s="5" t="e">
        <v>#N/A</v>
      </c>
      <c r="G75" s="5" t="s">
        <v>34</v>
      </c>
      <c r="H75" s="5" t="s">
        <v>34</v>
      </c>
      <c r="I75" s="5" t="s">
        <v>34</v>
      </c>
      <c r="J75" s="5" t="s">
        <v>34</v>
      </c>
      <c r="K75" s="5">
        <v>119</v>
      </c>
      <c r="L75" s="5" t="s">
        <v>18</v>
      </c>
      <c r="M75" s="5">
        <v>0</v>
      </c>
      <c r="N75" s="5">
        <v>2.5</v>
      </c>
      <c r="O75" s="5" t="e">
        <v>#N/A</v>
      </c>
      <c r="P75" s="6">
        <v>1.34</v>
      </c>
    </row>
    <row r="76" spans="1:16">
      <c r="A76" s="4">
        <v>44947</v>
      </c>
      <c r="B76" t="s">
        <v>176</v>
      </c>
      <c r="C76" t="s">
        <v>177</v>
      </c>
      <c r="D76" s="5">
        <v>411</v>
      </c>
      <c r="E76" s="5">
        <v>0</v>
      </c>
      <c r="F76" s="5" t="s">
        <v>18</v>
      </c>
      <c r="G76" s="5">
        <v>123</v>
      </c>
      <c r="H76" s="5">
        <v>79</v>
      </c>
      <c r="I76" s="5">
        <v>133</v>
      </c>
      <c r="J76" s="5">
        <v>245</v>
      </c>
      <c r="K76" s="5">
        <v>412</v>
      </c>
      <c r="L76" s="5">
        <v>0</v>
      </c>
      <c r="M76" s="5" t="s">
        <v>60</v>
      </c>
      <c r="N76" s="5">
        <v>-8.5</v>
      </c>
      <c r="O76" s="5">
        <v>9.36</v>
      </c>
      <c r="P76" s="6">
        <v>-6.24</v>
      </c>
    </row>
    <row r="77" spans="1:16">
      <c r="A77" s="4">
        <v>44947</v>
      </c>
      <c r="B77" t="s">
        <v>178</v>
      </c>
      <c r="C77" t="s">
        <v>179</v>
      </c>
      <c r="D77" s="5">
        <v>456</v>
      </c>
      <c r="E77" s="5" t="s">
        <v>37</v>
      </c>
      <c r="F77" s="5">
        <v>0</v>
      </c>
      <c r="G77" s="5">
        <v>101</v>
      </c>
      <c r="H77" s="5">
        <v>107</v>
      </c>
      <c r="I77" s="5">
        <v>92</v>
      </c>
      <c r="J77" s="5">
        <v>66</v>
      </c>
      <c r="K77" s="5">
        <v>439</v>
      </c>
      <c r="L77" s="5" t="s">
        <v>18</v>
      </c>
      <c r="M77" s="5">
        <v>0</v>
      </c>
      <c r="N77" s="5" t="e">
        <v>#REF!</v>
      </c>
      <c r="O77" s="5">
        <v>5.88</v>
      </c>
      <c r="P77" s="6">
        <v>12.4</v>
      </c>
    </row>
    <row r="78" spans="1:16">
      <c r="A78" s="4">
        <v>44947</v>
      </c>
      <c r="B78" t="s">
        <v>180</v>
      </c>
      <c r="C78" t="s">
        <v>181</v>
      </c>
      <c r="D78" s="5" t="e">
        <v>#N/A</v>
      </c>
      <c r="E78" s="5" t="e">
        <v>#N/A</v>
      </c>
      <c r="F78" s="5" t="e">
        <v>#N/A</v>
      </c>
      <c r="G78" s="5">
        <v>343</v>
      </c>
      <c r="H78" s="5">
        <v>196</v>
      </c>
      <c r="I78" s="5" t="s">
        <v>34</v>
      </c>
      <c r="J78" s="5" t="s">
        <v>34</v>
      </c>
      <c r="K78" s="5" t="s">
        <v>34</v>
      </c>
      <c r="L78" s="5" t="e">
        <v>#N/A</v>
      </c>
      <c r="M78" s="5" t="e">
        <v>#N/A</v>
      </c>
      <c r="N78" s="5" t="e">
        <v>#REF!</v>
      </c>
      <c r="O78" s="5" t="e">
        <v>#N/A</v>
      </c>
      <c r="P78" s="6" t="e">
        <v>#N/A</v>
      </c>
    </row>
    <row r="79" spans="1:16">
      <c r="A79" s="4">
        <v>44947</v>
      </c>
      <c r="B79" t="s">
        <v>182</v>
      </c>
      <c r="C79" t="s">
        <v>183</v>
      </c>
      <c r="D79" s="5">
        <v>442</v>
      </c>
      <c r="E79" s="5" t="s">
        <v>18</v>
      </c>
      <c r="F79" s="5">
        <v>0</v>
      </c>
      <c r="G79" s="5">
        <v>221</v>
      </c>
      <c r="H79" s="5">
        <v>92</v>
      </c>
      <c r="I79" s="5">
        <v>149</v>
      </c>
      <c r="J79" s="5">
        <v>98</v>
      </c>
      <c r="K79" s="5">
        <v>138</v>
      </c>
      <c r="L79" s="5" t="s">
        <v>18</v>
      </c>
      <c r="M79" s="5">
        <v>0</v>
      </c>
      <c r="N79" s="5">
        <v>2</v>
      </c>
      <c r="O79" s="5">
        <v>7.57</v>
      </c>
      <c r="P79" s="6">
        <v>6.75</v>
      </c>
    </row>
    <row r="80" spans="1:16">
      <c r="A80" s="4">
        <v>44947</v>
      </c>
      <c r="B80" t="s">
        <v>184</v>
      </c>
      <c r="C80" t="s">
        <v>185</v>
      </c>
      <c r="D80" s="5">
        <v>346</v>
      </c>
      <c r="E80" s="5" t="s">
        <v>19</v>
      </c>
      <c r="F80" s="5">
        <v>0</v>
      </c>
      <c r="G80" s="5">
        <v>124</v>
      </c>
      <c r="H80" s="5">
        <v>85</v>
      </c>
      <c r="I80" s="5" t="s">
        <v>34</v>
      </c>
      <c r="J80" s="5" t="s">
        <v>34</v>
      </c>
      <c r="K80" s="5" t="s">
        <v>34</v>
      </c>
      <c r="L80" s="5" t="s">
        <v>75</v>
      </c>
      <c r="M80" s="5">
        <v>0</v>
      </c>
      <c r="N80" s="5">
        <v>11.5</v>
      </c>
      <c r="O80" s="5">
        <v>9.01</v>
      </c>
      <c r="P80" s="6">
        <v>22.31</v>
      </c>
    </row>
    <row r="81" spans="1:16">
      <c r="A81" s="4">
        <v>44947</v>
      </c>
      <c r="B81" t="s">
        <v>186</v>
      </c>
      <c r="C81" t="s">
        <v>187</v>
      </c>
      <c r="D81" s="5">
        <v>46</v>
      </c>
      <c r="E81" s="5">
        <v>0</v>
      </c>
      <c r="F81" s="5" t="s">
        <v>18</v>
      </c>
      <c r="G81" s="5">
        <v>38</v>
      </c>
      <c r="H81" s="5">
        <v>78</v>
      </c>
      <c r="I81" s="5">
        <v>34</v>
      </c>
      <c r="J81" s="5">
        <v>115</v>
      </c>
      <c r="K81" s="5">
        <v>343</v>
      </c>
      <c r="L81" s="5" t="s">
        <v>18</v>
      </c>
      <c r="M81" s="5">
        <v>0</v>
      </c>
      <c r="N81" s="5">
        <v>1</v>
      </c>
      <c r="O81" s="5">
        <v>9.82</v>
      </c>
      <c r="P81" s="6">
        <v>5.07</v>
      </c>
    </row>
    <row r="82" spans="1:16">
      <c r="A82" s="4">
        <v>44947</v>
      </c>
      <c r="B82" t="s">
        <v>188</v>
      </c>
      <c r="C82" t="s">
        <v>189</v>
      </c>
      <c r="D82" s="5">
        <v>312</v>
      </c>
      <c r="E82" s="5">
        <v>0</v>
      </c>
      <c r="F82" s="5" t="s">
        <v>19</v>
      </c>
      <c r="G82" s="5">
        <v>222</v>
      </c>
      <c r="H82" s="5">
        <v>235</v>
      </c>
      <c r="I82" s="5">
        <v>187</v>
      </c>
      <c r="J82" s="5">
        <v>260</v>
      </c>
      <c r="K82" s="5">
        <v>152</v>
      </c>
      <c r="L82" s="5" t="s">
        <v>18</v>
      </c>
      <c r="M82" s="5">
        <v>0</v>
      </c>
      <c r="N82" s="5">
        <v>1.5</v>
      </c>
      <c r="O82" s="5">
        <v>-5.2</v>
      </c>
      <c r="P82" s="6">
        <v>-7.68</v>
      </c>
    </row>
    <row r="83" spans="1:16">
      <c r="A83" s="4">
        <v>44947</v>
      </c>
      <c r="B83" t="s">
        <v>190</v>
      </c>
      <c r="C83" t="s">
        <v>191</v>
      </c>
      <c r="D83" s="5">
        <v>151</v>
      </c>
      <c r="E83" s="5" t="s">
        <v>19</v>
      </c>
      <c r="F83" s="5">
        <v>0</v>
      </c>
      <c r="G83" s="5">
        <v>353</v>
      </c>
      <c r="H83" s="5">
        <v>318</v>
      </c>
      <c r="I83" s="5">
        <v>199</v>
      </c>
      <c r="J83" s="5">
        <v>247</v>
      </c>
      <c r="K83" s="5">
        <v>282</v>
      </c>
      <c r="L83" s="5">
        <v>0</v>
      </c>
      <c r="M83" s="5" t="s">
        <v>18</v>
      </c>
      <c r="N83" s="5">
        <v>5.5</v>
      </c>
      <c r="O83" s="5">
        <v>-12.63</v>
      </c>
      <c r="P83" s="6">
        <v>-6.47</v>
      </c>
    </row>
    <row r="84" spans="1:16">
      <c r="A84" s="4">
        <v>44947</v>
      </c>
      <c r="B84" t="s">
        <v>192</v>
      </c>
      <c r="C84" t="s">
        <v>193</v>
      </c>
      <c r="D84" s="5">
        <v>60</v>
      </c>
      <c r="E84" s="5">
        <v>0</v>
      </c>
      <c r="F84" s="5" t="s">
        <v>19</v>
      </c>
      <c r="G84" s="5">
        <v>331</v>
      </c>
      <c r="H84" s="5">
        <v>333</v>
      </c>
      <c r="I84" s="5">
        <v>299</v>
      </c>
      <c r="J84" s="5">
        <v>319</v>
      </c>
      <c r="K84" s="5">
        <v>266</v>
      </c>
      <c r="L84" s="5" t="s">
        <v>18</v>
      </c>
      <c r="M84" s="5">
        <v>0</v>
      </c>
      <c r="N84" s="5">
        <v>5.5</v>
      </c>
      <c r="O84" s="5">
        <v>-14.27</v>
      </c>
      <c r="P84" s="6">
        <v>-12.68</v>
      </c>
    </row>
    <row r="85" spans="1:16">
      <c r="A85" s="4">
        <v>44947</v>
      </c>
      <c r="B85" t="s">
        <v>194</v>
      </c>
      <c r="C85" t="s">
        <v>195</v>
      </c>
      <c r="D85" s="5">
        <v>116</v>
      </c>
      <c r="E85" s="5">
        <v>0</v>
      </c>
      <c r="F85" s="5" t="s">
        <v>18</v>
      </c>
      <c r="G85" s="5">
        <v>25</v>
      </c>
      <c r="H85" s="5">
        <v>44</v>
      </c>
      <c r="I85" s="5">
        <v>65</v>
      </c>
      <c r="J85" s="5">
        <v>51</v>
      </c>
      <c r="K85" s="5">
        <v>233</v>
      </c>
      <c r="L85" s="5">
        <v>0</v>
      </c>
      <c r="M85" s="5" t="s">
        <v>37</v>
      </c>
      <c r="N85" s="5">
        <v>2</v>
      </c>
      <c r="O85" s="5">
        <v>14.72</v>
      </c>
      <c r="P85" s="6">
        <v>13.88</v>
      </c>
    </row>
    <row r="86" spans="1:16">
      <c r="A86" s="4">
        <v>44947</v>
      </c>
      <c r="B86" t="s">
        <v>196</v>
      </c>
      <c r="C86" t="s">
        <v>197</v>
      </c>
      <c r="D86" s="5">
        <v>118</v>
      </c>
      <c r="E86" s="5" t="s">
        <v>198</v>
      </c>
      <c r="F86" s="5">
        <v>0</v>
      </c>
      <c r="G86" s="5">
        <v>194</v>
      </c>
      <c r="H86" s="5">
        <v>41</v>
      </c>
      <c r="I86" s="5">
        <v>153</v>
      </c>
      <c r="J86" s="5">
        <v>199</v>
      </c>
      <c r="K86" s="5">
        <v>443</v>
      </c>
      <c r="L86" s="5" t="s">
        <v>19</v>
      </c>
      <c r="M86" s="5">
        <v>0</v>
      </c>
      <c r="N86" s="5">
        <v>-5.5</v>
      </c>
      <c r="O86" s="5">
        <v>15.01</v>
      </c>
      <c r="P86" s="6">
        <v>-2.0699999999999998</v>
      </c>
    </row>
    <row r="87" spans="1:16">
      <c r="A87" s="4">
        <v>44947</v>
      </c>
      <c r="B87" t="s">
        <v>199</v>
      </c>
      <c r="C87" t="s">
        <v>200</v>
      </c>
      <c r="D87" s="5">
        <v>258</v>
      </c>
      <c r="E87" s="5">
        <v>0</v>
      </c>
      <c r="F87" s="5" t="s">
        <v>60</v>
      </c>
      <c r="G87" s="5">
        <v>110</v>
      </c>
      <c r="H87" s="5">
        <v>172</v>
      </c>
      <c r="I87" s="5" t="s">
        <v>34</v>
      </c>
      <c r="J87" s="5" t="s">
        <v>34</v>
      </c>
      <c r="K87" s="5">
        <v>495</v>
      </c>
      <c r="L87" s="5">
        <v>0</v>
      </c>
      <c r="M87" s="5" t="s">
        <v>44</v>
      </c>
      <c r="N87" s="5">
        <v>1.5</v>
      </c>
      <c r="O87" s="5">
        <v>-0.04</v>
      </c>
      <c r="P87" s="6">
        <v>-4.55</v>
      </c>
    </row>
    <row r="88" spans="1:16">
      <c r="A88" s="4">
        <v>44947</v>
      </c>
      <c r="B88" t="s">
        <v>201</v>
      </c>
      <c r="C88" t="s">
        <v>202</v>
      </c>
      <c r="D88" s="5">
        <v>330</v>
      </c>
      <c r="E88" s="5">
        <v>0</v>
      </c>
      <c r="F88" s="5" t="s">
        <v>18</v>
      </c>
      <c r="G88" s="5">
        <v>308</v>
      </c>
      <c r="H88" s="5">
        <v>220</v>
      </c>
      <c r="I88" s="5">
        <v>115</v>
      </c>
      <c r="J88" s="5">
        <v>225</v>
      </c>
      <c r="K88" s="5">
        <v>460</v>
      </c>
      <c r="L88" s="5" t="s">
        <v>18</v>
      </c>
      <c r="M88" s="5">
        <v>0</v>
      </c>
      <c r="N88" s="5">
        <v>5</v>
      </c>
      <c r="O88" s="5">
        <v>-3.51</v>
      </c>
      <c r="P88" s="6">
        <v>-4.1900000000000004</v>
      </c>
    </row>
    <row r="89" spans="1:16">
      <c r="A89" s="4">
        <v>44947</v>
      </c>
      <c r="B89" t="s">
        <v>203</v>
      </c>
      <c r="C89" t="s">
        <v>204</v>
      </c>
      <c r="D89" s="5">
        <v>242</v>
      </c>
      <c r="E89" s="5">
        <v>0</v>
      </c>
      <c r="F89" s="5" t="s">
        <v>18</v>
      </c>
      <c r="G89" s="5">
        <v>175</v>
      </c>
      <c r="H89" s="5">
        <v>121</v>
      </c>
      <c r="I89" s="5">
        <v>148</v>
      </c>
      <c r="J89" s="5">
        <v>164</v>
      </c>
      <c r="K89" s="5">
        <v>240</v>
      </c>
      <c r="L89" s="5">
        <v>0</v>
      </c>
      <c r="M89" s="5" t="s">
        <v>18</v>
      </c>
      <c r="N89" s="5">
        <v>-1.5</v>
      </c>
      <c r="O89" s="5">
        <v>4.47</v>
      </c>
      <c r="P89" s="6">
        <v>0.37</v>
      </c>
    </row>
    <row r="90" spans="1:16">
      <c r="A90" s="4">
        <v>44947</v>
      </c>
      <c r="B90" t="s">
        <v>205</v>
      </c>
      <c r="C90" t="s">
        <v>206</v>
      </c>
      <c r="D90" s="5">
        <v>135</v>
      </c>
      <c r="E90" s="5">
        <v>0</v>
      </c>
      <c r="F90" s="5" t="s">
        <v>18</v>
      </c>
      <c r="G90" s="5">
        <v>1</v>
      </c>
      <c r="H90" s="5">
        <v>10</v>
      </c>
      <c r="I90" s="5">
        <v>127</v>
      </c>
      <c r="J90" s="5">
        <v>224</v>
      </c>
      <c r="K90" s="5">
        <v>302</v>
      </c>
      <c r="L90" s="5">
        <v>0</v>
      </c>
      <c r="M90" s="5" t="s">
        <v>19</v>
      </c>
      <c r="N90" s="5">
        <v>-18</v>
      </c>
      <c r="O90" s="5">
        <v>21.17</v>
      </c>
      <c r="P90" s="6">
        <v>-3.91</v>
      </c>
    </row>
    <row r="91" spans="1:16">
      <c r="A91" s="4">
        <v>44947</v>
      </c>
      <c r="B91" t="s">
        <v>207</v>
      </c>
      <c r="C91" t="s">
        <v>208</v>
      </c>
      <c r="D91" s="5">
        <v>435</v>
      </c>
      <c r="E91" s="5">
        <v>0</v>
      </c>
      <c r="F91" s="5" t="s">
        <v>18</v>
      </c>
      <c r="G91" s="5">
        <v>20</v>
      </c>
      <c r="H91" s="5">
        <v>58</v>
      </c>
      <c r="I91" s="5">
        <v>58</v>
      </c>
      <c r="J91" s="5">
        <v>54</v>
      </c>
      <c r="K91" s="5">
        <v>16</v>
      </c>
      <c r="L91" s="5">
        <v>0</v>
      </c>
      <c r="M91" s="5" t="s">
        <v>18</v>
      </c>
      <c r="N91" s="5">
        <v>3.5</v>
      </c>
      <c r="O91" s="5">
        <v>13.43</v>
      </c>
      <c r="P91" s="6">
        <v>13.83</v>
      </c>
    </row>
    <row r="92" spans="1:16">
      <c r="A92" s="4">
        <v>44947</v>
      </c>
      <c r="B92" t="s">
        <v>209</v>
      </c>
      <c r="C92" t="s">
        <v>210</v>
      </c>
      <c r="D92" s="5">
        <v>342</v>
      </c>
      <c r="E92" s="5" t="s">
        <v>18</v>
      </c>
      <c r="F92" s="5">
        <v>0</v>
      </c>
      <c r="G92" s="5">
        <v>33</v>
      </c>
      <c r="H92" s="5">
        <v>31</v>
      </c>
      <c r="I92" s="5">
        <v>300</v>
      </c>
      <c r="J92" s="5">
        <v>148</v>
      </c>
      <c r="K92" s="5">
        <v>3</v>
      </c>
      <c r="L92" s="5" t="s">
        <v>37</v>
      </c>
      <c r="M92" s="5">
        <v>0</v>
      </c>
      <c r="N92" s="5">
        <v>-9.5</v>
      </c>
      <c r="O92" s="5">
        <v>16.7</v>
      </c>
      <c r="P92" s="6">
        <v>1.99</v>
      </c>
    </row>
    <row r="93" spans="1:16">
      <c r="A93" s="4">
        <v>44947</v>
      </c>
      <c r="B93" t="s">
        <v>211</v>
      </c>
      <c r="C93" t="s">
        <v>212</v>
      </c>
      <c r="D93" s="5">
        <v>520</v>
      </c>
      <c r="E93" s="5">
        <v>0</v>
      </c>
      <c r="F93" s="5" t="s">
        <v>18</v>
      </c>
      <c r="G93" s="5" t="s">
        <v>34</v>
      </c>
      <c r="H93" s="5" t="s">
        <v>34</v>
      </c>
      <c r="I93" s="5" t="s">
        <v>34</v>
      </c>
      <c r="J93" s="5" t="s">
        <v>34</v>
      </c>
      <c r="K93" s="5">
        <v>56</v>
      </c>
      <c r="L93" s="5" t="s">
        <v>18</v>
      </c>
      <c r="M93" s="5">
        <v>0</v>
      </c>
      <c r="N93" s="5">
        <v>5</v>
      </c>
      <c r="O93" s="5">
        <v>0</v>
      </c>
      <c r="P93" s="6">
        <v>0</v>
      </c>
    </row>
    <row r="94" spans="1:16">
      <c r="A94" s="4">
        <v>44947</v>
      </c>
      <c r="B94" t="s">
        <v>213</v>
      </c>
      <c r="C94" t="s">
        <v>214</v>
      </c>
      <c r="D94" s="5">
        <v>484</v>
      </c>
      <c r="E94" s="5">
        <v>0</v>
      </c>
      <c r="F94" s="5" t="s">
        <v>18</v>
      </c>
      <c r="G94" s="5" t="s">
        <v>34</v>
      </c>
      <c r="H94" s="5" t="s">
        <v>34</v>
      </c>
      <c r="I94" s="5">
        <v>98</v>
      </c>
      <c r="J94" s="5">
        <v>101</v>
      </c>
      <c r="K94" s="5">
        <v>418</v>
      </c>
      <c r="L94" s="5" t="s">
        <v>19</v>
      </c>
      <c r="M94" s="5">
        <v>0</v>
      </c>
      <c r="N94" s="5">
        <v>17</v>
      </c>
      <c r="O94" s="5">
        <v>0</v>
      </c>
      <c r="P94" s="6">
        <v>6.29</v>
      </c>
    </row>
    <row r="95" spans="1:16">
      <c r="A95" s="4">
        <v>44947</v>
      </c>
      <c r="B95" t="s">
        <v>215</v>
      </c>
      <c r="C95" t="s">
        <v>216</v>
      </c>
      <c r="D95" s="5">
        <v>49</v>
      </c>
      <c r="E95" s="5">
        <v>0</v>
      </c>
      <c r="F95" s="5" t="s">
        <v>18</v>
      </c>
      <c r="G95" s="5">
        <v>207</v>
      </c>
      <c r="H95" s="5">
        <v>0</v>
      </c>
      <c r="I95" s="5" t="s">
        <v>34</v>
      </c>
      <c r="J95" s="5" t="s">
        <v>34</v>
      </c>
      <c r="K95" s="5">
        <v>500</v>
      </c>
      <c r="L95" s="5">
        <v>0</v>
      </c>
      <c r="M95" s="5" t="s">
        <v>75</v>
      </c>
      <c r="N95" s="5" t="e">
        <v>#REF!</v>
      </c>
      <c r="O95" s="5">
        <v>0</v>
      </c>
      <c r="P95" s="6">
        <v>0</v>
      </c>
    </row>
    <row r="96" spans="1:16">
      <c r="A96" s="4">
        <v>44947</v>
      </c>
      <c r="B96" t="s">
        <v>217</v>
      </c>
      <c r="C96" t="s">
        <v>218</v>
      </c>
      <c r="D96" s="5">
        <v>299</v>
      </c>
      <c r="E96" s="5" t="s">
        <v>19</v>
      </c>
      <c r="F96" s="5">
        <v>0</v>
      </c>
      <c r="G96" s="5">
        <v>29</v>
      </c>
      <c r="H96" s="5">
        <v>64</v>
      </c>
      <c r="I96" s="5">
        <v>70</v>
      </c>
      <c r="J96" s="5">
        <v>112</v>
      </c>
      <c r="K96" s="5">
        <v>376</v>
      </c>
      <c r="L96" s="5" t="s">
        <v>18</v>
      </c>
      <c r="M96" s="5">
        <v>0</v>
      </c>
      <c r="N96" s="5">
        <v>-3.5</v>
      </c>
      <c r="O96" s="5">
        <v>12.59</v>
      </c>
      <c r="P96" s="6">
        <v>5.33</v>
      </c>
    </row>
    <row r="97" spans="1:16">
      <c r="A97" s="17">
        <v>44948</v>
      </c>
      <c r="B97" t="s">
        <v>219</v>
      </c>
      <c r="C97" t="s">
        <v>220</v>
      </c>
      <c r="D97" s="5">
        <v>45</v>
      </c>
      <c r="E97" s="5">
        <v>0</v>
      </c>
      <c r="F97" s="5" t="s">
        <v>18</v>
      </c>
      <c r="G97" s="5">
        <v>55</v>
      </c>
      <c r="H97" s="5">
        <v>84</v>
      </c>
      <c r="I97" s="5">
        <v>21</v>
      </c>
      <c r="J97" s="5">
        <v>6</v>
      </c>
      <c r="K97" s="5">
        <v>84</v>
      </c>
      <c r="L97" s="5">
        <v>0</v>
      </c>
      <c r="M97" s="5" t="s">
        <v>37</v>
      </c>
      <c r="N97" s="5">
        <v>9.5</v>
      </c>
      <c r="O97" s="5">
        <v>9.02</v>
      </c>
      <c r="P97" s="6">
        <v>25.03</v>
      </c>
    </row>
    <row r="98" spans="1:16">
      <c r="A98" s="17">
        <v>44948</v>
      </c>
      <c r="B98" t="s">
        <v>221</v>
      </c>
      <c r="C98" t="s">
        <v>222</v>
      </c>
      <c r="D98" s="5">
        <v>226</v>
      </c>
      <c r="E98" s="5" t="s">
        <v>18</v>
      </c>
      <c r="F98" s="5">
        <v>0</v>
      </c>
      <c r="G98" s="5">
        <v>22</v>
      </c>
      <c r="H98" s="5">
        <v>40</v>
      </c>
      <c r="I98" s="5">
        <v>30</v>
      </c>
      <c r="J98" s="5">
        <v>28</v>
      </c>
      <c r="K98" s="5">
        <v>158</v>
      </c>
      <c r="L98" s="5" t="s">
        <v>19</v>
      </c>
      <c r="M98" s="5">
        <v>0</v>
      </c>
      <c r="N98" s="5" t="e">
        <v>#N/A</v>
      </c>
      <c r="O98" s="5">
        <v>15.06</v>
      </c>
      <c r="P98" s="6">
        <v>16.86</v>
      </c>
    </row>
    <row r="99" spans="1:16">
      <c r="A99" s="17">
        <v>44948</v>
      </c>
      <c r="B99" t="s">
        <v>223</v>
      </c>
      <c r="C99" t="s">
        <v>224</v>
      </c>
      <c r="D99" s="5">
        <v>61</v>
      </c>
      <c r="E99" s="5">
        <v>0</v>
      </c>
      <c r="F99" s="5" t="s">
        <v>37</v>
      </c>
      <c r="G99" s="5">
        <v>347</v>
      </c>
      <c r="H99" s="5">
        <v>327</v>
      </c>
      <c r="I99" s="5" t="s">
        <v>34</v>
      </c>
      <c r="J99" s="5" t="s">
        <v>34</v>
      </c>
      <c r="K99" s="5">
        <v>189</v>
      </c>
      <c r="L99" s="5">
        <v>0</v>
      </c>
      <c r="M99" s="5" t="s">
        <v>60</v>
      </c>
      <c r="N99" s="5" t="e">
        <v>#N/A</v>
      </c>
      <c r="O99" s="5">
        <v>-13.72</v>
      </c>
      <c r="P99" s="6">
        <v>-26.35</v>
      </c>
    </row>
    <row r="100" spans="1:16">
      <c r="A100" s="17">
        <v>44948</v>
      </c>
      <c r="B100" t="s">
        <v>225</v>
      </c>
      <c r="C100" t="s">
        <v>226</v>
      </c>
      <c r="D100" s="5">
        <v>209</v>
      </c>
      <c r="E100" s="5" t="s">
        <v>18</v>
      </c>
      <c r="F100" s="5">
        <v>0</v>
      </c>
      <c r="G100" s="5">
        <v>18</v>
      </c>
      <c r="H100" s="5">
        <v>43</v>
      </c>
      <c r="I100" s="5">
        <v>5</v>
      </c>
      <c r="J100" s="5">
        <v>5</v>
      </c>
      <c r="K100" s="5">
        <v>318</v>
      </c>
      <c r="L100" s="5" t="s">
        <v>44</v>
      </c>
      <c r="M100" s="5">
        <v>0</v>
      </c>
      <c r="N100" s="5">
        <v>-5.5</v>
      </c>
      <c r="O100" s="5">
        <v>14.77</v>
      </c>
      <c r="P100" s="6">
        <v>25.64</v>
      </c>
    </row>
    <row r="101" spans="1:16">
      <c r="A101" s="17">
        <v>44948</v>
      </c>
      <c r="B101" t="s">
        <v>227</v>
      </c>
      <c r="C101" t="s">
        <v>228</v>
      </c>
      <c r="D101" s="5">
        <v>217</v>
      </c>
      <c r="E101" s="5" t="s">
        <v>19</v>
      </c>
      <c r="F101" s="5">
        <v>0</v>
      </c>
      <c r="G101" s="5">
        <v>16</v>
      </c>
      <c r="H101" s="5">
        <v>35</v>
      </c>
      <c r="I101" s="5">
        <v>117</v>
      </c>
      <c r="J101" s="5">
        <v>71</v>
      </c>
      <c r="K101" s="5">
        <v>71</v>
      </c>
      <c r="L101" s="5" t="s">
        <v>37</v>
      </c>
      <c r="M101" s="5">
        <v>0</v>
      </c>
      <c r="N101" s="5" t="e">
        <v>#N/A</v>
      </c>
      <c r="O101" s="5">
        <v>15.65</v>
      </c>
      <c r="P101" s="6">
        <v>10.94</v>
      </c>
    </row>
    <row r="102" spans="1:16">
      <c r="A102" s="17">
        <v>44948</v>
      </c>
      <c r="B102" t="s">
        <v>229</v>
      </c>
      <c r="C102" t="s">
        <v>230</v>
      </c>
      <c r="D102" s="5">
        <v>263</v>
      </c>
      <c r="E102" s="5">
        <v>0</v>
      </c>
      <c r="F102" s="5" t="s">
        <v>18</v>
      </c>
      <c r="G102" s="5">
        <v>288</v>
      </c>
      <c r="H102" s="5">
        <v>324</v>
      </c>
      <c r="I102" s="5">
        <v>104</v>
      </c>
      <c r="J102" s="5">
        <v>167</v>
      </c>
      <c r="K102" s="5">
        <v>448</v>
      </c>
      <c r="L102" s="5" t="s">
        <v>18</v>
      </c>
      <c r="M102" s="5">
        <v>0</v>
      </c>
      <c r="N102" s="5" t="e">
        <v>#N/A</v>
      </c>
      <c r="O102" s="5">
        <v>-13.27</v>
      </c>
      <c r="P102" s="6">
        <v>0.11</v>
      </c>
    </row>
    <row r="103" spans="1:16">
      <c r="A103" s="17">
        <v>44948</v>
      </c>
      <c r="B103" t="s">
        <v>231</v>
      </c>
      <c r="C103" t="s">
        <v>232</v>
      </c>
      <c r="D103" s="5">
        <v>42</v>
      </c>
      <c r="E103" s="5" t="s">
        <v>37</v>
      </c>
      <c r="F103" s="5">
        <v>0</v>
      </c>
      <c r="G103" s="5">
        <v>204</v>
      </c>
      <c r="H103" s="5">
        <v>184</v>
      </c>
      <c r="I103" s="5">
        <v>276</v>
      </c>
      <c r="J103" s="5">
        <v>169</v>
      </c>
      <c r="K103" s="5">
        <v>426</v>
      </c>
      <c r="L103" s="5" t="s">
        <v>18</v>
      </c>
      <c r="M103" s="5">
        <v>0</v>
      </c>
      <c r="N103" s="5" t="e">
        <v>#N/A</v>
      </c>
      <c r="O103" s="5">
        <v>-1.02</v>
      </c>
      <c r="P103" s="6">
        <v>0.06</v>
      </c>
    </row>
    <row r="104" spans="1:16">
      <c r="A104" s="17">
        <v>44948</v>
      </c>
      <c r="B104" t="s">
        <v>233</v>
      </c>
      <c r="C104" t="s">
        <v>234</v>
      </c>
      <c r="D104" s="5">
        <v>231</v>
      </c>
      <c r="E104" s="5">
        <v>0</v>
      </c>
      <c r="F104" s="5" t="s">
        <v>19</v>
      </c>
      <c r="G104" s="5">
        <v>119</v>
      </c>
      <c r="H104" s="5">
        <v>175</v>
      </c>
      <c r="I104" s="5">
        <v>2</v>
      </c>
      <c r="J104" s="5">
        <v>50</v>
      </c>
      <c r="K104" s="5">
        <v>224</v>
      </c>
      <c r="L104" s="5">
        <v>0</v>
      </c>
      <c r="M104" s="5" t="s">
        <v>18</v>
      </c>
      <c r="N104" s="5">
        <v>10</v>
      </c>
      <c r="O104" s="5">
        <v>-0.11</v>
      </c>
      <c r="P104" s="6">
        <v>13.97</v>
      </c>
    </row>
    <row r="105" spans="1:16">
      <c r="A105" s="17">
        <v>44948</v>
      </c>
      <c r="B105" t="s">
        <v>235</v>
      </c>
      <c r="C105" t="s">
        <v>236</v>
      </c>
      <c r="D105" s="5">
        <v>219</v>
      </c>
      <c r="E105" s="5">
        <v>0</v>
      </c>
      <c r="F105" s="5" t="s">
        <v>18</v>
      </c>
      <c r="G105" s="5">
        <v>209</v>
      </c>
      <c r="H105" s="5">
        <v>340</v>
      </c>
      <c r="I105" s="5" t="s">
        <v>34</v>
      </c>
      <c r="J105" s="5" t="s">
        <v>34</v>
      </c>
      <c r="K105" s="5">
        <v>371</v>
      </c>
      <c r="L105" s="5">
        <v>0</v>
      </c>
      <c r="M105" s="5" t="s">
        <v>18</v>
      </c>
      <c r="N105" s="5" t="e">
        <v>#N/A</v>
      </c>
      <c r="O105" s="5">
        <v>-15.39</v>
      </c>
      <c r="P105" s="6">
        <v>0</v>
      </c>
    </row>
    <row r="106" spans="1:16">
      <c r="A106" s="17">
        <v>44948</v>
      </c>
      <c r="B106" t="s">
        <v>237</v>
      </c>
      <c r="C106" t="s">
        <v>238</v>
      </c>
      <c r="D106" s="5">
        <v>331</v>
      </c>
      <c r="E106" s="5" t="s">
        <v>19</v>
      </c>
      <c r="F106" s="5">
        <v>0</v>
      </c>
      <c r="G106" s="5">
        <v>260</v>
      </c>
      <c r="H106" s="5">
        <v>323</v>
      </c>
      <c r="I106" s="5">
        <v>192</v>
      </c>
      <c r="J106" s="5">
        <v>304</v>
      </c>
      <c r="K106" s="5">
        <v>454</v>
      </c>
      <c r="L106" s="5" t="s">
        <v>19</v>
      </c>
      <c r="M106" s="5">
        <v>0</v>
      </c>
      <c r="N106" s="5" t="e">
        <v>#N/A</v>
      </c>
      <c r="O106" s="5">
        <v>-12.96</v>
      </c>
      <c r="P106" s="6">
        <v>-11.15</v>
      </c>
    </row>
    <row r="107" spans="1:16">
      <c r="A107" s="17">
        <v>44948</v>
      </c>
      <c r="B107" t="s">
        <v>239</v>
      </c>
      <c r="C107" t="s">
        <v>240</v>
      </c>
      <c r="D107" s="5">
        <v>30</v>
      </c>
      <c r="E107" s="5" t="s">
        <v>26</v>
      </c>
      <c r="F107" s="5">
        <v>0</v>
      </c>
      <c r="G107" s="5">
        <v>316</v>
      </c>
      <c r="H107" s="5">
        <v>317</v>
      </c>
      <c r="I107" s="5">
        <v>333</v>
      </c>
      <c r="J107" s="5">
        <v>312</v>
      </c>
      <c r="K107" s="5">
        <v>203</v>
      </c>
      <c r="L107" s="5">
        <v>0</v>
      </c>
      <c r="M107" s="5" t="s">
        <v>75</v>
      </c>
      <c r="N107" s="5" t="e">
        <v>#N/A</v>
      </c>
      <c r="O107" s="5">
        <v>-12.47</v>
      </c>
      <c r="P107" s="6">
        <v>-11.5</v>
      </c>
    </row>
    <row r="108" spans="1:16">
      <c r="A108" s="17">
        <v>44948</v>
      </c>
      <c r="B108" t="s">
        <v>241</v>
      </c>
      <c r="C108" t="s">
        <v>242</v>
      </c>
      <c r="D108" s="5">
        <v>113</v>
      </c>
      <c r="E108" s="5" t="s">
        <v>19</v>
      </c>
      <c r="F108" s="5">
        <v>0</v>
      </c>
      <c r="G108" s="5">
        <v>229</v>
      </c>
      <c r="H108" s="5">
        <v>254</v>
      </c>
      <c r="I108" s="5">
        <v>265</v>
      </c>
      <c r="J108" s="5">
        <v>162</v>
      </c>
      <c r="K108" s="5">
        <v>349</v>
      </c>
      <c r="L108" s="5" t="s">
        <v>18</v>
      </c>
      <c r="M108" s="5">
        <v>0</v>
      </c>
      <c r="N108" s="5" t="e">
        <v>#N/A</v>
      </c>
      <c r="O108" s="5">
        <v>-7.24</v>
      </c>
      <c r="P108" s="6">
        <v>0.5</v>
      </c>
    </row>
    <row r="109" spans="1:16">
      <c r="A109" s="17">
        <v>44948</v>
      </c>
      <c r="B109" t="s">
        <v>243</v>
      </c>
      <c r="C109" t="s">
        <v>244</v>
      </c>
      <c r="D109" s="5">
        <v>260</v>
      </c>
      <c r="E109" s="5">
        <v>0</v>
      </c>
      <c r="F109" s="5" t="s">
        <v>26</v>
      </c>
      <c r="G109" s="5">
        <v>259</v>
      </c>
      <c r="H109" s="5">
        <v>248</v>
      </c>
      <c r="I109" s="5">
        <v>171</v>
      </c>
      <c r="J109" s="5">
        <v>313</v>
      </c>
      <c r="K109" s="5">
        <v>514</v>
      </c>
      <c r="L109" s="5" t="s">
        <v>18</v>
      </c>
      <c r="M109" s="5">
        <v>0</v>
      </c>
      <c r="N109" s="5" t="e">
        <v>#N/A</v>
      </c>
      <c r="O109" s="5">
        <v>-6.66</v>
      </c>
      <c r="P109" s="6">
        <v>0</v>
      </c>
    </row>
    <row r="110" spans="1:16">
      <c r="A110" s="17">
        <v>44948</v>
      </c>
      <c r="B110" t="s">
        <v>245</v>
      </c>
      <c r="C110" t="s">
        <v>246</v>
      </c>
      <c r="D110" s="5">
        <v>204</v>
      </c>
      <c r="E110" s="5">
        <v>0</v>
      </c>
      <c r="F110" s="5" t="s">
        <v>18</v>
      </c>
      <c r="G110" s="5">
        <v>255</v>
      </c>
      <c r="H110" s="5">
        <v>320</v>
      </c>
      <c r="I110" s="5">
        <v>232</v>
      </c>
      <c r="J110" s="5">
        <v>197</v>
      </c>
      <c r="K110" s="5">
        <v>326</v>
      </c>
      <c r="L110" s="5" t="s">
        <v>19</v>
      </c>
      <c r="M110" s="5">
        <v>0</v>
      </c>
      <c r="N110" s="5" t="e">
        <v>#N/A</v>
      </c>
      <c r="O110" s="5">
        <v>-12.8</v>
      </c>
      <c r="P110" s="6">
        <v>-2.06</v>
      </c>
    </row>
    <row r="111" spans="1:16">
      <c r="A111" s="17">
        <v>44948</v>
      </c>
      <c r="B111" t="s">
        <v>247</v>
      </c>
      <c r="C111" t="s">
        <v>248</v>
      </c>
      <c r="D111" s="5">
        <v>58</v>
      </c>
      <c r="E111" s="5">
        <v>0</v>
      </c>
      <c r="F111" s="5" t="s">
        <v>18</v>
      </c>
      <c r="G111" s="5">
        <v>252</v>
      </c>
      <c r="H111" s="5">
        <v>271</v>
      </c>
      <c r="I111" s="5">
        <v>238</v>
      </c>
      <c r="J111" s="5">
        <v>124</v>
      </c>
      <c r="K111" s="5">
        <v>321</v>
      </c>
      <c r="L111" s="5" t="s">
        <v>44</v>
      </c>
      <c r="M111" s="5">
        <v>0</v>
      </c>
      <c r="N111" s="5" t="e">
        <v>#N/A</v>
      </c>
      <c r="O111" s="5">
        <v>-8.3699999999999992</v>
      </c>
      <c r="P111" s="6">
        <v>3.93</v>
      </c>
    </row>
    <row r="112" spans="1:16">
      <c r="A112" s="17">
        <v>44948</v>
      </c>
      <c r="B112" t="s">
        <v>249</v>
      </c>
      <c r="C112" t="s">
        <v>250</v>
      </c>
      <c r="D112" s="5">
        <v>205</v>
      </c>
      <c r="E112" s="5">
        <v>0</v>
      </c>
      <c r="F112" s="5" t="s">
        <v>18</v>
      </c>
      <c r="G112" s="5">
        <v>263</v>
      </c>
      <c r="H112" s="5">
        <v>296</v>
      </c>
      <c r="I112" s="5">
        <v>290</v>
      </c>
      <c r="J112" s="5">
        <v>0</v>
      </c>
      <c r="K112" s="5">
        <v>246</v>
      </c>
      <c r="L112" s="5">
        <v>0</v>
      </c>
      <c r="M112" s="5" t="s">
        <v>26</v>
      </c>
      <c r="N112" s="5" t="e">
        <v>#N/A</v>
      </c>
      <c r="O112" s="5">
        <v>-10.54</v>
      </c>
      <c r="P112" s="6">
        <v>-8.2799999999999994</v>
      </c>
    </row>
    <row r="113" spans="1:16">
      <c r="A113" s="17">
        <v>44948</v>
      </c>
      <c r="B113" t="s">
        <v>251</v>
      </c>
      <c r="C113" t="s">
        <v>252</v>
      </c>
      <c r="D113" s="5">
        <v>385</v>
      </c>
      <c r="E113" s="5" t="s">
        <v>18</v>
      </c>
      <c r="F113" s="5">
        <v>0</v>
      </c>
      <c r="G113" s="5">
        <v>105</v>
      </c>
      <c r="H113" s="5">
        <v>135</v>
      </c>
      <c r="I113" s="5">
        <v>11</v>
      </c>
      <c r="J113" s="5">
        <v>1</v>
      </c>
      <c r="K113" s="5">
        <v>148</v>
      </c>
      <c r="L113" s="5" t="s">
        <v>80</v>
      </c>
      <c r="M113" s="5">
        <v>0</v>
      </c>
      <c r="N113" s="5">
        <v>-6</v>
      </c>
      <c r="O113" s="5">
        <v>3.3</v>
      </c>
      <c r="P113" s="6">
        <v>30.63</v>
      </c>
    </row>
    <row r="114" spans="1:16">
      <c r="A114" s="17">
        <v>44948</v>
      </c>
      <c r="B114" t="s">
        <v>253</v>
      </c>
      <c r="C114" t="s">
        <v>254</v>
      </c>
      <c r="D114" s="5">
        <v>466</v>
      </c>
      <c r="E114" s="5">
        <v>0</v>
      </c>
      <c r="F114" s="5" t="s">
        <v>18</v>
      </c>
      <c r="G114" s="5">
        <v>62</v>
      </c>
      <c r="H114" s="5">
        <v>123</v>
      </c>
      <c r="I114" s="5">
        <v>60</v>
      </c>
      <c r="J114" s="5">
        <v>176</v>
      </c>
      <c r="K114" s="5">
        <v>351</v>
      </c>
      <c r="L114" s="5" t="s">
        <v>18</v>
      </c>
      <c r="M114" s="5">
        <v>0</v>
      </c>
      <c r="N114" s="5">
        <v>-1</v>
      </c>
      <c r="O114" s="5">
        <v>4.17</v>
      </c>
      <c r="P114" s="6">
        <v>-0.16</v>
      </c>
    </row>
    <row r="115" spans="1:16">
      <c r="A115" s="17">
        <v>44948</v>
      </c>
      <c r="B115" t="s">
        <v>255</v>
      </c>
      <c r="C115" t="s">
        <v>256</v>
      </c>
      <c r="D115" s="5">
        <v>301</v>
      </c>
      <c r="E115" s="5">
        <v>0</v>
      </c>
      <c r="F115" s="5" t="s">
        <v>27</v>
      </c>
      <c r="G115" s="5">
        <v>73</v>
      </c>
      <c r="H115" s="5">
        <v>223</v>
      </c>
      <c r="I115" s="5">
        <v>100</v>
      </c>
      <c r="J115" s="5">
        <v>204</v>
      </c>
      <c r="K115" s="5">
        <v>55</v>
      </c>
      <c r="L115" s="5">
        <v>0</v>
      </c>
      <c r="M115" s="5" t="s">
        <v>37</v>
      </c>
      <c r="N115" s="5" t="e">
        <v>#N/A</v>
      </c>
      <c r="O115" s="5">
        <v>-3.65</v>
      </c>
      <c r="P115" s="6">
        <v>-2.27</v>
      </c>
    </row>
    <row r="116" spans="1:16">
      <c r="A116" s="17">
        <v>44948</v>
      </c>
      <c r="B116" t="s">
        <v>257</v>
      </c>
      <c r="C116" t="s">
        <v>258</v>
      </c>
      <c r="D116" s="5">
        <v>126</v>
      </c>
      <c r="E116" s="5" t="s">
        <v>18</v>
      </c>
      <c r="F116" s="5">
        <v>0</v>
      </c>
      <c r="G116" s="5">
        <v>118</v>
      </c>
      <c r="H116" s="5">
        <v>109</v>
      </c>
      <c r="I116" s="5">
        <v>126</v>
      </c>
      <c r="J116" s="5">
        <v>191</v>
      </c>
      <c r="K116" s="5">
        <v>471</v>
      </c>
      <c r="L116" s="5">
        <v>0</v>
      </c>
      <c r="M116" s="5" t="s">
        <v>18</v>
      </c>
      <c r="N116" s="5">
        <v>-6.5</v>
      </c>
      <c r="O116" s="5">
        <v>5.76</v>
      </c>
      <c r="P116" s="6">
        <v>-1.7</v>
      </c>
    </row>
    <row r="117" spans="1:16">
      <c r="A117" s="17">
        <v>44948</v>
      </c>
      <c r="B117" t="s">
        <v>259</v>
      </c>
      <c r="C117" t="s">
        <v>260</v>
      </c>
      <c r="D117" s="5">
        <v>458</v>
      </c>
      <c r="E117" s="5">
        <v>0</v>
      </c>
      <c r="F117" s="5" t="s">
        <v>18</v>
      </c>
      <c r="G117" s="5">
        <v>63</v>
      </c>
      <c r="H117" s="5">
        <v>65</v>
      </c>
      <c r="I117" s="5">
        <v>35</v>
      </c>
      <c r="J117" s="5">
        <v>48</v>
      </c>
      <c r="K117" s="5">
        <v>79</v>
      </c>
      <c r="L117" s="5">
        <v>0</v>
      </c>
      <c r="M117" s="5" t="s">
        <v>37</v>
      </c>
      <c r="N117" s="5" t="e">
        <v>#N/A</v>
      </c>
      <c r="O117" s="5">
        <v>12.52</v>
      </c>
      <c r="P117" s="6">
        <v>14.21</v>
      </c>
    </row>
    <row r="118" spans="1:16">
      <c r="A118" s="17">
        <v>44948</v>
      </c>
      <c r="B118" t="s">
        <v>261</v>
      </c>
      <c r="C118" t="s">
        <v>262</v>
      </c>
      <c r="D118" s="5">
        <v>492</v>
      </c>
      <c r="E118" s="5" t="s">
        <v>18</v>
      </c>
      <c r="F118" s="5">
        <v>0</v>
      </c>
      <c r="G118" s="5" t="s">
        <v>34</v>
      </c>
      <c r="H118" s="5" t="s">
        <v>34</v>
      </c>
      <c r="I118" s="5">
        <v>327</v>
      </c>
      <c r="J118" s="5">
        <v>306</v>
      </c>
      <c r="K118" s="5">
        <v>114</v>
      </c>
      <c r="L118" s="5">
        <v>0</v>
      </c>
      <c r="M118" s="5" t="s">
        <v>18</v>
      </c>
      <c r="N118" s="5" t="e">
        <v>#N/A</v>
      </c>
      <c r="O118" s="5">
        <v>-14.06</v>
      </c>
      <c r="P118" s="6">
        <v>-11.22</v>
      </c>
    </row>
    <row r="119" spans="1:16">
      <c r="A119" s="17">
        <v>44950</v>
      </c>
      <c r="B119" t="s">
        <v>263</v>
      </c>
      <c r="C119" t="s">
        <v>16</v>
      </c>
      <c r="D119" s="5" t="e">
        <v>#N/A</v>
      </c>
      <c r="E119" s="5" t="e">
        <v>#N/A</v>
      </c>
      <c r="F119" s="5" t="e">
        <v>#N/A</v>
      </c>
      <c r="G119" s="5" t="s">
        <v>34</v>
      </c>
      <c r="H119" s="5" t="s">
        <v>34</v>
      </c>
      <c r="I119" s="5">
        <v>24</v>
      </c>
      <c r="J119" s="5">
        <v>173</v>
      </c>
      <c r="K119" s="5">
        <v>122</v>
      </c>
      <c r="L119" s="5" t="s">
        <v>19</v>
      </c>
      <c r="M119" s="5">
        <v>0</v>
      </c>
      <c r="N119" s="5" t="e">
        <v>#N/A</v>
      </c>
      <c r="O119" s="5" t="e">
        <v>#N/A</v>
      </c>
      <c r="P119" s="6">
        <v>2.12</v>
      </c>
    </row>
    <row r="120" spans="1:16">
      <c r="A120" s="17">
        <v>44950</v>
      </c>
      <c r="B120" t="s">
        <v>177</v>
      </c>
      <c r="C120" t="s">
        <v>264</v>
      </c>
      <c r="D120" s="5">
        <v>412</v>
      </c>
      <c r="E120" s="5" t="s">
        <v>18</v>
      </c>
      <c r="F120" s="5">
        <v>0</v>
      </c>
      <c r="G120" s="5">
        <v>133</v>
      </c>
      <c r="H120" s="5">
        <v>245</v>
      </c>
      <c r="I120" s="5">
        <v>160</v>
      </c>
      <c r="J120" s="5">
        <v>203</v>
      </c>
      <c r="K120" s="5">
        <v>104</v>
      </c>
      <c r="L120" s="5">
        <v>0</v>
      </c>
      <c r="M120" s="5" t="s">
        <v>44</v>
      </c>
      <c r="N120" s="5">
        <v>4.5</v>
      </c>
      <c r="O120" s="5">
        <v>-5.86</v>
      </c>
      <c r="P120" s="6">
        <v>-2.93</v>
      </c>
    </row>
    <row r="121" spans="1:16">
      <c r="A121" s="17">
        <v>44950</v>
      </c>
      <c r="B121" t="s">
        <v>265</v>
      </c>
      <c r="C121" t="s">
        <v>103</v>
      </c>
      <c r="D121" s="5">
        <v>288</v>
      </c>
      <c r="E121" s="5">
        <v>0</v>
      </c>
      <c r="F121" s="5" t="s">
        <v>37</v>
      </c>
      <c r="G121" s="5">
        <v>27</v>
      </c>
      <c r="H121" s="5">
        <v>129</v>
      </c>
      <c r="I121" s="5">
        <v>56</v>
      </c>
      <c r="J121" s="5">
        <v>36</v>
      </c>
      <c r="K121" s="5">
        <v>270</v>
      </c>
      <c r="L121" s="5">
        <v>0</v>
      </c>
      <c r="M121" s="5" t="s">
        <v>18</v>
      </c>
      <c r="N121" s="5">
        <v>6.5</v>
      </c>
      <c r="O121" s="5">
        <v>0.69</v>
      </c>
      <c r="P121" s="6">
        <v>0</v>
      </c>
    </row>
    <row r="122" spans="1:16">
      <c r="A122" s="17">
        <v>44950</v>
      </c>
      <c r="B122" t="s">
        <v>266</v>
      </c>
      <c r="C122" t="s">
        <v>267</v>
      </c>
      <c r="D122" s="5">
        <v>501</v>
      </c>
      <c r="E122" s="5">
        <v>0</v>
      </c>
      <c r="F122" s="5" t="s">
        <v>18</v>
      </c>
      <c r="G122" s="5">
        <v>141</v>
      </c>
      <c r="H122" s="5">
        <v>0</v>
      </c>
      <c r="I122" s="5">
        <v>76</v>
      </c>
      <c r="J122" s="5">
        <v>230</v>
      </c>
      <c r="K122" s="5">
        <v>130</v>
      </c>
      <c r="L122" s="5">
        <v>0</v>
      </c>
      <c r="M122" s="5" t="s">
        <v>169</v>
      </c>
      <c r="N122" s="5">
        <v>2.5</v>
      </c>
      <c r="O122" s="5">
        <v>0</v>
      </c>
      <c r="P122" s="6">
        <v>-4.3899999999999997</v>
      </c>
    </row>
    <row r="123" spans="1:16">
      <c r="A123" s="17">
        <v>44950</v>
      </c>
      <c r="B123" t="s">
        <v>268</v>
      </c>
      <c r="C123" t="s">
        <v>269</v>
      </c>
      <c r="D123" s="5">
        <v>293</v>
      </c>
      <c r="E123" s="5">
        <v>0</v>
      </c>
      <c r="F123" s="5" t="s">
        <v>37</v>
      </c>
      <c r="G123" s="5">
        <v>8</v>
      </c>
      <c r="H123" s="5">
        <v>17</v>
      </c>
      <c r="I123" s="5">
        <v>4</v>
      </c>
      <c r="J123" s="5">
        <v>23</v>
      </c>
      <c r="K123" s="5">
        <v>153</v>
      </c>
      <c r="L123" s="5">
        <v>0</v>
      </c>
      <c r="M123" s="5" t="s">
        <v>18</v>
      </c>
      <c r="N123" s="5">
        <v>2.5</v>
      </c>
      <c r="O123" s="5">
        <v>19.170000000000002</v>
      </c>
      <c r="P123" s="6">
        <v>17.12</v>
      </c>
    </row>
    <row r="124" spans="1:16">
      <c r="A124" s="17">
        <v>44950</v>
      </c>
      <c r="B124" t="s">
        <v>43</v>
      </c>
      <c r="C124" t="s">
        <v>270</v>
      </c>
      <c r="D124" s="5">
        <v>202</v>
      </c>
      <c r="E124" s="5">
        <v>0</v>
      </c>
      <c r="F124" s="5" t="s">
        <v>18</v>
      </c>
      <c r="G124" s="5">
        <v>43</v>
      </c>
      <c r="H124" s="5">
        <v>95</v>
      </c>
      <c r="I124" s="5">
        <v>15</v>
      </c>
      <c r="J124" s="5">
        <v>21</v>
      </c>
      <c r="K124" s="5">
        <v>17</v>
      </c>
      <c r="L124" s="5">
        <v>0</v>
      </c>
      <c r="M124" s="5" t="s">
        <v>19</v>
      </c>
      <c r="N124" s="5" t="e">
        <v>#N/A</v>
      </c>
      <c r="O124" s="5">
        <v>4.92</v>
      </c>
      <c r="P124" s="6">
        <v>18.23</v>
      </c>
    </row>
    <row r="125" spans="1:16">
      <c r="A125" s="17">
        <v>44950</v>
      </c>
      <c r="B125" t="s">
        <v>122</v>
      </c>
      <c r="C125" t="s">
        <v>271</v>
      </c>
      <c r="D125" s="5">
        <v>235</v>
      </c>
      <c r="E125" s="5" t="s">
        <v>18</v>
      </c>
      <c r="F125" s="5">
        <v>0</v>
      </c>
      <c r="G125" s="5">
        <v>95</v>
      </c>
      <c r="H125" s="5">
        <v>57</v>
      </c>
      <c r="I125" s="5" t="s">
        <v>34</v>
      </c>
      <c r="J125" s="5" t="s">
        <v>34</v>
      </c>
      <c r="K125" s="5">
        <v>232</v>
      </c>
      <c r="L125" s="5">
        <v>0</v>
      </c>
      <c r="M125" s="5" t="s">
        <v>169</v>
      </c>
      <c r="N125" s="5">
        <v>-6.5</v>
      </c>
      <c r="O125" s="5">
        <v>12.34</v>
      </c>
      <c r="P125" s="6">
        <v>0</v>
      </c>
    </row>
    <row r="126" spans="1:16">
      <c r="A126" s="17">
        <v>44950</v>
      </c>
      <c r="B126" t="s">
        <v>272</v>
      </c>
      <c r="C126" t="s">
        <v>273</v>
      </c>
      <c r="D126" s="5">
        <v>89</v>
      </c>
      <c r="E126" s="5">
        <v>0</v>
      </c>
      <c r="F126" s="5" t="s">
        <v>26</v>
      </c>
      <c r="G126" s="5">
        <v>91</v>
      </c>
      <c r="H126" s="5">
        <v>147</v>
      </c>
      <c r="I126" s="5">
        <v>197</v>
      </c>
      <c r="J126" s="5">
        <v>263</v>
      </c>
      <c r="K126" s="5">
        <v>179</v>
      </c>
      <c r="L126" s="5">
        <v>0</v>
      </c>
      <c r="M126" s="5" t="s">
        <v>37</v>
      </c>
      <c r="N126" s="5">
        <v>-5.5</v>
      </c>
      <c r="O126" s="5">
        <v>2.27</v>
      </c>
      <c r="P126" s="6">
        <v>-7.39</v>
      </c>
    </row>
    <row r="127" spans="1:16">
      <c r="A127" s="17">
        <v>44950</v>
      </c>
      <c r="B127" t="s">
        <v>41</v>
      </c>
      <c r="C127" t="s">
        <v>274</v>
      </c>
      <c r="D127" s="5">
        <v>109</v>
      </c>
      <c r="E127" s="5" t="s">
        <v>18</v>
      </c>
      <c r="F127" s="5">
        <v>0</v>
      </c>
      <c r="G127" s="5">
        <v>297</v>
      </c>
      <c r="H127" s="5">
        <v>326</v>
      </c>
      <c r="I127" s="5">
        <v>116</v>
      </c>
      <c r="J127" s="5">
        <v>104</v>
      </c>
      <c r="K127" s="5">
        <v>408</v>
      </c>
      <c r="L127" s="5">
        <v>0</v>
      </c>
      <c r="M127" s="5" t="s">
        <v>26</v>
      </c>
      <c r="N127" s="5">
        <v>20.5</v>
      </c>
      <c r="O127" s="5">
        <v>-15.58</v>
      </c>
      <c r="P127" s="6">
        <v>7.1</v>
      </c>
    </row>
    <row r="128" spans="1:16">
      <c r="A128" s="17">
        <v>44950</v>
      </c>
      <c r="B128" t="s">
        <v>108</v>
      </c>
      <c r="C128" t="s">
        <v>275</v>
      </c>
      <c r="D128" s="5">
        <v>35</v>
      </c>
      <c r="E128" s="5" t="s">
        <v>26</v>
      </c>
      <c r="F128" s="5">
        <v>0</v>
      </c>
      <c r="G128" s="5">
        <v>139</v>
      </c>
      <c r="H128" s="5">
        <v>252</v>
      </c>
      <c r="I128" s="5">
        <v>301</v>
      </c>
      <c r="J128" s="5">
        <v>279</v>
      </c>
      <c r="K128" s="5">
        <v>64</v>
      </c>
      <c r="L128" s="5">
        <v>0</v>
      </c>
      <c r="M128" s="5" t="s">
        <v>18</v>
      </c>
      <c r="N128" s="5">
        <v>-5.5</v>
      </c>
      <c r="O128" s="5">
        <v>-7.95</v>
      </c>
      <c r="P128" s="6">
        <v>-10.72</v>
      </c>
    </row>
    <row r="129" spans="1:16">
      <c r="A129" s="17">
        <v>44950</v>
      </c>
      <c r="B129" t="s">
        <v>107</v>
      </c>
      <c r="C129" t="s">
        <v>276</v>
      </c>
      <c r="D129" s="5">
        <v>221</v>
      </c>
      <c r="E129" s="5">
        <v>0</v>
      </c>
      <c r="F129" s="5" t="s">
        <v>26</v>
      </c>
      <c r="G129" s="5" t="s">
        <v>34</v>
      </c>
      <c r="H129" s="5" t="s">
        <v>34</v>
      </c>
      <c r="I129" s="5">
        <v>140</v>
      </c>
      <c r="J129" s="5">
        <v>119</v>
      </c>
      <c r="K129" s="5">
        <v>4</v>
      </c>
      <c r="L129" s="5">
        <v>0</v>
      </c>
      <c r="M129" s="5" t="s">
        <v>19</v>
      </c>
      <c r="N129" s="5">
        <v>13.5</v>
      </c>
      <c r="O129" s="5">
        <v>0</v>
      </c>
      <c r="P129" s="6">
        <v>5.05</v>
      </c>
    </row>
    <row r="130" spans="1:16">
      <c r="A130" s="17">
        <v>44950</v>
      </c>
      <c r="B130" t="s">
        <v>277</v>
      </c>
      <c r="C130" t="s">
        <v>278</v>
      </c>
      <c r="D130" s="5">
        <v>44</v>
      </c>
      <c r="E130" s="5">
        <v>0</v>
      </c>
      <c r="F130" s="5">
        <v>0</v>
      </c>
      <c r="G130" s="5">
        <v>93</v>
      </c>
      <c r="H130" s="5">
        <v>213</v>
      </c>
      <c r="I130" s="5">
        <v>258</v>
      </c>
      <c r="J130" s="5">
        <v>138</v>
      </c>
      <c r="K130" s="5">
        <v>24</v>
      </c>
      <c r="L130" s="5">
        <v>0</v>
      </c>
      <c r="M130" s="5" t="s">
        <v>37</v>
      </c>
      <c r="N130" s="5">
        <v>-1.5</v>
      </c>
      <c r="O130" s="5">
        <v>-2.2599999999999998</v>
      </c>
      <c r="P130" s="6">
        <v>1.45</v>
      </c>
    </row>
    <row r="131" spans="1:16">
      <c r="A131" s="17">
        <v>44950</v>
      </c>
      <c r="B131" t="s">
        <v>279</v>
      </c>
      <c r="C131" t="s">
        <v>280</v>
      </c>
      <c r="D131" s="5">
        <v>465</v>
      </c>
      <c r="E131" s="5">
        <v>0</v>
      </c>
      <c r="F131" s="5" t="s">
        <v>18</v>
      </c>
      <c r="G131" s="5">
        <v>313</v>
      </c>
      <c r="H131" s="5">
        <v>292</v>
      </c>
      <c r="I131" s="5">
        <v>114</v>
      </c>
      <c r="J131" s="5">
        <v>151</v>
      </c>
      <c r="K131" s="5">
        <v>291</v>
      </c>
      <c r="L131" s="5" t="s">
        <v>18</v>
      </c>
      <c r="M131" s="5">
        <v>0</v>
      </c>
      <c r="N131" s="5">
        <v>10.5</v>
      </c>
      <c r="O131" s="5">
        <v>-9.41</v>
      </c>
      <c r="P131" s="6">
        <v>2.2000000000000002</v>
      </c>
    </row>
    <row r="132" spans="1:16">
      <c r="A132" s="17">
        <v>44950</v>
      </c>
      <c r="B132" t="s">
        <v>48</v>
      </c>
      <c r="C132" t="s">
        <v>281</v>
      </c>
      <c r="D132" s="5">
        <v>294</v>
      </c>
      <c r="E132" s="5">
        <v>0</v>
      </c>
      <c r="F132" s="5" t="s">
        <v>19</v>
      </c>
      <c r="G132" s="5">
        <v>52</v>
      </c>
      <c r="H132" s="5">
        <v>33</v>
      </c>
      <c r="I132" s="5">
        <v>75</v>
      </c>
      <c r="J132" s="5">
        <v>25</v>
      </c>
      <c r="K132" s="5">
        <v>383</v>
      </c>
      <c r="L132" s="5" t="e">
        <v>#N/A</v>
      </c>
      <c r="M132" s="5" t="e">
        <v>#N/A</v>
      </c>
      <c r="N132" s="5">
        <v>5</v>
      </c>
      <c r="O132" s="5">
        <v>14.98</v>
      </c>
      <c r="P132" s="6" t="e">
        <v>#N/A</v>
      </c>
    </row>
    <row r="133" spans="1:16">
      <c r="A133" s="17">
        <v>44950</v>
      </c>
      <c r="B133" t="s">
        <v>282</v>
      </c>
      <c r="C133" t="s">
        <v>40</v>
      </c>
      <c r="D133" s="5">
        <v>177</v>
      </c>
      <c r="E133" s="5">
        <v>0</v>
      </c>
      <c r="F133" s="5" t="s">
        <v>19</v>
      </c>
      <c r="G133" s="5">
        <v>143</v>
      </c>
      <c r="H133" s="5">
        <v>69</v>
      </c>
      <c r="I133" s="5">
        <v>326</v>
      </c>
      <c r="J133" s="5">
        <v>310</v>
      </c>
      <c r="K133" s="5">
        <v>283</v>
      </c>
      <c r="L133" s="5" t="s">
        <v>26</v>
      </c>
      <c r="M133" s="5">
        <v>0</v>
      </c>
      <c r="N133" s="5">
        <v>-13</v>
      </c>
      <c r="O133" s="5">
        <v>13.53</v>
      </c>
      <c r="P133" s="6">
        <v>-9.32</v>
      </c>
    </row>
    <row r="134" spans="1:16">
      <c r="A134" s="17">
        <v>44950</v>
      </c>
      <c r="B134" t="s">
        <v>283</v>
      </c>
      <c r="C134" t="s">
        <v>284</v>
      </c>
      <c r="D134" s="5">
        <v>515</v>
      </c>
      <c r="E134" s="5">
        <v>0</v>
      </c>
      <c r="F134" s="5" t="s">
        <v>18</v>
      </c>
      <c r="G134" s="5" t="s">
        <v>34</v>
      </c>
      <c r="H134" s="5" t="s">
        <v>34</v>
      </c>
      <c r="I134" s="5">
        <v>66</v>
      </c>
      <c r="J134" s="5">
        <v>136</v>
      </c>
      <c r="K134" s="5">
        <v>237</v>
      </c>
      <c r="L134" s="5" t="s">
        <v>18</v>
      </c>
      <c r="M134" s="5">
        <v>0</v>
      </c>
      <c r="N134" s="5">
        <v>13</v>
      </c>
      <c r="O134" s="5">
        <v>0</v>
      </c>
      <c r="P134" s="6">
        <v>3.1</v>
      </c>
    </row>
    <row r="135" spans="1:16">
      <c r="A135" s="17">
        <v>44950</v>
      </c>
      <c r="B135" t="s">
        <v>130</v>
      </c>
      <c r="C135" t="s">
        <v>285</v>
      </c>
      <c r="D135" s="5">
        <v>248</v>
      </c>
      <c r="E135" s="5">
        <v>0</v>
      </c>
      <c r="F135" s="5">
        <v>0</v>
      </c>
      <c r="G135" s="5">
        <v>128</v>
      </c>
      <c r="H135" s="5">
        <v>174</v>
      </c>
      <c r="I135" s="5">
        <v>134</v>
      </c>
      <c r="J135" s="5">
        <v>108</v>
      </c>
      <c r="K135" s="5">
        <v>365</v>
      </c>
      <c r="L135" s="5" t="s">
        <v>37</v>
      </c>
      <c r="M135" s="5">
        <v>0</v>
      </c>
      <c r="N135" s="5">
        <v>7.5</v>
      </c>
      <c r="O135" s="5">
        <v>-0.34</v>
      </c>
      <c r="P135" s="6">
        <v>5.37</v>
      </c>
    </row>
    <row r="136" spans="1:16">
      <c r="A136" s="17">
        <v>44950</v>
      </c>
      <c r="B136" t="s">
        <v>286</v>
      </c>
      <c r="C136" t="s">
        <v>287</v>
      </c>
      <c r="D136" s="5">
        <v>173</v>
      </c>
      <c r="E136" s="5">
        <v>2</v>
      </c>
      <c r="F136" s="5">
        <v>0</v>
      </c>
      <c r="G136" s="5">
        <v>82</v>
      </c>
      <c r="H136" s="5">
        <v>26</v>
      </c>
      <c r="I136" s="5">
        <v>113</v>
      </c>
      <c r="J136" s="5">
        <v>13</v>
      </c>
      <c r="K136" s="5">
        <v>164</v>
      </c>
      <c r="L136" s="5">
        <v>0</v>
      </c>
      <c r="M136" s="5" t="s">
        <v>18</v>
      </c>
      <c r="N136" s="5">
        <v>5.5</v>
      </c>
      <c r="O136" s="5">
        <v>17.53</v>
      </c>
      <c r="P136" s="6">
        <v>20.95</v>
      </c>
    </row>
    <row r="137" spans="1:16">
      <c r="A137" s="17">
        <v>44950</v>
      </c>
      <c r="B137" t="s">
        <v>288</v>
      </c>
      <c r="C137" t="s">
        <v>123</v>
      </c>
      <c r="D137" s="5">
        <v>295</v>
      </c>
      <c r="E137" s="5" t="s">
        <v>19</v>
      </c>
      <c r="F137" s="5">
        <v>0</v>
      </c>
      <c r="G137" s="5">
        <v>37</v>
      </c>
      <c r="H137" s="5">
        <v>39</v>
      </c>
      <c r="I137" s="5">
        <v>14</v>
      </c>
      <c r="J137" s="5">
        <v>9</v>
      </c>
      <c r="K137" s="5">
        <v>392</v>
      </c>
      <c r="L137" s="5" t="e">
        <v>#N/A</v>
      </c>
      <c r="M137" s="5" t="e">
        <v>#N/A</v>
      </c>
      <c r="N137" s="5" t="e">
        <v>#N/A</v>
      </c>
      <c r="O137" s="5">
        <v>16.100000000000001</v>
      </c>
      <c r="P137" s="6" t="e">
        <v>#N/A</v>
      </c>
    </row>
    <row r="138" spans="1:16">
      <c r="A138" s="17">
        <v>44950</v>
      </c>
      <c r="B138" t="s">
        <v>289</v>
      </c>
      <c r="C138" t="s">
        <v>126</v>
      </c>
      <c r="D138" s="5">
        <v>134</v>
      </c>
      <c r="E138" s="5">
        <v>0</v>
      </c>
      <c r="F138" s="5" t="s">
        <v>44</v>
      </c>
      <c r="G138" s="5">
        <v>54</v>
      </c>
      <c r="H138" s="5">
        <v>141</v>
      </c>
      <c r="I138" s="5">
        <v>59</v>
      </c>
      <c r="J138" s="5">
        <v>53</v>
      </c>
      <c r="K138" s="5">
        <v>73</v>
      </c>
      <c r="L138" s="5" t="e">
        <v>#N/A</v>
      </c>
      <c r="M138" s="5" t="e">
        <v>#N/A</v>
      </c>
      <c r="N138" s="5">
        <v>10.5</v>
      </c>
      <c r="O138" s="5">
        <v>0.94</v>
      </c>
      <c r="P138" s="6" t="e">
        <v>#N/A</v>
      </c>
    </row>
    <row r="139" spans="1:16">
      <c r="A139" s="17">
        <v>44950</v>
      </c>
      <c r="B139" t="s">
        <v>129</v>
      </c>
      <c r="C139" t="s">
        <v>58</v>
      </c>
      <c r="D139" s="5">
        <v>160</v>
      </c>
      <c r="E139" s="5">
        <v>0</v>
      </c>
      <c r="F139" s="5" t="s">
        <v>18</v>
      </c>
      <c r="G139" s="5">
        <v>186</v>
      </c>
      <c r="H139" s="5">
        <v>111</v>
      </c>
      <c r="I139" s="5">
        <v>74</v>
      </c>
      <c r="J139" s="5">
        <v>89</v>
      </c>
      <c r="K139" s="5">
        <v>100</v>
      </c>
      <c r="L139" s="5">
        <v>0</v>
      </c>
      <c r="M139" s="5" t="s">
        <v>75</v>
      </c>
      <c r="N139" s="5" t="e">
        <v>#N/A</v>
      </c>
      <c r="O139" s="5">
        <v>3.61</v>
      </c>
      <c r="P139" s="6">
        <v>8.02</v>
      </c>
    </row>
    <row r="140" spans="1:16">
      <c r="A140" s="17">
        <v>44950</v>
      </c>
      <c r="B140" t="s">
        <v>104</v>
      </c>
      <c r="C140" t="s">
        <v>290</v>
      </c>
      <c r="D140" s="5">
        <v>267</v>
      </c>
      <c r="E140" s="5" t="s">
        <v>37</v>
      </c>
      <c r="F140" s="5">
        <v>0</v>
      </c>
      <c r="G140" s="5">
        <v>40</v>
      </c>
      <c r="H140" s="5">
        <v>22</v>
      </c>
      <c r="I140" s="5">
        <v>42</v>
      </c>
      <c r="J140" s="5">
        <v>86</v>
      </c>
      <c r="K140" s="5">
        <v>380</v>
      </c>
      <c r="L140" s="5" t="s">
        <v>18</v>
      </c>
      <c r="M140" s="5">
        <v>0</v>
      </c>
      <c r="N140" s="5">
        <v>-4.5</v>
      </c>
      <c r="O140" s="5">
        <v>17.84</v>
      </c>
      <c r="P140" s="6">
        <v>9.4</v>
      </c>
    </row>
    <row r="141" spans="1:16">
      <c r="A141" s="17">
        <v>44950</v>
      </c>
      <c r="B141" t="s">
        <v>291</v>
      </c>
      <c r="C141" t="s">
        <v>292</v>
      </c>
      <c r="D141" s="5">
        <v>178</v>
      </c>
      <c r="E141" s="5" t="s">
        <v>75</v>
      </c>
      <c r="F141" s="5">
        <v>0</v>
      </c>
      <c r="G141" s="5">
        <v>17</v>
      </c>
      <c r="H141" s="5">
        <v>34</v>
      </c>
      <c r="I141" s="5">
        <v>79</v>
      </c>
      <c r="J141" s="5">
        <v>88</v>
      </c>
      <c r="K141" s="5">
        <v>446</v>
      </c>
      <c r="L141" s="5" t="s">
        <v>19</v>
      </c>
      <c r="M141" s="5">
        <v>0</v>
      </c>
      <c r="N141" s="5">
        <v>-6</v>
      </c>
      <c r="O141" s="5">
        <v>16.239999999999998</v>
      </c>
      <c r="P141" s="6">
        <v>8.93</v>
      </c>
    </row>
    <row r="142" spans="1:16">
      <c r="A142" s="17">
        <v>44950</v>
      </c>
      <c r="B142" t="s">
        <v>134</v>
      </c>
      <c r="C142" t="s">
        <v>293</v>
      </c>
      <c r="D142" s="5">
        <v>125</v>
      </c>
      <c r="E142" s="5" t="s">
        <v>37</v>
      </c>
      <c r="F142" s="5">
        <v>0</v>
      </c>
      <c r="G142" s="5">
        <v>131</v>
      </c>
      <c r="H142" s="5">
        <v>180</v>
      </c>
      <c r="I142" s="5" t="s">
        <v>34</v>
      </c>
      <c r="J142" s="5" t="s">
        <v>34</v>
      </c>
      <c r="K142" s="5">
        <v>32</v>
      </c>
      <c r="L142" s="5" t="s">
        <v>18</v>
      </c>
      <c r="M142" s="5">
        <v>0</v>
      </c>
      <c r="N142" s="5" t="e">
        <v>#N/A</v>
      </c>
      <c r="O142" s="5">
        <v>1.18</v>
      </c>
      <c r="P142" s="6">
        <v>17.77</v>
      </c>
    </row>
    <row r="143" spans="1:16">
      <c r="A143" s="17">
        <v>44950</v>
      </c>
      <c r="B143" t="s">
        <v>210</v>
      </c>
      <c r="C143" t="s">
        <v>294</v>
      </c>
      <c r="D143" s="5">
        <v>3</v>
      </c>
      <c r="E143" s="5">
        <v>0</v>
      </c>
      <c r="F143" s="5" t="s">
        <v>19</v>
      </c>
      <c r="G143" s="5">
        <v>300</v>
      </c>
      <c r="H143" s="5">
        <v>148</v>
      </c>
      <c r="I143" s="5" t="s">
        <v>34</v>
      </c>
      <c r="J143" s="5" t="s">
        <v>34</v>
      </c>
      <c r="K143" s="5">
        <v>511</v>
      </c>
      <c r="L143" s="5" t="e">
        <v>#N/A</v>
      </c>
      <c r="M143" s="5" t="e">
        <v>#N/A</v>
      </c>
      <c r="N143" s="5">
        <v>3.5</v>
      </c>
      <c r="O143" s="5">
        <v>2.2200000000000002</v>
      </c>
      <c r="P143" s="6" t="e">
        <v>#N/A</v>
      </c>
    </row>
    <row r="144" spans="1:16">
      <c r="A144" s="17">
        <v>44950</v>
      </c>
      <c r="B144" t="s">
        <v>74</v>
      </c>
      <c r="C144" t="s">
        <v>133</v>
      </c>
      <c r="D144" s="5">
        <v>474</v>
      </c>
      <c r="E144" s="5" t="s">
        <v>18</v>
      </c>
      <c r="F144" s="5">
        <v>0</v>
      </c>
      <c r="G144" s="5">
        <v>182</v>
      </c>
      <c r="H144" s="5">
        <v>159</v>
      </c>
      <c r="I144" s="5">
        <v>130</v>
      </c>
      <c r="J144" s="5">
        <v>82</v>
      </c>
      <c r="K144" s="5">
        <v>434</v>
      </c>
      <c r="L144" s="5" t="s">
        <v>18</v>
      </c>
      <c r="M144" s="5">
        <v>0</v>
      </c>
      <c r="N144" s="5">
        <v>5</v>
      </c>
      <c r="O144" s="5">
        <v>0.61</v>
      </c>
      <c r="P144" s="6">
        <v>8.19</v>
      </c>
    </row>
    <row r="145" spans="1:16">
      <c r="A145" s="20">
        <v>44951</v>
      </c>
      <c r="B145" t="s">
        <v>295</v>
      </c>
      <c r="C145" t="s">
        <v>296</v>
      </c>
      <c r="D145" s="5" t="e">
        <v>#N/A</v>
      </c>
      <c r="E145" s="5" t="e">
        <v>#N/A</v>
      </c>
      <c r="F145" s="5" t="e">
        <v>#N/A</v>
      </c>
      <c r="G145" s="5" t="s">
        <v>34</v>
      </c>
      <c r="H145" s="5" t="s">
        <v>34</v>
      </c>
      <c r="I145" s="5" t="s">
        <v>34</v>
      </c>
      <c r="J145" s="5" t="s">
        <v>34</v>
      </c>
      <c r="K145" s="5" t="s">
        <v>34</v>
      </c>
      <c r="L145" s="5" t="e">
        <v>#N/A</v>
      </c>
      <c r="M145" s="5" t="e">
        <v>#N/A</v>
      </c>
      <c r="N145" s="5" t="e">
        <v>#N/A</v>
      </c>
      <c r="O145" s="5" t="e">
        <v>#N/A</v>
      </c>
      <c r="P145" s="6" t="e">
        <v>#N/A</v>
      </c>
    </row>
    <row r="146" spans="1:16">
      <c r="A146" s="21">
        <v>44951</v>
      </c>
      <c r="B146" t="s">
        <v>297</v>
      </c>
      <c r="C146" t="s">
        <v>298</v>
      </c>
      <c r="D146" s="5">
        <v>315</v>
      </c>
      <c r="E146" s="5">
        <v>0</v>
      </c>
      <c r="F146" s="5" t="s">
        <v>60</v>
      </c>
      <c r="G146" s="5">
        <v>266</v>
      </c>
      <c r="H146" s="5">
        <v>331</v>
      </c>
      <c r="I146" s="5" t="s">
        <v>34</v>
      </c>
      <c r="J146" s="5" t="s">
        <v>34</v>
      </c>
      <c r="K146" s="5">
        <v>429</v>
      </c>
      <c r="L146" s="5" t="s">
        <v>27</v>
      </c>
      <c r="M146" s="5">
        <v>0</v>
      </c>
      <c r="N146" s="5">
        <v>9.5</v>
      </c>
      <c r="O146" s="5">
        <v>-13.79</v>
      </c>
      <c r="P146" s="6">
        <v>-1.1299999999999999</v>
      </c>
    </row>
    <row r="147" spans="1:16">
      <c r="A147" s="20">
        <v>44951</v>
      </c>
      <c r="B147" t="s">
        <v>299</v>
      </c>
      <c r="C147" t="s">
        <v>300</v>
      </c>
      <c r="D147" s="5" t="e">
        <v>#N/A</v>
      </c>
      <c r="E147" s="5" t="e">
        <v>#N/A</v>
      </c>
      <c r="F147" s="5" t="e">
        <v>#N/A</v>
      </c>
      <c r="G147" s="5" t="s">
        <v>34</v>
      </c>
      <c r="H147" s="5" t="s">
        <v>34</v>
      </c>
      <c r="I147" s="5">
        <v>61</v>
      </c>
      <c r="J147" s="5">
        <v>0</v>
      </c>
      <c r="K147" s="5">
        <v>420</v>
      </c>
      <c r="L147" s="5">
        <v>0</v>
      </c>
      <c r="M147" s="5" t="s">
        <v>19</v>
      </c>
      <c r="N147" s="5" t="e">
        <v>#N/A</v>
      </c>
      <c r="O147" s="5" t="e">
        <v>#N/A</v>
      </c>
      <c r="P147" s="6">
        <v>13.47</v>
      </c>
    </row>
    <row r="148" spans="1:16">
      <c r="A148" s="21">
        <v>44951</v>
      </c>
      <c r="B148" t="s">
        <v>301</v>
      </c>
      <c r="C148" t="s">
        <v>302</v>
      </c>
      <c r="D148" s="5">
        <v>131</v>
      </c>
      <c r="E148" s="5">
        <v>0</v>
      </c>
      <c r="F148" s="5" t="s">
        <v>19</v>
      </c>
      <c r="G148" s="5">
        <v>159</v>
      </c>
      <c r="H148" s="5">
        <v>83</v>
      </c>
      <c r="I148" s="5" t="s">
        <v>34</v>
      </c>
      <c r="J148" s="5" t="s">
        <v>34</v>
      </c>
      <c r="K148" s="5" t="s">
        <v>34</v>
      </c>
      <c r="L148" s="5" t="e">
        <v>#N/A</v>
      </c>
      <c r="M148" s="5" t="e">
        <v>#N/A</v>
      </c>
      <c r="N148" s="5">
        <v>17.5</v>
      </c>
      <c r="O148" s="5">
        <v>7.81</v>
      </c>
      <c r="P148" s="6" t="e">
        <v>#N/A</v>
      </c>
    </row>
    <row r="149" spans="1:16">
      <c r="A149" s="20">
        <v>44951</v>
      </c>
      <c r="B149" t="s">
        <v>261</v>
      </c>
      <c r="C149" t="s">
        <v>303</v>
      </c>
      <c r="D149" s="5">
        <v>492</v>
      </c>
      <c r="E149" s="5" t="s">
        <v>19</v>
      </c>
      <c r="F149" s="5">
        <v>0</v>
      </c>
      <c r="G149" s="5" t="s">
        <v>34</v>
      </c>
      <c r="H149" s="5" t="s">
        <v>34</v>
      </c>
      <c r="I149" s="5">
        <v>227</v>
      </c>
      <c r="J149" s="5">
        <v>362</v>
      </c>
      <c r="K149" s="5">
        <v>141</v>
      </c>
      <c r="L149" s="5">
        <v>0</v>
      </c>
      <c r="M149" s="5" t="s">
        <v>304</v>
      </c>
      <c r="N149" s="5">
        <v>-12.5</v>
      </c>
      <c r="O149" s="5">
        <v>-13.15</v>
      </c>
      <c r="P149" s="6">
        <v>-28.41</v>
      </c>
    </row>
    <row r="150" spans="1:16">
      <c r="A150" s="21">
        <v>44951</v>
      </c>
      <c r="B150" t="s">
        <v>124</v>
      </c>
      <c r="C150" t="s">
        <v>305</v>
      </c>
      <c r="D150" s="5">
        <v>461</v>
      </c>
      <c r="E150" s="5">
        <v>0</v>
      </c>
      <c r="F150" s="5" t="s">
        <v>18</v>
      </c>
      <c r="G150" s="5">
        <v>46</v>
      </c>
      <c r="H150" s="5">
        <v>24</v>
      </c>
      <c r="I150" s="5">
        <v>12</v>
      </c>
      <c r="J150" s="5">
        <v>59</v>
      </c>
      <c r="K150" s="5">
        <v>401</v>
      </c>
      <c r="L150" s="5">
        <v>0</v>
      </c>
      <c r="M150" s="5" t="s">
        <v>60</v>
      </c>
      <c r="N150" s="5">
        <v>4.5</v>
      </c>
      <c r="O150" s="5">
        <v>17.489999999999998</v>
      </c>
      <c r="P150" s="6">
        <v>12.36</v>
      </c>
    </row>
    <row r="151" spans="1:16">
      <c r="A151" s="20">
        <v>44951</v>
      </c>
      <c r="B151" t="s">
        <v>306</v>
      </c>
      <c r="C151" t="s">
        <v>251</v>
      </c>
      <c r="D151" s="5">
        <v>359</v>
      </c>
      <c r="E151" s="5" t="s">
        <v>18</v>
      </c>
      <c r="F151" s="5">
        <v>0</v>
      </c>
      <c r="G151" s="5">
        <v>166</v>
      </c>
      <c r="H151" s="5">
        <v>144</v>
      </c>
      <c r="I151" s="5">
        <v>105</v>
      </c>
      <c r="J151" s="5">
        <v>135</v>
      </c>
      <c r="K151" s="5">
        <v>385</v>
      </c>
      <c r="L151" s="5" t="s">
        <v>19</v>
      </c>
      <c r="M151" s="5">
        <v>0</v>
      </c>
      <c r="N151" s="5">
        <v>3.5</v>
      </c>
      <c r="O151" s="5">
        <v>2.59</v>
      </c>
      <c r="P151" s="6">
        <v>5.42</v>
      </c>
    </row>
    <row r="152" spans="1:16">
      <c r="A152" s="21">
        <v>44951</v>
      </c>
      <c r="B152" t="s">
        <v>154</v>
      </c>
      <c r="C152" t="s">
        <v>307</v>
      </c>
      <c r="D152" s="5">
        <v>183</v>
      </c>
      <c r="E152" s="5" t="s">
        <v>27</v>
      </c>
      <c r="F152" s="5">
        <v>0</v>
      </c>
      <c r="G152" s="5">
        <v>273</v>
      </c>
      <c r="H152" s="5">
        <v>278</v>
      </c>
      <c r="I152" s="5">
        <v>322</v>
      </c>
      <c r="J152" s="5">
        <v>344</v>
      </c>
      <c r="K152" s="5">
        <v>147</v>
      </c>
      <c r="L152" s="5" t="s">
        <v>18</v>
      </c>
      <c r="M152" s="5">
        <v>0</v>
      </c>
      <c r="N152" s="5" t="e">
        <v>#N/A</v>
      </c>
      <c r="O152" s="5">
        <v>-7.81</v>
      </c>
      <c r="P152" s="6">
        <v>-14.45</v>
      </c>
    </row>
    <row r="153" spans="1:16">
      <c r="A153" s="20">
        <v>44951</v>
      </c>
      <c r="B153" t="s">
        <v>308</v>
      </c>
      <c r="C153" t="s">
        <v>153</v>
      </c>
      <c r="D153" s="5" t="e">
        <v>#N/A</v>
      </c>
      <c r="E153" s="5" t="e">
        <v>#N/A</v>
      </c>
      <c r="F153" s="5" t="e">
        <v>#N/A</v>
      </c>
      <c r="G153" s="5" t="s">
        <v>34</v>
      </c>
      <c r="H153" s="5" t="s">
        <v>34</v>
      </c>
      <c r="I153" s="5">
        <v>293</v>
      </c>
      <c r="J153" s="5">
        <v>257</v>
      </c>
      <c r="K153" s="5">
        <v>180</v>
      </c>
      <c r="L153" s="5">
        <v>0</v>
      </c>
      <c r="M153" s="5" t="s">
        <v>18</v>
      </c>
      <c r="N153" s="5" t="e">
        <v>#N/A</v>
      </c>
      <c r="O153" s="5" t="e">
        <v>#N/A</v>
      </c>
      <c r="P153" s="6">
        <v>-6.52</v>
      </c>
    </row>
    <row r="154" spans="1:16">
      <c r="A154" s="21">
        <v>44951</v>
      </c>
      <c r="B154" t="s">
        <v>309</v>
      </c>
      <c r="C154" t="s">
        <v>310</v>
      </c>
      <c r="D154" s="5">
        <v>20</v>
      </c>
      <c r="E154" s="5">
        <v>0</v>
      </c>
      <c r="F154" s="5" t="s">
        <v>19</v>
      </c>
      <c r="G154" s="5">
        <v>251</v>
      </c>
      <c r="H154" s="5">
        <v>221</v>
      </c>
      <c r="I154" s="5" t="s">
        <v>34</v>
      </c>
      <c r="J154" s="5" t="s">
        <v>34</v>
      </c>
      <c r="K154" s="5" t="s">
        <v>34</v>
      </c>
      <c r="L154" s="5" t="e">
        <v>#N/A</v>
      </c>
      <c r="M154" s="5" t="e">
        <v>#N/A</v>
      </c>
      <c r="N154" s="5" t="e">
        <v>#N/A</v>
      </c>
      <c r="O154" s="5">
        <v>-5</v>
      </c>
      <c r="P154" s="6" t="e">
        <v>#N/A</v>
      </c>
    </row>
    <row r="155" spans="1:16">
      <c r="A155" s="20">
        <v>44951</v>
      </c>
      <c r="B155" t="s">
        <v>311</v>
      </c>
      <c r="C155" t="s">
        <v>17</v>
      </c>
      <c r="D155" s="5">
        <v>455</v>
      </c>
      <c r="E155" s="5">
        <v>0</v>
      </c>
      <c r="F155" s="5" t="s">
        <v>18</v>
      </c>
      <c r="G155" s="5">
        <v>103</v>
      </c>
      <c r="H155" s="5">
        <v>73</v>
      </c>
      <c r="I155" s="5">
        <v>146</v>
      </c>
      <c r="J155" s="5">
        <v>62</v>
      </c>
      <c r="K155" s="5">
        <v>309</v>
      </c>
      <c r="L155" s="5">
        <v>0</v>
      </c>
      <c r="M155" s="5" t="s">
        <v>18</v>
      </c>
      <c r="N155" s="5">
        <v>5.5</v>
      </c>
      <c r="O155" s="5">
        <v>10.66</v>
      </c>
      <c r="P155" s="6">
        <v>11.73</v>
      </c>
    </row>
    <row r="156" spans="1:16">
      <c r="A156" s="21">
        <v>44951</v>
      </c>
      <c r="B156" t="s">
        <v>230</v>
      </c>
      <c r="C156" t="s">
        <v>239</v>
      </c>
      <c r="D156" s="5">
        <v>448</v>
      </c>
      <c r="E156" s="5" t="s">
        <v>19</v>
      </c>
      <c r="F156" s="5">
        <v>0</v>
      </c>
      <c r="G156" s="5">
        <v>104</v>
      </c>
      <c r="H156" s="5">
        <v>167</v>
      </c>
      <c r="I156" s="5">
        <v>316</v>
      </c>
      <c r="J156" s="5">
        <v>317</v>
      </c>
      <c r="K156" s="5">
        <v>30</v>
      </c>
      <c r="L156" s="5">
        <v>0</v>
      </c>
      <c r="M156" s="5" t="s">
        <v>18</v>
      </c>
      <c r="N156" s="5">
        <v>-11.5</v>
      </c>
      <c r="O156" s="5">
        <v>1.01</v>
      </c>
      <c r="P156" s="6">
        <v>-12.8</v>
      </c>
    </row>
    <row r="157" spans="1:16">
      <c r="A157" s="20">
        <v>44951</v>
      </c>
      <c r="B157" t="s">
        <v>232</v>
      </c>
      <c r="C157" t="s">
        <v>240</v>
      </c>
      <c r="D157" s="5">
        <v>426</v>
      </c>
      <c r="E157" s="5" t="s">
        <v>19</v>
      </c>
      <c r="F157" s="5">
        <v>0</v>
      </c>
      <c r="G157" s="5">
        <v>276</v>
      </c>
      <c r="H157" s="5">
        <v>169</v>
      </c>
      <c r="I157" s="5">
        <v>333</v>
      </c>
      <c r="J157" s="5">
        <v>312</v>
      </c>
      <c r="K157" s="5">
        <v>203</v>
      </c>
      <c r="L157" s="5" t="s">
        <v>18</v>
      </c>
      <c r="M157" s="5">
        <v>0</v>
      </c>
      <c r="N157" s="5" t="e">
        <v>#N/A</v>
      </c>
      <c r="O157" s="5">
        <v>0.78</v>
      </c>
      <c r="P157" s="6">
        <v>-10.19</v>
      </c>
    </row>
    <row r="158" spans="1:16">
      <c r="A158" s="21">
        <v>44951</v>
      </c>
      <c r="B158" t="s">
        <v>312</v>
      </c>
      <c r="C158" t="s">
        <v>229</v>
      </c>
      <c r="D158" s="5">
        <v>427</v>
      </c>
      <c r="E158" s="5" t="s">
        <v>18</v>
      </c>
      <c r="F158" s="5">
        <v>0</v>
      </c>
      <c r="G158" s="5">
        <v>219</v>
      </c>
      <c r="H158" s="5">
        <v>218</v>
      </c>
      <c r="I158" s="5">
        <v>288</v>
      </c>
      <c r="J158" s="5">
        <v>324</v>
      </c>
      <c r="K158" s="5">
        <v>263</v>
      </c>
      <c r="L158" s="5">
        <v>0</v>
      </c>
      <c r="M158" s="5" t="s">
        <v>19</v>
      </c>
      <c r="N158" s="5" t="e">
        <v>#N/A</v>
      </c>
      <c r="O158" s="5">
        <v>-2.85</v>
      </c>
      <c r="P158" s="6">
        <v>-13.51</v>
      </c>
    </row>
    <row r="159" spans="1:16">
      <c r="A159" s="20">
        <v>44951</v>
      </c>
      <c r="B159" t="s">
        <v>313</v>
      </c>
      <c r="C159" t="s">
        <v>314</v>
      </c>
      <c r="D159" s="5">
        <v>250</v>
      </c>
      <c r="E159" s="5" t="s">
        <v>19</v>
      </c>
      <c r="F159" s="5">
        <v>0</v>
      </c>
      <c r="G159" s="5">
        <v>188</v>
      </c>
      <c r="H159" s="5">
        <v>239</v>
      </c>
      <c r="I159" s="5">
        <v>303</v>
      </c>
      <c r="J159" s="5">
        <v>281</v>
      </c>
      <c r="K159" s="5">
        <v>43</v>
      </c>
      <c r="L159" s="5">
        <v>0</v>
      </c>
      <c r="M159" s="5" t="s">
        <v>18</v>
      </c>
      <c r="N159" s="5" t="e">
        <v>#N/A</v>
      </c>
      <c r="O159" s="5">
        <v>-4.12</v>
      </c>
      <c r="P159" s="6">
        <v>-9.5500000000000007</v>
      </c>
    </row>
    <row r="160" spans="1:16">
      <c r="A160" s="21">
        <v>44951</v>
      </c>
      <c r="B160" t="s">
        <v>315</v>
      </c>
      <c r="C160" t="s">
        <v>225</v>
      </c>
      <c r="D160" s="5">
        <v>470</v>
      </c>
      <c r="E160" s="5">
        <v>0</v>
      </c>
      <c r="F160" s="5" t="s">
        <v>18</v>
      </c>
      <c r="G160" s="5">
        <v>44</v>
      </c>
      <c r="H160" s="5">
        <v>67</v>
      </c>
      <c r="I160" s="5">
        <v>18</v>
      </c>
      <c r="J160" s="5">
        <v>43</v>
      </c>
      <c r="K160" s="5">
        <v>209</v>
      </c>
      <c r="L160" s="5">
        <v>0</v>
      </c>
      <c r="M160" s="5" t="s">
        <v>18</v>
      </c>
      <c r="N160" s="5">
        <v>4.5</v>
      </c>
      <c r="O160" s="5">
        <v>12.42</v>
      </c>
      <c r="P160" s="6">
        <v>15.37</v>
      </c>
    </row>
    <row r="161" spans="1:16">
      <c r="A161" s="20">
        <v>44951</v>
      </c>
      <c r="B161" t="s">
        <v>316</v>
      </c>
      <c r="C161" t="s">
        <v>317</v>
      </c>
      <c r="D161" s="5">
        <v>286</v>
      </c>
      <c r="E161" s="5" t="s">
        <v>18</v>
      </c>
      <c r="F161" s="5">
        <v>0</v>
      </c>
      <c r="G161" s="5">
        <v>48</v>
      </c>
      <c r="H161" s="5">
        <v>56</v>
      </c>
      <c r="I161" s="5">
        <v>81</v>
      </c>
      <c r="J161" s="5">
        <v>94</v>
      </c>
      <c r="K161" s="5">
        <v>251</v>
      </c>
      <c r="L161" s="5">
        <v>0</v>
      </c>
      <c r="M161" s="5" t="s">
        <v>18</v>
      </c>
      <c r="N161" s="5">
        <v>-1.5</v>
      </c>
      <c r="O161" s="5">
        <v>13.63</v>
      </c>
      <c r="P161" s="6">
        <v>7.68</v>
      </c>
    </row>
    <row r="162" spans="1:16">
      <c r="A162" s="21">
        <v>44951</v>
      </c>
      <c r="B162" t="s">
        <v>39</v>
      </c>
      <c r="C162" t="s">
        <v>194</v>
      </c>
      <c r="D162" s="5">
        <v>353</v>
      </c>
      <c r="E162" s="5">
        <v>0</v>
      </c>
      <c r="F162" s="5" t="s">
        <v>37</v>
      </c>
      <c r="G162" s="5">
        <v>86</v>
      </c>
      <c r="H162" s="5">
        <v>234</v>
      </c>
      <c r="I162" s="5">
        <v>25</v>
      </c>
      <c r="J162" s="5">
        <v>44</v>
      </c>
      <c r="K162" s="5">
        <v>116</v>
      </c>
      <c r="L162" s="5" t="s">
        <v>18</v>
      </c>
      <c r="M162" s="5">
        <v>0</v>
      </c>
      <c r="N162" s="5" t="e">
        <v>#N/A</v>
      </c>
      <c r="O162" s="5">
        <v>-6.19</v>
      </c>
      <c r="P162" s="6">
        <v>14.87</v>
      </c>
    </row>
    <row r="163" spans="1:16">
      <c r="A163" s="20">
        <v>44951</v>
      </c>
      <c r="B163" t="s">
        <v>318</v>
      </c>
      <c r="C163" t="s">
        <v>319</v>
      </c>
      <c r="D163" s="5" t="e">
        <v>#N/A</v>
      </c>
      <c r="E163" s="5" t="e">
        <v>#N/A</v>
      </c>
      <c r="F163" s="5" t="e">
        <v>#N/A</v>
      </c>
      <c r="G163" s="5">
        <v>203</v>
      </c>
      <c r="H163" s="5">
        <v>206</v>
      </c>
      <c r="I163" s="5">
        <v>213</v>
      </c>
      <c r="J163" s="5">
        <v>194</v>
      </c>
      <c r="K163" s="5">
        <v>129</v>
      </c>
      <c r="L163" s="5" t="s">
        <v>19</v>
      </c>
      <c r="M163" s="5">
        <v>0</v>
      </c>
      <c r="N163" s="5">
        <v>9.5</v>
      </c>
      <c r="O163" s="5" t="e">
        <v>#N/A</v>
      </c>
      <c r="P163" s="6">
        <v>0.12</v>
      </c>
    </row>
    <row r="164" spans="1:16">
      <c r="A164" s="21">
        <v>44951</v>
      </c>
      <c r="B164" t="s">
        <v>320</v>
      </c>
      <c r="C164" t="s">
        <v>321</v>
      </c>
      <c r="D164" s="5">
        <v>325</v>
      </c>
      <c r="E164" s="5">
        <v>0</v>
      </c>
      <c r="F164" s="5" t="s">
        <v>18</v>
      </c>
      <c r="G164" s="5">
        <v>64</v>
      </c>
      <c r="H164" s="5">
        <v>102</v>
      </c>
      <c r="I164" s="5" t="s">
        <v>34</v>
      </c>
      <c r="J164" s="5" t="s">
        <v>34</v>
      </c>
      <c r="K164" s="5">
        <v>505</v>
      </c>
      <c r="L164" s="5" t="e">
        <v>#N/A</v>
      </c>
      <c r="M164" s="5" t="e">
        <v>#N/A</v>
      </c>
      <c r="N164" s="5">
        <v>-1.5</v>
      </c>
      <c r="O164" s="5">
        <v>4.84</v>
      </c>
      <c r="P164" s="6" t="e">
        <v>#N/A</v>
      </c>
    </row>
    <row r="165" spans="1:16">
      <c r="A165" s="20">
        <v>44951</v>
      </c>
      <c r="B165" t="s">
        <v>72</v>
      </c>
      <c r="C165" t="s">
        <v>322</v>
      </c>
      <c r="D165" s="5">
        <v>199</v>
      </c>
      <c r="E165" s="5" t="s">
        <v>18</v>
      </c>
      <c r="F165" s="5">
        <v>0</v>
      </c>
      <c r="G165" s="5">
        <v>32</v>
      </c>
      <c r="H165" s="5">
        <v>237</v>
      </c>
      <c r="I165" s="5">
        <v>180</v>
      </c>
      <c r="J165" s="5">
        <v>106</v>
      </c>
      <c r="K165" s="5">
        <v>103</v>
      </c>
      <c r="L165" s="5">
        <v>0</v>
      </c>
      <c r="M165" s="5" t="s">
        <v>19</v>
      </c>
      <c r="N165" s="5" t="e">
        <v>#N/A</v>
      </c>
      <c r="O165" s="5">
        <v>-5.57</v>
      </c>
      <c r="P165" s="6">
        <v>3.87</v>
      </c>
    </row>
    <row r="166" spans="1:16">
      <c r="A166" s="21">
        <v>44951</v>
      </c>
      <c r="B166" t="s">
        <v>323</v>
      </c>
      <c r="C166" t="s">
        <v>324</v>
      </c>
      <c r="D166" s="5">
        <v>128</v>
      </c>
      <c r="E166" s="5" t="s">
        <v>18</v>
      </c>
      <c r="F166" s="5">
        <v>0</v>
      </c>
      <c r="G166" s="5">
        <v>211</v>
      </c>
      <c r="H166" s="5">
        <v>114</v>
      </c>
      <c r="I166" s="5" t="s">
        <v>34</v>
      </c>
      <c r="J166" s="5" t="s">
        <v>34</v>
      </c>
      <c r="K166" s="5">
        <v>447</v>
      </c>
      <c r="L166" s="5" t="s">
        <v>44</v>
      </c>
      <c r="M166" s="5">
        <v>0</v>
      </c>
      <c r="N166" s="5" t="e">
        <v>#N/A</v>
      </c>
      <c r="O166" s="5">
        <v>4.72</v>
      </c>
      <c r="P166" s="6">
        <v>9.7799999999999994</v>
      </c>
    </row>
    <row r="167" spans="1:16">
      <c r="A167" s="20">
        <v>44951</v>
      </c>
      <c r="B167" t="s">
        <v>325</v>
      </c>
      <c r="C167" t="s">
        <v>71</v>
      </c>
      <c r="D167" s="5">
        <v>123</v>
      </c>
      <c r="E167" s="5" t="s">
        <v>19</v>
      </c>
      <c r="F167" s="5">
        <v>0</v>
      </c>
      <c r="G167" s="5">
        <v>243</v>
      </c>
      <c r="H167" s="5">
        <v>192</v>
      </c>
      <c r="I167" s="5">
        <v>31</v>
      </c>
      <c r="J167" s="5">
        <v>155</v>
      </c>
      <c r="K167" s="5">
        <v>370</v>
      </c>
      <c r="L167" s="5">
        <v>0</v>
      </c>
      <c r="M167" s="5" t="s">
        <v>18</v>
      </c>
      <c r="N167" s="5">
        <v>3.5</v>
      </c>
      <c r="O167" s="5">
        <v>-0.48</v>
      </c>
      <c r="P167" s="6">
        <v>0.57999999999999996</v>
      </c>
    </row>
    <row r="168" spans="1:16">
      <c r="A168" s="21">
        <v>44951</v>
      </c>
      <c r="B168" t="s">
        <v>326</v>
      </c>
      <c r="C168" t="s">
        <v>327</v>
      </c>
      <c r="D168" s="5">
        <v>90</v>
      </c>
      <c r="E168" s="5">
        <v>0</v>
      </c>
      <c r="F168" s="5" t="s">
        <v>18</v>
      </c>
      <c r="G168" s="5">
        <v>84</v>
      </c>
      <c r="H168" s="5">
        <v>52</v>
      </c>
      <c r="I168" s="5">
        <v>99</v>
      </c>
      <c r="J168" s="5">
        <v>211</v>
      </c>
      <c r="K168" s="5">
        <v>323</v>
      </c>
      <c r="L168" s="5">
        <v>0</v>
      </c>
      <c r="M168" s="5" t="s">
        <v>37</v>
      </c>
      <c r="N168" s="5">
        <v>-11.5</v>
      </c>
      <c r="O168" s="5">
        <v>12.49</v>
      </c>
      <c r="P168" s="6">
        <v>-3.62</v>
      </c>
    </row>
    <row r="169" spans="1:16">
      <c r="A169" s="20">
        <v>44951</v>
      </c>
      <c r="B169" t="s">
        <v>328</v>
      </c>
      <c r="C169" t="s">
        <v>329</v>
      </c>
      <c r="D169" s="5">
        <v>356</v>
      </c>
      <c r="E169" s="5">
        <v>0</v>
      </c>
      <c r="F169" s="5" t="s">
        <v>18</v>
      </c>
      <c r="G169" s="5" t="s">
        <v>34</v>
      </c>
      <c r="H169" s="5" t="s">
        <v>34</v>
      </c>
      <c r="I169" s="5">
        <v>216</v>
      </c>
      <c r="J169" s="5">
        <v>187</v>
      </c>
      <c r="K169" s="5">
        <v>127</v>
      </c>
      <c r="L169" s="5" t="s">
        <v>18</v>
      </c>
      <c r="M169" s="5">
        <v>0</v>
      </c>
      <c r="N169" s="5" t="e">
        <v>#N/A</v>
      </c>
      <c r="O169" s="5">
        <v>0</v>
      </c>
      <c r="P169" s="6">
        <v>0</v>
      </c>
    </row>
    <row r="170" spans="1:16">
      <c r="A170" s="21">
        <v>44951</v>
      </c>
      <c r="B170" t="s">
        <v>120</v>
      </c>
      <c r="C170" t="s">
        <v>330</v>
      </c>
      <c r="D170" s="5">
        <v>66</v>
      </c>
      <c r="E170" s="5">
        <v>0</v>
      </c>
      <c r="F170" s="5" t="s">
        <v>37</v>
      </c>
      <c r="G170" s="5">
        <v>340</v>
      </c>
      <c r="H170" s="5">
        <v>262</v>
      </c>
      <c r="I170" s="5">
        <v>155</v>
      </c>
      <c r="J170" s="5">
        <v>264</v>
      </c>
      <c r="K170" s="5">
        <v>469</v>
      </c>
      <c r="L170" s="5">
        <v>0</v>
      </c>
      <c r="M170" s="5" t="s">
        <v>19</v>
      </c>
      <c r="N170" s="5" t="e">
        <v>#N/A</v>
      </c>
      <c r="O170" s="5">
        <v>-8.75</v>
      </c>
      <c r="P170" s="6">
        <v>-8.5399999999999991</v>
      </c>
    </row>
    <row r="171" spans="1:16">
      <c r="A171" s="20">
        <v>44951</v>
      </c>
      <c r="B171" t="s">
        <v>119</v>
      </c>
      <c r="C171" t="s">
        <v>331</v>
      </c>
      <c r="D171" s="5">
        <v>57</v>
      </c>
      <c r="E171" s="5" t="s">
        <v>18</v>
      </c>
      <c r="F171" s="5">
        <v>0</v>
      </c>
      <c r="G171" s="5">
        <v>169</v>
      </c>
      <c r="H171" s="5">
        <v>244</v>
      </c>
      <c r="I171" s="5">
        <v>274</v>
      </c>
      <c r="J171" s="5">
        <v>275</v>
      </c>
      <c r="K171" s="5">
        <v>145</v>
      </c>
      <c r="L171" s="5">
        <v>0</v>
      </c>
      <c r="M171" s="5" t="s">
        <v>18</v>
      </c>
      <c r="N171" s="5" t="e">
        <v>#N/A</v>
      </c>
      <c r="O171" s="5">
        <v>-6.91</v>
      </c>
      <c r="P171" s="6">
        <v>-9.32</v>
      </c>
    </row>
    <row r="172" spans="1:16">
      <c r="A172" s="21">
        <v>44951</v>
      </c>
      <c r="B172" t="s">
        <v>332</v>
      </c>
      <c r="C172" t="s">
        <v>139</v>
      </c>
      <c r="D172" s="5">
        <v>407</v>
      </c>
      <c r="E172" s="5" t="s">
        <v>18</v>
      </c>
      <c r="F172" s="5">
        <v>0</v>
      </c>
      <c r="G172" s="5">
        <v>228</v>
      </c>
      <c r="H172" s="5">
        <v>309</v>
      </c>
      <c r="I172" s="5">
        <v>311</v>
      </c>
      <c r="J172" s="5">
        <v>250</v>
      </c>
      <c r="K172" s="5">
        <v>462</v>
      </c>
      <c r="L172" s="5">
        <v>0</v>
      </c>
      <c r="M172" s="5" t="s">
        <v>18</v>
      </c>
      <c r="N172" s="5">
        <v>-1.5</v>
      </c>
      <c r="O172" s="5">
        <v>-10.68</v>
      </c>
      <c r="P172" s="6">
        <v>-6.26</v>
      </c>
    </row>
    <row r="173" spans="1:16">
      <c r="A173" s="20">
        <v>44951</v>
      </c>
      <c r="B173" t="s">
        <v>258</v>
      </c>
      <c r="C173" t="s">
        <v>23</v>
      </c>
      <c r="D173" s="5">
        <v>471</v>
      </c>
      <c r="E173" s="5">
        <v>0</v>
      </c>
      <c r="F173" s="5" t="s">
        <v>19</v>
      </c>
      <c r="G173" s="5">
        <v>126</v>
      </c>
      <c r="H173" s="5">
        <v>191</v>
      </c>
      <c r="I173" s="5">
        <v>156</v>
      </c>
      <c r="J173" s="5">
        <v>131</v>
      </c>
      <c r="K173" s="5">
        <v>68</v>
      </c>
      <c r="L173" s="5">
        <v>0</v>
      </c>
      <c r="M173" s="5" t="s">
        <v>37</v>
      </c>
      <c r="N173" s="5" t="e">
        <v>#N/A</v>
      </c>
      <c r="O173" s="5">
        <v>-3.22</v>
      </c>
      <c r="P173" s="6">
        <v>1.17</v>
      </c>
    </row>
    <row r="174" spans="1:16">
      <c r="A174" s="21">
        <v>44951</v>
      </c>
      <c r="B174" t="s">
        <v>333</v>
      </c>
      <c r="C174" t="s">
        <v>77</v>
      </c>
      <c r="D174" s="5">
        <v>453</v>
      </c>
      <c r="E174" s="5">
        <v>0</v>
      </c>
      <c r="F174" s="5" t="s">
        <v>169</v>
      </c>
      <c r="G174" s="5">
        <v>236</v>
      </c>
      <c r="H174" s="5">
        <v>336</v>
      </c>
      <c r="I174" s="5">
        <v>163</v>
      </c>
      <c r="J174" s="5">
        <v>0</v>
      </c>
      <c r="K174" s="5">
        <v>430</v>
      </c>
      <c r="L174" s="5" t="s">
        <v>26</v>
      </c>
      <c r="M174" s="5">
        <v>0</v>
      </c>
      <c r="N174" s="5">
        <v>16.5</v>
      </c>
      <c r="O174" s="5">
        <v>-16.14</v>
      </c>
      <c r="P174" s="6">
        <v>4.3</v>
      </c>
    </row>
    <row r="175" spans="1:16">
      <c r="A175" s="20">
        <v>44951</v>
      </c>
      <c r="B175" t="s">
        <v>22</v>
      </c>
      <c r="C175" t="s">
        <v>76</v>
      </c>
      <c r="D175" s="5">
        <v>106</v>
      </c>
      <c r="E175" s="5" t="s">
        <v>18</v>
      </c>
      <c r="F175" s="5">
        <v>0</v>
      </c>
      <c r="G175" s="5">
        <v>142</v>
      </c>
      <c r="H175" s="5">
        <v>258</v>
      </c>
      <c r="I175" s="5">
        <v>177</v>
      </c>
      <c r="J175" s="5">
        <v>240</v>
      </c>
      <c r="K175" s="5">
        <v>218</v>
      </c>
      <c r="L175" s="5">
        <v>0</v>
      </c>
      <c r="M175" s="5" t="s">
        <v>18</v>
      </c>
      <c r="N175" s="5" t="e">
        <v>#N/A</v>
      </c>
      <c r="O175" s="5">
        <v>-5.99</v>
      </c>
      <c r="P175" s="6">
        <v>-5.4</v>
      </c>
    </row>
    <row r="176" spans="1:16">
      <c r="A176" s="21">
        <v>44951</v>
      </c>
      <c r="B176" t="s">
        <v>140</v>
      </c>
      <c r="C176" t="s">
        <v>257</v>
      </c>
      <c r="D176" s="5">
        <v>339</v>
      </c>
      <c r="E176" s="5" t="s">
        <v>75</v>
      </c>
      <c r="F176" s="5">
        <v>0</v>
      </c>
      <c r="G176" s="5">
        <v>253</v>
      </c>
      <c r="H176" s="5">
        <v>142</v>
      </c>
      <c r="I176" s="5">
        <v>118</v>
      </c>
      <c r="J176" s="5">
        <v>109</v>
      </c>
      <c r="K176" s="5">
        <v>126</v>
      </c>
      <c r="L176" s="5" t="s">
        <v>19</v>
      </c>
      <c r="M176" s="5">
        <v>0</v>
      </c>
      <c r="N176" s="5">
        <v>12.5</v>
      </c>
      <c r="O176" s="5">
        <v>3.18</v>
      </c>
      <c r="P176" s="6">
        <v>6.99</v>
      </c>
    </row>
    <row r="177" spans="1:16">
      <c r="A177" s="20">
        <v>44951</v>
      </c>
      <c r="B177" t="s">
        <v>334</v>
      </c>
      <c r="C177" t="s">
        <v>143</v>
      </c>
      <c r="D177" s="5">
        <v>165</v>
      </c>
      <c r="E177" s="5">
        <v>0</v>
      </c>
      <c r="F177" s="5" t="s">
        <v>75</v>
      </c>
      <c r="G177" s="5">
        <v>338</v>
      </c>
      <c r="H177" s="5">
        <v>363</v>
      </c>
      <c r="I177" s="5" t="s">
        <v>34</v>
      </c>
      <c r="J177" s="5" t="s">
        <v>34</v>
      </c>
      <c r="K177" s="5">
        <v>319</v>
      </c>
      <c r="L177" s="5">
        <v>0</v>
      </c>
      <c r="M177" s="5" t="s">
        <v>18</v>
      </c>
      <c r="N177" s="5">
        <v>14.5</v>
      </c>
      <c r="O177" s="5">
        <v>-26.7</v>
      </c>
      <c r="P177" s="6">
        <v>-1.75</v>
      </c>
    </row>
    <row r="178" spans="1:16">
      <c r="A178" s="20">
        <v>44951</v>
      </c>
      <c r="B178" t="s">
        <v>117</v>
      </c>
      <c r="C178" t="s">
        <v>335</v>
      </c>
      <c r="D178" s="5">
        <v>438</v>
      </c>
      <c r="E178" s="5">
        <v>0</v>
      </c>
      <c r="F178" s="5" t="s">
        <v>19</v>
      </c>
      <c r="G178" s="5">
        <v>302</v>
      </c>
      <c r="H178" s="5">
        <v>286</v>
      </c>
      <c r="I178" s="5">
        <v>138</v>
      </c>
      <c r="J178" s="5">
        <v>145</v>
      </c>
      <c r="K178" s="5">
        <v>377</v>
      </c>
      <c r="L178" s="5">
        <v>0</v>
      </c>
      <c r="M178" s="5" t="s">
        <v>19</v>
      </c>
      <c r="N178" s="5">
        <v>12</v>
      </c>
      <c r="O178" s="5">
        <v>-9.81</v>
      </c>
      <c r="P178" s="6">
        <v>2.77</v>
      </c>
    </row>
    <row r="179" spans="1:16">
      <c r="A179" s="20">
        <v>44951</v>
      </c>
      <c r="B179" t="s">
        <v>157</v>
      </c>
      <c r="C179" t="s">
        <v>336</v>
      </c>
      <c r="D179" s="5">
        <v>445</v>
      </c>
      <c r="E179" s="5" t="s">
        <v>37</v>
      </c>
      <c r="F179" s="5">
        <v>0</v>
      </c>
      <c r="G179" s="5">
        <v>234</v>
      </c>
      <c r="H179" s="5">
        <v>311</v>
      </c>
      <c r="I179" s="5">
        <v>108</v>
      </c>
      <c r="J179" s="5">
        <v>168</v>
      </c>
      <c r="K179" s="5">
        <v>284</v>
      </c>
      <c r="L179" s="5" t="s">
        <v>19</v>
      </c>
      <c r="M179" s="5">
        <v>0</v>
      </c>
      <c r="N179" s="5">
        <v>8</v>
      </c>
      <c r="O179" s="5">
        <v>-8.65</v>
      </c>
      <c r="P179" s="6">
        <v>-0.15</v>
      </c>
    </row>
    <row r="180" spans="1:16">
      <c r="A180" s="20">
        <v>44951</v>
      </c>
      <c r="B180" t="s">
        <v>61</v>
      </c>
      <c r="C180" t="s">
        <v>59</v>
      </c>
      <c r="D180" s="5">
        <v>27</v>
      </c>
      <c r="E180" s="5" t="s">
        <v>27</v>
      </c>
      <c r="F180" s="5">
        <v>0</v>
      </c>
      <c r="G180" s="5">
        <v>77</v>
      </c>
      <c r="H180" s="5">
        <v>127</v>
      </c>
      <c r="I180" s="5">
        <v>170</v>
      </c>
      <c r="J180" s="5">
        <v>346</v>
      </c>
      <c r="K180" s="5">
        <v>112</v>
      </c>
      <c r="L180" s="5">
        <v>0</v>
      </c>
      <c r="M180" s="5" t="s">
        <v>75</v>
      </c>
      <c r="N180" s="5">
        <v>-13</v>
      </c>
      <c r="O180" s="5">
        <v>4.99</v>
      </c>
      <c r="P180" s="6">
        <v>-17.3</v>
      </c>
    </row>
    <row r="181" spans="1:16">
      <c r="A181" s="20">
        <v>44951</v>
      </c>
      <c r="B181" t="s">
        <v>158</v>
      </c>
      <c r="C181" t="s">
        <v>62</v>
      </c>
      <c r="D181" s="5">
        <v>155</v>
      </c>
      <c r="E181" s="5">
        <v>0</v>
      </c>
      <c r="F181" s="5" t="s">
        <v>37</v>
      </c>
      <c r="G181" s="5">
        <v>202</v>
      </c>
      <c r="H181" s="5">
        <v>241</v>
      </c>
      <c r="I181" s="5">
        <v>173</v>
      </c>
      <c r="J181" s="5">
        <v>87</v>
      </c>
      <c r="K181" s="5">
        <v>37</v>
      </c>
      <c r="L181" s="5">
        <v>0</v>
      </c>
      <c r="M181" s="5" t="s">
        <v>18</v>
      </c>
      <c r="N181" s="5" t="e">
        <v>#N/A</v>
      </c>
      <c r="O181" s="5">
        <v>-8.1999999999999993</v>
      </c>
      <c r="P181" s="6">
        <v>8.64</v>
      </c>
    </row>
    <row r="182" spans="1:16">
      <c r="A182" s="20">
        <v>44951</v>
      </c>
      <c r="B182" t="s">
        <v>212</v>
      </c>
      <c r="C182" t="s">
        <v>163</v>
      </c>
      <c r="D182" s="5">
        <v>56</v>
      </c>
      <c r="E182" s="5" t="s">
        <v>19</v>
      </c>
      <c r="F182" s="5">
        <v>0</v>
      </c>
      <c r="G182" s="5" t="s">
        <v>34</v>
      </c>
      <c r="H182" s="5" t="s">
        <v>34</v>
      </c>
      <c r="I182" s="5">
        <v>261</v>
      </c>
      <c r="J182" s="5">
        <v>274</v>
      </c>
      <c r="K182" s="5">
        <v>437</v>
      </c>
      <c r="L182" s="5">
        <v>0</v>
      </c>
      <c r="M182" s="5" t="s">
        <v>18</v>
      </c>
      <c r="N182" s="5" t="e">
        <v>#N/A</v>
      </c>
      <c r="O182" s="5">
        <v>0</v>
      </c>
      <c r="P182" s="6">
        <v>-9.16</v>
      </c>
    </row>
    <row r="183" spans="1:16">
      <c r="A183" s="20">
        <v>44951</v>
      </c>
      <c r="B183" t="s">
        <v>219</v>
      </c>
      <c r="C183" t="s">
        <v>337</v>
      </c>
      <c r="D183" s="5">
        <v>45</v>
      </c>
      <c r="E183" s="5">
        <v>0</v>
      </c>
      <c r="F183" s="5" t="s">
        <v>19</v>
      </c>
      <c r="G183" s="5">
        <v>55</v>
      </c>
      <c r="H183" s="5">
        <v>84</v>
      </c>
      <c r="I183" s="5">
        <v>85</v>
      </c>
      <c r="J183" s="5">
        <v>30</v>
      </c>
      <c r="K183" s="5">
        <v>317</v>
      </c>
      <c r="L183" s="5" t="e">
        <v>#N/A</v>
      </c>
      <c r="M183" s="5" t="e">
        <v>#N/A</v>
      </c>
      <c r="N183" s="5">
        <v>9.5</v>
      </c>
      <c r="O183" s="5">
        <v>7.04</v>
      </c>
      <c r="P183" s="6" t="e">
        <v>#N/A</v>
      </c>
    </row>
    <row r="184" spans="1:16">
      <c r="A184" s="20">
        <v>44951</v>
      </c>
      <c r="B184" t="s">
        <v>195</v>
      </c>
      <c r="C184" t="s">
        <v>121</v>
      </c>
      <c r="D184" s="5">
        <v>233</v>
      </c>
      <c r="E184" s="5">
        <v>0</v>
      </c>
      <c r="F184" s="5" t="s">
        <v>26</v>
      </c>
      <c r="G184" s="5">
        <v>65</v>
      </c>
      <c r="H184" s="5">
        <v>51</v>
      </c>
      <c r="I184" s="5">
        <v>19</v>
      </c>
      <c r="J184" s="5">
        <v>4</v>
      </c>
      <c r="K184" s="5">
        <v>5</v>
      </c>
      <c r="L184" s="5" t="e">
        <v>#N/A</v>
      </c>
      <c r="M184" s="5" t="e">
        <v>#N/A</v>
      </c>
      <c r="N184" s="5" t="e">
        <v>#N/A</v>
      </c>
      <c r="O184" s="5">
        <v>13.06</v>
      </c>
      <c r="P184" s="6" t="e">
        <v>#N/A</v>
      </c>
    </row>
    <row r="185" spans="1:16">
      <c r="A185" s="20">
        <v>44951</v>
      </c>
      <c r="B185" t="s">
        <v>338</v>
      </c>
      <c r="C185" t="s">
        <v>38</v>
      </c>
      <c r="D185" s="5">
        <v>393</v>
      </c>
      <c r="E185" s="5">
        <v>0</v>
      </c>
      <c r="F185" s="5" t="s">
        <v>18</v>
      </c>
      <c r="G185" s="5">
        <v>78</v>
      </c>
      <c r="H185" s="5">
        <v>47</v>
      </c>
      <c r="I185" s="5">
        <v>28</v>
      </c>
      <c r="J185" s="5">
        <v>18</v>
      </c>
      <c r="K185" s="5">
        <v>21</v>
      </c>
      <c r="L185" s="5" t="e">
        <v>#N/A</v>
      </c>
      <c r="M185" s="5" t="e">
        <v>#N/A</v>
      </c>
      <c r="N185" s="5">
        <v>3.5</v>
      </c>
      <c r="O185" s="5">
        <v>13.89</v>
      </c>
      <c r="P185" s="6" t="e">
        <v>#N/A</v>
      </c>
    </row>
    <row r="186" spans="1:16">
      <c r="A186" s="20">
        <v>44951</v>
      </c>
      <c r="B186" t="s">
        <v>176</v>
      </c>
      <c r="C186" t="s">
        <v>253</v>
      </c>
      <c r="D186" s="5">
        <v>411</v>
      </c>
      <c r="E186" s="5">
        <v>0</v>
      </c>
      <c r="F186" s="5" t="s">
        <v>19</v>
      </c>
      <c r="G186" s="5">
        <v>123</v>
      </c>
      <c r="H186" s="5">
        <v>79</v>
      </c>
      <c r="I186" s="5">
        <v>62</v>
      </c>
      <c r="J186" s="5">
        <v>123</v>
      </c>
      <c r="K186" s="5">
        <v>466</v>
      </c>
      <c r="L186" s="5" t="s">
        <v>18</v>
      </c>
      <c r="M186" s="5">
        <v>0</v>
      </c>
      <c r="N186" s="5">
        <v>1</v>
      </c>
      <c r="O186" s="5">
        <v>8.07</v>
      </c>
      <c r="P186" s="6">
        <v>4.12</v>
      </c>
    </row>
    <row r="187" spans="1:16">
      <c r="A187" s="20">
        <v>44951</v>
      </c>
      <c r="B187" t="s">
        <v>339</v>
      </c>
      <c r="C187" t="s">
        <v>340</v>
      </c>
      <c r="D187" s="5">
        <v>196</v>
      </c>
      <c r="E187" s="5">
        <v>0</v>
      </c>
      <c r="F187" s="5" t="s">
        <v>75</v>
      </c>
      <c r="G187" s="5">
        <v>36</v>
      </c>
      <c r="H187" s="5">
        <v>283</v>
      </c>
      <c r="I187" s="5">
        <v>145</v>
      </c>
      <c r="J187" s="5">
        <v>200</v>
      </c>
      <c r="K187" s="5">
        <v>33</v>
      </c>
      <c r="L187" s="5" t="s">
        <v>18</v>
      </c>
      <c r="M187" s="5">
        <v>0</v>
      </c>
      <c r="N187" s="5">
        <v>9.5</v>
      </c>
      <c r="O187" s="5">
        <v>-9.9499999999999993</v>
      </c>
      <c r="P187" s="6">
        <v>-0.63</v>
      </c>
    </row>
    <row r="188" spans="1:16">
      <c r="A188" s="20">
        <v>44951</v>
      </c>
      <c r="B188" t="s">
        <v>341</v>
      </c>
      <c r="C188" t="s">
        <v>342</v>
      </c>
      <c r="D188" s="5" t="e">
        <v>#N/A</v>
      </c>
      <c r="E188" s="5" t="e">
        <v>#N/A</v>
      </c>
      <c r="F188" s="5" t="e">
        <v>#N/A</v>
      </c>
      <c r="G188" s="5">
        <v>51</v>
      </c>
      <c r="H188" s="5">
        <v>61</v>
      </c>
      <c r="I188" s="5">
        <v>53</v>
      </c>
      <c r="J188" s="5">
        <v>19</v>
      </c>
      <c r="K188" s="5">
        <v>87</v>
      </c>
      <c r="L188" s="5" t="s">
        <v>19</v>
      </c>
      <c r="M188" s="5">
        <v>0</v>
      </c>
      <c r="N188" s="5">
        <v>10.5</v>
      </c>
      <c r="O188" s="5" t="e">
        <v>#N/A</v>
      </c>
      <c r="P188" s="6">
        <v>20.149999999999999</v>
      </c>
    </row>
    <row r="189" spans="1:16">
      <c r="A189" s="20">
        <v>44951</v>
      </c>
      <c r="B189" t="s">
        <v>222</v>
      </c>
      <c r="C189" t="s">
        <v>233</v>
      </c>
      <c r="D189" s="5">
        <v>158</v>
      </c>
      <c r="E189" s="5" t="s">
        <v>37</v>
      </c>
      <c r="F189" s="5">
        <v>0</v>
      </c>
      <c r="G189" s="5">
        <v>30</v>
      </c>
      <c r="H189" s="5">
        <v>28</v>
      </c>
      <c r="I189" s="5">
        <v>119</v>
      </c>
      <c r="J189" s="5">
        <v>175</v>
      </c>
      <c r="K189" s="5">
        <v>231</v>
      </c>
      <c r="L189" s="5">
        <v>0</v>
      </c>
      <c r="M189" s="5" t="s">
        <v>37</v>
      </c>
      <c r="N189" s="5">
        <v>-10.5</v>
      </c>
      <c r="O189" s="5">
        <v>18.829999999999998</v>
      </c>
      <c r="P189" s="6">
        <v>-1.22</v>
      </c>
    </row>
    <row r="190" spans="1:16">
      <c r="A190" s="20">
        <v>44951</v>
      </c>
      <c r="B190" t="s">
        <v>343</v>
      </c>
      <c r="C190" t="s">
        <v>218</v>
      </c>
      <c r="D190" s="5">
        <v>70</v>
      </c>
      <c r="E190" s="5" t="s">
        <v>18</v>
      </c>
      <c r="F190" s="5">
        <v>0</v>
      </c>
      <c r="G190" s="5" t="s">
        <v>34</v>
      </c>
      <c r="H190" s="5" t="s">
        <v>34</v>
      </c>
      <c r="I190" s="5">
        <v>70</v>
      </c>
      <c r="J190" s="5">
        <v>112</v>
      </c>
      <c r="K190" s="5">
        <v>376</v>
      </c>
      <c r="L190" s="5" t="s">
        <v>19</v>
      </c>
      <c r="M190" s="5">
        <v>0</v>
      </c>
      <c r="N190" s="5" t="e">
        <v>#N/A</v>
      </c>
      <c r="O190" s="5">
        <v>-10.1</v>
      </c>
      <c r="P190" s="6">
        <v>6.73</v>
      </c>
    </row>
    <row r="191" spans="1:16">
      <c r="A191" s="20">
        <v>44951</v>
      </c>
      <c r="B191" t="s">
        <v>136</v>
      </c>
      <c r="C191" t="s">
        <v>209</v>
      </c>
      <c r="D191" s="5">
        <v>441</v>
      </c>
      <c r="E191" s="5" t="s">
        <v>19</v>
      </c>
      <c r="F191" s="5">
        <v>0</v>
      </c>
      <c r="G191" s="5">
        <v>94</v>
      </c>
      <c r="H191" s="5">
        <v>46</v>
      </c>
      <c r="I191" s="5">
        <v>33</v>
      </c>
      <c r="J191" s="5">
        <v>31</v>
      </c>
      <c r="K191" s="5">
        <v>342</v>
      </c>
      <c r="L191" s="5" t="s">
        <v>19</v>
      </c>
      <c r="M191" s="5">
        <v>0</v>
      </c>
      <c r="N191" s="5">
        <v>7</v>
      </c>
      <c r="O191" s="5">
        <v>14.15</v>
      </c>
      <c r="P191" s="6">
        <v>17.28</v>
      </c>
    </row>
    <row r="192" spans="1:16">
      <c r="A192" s="17">
        <v>44952</v>
      </c>
      <c r="B192" t="s">
        <v>344</v>
      </c>
      <c r="C192" t="s">
        <v>238</v>
      </c>
      <c r="D192" s="5">
        <v>372</v>
      </c>
      <c r="E192" s="5" t="e">
        <v>#N/A</v>
      </c>
      <c r="F192" s="5" t="e">
        <v>#N/A</v>
      </c>
      <c r="G192" s="5">
        <v>323</v>
      </c>
      <c r="H192" s="5">
        <v>0</v>
      </c>
      <c r="I192" s="5">
        <v>192</v>
      </c>
      <c r="J192" s="5">
        <v>304</v>
      </c>
      <c r="K192" s="5">
        <v>454</v>
      </c>
      <c r="L192" s="5" t="s">
        <v>37</v>
      </c>
      <c r="M192" s="5">
        <v>0</v>
      </c>
      <c r="N192" s="5">
        <v>9.5</v>
      </c>
      <c r="O192" s="5">
        <v>-21.12</v>
      </c>
      <c r="P192" s="6">
        <v>-8.76</v>
      </c>
    </row>
    <row r="193" spans="1:16">
      <c r="A193" s="17">
        <v>44952</v>
      </c>
      <c r="B193" t="s">
        <v>30</v>
      </c>
      <c r="C193" t="s">
        <v>165</v>
      </c>
      <c r="D193" s="5">
        <v>133</v>
      </c>
      <c r="E193" s="5">
        <v>0</v>
      </c>
      <c r="F193" s="5" t="s">
        <v>19</v>
      </c>
      <c r="G193" s="5">
        <v>102</v>
      </c>
      <c r="H193" s="5">
        <v>229</v>
      </c>
      <c r="I193" s="5">
        <v>168</v>
      </c>
      <c r="J193" s="5">
        <v>195</v>
      </c>
      <c r="K193" s="5">
        <v>14</v>
      </c>
      <c r="L193" s="5" t="s">
        <v>18</v>
      </c>
      <c r="M193" s="5">
        <v>0</v>
      </c>
      <c r="N193" s="5" t="e">
        <v>#N/A</v>
      </c>
      <c r="O193" s="5">
        <v>-4.97</v>
      </c>
      <c r="P193" s="6">
        <v>-0.84</v>
      </c>
    </row>
    <row r="194" spans="1:16">
      <c r="A194" s="17">
        <v>44952</v>
      </c>
      <c r="B194" t="s">
        <v>85</v>
      </c>
      <c r="C194" t="s">
        <v>115</v>
      </c>
      <c r="D194" s="5">
        <v>108</v>
      </c>
      <c r="E194" s="5" t="s">
        <v>18</v>
      </c>
      <c r="F194" s="5">
        <v>0</v>
      </c>
      <c r="G194" s="5">
        <v>217</v>
      </c>
      <c r="H194" s="5">
        <v>190</v>
      </c>
      <c r="I194" s="5">
        <v>174</v>
      </c>
      <c r="J194" s="5">
        <v>268</v>
      </c>
      <c r="K194" s="5">
        <v>26</v>
      </c>
      <c r="L194" s="5">
        <v>0</v>
      </c>
      <c r="M194" s="5" t="s">
        <v>18</v>
      </c>
      <c r="N194" s="5">
        <v>-2</v>
      </c>
      <c r="O194" s="5">
        <v>-1.22</v>
      </c>
      <c r="P194" s="6">
        <v>-7.48</v>
      </c>
    </row>
    <row r="195" spans="1:16">
      <c r="A195" s="17">
        <v>44952</v>
      </c>
      <c r="B195" t="s">
        <v>101</v>
      </c>
      <c r="C195" t="s">
        <v>345</v>
      </c>
      <c r="D195" s="5">
        <v>228</v>
      </c>
      <c r="E195" s="5" t="s">
        <v>26</v>
      </c>
      <c r="F195" s="5">
        <v>0</v>
      </c>
      <c r="G195" s="5" t="s">
        <v>34</v>
      </c>
      <c r="H195" s="5" t="s">
        <v>34</v>
      </c>
      <c r="I195" s="5" t="s">
        <v>34</v>
      </c>
      <c r="J195" s="5" t="s">
        <v>34</v>
      </c>
      <c r="K195" s="5" t="s">
        <v>34</v>
      </c>
      <c r="L195" s="5" t="e">
        <v>#N/A</v>
      </c>
      <c r="M195" s="5" t="e">
        <v>#N/A</v>
      </c>
      <c r="N195" s="5">
        <v>9</v>
      </c>
      <c r="O195" s="5">
        <v>5.15</v>
      </c>
      <c r="P195" s="6" t="e">
        <v>#N/A</v>
      </c>
    </row>
    <row r="196" spans="1:16">
      <c r="A196" s="17">
        <v>44952</v>
      </c>
      <c r="B196" t="s">
        <v>254</v>
      </c>
      <c r="C196" t="s">
        <v>227</v>
      </c>
      <c r="D196" s="5">
        <v>351</v>
      </c>
      <c r="E196" s="5">
        <v>0</v>
      </c>
      <c r="F196" s="5" t="s">
        <v>18</v>
      </c>
      <c r="G196" s="5">
        <v>60</v>
      </c>
      <c r="H196" s="5">
        <v>176</v>
      </c>
      <c r="I196" s="5">
        <v>16</v>
      </c>
      <c r="J196" s="5">
        <v>35</v>
      </c>
      <c r="K196" s="5">
        <v>217</v>
      </c>
      <c r="L196" s="5" t="s">
        <v>37</v>
      </c>
      <c r="M196" s="5">
        <v>0</v>
      </c>
      <c r="N196" s="5">
        <v>13</v>
      </c>
      <c r="O196" s="5">
        <v>-0.42</v>
      </c>
      <c r="P196" s="6">
        <v>16.16</v>
      </c>
    </row>
    <row r="197" spans="1:16">
      <c r="A197" s="17">
        <v>44952</v>
      </c>
      <c r="B197" t="s">
        <v>160</v>
      </c>
      <c r="C197" t="s">
        <v>65</v>
      </c>
      <c r="D197" s="5">
        <v>464</v>
      </c>
      <c r="E197" s="5">
        <v>0</v>
      </c>
      <c r="F197" s="5" t="s">
        <v>37</v>
      </c>
      <c r="G197" s="5">
        <v>90</v>
      </c>
      <c r="H197" s="5">
        <v>143</v>
      </c>
      <c r="I197" s="5">
        <v>309</v>
      </c>
      <c r="J197" s="5">
        <v>238</v>
      </c>
      <c r="K197" s="5">
        <v>120</v>
      </c>
      <c r="L197" s="5" t="s">
        <v>18</v>
      </c>
      <c r="M197" s="5">
        <v>0</v>
      </c>
      <c r="N197" s="5">
        <v>0</v>
      </c>
      <c r="O197" s="5">
        <v>-0.01</v>
      </c>
      <c r="P197" s="6">
        <v>0</v>
      </c>
    </row>
    <row r="198" spans="1:16">
      <c r="A198" s="17">
        <v>44952</v>
      </c>
      <c r="B198" t="s">
        <v>241</v>
      </c>
      <c r="C198" t="s">
        <v>250</v>
      </c>
      <c r="D198" s="5">
        <v>113</v>
      </c>
      <c r="E198" s="5" t="s">
        <v>37</v>
      </c>
      <c r="F198" s="5">
        <v>0</v>
      </c>
      <c r="G198" s="5">
        <v>229</v>
      </c>
      <c r="H198" s="5">
        <v>254</v>
      </c>
      <c r="I198" s="5">
        <v>290</v>
      </c>
      <c r="J198" s="5">
        <v>0</v>
      </c>
      <c r="K198" s="5">
        <v>246</v>
      </c>
      <c r="L198" s="5" t="s">
        <v>18</v>
      </c>
      <c r="M198" s="5">
        <v>0</v>
      </c>
      <c r="N198" s="5">
        <v>-2</v>
      </c>
      <c r="O198" s="5">
        <v>-5.21</v>
      </c>
      <c r="P198" s="6">
        <v>-8.73</v>
      </c>
    </row>
    <row r="199" spans="1:16">
      <c r="A199" s="17">
        <v>44952</v>
      </c>
      <c r="B199" t="s">
        <v>346</v>
      </c>
      <c r="C199" t="s">
        <v>221</v>
      </c>
      <c r="D199" s="5">
        <v>162</v>
      </c>
      <c r="E199" s="5">
        <v>0</v>
      </c>
      <c r="F199" s="5" t="s">
        <v>18</v>
      </c>
      <c r="G199" s="5">
        <v>23</v>
      </c>
      <c r="H199" s="5">
        <v>32</v>
      </c>
      <c r="I199" s="5">
        <v>22</v>
      </c>
      <c r="J199" s="5">
        <v>40</v>
      </c>
      <c r="K199" s="5">
        <v>226</v>
      </c>
      <c r="L199" s="5">
        <v>0</v>
      </c>
      <c r="M199" s="5" t="s">
        <v>18</v>
      </c>
      <c r="N199" s="5">
        <v>2</v>
      </c>
      <c r="O199" s="5">
        <v>15.63</v>
      </c>
      <c r="P199" s="6">
        <v>15.54</v>
      </c>
    </row>
    <row r="200" spans="1:16">
      <c r="A200" s="17">
        <v>44952</v>
      </c>
      <c r="B200" t="s">
        <v>347</v>
      </c>
      <c r="C200" t="s">
        <v>348</v>
      </c>
      <c r="D200" s="5">
        <v>190</v>
      </c>
      <c r="E200" s="5" t="s">
        <v>37</v>
      </c>
      <c r="F200" s="5">
        <v>0</v>
      </c>
      <c r="G200" s="5">
        <v>246</v>
      </c>
      <c r="H200" s="5">
        <v>139</v>
      </c>
      <c r="I200" s="5">
        <v>256</v>
      </c>
      <c r="J200" s="5">
        <v>166</v>
      </c>
      <c r="K200" s="5">
        <v>322</v>
      </c>
      <c r="L200" s="5" t="s">
        <v>44</v>
      </c>
      <c r="M200" s="5">
        <v>0</v>
      </c>
      <c r="N200" s="5">
        <v>1.5</v>
      </c>
      <c r="O200" s="5">
        <v>1.95</v>
      </c>
      <c r="P200" s="6">
        <v>1.26</v>
      </c>
    </row>
    <row r="201" spans="1:16">
      <c r="A201" s="17">
        <v>44952</v>
      </c>
      <c r="B201" t="s">
        <v>349</v>
      </c>
      <c r="C201" t="s">
        <v>237</v>
      </c>
      <c r="D201" s="5" t="e">
        <v>#N/A</v>
      </c>
      <c r="E201" s="5" t="e">
        <v>#N/A</v>
      </c>
      <c r="F201" s="5" t="e">
        <v>#N/A</v>
      </c>
      <c r="G201" s="5">
        <v>257</v>
      </c>
      <c r="H201" s="5">
        <v>361</v>
      </c>
      <c r="I201" s="5">
        <v>260</v>
      </c>
      <c r="J201" s="5">
        <v>323</v>
      </c>
      <c r="K201" s="5">
        <v>331</v>
      </c>
      <c r="L201" s="5">
        <v>0</v>
      </c>
      <c r="M201" s="5" t="s">
        <v>18</v>
      </c>
      <c r="N201" s="5" t="e">
        <v>#N/A</v>
      </c>
      <c r="O201" s="5" t="e">
        <v>#N/A</v>
      </c>
      <c r="P201" s="6">
        <v>-12.73</v>
      </c>
    </row>
    <row r="202" spans="1:16">
      <c r="A202" s="17">
        <v>44952</v>
      </c>
      <c r="B202" t="s">
        <v>235</v>
      </c>
      <c r="C202" t="s">
        <v>223</v>
      </c>
      <c r="D202" s="5">
        <v>219</v>
      </c>
      <c r="E202" s="5" t="s">
        <v>18</v>
      </c>
      <c r="F202" s="5">
        <v>0</v>
      </c>
      <c r="G202" s="5">
        <v>209</v>
      </c>
      <c r="H202" s="5">
        <v>340</v>
      </c>
      <c r="I202" s="5">
        <v>347</v>
      </c>
      <c r="J202" s="5">
        <v>327</v>
      </c>
      <c r="K202" s="5">
        <v>61</v>
      </c>
      <c r="L202" s="5" t="s">
        <v>18</v>
      </c>
      <c r="M202" s="5">
        <v>0</v>
      </c>
      <c r="N202" s="5">
        <v>1</v>
      </c>
      <c r="O202" s="5">
        <v>-15.26</v>
      </c>
      <c r="P202" s="6">
        <v>-14.18</v>
      </c>
    </row>
    <row r="203" spans="1:16">
      <c r="A203" s="17">
        <v>44952</v>
      </c>
      <c r="B203" t="s">
        <v>350</v>
      </c>
      <c r="C203" t="s">
        <v>262</v>
      </c>
      <c r="D203" s="5">
        <v>373</v>
      </c>
      <c r="E203" s="5" t="s">
        <v>18</v>
      </c>
      <c r="F203" s="5">
        <v>0</v>
      </c>
      <c r="G203" s="5" t="s">
        <v>34</v>
      </c>
      <c r="H203" s="5" t="s">
        <v>34</v>
      </c>
      <c r="I203" s="5">
        <v>327</v>
      </c>
      <c r="J203" s="5">
        <v>306</v>
      </c>
      <c r="K203" s="5">
        <v>114</v>
      </c>
      <c r="L203" s="5">
        <v>0</v>
      </c>
      <c r="M203" s="5" t="s">
        <v>19</v>
      </c>
      <c r="N203" s="5" t="e">
        <v>#N/A</v>
      </c>
      <c r="O203" s="5">
        <v>0</v>
      </c>
      <c r="P203" s="6">
        <v>-12.83</v>
      </c>
    </row>
    <row r="204" spans="1:16">
      <c r="A204" s="17">
        <v>44952</v>
      </c>
      <c r="B204" t="s">
        <v>109</v>
      </c>
      <c r="C204" t="s">
        <v>24</v>
      </c>
      <c r="D204" s="5">
        <v>516</v>
      </c>
      <c r="E204" s="5">
        <v>0</v>
      </c>
      <c r="F204" s="5" t="s">
        <v>18</v>
      </c>
      <c r="G204" s="5" t="s">
        <v>34</v>
      </c>
      <c r="H204" s="5" t="s">
        <v>34</v>
      </c>
      <c r="I204" s="5">
        <v>111</v>
      </c>
      <c r="J204" s="5">
        <v>72</v>
      </c>
      <c r="K204" s="5">
        <v>207</v>
      </c>
      <c r="L204" s="5" t="s">
        <v>44</v>
      </c>
      <c r="M204" s="5">
        <v>0</v>
      </c>
      <c r="N204" s="5">
        <v>16</v>
      </c>
      <c r="O204" s="5">
        <v>0</v>
      </c>
      <c r="P204" s="6">
        <v>10.69</v>
      </c>
    </row>
    <row r="205" spans="1:16">
      <c r="A205" s="17">
        <v>44952</v>
      </c>
      <c r="B205" t="s">
        <v>351</v>
      </c>
      <c r="C205" t="s">
        <v>28</v>
      </c>
      <c r="D205" s="5">
        <v>76</v>
      </c>
      <c r="E205" s="5">
        <v>0</v>
      </c>
      <c r="F205" s="5" t="s">
        <v>18</v>
      </c>
      <c r="G205" s="5">
        <v>225</v>
      </c>
      <c r="H205" s="5">
        <v>251</v>
      </c>
      <c r="I205" s="5">
        <v>181</v>
      </c>
      <c r="J205" s="5">
        <v>90</v>
      </c>
      <c r="K205" s="5">
        <v>170</v>
      </c>
      <c r="L205" s="5">
        <v>0</v>
      </c>
      <c r="M205" s="5" t="s">
        <v>18</v>
      </c>
      <c r="N205" s="5">
        <v>11.5</v>
      </c>
      <c r="O205" s="5">
        <v>-7.29</v>
      </c>
      <c r="P205" s="6">
        <v>7.72</v>
      </c>
    </row>
    <row r="206" spans="1:16">
      <c r="A206" s="17">
        <v>44952</v>
      </c>
      <c r="B206" t="s">
        <v>352</v>
      </c>
      <c r="C206" t="s">
        <v>33</v>
      </c>
      <c r="D206" s="5">
        <v>357</v>
      </c>
      <c r="E206" s="5" t="s">
        <v>18</v>
      </c>
      <c r="F206" s="5">
        <v>0</v>
      </c>
      <c r="G206" s="5">
        <v>185</v>
      </c>
      <c r="H206" s="5">
        <v>294</v>
      </c>
      <c r="I206" s="5">
        <v>240</v>
      </c>
      <c r="J206" s="5">
        <v>256</v>
      </c>
      <c r="K206" s="5">
        <v>463</v>
      </c>
      <c r="L206" s="5" t="s">
        <v>37</v>
      </c>
      <c r="M206" s="5">
        <v>0</v>
      </c>
      <c r="N206" s="5">
        <v>4.5</v>
      </c>
      <c r="O206" s="5">
        <v>-11.3</v>
      </c>
      <c r="P206" s="6">
        <v>-6.8</v>
      </c>
    </row>
    <row r="207" spans="1:16">
      <c r="A207" s="17">
        <v>44952</v>
      </c>
      <c r="B207" t="s">
        <v>92</v>
      </c>
      <c r="C207" t="s">
        <v>113</v>
      </c>
      <c r="D207" s="5">
        <v>350</v>
      </c>
      <c r="E207" s="5">
        <v>0</v>
      </c>
      <c r="F207" s="5" t="s">
        <v>19</v>
      </c>
      <c r="G207" s="5">
        <v>314</v>
      </c>
      <c r="H207" s="5">
        <v>156</v>
      </c>
      <c r="I207" s="5">
        <v>296</v>
      </c>
      <c r="J207" s="5">
        <v>301</v>
      </c>
      <c r="K207" s="5">
        <v>390</v>
      </c>
      <c r="L207" s="5">
        <v>0</v>
      </c>
      <c r="M207" s="5" t="s">
        <v>18</v>
      </c>
      <c r="N207" s="5" t="e">
        <v>#N/A</v>
      </c>
      <c r="O207" s="5">
        <v>-2.44</v>
      </c>
      <c r="P207" s="6">
        <v>-11</v>
      </c>
    </row>
    <row r="208" spans="1:16">
      <c r="A208" s="17">
        <v>44952</v>
      </c>
      <c r="B208" t="s">
        <v>96</v>
      </c>
      <c r="C208" t="s">
        <v>97</v>
      </c>
      <c r="D208" s="5">
        <v>186</v>
      </c>
      <c r="E208" s="5" t="s">
        <v>18</v>
      </c>
      <c r="F208" s="5">
        <v>0</v>
      </c>
      <c r="G208" s="5">
        <v>298</v>
      </c>
      <c r="H208" s="5">
        <v>0</v>
      </c>
      <c r="I208" s="5">
        <v>161</v>
      </c>
      <c r="J208" s="5">
        <v>315</v>
      </c>
      <c r="K208" s="5">
        <v>243</v>
      </c>
      <c r="L208" s="5" t="s">
        <v>19</v>
      </c>
      <c r="M208" s="5">
        <v>0</v>
      </c>
      <c r="N208" s="5">
        <v>8</v>
      </c>
      <c r="O208" s="5">
        <v>-15.57</v>
      </c>
      <c r="P208" s="6">
        <v>-9.6199999999999992</v>
      </c>
    </row>
    <row r="209" spans="1:16">
      <c r="A209" s="17">
        <v>44952</v>
      </c>
      <c r="B209" t="s">
        <v>98</v>
      </c>
      <c r="C209" t="s">
        <v>94</v>
      </c>
      <c r="D209" s="5">
        <v>487</v>
      </c>
      <c r="E209" s="5">
        <v>0</v>
      </c>
      <c r="F209" s="5" t="s">
        <v>44</v>
      </c>
      <c r="G209" s="5" t="s">
        <v>34</v>
      </c>
      <c r="H209" s="5" t="s">
        <v>34</v>
      </c>
      <c r="I209" s="5" t="s">
        <v>34</v>
      </c>
      <c r="J209" s="5" t="s">
        <v>34</v>
      </c>
      <c r="K209" s="5">
        <v>518</v>
      </c>
      <c r="L209" s="5" t="s">
        <v>19</v>
      </c>
      <c r="M209" s="5">
        <v>0</v>
      </c>
      <c r="N209" s="5">
        <v>10</v>
      </c>
      <c r="O209" s="5">
        <v>-17.2</v>
      </c>
      <c r="P209" s="6">
        <v>0</v>
      </c>
    </row>
    <row r="210" spans="1:16">
      <c r="A210" s="17">
        <v>44952</v>
      </c>
      <c r="B210" t="s">
        <v>171</v>
      </c>
      <c r="C210" t="s">
        <v>173</v>
      </c>
      <c r="D210" s="5">
        <v>230</v>
      </c>
      <c r="E210" s="5" t="s">
        <v>19</v>
      </c>
      <c r="F210" s="5">
        <v>0</v>
      </c>
      <c r="G210" s="5">
        <v>120</v>
      </c>
      <c r="H210" s="5">
        <v>231</v>
      </c>
      <c r="I210" s="5">
        <v>109</v>
      </c>
      <c r="J210" s="5">
        <v>209</v>
      </c>
      <c r="K210" s="5">
        <v>473</v>
      </c>
      <c r="L210" s="5">
        <v>0</v>
      </c>
      <c r="M210" s="5" t="s">
        <v>19</v>
      </c>
      <c r="N210" s="5" t="e">
        <v>#N/A</v>
      </c>
      <c r="O210" s="5">
        <v>-2.84</v>
      </c>
      <c r="P210" s="6">
        <v>-4.13</v>
      </c>
    </row>
    <row r="211" spans="1:16">
      <c r="A211" s="17">
        <v>44952</v>
      </c>
      <c r="B211" t="s">
        <v>168</v>
      </c>
      <c r="C211" t="s">
        <v>144</v>
      </c>
      <c r="D211" s="5">
        <v>139</v>
      </c>
      <c r="E211" s="5">
        <v>0</v>
      </c>
      <c r="F211" s="5" t="s">
        <v>304</v>
      </c>
      <c r="G211" s="5">
        <v>306</v>
      </c>
      <c r="H211" s="5">
        <v>360</v>
      </c>
      <c r="I211" s="5">
        <v>129</v>
      </c>
      <c r="J211" s="5">
        <v>222</v>
      </c>
      <c r="K211" s="5">
        <v>285</v>
      </c>
      <c r="L211" s="5" t="s">
        <v>37</v>
      </c>
      <c r="M211" s="5">
        <v>0</v>
      </c>
      <c r="N211" s="5" t="e">
        <v>#N/A</v>
      </c>
      <c r="O211" s="5">
        <v>-26.26</v>
      </c>
      <c r="P211" s="6">
        <v>-2.36</v>
      </c>
    </row>
    <row r="212" spans="1:16">
      <c r="A212" s="17">
        <v>44952</v>
      </c>
      <c r="B212" t="s">
        <v>353</v>
      </c>
      <c r="C212" t="s">
        <v>354</v>
      </c>
      <c r="D212" s="5">
        <v>91</v>
      </c>
      <c r="E212" s="5">
        <v>0</v>
      </c>
      <c r="F212" s="5" t="s">
        <v>18</v>
      </c>
      <c r="G212" s="5">
        <v>150</v>
      </c>
      <c r="H212" s="5">
        <v>219</v>
      </c>
      <c r="I212" s="5">
        <v>318</v>
      </c>
      <c r="J212" s="5">
        <v>352</v>
      </c>
      <c r="K212" s="5">
        <v>140</v>
      </c>
      <c r="L212" s="5" t="s">
        <v>18</v>
      </c>
      <c r="M212" s="5">
        <v>0</v>
      </c>
      <c r="N212" s="5">
        <v>-10</v>
      </c>
      <c r="O212" s="5">
        <v>-1.9</v>
      </c>
      <c r="P212" s="6">
        <v>-17.02</v>
      </c>
    </row>
    <row r="213" spans="1:16">
      <c r="A213" s="17">
        <v>44952</v>
      </c>
      <c r="B213" t="s">
        <v>355</v>
      </c>
      <c r="C213" t="s">
        <v>356</v>
      </c>
      <c r="D213" s="5">
        <v>101</v>
      </c>
      <c r="E213" s="5" t="s">
        <v>37</v>
      </c>
      <c r="F213" s="5">
        <v>0</v>
      </c>
      <c r="G213" s="5">
        <v>178</v>
      </c>
      <c r="H213" s="5">
        <v>157</v>
      </c>
      <c r="I213" s="5">
        <v>244</v>
      </c>
      <c r="J213" s="5">
        <v>267</v>
      </c>
      <c r="K213" s="5">
        <v>268</v>
      </c>
      <c r="L213" s="5" t="s">
        <v>18</v>
      </c>
      <c r="M213" s="5">
        <v>0</v>
      </c>
      <c r="N213" s="5">
        <v>-3</v>
      </c>
      <c r="O213" s="5">
        <v>-0.05</v>
      </c>
      <c r="P213" s="6">
        <v>-7.61</v>
      </c>
    </row>
    <row r="214" spans="1:16">
      <c r="A214" s="17">
        <v>44952</v>
      </c>
      <c r="B214" t="s">
        <v>357</v>
      </c>
      <c r="C214" t="s">
        <v>358</v>
      </c>
      <c r="D214" s="5">
        <v>239</v>
      </c>
      <c r="E214" s="5">
        <v>0</v>
      </c>
      <c r="F214" s="5" t="s">
        <v>304</v>
      </c>
      <c r="G214" s="5">
        <v>231</v>
      </c>
      <c r="H214" s="5">
        <v>355</v>
      </c>
      <c r="I214" s="5" t="s">
        <v>34</v>
      </c>
      <c r="J214" s="5" t="s">
        <v>34</v>
      </c>
      <c r="K214" s="5">
        <v>431</v>
      </c>
      <c r="L214" s="5" t="s">
        <v>18</v>
      </c>
      <c r="M214" s="5">
        <v>0</v>
      </c>
      <c r="N214" s="5">
        <v>16</v>
      </c>
      <c r="O214" s="5">
        <v>-23.35</v>
      </c>
      <c r="P214" s="6">
        <v>2.0499999999999998</v>
      </c>
    </row>
    <row r="215" spans="1:16">
      <c r="A215" s="17">
        <v>44952</v>
      </c>
      <c r="B215" t="s">
        <v>359</v>
      </c>
      <c r="C215" t="s">
        <v>79</v>
      </c>
      <c r="D215" s="5">
        <v>146</v>
      </c>
      <c r="E215" s="5" t="s">
        <v>18</v>
      </c>
      <c r="F215" s="5">
        <v>0</v>
      </c>
      <c r="G215" s="5">
        <v>167</v>
      </c>
      <c r="H215" s="5">
        <v>125</v>
      </c>
      <c r="I215" s="5">
        <v>210</v>
      </c>
      <c r="J215" s="5">
        <v>349</v>
      </c>
      <c r="K215" s="5">
        <v>111</v>
      </c>
      <c r="L215" s="5">
        <v>0</v>
      </c>
      <c r="M215" s="5" t="s">
        <v>169</v>
      </c>
      <c r="N215" s="5">
        <v>-10</v>
      </c>
      <c r="O215" s="5">
        <v>5.62</v>
      </c>
      <c r="P215" s="6">
        <v>-16.010000000000002</v>
      </c>
    </row>
    <row r="216" spans="1:16">
      <c r="A216" s="17">
        <v>44952</v>
      </c>
      <c r="B216" t="s">
        <v>360</v>
      </c>
      <c r="C216" t="s">
        <v>361</v>
      </c>
      <c r="D216" s="5">
        <v>379</v>
      </c>
      <c r="E216" s="5">
        <v>0</v>
      </c>
      <c r="F216" s="5" t="s">
        <v>37</v>
      </c>
      <c r="G216" s="5">
        <v>184</v>
      </c>
      <c r="H216" s="5">
        <v>314</v>
      </c>
      <c r="I216" s="5">
        <v>269</v>
      </c>
      <c r="J216" s="5">
        <v>282</v>
      </c>
      <c r="K216" s="5">
        <v>467</v>
      </c>
      <c r="L216" s="5">
        <v>0</v>
      </c>
      <c r="M216" s="5" t="s">
        <v>37</v>
      </c>
      <c r="N216" s="5">
        <v>4</v>
      </c>
      <c r="O216" s="5">
        <v>-13.37</v>
      </c>
      <c r="P216" s="6">
        <v>-11.15</v>
      </c>
    </row>
    <row r="217" spans="1:16">
      <c r="A217" s="17">
        <v>44952</v>
      </c>
      <c r="B217" t="s">
        <v>362</v>
      </c>
      <c r="C217" t="s">
        <v>78</v>
      </c>
      <c r="D217" s="5">
        <v>280</v>
      </c>
      <c r="E217" s="5">
        <v>0</v>
      </c>
      <c r="F217" s="5" t="s">
        <v>18</v>
      </c>
      <c r="G217" s="5">
        <v>158</v>
      </c>
      <c r="H217" s="5">
        <v>265</v>
      </c>
      <c r="I217" s="5">
        <v>245</v>
      </c>
      <c r="J217" s="5">
        <v>140</v>
      </c>
      <c r="K217" s="5">
        <v>409</v>
      </c>
      <c r="L217" s="5" t="s">
        <v>26</v>
      </c>
      <c r="M217" s="5">
        <v>0</v>
      </c>
      <c r="N217" s="5">
        <v>10.5</v>
      </c>
      <c r="O217" s="5">
        <v>-7.8</v>
      </c>
      <c r="P217" s="6">
        <v>2.82</v>
      </c>
    </row>
    <row r="218" spans="1:16">
      <c r="A218" s="17">
        <v>44952</v>
      </c>
      <c r="B218" t="s">
        <v>175</v>
      </c>
      <c r="C218" t="s">
        <v>363</v>
      </c>
      <c r="D218" s="5">
        <v>119</v>
      </c>
      <c r="E218" s="5">
        <v>0</v>
      </c>
      <c r="F218" s="5" t="s">
        <v>18</v>
      </c>
      <c r="G218" s="5" t="s">
        <v>34</v>
      </c>
      <c r="H218" s="5" t="s">
        <v>34</v>
      </c>
      <c r="I218" s="5" t="s">
        <v>34</v>
      </c>
      <c r="J218" s="5" t="s">
        <v>34</v>
      </c>
      <c r="K218" s="5">
        <v>489</v>
      </c>
      <c r="L218" s="5">
        <v>0</v>
      </c>
      <c r="M218" s="5" t="s">
        <v>19</v>
      </c>
      <c r="N218" s="5">
        <v>2.5</v>
      </c>
      <c r="O218" s="5">
        <v>0.35</v>
      </c>
      <c r="P218" s="6">
        <v>0</v>
      </c>
    </row>
    <row r="219" spans="1:16">
      <c r="A219" s="17">
        <v>44952</v>
      </c>
      <c r="B219" t="s">
        <v>364</v>
      </c>
      <c r="C219" t="s">
        <v>193</v>
      </c>
      <c r="D219" s="5">
        <v>168</v>
      </c>
      <c r="E219" s="5" t="s">
        <v>18</v>
      </c>
      <c r="F219" s="5">
        <v>0</v>
      </c>
      <c r="G219" s="5">
        <v>281</v>
      </c>
      <c r="H219" s="5">
        <v>182</v>
      </c>
      <c r="I219" s="5">
        <v>299</v>
      </c>
      <c r="J219" s="5">
        <v>319</v>
      </c>
      <c r="K219" s="5">
        <v>266</v>
      </c>
      <c r="L219" s="5" t="s">
        <v>19</v>
      </c>
      <c r="M219" s="5">
        <v>0</v>
      </c>
      <c r="N219" s="5">
        <v>-3</v>
      </c>
      <c r="O219" s="5">
        <v>-1.04</v>
      </c>
      <c r="P219" s="6">
        <v>-11.11</v>
      </c>
    </row>
    <row r="220" spans="1:16">
      <c r="A220" s="17">
        <v>44952</v>
      </c>
      <c r="B220" t="s">
        <v>365</v>
      </c>
      <c r="C220" t="s">
        <v>366</v>
      </c>
      <c r="D220" s="5">
        <v>378</v>
      </c>
      <c r="E220" s="5" t="s">
        <v>18</v>
      </c>
      <c r="F220" s="5">
        <v>0</v>
      </c>
      <c r="G220" s="5">
        <v>195</v>
      </c>
      <c r="H220" s="5">
        <v>178</v>
      </c>
      <c r="I220" s="5">
        <v>96</v>
      </c>
      <c r="J220" s="5">
        <v>70</v>
      </c>
      <c r="K220" s="5">
        <v>184</v>
      </c>
      <c r="L220" s="5" t="s">
        <v>26</v>
      </c>
      <c r="M220" s="5">
        <v>0</v>
      </c>
      <c r="N220" s="5">
        <v>14</v>
      </c>
      <c r="O220" s="5">
        <v>-0.04</v>
      </c>
      <c r="P220" s="6">
        <v>13.22</v>
      </c>
    </row>
    <row r="221" spans="1:16">
      <c r="A221" s="17">
        <v>44952</v>
      </c>
      <c r="B221" t="s">
        <v>86</v>
      </c>
      <c r="C221" t="s">
        <v>174</v>
      </c>
      <c r="D221" s="5">
        <v>22</v>
      </c>
      <c r="E221" s="5">
        <v>0</v>
      </c>
      <c r="F221" s="5" t="s">
        <v>26</v>
      </c>
      <c r="G221" s="5">
        <v>307</v>
      </c>
      <c r="H221" s="5">
        <v>255</v>
      </c>
      <c r="I221" s="5" t="s">
        <v>34</v>
      </c>
      <c r="J221" s="5" t="s">
        <v>34</v>
      </c>
      <c r="K221" s="5" t="s">
        <v>34</v>
      </c>
      <c r="L221" s="5" t="e">
        <v>#N/A</v>
      </c>
      <c r="M221" s="5" t="e">
        <v>#N/A</v>
      </c>
      <c r="N221" s="5" t="e">
        <v>#N/A</v>
      </c>
      <c r="O221" s="5">
        <v>-10.14</v>
      </c>
      <c r="P221" s="6" t="e">
        <v>#N/A</v>
      </c>
    </row>
    <row r="222" spans="1:16">
      <c r="A222" s="17">
        <v>44952</v>
      </c>
      <c r="B222" t="s">
        <v>159</v>
      </c>
      <c r="C222" t="s">
        <v>367</v>
      </c>
      <c r="D222" s="5">
        <v>67</v>
      </c>
      <c r="E222" s="5" t="e">
        <v>#N/A</v>
      </c>
      <c r="F222" s="5" t="e">
        <v>#N/A</v>
      </c>
      <c r="G222" s="5">
        <v>201</v>
      </c>
      <c r="H222" s="5">
        <v>0</v>
      </c>
      <c r="I222" s="5">
        <v>144</v>
      </c>
      <c r="J222" s="5">
        <v>183</v>
      </c>
      <c r="K222" s="5">
        <v>324</v>
      </c>
      <c r="L222" s="5" t="s">
        <v>37</v>
      </c>
      <c r="M222" s="5">
        <v>0</v>
      </c>
      <c r="N222" s="5" t="e">
        <v>#N/A</v>
      </c>
      <c r="O222" s="5" t="e">
        <v>#N/A</v>
      </c>
      <c r="P222" s="6">
        <v>1.3</v>
      </c>
    </row>
    <row r="223" spans="1:16">
      <c r="A223" s="17">
        <v>44952</v>
      </c>
      <c r="B223" t="s">
        <v>87</v>
      </c>
      <c r="C223" t="s">
        <v>162</v>
      </c>
      <c r="D223" s="5">
        <v>493</v>
      </c>
      <c r="E223" s="5">
        <v>0</v>
      </c>
      <c r="F223" s="5" t="s">
        <v>18</v>
      </c>
      <c r="G223" s="5" t="s">
        <v>34</v>
      </c>
      <c r="H223" s="5" t="s">
        <v>34</v>
      </c>
      <c r="I223" s="5">
        <v>275</v>
      </c>
      <c r="J223" s="5">
        <v>359</v>
      </c>
      <c r="K223" s="5">
        <v>181</v>
      </c>
      <c r="L223" s="5">
        <v>0</v>
      </c>
      <c r="M223" s="5" t="s">
        <v>18</v>
      </c>
      <c r="N223" s="5" t="e">
        <v>#N/A</v>
      </c>
      <c r="O223" s="5">
        <v>0</v>
      </c>
      <c r="P223" s="6">
        <v>-23.6</v>
      </c>
    </row>
    <row r="224" spans="1:16">
      <c r="A224" s="17">
        <v>44952</v>
      </c>
      <c r="B224" t="s">
        <v>200</v>
      </c>
      <c r="C224" t="s">
        <v>211</v>
      </c>
      <c r="D224" s="5">
        <v>495</v>
      </c>
      <c r="E224" s="5" t="s">
        <v>18</v>
      </c>
      <c r="F224" s="5">
        <v>0</v>
      </c>
      <c r="G224" s="5" t="s">
        <v>34</v>
      </c>
      <c r="H224" s="5" t="s">
        <v>34</v>
      </c>
      <c r="I224" s="5" t="s">
        <v>34</v>
      </c>
      <c r="J224" s="5" t="s">
        <v>34</v>
      </c>
      <c r="K224" s="5">
        <v>520</v>
      </c>
      <c r="L224" s="5">
        <v>0</v>
      </c>
      <c r="M224" s="5" t="s">
        <v>19</v>
      </c>
      <c r="N224" s="5" t="e">
        <v>#N/A</v>
      </c>
      <c r="O224" s="5" t="e">
        <v>#N/A</v>
      </c>
      <c r="P224" s="6">
        <v>0</v>
      </c>
    </row>
    <row r="225" spans="1:16">
      <c r="A225" s="17">
        <v>44952</v>
      </c>
      <c r="B225" t="s">
        <v>183</v>
      </c>
      <c r="C225" t="s">
        <v>164</v>
      </c>
      <c r="D225" s="5">
        <v>138</v>
      </c>
      <c r="E225" s="5">
        <v>0</v>
      </c>
      <c r="F225" s="5" t="s">
        <v>18</v>
      </c>
      <c r="G225" s="5">
        <v>149</v>
      </c>
      <c r="H225" s="5">
        <v>98</v>
      </c>
      <c r="I225" s="5">
        <v>172</v>
      </c>
      <c r="J225" s="5">
        <v>216</v>
      </c>
      <c r="K225" s="5">
        <v>1</v>
      </c>
      <c r="L225" s="5" t="s">
        <v>18</v>
      </c>
      <c r="M225" s="5">
        <v>0</v>
      </c>
      <c r="N225" s="5">
        <v>-2.5</v>
      </c>
      <c r="O225" s="5">
        <v>6.13</v>
      </c>
      <c r="P225" s="6">
        <v>-4.45</v>
      </c>
    </row>
    <row r="226" spans="1:16">
      <c r="A226" s="17">
        <v>44952</v>
      </c>
      <c r="B226" t="s">
        <v>110</v>
      </c>
      <c r="C226" t="s">
        <v>111</v>
      </c>
      <c r="D226" s="5">
        <v>410</v>
      </c>
      <c r="E226" s="5" t="s">
        <v>18</v>
      </c>
      <c r="F226" s="5">
        <v>0</v>
      </c>
      <c r="G226" s="5">
        <v>230</v>
      </c>
      <c r="H226" s="5">
        <v>133</v>
      </c>
      <c r="I226" s="5" t="s">
        <v>34</v>
      </c>
      <c r="J226" s="5" t="s">
        <v>34</v>
      </c>
      <c r="K226" s="5">
        <v>191</v>
      </c>
      <c r="L226" s="5" t="s">
        <v>27</v>
      </c>
      <c r="M226" s="5">
        <v>0</v>
      </c>
      <c r="N226" s="5" t="e">
        <v>#N/A</v>
      </c>
      <c r="O226" s="5">
        <v>4.07</v>
      </c>
      <c r="P226" s="6">
        <v>5.59</v>
      </c>
    </row>
    <row r="227" spans="1:16">
      <c r="A227" s="17">
        <v>44952</v>
      </c>
      <c r="B227" t="s">
        <v>25</v>
      </c>
      <c r="C227" t="s">
        <v>29</v>
      </c>
      <c r="D227" s="5">
        <v>18</v>
      </c>
      <c r="E227" s="5">
        <v>0</v>
      </c>
      <c r="F227" s="5" t="s">
        <v>60</v>
      </c>
      <c r="G227" s="5">
        <v>183</v>
      </c>
      <c r="H227" s="5">
        <v>321</v>
      </c>
      <c r="I227" s="5">
        <v>191</v>
      </c>
      <c r="J227" s="5">
        <v>116</v>
      </c>
      <c r="K227" s="5">
        <v>367</v>
      </c>
      <c r="L227" s="5" t="s">
        <v>37</v>
      </c>
      <c r="M227" s="5">
        <v>0</v>
      </c>
      <c r="N227" s="5">
        <v>11</v>
      </c>
      <c r="O227" s="5">
        <v>-12.76</v>
      </c>
      <c r="P227" s="6">
        <v>6.33</v>
      </c>
    </row>
    <row r="228" spans="1:16">
      <c r="A228" s="17">
        <v>44952</v>
      </c>
      <c r="B228" t="s">
        <v>166</v>
      </c>
      <c r="C228" t="s">
        <v>368</v>
      </c>
      <c r="D228" s="5">
        <v>296</v>
      </c>
      <c r="E228" s="5">
        <v>0</v>
      </c>
      <c r="F228" s="5" t="s">
        <v>18</v>
      </c>
      <c r="G228" s="5">
        <v>132</v>
      </c>
      <c r="H228" s="5">
        <v>163</v>
      </c>
      <c r="I228" s="5">
        <v>267</v>
      </c>
      <c r="J228" s="5">
        <v>188</v>
      </c>
      <c r="K228" s="5">
        <v>352</v>
      </c>
      <c r="L228" s="5">
        <v>0</v>
      </c>
      <c r="M228" s="5" t="s">
        <v>37</v>
      </c>
      <c r="N228" s="5">
        <v>2.5</v>
      </c>
      <c r="O228" s="5">
        <v>-0.79</v>
      </c>
      <c r="P228" s="6">
        <v>-1.56</v>
      </c>
    </row>
    <row r="229" spans="1:16">
      <c r="A229" s="17">
        <v>44952</v>
      </c>
      <c r="B229" t="s">
        <v>31</v>
      </c>
      <c r="C229" t="s">
        <v>112</v>
      </c>
      <c r="D229" s="5">
        <v>132</v>
      </c>
      <c r="E229" s="5" t="s">
        <v>18</v>
      </c>
      <c r="F229" s="5">
        <v>0</v>
      </c>
      <c r="G229" s="5">
        <v>262</v>
      </c>
      <c r="H229" s="5">
        <v>214</v>
      </c>
      <c r="I229" s="5">
        <v>152</v>
      </c>
      <c r="J229" s="5">
        <v>202</v>
      </c>
      <c r="K229" s="5">
        <v>400</v>
      </c>
      <c r="L229" s="5">
        <v>0</v>
      </c>
      <c r="M229" s="5" t="s">
        <v>37</v>
      </c>
      <c r="N229" s="5">
        <v>2.5</v>
      </c>
      <c r="O229" s="5">
        <v>-4.67</v>
      </c>
      <c r="P229" s="6">
        <v>-2.97</v>
      </c>
    </row>
    <row r="230" spans="1:16">
      <c r="A230" s="17">
        <v>44952</v>
      </c>
      <c r="B230" t="s">
        <v>36</v>
      </c>
      <c r="C230" t="s">
        <v>32</v>
      </c>
      <c r="D230" s="5">
        <v>358</v>
      </c>
      <c r="E230" s="5" t="s">
        <v>26</v>
      </c>
      <c r="F230" s="5">
        <v>0</v>
      </c>
      <c r="G230" s="5">
        <v>89</v>
      </c>
      <c r="H230" s="5">
        <v>193</v>
      </c>
      <c r="I230" s="5" t="s">
        <v>34</v>
      </c>
      <c r="J230" s="5" t="s">
        <v>34</v>
      </c>
      <c r="K230" s="5">
        <v>491</v>
      </c>
      <c r="L230" s="5">
        <v>0</v>
      </c>
      <c r="M230" s="5" t="s">
        <v>37</v>
      </c>
      <c r="N230" s="5" t="e">
        <v>#N/A</v>
      </c>
      <c r="O230" s="5">
        <v>-0.49</v>
      </c>
      <c r="P230" s="6">
        <v>0</v>
      </c>
    </row>
    <row r="231" spans="1:16">
      <c r="A231" s="17">
        <v>44952</v>
      </c>
      <c r="B231" t="s">
        <v>369</v>
      </c>
      <c r="C231" t="s">
        <v>370</v>
      </c>
      <c r="D231" s="5" t="e">
        <v>#N/A</v>
      </c>
      <c r="E231" s="5" t="e">
        <v>#N/A</v>
      </c>
      <c r="F231" s="5" t="e">
        <v>#N/A</v>
      </c>
      <c r="G231" s="5" t="s">
        <v>34</v>
      </c>
      <c r="H231" s="5" t="s">
        <v>34</v>
      </c>
      <c r="I231" s="5" t="s">
        <v>34</v>
      </c>
      <c r="J231" s="5" t="s">
        <v>34</v>
      </c>
      <c r="K231" s="5">
        <v>517</v>
      </c>
      <c r="L231" s="5" t="e">
        <v>#N/A</v>
      </c>
      <c r="M231" s="5" t="e">
        <v>#N/A</v>
      </c>
      <c r="N231" s="5">
        <v>7</v>
      </c>
      <c r="O231" s="5" t="e">
        <v>#N/A</v>
      </c>
      <c r="P231" s="6" t="e">
        <v>#N/A</v>
      </c>
    </row>
    <row r="232" spans="1:16">
      <c r="A232" s="17">
        <v>44952</v>
      </c>
      <c r="B232" t="s">
        <v>35</v>
      </c>
      <c r="C232" t="s">
        <v>371</v>
      </c>
      <c r="D232" s="5">
        <v>93</v>
      </c>
      <c r="E232" s="5">
        <v>0</v>
      </c>
      <c r="F232" s="5" t="s">
        <v>18</v>
      </c>
      <c r="G232" s="5">
        <v>344</v>
      </c>
      <c r="H232" s="5">
        <v>297</v>
      </c>
      <c r="I232" s="5">
        <v>157</v>
      </c>
      <c r="J232" s="5">
        <v>75</v>
      </c>
      <c r="K232" s="5">
        <v>298</v>
      </c>
      <c r="L232" s="5" t="s">
        <v>26</v>
      </c>
      <c r="M232" s="5">
        <v>0</v>
      </c>
      <c r="N232" s="5">
        <v>19.5</v>
      </c>
      <c r="O232" s="5">
        <v>-9.43</v>
      </c>
      <c r="P232" s="6">
        <v>11.72</v>
      </c>
    </row>
    <row r="233" spans="1:16">
      <c r="A233" s="17">
        <v>44952</v>
      </c>
      <c r="B233" t="s">
        <v>95</v>
      </c>
      <c r="C233" t="s">
        <v>372</v>
      </c>
      <c r="D233" s="5">
        <v>389</v>
      </c>
      <c r="E233" s="5">
        <v>0</v>
      </c>
      <c r="F233" s="5" t="s">
        <v>18</v>
      </c>
      <c r="G233" s="5">
        <v>312</v>
      </c>
      <c r="H233" s="5">
        <v>305</v>
      </c>
      <c r="I233" s="5">
        <v>268</v>
      </c>
      <c r="J233" s="5">
        <v>236</v>
      </c>
      <c r="K233" s="5" t="s">
        <v>34</v>
      </c>
      <c r="L233" s="5" t="e">
        <v>#N/A</v>
      </c>
      <c r="M233" s="5" t="e">
        <v>#N/A</v>
      </c>
      <c r="N233" s="5" t="e">
        <v>#N/A</v>
      </c>
      <c r="O233" s="5">
        <v>-12.81</v>
      </c>
      <c r="P233" s="6" t="e">
        <v>#N/A</v>
      </c>
    </row>
    <row r="234" spans="1:16">
      <c r="A234" s="17">
        <v>44952</v>
      </c>
      <c r="B234" t="s">
        <v>373</v>
      </c>
      <c r="C234" t="s">
        <v>192</v>
      </c>
      <c r="D234" s="5">
        <v>277</v>
      </c>
      <c r="E234" s="5">
        <v>0</v>
      </c>
      <c r="F234" s="5" t="s">
        <v>18</v>
      </c>
      <c r="G234" s="5">
        <v>233</v>
      </c>
      <c r="H234" s="5">
        <v>269</v>
      </c>
      <c r="I234" s="5">
        <v>331</v>
      </c>
      <c r="J234" s="5">
        <v>333</v>
      </c>
      <c r="K234" s="5">
        <v>60</v>
      </c>
      <c r="L234" s="5">
        <v>0</v>
      </c>
      <c r="M234" s="5" t="s">
        <v>37</v>
      </c>
      <c r="N234" s="5">
        <v>-3</v>
      </c>
      <c r="O234" s="5">
        <v>-8.17</v>
      </c>
      <c r="P234" s="6">
        <v>-15.56</v>
      </c>
    </row>
    <row r="235" spans="1:16">
      <c r="A235" s="17">
        <v>44952</v>
      </c>
      <c r="B235" t="s">
        <v>90</v>
      </c>
      <c r="C235" t="s">
        <v>161</v>
      </c>
      <c r="D235" s="5">
        <v>506</v>
      </c>
      <c r="E235" s="5">
        <v>0</v>
      </c>
      <c r="F235" s="5" t="s">
        <v>44</v>
      </c>
      <c r="G235" s="5" t="s">
        <v>34</v>
      </c>
      <c r="H235" s="5" t="s">
        <v>34</v>
      </c>
      <c r="I235" s="5">
        <v>352</v>
      </c>
      <c r="J235" s="5">
        <v>353</v>
      </c>
      <c r="K235" s="5">
        <v>157</v>
      </c>
      <c r="L235" s="5" t="s">
        <v>19</v>
      </c>
      <c r="M235" s="5">
        <v>0</v>
      </c>
      <c r="N235" s="5" t="e">
        <v>#N/A</v>
      </c>
      <c r="O235" s="5">
        <v>0</v>
      </c>
      <c r="P235" s="6">
        <v>-17.48</v>
      </c>
    </row>
    <row r="236" spans="1:16">
      <c r="A236" s="17">
        <v>44952</v>
      </c>
      <c r="B236" t="s">
        <v>89</v>
      </c>
      <c r="C236" t="s">
        <v>180</v>
      </c>
      <c r="D236" s="5">
        <v>507</v>
      </c>
      <c r="E236" s="5" t="s">
        <v>37</v>
      </c>
      <c r="F236" s="5">
        <v>0</v>
      </c>
      <c r="G236" s="5" t="s">
        <v>34</v>
      </c>
      <c r="H236" s="5" t="s">
        <v>34</v>
      </c>
      <c r="I236" s="5">
        <v>343</v>
      </c>
      <c r="J236" s="5">
        <v>196</v>
      </c>
      <c r="K236" s="5" t="s">
        <v>34</v>
      </c>
      <c r="L236" s="5" t="e">
        <v>#N/A</v>
      </c>
      <c r="M236" s="5" t="e">
        <v>#N/A</v>
      </c>
      <c r="N236" s="5" t="e">
        <v>#N/A</v>
      </c>
      <c r="O236" s="5">
        <v>0</v>
      </c>
      <c r="P236" s="6" t="e">
        <v>#N/A</v>
      </c>
    </row>
    <row r="237" spans="1:16">
      <c r="A237" s="17">
        <v>44952</v>
      </c>
      <c r="B237" t="s">
        <v>106</v>
      </c>
      <c r="C237" t="s">
        <v>88</v>
      </c>
      <c r="D237" s="5">
        <v>259</v>
      </c>
      <c r="E237" s="5">
        <v>0</v>
      </c>
      <c r="F237" s="5" t="s">
        <v>37</v>
      </c>
      <c r="G237" s="5">
        <v>321</v>
      </c>
      <c r="H237" s="5">
        <v>334</v>
      </c>
      <c r="I237" s="5" t="s">
        <v>34</v>
      </c>
      <c r="J237" s="5" t="s">
        <v>34</v>
      </c>
      <c r="K237" s="5">
        <v>508</v>
      </c>
      <c r="L237" s="5" t="s">
        <v>18</v>
      </c>
      <c r="M237" s="5">
        <v>0</v>
      </c>
      <c r="N237" s="5" t="e">
        <v>#N/A</v>
      </c>
      <c r="O237" s="5">
        <v>-16.440000000000001</v>
      </c>
      <c r="P237" s="6">
        <v>0</v>
      </c>
    </row>
    <row r="238" spans="1:16">
      <c r="A238" s="17">
        <v>44952</v>
      </c>
      <c r="B238" t="s">
        <v>138</v>
      </c>
      <c r="C238" t="s">
        <v>118</v>
      </c>
      <c r="D238" s="5">
        <v>347</v>
      </c>
      <c r="E238" s="5" t="s">
        <v>75</v>
      </c>
      <c r="F238" s="5">
        <v>0</v>
      </c>
      <c r="G238" s="5">
        <v>190</v>
      </c>
      <c r="H238" s="5">
        <v>132</v>
      </c>
      <c r="I238" s="5" t="s">
        <v>34</v>
      </c>
      <c r="J238" s="5" t="s">
        <v>34</v>
      </c>
      <c r="K238" s="5">
        <v>510</v>
      </c>
      <c r="L238" s="5" t="s">
        <v>37</v>
      </c>
      <c r="M238" s="5">
        <v>0</v>
      </c>
      <c r="N238" s="5" t="e">
        <v>#N/A</v>
      </c>
      <c r="O238" s="5">
        <v>0</v>
      </c>
      <c r="P238" s="6">
        <v>0</v>
      </c>
    </row>
    <row r="239" spans="1:16">
      <c r="A239" s="17">
        <v>44952</v>
      </c>
      <c r="B239" t="s">
        <v>93</v>
      </c>
      <c r="C239" t="s">
        <v>91</v>
      </c>
      <c r="D239" s="5">
        <v>107</v>
      </c>
      <c r="E239" s="5">
        <v>0</v>
      </c>
      <c r="F239" s="5" t="s">
        <v>19</v>
      </c>
      <c r="G239" s="5">
        <v>337</v>
      </c>
      <c r="H239" s="5">
        <v>347</v>
      </c>
      <c r="I239" s="5" t="s">
        <v>34</v>
      </c>
      <c r="J239" s="5" t="s">
        <v>34</v>
      </c>
      <c r="K239" s="5">
        <v>494</v>
      </c>
      <c r="L239" s="5" t="s">
        <v>26</v>
      </c>
      <c r="M239" s="5">
        <v>0</v>
      </c>
      <c r="N239" s="5" t="e">
        <v>#N/A</v>
      </c>
      <c r="O239" s="5">
        <v>-17.32</v>
      </c>
      <c r="P239" s="6">
        <v>-5.25</v>
      </c>
    </row>
    <row r="240" spans="1:16">
      <c r="A240" s="17">
        <v>44952</v>
      </c>
      <c r="B240" t="s">
        <v>226</v>
      </c>
      <c r="C240" t="s">
        <v>234</v>
      </c>
      <c r="D240" s="5">
        <v>318</v>
      </c>
      <c r="E240" s="5" t="e">
        <v>#N/A</v>
      </c>
      <c r="F240" s="5" t="e">
        <v>#N/A</v>
      </c>
      <c r="G240" s="5">
        <v>5</v>
      </c>
      <c r="H240" s="5">
        <v>5</v>
      </c>
      <c r="I240" s="5">
        <v>2</v>
      </c>
      <c r="J240" s="5">
        <v>50</v>
      </c>
      <c r="K240" s="5">
        <v>224</v>
      </c>
      <c r="L240" s="5" t="s">
        <v>18</v>
      </c>
      <c r="M240" s="5">
        <v>0</v>
      </c>
      <c r="N240" s="5">
        <v>-5</v>
      </c>
      <c r="O240" s="5">
        <v>25.79</v>
      </c>
      <c r="P240" s="6">
        <v>12.76</v>
      </c>
    </row>
    <row r="241" spans="1:16">
      <c r="A241" s="17">
        <v>44952</v>
      </c>
      <c r="B241" t="s">
        <v>374</v>
      </c>
      <c r="C241" t="s">
        <v>207</v>
      </c>
      <c r="D241" s="5">
        <v>422</v>
      </c>
      <c r="E241" s="5" t="e">
        <v>#N/A</v>
      </c>
      <c r="F241" s="5" t="e">
        <v>#N/A</v>
      </c>
      <c r="G241" s="5">
        <v>7</v>
      </c>
      <c r="H241" s="5">
        <v>3</v>
      </c>
      <c r="I241" s="5">
        <v>20</v>
      </c>
      <c r="J241" s="5">
        <v>58</v>
      </c>
      <c r="K241" s="5">
        <v>435</v>
      </c>
      <c r="L241" s="5" t="s">
        <v>18</v>
      </c>
      <c r="M241" s="5">
        <v>0</v>
      </c>
      <c r="N241" s="5">
        <v>-4.5</v>
      </c>
      <c r="O241" s="5">
        <v>27.73</v>
      </c>
      <c r="P241" s="6">
        <v>13.82</v>
      </c>
    </row>
    <row r="242" spans="1:16">
      <c r="A242" s="17">
        <v>44952</v>
      </c>
      <c r="B242" t="s">
        <v>260</v>
      </c>
      <c r="C242" t="s">
        <v>217</v>
      </c>
      <c r="D242" s="5">
        <v>79</v>
      </c>
      <c r="E242" s="5" t="s">
        <v>18</v>
      </c>
      <c r="F242" s="5">
        <v>0</v>
      </c>
      <c r="G242" s="5">
        <v>35</v>
      </c>
      <c r="H242" s="5">
        <v>48</v>
      </c>
      <c r="I242" s="5">
        <v>29</v>
      </c>
      <c r="J242" s="5">
        <v>64</v>
      </c>
      <c r="K242" s="5">
        <v>299</v>
      </c>
      <c r="L242" s="5">
        <v>0</v>
      </c>
      <c r="M242" s="5" t="s">
        <v>18</v>
      </c>
      <c r="N242" s="5">
        <v>6.5</v>
      </c>
      <c r="O242" s="5">
        <v>13.47</v>
      </c>
      <c r="P242" s="6">
        <v>13.5</v>
      </c>
    </row>
    <row r="243" spans="1:16">
      <c r="A243" s="17">
        <v>44952</v>
      </c>
      <c r="B243" t="s">
        <v>66</v>
      </c>
      <c r="C243" t="s">
        <v>67</v>
      </c>
      <c r="D243" s="5">
        <v>444</v>
      </c>
      <c r="E243" s="5">
        <v>0</v>
      </c>
      <c r="F243" s="5" t="s">
        <v>27</v>
      </c>
      <c r="G243" s="5" t="s">
        <v>34</v>
      </c>
      <c r="H243" s="5" t="s">
        <v>34</v>
      </c>
      <c r="I243" s="5">
        <v>135</v>
      </c>
      <c r="J243" s="5">
        <v>63</v>
      </c>
      <c r="K243" s="5">
        <v>279</v>
      </c>
      <c r="L243" s="5" t="s">
        <v>18</v>
      </c>
      <c r="M243" s="5">
        <v>0</v>
      </c>
      <c r="N243" s="5">
        <v>19</v>
      </c>
      <c r="O243" s="5">
        <v>-13.48</v>
      </c>
      <c r="P243" s="6">
        <v>11.83</v>
      </c>
    </row>
    <row r="244" spans="1:16">
      <c r="A244" s="17">
        <v>44952</v>
      </c>
      <c r="B244" t="s">
        <v>102</v>
      </c>
      <c r="C244" t="s">
        <v>68</v>
      </c>
      <c r="D244" s="5">
        <v>194</v>
      </c>
      <c r="E244" s="5">
        <v>0</v>
      </c>
      <c r="F244" s="5" t="s">
        <v>18</v>
      </c>
      <c r="G244" s="5">
        <v>88</v>
      </c>
      <c r="H244" s="5">
        <v>146</v>
      </c>
      <c r="I244" s="5">
        <v>71</v>
      </c>
      <c r="J244" s="5">
        <v>68</v>
      </c>
      <c r="K244" s="5">
        <v>413</v>
      </c>
      <c r="L244" s="5">
        <v>0</v>
      </c>
      <c r="M244" s="5" t="s">
        <v>19</v>
      </c>
      <c r="N244" s="5">
        <v>8.5</v>
      </c>
      <c r="O244" s="5">
        <v>1.04</v>
      </c>
      <c r="P244" s="6">
        <v>10.119999999999999</v>
      </c>
    </row>
    <row r="245" spans="1:16">
      <c r="A245" s="17">
        <v>44952</v>
      </c>
      <c r="B245" t="s">
        <v>181</v>
      </c>
      <c r="C245" t="s">
        <v>105</v>
      </c>
      <c r="D245" s="5" t="e">
        <v>#N/A</v>
      </c>
      <c r="E245" s="5" t="e">
        <v>#N/A</v>
      </c>
      <c r="F245" s="5" t="e">
        <v>#N/A</v>
      </c>
      <c r="G245" s="5" t="s">
        <v>34</v>
      </c>
      <c r="H245" s="5" t="s">
        <v>34</v>
      </c>
      <c r="I245" s="5">
        <v>330</v>
      </c>
      <c r="J245" s="5">
        <v>243</v>
      </c>
      <c r="K245" s="5">
        <v>287</v>
      </c>
      <c r="L245" s="5" t="s">
        <v>19</v>
      </c>
      <c r="M245" s="5">
        <v>0</v>
      </c>
      <c r="N245" s="5" t="e">
        <v>#N/A</v>
      </c>
      <c r="O245" s="5" t="e">
        <v>#N/A</v>
      </c>
      <c r="P245" s="6">
        <v>-3.51</v>
      </c>
    </row>
    <row r="246" spans="1:16">
      <c r="A246" s="17">
        <v>44952</v>
      </c>
      <c r="B246" t="s">
        <v>182</v>
      </c>
      <c r="C246" t="s">
        <v>137</v>
      </c>
      <c r="D246" s="5">
        <v>442</v>
      </c>
      <c r="E246" s="5" t="s">
        <v>19</v>
      </c>
      <c r="F246" s="5">
        <v>0</v>
      </c>
      <c r="G246" s="5">
        <v>221</v>
      </c>
      <c r="H246" s="5">
        <v>92</v>
      </c>
      <c r="I246" s="5">
        <v>122</v>
      </c>
      <c r="J246" s="5">
        <v>128</v>
      </c>
      <c r="K246" s="5">
        <v>369</v>
      </c>
      <c r="L246" s="5">
        <v>0</v>
      </c>
      <c r="M246" s="5" t="s">
        <v>18</v>
      </c>
      <c r="N246" s="5">
        <v>1.5</v>
      </c>
      <c r="O246" s="5">
        <v>9.1300000000000008</v>
      </c>
      <c r="P246" s="6">
        <v>3.9</v>
      </c>
    </row>
    <row r="247" spans="1:16">
      <c r="A247" s="17">
        <v>44952</v>
      </c>
      <c r="B247" t="s">
        <v>202</v>
      </c>
      <c r="C247" t="s">
        <v>190</v>
      </c>
      <c r="D247" s="5">
        <v>460</v>
      </c>
      <c r="E247" s="5" t="s">
        <v>19</v>
      </c>
      <c r="F247" s="5">
        <v>0</v>
      </c>
      <c r="G247" s="5">
        <v>115</v>
      </c>
      <c r="H247" s="5">
        <v>225</v>
      </c>
      <c r="I247" s="5">
        <v>353</v>
      </c>
      <c r="J247" s="5">
        <v>318</v>
      </c>
      <c r="K247" s="5">
        <v>151</v>
      </c>
      <c r="L247" s="5">
        <v>0</v>
      </c>
      <c r="M247" s="5" t="s">
        <v>18</v>
      </c>
      <c r="N247" s="5">
        <v>-2.5</v>
      </c>
      <c r="O247" s="5">
        <v>-3.63</v>
      </c>
      <c r="P247" s="6">
        <v>-10.09</v>
      </c>
    </row>
    <row r="248" spans="1:16">
      <c r="A248" s="17">
        <v>44952</v>
      </c>
      <c r="B248" t="s">
        <v>189</v>
      </c>
      <c r="C248" t="s">
        <v>83</v>
      </c>
      <c r="D248" s="5">
        <v>152</v>
      </c>
      <c r="E248" s="5">
        <v>0</v>
      </c>
      <c r="F248" s="5" t="s">
        <v>18</v>
      </c>
      <c r="G248" s="5">
        <v>187</v>
      </c>
      <c r="H248" s="5">
        <v>260</v>
      </c>
      <c r="I248" s="5">
        <v>242</v>
      </c>
      <c r="J248" s="5">
        <v>160</v>
      </c>
      <c r="K248" s="5">
        <v>110</v>
      </c>
      <c r="L248" s="5" t="s">
        <v>169</v>
      </c>
      <c r="M248" s="5">
        <v>0</v>
      </c>
      <c r="N248" s="5">
        <v>10</v>
      </c>
      <c r="O248" s="5">
        <v>-8.1</v>
      </c>
      <c r="P248" s="6">
        <v>1.1399999999999999</v>
      </c>
    </row>
    <row r="249" spans="1:16">
      <c r="A249" s="17">
        <v>44952</v>
      </c>
      <c r="B249" t="s">
        <v>116</v>
      </c>
      <c r="C249" t="s">
        <v>375</v>
      </c>
      <c r="D249" s="5">
        <v>185</v>
      </c>
      <c r="E249" s="5" t="s">
        <v>26</v>
      </c>
      <c r="F249" s="5">
        <v>0</v>
      </c>
      <c r="G249" s="5">
        <v>218</v>
      </c>
      <c r="H249" s="5">
        <v>185</v>
      </c>
      <c r="I249" s="5">
        <v>136</v>
      </c>
      <c r="J249" s="5">
        <v>299</v>
      </c>
      <c r="K249" s="5">
        <v>169</v>
      </c>
      <c r="L249" s="5">
        <v>0</v>
      </c>
      <c r="M249" s="5" t="s">
        <v>37</v>
      </c>
      <c r="N249" s="5">
        <v>-3.5</v>
      </c>
      <c r="O249" s="5">
        <v>-0.1</v>
      </c>
      <c r="P249" s="6">
        <v>-9.57</v>
      </c>
    </row>
    <row r="250" spans="1:16">
      <c r="A250" s="17">
        <v>44952</v>
      </c>
      <c r="B250" t="s">
        <v>142</v>
      </c>
      <c r="C250" t="s">
        <v>376</v>
      </c>
      <c r="D250" s="5">
        <v>311</v>
      </c>
      <c r="E250" s="5" t="s">
        <v>19</v>
      </c>
      <c r="F250" s="5">
        <v>0</v>
      </c>
      <c r="G250" s="5">
        <v>329</v>
      </c>
      <c r="H250" s="5">
        <v>171</v>
      </c>
      <c r="I250" s="5">
        <v>68</v>
      </c>
      <c r="J250" s="5">
        <v>100</v>
      </c>
      <c r="K250" s="5">
        <v>200</v>
      </c>
      <c r="L250" s="5" t="s">
        <v>19</v>
      </c>
      <c r="M250" s="5">
        <v>0</v>
      </c>
      <c r="N250" s="5" t="e">
        <v>#N/A</v>
      </c>
      <c r="O250" s="5">
        <v>1.01</v>
      </c>
      <c r="P250" s="6">
        <v>7.74</v>
      </c>
    </row>
    <row r="251" spans="1:16">
      <c r="A251" s="17">
        <v>44952</v>
      </c>
      <c r="B251" t="s">
        <v>377</v>
      </c>
      <c r="C251" t="s">
        <v>141</v>
      </c>
      <c r="D251" s="5">
        <v>340</v>
      </c>
      <c r="E251" s="5">
        <v>0</v>
      </c>
      <c r="F251" s="5" t="s">
        <v>19</v>
      </c>
      <c r="G251" s="5">
        <v>179</v>
      </c>
      <c r="H251" s="5">
        <v>295</v>
      </c>
      <c r="I251" s="5">
        <v>147</v>
      </c>
      <c r="J251" s="5">
        <v>150</v>
      </c>
      <c r="K251" s="5">
        <v>307</v>
      </c>
      <c r="L251" s="5">
        <v>0</v>
      </c>
      <c r="M251" s="5" t="s">
        <v>75</v>
      </c>
      <c r="N251" s="5" t="e">
        <v>#N/A</v>
      </c>
      <c r="O251" s="5">
        <v>-2.4700000000000002</v>
      </c>
      <c r="P251" s="6">
        <v>0.2</v>
      </c>
    </row>
    <row r="252" spans="1:16">
      <c r="A252" s="17">
        <v>44952</v>
      </c>
      <c r="B252" t="s">
        <v>147</v>
      </c>
      <c r="C252" t="s">
        <v>145</v>
      </c>
      <c r="D252" s="5">
        <v>504</v>
      </c>
      <c r="E252" s="5" t="s">
        <v>19</v>
      </c>
      <c r="F252" s="5">
        <v>0</v>
      </c>
      <c r="G252" s="5" t="s">
        <v>34</v>
      </c>
      <c r="H252" s="5" t="s">
        <v>34</v>
      </c>
      <c r="I252" s="5">
        <v>304</v>
      </c>
      <c r="J252" s="5">
        <v>287</v>
      </c>
      <c r="K252" s="5">
        <v>47</v>
      </c>
      <c r="L252" s="5">
        <v>0</v>
      </c>
      <c r="M252" s="5" t="s">
        <v>60</v>
      </c>
      <c r="N252" s="5" t="e">
        <v>#N/A</v>
      </c>
      <c r="O252" s="5">
        <v>0.12</v>
      </c>
      <c r="P252" s="6">
        <v>-8.8699999999999992</v>
      </c>
    </row>
    <row r="253" spans="1:16">
      <c r="A253" s="17">
        <v>44952</v>
      </c>
      <c r="B253" t="s">
        <v>148</v>
      </c>
      <c r="C253" t="s">
        <v>378</v>
      </c>
      <c r="D253" s="5">
        <v>417</v>
      </c>
      <c r="E253" s="5">
        <v>0</v>
      </c>
      <c r="F253" s="5" t="s">
        <v>18</v>
      </c>
      <c r="G253" s="5" t="s">
        <v>34</v>
      </c>
      <c r="H253" s="5" t="s">
        <v>34</v>
      </c>
      <c r="I253" s="5" t="s">
        <v>34</v>
      </c>
      <c r="J253" s="5" t="s">
        <v>34</v>
      </c>
      <c r="K253" s="5" t="s">
        <v>34</v>
      </c>
      <c r="L253" s="5" t="e">
        <v>#N/A</v>
      </c>
      <c r="M253" s="5" t="e">
        <v>#N/A</v>
      </c>
      <c r="N253" s="5" t="e">
        <v>#N/A</v>
      </c>
      <c r="O253" s="5">
        <v>-9.6999999999999993</v>
      </c>
      <c r="P253" s="6" t="e">
        <v>#N/A</v>
      </c>
    </row>
    <row r="254" spans="1:16">
      <c r="A254" s="17">
        <v>44952</v>
      </c>
      <c r="B254" t="s">
        <v>146</v>
      </c>
      <c r="C254" t="s">
        <v>379</v>
      </c>
      <c r="D254" s="5">
        <v>414</v>
      </c>
      <c r="E254" s="5" t="s">
        <v>18</v>
      </c>
      <c r="F254" s="5">
        <v>0</v>
      </c>
      <c r="G254" s="5">
        <v>212</v>
      </c>
      <c r="H254" s="5">
        <v>165</v>
      </c>
      <c r="I254" s="5" t="s">
        <v>34</v>
      </c>
      <c r="J254" s="5" t="s">
        <v>34</v>
      </c>
      <c r="K254" s="5" t="s">
        <v>34</v>
      </c>
      <c r="L254" s="5" t="e">
        <v>#N/A</v>
      </c>
      <c r="M254" s="5" t="e">
        <v>#N/A</v>
      </c>
      <c r="N254" s="5" t="e">
        <v>#N/A</v>
      </c>
      <c r="O254" s="5">
        <v>-0.23</v>
      </c>
      <c r="P254" s="6" t="e">
        <v>#N/A</v>
      </c>
    </row>
    <row r="255" spans="1:16">
      <c r="A255" s="17">
        <v>44952</v>
      </c>
      <c r="B255" t="s">
        <v>380</v>
      </c>
      <c r="C255" t="s">
        <v>381</v>
      </c>
      <c r="D255" s="5">
        <v>415</v>
      </c>
      <c r="E255" s="5" t="s">
        <v>18</v>
      </c>
      <c r="F255" s="5">
        <v>0</v>
      </c>
      <c r="G255" s="5">
        <v>112</v>
      </c>
      <c r="H255" s="5">
        <v>96</v>
      </c>
      <c r="I255" s="5" t="s">
        <v>34</v>
      </c>
      <c r="J255" s="5" t="s">
        <v>34</v>
      </c>
      <c r="K255" s="5" t="s">
        <v>34</v>
      </c>
      <c r="L255" s="5" t="e">
        <v>#N/A</v>
      </c>
      <c r="M255" s="5" t="e">
        <v>#N/A</v>
      </c>
      <c r="N255" s="5" t="e">
        <v>#N/A</v>
      </c>
      <c r="O255" s="5">
        <v>6.79</v>
      </c>
      <c r="P255" s="6" t="e">
        <v>#N/A</v>
      </c>
    </row>
    <row r="256" spans="1:16">
      <c r="A256" s="17">
        <v>44952</v>
      </c>
      <c r="B256" t="s">
        <v>203</v>
      </c>
      <c r="C256" t="s">
        <v>188</v>
      </c>
      <c r="D256" s="5">
        <v>242</v>
      </c>
      <c r="E256" s="5" t="s">
        <v>18</v>
      </c>
      <c r="F256" s="5">
        <v>0</v>
      </c>
      <c r="G256" s="5">
        <v>175</v>
      </c>
      <c r="H256" s="5">
        <v>121</v>
      </c>
      <c r="I256" s="5">
        <v>222</v>
      </c>
      <c r="J256" s="5">
        <v>235</v>
      </c>
      <c r="K256" s="5">
        <v>312</v>
      </c>
      <c r="L256" s="5" t="s">
        <v>18</v>
      </c>
      <c r="M256" s="5">
        <v>0</v>
      </c>
      <c r="N256" s="5" t="e">
        <v>#N/A</v>
      </c>
      <c r="O256" s="5">
        <v>4.32</v>
      </c>
      <c r="P256" s="6">
        <v>-4.51</v>
      </c>
    </row>
    <row r="257" spans="1:16">
      <c r="A257" s="17">
        <v>44952</v>
      </c>
      <c r="B257" t="s">
        <v>204</v>
      </c>
      <c r="C257" t="s">
        <v>201</v>
      </c>
      <c r="D257" s="5">
        <v>240</v>
      </c>
      <c r="E257" s="5">
        <v>0</v>
      </c>
      <c r="F257" s="5" t="s">
        <v>19</v>
      </c>
      <c r="G257" s="5">
        <v>148</v>
      </c>
      <c r="H257" s="5">
        <v>164</v>
      </c>
      <c r="I257" s="5">
        <v>308</v>
      </c>
      <c r="J257" s="5">
        <v>220</v>
      </c>
      <c r="K257" s="5">
        <v>330</v>
      </c>
      <c r="L257" s="5">
        <v>0</v>
      </c>
      <c r="M257" s="5" t="s">
        <v>19</v>
      </c>
      <c r="N257" s="5" t="e">
        <v>#N/A</v>
      </c>
      <c r="O257" s="5">
        <v>-0.23</v>
      </c>
      <c r="P257" s="6">
        <v>-3.14</v>
      </c>
    </row>
    <row r="258" spans="1:16">
      <c r="A258" s="17">
        <v>44952</v>
      </c>
      <c r="B258" t="s">
        <v>382</v>
      </c>
      <c r="C258" t="s">
        <v>259</v>
      </c>
      <c r="D258" s="5" t="e">
        <v>#N/A</v>
      </c>
      <c r="E258" s="5" t="e">
        <v>#N/A</v>
      </c>
      <c r="F258" s="5" t="e">
        <v>#N/A</v>
      </c>
      <c r="G258" s="5" t="s">
        <v>34</v>
      </c>
      <c r="H258" s="5" t="s">
        <v>34</v>
      </c>
      <c r="I258" s="5">
        <v>63</v>
      </c>
      <c r="J258" s="5">
        <v>65</v>
      </c>
      <c r="K258" s="5">
        <v>458</v>
      </c>
      <c r="L258" s="5">
        <v>0</v>
      </c>
      <c r="M258" s="5" t="s">
        <v>19</v>
      </c>
      <c r="N258" s="5">
        <v>-4.5</v>
      </c>
      <c r="O258" s="5">
        <v>20.22</v>
      </c>
      <c r="P258" s="6">
        <v>12.01</v>
      </c>
    </row>
    <row r="259" spans="1:16">
      <c r="A259" s="17">
        <v>44952</v>
      </c>
      <c r="B259" t="s">
        <v>208</v>
      </c>
      <c r="C259" t="s">
        <v>178</v>
      </c>
      <c r="D259" s="5">
        <v>16</v>
      </c>
      <c r="E259" s="5">
        <v>0</v>
      </c>
      <c r="F259" s="5" t="s">
        <v>19</v>
      </c>
      <c r="G259" s="5">
        <v>58</v>
      </c>
      <c r="H259" s="5">
        <v>54</v>
      </c>
      <c r="I259" s="5">
        <v>101</v>
      </c>
      <c r="J259" s="5">
        <v>107</v>
      </c>
      <c r="K259" s="5">
        <v>456</v>
      </c>
      <c r="L259" s="5">
        <v>0</v>
      </c>
      <c r="M259" s="5" t="s">
        <v>18</v>
      </c>
      <c r="N259" s="5">
        <v>-2.5</v>
      </c>
      <c r="O259" s="5">
        <v>12.91</v>
      </c>
      <c r="P259" s="6">
        <v>6.05</v>
      </c>
    </row>
    <row r="260" spans="1:16">
      <c r="A260" s="17">
        <v>44952</v>
      </c>
      <c r="B260" t="s">
        <v>179</v>
      </c>
      <c r="C260" t="s">
        <v>255</v>
      </c>
      <c r="D260" s="5">
        <v>439</v>
      </c>
      <c r="E260" s="5" t="s">
        <v>19</v>
      </c>
      <c r="F260" s="5">
        <v>0</v>
      </c>
      <c r="G260" s="5">
        <v>92</v>
      </c>
      <c r="H260" s="5">
        <v>66</v>
      </c>
      <c r="I260" s="5">
        <v>73</v>
      </c>
      <c r="J260" s="5">
        <v>223</v>
      </c>
      <c r="K260" s="5">
        <v>301</v>
      </c>
      <c r="L260" s="5" t="s">
        <v>18</v>
      </c>
      <c r="M260" s="5">
        <v>0</v>
      </c>
      <c r="N260" s="5" t="e">
        <v>#N/A</v>
      </c>
      <c r="O260" s="5">
        <v>14.45</v>
      </c>
      <c r="P260" s="6">
        <v>-1.99</v>
      </c>
    </row>
    <row r="261" spans="1:16">
      <c r="A261" s="17">
        <v>44952</v>
      </c>
      <c r="B261" t="s">
        <v>214</v>
      </c>
      <c r="C261" t="s">
        <v>81</v>
      </c>
      <c r="D261" s="5">
        <v>418</v>
      </c>
      <c r="E261" s="5" t="s">
        <v>37</v>
      </c>
      <c r="F261" s="5">
        <v>0</v>
      </c>
      <c r="G261" s="5">
        <v>98</v>
      </c>
      <c r="H261" s="5">
        <v>101</v>
      </c>
      <c r="I261" s="5" t="s">
        <v>34</v>
      </c>
      <c r="J261" s="5" t="s">
        <v>34</v>
      </c>
      <c r="K261" s="5">
        <v>502</v>
      </c>
      <c r="L261" s="5" t="s">
        <v>18</v>
      </c>
      <c r="M261" s="5">
        <v>0</v>
      </c>
      <c r="N261" s="5" t="e">
        <v>#N/A</v>
      </c>
      <c r="O261" s="5">
        <v>8.07</v>
      </c>
      <c r="P261" s="6">
        <v>0</v>
      </c>
    </row>
    <row r="262" spans="1:16">
      <c r="A262" s="17">
        <v>44952</v>
      </c>
      <c r="B262" t="s">
        <v>383</v>
      </c>
      <c r="C262" t="s">
        <v>232</v>
      </c>
      <c r="D262" s="5">
        <v>10</v>
      </c>
      <c r="E262" s="5">
        <v>0</v>
      </c>
      <c r="F262" s="5" t="s">
        <v>44</v>
      </c>
      <c r="G262" s="5">
        <v>278</v>
      </c>
      <c r="H262" s="5">
        <v>325</v>
      </c>
      <c r="I262" s="5">
        <v>276</v>
      </c>
      <c r="J262" s="5">
        <v>169</v>
      </c>
      <c r="K262" s="5">
        <v>426</v>
      </c>
      <c r="L262" s="5">
        <v>0</v>
      </c>
      <c r="M262" s="5" t="s">
        <v>19</v>
      </c>
      <c r="N262" s="5">
        <v>14</v>
      </c>
      <c r="O262" s="5">
        <v>-15.99</v>
      </c>
      <c r="P262" s="6">
        <v>-0.22</v>
      </c>
    </row>
    <row r="263" spans="1:16">
      <c r="A263" s="17">
        <v>44958</v>
      </c>
      <c r="B263" t="s">
        <v>384</v>
      </c>
      <c r="C263" t="s">
        <v>385</v>
      </c>
      <c r="D263" s="5">
        <v>305</v>
      </c>
      <c r="E263" s="5" t="s">
        <v>18</v>
      </c>
      <c r="F263" s="5">
        <v>0</v>
      </c>
      <c r="G263" s="5">
        <v>67</v>
      </c>
      <c r="H263" s="5">
        <v>37</v>
      </c>
      <c r="I263" s="5" t="s">
        <v>34</v>
      </c>
      <c r="J263" s="5" t="s">
        <v>34</v>
      </c>
      <c r="K263" s="5" t="s">
        <v>34</v>
      </c>
      <c r="L263" s="5">
        <v>8</v>
      </c>
      <c r="M263" s="5">
        <v>0</v>
      </c>
      <c r="N263" s="5">
        <v>9.5</v>
      </c>
      <c r="O263" s="5">
        <v>15.4</v>
      </c>
      <c r="P263" s="6">
        <v>26.28</v>
      </c>
    </row>
    <row r="264" spans="1:16">
      <c r="A264" s="17">
        <v>44958</v>
      </c>
      <c r="B264" t="s">
        <v>337</v>
      </c>
      <c r="C264" t="s">
        <v>386</v>
      </c>
      <c r="D264" s="5">
        <v>317</v>
      </c>
      <c r="E264" s="5">
        <v>3</v>
      </c>
      <c r="F264" s="5">
        <v>0</v>
      </c>
      <c r="G264" s="5">
        <v>85</v>
      </c>
      <c r="H264" s="5">
        <v>30</v>
      </c>
      <c r="I264" s="5">
        <v>26</v>
      </c>
      <c r="J264" s="5">
        <v>15</v>
      </c>
      <c r="K264" s="5">
        <v>475</v>
      </c>
      <c r="L264" s="5">
        <v>0</v>
      </c>
      <c r="M264" s="5">
        <v>1</v>
      </c>
      <c r="N264" s="5">
        <v>3.5</v>
      </c>
      <c r="O264" s="5">
        <v>17.760000000000002</v>
      </c>
      <c r="P264" s="6">
        <v>18.47</v>
      </c>
    </row>
    <row r="265" spans="1:16">
      <c r="A265" s="17">
        <v>44958</v>
      </c>
      <c r="B265" t="s">
        <v>342</v>
      </c>
      <c r="C265" t="s">
        <v>267</v>
      </c>
      <c r="D265" s="5">
        <v>87</v>
      </c>
      <c r="E265" s="5" t="s">
        <v>26</v>
      </c>
      <c r="F265" s="5">
        <v>0</v>
      </c>
      <c r="G265" s="5">
        <v>53</v>
      </c>
      <c r="H265" s="5">
        <v>19</v>
      </c>
      <c r="I265" s="5">
        <v>76</v>
      </c>
      <c r="J265" s="5">
        <v>230</v>
      </c>
      <c r="K265" s="5">
        <v>130</v>
      </c>
      <c r="L265" s="5">
        <v>0</v>
      </c>
      <c r="M265" s="5" t="s">
        <v>18</v>
      </c>
      <c r="N265" s="5">
        <v>-13</v>
      </c>
      <c r="O265" s="5">
        <v>21.83</v>
      </c>
      <c r="P265" s="6">
        <v>-3.49</v>
      </c>
    </row>
    <row r="266" spans="1:16">
      <c r="A266" s="17">
        <v>44958</v>
      </c>
      <c r="B266" t="s">
        <v>42</v>
      </c>
      <c r="C266" t="s">
        <v>194</v>
      </c>
      <c r="D266" s="5">
        <v>386</v>
      </c>
      <c r="E266" s="5">
        <v>4</v>
      </c>
      <c r="F266" s="5">
        <v>0</v>
      </c>
      <c r="G266" s="5">
        <v>13</v>
      </c>
      <c r="H266" s="5">
        <v>2</v>
      </c>
      <c r="I266" s="5">
        <v>25</v>
      </c>
      <c r="J266" s="5">
        <v>44</v>
      </c>
      <c r="K266" s="5">
        <v>116</v>
      </c>
      <c r="L266" s="5">
        <v>0</v>
      </c>
      <c r="M266" s="5" t="s">
        <v>18</v>
      </c>
      <c r="N266" s="5">
        <v>-4.5</v>
      </c>
      <c r="O266" s="5">
        <v>29.72</v>
      </c>
      <c r="P266" s="6">
        <v>14.53</v>
      </c>
    </row>
    <row r="267" spans="1:16">
      <c r="A267" s="17">
        <v>44958</v>
      </c>
      <c r="B267" t="s">
        <v>301</v>
      </c>
      <c r="C267" t="s">
        <v>38</v>
      </c>
      <c r="D267" s="5">
        <v>131</v>
      </c>
      <c r="E267" s="5" t="s">
        <v>18</v>
      </c>
      <c r="F267" s="5">
        <v>0</v>
      </c>
      <c r="G267" s="5">
        <v>159</v>
      </c>
      <c r="H267" s="5">
        <v>83</v>
      </c>
      <c r="I267" s="5">
        <v>28</v>
      </c>
      <c r="J267" s="5">
        <v>18</v>
      </c>
      <c r="K267" s="5">
        <v>21</v>
      </c>
      <c r="L267" s="5">
        <v>0</v>
      </c>
      <c r="M267" s="5">
        <v>2</v>
      </c>
      <c r="N267" s="5">
        <v>12</v>
      </c>
      <c r="O267" s="5">
        <v>6.23</v>
      </c>
      <c r="P267" s="6">
        <v>17.670000000000002</v>
      </c>
    </row>
    <row r="268" spans="1:16">
      <c r="A268" s="17">
        <v>44958</v>
      </c>
      <c r="B268" t="s">
        <v>177</v>
      </c>
      <c r="C268" t="s">
        <v>228</v>
      </c>
      <c r="D268" s="5">
        <v>412</v>
      </c>
      <c r="E268" s="5">
        <v>0</v>
      </c>
      <c r="F268" s="5" t="s">
        <v>19</v>
      </c>
      <c r="G268" s="5">
        <v>133</v>
      </c>
      <c r="H268" s="5">
        <v>245</v>
      </c>
      <c r="I268" s="5">
        <v>117</v>
      </c>
      <c r="J268" s="5">
        <v>71</v>
      </c>
      <c r="K268" s="5">
        <v>71</v>
      </c>
      <c r="L268" s="5">
        <v>0</v>
      </c>
      <c r="M268" s="5" t="s">
        <v>19</v>
      </c>
      <c r="N268" s="5">
        <v>16.5</v>
      </c>
      <c r="O268" s="5">
        <v>-6.44</v>
      </c>
      <c r="P268" s="6">
        <v>11.77</v>
      </c>
    </row>
    <row r="269" spans="1:16">
      <c r="A269" s="17">
        <v>44958</v>
      </c>
      <c r="B269" t="s">
        <v>264</v>
      </c>
      <c r="C269" t="s">
        <v>306</v>
      </c>
      <c r="D269" s="5">
        <v>104</v>
      </c>
      <c r="E269" s="5">
        <v>0</v>
      </c>
      <c r="F269" s="5" t="s">
        <v>18</v>
      </c>
      <c r="G269" s="5">
        <v>160</v>
      </c>
      <c r="H269" s="5">
        <v>203</v>
      </c>
      <c r="I269" s="5">
        <v>166</v>
      </c>
      <c r="J269" s="5">
        <v>144</v>
      </c>
      <c r="K269" s="5">
        <v>359</v>
      </c>
      <c r="L269" s="5">
        <v>0</v>
      </c>
      <c r="M269" s="5" t="s">
        <v>19</v>
      </c>
      <c r="N269" s="5">
        <v>8</v>
      </c>
      <c r="O269" s="5">
        <v>-3.62</v>
      </c>
      <c r="P269" s="6">
        <v>2.83</v>
      </c>
    </row>
    <row r="270" spans="1:16">
      <c r="A270" s="17">
        <v>44958</v>
      </c>
      <c r="B270" t="s">
        <v>307</v>
      </c>
      <c r="C270" t="s">
        <v>387</v>
      </c>
      <c r="D270" s="5">
        <v>147</v>
      </c>
      <c r="E270" s="5">
        <v>0</v>
      </c>
      <c r="F270" s="5" t="s">
        <v>19</v>
      </c>
      <c r="G270" s="5">
        <v>322</v>
      </c>
      <c r="H270" s="5">
        <v>344</v>
      </c>
      <c r="I270" s="5">
        <v>198</v>
      </c>
      <c r="J270" s="5">
        <v>0</v>
      </c>
      <c r="K270" s="5">
        <v>34</v>
      </c>
      <c r="L270" s="5">
        <v>0</v>
      </c>
      <c r="M270" s="5" t="s">
        <v>19</v>
      </c>
      <c r="N270" s="5">
        <v>7.5</v>
      </c>
      <c r="O270" s="5">
        <v>-14.84</v>
      </c>
      <c r="P270" s="6">
        <v>-8.5299999999999994</v>
      </c>
    </row>
    <row r="271" spans="1:16">
      <c r="A271" s="17">
        <v>44958</v>
      </c>
      <c r="B271" t="s">
        <v>309</v>
      </c>
      <c r="C271" t="s">
        <v>154</v>
      </c>
      <c r="D271" s="5">
        <v>20</v>
      </c>
      <c r="E271" s="5" t="s">
        <v>18</v>
      </c>
      <c r="F271" s="5">
        <v>0</v>
      </c>
      <c r="G271" s="5">
        <v>251</v>
      </c>
      <c r="H271" s="5">
        <v>221</v>
      </c>
      <c r="I271" s="5">
        <v>273</v>
      </c>
      <c r="J271" s="5">
        <v>278</v>
      </c>
      <c r="K271" s="5">
        <v>183</v>
      </c>
      <c r="L271" s="5" t="s">
        <v>75</v>
      </c>
      <c r="M271" s="5">
        <v>0</v>
      </c>
      <c r="N271" s="5">
        <v>2.5</v>
      </c>
      <c r="O271" s="5">
        <v>-4.68</v>
      </c>
      <c r="P271" s="6">
        <v>-6.87</v>
      </c>
    </row>
    <row r="272" spans="1:16">
      <c r="A272" s="17">
        <v>44958</v>
      </c>
      <c r="B272" t="s">
        <v>314</v>
      </c>
      <c r="C272" t="s">
        <v>310</v>
      </c>
      <c r="D272" s="5">
        <v>43</v>
      </c>
      <c r="E272" s="5">
        <v>0</v>
      </c>
      <c r="F272" s="5" t="s">
        <v>37</v>
      </c>
      <c r="G272" s="5">
        <v>303</v>
      </c>
      <c r="H272" s="5">
        <v>281</v>
      </c>
      <c r="I272" s="5" t="s">
        <v>34</v>
      </c>
      <c r="J272" s="5" t="s">
        <v>34</v>
      </c>
      <c r="K272" s="5" t="s">
        <v>34</v>
      </c>
      <c r="L272" s="5" t="e">
        <v>#N/A</v>
      </c>
      <c r="M272" s="5" t="e">
        <v>#N/A</v>
      </c>
      <c r="N272" s="5">
        <v>7.5</v>
      </c>
      <c r="O272" s="5">
        <v>-11.97</v>
      </c>
      <c r="P272" s="6" t="e">
        <v>#N/A</v>
      </c>
    </row>
    <row r="273" spans="1:16">
      <c r="A273" s="17">
        <v>44958</v>
      </c>
      <c r="B273" t="s">
        <v>17</v>
      </c>
      <c r="C273" t="s">
        <v>104</v>
      </c>
      <c r="D273" s="5">
        <v>309</v>
      </c>
      <c r="E273" s="5" t="s">
        <v>19</v>
      </c>
      <c r="F273" s="5">
        <v>0</v>
      </c>
      <c r="G273" s="5">
        <v>146</v>
      </c>
      <c r="H273" s="5">
        <v>62</v>
      </c>
      <c r="I273" s="5">
        <v>40</v>
      </c>
      <c r="J273" s="5">
        <v>22</v>
      </c>
      <c r="K273" s="5">
        <v>267</v>
      </c>
      <c r="L273" s="5" t="s">
        <v>26</v>
      </c>
      <c r="M273" s="5">
        <v>0</v>
      </c>
      <c r="N273" s="5">
        <v>8.5</v>
      </c>
      <c r="O273" s="5">
        <v>11.47</v>
      </c>
      <c r="P273" s="6">
        <v>17.28</v>
      </c>
    </row>
    <row r="274" spans="1:16">
      <c r="A274" s="17">
        <v>44958</v>
      </c>
      <c r="B274" t="s">
        <v>289</v>
      </c>
      <c r="C274" t="s">
        <v>339</v>
      </c>
      <c r="D274" s="5">
        <v>134</v>
      </c>
      <c r="E274" s="5">
        <v>0</v>
      </c>
      <c r="F274" s="5" t="s">
        <v>60</v>
      </c>
      <c r="G274" s="5">
        <v>54</v>
      </c>
      <c r="H274" s="5">
        <v>141</v>
      </c>
      <c r="I274" s="5">
        <v>36</v>
      </c>
      <c r="J274" s="5">
        <v>283</v>
      </c>
      <c r="K274" s="5">
        <v>196</v>
      </c>
      <c r="L274" s="5">
        <v>0</v>
      </c>
      <c r="M274" s="5" t="s">
        <v>169</v>
      </c>
      <c r="N274" s="5">
        <v>-2</v>
      </c>
      <c r="O274" s="5">
        <v>-1.93</v>
      </c>
      <c r="P274" s="6">
        <v>-10.82</v>
      </c>
    </row>
    <row r="275" spans="1:16">
      <c r="A275" s="17">
        <v>44958</v>
      </c>
      <c r="B275" t="s">
        <v>388</v>
      </c>
      <c r="C275" t="s">
        <v>229</v>
      </c>
      <c r="D275" s="5">
        <v>255</v>
      </c>
      <c r="E275" s="5" t="s">
        <v>19</v>
      </c>
      <c r="F275" s="5">
        <v>0</v>
      </c>
      <c r="G275" s="5">
        <v>224</v>
      </c>
      <c r="H275" s="5">
        <v>288</v>
      </c>
      <c r="I275" s="5">
        <v>288</v>
      </c>
      <c r="J275" s="5">
        <v>324</v>
      </c>
      <c r="K275" s="5">
        <v>263</v>
      </c>
      <c r="L275" s="5" t="s">
        <v>18</v>
      </c>
      <c r="M275" s="5">
        <v>0</v>
      </c>
      <c r="N275" s="5">
        <v>-2</v>
      </c>
      <c r="O275" s="5">
        <v>-7.98</v>
      </c>
      <c r="P275" s="6">
        <v>-12.96</v>
      </c>
    </row>
    <row r="276" spans="1:16">
      <c r="A276" s="17">
        <v>44958</v>
      </c>
      <c r="B276" t="s">
        <v>240</v>
      </c>
      <c r="C276" t="s">
        <v>231</v>
      </c>
      <c r="D276" s="5">
        <v>203</v>
      </c>
      <c r="E276" s="5" t="s">
        <v>37</v>
      </c>
      <c r="F276" s="5">
        <v>0</v>
      </c>
      <c r="G276" s="5">
        <v>333</v>
      </c>
      <c r="H276" s="5">
        <v>312</v>
      </c>
      <c r="I276" s="5">
        <v>204</v>
      </c>
      <c r="J276" s="5">
        <v>184</v>
      </c>
      <c r="K276" s="5">
        <v>42</v>
      </c>
      <c r="L276" s="5">
        <v>0</v>
      </c>
      <c r="M276" s="5" t="s">
        <v>19</v>
      </c>
      <c r="N276" s="5">
        <v>8.5</v>
      </c>
      <c r="O276" s="5">
        <v>-8.86</v>
      </c>
      <c r="P276" s="6">
        <v>-3.11</v>
      </c>
    </row>
    <row r="277" spans="1:16">
      <c r="A277" s="17">
        <v>44958</v>
      </c>
      <c r="B277" t="s">
        <v>239</v>
      </c>
      <c r="C277" t="s">
        <v>312</v>
      </c>
      <c r="D277" s="5">
        <v>30</v>
      </c>
      <c r="E277" s="5" t="s">
        <v>18</v>
      </c>
      <c r="F277" s="5">
        <v>0</v>
      </c>
      <c r="G277" s="5">
        <v>316</v>
      </c>
      <c r="H277" s="5">
        <v>317</v>
      </c>
      <c r="I277" s="5">
        <v>219</v>
      </c>
      <c r="J277" s="5">
        <v>218</v>
      </c>
      <c r="K277" s="5">
        <v>427</v>
      </c>
      <c r="L277" s="5">
        <v>0</v>
      </c>
      <c r="M277" s="5" t="s">
        <v>19</v>
      </c>
      <c r="N277" s="5" t="e">
        <v>#N/A</v>
      </c>
      <c r="O277" s="5">
        <v>-12.66</v>
      </c>
      <c r="P277" s="6">
        <v>-3.24</v>
      </c>
    </row>
    <row r="278" spans="1:16">
      <c r="A278" s="17">
        <v>44958</v>
      </c>
      <c r="B278" t="s">
        <v>313</v>
      </c>
      <c r="C278" t="s">
        <v>153</v>
      </c>
      <c r="D278" s="5">
        <v>250</v>
      </c>
      <c r="E278" s="5">
        <v>0</v>
      </c>
      <c r="F278" s="5" t="s">
        <v>18</v>
      </c>
      <c r="G278" s="5">
        <v>188</v>
      </c>
      <c r="H278" s="5">
        <v>239</v>
      </c>
      <c r="I278" s="5">
        <v>293</v>
      </c>
      <c r="J278" s="5">
        <v>257</v>
      </c>
      <c r="K278" s="5">
        <v>180</v>
      </c>
      <c r="L278" s="5">
        <v>0</v>
      </c>
      <c r="M278" s="5" t="s">
        <v>18</v>
      </c>
      <c r="N278" s="5">
        <v>-1.5</v>
      </c>
      <c r="O278" s="5">
        <v>-3.79</v>
      </c>
      <c r="P278" s="6">
        <v>-6.17</v>
      </c>
    </row>
    <row r="279" spans="1:16">
      <c r="A279" s="17">
        <v>44958</v>
      </c>
      <c r="B279" t="s">
        <v>71</v>
      </c>
      <c r="C279" t="s">
        <v>320</v>
      </c>
      <c r="D279" s="5">
        <v>370</v>
      </c>
      <c r="E279" s="5" t="s">
        <v>18</v>
      </c>
      <c r="F279" s="5">
        <v>0</v>
      </c>
      <c r="G279" s="5">
        <v>31</v>
      </c>
      <c r="H279" s="5">
        <v>155</v>
      </c>
      <c r="I279" s="5">
        <v>64</v>
      </c>
      <c r="J279" s="5">
        <v>102</v>
      </c>
      <c r="K279" s="5">
        <v>325</v>
      </c>
      <c r="L279" s="5">
        <v>0</v>
      </c>
      <c r="M279" s="5" t="s">
        <v>37</v>
      </c>
      <c r="N279" s="5">
        <v>5</v>
      </c>
      <c r="O279" s="5">
        <v>0.04</v>
      </c>
      <c r="P279" s="6">
        <v>2.76</v>
      </c>
    </row>
    <row r="280" spans="1:16">
      <c r="A280" s="17">
        <v>44958</v>
      </c>
      <c r="B280" t="s">
        <v>327</v>
      </c>
      <c r="C280" t="s">
        <v>318</v>
      </c>
      <c r="D280" s="5">
        <v>323</v>
      </c>
      <c r="E280" s="5" t="s">
        <v>19</v>
      </c>
      <c r="F280" s="5">
        <v>0</v>
      </c>
      <c r="G280" s="5">
        <v>99</v>
      </c>
      <c r="H280" s="5">
        <v>211</v>
      </c>
      <c r="I280" s="5">
        <v>203</v>
      </c>
      <c r="J280" s="5">
        <v>206</v>
      </c>
      <c r="K280" s="5" t="s">
        <v>34</v>
      </c>
      <c r="L280" s="5" t="e">
        <v>#N/A</v>
      </c>
      <c r="M280" s="5" t="e">
        <v>#N/A</v>
      </c>
      <c r="N280" s="5">
        <v>4.5</v>
      </c>
      <c r="O280" s="5">
        <v>-3.05</v>
      </c>
      <c r="P280" s="6" t="e">
        <v>#N/A</v>
      </c>
    </row>
    <row r="281" spans="1:16">
      <c r="A281" s="17">
        <v>44958</v>
      </c>
      <c r="B281" t="s">
        <v>389</v>
      </c>
      <c r="C281" t="s">
        <v>323</v>
      </c>
      <c r="D281" s="5">
        <v>213</v>
      </c>
      <c r="E281" s="5" t="s">
        <v>19</v>
      </c>
      <c r="F281" s="5">
        <v>0</v>
      </c>
      <c r="G281" s="5">
        <v>107</v>
      </c>
      <c r="H281" s="5">
        <v>149</v>
      </c>
      <c r="I281" s="5">
        <v>211</v>
      </c>
      <c r="J281" s="5">
        <v>114</v>
      </c>
      <c r="K281" s="5">
        <v>128</v>
      </c>
      <c r="L281" s="5">
        <v>0</v>
      </c>
      <c r="M281" s="5" t="s">
        <v>19</v>
      </c>
      <c r="N281" s="5">
        <v>-14</v>
      </c>
      <c r="O281" s="5">
        <v>1.08</v>
      </c>
      <c r="P281" s="6">
        <v>2.71</v>
      </c>
    </row>
    <row r="282" spans="1:16">
      <c r="A282" s="17">
        <v>44958</v>
      </c>
      <c r="B282" t="s">
        <v>319</v>
      </c>
      <c r="C282" t="s">
        <v>273</v>
      </c>
      <c r="D282" s="5">
        <v>129</v>
      </c>
      <c r="E282" s="5">
        <v>0</v>
      </c>
      <c r="F282" s="5" t="s">
        <v>18</v>
      </c>
      <c r="G282" s="5">
        <v>213</v>
      </c>
      <c r="H282" s="5">
        <v>194</v>
      </c>
      <c r="I282" s="5">
        <v>197</v>
      </c>
      <c r="J282" s="5">
        <v>263</v>
      </c>
      <c r="K282" s="5">
        <v>179</v>
      </c>
      <c r="L282" s="5">
        <v>0</v>
      </c>
      <c r="M282" s="5" t="s">
        <v>44</v>
      </c>
      <c r="N282" s="5">
        <v>-2</v>
      </c>
      <c r="O282" s="5">
        <v>-0.8</v>
      </c>
      <c r="P282" s="6">
        <v>-7.4</v>
      </c>
    </row>
    <row r="283" spans="1:16">
      <c r="A283" s="17">
        <v>44958</v>
      </c>
      <c r="B283" t="s">
        <v>348</v>
      </c>
      <c r="C283" t="s">
        <v>297</v>
      </c>
      <c r="D283" s="5">
        <v>322</v>
      </c>
      <c r="E283" s="5" t="s">
        <v>60</v>
      </c>
      <c r="F283" s="5">
        <v>0</v>
      </c>
      <c r="G283" s="5">
        <v>256</v>
      </c>
      <c r="H283" s="5">
        <v>166</v>
      </c>
      <c r="I283" s="5">
        <v>266</v>
      </c>
      <c r="J283" s="5">
        <v>331</v>
      </c>
      <c r="K283" s="5">
        <v>315</v>
      </c>
      <c r="L283" s="5">
        <v>0</v>
      </c>
      <c r="M283" s="5" t="s">
        <v>80</v>
      </c>
      <c r="N283" s="5">
        <v>-6</v>
      </c>
      <c r="O283" s="5">
        <v>1.5</v>
      </c>
      <c r="P283" s="6">
        <v>-15.07</v>
      </c>
    </row>
    <row r="284" spans="1:16">
      <c r="A284" s="17">
        <v>44958</v>
      </c>
      <c r="B284" t="s">
        <v>347</v>
      </c>
      <c r="C284" t="s">
        <v>330</v>
      </c>
      <c r="D284" s="5">
        <v>190</v>
      </c>
      <c r="E284" s="5">
        <v>0</v>
      </c>
      <c r="F284" s="5" t="s">
        <v>19</v>
      </c>
      <c r="G284" s="5">
        <v>246</v>
      </c>
      <c r="H284" s="5">
        <v>139</v>
      </c>
      <c r="I284" s="5">
        <v>155</v>
      </c>
      <c r="J284" s="5">
        <v>264</v>
      </c>
      <c r="K284" s="5">
        <v>469</v>
      </c>
      <c r="L284" s="5" t="s">
        <v>19</v>
      </c>
      <c r="M284" s="5">
        <v>0</v>
      </c>
      <c r="N284" s="5">
        <v>-3</v>
      </c>
      <c r="O284" s="5">
        <v>0.2</v>
      </c>
      <c r="P284" s="6">
        <v>-6.74</v>
      </c>
    </row>
    <row r="285" spans="1:16">
      <c r="A285" s="17">
        <v>44958</v>
      </c>
      <c r="B285" t="s">
        <v>329</v>
      </c>
      <c r="C285" t="s">
        <v>120</v>
      </c>
      <c r="D285" s="5">
        <v>127</v>
      </c>
      <c r="E285" s="5" t="s">
        <v>37</v>
      </c>
      <c r="F285" s="5">
        <v>0</v>
      </c>
      <c r="G285" s="5">
        <v>216</v>
      </c>
      <c r="H285" s="5">
        <v>187</v>
      </c>
      <c r="I285" s="5">
        <v>340</v>
      </c>
      <c r="J285" s="5">
        <v>262</v>
      </c>
      <c r="K285" s="5">
        <v>66</v>
      </c>
      <c r="L285" s="5" t="s">
        <v>18</v>
      </c>
      <c r="M285" s="5">
        <v>0</v>
      </c>
      <c r="N285" s="5">
        <v>-3.5</v>
      </c>
      <c r="O285" s="5">
        <v>0</v>
      </c>
      <c r="P285" s="6">
        <v>-7.83</v>
      </c>
    </row>
    <row r="286" spans="1:16">
      <c r="A286" s="17">
        <v>44958</v>
      </c>
      <c r="B286" t="s">
        <v>328</v>
      </c>
      <c r="C286" t="s">
        <v>119</v>
      </c>
      <c r="D286" s="5">
        <v>356</v>
      </c>
      <c r="E286" s="5">
        <v>0</v>
      </c>
      <c r="F286" s="5" t="s">
        <v>37</v>
      </c>
      <c r="G286" s="5" t="s">
        <v>34</v>
      </c>
      <c r="H286" s="5" t="s">
        <v>34</v>
      </c>
      <c r="I286" s="5">
        <v>169</v>
      </c>
      <c r="J286" s="5">
        <v>244</v>
      </c>
      <c r="K286" s="5">
        <v>57</v>
      </c>
      <c r="L286" s="5">
        <v>0</v>
      </c>
      <c r="M286" s="5" t="s">
        <v>18</v>
      </c>
      <c r="N286" s="5">
        <v>4.5</v>
      </c>
      <c r="O286" s="5">
        <v>0</v>
      </c>
      <c r="P286" s="6">
        <v>-7.35</v>
      </c>
    </row>
    <row r="287" spans="1:16">
      <c r="A287" s="17">
        <v>44958</v>
      </c>
      <c r="B287" t="s">
        <v>140</v>
      </c>
      <c r="C287" t="s">
        <v>139</v>
      </c>
      <c r="D287" s="5">
        <v>339</v>
      </c>
      <c r="E287" s="5">
        <v>0</v>
      </c>
      <c r="F287" s="5" t="s">
        <v>19</v>
      </c>
      <c r="G287" s="5">
        <v>253</v>
      </c>
      <c r="H287" s="5">
        <v>142</v>
      </c>
      <c r="I287" s="5">
        <v>311</v>
      </c>
      <c r="J287" s="5">
        <v>250</v>
      </c>
      <c r="K287" s="5">
        <v>462</v>
      </c>
      <c r="L287" s="5" t="s">
        <v>18</v>
      </c>
      <c r="M287" s="5">
        <v>0</v>
      </c>
      <c r="N287" s="5">
        <v>-4.5</v>
      </c>
      <c r="O287" s="5">
        <v>2.2999999999999998</v>
      </c>
      <c r="P287" s="6">
        <v>-7.33</v>
      </c>
    </row>
    <row r="288" spans="1:16">
      <c r="A288" s="17">
        <v>44958</v>
      </c>
      <c r="B288" t="s">
        <v>23</v>
      </c>
      <c r="C288" t="s">
        <v>257</v>
      </c>
      <c r="D288" s="5">
        <v>68</v>
      </c>
      <c r="E288" s="5" t="s">
        <v>18</v>
      </c>
      <c r="F288" s="5">
        <v>0</v>
      </c>
      <c r="G288" s="5">
        <v>156</v>
      </c>
      <c r="H288" s="5">
        <v>131</v>
      </c>
      <c r="I288" s="5">
        <v>118</v>
      </c>
      <c r="J288" s="5">
        <v>109</v>
      </c>
      <c r="K288" s="5">
        <v>126</v>
      </c>
      <c r="L288" s="5" t="s">
        <v>26</v>
      </c>
      <c r="M288" s="5">
        <v>0</v>
      </c>
      <c r="N288" s="5">
        <v>10.5</v>
      </c>
      <c r="O288" s="5">
        <v>0.55000000000000004</v>
      </c>
      <c r="P288" s="6">
        <v>7.77</v>
      </c>
    </row>
    <row r="289" spans="1:16">
      <c r="A289" s="17">
        <v>44958</v>
      </c>
      <c r="B289" t="s">
        <v>258</v>
      </c>
      <c r="C289" t="s">
        <v>22</v>
      </c>
      <c r="D289" s="5">
        <v>471</v>
      </c>
      <c r="E289" s="5" t="s">
        <v>19</v>
      </c>
      <c r="F289" s="5">
        <v>0</v>
      </c>
      <c r="G289" s="5">
        <v>126</v>
      </c>
      <c r="H289" s="5">
        <v>191</v>
      </c>
      <c r="I289" s="5">
        <v>142</v>
      </c>
      <c r="J289" s="5">
        <v>258</v>
      </c>
      <c r="K289" s="5">
        <v>106</v>
      </c>
      <c r="L289" s="5">
        <v>0</v>
      </c>
      <c r="M289" s="5" t="s">
        <v>19</v>
      </c>
      <c r="N289" s="5">
        <v>-3</v>
      </c>
      <c r="O289" s="5">
        <v>-2.15</v>
      </c>
      <c r="P289" s="6">
        <v>-6.52</v>
      </c>
    </row>
    <row r="290" spans="1:16">
      <c r="A290" s="17">
        <v>44958</v>
      </c>
      <c r="B290" t="s">
        <v>118</v>
      </c>
      <c r="C290" t="s">
        <v>117</v>
      </c>
      <c r="D290" s="5">
        <v>510</v>
      </c>
      <c r="E290" s="5" t="s">
        <v>26</v>
      </c>
      <c r="F290" s="5">
        <v>0</v>
      </c>
      <c r="G290" s="5" t="s">
        <v>34</v>
      </c>
      <c r="H290" s="5" t="s">
        <v>34</v>
      </c>
      <c r="I290" s="5">
        <v>302</v>
      </c>
      <c r="J290" s="5">
        <v>286</v>
      </c>
      <c r="K290" s="5">
        <v>438</v>
      </c>
      <c r="L290" s="5" t="s">
        <v>18</v>
      </c>
      <c r="M290" s="5">
        <v>0</v>
      </c>
      <c r="N290" s="5" t="e">
        <v>#N/A</v>
      </c>
      <c r="O290" s="5">
        <v>0</v>
      </c>
      <c r="P290" s="6">
        <v>-8.68</v>
      </c>
    </row>
    <row r="291" spans="1:16">
      <c r="A291" s="17">
        <v>44958</v>
      </c>
      <c r="B291" t="s">
        <v>157</v>
      </c>
      <c r="C291" t="s">
        <v>284</v>
      </c>
      <c r="D291" s="5">
        <v>445</v>
      </c>
      <c r="E291" s="5" t="s">
        <v>18</v>
      </c>
      <c r="F291" s="5">
        <v>0</v>
      </c>
      <c r="G291" s="5">
        <v>234</v>
      </c>
      <c r="H291" s="5">
        <v>311</v>
      </c>
      <c r="I291" s="5">
        <v>66</v>
      </c>
      <c r="J291" s="5">
        <v>136</v>
      </c>
      <c r="K291" s="5">
        <v>237</v>
      </c>
      <c r="L291" s="5">
        <v>0</v>
      </c>
      <c r="M291" s="5" t="s">
        <v>18</v>
      </c>
      <c r="N291" s="5">
        <v>9.5</v>
      </c>
      <c r="O291" s="5">
        <v>-8.9600000000000009</v>
      </c>
      <c r="P291" s="6">
        <v>2.29</v>
      </c>
    </row>
    <row r="292" spans="1:16">
      <c r="A292" s="17">
        <v>44958</v>
      </c>
      <c r="B292" t="s">
        <v>283</v>
      </c>
      <c r="C292" t="s">
        <v>158</v>
      </c>
      <c r="D292" s="5">
        <v>515</v>
      </c>
      <c r="E292" s="5">
        <v>0</v>
      </c>
      <c r="F292" s="5" t="s">
        <v>80</v>
      </c>
      <c r="G292" s="5" t="s">
        <v>34</v>
      </c>
      <c r="H292" s="5" t="s">
        <v>34</v>
      </c>
      <c r="I292" s="5">
        <v>202</v>
      </c>
      <c r="J292" s="5">
        <v>241</v>
      </c>
      <c r="K292" s="5">
        <v>155</v>
      </c>
      <c r="L292" s="5" t="s">
        <v>18</v>
      </c>
      <c r="M292" s="5">
        <v>0</v>
      </c>
      <c r="N292" s="5">
        <v>6</v>
      </c>
      <c r="O292" s="5">
        <v>0</v>
      </c>
      <c r="P292" s="6">
        <v>-6.65</v>
      </c>
    </row>
    <row r="293" spans="1:16">
      <c r="A293" s="17">
        <v>44958</v>
      </c>
      <c r="B293" t="s">
        <v>61</v>
      </c>
      <c r="C293" t="s">
        <v>130</v>
      </c>
      <c r="D293" s="5">
        <v>27</v>
      </c>
      <c r="E293" s="5">
        <v>0</v>
      </c>
      <c r="F293" s="5" t="s">
        <v>18</v>
      </c>
      <c r="G293" s="5">
        <v>77</v>
      </c>
      <c r="H293" s="5">
        <v>127</v>
      </c>
      <c r="I293" s="5">
        <v>128</v>
      </c>
      <c r="J293" s="5">
        <v>174</v>
      </c>
      <c r="K293" s="5">
        <v>248</v>
      </c>
      <c r="L293" s="5" t="s">
        <v>18</v>
      </c>
      <c r="M293" s="5">
        <v>0</v>
      </c>
      <c r="N293" s="5">
        <v>0</v>
      </c>
      <c r="O293" s="5">
        <v>3.25</v>
      </c>
      <c r="P293" s="6">
        <v>-0.28999999999999998</v>
      </c>
    </row>
    <row r="294" spans="1:16">
      <c r="A294" s="17">
        <v>44958</v>
      </c>
      <c r="B294" t="s">
        <v>285</v>
      </c>
      <c r="C294" t="s">
        <v>62</v>
      </c>
      <c r="D294" s="5">
        <v>365</v>
      </c>
      <c r="E294" s="5">
        <v>0</v>
      </c>
      <c r="F294" s="5" t="s">
        <v>18</v>
      </c>
      <c r="G294" s="5">
        <v>134</v>
      </c>
      <c r="H294" s="5">
        <v>108</v>
      </c>
      <c r="I294" s="5">
        <v>173</v>
      </c>
      <c r="J294" s="5">
        <v>87</v>
      </c>
      <c r="K294" s="5">
        <v>37</v>
      </c>
      <c r="L294" s="5" t="s">
        <v>19</v>
      </c>
      <c r="M294" s="5">
        <v>0</v>
      </c>
      <c r="N294" s="5">
        <v>6</v>
      </c>
      <c r="O294" s="5">
        <v>4.3600000000000003</v>
      </c>
      <c r="P294" s="6">
        <v>7.87</v>
      </c>
    </row>
    <row r="295" spans="1:16">
      <c r="A295" s="17">
        <v>44958</v>
      </c>
      <c r="B295" t="s">
        <v>129</v>
      </c>
      <c r="C295" t="s">
        <v>59</v>
      </c>
      <c r="D295" s="5">
        <v>160</v>
      </c>
      <c r="E295" s="5" t="s">
        <v>18</v>
      </c>
      <c r="F295" s="5">
        <v>0</v>
      </c>
      <c r="G295" s="5">
        <v>186</v>
      </c>
      <c r="H295" s="5">
        <v>111</v>
      </c>
      <c r="I295" s="5">
        <v>170</v>
      </c>
      <c r="J295" s="5">
        <v>346</v>
      </c>
      <c r="K295" s="5">
        <v>112</v>
      </c>
      <c r="L295" s="5">
        <v>0</v>
      </c>
      <c r="M295" s="5" t="s">
        <v>169</v>
      </c>
      <c r="N295" s="5">
        <v>-13.5</v>
      </c>
      <c r="O295" s="5">
        <v>3.98</v>
      </c>
      <c r="P295" s="6">
        <v>-17.28</v>
      </c>
    </row>
    <row r="296" spans="1:16">
      <c r="A296" s="17">
        <v>44958</v>
      </c>
      <c r="B296" t="s">
        <v>211</v>
      </c>
      <c r="C296" t="s">
        <v>163</v>
      </c>
      <c r="D296" s="5">
        <v>520</v>
      </c>
      <c r="E296" s="5" t="s">
        <v>19</v>
      </c>
      <c r="F296" s="5">
        <v>0</v>
      </c>
      <c r="G296" s="5" t="s">
        <v>34</v>
      </c>
      <c r="H296" s="5" t="s">
        <v>34</v>
      </c>
      <c r="I296" s="5">
        <v>261</v>
      </c>
      <c r="J296" s="5">
        <v>274</v>
      </c>
      <c r="K296" s="5">
        <v>437</v>
      </c>
      <c r="L296" s="5">
        <v>0</v>
      </c>
      <c r="M296" s="5" t="s">
        <v>19</v>
      </c>
      <c r="N296" s="5" t="e">
        <v>#N/A</v>
      </c>
      <c r="O296" s="5">
        <v>0</v>
      </c>
      <c r="P296" s="6">
        <v>-9.6999999999999993</v>
      </c>
    </row>
    <row r="297" spans="1:16">
      <c r="A297" s="17">
        <v>44958</v>
      </c>
      <c r="B297" t="s">
        <v>390</v>
      </c>
      <c r="C297" t="s">
        <v>45</v>
      </c>
      <c r="D297" s="5">
        <v>449</v>
      </c>
      <c r="E297" s="5">
        <v>0</v>
      </c>
      <c r="F297" s="5" t="s">
        <v>18</v>
      </c>
      <c r="G297" s="5">
        <v>9</v>
      </c>
      <c r="H297" s="5">
        <v>74</v>
      </c>
      <c r="I297" s="5">
        <v>87</v>
      </c>
      <c r="J297" s="5">
        <v>12</v>
      </c>
      <c r="K297" s="5">
        <v>206</v>
      </c>
      <c r="L297" s="5">
        <v>3</v>
      </c>
      <c r="M297" s="5">
        <v>0</v>
      </c>
      <c r="N297" s="5">
        <v>6</v>
      </c>
      <c r="O297" s="5">
        <v>10.77</v>
      </c>
      <c r="P297" s="6">
        <v>23.11</v>
      </c>
    </row>
    <row r="298" spans="1:16">
      <c r="A298" s="17">
        <v>44958</v>
      </c>
      <c r="B298" t="s">
        <v>46</v>
      </c>
      <c r="C298" t="s">
        <v>341</v>
      </c>
      <c r="D298" s="5">
        <v>348</v>
      </c>
      <c r="E298" s="5" t="s">
        <v>18</v>
      </c>
      <c r="F298" s="5">
        <v>0</v>
      </c>
      <c r="G298" s="5">
        <v>50</v>
      </c>
      <c r="H298" s="5">
        <v>55</v>
      </c>
      <c r="I298" s="5">
        <v>51</v>
      </c>
      <c r="J298" s="5">
        <v>61</v>
      </c>
      <c r="K298" s="5" t="s">
        <v>34</v>
      </c>
      <c r="L298" s="5" t="e">
        <v>#N/A</v>
      </c>
      <c r="M298" s="5" t="e">
        <v>#N/A</v>
      </c>
      <c r="N298" s="5">
        <v>-1</v>
      </c>
      <c r="O298" s="5">
        <v>14.18</v>
      </c>
      <c r="P298" s="6" t="e">
        <v>#N/A</v>
      </c>
    </row>
    <row r="299" spans="1:16">
      <c r="A299" s="17">
        <v>44958</v>
      </c>
      <c r="B299" t="s">
        <v>233</v>
      </c>
      <c r="C299" t="s">
        <v>391</v>
      </c>
      <c r="D299" s="5">
        <v>231</v>
      </c>
      <c r="E299" s="5">
        <v>0</v>
      </c>
      <c r="F299" s="5" t="s">
        <v>44</v>
      </c>
      <c r="G299" s="5">
        <v>119</v>
      </c>
      <c r="H299" s="5">
        <v>175</v>
      </c>
      <c r="I299" s="5">
        <v>69</v>
      </c>
      <c r="J299" s="5">
        <v>14</v>
      </c>
      <c r="K299" s="5">
        <v>328</v>
      </c>
      <c r="L299" s="5">
        <v>0</v>
      </c>
      <c r="M299" s="5" t="s">
        <v>18</v>
      </c>
      <c r="N299" s="5">
        <v>15</v>
      </c>
      <c r="O299" s="5">
        <v>-1.45</v>
      </c>
      <c r="P299" s="6">
        <v>19.600000000000001</v>
      </c>
    </row>
    <row r="300" spans="1:16">
      <c r="A300" s="17">
        <v>44958</v>
      </c>
      <c r="B300" t="s">
        <v>288</v>
      </c>
      <c r="C300" t="s">
        <v>48</v>
      </c>
      <c r="D300" s="5">
        <v>295</v>
      </c>
      <c r="E300" s="5" t="s">
        <v>18</v>
      </c>
      <c r="F300" s="5">
        <v>0</v>
      </c>
      <c r="G300" s="5">
        <v>37</v>
      </c>
      <c r="H300" s="5">
        <v>39</v>
      </c>
      <c r="I300" s="5">
        <v>52</v>
      </c>
      <c r="J300" s="5">
        <v>33</v>
      </c>
      <c r="K300" s="5">
        <v>294</v>
      </c>
      <c r="L300" s="5" t="s">
        <v>18</v>
      </c>
      <c r="M300" s="5">
        <v>0</v>
      </c>
      <c r="N300" s="5">
        <v>3.5</v>
      </c>
      <c r="O300" s="5">
        <v>16.57</v>
      </c>
      <c r="P300" s="6">
        <v>15.74</v>
      </c>
    </row>
    <row r="301" spans="1:16">
      <c r="A301" s="17">
        <v>44958</v>
      </c>
      <c r="B301" t="s">
        <v>254</v>
      </c>
      <c r="C301" t="s">
        <v>176</v>
      </c>
      <c r="D301" s="5">
        <v>351</v>
      </c>
      <c r="E301" s="5" t="s">
        <v>18</v>
      </c>
      <c r="F301" s="5">
        <v>0</v>
      </c>
      <c r="G301" s="5">
        <v>60</v>
      </c>
      <c r="H301" s="5">
        <v>176</v>
      </c>
      <c r="I301" s="5">
        <v>123</v>
      </c>
      <c r="J301" s="5">
        <v>79</v>
      </c>
      <c r="K301" s="5">
        <v>411</v>
      </c>
      <c r="L301" s="5" t="s">
        <v>18</v>
      </c>
      <c r="M301" s="5">
        <v>0</v>
      </c>
      <c r="N301" s="5">
        <v>9</v>
      </c>
      <c r="O301" s="5">
        <v>-0.55000000000000004</v>
      </c>
      <c r="P301" s="6">
        <v>8.41</v>
      </c>
    </row>
    <row r="302" spans="1:16">
      <c r="A302" s="17">
        <v>44958</v>
      </c>
      <c r="B302" t="s">
        <v>336</v>
      </c>
      <c r="C302" t="s">
        <v>58</v>
      </c>
      <c r="D302" s="5">
        <v>284</v>
      </c>
      <c r="E302" s="5">
        <v>0</v>
      </c>
      <c r="F302" s="5" t="s">
        <v>18</v>
      </c>
      <c r="G302" s="5">
        <v>108</v>
      </c>
      <c r="H302" s="5">
        <v>168</v>
      </c>
      <c r="I302" s="5">
        <v>74</v>
      </c>
      <c r="J302" s="5">
        <v>89</v>
      </c>
      <c r="K302" s="5">
        <v>100</v>
      </c>
      <c r="L302" s="5" t="s">
        <v>37</v>
      </c>
      <c r="M302" s="5">
        <v>0</v>
      </c>
      <c r="N302" s="5">
        <v>7.5</v>
      </c>
      <c r="O302" s="5">
        <v>-0.45</v>
      </c>
      <c r="P302" s="6">
        <v>9.02</v>
      </c>
    </row>
    <row r="303" spans="1:16">
      <c r="A303" s="17">
        <v>44958</v>
      </c>
      <c r="B303" t="s">
        <v>16</v>
      </c>
      <c r="C303" t="s">
        <v>103</v>
      </c>
      <c r="D303" s="5">
        <v>122</v>
      </c>
      <c r="E303" s="5">
        <v>0</v>
      </c>
      <c r="F303" s="5" t="s">
        <v>19</v>
      </c>
      <c r="G303" s="5">
        <v>24</v>
      </c>
      <c r="H303" s="5">
        <v>173</v>
      </c>
      <c r="I303" s="5">
        <v>56</v>
      </c>
      <c r="J303" s="5">
        <v>36</v>
      </c>
      <c r="K303" s="5">
        <v>270</v>
      </c>
      <c r="L303" s="5" t="s">
        <v>19</v>
      </c>
      <c r="M303" s="5">
        <v>0</v>
      </c>
      <c r="N303" s="5">
        <v>10</v>
      </c>
      <c r="O303" s="5">
        <v>0.74</v>
      </c>
      <c r="P303" s="6">
        <v>14.2</v>
      </c>
    </row>
    <row r="304" spans="1:16">
      <c r="A304" s="17">
        <v>44958</v>
      </c>
      <c r="B304" t="s">
        <v>43</v>
      </c>
      <c r="C304" t="s">
        <v>122</v>
      </c>
      <c r="D304" s="5">
        <v>202</v>
      </c>
      <c r="E304" s="5">
        <v>0</v>
      </c>
      <c r="F304" s="5" t="s">
        <v>75</v>
      </c>
      <c r="G304" s="5">
        <v>43</v>
      </c>
      <c r="H304" s="5">
        <v>95</v>
      </c>
      <c r="I304" s="5">
        <v>95</v>
      </c>
      <c r="J304" s="5">
        <v>57</v>
      </c>
      <c r="K304" s="5">
        <v>235</v>
      </c>
      <c r="L304" s="5" t="s">
        <v>19</v>
      </c>
      <c r="M304" s="5">
        <v>0</v>
      </c>
      <c r="N304" s="5">
        <v>10</v>
      </c>
      <c r="O304" s="5">
        <v>3.66</v>
      </c>
      <c r="P304" s="6">
        <v>14.61</v>
      </c>
    </row>
    <row r="305" spans="1:16">
      <c r="A305" s="17">
        <v>44958</v>
      </c>
      <c r="B305" t="s">
        <v>335</v>
      </c>
      <c r="C305" t="s">
        <v>199</v>
      </c>
      <c r="D305" s="5">
        <v>377</v>
      </c>
      <c r="E305" s="5" t="s">
        <v>19</v>
      </c>
      <c r="F305" s="5">
        <v>0</v>
      </c>
      <c r="G305" s="5">
        <v>138</v>
      </c>
      <c r="H305" s="5">
        <v>145</v>
      </c>
      <c r="I305" s="5">
        <v>110</v>
      </c>
      <c r="J305" s="5">
        <v>172</v>
      </c>
      <c r="K305" s="5">
        <v>258</v>
      </c>
      <c r="L305" s="5">
        <v>0</v>
      </c>
      <c r="M305" s="5" t="s">
        <v>80</v>
      </c>
      <c r="N305" s="5">
        <v>-2</v>
      </c>
      <c r="O305" s="5">
        <v>3.9</v>
      </c>
      <c r="P305" s="6">
        <v>-1.8</v>
      </c>
    </row>
    <row r="306" spans="1:16">
      <c r="A306" s="17">
        <v>44958</v>
      </c>
      <c r="B306" t="s">
        <v>137</v>
      </c>
      <c r="C306" t="s">
        <v>212</v>
      </c>
      <c r="D306" s="5">
        <v>369</v>
      </c>
      <c r="E306" s="5" t="s">
        <v>18</v>
      </c>
      <c r="F306" s="5">
        <v>0</v>
      </c>
      <c r="G306" s="5">
        <v>122</v>
      </c>
      <c r="H306" s="5">
        <v>128</v>
      </c>
      <c r="I306" s="5" t="s">
        <v>34</v>
      </c>
      <c r="J306" s="5" t="s">
        <v>34</v>
      </c>
      <c r="K306" s="5">
        <v>56</v>
      </c>
      <c r="L306" s="5">
        <v>0</v>
      </c>
      <c r="M306" s="5" t="s">
        <v>18</v>
      </c>
      <c r="N306" s="5">
        <v>2.5</v>
      </c>
      <c r="O306" s="5">
        <v>5.24</v>
      </c>
      <c r="P306" s="6">
        <v>0</v>
      </c>
    </row>
    <row r="307" spans="1:16">
      <c r="A307" s="17">
        <v>44958</v>
      </c>
      <c r="B307" t="s">
        <v>164</v>
      </c>
      <c r="C307" t="s">
        <v>138</v>
      </c>
      <c r="D307" s="5">
        <v>1</v>
      </c>
      <c r="E307" s="5" t="s">
        <v>18</v>
      </c>
      <c r="F307" s="5">
        <v>0</v>
      </c>
      <c r="G307" s="5">
        <v>172</v>
      </c>
      <c r="H307" s="5">
        <v>216</v>
      </c>
      <c r="I307" s="5">
        <v>190</v>
      </c>
      <c r="J307" s="5">
        <v>132</v>
      </c>
      <c r="K307" s="5">
        <v>347</v>
      </c>
      <c r="L307" s="5">
        <v>0</v>
      </c>
      <c r="M307" s="5" t="s">
        <v>19</v>
      </c>
      <c r="N307" s="5">
        <v>7</v>
      </c>
      <c r="O307" s="5">
        <v>-4.1500000000000004</v>
      </c>
      <c r="P307" s="6">
        <v>0</v>
      </c>
    </row>
    <row r="308" spans="1:16">
      <c r="A308" s="17">
        <v>44958</v>
      </c>
      <c r="B308" t="s">
        <v>392</v>
      </c>
      <c r="C308" t="s">
        <v>136</v>
      </c>
      <c r="D308" s="5">
        <v>256</v>
      </c>
      <c r="E308" s="5" t="s">
        <v>18</v>
      </c>
      <c r="F308" s="5">
        <v>0</v>
      </c>
      <c r="G308" s="5">
        <v>286</v>
      </c>
      <c r="H308" s="5">
        <v>60</v>
      </c>
      <c r="I308" s="5">
        <v>94</v>
      </c>
      <c r="J308" s="5">
        <v>46</v>
      </c>
      <c r="K308" s="5">
        <v>441</v>
      </c>
      <c r="L308" s="5" t="s">
        <v>18</v>
      </c>
      <c r="M308" s="5">
        <v>0</v>
      </c>
      <c r="N308" s="5">
        <v>4</v>
      </c>
      <c r="O308" s="5">
        <v>14.92</v>
      </c>
      <c r="P308" s="6">
        <v>14.7</v>
      </c>
    </row>
    <row r="309" spans="1:16">
      <c r="A309" s="17">
        <v>44959</v>
      </c>
      <c r="B309" t="s">
        <v>223</v>
      </c>
      <c r="C309" t="s">
        <v>393</v>
      </c>
      <c r="D309" s="5">
        <v>61</v>
      </c>
      <c r="E309" s="5" t="s">
        <v>18</v>
      </c>
      <c r="F309" s="5">
        <v>0</v>
      </c>
      <c r="G309" s="5">
        <v>347</v>
      </c>
      <c r="H309" s="5">
        <v>327</v>
      </c>
      <c r="I309" s="5" t="s">
        <v>34</v>
      </c>
      <c r="J309" s="5" t="s">
        <v>34</v>
      </c>
      <c r="K309" s="5" t="s">
        <v>34</v>
      </c>
      <c r="L309" s="5" t="e">
        <v>#N/A</v>
      </c>
      <c r="M309" s="5" t="e">
        <v>#N/A</v>
      </c>
      <c r="N309" s="5">
        <v>-2</v>
      </c>
      <c r="O309" s="5">
        <v>-13.76</v>
      </c>
      <c r="P309" s="6" t="e">
        <v>#N/A</v>
      </c>
    </row>
    <row r="310" spans="1:16">
      <c r="A310" s="17">
        <v>44959</v>
      </c>
      <c r="B310" t="s">
        <v>349</v>
      </c>
      <c r="C310" t="s">
        <v>235</v>
      </c>
      <c r="D310" s="5" t="e">
        <v>#N/A</v>
      </c>
      <c r="E310" s="5" t="e">
        <v>#N/A</v>
      </c>
      <c r="F310" s="5" t="e">
        <v>#N/A</v>
      </c>
      <c r="G310" s="5">
        <v>257</v>
      </c>
      <c r="H310" s="5">
        <v>361</v>
      </c>
      <c r="I310" s="5">
        <v>209</v>
      </c>
      <c r="J310" s="5">
        <v>340</v>
      </c>
      <c r="K310" s="5">
        <v>219</v>
      </c>
      <c r="L310" s="5">
        <v>0</v>
      </c>
      <c r="M310" s="5" t="s">
        <v>18</v>
      </c>
      <c r="N310" s="5" t="e">
        <v>#N/A</v>
      </c>
      <c r="O310" s="5" t="e">
        <v>#N/A</v>
      </c>
      <c r="P310" s="6">
        <v>-15.59</v>
      </c>
    </row>
    <row r="311" spans="1:16">
      <c r="A311" s="17">
        <v>44959</v>
      </c>
      <c r="B311" t="s">
        <v>24</v>
      </c>
      <c r="C311" t="s">
        <v>165</v>
      </c>
      <c r="D311" s="5">
        <v>207</v>
      </c>
      <c r="E311" s="5" t="s">
        <v>18</v>
      </c>
      <c r="F311" s="5">
        <v>0</v>
      </c>
      <c r="G311" s="5">
        <v>111</v>
      </c>
      <c r="H311" s="5">
        <v>72</v>
      </c>
      <c r="I311" s="5">
        <v>168</v>
      </c>
      <c r="J311" s="5">
        <v>195</v>
      </c>
      <c r="K311" s="5">
        <v>14</v>
      </c>
      <c r="L311" s="5" t="s">
        <v>37</v>
      </c>
      <c r="M311" s="5">
        <v>0</v>
      </c>
      <c r="N311" s="5">
        <v>-3</v>
      </c>
      <c r="O311" s="5">
        <v>10.18</v>
      </c>
      <c r="P311" s="6">
        <v>-0.31</v>
      </c>
    </row>
    <row r="312" spans="1:16">
      <c r="A312" s="17">
        <v>44959</v>
      </c>
      <c r="B312" t="s">
        <v>394</v>
      </c>
      <c r="C312" t="s">
        <v>68</v>
      </c>
      <c r="D312" s="5">
        <v>118</v>
      </c>
      <c r="E312" s="5" t="e">
        <v>#N/A</v>
      </c>
      <c r="F312" s="5" t="e">
        <v>#N/A</v>
      </c>
      <c r="G312" s="5">
        <v>194</v>
      </c>
      <c r="H312" s="5">
        <v>41</v>
      </c>
      <c r="I312" s="5">
        <v>71</v>
      </c>
      <c r="J312" s="5">
        <v>68</v>
      </c>
      <c r="K312" s="5">
        <v>413</v>
      </c>
      <c r="L312" s="5" t="s">
        <v>19</v>
      </c>
      <c r="M312" s="5">
        <v>0</v>
      </c>
      <c r="N312" s="5" t="e">
        <v>#N/A</v>
      </c>
      <c r="O312" s="5" t="e">
        <v>#N/A</v>
      </c>
      <c r="P312" s="6">
        <v>10.85</v>
      </c>
    </row>
    <row r="313" spans="1:16">
      <c r="A313" s="17">
        <v>44959</v>
      </c>
      <c r="B313" t="s">
        <v>395</v>
      </c>
      <c r="C313" t="s">
        <v>51</v>
      </c>
      <c r="D313" s="5" t="e">
        <v>#N/A</v>
      </c>
      <c r="E313" s="5" t="e">
        <v>#N/A</v>
      </c>
      <c r="F313" s="5" t="e">
        <v>#N/A</v>
      </c>
      <c r="G313" s="5" t="s">
        <v>34</v>
      </c>
      <c r="H313" s="5" t="s">
        <v>34</v>
      </c>
      <c r="I313" s="5">
        <v>0</v>
      </c>
      <c r="J313" s="5">
        <v>0</v>
      </c>
      <c r="K313" s="5">
        <v>212</v>
      </c>
      <c r="L313" s="5" t="s">
        <v>27</v>
      </c>
      <c r="M313" s="5">
        <v>0</v>
      </c>
      <c r="N313" s="5" t="e">
        <v>#N/A</v>
      </c>
      <c r="O313" s="5" t="e">
        <v>#N/A</v>
      </c>
      <c r="P313" s="6">
        <v>0</v>
      </c>
    </row>
    <row r="314" spans="1:16">
      <c r="A314" s="17">
        <v>44959</v>
      </c>
      <c r="B314" t="s">
        <v>367</v>
      </c>
      <c r="C314" t="s">
        <v>102</v>
      </c>
      <c r="D314" s="5">
        <v>324</v>
      </c>
      <c r="E314" s="5">
        <v>0</v>
      </c>
      <c r="F314" s="5" t="s">
        <v>18</v>
      </c>
      <c r="G314" s="5">
        <v>144</v>
      </c>
      <c r="H314" s="5">
        <v>183</v>
      </c>
      <c r="I314" s="5">
        <v>88</v>
      </c>
      <c r="J314" s="5">
        <v>146</v>
      </c>
      <c r="K314" s="5">
        <v>194</v>
      </c>
      <c r="L314" s="5" t="s">
        <v>18</v>
      </c>
      <c r="M314" s="5">
        <v>0</v>
      </c>
      <c r="N314" s="5">
        <v>5</v>
      </c>
      <c r="O314" s="5">
        <v>0.34</v>
      </c>
      <c r="P314" s="6">
        <v>1.95</v>
      </c>
    </row>
    <row r="315" spans="1:16">
      <c r="A315" s="17">
        <v>44959</v>
      </c>
      <c r="B315" t="s">
        <v>65</v>
      </c>
      <c r="C315" t="s">
        <v>159</v>
      </c>
      <c r="D315" s="5">
        <v>120</v>
      </c>
      <c r="E315" s="5" t="s">
        <v>37</v>
      </c>
      <c r="F315" s="5">
        <v>0</v>
      </c>
      <c r="G315" s="5">
        <v>309</v>
      </c>
      <c r="H315" s="5">
        <v>238</v>
      </c>
      <c r="I315" s="5">
        <v>201</v>
      </c>
      <c r="J315" s="5">
        <v>0</v>
      </c>
      <c r="K315" s="5">
        <v>67</v>
      </c>
      <c r="L315" s="5" t="e">
        <v>#N/A</v>
      </c>
      <c r="M315" s="5" t="e">
        <v>#N/A</v>
      </c>
      <c r="N315" s="5">
        <v>9</v>
      </c>
      <c r="O315" s="5">
        <v>0</v>
      </c>
      <c r="P315" s="6">
        <v>6.09</v>
      </c>
    </row>
    <row r="316" spans="1:16">
      <c r="A316" s="17">
        <v>44959</v>
      </c>
      <c r="B316" t="s">
        <v>315</v>
      </c>
      <c r="C316" t="s">
        <v>268</v>
      </c>
      <c r="D316" s="5">
        <v>470</v>
      </c>
      <c r="E316" s="5">
        <v>0</v>
      </c>
      <c r="F316" s="5" t="s">
        <v>37</v>
      </c>
      <c r="G316" s="5">
        <v>44</v>
      </c>
      <c r="H316" s="5">
        <v>67</v>
      </c>
      <c r="I316" s="5">
        <v>8</v>
      </c>
      <c r="J316" s="5">
        <v>17</v>
      </c>
      <c r="K316" s="5">
        <v>293</v>
      </c>
      <c r="L316" s="5">
        <v>0</v>
      </c>
      <c r="M316" s="5" t="s">
        <v>19</v>
      </c>
      <c r="N316" s="5">
        <v>7.5</v>
      </c>
      <c r="O316" s="5">
        <v>10.96</v>
      </c>
      <c r="P316" s="6">
        <v>18.07</v>
      </c>
    </row>
    <row r="317" spans="1:16">
      <c r="A317" s="17">
        <v>44959</v>
      </c>
      <c r="B317" t="s">
        <v>234</v>
      </c>
      <c r="C317" t="s">
        <v>316</v>
      </c>
      <c r="D317" s="5">
        <v>224</v>
      </c>
      <c r="E317" s="5">
        <v>0</v>
      </c>
      <c r="F317" s="5" t="s">
        <v>19</v>
      </c>
      <c r="G317" s="5">
        <v>2</v>
      </c>
      <c r="H317" s="5">
        <v>50</v>
      </c>
      <c r="I317" s="5">
        <v>48</v>
      </c>
      <c r="J317" s="5">
        <v>56</v>
      </c>
      <c r="K317" s="5">
        <v>286</v>
      </c>
      <c r="L317" s="5">
        <v>0</v>
      </c>
      <c r="M317" s="5" t="s">
        <v>18</v>
      </c>
      <c r="N317" s="5">
        <v>3.5</v>
      </c>
      <c r="O317" s="5">
        <v>11.51</v>
      </c>
      <c r="P317" s="6">
        <v>14.25</v>
      </c>
    </row>
    <row r="318" spans="1:16">
      <c r="A318" s="17">
        <v>44959</v>
      </c>
      <c r="B318" t="s">
        <v>331</v>
      </c>
      <c r="C318" t="s">
        <v>298</v>
      </c>
      <c r="D318" s="5">
        <v>145</v>
      </c>
      <c r="E318" s="5">
        <v>0</v>
      </c>
      <c r="F318" s="5" t="s">
        <v>37</v>
      </c>
      <c r="G318" s="5">
        <v>274</v>
      </c>
      <c r="H318" s="5">
        <v>275</v>
      </c>
      <c r="I318" s="5" t="s">
        <v>34</v>
      </c>
      <c r="J318" s="5" t="s">
        <v>34</v>
      </c>
      <c r="K318" s="5">
        <v>429</v>
      </c>
      <c r="L318" s="5" t="s">
        <v>75</v>
      </c>
      <c r="M318" s="5">
        <v>0</v>
      </c>
      <c r="N318" s="5">
        <v>9.5</v>
      </c>
      <c r="O318" s="5">
        <v>-11.11</v>
      </c>
      <c r="P318" s="6">
        <v>-0.74</v>
      </c>
    </row>
    <row r="319" spans="1:16">
      <c r="A319" s="17">
        <v>44959</v>
      </c>
      <c r="B319" t="s">
        <v>77</v>
      </c>
      <c r="C319" t="s">
        <v>76</v>
      </c>
      <c r="D319" s="5">
        <v>430</v>
      </c>
      <c r="E319" s="5">
        <v>0</v>
      </c>
      <c r="F319" s="5" t="s">
        <v>18</v>
      </c>
      <c r="G319" s="5">
        <v>163</v>
      </c>
      <c r="H319" s="5">
        <v>0</v>
      </c>
      <c r="I319" s="5">
        <v>177</v>
      </c>
      <c r="J319" s="5">
        <v>240</v>
      </c>
      <c r="K319" s="5">
        <v>218</v>
      </c>
      <c r="L319" s="5" t="s">
        <v>19</v>
      </c>
      <c r="M319" s="5">
        <v>0</v>
      </c>
      <c r="N319" s="5">
        <v>-3</v>
      </c>
      <c r="O319" s="5">
        <v>2.98</v>
      </c>
      <c r="P319" s="6">
        <v>-5.15</v>
      </c>
    </row>
    <row r="320" spans="1:16">
      <c r="A320" s="17">
        <v>44959</v>
      </c>
      <c r="B320" t="s">
        <v>333</v>
      </c>
      <c r="C320" t="s">
        <v>332</v>
      </c>
      <c r="D320" s="5">
        <v>453</v>
      </c>
      <c r="E320" s="5">
        <v>0</v>
      </c>
      <c r="F320" s="5" t="s">
        <v>396</v>
      </c>
      <c r="G320" s="5">
        <v>236</v>
      </c>
      <c r="H320" s="5">
        <v>336</v>
      </c>
      <c r="I320" s="5">
        <v>228</v>
      </c>
      <c r="J320" s="5">
        <v>309</v>
      </c>
      <c r="K320" s="5">
        <v>407</v>
      </c>
      <c r="L320" s="5">
        <v>0</v>
      </c>
      <c r="M320" s="5" t="s">
        <v>19</v>
      </c>
      <c r="N320" s="5">
        <v>5.5</v>
      </c>
      <c r="O320" s="5">
        <v>-16.45</v>
      </c>
      <c r="P320" s="6">
        <v>-10.85</v>
      </c>
    </row>
    <row r="321" spans="1:16">
      <c r="A321" s="17">
        <v>44959</v>
      </c>
      <c r="B321" t="s">
        <v>350</v>
      </c>
      <c r="C321" t="s">
        <v>261</v>
      </c>
      <c r="D321" s="5">
        <v>373</v>
      </c>
      <c r="E321" s="5">
        <v>0</v>
      </c>
      <c r="F321" s="5" t="s">
        <v>19</v>
      </c>
      <c r="G321" s="5" t="s">
        <v>34</v>
      </c>
      <c r="H321" s="5" t="s">
        <v>34</v>
      </c>
      <c r="I321" s="5" t="s">
        <v>34</v>
      </c>
      <c r="J321" s="5" t="s">
        <v>34</v>
      </c>
      <c r="K321" s="5">
        <v>492</v>
      </c>
      <c r="L321" s="5" t="s">
        <v>18</v>
      </c>
      <c r="M321" s="5">
        <v>0</v>
      </c>
      <c r="N321" s="5">
        <v>1.5</v>
      </c>
      <c r="O321" s="5">
        <v>0</v>
      </c>
      <c r="P321" s="6">
        <v>-14.88</v>
      </c>
    </row>
    <row r="322" spans="1:16">
      <c r="A322" s="17">
        <v>44959</v>
      </c>
      <c r="B322" t="s">
        <v>238</v>
      </c>
      <c r="C322" t="s">
        <v>237</v>
      </c>
      <c r="D322" s="5">
        <v>454</v>
      </c>
      <c r="E322" s="5">
        <v>0</v>
      </c>
      <c r="F322" s="5" t="s">
        <v>18</v>
      </c>
      <c r="G322" s="5">
        <v>192</v>
      </c>
      <c r="H322" s="5">
        <v>304</v>
      </c>
      <c r="I322" s="5">
        <v>260</v>
      </c>
      <c r="J322" s="5">
        <v>323</v>
      </c>
      <c r="K322" s="5">
        <v>331</v>
      </c>
      <c r="L322" s="5">
        <v>0</v>
      </c>
      <c r="M322" s="5" t="s">
        <v>37</v>
      </c>
      <c r="N322" s="5">
        <v>2.5</v>
      </c>
      <c r="O322" s="5">
        <v>-10.210000000000001</v>
      </c>
      <c r="P322" s="6">
        <v>-13.78</v>
      </c>
    </row>
    <row r="323" spans="1:16">
      <c r="A323" s="17">
        <v>44959</v>
      </c>
      <c r="B323" t="s">
        <v>29</v>
      </c>
      <c r="C323" t="s">
        <v>110</v>
      </c>
      <c r="D323" s="5">
        <v>367</v>
      </c>
      <c r="E323" s="5" t="s">
        <v>44</v>
      </c>
      <c r="F323" s="5">
        <v>0</v>
      </c>
      <c r="G323" s="5">
        <v>191</v>
      </c>
      <c r="H323" s="5">
        <v>116</v>
      </c>
      <c r="I323" s="5">
        <v>230</v>
      </c>
      <c r="J323" s="5">
        <v>133</v>
      </c>
      <c r="K323" s="5">
        <v>410</v>
      </c>
      <c r="L323" s="5">
        <v>0</v>
      </c>
      <c r="M323" s="5" t="s">
        <v>19</v>
      </c>
      <c r="N323" s="5" t="e">
        <v>#N/A</v>
      </c>
      <c r="O323" s="5">
        <v>7.03</v>
      </c>
      <c r="P323" s="6">
        <v>2.0699999999999998</v>
      </c>
    </row>
    <row r="324" spans="1:16">
      <c r="A324" s="17">
        <v>44959</v>
      </c>
      <c r="B324" t="s">
        <v>28</v>
      </c>
      <c r="C324" t="s">
        <v>166</v>
      </c>
      <c r="D324" s="5">
        <v>170</v>
      </c>
      <c r="E324" s="5" t="s">
        <v>19</v>
      </c>
      <c r="F324" s="5">
        <v>0</v>
      </c>
      <c r="G324" s="5">
        <v>181</v>
      </c>
      <c r="H324" s="5">
        <v>90</v>
      </c>
      <c r="I324" s="5">
        <v>132</v>
      </c>
      <c r="J324" s="5">
        <v>163</v>
      </c>
      <c r="K324" s="5">
        <v>296</v>
      </c>
      <c r="L324" s="5" t="s">
        <v>19</v>
      </c>
      <c r="M324" s="5">
        <v>0</v>
      </c>
      <c r="N324" s="5">
        <v>-1.5</v>
      </c>
      <c r="O324" s="5">
        <v>7.11</v>
      </c>
      <c r="P324" s="6">
        <v>-0.52</v>
      </c>
    </row>
    <row r="325" spans="1:16">
      <c r="A325" s="17">
        <v>44959</v>
      </c>
      <c r="B325" t="s">
        <v>31</v>
      </c>
      <c r="C325" t="s">
        <v>30</v>
      </c>
      <c r="D325" s="5">
        <v>132</v>
      </c>
      <c r="E325" s="5">
        <v>0</v>
      </c>
      <c r="F325" s="5" t="s">
        <v>19</v>
      </c>
      <c r="G325" s="5">
        <v>262</v>
      </c>
      <c r="H325" s="5">
        <v>214</v>
      </c>
      <c r="I325" s="5">
        <v>102</v>
      </c>
      <c r="J325" s="5">
        <v>229</v>
      </c>
      <c r="K325" s="5">
        <v>133</v>
      </c>
      <c r="L325" s="5">
        <v>0</v>
      </c>
      <c r="M325" s="5" t="s">
        <v>26</v>
      </c>
      <c r="N325" s="5" t="e">
        <v>#N/A</v>
      </c>
      <c r="O325" s="5">
        <v>-4.3</v>
      </c>
      <c r="P325" s="6">
        <v>-6.23</v>
      </c>
    </row>
    <row r="326" spans="1:16">
      <c r="A326" s="17">
        <v>44959</v>
      </c>
      <c r="B326" t="s">
        <v>94</v>
      </c>
      <c r="C326" t="s">
        <v>92</v>
      </c>
      <c r="D326" s="5">
        <v>518</v>
      </c>
      <c r="E326" s="5" t="s">
        <v>26</v>
      </c>
      <c r="F326" s="5">
        <v>0</v>
      </c>
      <c r="G326" s="5" t="s">
        <v>34</v>
      </c>
      <c r="H326" s="5" t="s">
        <v>34</v>
      </c>
      <c r="I326" s="5">
        <v>314</v>
      </c>
      <c r="J326" s="5">
        <v>156</v>
      </c>
      <c r="K326" s="5">
        <v>350</v>
      </c>
      <c r="L326" s="5">
        <v>0</v>
      </c>
      <c r="M326" s="5" t="s">
        <v>26</v>
      </c>
      <c r="N326" s="5" t="e">
        <v>#N/A</v>
      </c>
      <c r="O326" s="5">
        <v>0</v>
      </c>
      <c r="P326" s="6">
        <v>-3.91</v>
      </c>
    </row>
    <row r="327" spans="1:16">
      <c r="A327" s="17">
        <v>44959</v>
      </c>
      <c r="B327" t="s">
        <v>113</v>
      </c>
      <c r="C327" t="s">
        <v>97</v>
      </c>
      <c r="D327" s="5">
        <v>390</v>
      </c>
      <c r="E327" s="5">
        <v>0</v>
      </c>
      <c r="F327" s="5" t="s">
        <v>18</v>
      </c>
      <c r="G327" s="5">
        <v>296</v>
      </c>
      <c r="H327" s="5">
        <v>301</v>
      </c>
      <c r="I327" s="5">
        <v>161</v>
      </c>
      <c r="J327" s="5">
        <v>315</v>
      </c>
      <c r="K327" s="5">
        <v>243</v>
      </c>
      <c r="L327" s="5" t="s">
        <v>26</v>
      </c>
      <c r="M327" s="5">
        <v>0</v>
      </c>
      <c r="N327" s="5" t="e">
        <v>#N/A</v>
      </c>
      <c r="O327" s="5">
        <v>-10.77</v>
      </c>
      <c r="P327" s="6">
        <v>-9.4600000000000009</v>
      </c>
    </row>
    <row r="328" spans="1:16">
      <c r="A328" s="17">
        <v>44959</v>
      </c>
      <c r="B328" t="s">
        <v>173</v>
      </c>
      <c r="C328" t="s">
        <v>170</v>
      </c>
      <c r="D328" s="5">
        <v>473</v>
      </c>
      <c r="E328" s="5" t="s">
        <v>19</v>
      </c>
      <c r="F328" s="5">
        <v>0</v>
      </c>
      <c r="G328" s="5">
        <v>109</v>
      </c>
      <c r="H328" s="5">
        <v>209</v>
      </c>
      <c r="I328" s="5">
        <v>289</v>
      </c>
      <c r="J328" s="5">
        <v>113</v>
      </c>
      <c r="K328" s="5">
        <v>479</v>
      </c>
      <c r="L328" s="5" t="s">
        <v>19</v>
      </c>
      <c r="M328" s="5">
        <v>0</v>
      </c>
      <c r="N328" s="5">
        <v>5.5</v>
      </c>
      <c r="O328" s="5">
        <v>-3.47</v>
      </c>
      <c r="P328" s="6">
        <v>4.04</v>
      </c>
    </row>
    <row r="329" spans="1:16">
      <c r="A329" s="17">
        <v>44959</v>
      </c>
      <c r="B329" t="s">
        <v>144</v>
      </c>
      <c r="C329" t="s">
        <v>167</v>
      </c>
      <c r="D329" s="5">
        <v>285</v>
      </c>
      <c r="E329" s="5">
        <v>0</v>
      </c>
      <c r="F329" s="5" t="s">
        <v>18</v>
      </c>
      <c r="G329" s="5">
        <v>129</v>
      </c>
      <c r="H329" s="5">
        <v>222</v>
      </c>
      <c r="I329" s="5">
        <v>282</v>
      </c>
      <c r="J329" s="5">
        <v>259</v>
      </c>
      <c r="K329" s="5">
        <v>327</v>
      </c>
      <c r="L329" s="5" t="s">
        <v>37</v>
      </c>
      <c r="M329" s="5">
        <v>0</v>
      </c>
      <c r="N329" s="5">
        <v>-1.5</v>
      </c>
      <c r="O329" s="5">
        <v>-2.7</v>
      </c>
      <c r="P329" s="6">
        <v>-5.9</v>
      </c>
    </row>
    <row r="330" spans="1:16">
      <c r="A330" s="17">
        <v>44959</v>
      </c>
      <c r="B330" t="s">
        <v>143</v>
      </c>
      <c r="C330" t="s">
        <v>397</v>
      </c>
      <c r="D330" s="5">
        <v>319</v>
      </c>
      <c r="E330" s="5">
        <v>0</v>
      </c>
      <c r="F330" s="5" t="s">
        <v>18</v>
      </c>
      <c r="G330" s="5" t="s">
        <v>34</v>
      </c>
      <c r="H330" s="5" t="s">
        <v>34</v>
      </c>
      <c r="I330" s="5">
        <v>193</v>
      </c>
      <c r="J330" s="5">
        <v>272</v>
      </c>
      <c r="K330" s="5">
        <v>289</v>
      </c>
      <c r="L330" s="5">
        <v>0</v>
      </c>
      <c r="M330" s="5" t="s">
        <v>19</v>
      </c>
      <c r="N330" s="5" t="e">
        <v>#N/A</v>
      </c>
      <c r="O330" s="5">
        <v>-2.6</v>
      </c>
      <c r="P330" s="6">
        <v>-6.95</v>
      </c>
    </row>
    <row r="331" spans="1:16">
      <c r="A331" s="17">
        <v>44959</v>
      </c>
      <c r="B331" t="s">
        <v>172</v>
      </c>
      <c r="C331" t="s">
        <v>398</v>
      </c>
      <c r="D331" s="5">
        <v>75</v>
      </c>
      <c r="E331" s="5" t="s">
        <v>37</v>
      </c>
      <c r="F331" s="5">
        <v>0</v>
      </c>
      <c r="G331" s="5" t="s">
        <v>34</v>
      </c>
      <c r="H331" s="5" t="s">
        <v>34</v>
      </c>
      <c r="I331" s="5" t="s">
        <v>34</v>
      </c>
      <c r="J331" s="5" t="s">
        <v>34</v>
      </c>
      <c r="K331" s="5">
        <v>96</v>
      </c>
      <c r="L331" s="5">
        <v>0</v>
      </c>
      <c r="M331" s="5" t="s">
        <v>37</v>
      </c>
      <c r="N331" s="5">
        <v>-1</v>
      </c>
      <c r="O331" s="5">
        <v>-0.28000000000000003</v>
      </c>
      <c r="P331" s="6">
        <v>-4.1399999999999997</v>
      </c>
    </row>
    <row r="332" spans="1:16">
      <c r="A332" s="17">
        <v>44959</v>
      </c>
      <c r="B332" t="s">
        <v>399</v>
      </c>
      <c r="C332" t="s">
        <v>355</v>
      </c>
      <c r="D332" s="5">
        <v>65</v>
      </c>
      <c r="E332" s="5">
        <v>0</v>
      </c>
      <c r="F332" s="5" t="s">
        <v>18</v>
      </c>
      <c r="G332" s="5">
        <v>248</v>
      </c>
      <c r="H332" s="5">
        <v>0</v>
      </c>
      <c r="I332" s="5">
        <v>178</v>
      </c>
      <c r="J332" s="5">
        <v>157</v>
      </c>
      <c r="K332" s="5">
        <v>101</v>
      </c>
      <c r="L332" s="5">
        <v>0</v>
      </c>
      <c r="M332" s="5" t="s">
        <v>19</v>
      </c>
      <c r="N332" s="5">
        <v>-7.5</v>
      </c>
      <c r="O332" s="5">
        <v>9.69</v>
      </c>
      <c r="P332" s="6">
        <v>-2.4300000000000002</v>
      </c>
    </row>
    <row r="333" spans="1:16">
      <c r="A333" s="17">
        <v>44959</v>
      </c>
      <c r="B333" t="s">
        <v>356</v>
      </c>
      <c r="C333" t="s">
        <v>358</v>
      </c>
      <c r="D333" s="5">
        <v>268</v>
      </c>
      <c r="E333" s="5">
        <v>0</v>
      </c>
      <c r="F333" s="5" t="s">
        <v>18</v>
      </c>
      <c r="G333" s="5">
        <v>244</v>
      </c>
      <c r="H333" s="5">
        <v>267</v>
      </c>
      <c r="I333" s="5" t="s">
        <v>34</v>
      </c>
      <c r="J333" s="5" t="s">
        <v>34</v>
      </c>
      <c r="K333" s="5">
        <v>431</v>
      </c>
      <c r="L333" s="5" t="s">
        <v>19</v>
      </c>
      <c r="M333" s="5">
        <v>0</v>
      </c>
      <c r="N333" s="5" t="e">
        <v>#N/A</v>
      </c>
      <c r="O333" s="5">
        <v>-8.7200000000000006</v>
      </c>
      <c r="P333" s="6">
        <v>1.03</v>
      </c>
    </row>
    <row r="334" spans="1:16">
      <c r="A334" s="17">
        <v>44959</v>
      </c>
      <c r="B334" t="s">
        <v>79</v>
      </c>
      <c r="C334" t="s">
        <v>360</v>
      </c>
      <c r="D334" s="5">
        <v>111</v>
      </c>
      <c r="E334" s="5" t="s">
        <v>18</v>
      </c>
      <c r="F334" s="5">
        <v>0</v>
      </c>
      <c r="G334" s="5">
        <v>210</v>
      </c>
      <c r="H334" s="5">
        <v>349</v>
      </c>
      <c r="I334" s="5">
        <v>184</v>
      </c>
      <c r="J334" s="5">
        <v>314</v>
      </c>
      <c r="K334" s="5">
        <v>379</v>
      </c>
      <c r="L334" s="5" t="s">
        <v>18</v>
      </c>
      <c r="M334" s="5">
        <v>0</v>
      </c>
      <c r="N334" s="5">
        <v>3</v>
      </c>
      <c r="O334" s="5">
        <v>-15.19</v>
      </c>
      <c r="P334" s="6">
        <v>-12.97</v>
      </c>
    </row>
    <row r="335" spans="1:16">
      <c r="A335" s="17">
        <v>44959</v>
      </c>
      <c r="B335" t="s">
        <v>361</v>
      </c>
      <c r="C335" t="s">
        <v>354</v>
      </c>
      <c r="D335" s="5">
        <v>467</v>
      </c>
      <c r="E335" s="5">
        <v>0</v>
      </c>
      <c r="F335" s="5" t="s">
        <v>18</v>
      </c>
      <c r="G335" s="5">
        <v>269</v>
      </c>
      <c r="H335" s="5">
        <v>282</v>
      </c>
      <c r="I335" s="5">
        <v>318</v>
      </c>
      <c r="J335" s="5">
        <v>352</v>
      </c>
      <c r="K335" s="5">
        <v>140</v>
      </c>
      <c r="L335" s="5">
        <v>0</v>
      </c>
      <c r="M335" s="5" t="s">
        <v>18</v>
      </c>
      <c r="N335" s="5">
        <v>0</v>
      </c>
      <c r="O335" s="5">
        <v>-11.94</v>
      </c>
      <c r="P335" s="6">
        <v>-16.989999999999998</v>
      </c>
    </row>
    <row r="336" spans="1:16">
      <c r="A336" s="17">
        <v>44959</v>
      </c>
      <c r="B336" t="s">
        <v>78</v>
      </c>
      <c r="C336" t="s">
        <v>359</v>
      </c>
      <c r="D336" s="5">
        <v>409</v>
      </c>
      <c r="E336" s="5" t="s">
        <v>27</v>
      </c>
      <c r="F336" s="5">
        <v>0</v>
      </c>
      <c r="G336" s="5">
        <v>245</v>
      </c>
      <c r="H336" s="5">
        <v>140</v>
      </c>
      <c r="I336" s="5">
        <v>167</v>
      </c>
      <c r="J336" s="5">
        <v>125</v>
      </c>
      <c r="K336" s="5">
        <v>146</v>
      </c>
      <c r="L336" s="5" t="s">
        <v>37</v>
      </c>
      <c r="M336" s="5">
        <v>0</v>
      </c>
      <c r="N336" s="5">
        <v>3</v>
      </c>
      <c r="O336" s="5">
        <v>2.78</v>
      </c>
      <c r="P336" s="6">
        <v>6.35</v>
      </c>
    </row>
    <row r="337" spans="1:16">
      <c r="A337" s="17">
        <v>44959</v>
      </c>
      <c r="B337" t="s">
        <v>353</v>
      </c>
      <c r="C337" t="s">
        <v>357</v>
      </c>
      <c r="D337" s="5">
        <v>91</v>
      </c>
      <c r="E337" s="5" t="s">
        <v>18</v>
      </c>
      <c r="F337" s="5">
        <v>0</v>
      </c>
      <c r="G337" s="5">
        <v>150</v>
      </c>
      <c r="H337" s="5">
        <v>219</v>
      </c>
      <c r="I337" s="5">
        <v>231</v>
      </c>
      <c r="J337" s="5">
        <v>355</v>
      </c>
      <c r="K337" s="5">
        <v>239</v>
      </c>
      <c r="L337" s="5" t="s">
        <v>18</v>
      </c>
      <c r="M337" s="5">
        <v>0</v>
      </c>
      <c r="N337" s="5">
        <v>-8.5</v>
      </c>
      <c r="O337" s="5">
        <v>-2.72</v>
      </c>
      <c r="P337" s="6">
        <v>-19.920000000000002</v>
      </c>
    </row>
    <row r="338" spans="1:16">
      <c r="A338" s="17">
        <v>44959</v>
      </c>
      <c r="B338" t="s">
        <v>373</v>
      </c>
      <c r="C338" t="s">
        <v>364</v>
      </c>
      <c r="D338" s="5">
        <v>277</v>
      </c>
      <c r="E338" s="5">
        <v>0</v>
      </c>
      <c r="F338" s="5" t="s">
        <v>37</v>
      </c>
      <c r="G338" s="5">
        <v>233</v>
      </c>
      <c r="H338" s="5">
        <v>269</v>
      </c>
      <c r="I338" s="5">
        <v>281</v>
      </c>
      <c r="J338" s="5">
        <v>182</v>
      </c>
      <c r="K338" s="5">
        <v>168</v>
      </c>
      <c r="L338" s="5" t="s">
        <v>18</v>
      </c>
      <c r="M338" s="5">
        <v>0</v>
      </c>
      <c r="N338" s="5">
        <v>6</v>
      </c>
      <c r="O338" s="5">
        <v>-9.4</v>
      </c>
      <c r="P338" s="6">
        <v>-2.1800000000000002</v>
      </c>
    </row>
    <row r="339" spans="1:16">
      <c r="A339" s="17">
        <v>44959</v>
      </c>
      <c r="B339" t="s">
        <v>192</v>
      </c>
      <c r="C339" t="s">
        <v>175</v>
      </c>
      <c r="D339" s="5">
        <v>60</v>
      </c>
      <c r="E339" s="5">
        <v>0</v>
      </c>
      <c r="F339" s="5" t="s">
        <v>18</v>
      </c>
      <c r="G339" s="5">
        <v>331</v>
      </c>
      <c r="H339" s="5">
        <v>333</v>
      </c>
      <c r="I339" s="5" t="s">
        <v>34</v>
      </c>
      <c r="J339" s="5" t="s">
        <v>34</v>
      </c>
      <c r="K339" s="5">
        <v>119</v>
      </c>
      <c r="L339" s="5">
        <v>0</v>
      </c>
      <c r="M339" s="5" t="s">
        <v>37</v>
      </c>
      <c r="N339" s="5">
        <v>12.5</v>
      </c>
      <c r="O339" s="5">
        <v>-15.1</v>
      </c>
      <c r="P339" s="6">
        <v>0.11</v>
      </c>
    </row>
    <row r="340" spans="1:16">
      <c r="A340" s="17">
        <v>44959</v>
      </c>
      <c r="B340" t="s">
        <v>193</v>
      </c>
      <c r="C340" t="s">
        <v>365</v>
      </c>
      <c r="D340" s="5">
        <v>266</v>
      </c>
      <c r="E340" s="5" t="s">
        <v>26</v>
      </c>
      <c r="F340" s="5">
        <v>0</v>
      </c>
      <c r="G340" s="5">
        <v>299</v>
      </c>
      <c r="H340" s="5">
        <v>319</v>
      </c>
      <c r="I340" s="5">
        <v>195</v>
      </c>
      <c r="J340" s="5">
        <v>178</v>
      </c>
      <c r="K340" s="5">
        <v>378</v>
      </c>
      <c r="L340" s="5">
        <v>0</v>
      </c>
      <c r="M340" s="5" t="s">
        <v>19</v>
      </c>
      <c r="N340" s="5">
        <v>5.5</v>
      </c>
      <c r="O340" s="5">
        <v>-8.67</v>
      </c>
      <c r="P340" s="6">
        <v>-1.1399999999999999</v>
      </c>
    </row>
    <row r="341" spans="1:16">
      <c r="A341" s="17">
        <v>44959</v>
      </c>
      <c r="B341" t="s">
        <v>351</v>
      </c>
      <c r="C341" t="s">
        <v>109</v>
      </c>
      <c r="D341" s="5">
        <v>76</v>
      </c>
      <c r="E341" s="5">
        <v>0</v>
      </c>
      <c r="F341" s="5" t="s">
        <v>37</v>
      </c>
      <c r="G341" s="5">
        <v>225</v>
      </c>
      <c r="H341" s="5">
        <v>251</v>
      </c>
      <c r="I341" s="5" t="s">
        <v>34</v>
      </c>
      <c r="J341" s="5" t="s">
        <v>34</v>
      </c>
      <c r="K341" s="5">
        <v>516</v>
      </c>
      <c r="L341" s="5">
        <v>0</v>
      </c>
      <c r="M341" s="5" t="s">
        <v>18</v>
      </c>
      <c r="N341" s="5">
        <v>3</v>
      </c>
      <c r="O341" s="5">
        <v>-6.72</v>
      </c>
      <c r="P341" s="6">
        <v>0</v>
      </c>
    </row>
    <row r="342" spans="1:16">
      <c r="A342" s="17">
        <v>44959</v>
      </c>
      <c r="B342" t="s">
        <v>375</v>
      </c>
      <c r="C342" t="s">
        <v>85</v>
      </c>
      <c r="D342" s="5">
        <v>169</v>
      </c>
      <c r="E342" s="5" t="s">
        <v>19</v>
      </c>
      <c r="F342" s="5">
        <v>0</v>
      </c>
      <c r="G342" s="5">
        <v>136</v>
      </c>
      <c r="H342" s="5">
        <v>299</v>
      </c>
      <c r="I342" s="5">
        <v>217</v>
      </c>
      <c r="J342" s="5">
        <v>190</v>
      </c>
      <c r="K342" s="5">
        <v>108</v>
      </c>
      <c r="L342" s="5" t="s">
        <v>18</v>
      </c>
      <c r="M342" s="5">
        <v>0</v>
      </c>
      <c r="N342" s="5">
        <v>7</v>
      </c>
      <c r="O342" s="5">
        <v>-8.1300000000000008</v>
      </c>
      <c r="P342" s="6">
        <v>-1.22</v>
      </c>
    </row>
    <row r="343" spans="1:16">
      <c r="A343" s="17">
        <v>44959</v>
      </c>
      <c r="B343" t="s">
        <v>174</v>
      </c>
      <c r="C343" t="s">
        <v>115</v>
      </c>
      <c r="D343" s="5" t="e">
        <v>#N/A</v>
      </c>
      <c r="E343" s="5" t="e">
        <v>#N/A</v>
      </c>
      <c r="F343" s="5" t="e">
        <v>#N/A</v>
      </c>
      <c r="G343" s="5" t="s">
        <v>34</v>
      </c>
      <c r="H343" s="5" t="s">
        <v>34</v>
      </c>
      <c r="I343" s="5">
        <v>174</v>
      </c>
      <c r="J343" s="5">
        <v>268</v>
      </c>
      <c r="K343" s="5">
        <v>26</v>
      </c>
      <c r="L343" s="5">
        <v>0</v>
      </c>
      <c r="M343" s="5" t="s">
        <v>18</v>
      </c>
      <c r="N343" s="5">
        <v>-3.5</v>
      </c>
      <c r="O343" s="5" t="e">
        <v>#N/A</v>
      </c>
      <c r="P343" s="6">
        <v>-7.68</v>
      </c>
    </row>
    <row r="344" spans="1:16">
      <c r="A344" s="17">
        <v>44959</v>
      </c>
      <c r="B344" t="s">
        <v>218</v>
      </c>
      <c r="C344" t="s">
        <v>179</v>
      </c>
      <c r="D344" s="5">
        <v>376</v>
      </c>
      <c r="E344" s="5" t="s">
        <v>26</v>
      </c>
      <c r="F344" s="5">
        <v>0</v>
      </c>
      <c r="G344" s="5">
        <v>70</v>
      </c>
      <c r="H344" s="5">
        <v>112</v>
      </c>
      <c r="I344" s="5">
        <v>92</v>
      </c>
      <c r="J344" s="5">
        <v>66</v>
      </c>
      <c r="K344" s="5">
        <v>439</v>
      </c>
      <c r="L344" s="5">
        <v>0</v>
      </c>
      <c r="M344" s="5" t="s">
        <v>18</v>
      </c>
      <c r="N344" s="5">
        <v>6</v>
      </c>
      <c r="O344" s="5">
        <v>6.69</v>
      </c>
      <c r="P344" s="6">
        <v>14.81</v>
      </c>
    </row>
    <row r="345" spans="1:16">
      <c r="A345" s="17">
        <v>44959</v>
      </c>
      <c r="B345" t="s">
        <v>255</v>
      </c>
      <c r="C345" t="s">
        <v>208</v>
      </c>
      <c r="D345" s="5">
        <v>301</v>
      </c>
      <c r="E345" s="5" t="s">
        <v>18</v>
      </c>
      <c r="F345" s="5">
        <v>0</v>
      </c>
      <c r="G345" s="5">
        <v>73</v>
      </c>
      <c r="H345" s="5">
        <v>223</v>
      </c>
      <c r="I345" s="5">
        <v>58</v>
      </c>
      <c r="J345" s="5">
        <v>54</v>
      </c>
      <c r="K345" s="5">
        <v>16</v>
      </c>
      <c r="L345" s="5">
        <v>0</v>
      </c>
      <c r="M345" s="5" t="s">
        <v>26</v>
      </c>
      <c r="N345" s="5">
        <v>12</v>
      </c>
      <c r="O345" s="5">
        <v>-1.89</v>
      </c>
      <c r="P345" s="6">
        <v>11.75</v>
      </c>
    </row>
    <row r="346" spans="1:16">
      <c r="A346" s="17">
        <v>44959</v>
      </c>
      <c r="B346" t="s">
        <v>66</v>
      </c>
      <c r="C346" t="s">
        <v>160</v>
      </c>
      <c r="D346" s="5">
        <v>444</v>
      </c>
      <c r="E346" s="5">
        <v>0</v>
      </c>
      <c r="F346" s="5" t="s">
        <v>75</v>
      </c>
      <c r="G346" s="5" t="s">
        <v>34</v>
      </c>
      <c r="H346" s="5" t="s">
        <v>34</v>
      </c>
      <c r="I346" s="5">
        <v>90</v>
      </c>
      <c r="J346" s="5">
        <v>143</v>
      </c>
      <c r="K346" s="5">
        <v>464</v>
      </c>
      <c r="L346" s="5">
        <v>0</v>
      </c>
      <c r="M346" s="5" t="s">
        <v>44</v>
      </c>
      <c r="N346" s="5">
        <v>12.5</v>
      </c>
      <c r="O346" s="5">
        <v>-12.67</v>
      </c>
      <c r="P346" s="6">
        <v>-0.31</v>
      </c>
    </row>
    <row r="347" spans="1:16">
      <c r="A347" s="17">
        <v>44959</v>
      </c>
      <c r="B347" t="s">
        <v>180</v>
      </c>
      <c r="C347" t="s">
        <v>106</v>
      </c>
      <c r="D347" s="5" t="e">
        <v>#N/A</v>
      </c>
      <c r="E347" s="5" t="e">
        <v>#N/A</v>
      </c>
      <c r="F347" s="5" t="e">
        <v>#N/A</v>
      </c>
      <c r="G347" s="5">
        <v>343</v>
      </c>
      <c r="H347" s="5">
        <v>196</v>
      </c>
      <c r="I347" s="5">
        <v>321</v>
      </c>
      <c r="J347" s="5">
        <v>334</v>
      </c>
      <c r="K347" s="5">
        <v>259</v>
      </c>
      <c r="L347" s="5">
        <v>0</v>
      </c>
      <c r="M347" s="5" t="s">
        <v>44</v>
      </c>
      <c r="N347" s="5" t="e">
        <v>#N/A</v>
      </c>
      <c r="O347" s="5" t="e">
        <v>#N/A</v>
      </c>
      <c r="P347" s="6">
        <v>-17.13</v>
      </c>
    </row>
    <row r="348" spans="1:16">
      <c r="A348" s="17">
        <v>44959</v>
      </c>
      <c r="B348" t="s">
        <v>105</v>
      </c>
      <c r="C348" t="s">
        <v>181</v>
      </c>
      <c r="D348" s="5">
        <v>287</v>
      </c>
      <c r="E348" s="5" t="s">
        <v>26</v>
      </c>
      <c r="F348" s="5">
        <v>0</v>
      </c>
      <c r="G348" s="5">
        <v>330</v>
      </c>
      <c r="H348" s="5">
        <v>243</v>
      </c>
      <c r="I348" s="5" t="s">
        <v>34</v>
      </c>
      <c r="J348" s="5" t="s">
        <v>34</v>
      </c>
      <c r="K348" s="5" t="s">
        <v>34</v>
      </c>
      <c r="L348" s="5" t="e">
        <v>#N/A</v>
      </c>
      <c r="M348" s="5" t="e">
        <v>#N/A</v>
      </c>
      <c r="N348" s="5" t="e">
        <v>#N/A</v>
      </c>
      <c r="O348" s="5">
        <v>-2.79</v>
      </c>
      <c r="P348" s="6">
        <v>-17.47</v>
      </c>
    </row>
    <row r="349" spans="1:16">
      <c r="A349" s="17">
        <v>44959</v>
      </c>
      <c r="B349" t="s">
        <v>368</v>
      </c>
      <c r="C349" t="s">
        <v>25</v>
      </c>
      <c r="D349" s="5">
        <v>352</v>
      </c>
      <c r="E349" s="5" t="s">
        <v>18</v>
      </c>
      <c r="F349" s="5">
        <v>0</v>
      </c>
      <c r="G349" s="5">
        <v>267</v>
      </c>
      <c r="H349" s="5">
        <v>188</v>
      </c>
      <c r="I349" s="5">
        <v>183</v>
      </c>
      <c r="J349" s="5">
        <v>321</v>
      </c>
      <c r="K349" s="5">
        <v>18</v>
      </c>
      <c r="L349" s="5">
        <v>0</v>
      </c>
      <c r="M349" s="5" t="s">
        <v>80</v>
      </c>
      <c r="N349" s="5">
        <v>-4</v>
      </c>
      <c r="O349" s="5">
        <v>-0.35</v>
      </c>
      <c r="P349" s="6">
        <v>-12.68</v>
      </c>
    </row>
    <row r="350" spans="1:16">
      <c r="A350" s="17">
        <v>44959</v>
      </c>
      <c r="B350" t="s">
        <v>400</v>
      </c>
      <c r="C350" t="s">
        <v>36</v>
      </c>
      <c r="D350" s="5">
        <v>274</v>
      </c>
      <c r="E350" s="5">
        <v>0</v>
      </c>
      <c r="F350" s="5" t="s">
        <v>37</v>
      </c>
      <c r="G350" s="5">
        <v>317</v>
      </c>
      <c r="H350" s="5">
        <v>328</v>
      </c>
      <c r="I350" s="5">
        <v>89</v>
      </c>
      <c r="J350" s="5">
        <v>193</v>
      </c>
      <c r="K350" s="5">
        <v>358</v>
      </c>
      <c r="L350" s="5" t="s">
        <v>18</v>
      </c>
      <c r="M350" s="5">
        <v>0</v>
      </c>
      <c r="N350" s="5">
        <v>9.5</v>
      </c>
      <c r="O350" s="5">
        <v>-12.25</v>
      </c>
      <c r="P350" s="6">
        <v>-1.34</v>
      </c>
    </row>
    <row r="351" spans="1:16">
      <c r="A351" s="17">
        <v>44959</v>
      </c>
      <c r="B351" t="s">
        <v>401</v>
      </c>
      <c r="C351" t="s">
        <v>352</v>
      </c>
      <c r="D351" s="5">
        <v>276</v>
      </c>
      <c r="E351" s="5" t="s">
        <v>18</v>
      </c>
      <c r="F351" s="5">
        <v>0</v>
      </c>
      <c r="G351" s="5">
        <v>125</v>
      </c>
      <c r="H351" s="5">
        <v>227</v>
      </c>
      <c r="I351" s="5">
        <v>185</v>
      </c>
      <c r="J351" s="5">
        <v>294</v>
      </c>
      <c r="K351" s="5">
        <v>357</v>
      </c>
      <c r="L351" s="5">
        <v>0</v>
      </c>
      <c r="M351" s="5" t="s">
        <v>18</v>
      </c>
      <c r="N351" s="5">
        <v>-1.5</v>
      </c>
      <c r="O351" s="5">
        <v>-4.9800000000000004</v>
      </c>
      <c r="P351" s="6">
        <v>-10.4</v>
      </c>
    </row>
    <row r="352" spans="1:16">
      <c r="A352" s="17">
        <v>44959</v>
      </c>
      <c r="B352" t="s">
        <v>32</v>
      </c>
      <c r="C352" t="s">
        <v>369</v>
      </c>
      <c r="D352" s="5">
        <v>491</v>
      </c>
      <c r="E352" s="5">
        <v>0</v>
      </c>
      <c r="F352" s="5" t="s">
        <v>18</v>
      </c>
      <c r="G352" s="5" t="s">
        <v>34</v>
      </c>
      <c r="H352" s="5" t="s">
        <v>34</v>
      </c>
      <c r="I352" s="5" t="s">
        <v>34</v>
      </c>
      <c r="J352" s="5" t="s">
        <v>34</v>
      </c>
      <c r="K352" s="5" t="s">
        <v>34</v>
      </c>
      <c r="L352" s="5" t="e">
        <v>#N/A</v>
      </c>
      <c r="M352" s="5" t="e">
        <v>#N/A</v>
      </c>
      <c r="N352" s="5" t="e">
        <v>#N/A</v>
      </c>
      <c r="O352" s="5">
        <v>0</v>
      </c>
      <c r="P352" s="6" t="e">
        <v>#N/A</v>
      </c>
    </row>
    <row r="353" spans="1:16">
      <c r="A353" s="17">
        <v>44959</v>
      </c>
      <c r="B353" t="s">
        <v>96</v>
      </c>
      <c r="C353" t="s">
        <v>372</v>
      </c>
      <c r="D353" s="5">
        <v>186</v>
      </c>
      <c r="E353" s="5" t="s">
        <v>18</v>
      </c>
      <c r="F353" s="5">
        <v>0</v>
      </c>
      <c r="G353" s="5">
        <v>298</v>
      </c>
      <c r="H353" s="5">
        <v>0</v>
      </c>
      <c r="I353" s="5">
        <v>268</v>
      </c>
      <c r="J353" s="5">
        <v>236</v>
      </c>
      <c r="K353" s="5" t="s">
        <v>34</v>
      </c>
      <c r="L353" s="5" t="e">
        <v>#N/A</v>
      </c>
      <c r="M353" s="5" t="e">
        <v>#N/A</v>
      </c>
      <c r="N353" s="5" t="e">
        <v>#N/A</v>
      </c>
      <c r="O353" s="5">
        <v>-14.7</v>
      </c>
      <c r="P353" s="6" t="e">
        <v>#N/A</v>
      </c>
    </row>
    <row r="354" spans="1:16">
      <c r="A354" s="17">
        <v>44959</v>
      </c>
      <c r="B354" t="s">
        <v>366</v>
      </c>
      <c r="C354" t="s">
        <v>86</v>
      </c>
      <c r="D354" s="5">
        <v>184</v>
      </c>
      <c r="E354" s="5" t="s">
        <v>27</v>
      </c>
      <c r="F354" s="5">
        <v>0</v>
      </c>
      <c r="G354" s="5">
        <v>96</v>
      </c>
      <c r="H354" s="5">
        <v>70</v>
      </c>
      <c r="I354" s="5">
        <v>307</v>
      </c>
      <c r="J354" s="5">
        <v>255</v>
      </c>
      <c r="K354" s="5">
        <v>22</v>
      </c>
      <c r="L354" s="5">
        <v>0</v>
      </c>
      <c r="M354" s="5" t="s">
        <v>27</v>
      </c>
      <c r="N354" s="5">
        <v>-17</v>
      </c>
      <c r="O354" s="5">
        <v>14.89</v>
      </c>
      <c r="P354" s="6">
        <v>-12.13</v>
      </c>
    </row>
    <row r="355" spans="1:16">
      <c r="A355" s="17">
        <v>44959</v>
      </c>
      <c r="B355" t="s">
        <v>363</v>
      </c>
      <c r="C355" t="s">
        <v>116</v>
      </c>
      <c r="D355" s="5">
        <v>489</v>
      </c>
      <c r="E355" s="5" t="s">
        <v>19</v>
      </c>
      <c r="F355" s="5">
        <v>0</v>
      </c>
      <c r="G355" s="5" t="s">
        <v>34</v>
      </c>
      <c r="H355" s="5" t="s">
        <v>34</v>
      </c>
      <c r="I355" s="5">
        <v>218</v>
      </c>
      <c r="J355" s="5">
        <v>185</v>
      </c>
      <c r="K355" s="5">
        <v>185</v>
      </c>
      <c r="L355" s="5">
        <v>0</v>
      </c>
      <c r="M355" s="5" t="s">
        <v>19</v>
      </c>
      <c r="N355" s="5" t="e">
        <v>#N/A</v>
      </c>
      <c r="O355" s="5">
        <v>0</v>
      </c>
      <c r="P355" s="6">
        <v>-1.37</v>
      </c>
    </row>
    <row r="356" spans="1:16">
      <c r="A356" s="17">
        <v>44959</v>
      </c>
      <c r="B356" t="s">
        <v>161</v>
      </c>
      <c r="C356" t="s">
        <v>88</v>
      </c>
      <c r="D356" s="5">
        <v>157</v>
      </c>
      <c r="E356" s="5" t="s">
        <v>26</v>
      </c>
      <c r="F356" s="5">
        <v>0</v>
      </c>
      <c r="G356" s="5">
        <v>352</v>
      </c>
      <c r="H356" s="5">
        <v>353</v>
      </c>
      <c r="I356" s="5" t="s">
        <v>34</v>
      </c>
      <c r="J356" s="5" t="s">
        <v>34</v>
      </c>
      <c r="K356" s="5">
        <v>508</v>
      </c>
      <c r="L356" s="5" t="s">
        <v>37</v>
      </c>
      <c r="M356" s="5">
        <v>0</v>
      </c>
      <c r="N356" s="5">
        <v>9</v>
      </c>
      <c r="O356" s="5">
        <v>-16.309999999999999</v>
      </c>
      <c r="P356" s="6">
        <v>0</v>
      </c>
    </row>
    <row r="357" spans="1:16">
      <c r="A357" s="17">
        <v>44959</v>
      </c>
      <c r="B357" t="s">
        <v>162</v>
      </c>
      <c r="C357" t="s">
        <v>90</v>
      </c>
      <c r="D357" s="5">
        <v>181</v>
      </c>
      <c r="E357" s="5">
        <v>0</v>
      </c>
      <c r="F357" s="5" t="s">
        <v>37</v>
      </c>
      <c r="G357" s="5">
        <v>275</v>
      </c>
      <c r="H357" s="5">
        <v>359</v>
      </c>
      <c r="I357" s="5" t="s">
        <v>34</v>
      </c>
      <c r="J357" s="5" t="s">
        <v>34</v>
      </c>
      <c r="K357" s="5">
        <v>506</v>
      </c>
      <c r="L357" s="5">
        <v>0</v>
      </c>
      <c r="M357" s="5" t="s">
        <v>60</v>
      </c>
      <c r="N357" s="5">
        <v>10</v>
      </c>
      <c r="O357" s="5">
        <v>-23.43</v>
      </c>
      <c r="P357" s="6">
        <v>0</v>
      </c>
    </row>
    <row r="358" spans="1:16">
      <c r="A358" s="17">
        <v>44959</v>
      </c>
      <c r="B358" t="s">
        <v>112</v>
      </c>
      <c r="C358" t="s">
        <v>111</v>
      </c>
      <c r="D358" s="5">
        <v>400</v>
      </c>
      <c r="E358" s="5">
        <v>0</v>
      </c>
      <c r="F358" s="5" t="s">
        <v>18</v>
      </c>
      <c r="G358" s="5">
        <v>152</v>
      </c>
      <c r="H358" s="5">
        <v>202</v>
      </c>
      <c r="I358" s="5" t="s">
        <v>34</v>
      </c>
      <c r="J358" s="5" t="s">
        <v>34</v>
      </c>
      <c r="K358" s="5">
        <v>191</v>
      </c>
      <c r="L358" s="5" t="s">
        <v>75</v>
      </c>
      <c r="M358" s="5">
        <v>0</v>
      </c>
      <c r="N358" s="5" t="e">
        <v>#N/A</v>
      </c>
      <c r="O358" s="5">
        <v>-2.93</v>
      </c>
      <c r="P358" s="6">
        <v>6.33</v>
      </c>
    </row>
    <row r="359" spans="1:16">
      <c r="A359" s="17">
        <v>44959</v>
      </c>
      <c r="B359" t="s">
        <v>95</v>
      </c>
      <c r="C359" t="s">
        <v>91</v>
      </c>
      <c r="D359" s="5">
        <v>389</v>
      </c>
      <c r="E359" s="5" t="s">
        <v>18</v>
      </c>
      <c r="F359" s="5">
        <v>0</v>
      </c>
      <c r="G359" s="5">
        <v>312</v>
      </c>
      <c r="H359" s="5">
        <v>305</v>
      </c>
      <c r="I359" s="5" t="s">
        <v>34</v>
      </c>
      <c r="J359" s="5" t="s">
        <v>34</v>
      </c>
      <c r="K359" s="5">
        <v>494</v>
      </c>
      <c r="L359" s="5">
        <v>0</v>
      </c>
      <c r="M359" s="5" t="s">
        <v>18</v>
      </c>
      <c r="N359" s="5" t="e">
        <v>#N/A</v>
      </c>
      <c r="O359" s="5">
        <v>-12.87</v>
      </c>
      <c r="P359" s="6">
        <v>-5.74</v>
      </c>
    </row>
    <row r="360" spans="1:16">
      <c r="A360" s="17">
        <v>44959</v>
      </c>
      <c r="B360" t="s">
        <v>252</v>
      </c>
      <c r="C360" t="s">
        <v>253</v>
      </c>
      <c r="D360" s="5">
        <v>148</v>
      </c>
      <c r="E360" s="5">
        <v>2</v>
      </c>
      <c r="F360" s="5">
        <v>0</v>
      </c>
      <c r="G360" s="5">
        <v>11</v>
      </c>
      <c r="H360" s="5">
        <v>1</v>
      </c>
      <c r="I360" s="5">
        <v>62</v>
      </c>
      <c r="J360" s="5">
        <v>123</v>
      </c>
      <c r="K360" s="5">
        <v>466</v>
      </c>
      <c r="L360" s="5" t="s">
        <v>18</v>
      </c>
      <c r="M360" s="5">
        <v>0</v>
      </c>
      <c r="N360" s="5">
        <v>-12</v>
      </c>
      <c r="O360" s="5">
        <v>29.36</v>
      </c>
      <c r="P360" s="6">
        <v>4.25</v>
      </c>
    </row>
    <row r="361" spans="1:16">
      <c r="A361" s="17">
        <v>44959</v>
      </c>
      <c r="B361" t="s">
        <v>178</v>
      </c>
      <c r="C361" t="s">
        <v>374</v>
      </c>
      <c r="D361" s="5">
        <v>456</v>
      </c>
      <c r="E361" s="5">
        <v>0</v>
      </c>
      <c r="F361" s="5" t="s">
        <v>18</v>
      </c>
      <c r="G361" s="5">
        <v>101</v>
      </c>
      <c r="H361" s="5">
        <v>107</v>
      </c>
      <c r="I361" s="5">
        <v>7</v>
      </c>
      <c r="J361" s="5">
        <v>3</v>
      </c>
      <c r="K361" s="5">
        <v>422</v>
      </c>
      <c r="L361" s="5">
        <v>0</v>
      </c>
      <c r="M361" s="5">
        <v>2</v>
      </c>
      <c r="N361" s="5">
        <v>17.5</v>
      </c>
      <c r="O361" s="5">
        <v>4.99</v>
      </c>
      <c r="P361" s="6">
        <v>26.33</v>
      </c>
    </row>
    <row r="362" spans="1:16">
      <c r="A362" s="17">
        <v>44959</v>
      </c>
      <c r="B362" t="s">
        <v>197</v>
      </c>
      <c r="C362" t="s">
        <v>101</v>
      </c>
      <c r="D362" s="5">
        <v>443</v>
      </c>
      <c r="E362" s="5">
        <v>0</v>
      </c>
      <c r="F362" s="5" t="s">
        <v>19</v>
      </c>
      <c r="G362" s="5">
        <v>153</v>
      </c>
      <c r="H362" s="5">
        <v>199</v>
      </c>
      <c r="I362" s="5" t="s">
        <v>34</v>
      </c>
      <c r="J362" s="5" t="s">
        <v>34</v>
      </c>
      <c r="K362" s="5">
        <v>228</v>
      </c>
      <c r="L362" s="5">
        <v>0</v>
      </c>
      <c r="M362" s="5" t="s">
        <v>19</v>
      </c>
      <c r="N362" s="5">
        <v>4.5</v>
      </c>
      <c r="O362" s="5">
        <v>-0.4</v>
      </c>
      <c r="P362" s="6">
        <v>4.0199999999999996</v>
      </c>
    </row>
    <row r="363" spans="1:16">
      <c r="A363" s="17">
        <v>44959</v>
      </c>
      <c r="B363" t="s">
        <v>182</v>
      </c>
      <c r="C363" t="s">
        <v>200</v>
      </c>
      <c r="D363" s="5">
        <v>442</v>
      </c>
      <c r="E363" s="5" t="s">
        <v>18</v>
      </c>
      <c r="F363" s="5">
        <v>0</v>
      </c>
      <c r="G363" s="5">
        <v>221</v>
      </c>
      <c r="H363" s="5">
        <v>92</v>
      </c>
      <c r="I363" s="5" t="s">
        <v>34</v>
      </c>
      <c r="J363" s="5" t="s">
        <v>34</v>
      </c>
      <c r="K363" s="5">
        <v>495</v>
      </c>
      <c r="L363" s="5">
        <v>0</v>
      </c>
      <c r="M363" s="5" t="s">
        <v>19</v>
      </c>
      <c r="N363" s="5">
        <v>-5</v>
      </c>
      <c r="O363" s="5">
        <v>8.01</v>
      </c>
      <c r="P363" s="6">
        <v>-2.42</v>
      </c>
    </row>
    <row r="364" spans="1:16">
      <c r="A364" s="17">
        <v>44959</v>
      </c>
      <c r="B364" t="s">
        <v>376</v>
      </c>
      <c r="C364" t="s">
        <v>186</v>
      </c>
      <c r="D364" s="5">
        <v>200</v>
      </c>
      <c r="E364" s="5" t="s">
        <v>26</v>
      </c>
      <c r="F364" s="5">
        <v>0</v>
      </c>
      <c r="G364" s="5">
        <v>68</v>
      </c>
      <c r="H364" s="5">
        <v>100</v>
      </c>
      <c r="I364" s="5">
        <v>38</v>
      </c>
      <c r="J364" s="5">
        <v>78</v>
      </c>
      <c r="K364" s="5">
        <v>46</v>
      </c>
      <c r="L364" s="5">
        <v>0</v>
      </c>
      <c r="M364" s="5" t="s">
        <v>37</v>
      </c>
      <c r="N364" s="5">
        <v>5</v>
      </c>
      <c r="O364" s="5">
        <v>8.57</v>
      </c>
      <c r="P364" s="6">
        <v>9.1999999999999993</v>
      </c>
    </row>
    <row r="365" spans="1:16">
      <c r="A365" s="17">
        <v>44959</v>
      </c>
      <c r="B365" t="s">
        <v>33</v>
      </c>
      <c r="C365" t="s">
        <v>35</v>
      </c>
      <c r="D365" s="5">
        <v>463</v>
      </c>
      <c r="E365" s="5" t="s">
        <v>44</v>
      </c>
      <c r="F365" s="5">
        <v>0</v>
      </c>
      <c r="G365" s="5">
        <v>240</v>
      </c>
      <c r="H365" s="5">
        <v>256</v>
      </c>
      <c r="I365" s="5">
        <v>344</v>
      </c>
      <c r="J365" s="5">
        <v>297</v>
      </c>
      <c r="K365" s="5">
        <v>93</v>
      </c>
      <c r="L365" s="5">
        <v>0</v>
      </c>
      <c r="M365" s="5" t="s">
        <v>37</v>
      </c>
      <c r="N365" s="5">
        <v>-1</v>
      </c>
      <c r="O365" s="5">
        <v>-6.2</v>
      </c>
      <c r="P365" s="6">
        <v>-10.3</v>
      </c>
    </row>
    <row r="366" spans="1:16">
      <c r="A366" s="17">
        <v>44959</v>
      </c>
      <c r="B366" t="s">
        <v>93</v>
      </c>
      <c r="C366" t="s">
        <v>98</v>
      </c>
      <c r="D366" s="5">
        <v>107</v>
      </c>
      <c r="E366" s="5">
        <v>0</v>
      </c>
      <c r="F366" s="5" t="s">
        <v>26</v>
      </c>
      <c r="G366" s="5">
        <v>337</v>
      </c>
      <c r="H366" s="5">
        <v>347</v>
      </c>
      <c r="I366" s="5" t="s">
        <v>34</v>
      </c>
      <c r="J366" s="5" t="s">
        <v>34</v>
      </c>
      <c r="K366" s="5">
        <v>487</v>
      </c>
      <c r="L366" s="5">
        <v>0</v>
      </c>
      <c r="M366" s="5" t="s">
        <v>60</v>
      </c>
      <c r="N366" s="5">
        <v>2.5</v>
      </c>
      <c r="O366" s="5">
        <v>-17.079999999999998</v>
      </c>
      <c r="P366" s="6">
        <v>-17.649999999999999</v>
      </c>
    </row>
    <row r="367" spans="1:16">
      <c r="A367" s="17">
        <v>44959</v>
      </c>
      <c r="B367" t="s">
        <v>81</v>
      </c>
      <c r="C367" t="s">
        <v>146</v>
      </c>
      <c r="D367" s="5">
        <v>502</v>
      </c>
      <c r="E367" s="5" t="s">
        <v>18</v>
      </c>
      <c r="F367" s="5">
        <v>0</v>
      </c>
      <c r="G367" s="5" t="s">
        <v>34</v>
      </c>
      <c r="H367" s="5" t="s">
        <v>34</v>
      </c>
      <c r="I367" s="5">
        <v>212</v>
      </c>
      <c r="J367" s="5">
        <v>165</v>
      </c>
      <c r="K367" s="5">
        <v>414</v>
      </c>
      <c r="L367" s="5">
        <v>0</v>
      </c>
      <c r="M367" s="5" t="s">
        <v>18</v>
      </c>
      <c r="N367" s="5">
        <v>-2</v>
      </c>
      <c r="O367" s="5">
        <v>0</v>
      </c>
      <c r="P367" s="6">
        <v>1.18</v>
      </c>
    </row>
    <row r="368" spans="1:16">
      <c r="A368" s="17">
        <v>44959</v>
      </c>
      <c r="B368" t="s">
        <v>84</v>
      </c>
      <c r="C368" t="s">
        <v>203</v>
      </c>
      <c r="D368" s="5">
        <v>281</v>
      </c>
      <c r="E368" s="5" t="s">
        <v>18</v>
      </c>
      <c r="F368" s="5">
        <v>0</v>
      </c>
      <c r="G368" s="5">
        <v>324</v>
      </c>
      <c r="H368" s="5">
        <v>276</v>
      </c>
      <c r="I368" s="5">
        <v>175</v>
      </c>
      <c r="J368" s="5">
        <v>121</v>
      </c>
      <c r="K368" s="5">
        <v>242</v>
      </c>
      <c r="L368" s="5" t="s">
        <v>37</v>
      </c>
      <c r="M368" s="5">
        <v>0</v>
      </c>
      <c r="N368" s="5">
        <v>12</v>
      </c>
      <c r="O368" s="5">
        <v>-8.9600000000000009</v>
      </c>
      <c r="P368" s="6">
        <v>5.24</v>
      </c>
    </row>
    <row r="369" spans="1:16">
      <c r="A369" s="17">
        <v>44959</v>
      </c>
      <c r="B369" t="s">
        <v>191</v>
      </c>
      <c r="C369" t="s">
        <v>204</v>
      </c>
      <c r="D369" s="5">
        <v>282</v>
      </c>
      <c r="E369" s="5">
        <v>0</v>
      </c>
      <c r="F369" s="5" t="s">
        <v>18</v>
      </c>
      <c r="G369" s="5">
        <v>199</v>
      </c>
      <c r="H369" s="5">
        <v>247</v>
      </c>
      <c r="I369" s="5">
        <v>148</v>
      </c>
      <c r="J369" s="5">
        <v>164</v>
      </c>
      <c r="K369" s="5">
        <v>240</v>
      </c>
      <c r="L369" s="5" t="s">
        <v>18</v>
      </c>
      <c r="M369" s="5">
        <v>0</v>
      </c>
      <c r="N369" s="5">
        <v>7</v>
      </c>
      <c r="O369" s="5">
        <v>-7.58</v>
      </c>
      <c r="P369" s="6">
        <v>-1.36</v>
      </c>
    </row>
    <row r="370" spans="1:16">
      <c r="A370" s="17">
        <v>44959</v>
      </c>
      <c r="B370" t="s">
        <v>256</v>
      </c>
      <c r="C370" t="s">
        <v>260</v>
      </c>
      <c r="D370" s="5">
        <v>55</v>
      </c>
      <c r="E370" s="5">
        <v>0</v>
      </c>
      <c r="F370" s="5" t="s">
        <v>44</v>
      </c>
      <c r="G370" s="5">
        <v>100</v>
      </c>
      <c r="H370" s="5">
        <v>204</v>
      </c>
      <c r="I370" s="5">
        <v>35</v>
      </c>
      <c r="J370" s="5">
        <v>48</v>
      </c>
      <c r="K370" s="5">
        <v>79</v>
      </c>
      <c r="L370" s="5">
        <v>0</v>
      </c>
      <c r="M370" s="5" t="s">
        <v>19</v>
      </c>
      <c r="N370" s="5">
        <v>15.5</v>
      </c>
      <c r="O370" s="5">
        <v>-6.94</v>
      </c>
      <c r="P370" s="6">
        <v>12.25</v>
      </c>
    </row>
    <row r="371" spans="1:16">
      <c r="A371" s="17">
        <v>44959</v>
      </c>
      <c r="B371" t="s">
        <v>141</v>
      </c>
      <c r="C371" t="s">
        <v>206</v>
      </c>
      <c r="D371" s="5">
        <v>307</v>
      </c>
      <c r="E371" s="5">
        <v>0</v>
      </c>
      <c r="F371" s="5" t="s">
        <v>169</v>
      </c>
      <c r="G371" s="5">
        <v>147</v>
      </c>
      <c r="H371" s="5">
        <v>150</v>
      </c>
      <c r="I371" s="5">
        <v>127</v>
      </c>
      <c r="J371" s="5">
        <v>224</v>
      </c>
      <c r="K371" s="5">
        <v>302</v>
      </c>
      <c r="L371" s="5" t="s">
        <v>18</v>
      </c>
      <c r="M371" s="5">
        <v>0</v>
      </c>
      <c r="N371" s="5">
        <v>1</v>
      </c>
      <c r="O371" s="5">
        <v>-1.2</v>
      </c>
      <c r="P371" s="6">
        <v>-2.78</v>
      </c>
    </row>
    <row r="372" spans="1:16">
      <c r="A372" s="17">
        <v>44959</v>
      </c>
      <c r="B372" t="s">
        <v>142</v>
      </c>
      <c r="C372" t="s">
        <v>377</v>
      </c>
      <c r="D372" s="5">
        <v>311</v>
      </c>
      <c r="E372" s="5">
        <v>0</v>
      </c>
      <c r="F372" s="5" t="s">
        <v>19</v>
      </c>
      <c r="G372" s="5">
        <v>329</v>
      </c>
      <c r="H372" s="5">
        <v>171</v>
      </c>
      <c r="I372" s="5">
        <v>179</v>
      </c>
      <c r="J372" s="5">
        <v>295</v>
      </c>
      <c r="K372" s="5">
        <v>340</v>
      </c>
      <c r="L372" s="5">
        <v>0</v>
      </c>
      <c r="M372" s="5" t="s">
        <v>18</v>
      </c>
      <c r="N372" s="5">
        <v>2</v>
      </c>
      <c r="O372" s="5">
        <v>-0.25</v>
      </c>
      <c r="P372" s="6">
        <v>-2.5</v>
      </c>
    </row>
    <row r="373" spans="1:16">
      <c r="A373" s="17">
        <v>44959</v>
      </c>
      <c r="B373" t="s">
        <v>145</v>
      </c>
      <c r="C373" t="s">
        <v>214</v>
      </c>
      <c r="D373" s="5">
        <v>47</v>
      </c>
      <c r="E373" s="5">
        <v>0</v>
      </c>
      <c r="F373" s="5" t="s">
        <v>80</v>
      </c>
      <c r="G373" s="5">
        <v>304</v>
      </c>
      <c r="H373" s="5">
        <v>287</v>
      </c>
      <c r="I373" s="5">
        <v>98</v>
      </c>
      <c r="J373" s="5">
        <v>101</v>
      </c>
      <c r="K373" s="5">
        <v>418</v>
      </c>
      <c r="L373" s="5" t="s">
        <v>26</v>
      </c>
      <c r="M373" s="5">
        <v>0</v>
      </c>
      <c r="N373" s="5">
        <v>15</v>
      </c>
      <c r="O373" s="5">
        <v>-11.99</v>
      </c>
      <c r="P373" s="6">
        <v>8.0500000000000007</v>
      </c>
    </row>
    <row r="374" spans="1:16">
      <c r="A374" s="17">
        <v>44959</v>
      </c>
      <c r="B374" t="s">
        <v>147</v>
      </c>
      <c r="C374" t="s">
        <v>215</v>
      </c>
      <c r="D374" s="5">
        <v>504</v>
      </c>
      <c r="E374" s="5" t="s">
        <v>26</v>
      </c>
      <c r="F374" s="5">
        <v>0</v>
      </c>
      <c r="G374" s="5" t="s">
        <v>34</v>
      </c>
      <c r="H374" s="5" t="s">
        <v>34</v>
      </c>
      <c r="I374" s="5">
        <v>207</v>
      </c>
      <c r="J374" s="5">
        <v>0</v>
      </c>
      <c r="K374" s="5">
        <v>49</v>
      </c>
      <c r="L374" s="5" t="s">
        <v>19</v>
      </c>
      <c r="M374" s="5">
        <v>0</v>
      </c>
      <c r="N374" s="5">
        <v>2</v>
      </c>
      <c r="O374" s="5">
        <v>0.95</v>
      </c>
      <c r="P374" s="6">
        <v>0</v>
      </c>
    </row>
    <row r="375" spans="1:16">
      <c r="A375" s="17">
        <v>44959</v>
      </c>
      <c r="B375" t="s">
        <v>82</v>
      </c>
      <c r="C375" t="s">
        <v>213</v>
      </c>
      <c r="D375" s="5">
        <v>416</v>
      </c>
      <c r="E375" s="5" t="s">
        <v>18</v>
      </c>
      <c r="F375" s="5">
        <v>0</v>
      </c>
      <c r="G375" s="5">
        <v>154</v>
      </c>
      <c r="H375" s="5">
        <v>158</v>
      </c>
      <c r="I375" s="5" t="s">
        <v>34</v>
      </c>
      <c r="J375" s="5" t="s">
        <v>34</v>
      </c>
      <c r="K375" s="5">
        <v>484</v>
      </c>
      <c r="L375" s="5">
        <v>0</v>
      </c>
      <c r="M375" s="5" t="s">
        <v>26</v>
      </c>
      <c r="N375" s="5">
        <v>-9</v>
      </c>
      <c r="O375" s="5">
        <v>0.92</v>
      </c>
      <c r="P375" s="6">
        <v>0</v>
      </c>
    </row>
    <row r="376" spans="1:16">
      <c r="A376" s="17">
        <v>44959</v>
      </c>
      <c r="B376" t="s">
        <v>380</v>
      </c>
      <c r="C376" t="s">
        <v>148</v>
      </c>
      <c r="D376" s="5">
        <v>415</v>
      </c>
      <c r="E376" s="5" t="s">
        <v>18</v>
      </c>
      <c r="F376" s="5">
        <v>0</v>
      </c>
      <c r="G376" s="5">
        <v>112</v>
      </c>
      <c r="H376" s="5">
        <v>96</v>
      </c>
      <c r="I376" s="5" t="s">
        <v>34</v>
      </c>
      <c r="J376" s="5" t="s">
        <v>34</v>
      </c>
      <c r="K376" s="5">
        <v>417</v>
      </c>
      <c r="L376" s="5">
        <v>0</v>
      </c>
      <c r="M376" s="5" t="s">
        <v>18</v>
      </c>
      <c r="N376" s="5">
        <v>-7</v>
      </c>
      <c r="O376" s="5">
        <v>7.09</v>
      </c>
      <c r="P376" s="6">
        <v>-8.98</v>
      </c>
    </row>
    <row r="377" spans="1:16">
      <c r="A377" s="17">
        <v>44959</v>
      </c>
      <c r="B377" t="s">
        <v>190</v>
      </c>
      <c r="C377" t="s">
        <v>188</v>
      </c>
      <c r="D377" s="5">
        <v>151</v>
      </c>
      <c r="E377" s="5">
        <v>0</v>
      </c>
      <c r="F377" s="5" t="s">
        <v>37</v>
      </c>
      <c r="G377" s="5">
        <v>353</v>
      </c>
      <c r="H377" s="5">
        <v>318</v>
      </c>
      <c r="I377" s="5">
        <v>222</v>
      </c>
      <c r="J377" s="5">
        <v>235</v>
      </c>
      <c r="K377" s="5">
        <v>312</v>
      </c>
      <c r="L377" s="5">
        <v>0</v>
      </c>
      <c r="M377" s="5" t="s">
        <v>19</v>
      </c>
      <c r="N377" s="5">
        <v>5</v>
      </c>
      <c r="O377" s="5">
        <v>-10.84</v>
      </c>
      <c r="P377" s="6">
        <v>-5.64</v>
      </c>
    </row>
    <row r="378" spans="1:16">
      <c r="A378" s="17">
        <v>44959</v>
      </c>
      <c r="B378" t="s">
        <v>83</v>
      </c>
      <c r="C378" t="s">
        <v>201</v>
      </c>
      <c r="D378" s="5">
        <v>110</v>
      </c>
      <c r="E378" s="5" t="s">
        <v>396</v>
      </c>
      <c r="F378" s="5">
        <v>0</v>
      </c>
      <c r="G378" s="5">
        <v>242</v>
      </c>
      <c r="H378" s="5">
        <v>160</v>
      </c>
      <c r="I378" s="5">
        <v>308</v>
      </c>
      <c r="J378" s="5">
        <v>220</v>
      </c>
      <c r="K378" s="5">
        <v>330</v>
      </c>
      <c r="L378" s="5">
        <v>0</v>
      </c>
      <c r="M378" s="5" t="s">
        <v>18</v>
      </c>
      <c r="N378" s="5">
        <v>-1.5</v>
      </c>
      <c r="O378" s="5">
        <v>1.37</v>
      </c>
      <c r="P378" s="6">
        <v>-1.87</v>
      </c>
    </row>
    <row r="379" spans="1:16">
      <c r="A379" s="17">
        <v>44959</v>
      </c>
      <c r="B379" t="s">
        <v>217</v>
      </c>
      <c r="C379" t="s">
        <v>402</v>
      </c>
      <c r="D379" s="5">
        <v>299</v>
      </c>
      <c r="E379" s="5" t="s">
        <v>19</v>
      </c>
      <c r="F379" s="5">
        <v>0</v>
      </c>
      <c r="G379" s="5">
        <v>29</v>
      </c>
      <c r="H379" s="5">
        <v>64</v>
      </c>
      <c r="I379" s="5">
        <v>47</v>
      </c>
      <c r="J379" s="5">
        <v>20</v>
      </c>
      <c r="K379" s="5">
        <v>15</v>
      </c>
      <c r="L379" s="5">
        <v>4</v>
      </c>
      <c r="M379" s="5">
        <v>0</v>
      </c>
      <c r="N379" s="5">
        <v>8</v>
      </c>
      <c r="O379" s="5">
        <v>14.07</v>
      </c>
      <c r="P379" s="6">
        <v>21.31</v>
      </c>
    </row>
    <row r="380" spans="1:16">
      <c r="A380" s="17">
        <v>44959</v>
      </c>
      <c r="B380" t="s">
        <v>184</v>
      </c>
      <c r="C380" t="s">
        <v>205</v>
      </c>
      <c r="D380" s="5">
        <v>346</v>
      </c>
      <c r="E380" s="5">
        <v>0</v>
      </c>
      <c r="F380" s="5" t="s">
        <v>19</v>
      </c>
      <c r="G380" s="5">
        <v>124</v>
      </c>
      <c r="H380" s="5">
        <v>85</v>
      </c>
      <c r="I380" s="5">
        <v>1</v>
      </c>
      <c r="J380" s="5">
        <v>10</v>
      </c>
      <c r="K380" s="5">
        <v>135</v>
      </c>
      <c r="L380" s="5">
        <v>2</v>
      </c>
      <c r="M380" s="5">
        <v>0</v>
      </c>
      <c r="N380" s="5">
        <v>13.5</v>
      </c>
      <c r="O380" s="5">
        <v>7.4</v>
      </c>
      <c r="P380" s="6">
        <v>19.73</v>
      </c>
    </row>
    <row r="381" spans="1:16">
      <c r="A381" s="17">
        <v>44959</v>
      </c>
      <c r="B381" t="s">
        <v>187</v>
      </c>
      <c r="C381" t="s">
        <v>185</v>
      </c>
      <c r="D381" s="5">
        <v>343</v>
      </c>
      <c r="E381" s="5" t="s">
        <v>37</v>
      </c>
      <c r="F381" s="5">
        <v>0</v>
      </c>
      <c r="G381" s="5">
        <v>34</v>
      </c>
      <c r="H381" s="5">
        <v>115</v>
      </c>
      <c r="I381" s="5" t="s">
        <v>34</v>
      </c>
      <c r="J381" s="5" t="s">
        <v>34</v>
      </c>
      <c r="K381" s="5" t="s">
        <v>34</v>
      </c>
      <c r="L381" s="5">
        <v>10</v>
      </c>
      <c r="M381" s="5">
        <v>0</v>
      </c>
      <c r="N381" s="5">
        <v>12.5</v>
      </c>
      <c r="O381" s="5">
        <v>6.83</v>
      </c>
      <c r="P381" s="6">
        <v>23.6</v>
      </c>
    </row>
    <row r="382" spans="1:16">
      <c r="A382" s="17">
        <v>44959</v>
      </c>
      <c r="B382" t="s">
        <v>259</v>
      </c>
      <c r="C382" t="s">
        <v>207</v>
      </c>
      <c r="D382" s="5">
        <v>458</v>
      </c>
      <c r="E382" s="5" t="s">
        <v>18</v>
      </c>
      <c r="F382" s="5">
        <v>0</v>
      </c>
      <c r="G382" s="5">
        <v>63</v>
      </c>
      <c r="H382" s="5">
        <v>65</v>
      </c>
      <c r="I382" s="5">
        <v>20</v>
      </c>
      <c r="J382" s="5">
        <v>58</v>
      </c>
      <c r="K382" s="5">
        <v>435</v>
      </c>
      <c r="L382" s="5" t="s">
        <v>19</v>
      </c>
      <c r="M382" s="5">
        <v>0</v>
      </c>
      <c r="N382" s="5">
        <v>7</v>
      </c>
      <c r="O382" s="5">
        <v>12.81</v>
      </c>
      <c r="P382" s="6">
        <v>15.03</v>
      </c>
    </row>
    <row r="383" spans="1:16">
      <c r="A383" s="17">
        <v>44963</v>
      </c>
      <c r="B383" s="22" t="s">
        <v>232</v>
      </c>
      <c r="C383" t="s">
        <v>303</v>
      </c>
      <c r="D383" s="5">
        <v>426</v>
      </c>
      <c r="E383" s="5" t="s">
        <v>19</v>
      </c>
      <c r="F383" s="5">
        <v>0</v>
      </c>
      <c r="G383" s="5">
        <v>276</v>
      </c>
      <c r="H383" s="5">
        <v>169</v>
      </c>
      <c r="I383" s="5">
        <v>227</v>
      </c>
      <c r="J383" s="5">
        <v>362</v>
      </c>
      <c r="K383" s="5">
        <v>141</v>
      </c>
      <c r="L383" s="5">
        <v>0</v>
      </c>
      <c r="M383" s="5" t="s">
        <v>18</v>
      </c>
      <c r="N383" s="5">
        <v>-14.5</v>
      </c>
      <c r="O383" s="5">
        <v>0.79</v>
      </c>
      <c r="P383" s="6">
        <v>-27.06</v>
      </c>
    </row>
    <row r="384" spans="1:16">
      <c r="A384" s="17">
        <v>44963</v>
      </c>
      <c r="B384" s="23" t="s">
        <v>21</v>
      </c>
      <c r="C384" t="s">
        <v>403</v>
      </c>
      <c r="D384" s="5">
        <v>102</v>
      </c>
      <c r="E384" s="5" t="s">
        <v>37</v>
      </c>
      <c r="F384" s="5">
        <v>0</v>
      </c>
      <c r="G384" s="5">
        <v>10</v>
      </c>
      <c r="H384" s="5">
        <v>29</v>
      </c>
      <c r="I384" s="5" t="s">
        <v>34</v>
      </c>
      <c r="J384" s="5" t="s">
        <v>34</v>
      </c>
      <c r="K384" s="5" t="s">
        <v>34</v>
      </c>
      <c r="L384" s="5">
        <v>2</v>
      </c>
      <c r="M384" s="5">
        <v>0</v>
      </c>
      <c r="N384" s="5">
        <v>3.5</v>
      </c>
      <c r="O384" s="5">
        <v>17.55</v>
      </c>
      <c r="P384" s="6">
        <v>16.18</v>
      </c>
    </row>
    <row r="385" spans="1:16">
      <c r="A385" s="17">
        <v>44963</v>
      </c>
      <c r="B385" s="22" t="s">
        <v>153</v>
      </c>
      <c r="C385" t="s">
        <v>307</v>
      </c>
      <c r="D385" s="5">
        <v>180</v>
      </c>
      <c r="E385" s="5">
        <v>0</v>
      </c>
      <c r="F385" s="5" t="s">
        <v>37</v>
      </c>
      <c r="G385" s="5">
        <v>293</v>
      </c>
      <c r="H385" s="5">
        <v>257</v>
      </c>
      <c r="I385" s="5">
        <v>322</v>
      </c>
      <c r="J385" s="5">
        <v>344</v>
      </c>
      <c r="K385" s="5">
        <v>147</v>
      </c>
      <c r="L385" s="5">
        <v>0</v>
      </c>
      <c r="M385" s="5" t="s">
        <v>18</v>
      </c>
      <c r="N385" s="5">
        <v>-2</v>
      </c>
      <c r="O385" s="5">
        <v>-8.19</v>
      </c>
      <c r="P385" s="6">
        <v>-14.6</v>
      </c>
    </row>
    <row r="386" spans="1:16">
      <c r="A386" s="17">
        <v>44963</v>
      </c>
      <c r="B386" s="23" t="s">
        <v>155</v>
      </c>
      <c r="C386" t="s">
        <v>128</v>
      </c>
      <c r="D386" s="5">
        <v>136</v>
      </c>
      <c r="E386" s="5" t="s">
        <v>18</v>
      </c>
      <c r="F386" s="5">
        <v>0</v>
      </c>
      <c r="G386" s="5" t="s">
        <v>34</v>
      </c>
      <c r="H386" s="5" t="s">
        <v>34</v>
      </c>
      <c r="I386" s="5">
        <v>328</v>
      </c>
      <c r="J386" s="5">
        <v>332</v>
      </c>
      <c r="K386" s="5">
        <v>6</v>
      </c>
      <c r="L386" s="5" t="s">
        <v>18</v>
      </c>
      <c r="M386" s="5">
        <v>0</v>
      </c>
      <c r="N386" s="5">
        <v>-4.5</v>
      </c>
      <c r="O386" s="5">
        <v>-3.37</v>
      </c>
      <c r="P386" s="6">
        <v>-13.45</v>
      </c>
    </row>
    <row r="387" spans="1:16">
      <c r="A387" s="17">
        <v>44963</v>
      </c>
      <c r="B387" s="22" t="s">
        <v>168</v>
      </c>
      <c r="C387" t="s">
        <v>171</v>
      </c>
      <c r="D387" s="5">
        <v>139</v>
      </c>
      <c r="E387" s="5">
        <v>0</v>
      </c>
      <c r="F387" s="5" t="s">
        <v>57</v>
      </c>
      <c r="G387" s="5">
        <v>306</v>
      </c>
      <c r="H387" s="5">
        <v>360</v>
      </c>
      <c r="I387" s="5">
        <v>120</v>
      </c>
      <c r="J387" s="5">
        <v>231</v>
      </c>
      <c r="K387" s="5">
        <v>230</v>
      </c>
      <c r="L387" s="5" t="s">
        <v>19</v>
      </c>
      <c r="M387" s="5">
        <v>0</v>
      </c>
      <c r="N387" s="5">
        <v>16.5</v>
      </c>
      <c r="O387" s="5">
        <v>-27.78</v>
      </c>
      <c r="P387" s="6">
        <v>-2.94</v>
      </c>
    </row>
    <row r="388" spans="1:16">
      <c r="A388" s="17">
        <v>44963</v>
      </c>
      <c r="B388" s="23" t="s">
        <v>189</v>
      </c>
      <c r="C388" t="s">
        <v>84</v>
      </c>
      <c r="D388" s="5">
        <v>152</v>
      </c>
      <c r="E388" s="5">
        <v>0</v>
      </c>
      <c r="F388" s="5" t="s">
        <v>18</v>
      </c>
      <c r="G388" s="5">
        <v>187</v>
      </c>
      <c r="H388" s="5">
        <v>260</v>
      </c>
      <c r="I388" s="5">
        <v>324</v>
      </c>
      <c r="J388" s="5">
        <v>276</v>
      </c>
      <c r="K388" s="5">
        <v>281</v>
      </c>
      <c r="L388" s="5">
        <v>0</v>
      </c>
      <c r="M388" s="5" t="s">
        <v>19</v>
      </c>
      <c r="N388" s="5">
        <v>3.5</v>
      </c>
      <c r="O388" s="5">
        <v>-7.41</v>
      </c>
      <c r="P388" s="6">
        <v>-7.32</v>
      </c>
    </row>
    <row r="389" spans="1:16">
      <c r="A389" s="17">
        <v>44963</v>
      </c>
      <c r="B389" s="22" t="s">
        <v>99</v>
      </c>
      <c r="C389" t="s">
        <v>151</v>
      </c>
      <c r="D389" s="5">
        <v>117</v>
      </c>
      <c r="E389" s="5" t="s">
        <v>19</v>
      </c>
      <c r="F389" s="5">
        <v>0</v>
      </c>
      <c r="G389" s="5">
        <v>283</v>
      </c>
      <c r="H389" s="5">
        <v>358</v>
      </c>
      <c r="I389" s="5">
        <v>223</v>
      </c>
      <c r="J389" s="5">
        <v>273</v>
      </c>
      <c r="K389" s="5">
        <v>314</v>
      </c>
      <c r="L389" s="5">
        <v>0</v>
      </c>
      <c r="M389" s="5" t="s">
        <v>18</v>
      </c>
      <c r="N389" s="5">
        <v>10</v>
      </c>
      <c r="O389" s="5">
        <v>-19.989999999999998</v>
      </c>
      <c r="P389" s="6">
        <v>-9.56</v>
      </c>
    </row>
    <row r="390" spans="1:16">
      <c r="A390" s="17">
        <v>44963</v>
      </c>
      <c r="B390" s="23" t="s">
        <v>150</v>
      </c>
      <c r="C390" t="s">
        <v>54</v>
      </c>
      <c r="D390" s="5">
        <v>19</v>
      </c>
      <c r="E390" s="5">
        <v>0</v>
      </c>
      <c r="F390" s="5" t="s">
        <v>18</v>
      </c>
      <c r="G390" s="5">
        <v>356</v>
      </c>
      <c r="H390" s="5">
        <v>342</v>
      </c>
      <c r="I390" s="5">
        <v>295</v>
      </c>
      <c r="J390" s="5">
        <v>303</v>
      </c>
      <c r="K390" s="5">
        <v>167</v>
      </c>
      <c r="L390" s="5">
        <v>0</v>
      </c>
      <c r="M390" s="5" t="s">
        <v>37</v>
      </c>
      <c r="N390" s="5">
        <v>3</v>
      </c>
      <c r="O390" s="5">
        <v>0</v>
      </c>
      <c r="P390" s="6">
        <v>-13.34</v>
      </c>
    </row>
    <row r="391" spans="1:16">
      <c r="A391" s="17">
        <v>44963</v>
      </c>
      <c r="B391" s="22" t="s">
        <v>149</v>
      </c>
      <c r="C391" t="s">
        <v>152</v>
      </c>
      <c r="D391" s="5">
        <v>363</v>
      </c>
      <c r="E391" s="5">
        <v>0</v>
      </c>
      <c r="F391" s="5" t="s">
        <v>18</v>
      </c>
      <c r="G391" s="5">
        <v>319</v>
      </c>
      <c r="H391" s="5">
        <v>226</v>
      </c>
      <c r="I391" s="5">
        <v>346</v>
      </c>
      <c r="J391" s="5">
        <v>345</v>
      </c>
      <c r="K391" s="5">
        <v>7</v>
      </c>
      <c r="L391" s="5">
        <v>0</v>
      </c>
      <c r="M391" s="5" t="s">
        <v>26</v>
      </c>
      <c r="N391" s="5">
        <v>-6.5</v>
      </c>
      <c r="O391" s="5">
        <v>-5.79</v>
      </c>
      <c r="P391" s="6">
        <v>-17.010000000000002</v>
      </c>
    </row>
    <row r="392" spans="1:16">
      <c r="A392" s="17">
        <v>44963</v>
      </c>
      <c r="B392" s="23" t="s">
        <v>123</v>
      </c>
      <c r="C392" t="s">
        <v>404</v>
      </c>
      <c r="D392" s="5">
        <v>392</v>
      </c>
      <c r="E392" s="5">
        <v>2</v>
      </c>
      <c r="F392" s="5">
        <v>0</v>
      </c>
      <c r="G392" s="5">
        <v>14</v>
      </c>
      <c r="H392" s="5">
        <v>9</v>
      </c>
      <c r="I392" s="5">
        <v>3</v>
      </c>
      <c r="J392" s="5">
        <v>7</v>
      </c>
      <c r="K392" s="5">
        <v>171</v>
      </c>
      <c r="L392" s="5">
        <v>0</v>
      </c>
      <c r="M392" s="5">
        <v>1</v>
      </c>
      <c r="N392" s="5">
        <v>4.5</v>
      </c>
      <c r="O392" s="5">
        <v>22.43</v>
      </c>
      <c r="P392" s="6">
        <v>21.79</v>
      </c>
    </row>
    <row r="393" spans="1:16">
      <c r="A393" s="17">
        <v>44963</v>
      </c>
      <c r="B393" s="22" t="s">
        <v>53</v>
      </c>
      <c r="C393" t="s">
        <v>127</v>
      </c>
      <c r="D393" s="5">
        <v>482</v>
      </c>
      <c r="E393" s="5" t="s">
        <v>37</v>
      </c>
      <c r="F393" s="5">
        <v>0</v>
      </c>
      <c r="G393" s="5">
        <v>354</v>
      </c>
      <c r="H393" s="5">
        <v>351</v>
      </c>
      <c r="I393" s="5">
        <v>239</v>
      </c>
      <c r="J393" s="5">
        <v>307</v>
      </c>
      <c r="K393" s="5">
        <v>398</v>
      </c>
      <c r="L393" s="5">
        <v>0</v>
      </c>
      <c r="M393" s="5" t="s">
        <v>19</v>
      </c>
      <c r="N393" s="5">
        <v>7</v>
      </c>
      <c r="O393" s="5">
        <v>-16.010000000000002</v>
      </c>
      <c r="P393" s="6">
        <v>-12.8</v>
      </c>
    </row>
    <row r="394" spans="1:16">
      <c r="A394" s="17">
        <v>44963</v>
      </c>
      <c r="B394" s="23" t="s">
        <v>156</v>
      </c>
      <c r="C394" t="s">
        <v>100</v>
      </c>
      <c r="D394" s="5">
        <v>234</v>
      </c>
      <c r="E394" s="5" t="s">
        <v>18</v>
      </c>
      <c r="F394" s="5">
        <v>0</v>
      </c>
      <c r="G394" s="5">
        <v>358</v>
      </c>
      <c r="H394" s="5">
        <v>356</v>
      </c>
      <c r="I394" s="5">
        <v>341</v>
      </c>
      <c r="J394" s="5">
        <v>261</v>
      </c>
      <c r="K394" s="5">
        <v>12</v>
      </c>
      <c r="L394" s="5" t="s">
        <v>19</v>
      </c>
      <c r="M394" s="5">
        <v>0</v>
      </c>
      <c r="N394" s="5">
        <v>12</v>
      </c>
      <c r="O394" s="5">
        <v>-20.81</v>
      </c>
      <c r="P394" s="6">
        <v>-7.19</v>
      </c>
    </row>
    <row r="395" spans="1:16">
      <c r="A395" s="17">
        <v>44963</v>
      </c>
      <c r="B395" s="22" t="s">
        <v>202</v>
      </c>
      <c r="C395" t="s">
        <v>191</v>
      </c>
      <c r="D395" s="5">
        <v>460</v>
      </c>
      <c r="E395" s="5" t="s">
        <v>18</v>
      </c>
      <c r="F395" s="5">
        <v>0</v>
      </c>
      <c r="G395" s="5">
        <v>115</v>
      </c>
      <c r="H395" s="5">
        <v>225</v>
      </c>
      <c r="I395" s="5">
        <v>199</v>
      </c>
      <c r="J395" s="5">
        <v>247</v>
      </c>
      <c r="K395" s="5">
        <v>282</v>
      </c>
      <c r="L395" s="5">
        <v>0</v>
      </c>
      <c r="M395" s="5" t="s">
        <v>37</v>
      </c>
      <c r="N395" s="5">
        <v>1.5</v>
      </c>
      <c r="O395" s="5">
        <v>-2.66</v>
      </c>
      <c r="P395" s="6">
        <v>-7.21</v>
      </c>
    </row>
    <row r="396" spans="1:16">
      <c r="A396" s="17">
        <v>44964</v>
      </c>
      <c r="B396" s="24" t="s">
        <v>45</v>
      </c>
      <c r="C396" t="s">
        <v>405</v>
      </c>
      <c r="D396" s="5">
        <v>206</v>
      </c>
      <c r="E396" s="5">
        <v>5</v>
      </c>
      <c r="F396" s="5">
        <v>0</v>
      </c>
      <c r="G396" s="5">
        <v>87</v>
      </c>
      <c r="H396" s="5">
        <v>12</v>
      </c>
      <c r="I396" s="5">
        <v>21</v>
      </c>
      <c r="J396" s="5">
        <v>6</v>
      </c>
      <c r="K396" s="5">
        <v>84</v>
      </c>
      <c r="L396" s="5">
        <v>2</v>
      </c>
      <c r="M396" s="5">
        <v>0</v>
      </c>
      <c r="N396" s="5">
        <v>5</v>
      </c>
      <c r="O396" s="5">
        <v>22.61</v>
      </c>
      <c r="P396" s="6">
        <v>24.4</v>
      </c>
    </row>
    <row r="397" spans="1:16">
      <c r="A397" s="17">
        <v>44964</v>
      </c>
      <c r="B397" t="s">
        <v>391</v>
      </c>
      <c r="C397" t="s">
        <v>222</v>
      </c>
      <c r="D397" s="5">
        <v>328</v>
      </c>
      <c r="E397" s="5">
        <v>2</v>
      </c>
      <c r="F397" s="5">
        <v>0</v>
      </c>
      <c r="G397" s="5">
        <v>69</v>
      </c>
      <c r="H397" s="5">
        <v>14</v>
      </c>
      <c r="I397" s="5">
        <v>30</v>
      </c>
      <c r="J397" s="5">
        <v>28</v>
      </c>
      <c r="K397" s="5">
        <v>158</v>
      </c>
      <c r="L397" s="5">
        <v>1</v>
      </c>
      <c r="M397" s="5">
        <v>0</v>
      </c>
      <c r="N397" s="5">
        <v>4.5</v>
      </c>
      <c r="O397" s="5">
        <v>20.41</v>
      </c>
      <c r="P397" s="6">
        <v>19.07</v>
      </c>
    </row>
    <row r="398" spans="1:16">
      <c r="A398" s="17">
        <v>44964</v>
      </c>
      <c r="B398" t="s">
        <v>228</v>
      </c>
      <c r="C398" t="s">
        <v>176</v>
      </c>
      <c r="D398" s="5">
        <v>71</v>
      </c>
      <c r="E398" s="5" t="s">
        <v>19</v>
      </c>
      <c r="F398" s="5">
        <v>0</v>
      </c>
      <c r="G398" s="5">
        <v>117</v>
      </c>
      <c r="H398" s="5">
        <v>71</v>
      </c>
      <c r="I398" s="5">
        <v>123</v>
      </c>
      <c r="J398" s="5">
        <v>79</v>
      </c>
      <c r="K398" s="5">
        <v>411</v>
      </c>
      <c r="L398" s="5" t="s">
        <v>37</v>
      </c>
      <c r="M398" s="5">
        <v>0</v>
      </c>
      <c r="N398" s="5">
        <v>1.5</v>
      </c>
      <c r="O398" s="5">
        <v>12.65</v>
      </c>
      <c r="P398" s="6">
        <v>9.3800000000000008</v>
      </c>
    </row>
    <row r="399" spans="1:16">
      <c r="A399" s="17">
        <v>44964</v>
      </c>
      <c r="B399" t="s">
        <v>343</v>
      </c>
      <c r="C399" t="s">
        <v>55</v>
      </c>
      <c r="D399" s="5">
        <v>70</v>
      </c>
      <c r="E399" s="5" t="s">
        <v>37</v>
      </c>
      <c r="F399" s="5">
        <v>0</v>
      </c>
      <c r="G399" s="5" t="s">
        <v>34</v>
      </c>
      <c r="H399" s="5" t="s">
        <v>34</v>
      </c>
      <c r="I399" s="5">
        <v>349</v>
      </c>
      <c r="J399" s="5">
        <v>357</v>
      </c>
      <c r="K399" s="5">
        <v>92</v>
      </c>
      <c r="L399" s="5">
        <v>0</v>
      </c>
      <c r="M399" s="5" t="s">
        <v>18</v>
      </c>
      <c r="N399" s="5">
        <v>-5</v>
      </c>
      <c r="O399" s="5">
        <v>-8.83</v>
      </c>
      <c r="P399" s="6">
        <v>-19.98</v>
      </c>
    </row>
    <row r="400" spans="1:16">
      <c r="A400" s="17">
        <v>44964</v>
      </c>
      <c r="B400" t="s">
        <v>104</v>
      </c>
      <c r="C400" t="s">
        <v>311</v>
      </c>
      <c r="D400" s="5">
        <v>267</v>
      </c>
      <c r="E400" s="5">
        <v>0</v>
      </c>
      <c r="F400" s="5" t="s">
        <v>19</v>
      </c>
      <c r="G400" s="5">
        <v>40</v>
      </c>
      <c r="H400" s="5">
        <v>22</v>
      </c>
      <c r="I400" s="5">
        <v>103</v>
      </c>
      <c r="J400" s="5">
        <v>73</v>
      </c>
      <c r="K400" s="5">
        <v>455</v>
      </c>
      <c r="L400" s="5" t="s">
        <v>18</v>
      </c>
      <c r="M400" s="5">
        <v>0</v>
      </c>
      <c r="N400" s="5">
        <v>0</v>
      </c>
      <c r="O400" s="5">
        <v>16.399999999999999</v>
      </c>
      <c r="P400" s="6">
        <v>11.27</v>
      </c>
    </row>
    <row r="401" spans="1:16">
      <c r="A401" s="17">
        <v>44964</v>
      </c>
      <c r="B401" t="s">
        <v>339</v>
      </c>
      <c r="C401" t="s">
        <v>17</v>
      </c>
      <c r="D401" s="5">
        <v>196</v>
      </c>
      <c r="E401" s="5">
        <v>0</v>
      </c>
      <c r="F401" s="5" t="s">
        <v>18</v>
      </c>
      <c r="G401" s="5">
        <v>36</v>
      </c>
      <c r="H401" s="5">
        <v>283</v>
      </c>
      <c r="I401" s="5">
        <v>146</v>
      </c>
      <c r="J401" s="5">
        <v>62</v>
      </c>
      <c r="K401" s="5">
        <v>309</v>
      </c>
      <c r="L401" s="5" t="s">
        <v>37</v>
      </c>
      <c r="M401" s="5">
        <v>0</v>
      </c>
      <c r="N401" s="5">
        <v>15.5</v>
      </c>
      <c r="O401" s="5">
        <v>-10.130000000000001</v>
      </c>
      <c r="P401" s="6">
        <v>12.2</v>
      </c>
    </row>
    <row r="402" spans="1:16">
      <c r="A402" s="17">
        <v>44964</v>
      </c>
      <c r="B402" t="s">
        <v>38</v>
      </c>
      <c r="C402" t="s">
        <v>338</v>
      </c>
      <c r="D402" s="5">
        <v>21</v>
      </c>
      <c r="E402" s="5">
        <v>0</v>
      </c>
      <c r="F402" s="5">
        <v>1</v>
      </c>
      <c r="G402" s="5">
        <v>28</v>
      </c>
      <c r="H402" s="5">
        <v>18</v>
      </c>
      <c r="I402" s="5">
        <v>78</v>
      </c>
      <c r="J402" s="5">
        <v>47</v>
      </c>
      <c r="K402" s="5">
        <v>393</v>
      </c>
      <c r="L402" s="5" t="s">
        <v>18</v>
      </c>
      <c r="M402" s="5">
        <v>0</v>
      </c>
      <c r="N402" s="5">
        <v>3.5</v>
      </c>
      <c r="O402" s="5">
        <v>18.59</v>
      </c>
      <c r="P402" s="6">
        <v>15.98</v>
      </c>
    </row>
    <row r="403" spans="1:16">
      <c r="A403" s="17">
        <v>44964</v>
      </c>
      <c r="B403" t="s">
        <v>271</v>
      </c>
      <c r="C403" t="s">
        <v>301</v>
      </c>
      <c r="D403" s="5">
        <v>232</v>
      </c>
      <c r="E403" s="5">
        <v>0</v>
      </c>
      <c r="F403" s="5" t="s">
        <v>44</v>
      </c>
      <c r="G403" s="5" t="s">
        <v>34</v>
      </c>
      <c r="H403" s="5" t="s">
        <v>34</v>
      </c>
      <c r="I403" s="5">
        <v>159</v>
      </c>
      <c r="J403" s="5">
        <v>83</v>
      </c>
      <c r="K403" s="5">
        <v>131</v>
      </c>
      <c r="L403" s="5">
        <v>0</v>
      </c>
      <c r="M403" s="5" t="s">
        <v>19</v>
      </c>
      <c r="N403" s="5">
        <v>-1.5</v>
      </c>
      <c r="O403" s="5">
        <v>5.6</v>
      </c>
      <c r="P403" s="6">
        <v>4.72</v>
      </c>
    </row>
    <row r="404" spans="1:16">
      <c r="A404" s="17">
        <v>44964</v>
      </c>
      <c r="B404" t="s">
        <v>326</v>
      </c>
      <c r="C404" t="s">
        <v>324</v>
      </c>
      <c r="D404" s="5">
        <v>90</v>
      </c>
      <c r="E404" s="5">
        <v>0</v>
      </c>
      <c r="F404" s="5" t="s">
        <v>18</v>
      </c>
      <c r="G404" s="5">
        <v>84</v>
      </c>
      <c r="H404" s="5">
        <v>52</v>
      </c>
      <c r="I404" s="5" t="s">
        <v>34</v>
      </c>
      <c r="J404" s="5" t="s">
        <v>34</v>
      </c>
      <c r="K404" s="5">
        <v>447</v>
      </c>
      <c r="L404" s="5" t="s">
        <v>19</v>
      </c>
      <c r="M404" s="5">
        <v>0</v>
      </c>
      <c r="N404" s="5">
        <v>3.5</v>
      </c>
      <c r="O404" s="5">
        <v>10.62</v>
      </c>
      <c r="P404" s="6">
        <v>10.26</v>
      </c>
    </row>
    <row r="405" spans="1:16">
      <c r="A405" s="17">
        <v>44964</v>
      </c>
      <c r="B405" t="s">
        <v>22</v>
      </c>
      <c r="C405" t="s">
        <v>77</v>
      </c>
      <c r="D405" s="5">
        <v>106</v>
      </c>
      <c r="E405" s="5">
        <v>0</v>
      </c>
      <c r="F405" s="5" t="s">
        <v>18</v>
      </c>
      <c r="G405" s="5">
        <v>142</v>
      </c>
      <c r="H405" s="5">
        <v>258</v>
      </c>
      <c r="I405" s="5">
        <v>163</v>
      </c>
      <c r="J405" s="5">
        <v>0</v>
      </c>
      <c r="K405" s="5">
        <v>430</v>
      </c>
      <c r="L405" s="5" t="s">
        <v>19</v>
      </c>
      <c r="M405" s="5">
        <v>0</v>
      </c>
      <c r="N405" s="5">
        <v>10</v>
      </c>
      <c r="O405" s="5">
        <v>-5.05</v>
      </c>
      <c r="P405" s="6">
        <v>4.87</v>
      </c>
    </row>
    <row r="406" spans="1:16">
      <c r="A406" s="17">
        <v>44964</v>
      </c>
      <c r="B406" t="s">
        <v>278</v>
      </c>
      <c r="C406" t="s">
        <v>275</v>
      </c>
      <c r="D406" s="5">
        <v>24</v>
      </c>
      <c r="E406" s="5" t="s">
        <v>37</v>
      </c>
      <c r="F406" s="5">
        <v>0</v>
      </c>
      <c r="G406" s="5">
        <v>258</v>
      </c>
      <c r="H406" s="5">
        <v>138</v>
      </c>
      <c r="I406" s="5">
        <v>301</v>
      </c>
      <c r="J406" s="5">
        <v>279</v>
      </c>
      <c r="K406" s="5">
        <v>64</v>
      </c>
      <c r="L406" s="5">
        <v>0</v>
      </c>
      <c r="M406" s="5" t="s">
        <v>19</v>
      </c>
      <c r="N406" s="5">
        <v>-8.5</v>
      </c>
      <c r="O406" s="5">
        <v>0.47</v>
      </c>
      <c r="P406" s="6">
        <v>-12.92</v>
      </c>
    </row>
    <row r="407" spans="1:16">
      <c r="A407" s="17">
        <v>44964</v>
      </c>
      <c r="B407" t="s">
        <v>41</v>
      </c>
      <c r="C407" t="s">
        <v>277</v>
      </c>
      <c r="D407" s="5">
        <v>109</v>
      </c>
      <c r="E407" s="5">
        <v>0</v>
      </c>
      <c r="F407" s="5" t="s">
        <v>18</v>
      </c>
      <c r="G407" s="5">
        <v>297</v>
      </c>
      <c r="H407" s="5">
        <v>326</v>
      </c>
      <c r="I407" s="5">
        <v>93</v>
      </c>
      <c r="J407" s="5">
        <v>213</v>
      </c>
      <c r="K407" s="5">
        <v>44</v>
      </c>
      <c r="L407" s="5" t="s">
        <v>18</v>
      </c>
      <c r="M407" s="5">
        <v>0</v>
      </c>
      <c r="N407" s="5">
        <v>9.5</v>
      </c>
      <c r="O407" s="5">
        <v>-11.54</v>
      </c>
      <c r="P407" s="6">
        <v>-0.45</v>
      </c>
    </row>
    <row r="408" spans="1:16">
      <c r="A408" s="17">
        <v>44964</v>
      </c>
      <c r="B408" t="s">
        <v>279</v>
      </c>
      <c r="C408" t="s">
        <v>107</v>
      </c>
      <c r="D408" s="5">
        <v>465</v>
      </c>
      <c r="E408" s="5">
        <v>0</v>
      </c>
      <c r="F408" s="5" t="s">
        <v>27</v>
      </c>
      <c r="G408" s="5">
        <v>313</v>
      </c>
      <c r="H408" s="5">
        <v>292</v>
      </c>
      <c r="I408" s="5" t="s">
        <v>34</v>
      </c>
      <c r="J408" s="5" t="s">
        <v>34</v>
      </c>
      <c r="K408" s="5">
        <v>221</v>
      </c>
      <c r="L408" s="5">
        <v>0</v>
      </c>
      <c r="M408" s="5" t="s">
        <v>60</v>
      </c>
      <c r="N408" s="5">
        <v>3</v>
      </c>
      <c r="O408" s="5">
        <v>-11.58</v>
      </c>
      <c r="P408" s="6">
        <v>-10.51</v>
      </c>
    </row>
    <row r="409" spans="1:16">
      <c r="A409" s="17">
        <v>44964</v>
      </c>
      <c r="B409" t="s">
        <v>274</v>
      </c>
      <c r="C409" t="s">
        <v>276</v>
      </c>
      <c r="D409" s="5">
        <v>408</v>
      </c>
      <c r="E409" s="5" t="s">
        <v>60</v>
      </c>
      <c r="F409" s="5">
        <v>0</v>
      </c>
      <c r="G409" s="5">
        <v>116</v>
      </c>
      <c r="H409" s="5">
        <v>104</v>
      </c>
      <c r="I409" s="5">
        <v>140</v>
      </c>
      <c r="J409" s="5">
        <v>119</v>
      </c>
      <c r="K409" s="5">
        <v>4</v>
      </c>
      <c r="L409" s="5" t="s">
        <v>75</v>
      </c>
      <c r="M409" s="5">
        <v>0</v>
      </c>
      <c r="N409" s="5">
        <v>2</v>
      </c>
      <c r="O409" s="5">
        <v>5.94</v>
      </c>
      <c r="P409" s="6">
        <v>6.79</v>
      </c>
    </row>
    <row r="410" spans="1:16">
      <c r="A410" s="17">
        <v>44964</v>
      </c>
      <c r="B410" t="s">
        <v>108</v>
      </c>
      <c r="C410" t="s">
        <v>282</v>
      </c>
      <c r="D410" s="5">
        <v>35</v>
      </c>
      <c r="E410" s="5">
        <v>0</v>
      </c>
      <c r="F410" s="5" t="s">
        <v>37</v>
      </c>
      <c r="G410" s="5">
        <v>139</v>
      </c>
      <c r="H410" s="5">
        <v>252</v>
      </c>
      <c r="I410" s="5">
        <v>143</v>
      </c>
      <c r="J410" s="5">
        <v>69</v>
      </c>
      <c r="K410" s="5">
        <v>177</v>
      </c>
      <c r="L410" s="5">
        <v>0</v>
      </c>
      <c r="M410" s="5" t="s">
        <v>18</v>
      </c>
      <c r="N410" s="5">
        <v>14</v>
      </c>
      <c r="O410" s="5">
        <v>-7.52</v>
      </c>
      <c r="P410" s="6">
        <v>10.119999999999999</v>
      </c>
    </row>
    <row r="411" spans="1:16">
      <c r="A411" s="17">
        <v>44964</v>
      </c>
      <c r="B411" t="s">
        <v>58</v>
      </c>
      <c r="C411" t="s">
        <v>130</v>
      </c>
      <c r="D411" s="5">
        <v>100</v>
      </c>
      <c r="E411" s="5" t="s">
        <v>44</v>
      </c>
      <c r="F411" s="5">
        <v>0</v>
      </c>
      <c r="G411" s="5">
        <v>74</v>
      </c>
      <c r="H411" s="5">
        <v>89</v>
      </c>
      <c r="I411" s="5">
        <v>128</v>
      </c>
      <c r="J411" s="5">
        <v>174</v>
      </c>
      <c r="K411" s="5">
        <v>248</v>
      </c>
      <c r="L411" s="5">
        <v>0</v>
      </c>
      <c r="M411" s="5" t="s">
        <v>18</v>
      </c>
      <c r="N411" s="5">
        <v>-3.5</v>
      </c>
      <c r="O411" s="5">
        <v>8.26</v>
      </c>
      <c r="P411" s="6">
        <v>-2.23</v>
      </c>
    </row>
    <row r="412" spans="1:16">
      <c r="A412" s="17">
        <v>44964</v>
      </c>
      <c r="B412" t="s">
        <v>280</v>
      </c>
      <c r="C412" t="s">
        <v>40</v>
      </c>
      <c r="D412" s="5">
        <v>291</v>
      </c>
      <c r="E412" s="5" t="s">
        <v>18</v>
      </c>
      <c r="F412" s="5">
        <v>0</v>
      </c>
      <c r="G412" s="5">
        <v>114</v>
      </c>
      <c r="H412" s="5">
        <v>151</v>
      </c>
      <c r="I412" s="5">
        <v>326</v>
      </c>
      <c r="J412" s="5">
        <v>310</v>
      </c>
      <c r="K412" s="5">
        <v>283</v>
      </c>
      <c r="L412" s="5" t="s">
        <v>19</v>
      </c>
      <c r="M412" s="5">
        <v>0</v>
      </c>
      <c r="N412" s="5">
        <v>-5</v>
      </c>
      <c r="O412" s="5">
        <v>0.77</v>
      </c>
      <c r="P412" s="6">
        <v>-6.82</v>
      </c>
    </row>
    <row r="413" spans="1:16">
      <c r="A413" s="17">
        <v>44964</v>
      </c>
      <c r="B413" t="s">
        <v>341</v>
      </c>
      <c r="C413" t="s">
        <v>219</v>
      </c>
      <c r="D413" s="5" t="e">
        <v>#N/A</v>
      </c>
      <c r="E413" s="5">
        <v>0</v>
      </c>
      <c r="F413" s="5">
        <v>2</v>
      </c>
      <c r="G413" s="5">
        <v>51</v>
      </c>
      <c r="H413" s="5">
        <v>61</v>
      </c>
      <c r="I413" s="5">
        <v>55</v>
      </c>
      <c r="J413" s="5">
        <v>84</v>
      </c>
      <c r="K413" s="5">
        <v>45</v>
      </c>
      <c r="L413" s="5">
        <v>0</v>
      </c>
      <c r="M413" s="5" t="s">
        <v>44</v>
      </c>
      <c r="N413" s="5">
        <v>1.5</v>
      </c>
      <c r="O413" s="5">
        <v>8.5</v>
      </c>
      <c r="P413" s="6">
        <v>5.47</v>
      </c>
    </row>
    <row r="414" spans="1:16">
      <c r="A414" s="17">
        <v>44964</v>
      </c>
      <c r="B414" t="s">
        <v>103</v>
      </c>
      <c r="C414" t="s">
        <v>406</v>
      </c>
      <c r="D414" s="5">
        <v>270</v>
      </c>
      <c r="E414" s="5">
        <v>4</v>
      </c>
      <c r="F414" s="5">
        <v>0</v>
      </c>
      <c r="G414" s="5">
        <v>56</v>
      </c>
      <c r="H414" s="5">
        <v>36</v>
      </c>
      <c r="I414" s="5">
        <v>45</v>
      </c>
      <c r="J414" s="5">
        <v>11</v>
      </c>
      <c r="K414" s="5">
        <v>450</v>
      </c>
      <c r="L414" s="5">
        <v>0</v>
      </c>
      <c r="M414" s="5">
        <v>1</v>
      </c>
      <c r="N414" s="5">
        <v>7</v>
      </c>
      <c r="O414" s="5">
        <v>14.55</v>
      </c>
      <c r="P414" s="6">
        <v>20.420000000000002</v>
      </c>
    </row>
    <row r="415" spans="1:16">
      <c r="A415" s="17">
        <v>44964</v>
      </c>
      <c r="B415" t="s">
        <v>281</v>
      </c>
      <c r="C415" t="s">
        <v>286</v>
      </c>
      <c r="D415" s="5">
        <v>383</v>
      </c>
      <c r="E415" s="5">
        <v>0</v>
      </c>
      <c r="F415" s="5">
        <v>1</v>
      </c>
      <c r="G415" s="5">
        <v>75</v>
      </c>
      <c r="H415" s="5">
        <v>25</v>
      </c>
      <c r="I415" s="5">
        <v>82</v>
      </c>
      <c r="J415" s="5">
        <v>26</v>
      </c>
      <c r="K415" s="5">
        <v>173</v>
      </c>
      <c r="L415" s="5">
        <v>0</v>
      </c>
      <c r="M415" s="5">
        <v>2</v>
      </c>
      <c r="N415" s="5">
        <v>5</v>
      </c>
      <c r="O415" s="5">
        <v>20.12</v>
      </c>
      <c r="P415" s="6">
        <v>18.36</v>
      </c>
    </row>
    <row r="416" spans="1:16">
      <c r="A416" s="17">
        <v>44964</v>
      </c>
      <c r="B416" t="s">
        <v>225</v>
      </c>
      <c r="C416" t="s">
        <v>221</v>
      </c>
      <c r="D416" s="5">
        <v>209</v>
      </c>
      <c r="E416" s="5" t="s">
        <v>26</v>
      </c>
      <c r="F416" s="5">
        <v>0</v>
      </c>
      <c r="G416" s="5">
        <v>18</v>
      </c>
      <c r="H416" s="5">
        <v>43</v>
      </c>
      <c r="I416" s="5">
        <v>22</v>
      </c>
      <c r="J416" s="5">
        <v>40</v>
      </c>
      <c r="K416" s="5">
        <v>226</v>
      </c>
      <c r="L416" s="5">
        <v>0</v>
      </c>
      <c r="M416" s="5" t="s">
        <v>19</v>
      </c>
      <c r="N416" s="5">
        <v>4</v>
      </c>
      <c r="O416" s="5">
        <v>18.97</v>
      </c>
      <c r="P416" s="6">
        <v>15.09</v>
      </c>
    </row>
    <row r="417" spans="1:16">
      <c r="A417" s="17">
        <v>44964</v>
      </c>
      <c r="B417" t="s">
        <v>39</v>
      </c>
      <c r="C417" t="s">
        <v>122</v>
      </c>
      <c r="D417" s="5">
        <v>353</v>
      </c>
      <c r="E417" s="5">
        <v>0</v>
      </c>
      <c r="F417" s="5" t="s">
        <v>60</v>
      </c>
      <c r="G417" s="5">
        <v>86</v>
      </c>
      <c r="H417" s="5">
        <v>234</v>
      </c>
      <c r="I417" s="5">
        <v>95</v>
      </c>
      <c r="J417" s="5">
        <v>57</v>
      </c>
      <c r="K417" s="5">
        <v>235</v>
      </c>
      <c r="L417" s="5">
        <v>0</v>
      </c>
      <c r="M417" s="5" t="s">
        <v>18</v>
      </c>
      <c r="N417" s="5">
        <v>15</v>
      </c>
      <c r="O417" s="5">
        <v>-6.26</v>
      </c>
      <c r="P417" s="6">
        <v>13.88</v>
      </c>
    </row>
    <row r="418" spans="1:16">
      <c r="A418" s="17">
        <v>44964</v>
      </c>
      <c r="B418" t="s">
        <v>270</v>
      </c>
      <c r="C418" t="s">
        <v>291</v>
      </c>
      <c r="D418" s="5">
        <v>17</v>
      </c>
      <c r="E418" s="5" t="s">
        <v>19</v>
      </c>
      <c r="F418" s="5">
        <v>0</v>
      </c>
      <c r="G418" s="5">
        <v>15</v>
      </c>
      <c r="H418" s="5">
        <v>21</v>
      </c>
      <c r="I418" s="5">
        <v>17</v>
      </c>
      <c r="J418" s="5">
        <v>34</v>
      </c>
      <c r="K418" s="5">
        <v>178</v>
      </c>
      <c r="L418" s="5" t="s">
        <v>19</v>
      </c>
      <c r="M418" s="5">
        <v>0</v>
      </c>
      <c r="N418" s="5">
        <v>5.5</v>
      </c>
      <c r="O418" s="5">
        <v>18.149999999999999</v>
      </c>
      <c r="P418" s="6">
        <v>16.8</v>
      </c>
    </row>
    <row r="419" spans="1:16">
      <c r="A419" s="17">
        <v>44964</v>
      </c>
      <c r="B419" t="s">
        <v>327</v>
      </c>
      <c r="C419" t="s">
        <v>407</v>
      </c>
      <c r="D419" s="5">
        <v>323</v>
      </c>
      <c r="E419" s="5">
        <v>0</v>
      </c>
      <c r="F419" s="5" t="s">
        <v>18</v>
      </c>
      <c r="G419" s="5">
        <v>99</v>
      </c>
      <c r="H419" s="5">
        <v>211</v>
      </c>
      <c r="I419" s="5">
        <v>106</v>
      </c>
      <c r="J419" s="5">
        <v>81</v>
      </c>
      <c r="K419" s="5">
        <v>334</v>
      </c>
      <c r="L419" s="5">
        <v>0</v>
      </c>
      <c r="M419" s="5" t="s">
        <v>19</v>
      </c>
      <c r="N419" s="5">
        <v>11</v>
      </c>
      <c r="O419" s="5">
        <v>-3.73</v>
      </c>
      <c r="P419" s="6">
        <v>7.68</v>
      </c>
    </row>
    <row r="420" spans="1:16">
      <c r="A420" s="17">
        <v>44964</v>
      </c>
      <c r="B420" t="s">
        <v>73</v>
      </c>
      <c r="C420" t="s">
        <v>210</v>
      </c>
      <c r="D420" s="5">
        <v>81</v>
      </c>
      <c r="E420" s="5">
        <v>0</v>
      </c>
      <c r="F420" s="5" t="s">
        <v>44</v>
      </c>
      <c r="G420" s="5" t="s">
        <v>34</v>
      </c>
      <c r="H420" s="5" t="s">
        <v>34</v>
      </c>
      <c r="I420" s="5">
        <v>300</v>
      </c>
      <c r="J420" s="5">
        <v>148</v>
      </c>
      <c r="K420" s="5">
        <v>3</v>
      </c>
      <c r="L420" s="5">
        <v>0</v>
      </c>
      <c r="M420" s="5" t="s">
        <v>44</v>
      </c>
      <c r="N420" s="5">
        <v>-1</v>
      </c>
      <c r="O420" s="5">
        <v>3.72</v>
      </c>
      <c r="P420" s="6">
        <v>0.51</v>
      </c>
    </row>
    <row r="421" spans="1:16">
      <c r="A421" s="17">
        <v>44964</v>
      </c>
      <c r="B421" t="s">
        <v>294</v>
      </c>
      <c r="C421" t="s">
        <v>134</v>
      </c>
      <c r="D421" s="5">
        <v>511</v>
      </c>
      <c r="E421" s="5" t="e">
        <v>#N/A</v>
      </c>
      <c r="F421" s="5" t="e">
        <v>#N/A</v>
      </c>
      <c r="G421" s="5" t="s">
        <v>34</v>
      </c>
      <c r="H421" s="5" t="s">
        <v>34</v>
      </c>
      <c r="I421" s="5">
        <v>131</v>
      </c>
      <c r="J421" s="5">
        <v>180</v>
      </c>
      <c r="K421" s="5">
        <v>125</v>
      </c>
      <c r="L421" s="5" t="s">
        <v>18</v>
      </c>
      <c r="M421" s="5">
        <v>0</v>
      </c>
      <c r="N421" s="5" t="e">
        <v>#N/A</v>
      </c>
      <c r="O421" s="5" t="e">
        <v>#N/A</v>
      </c>
      <c r="P421" s="6">
        <v>-0.23</v>
      </c>
    </row>
    <row r="422" spans="1:16">
      <c r="A422" s="17">
        <v>44964</v>
      </c>
      <c r="B422" t="s">
        <v>408</v>
      </c>
      <c r="C422" t="s">
        <v>392</v>
      </c>
      <c r="D422" s="5">
        <v>253</v>
      </c>
      <c r="E422" s="5" t="s">
        <v>19</v>
      </c>
      <c r="F422" s="5">
        <v>0</v>
      </c>
      <c r="G422" s="5">
        <v>49</v>
      </c>
      <c r="H422" s="5">
        <v>49</v>
      </c>
      <c r="I422" s="5">
        <v>286</v>
      </c>
      <c r="J422" s="5">
        <v>60</v>
      </c>
      <c r="K422" s="5">
        <v>256</v>
      </c>
      <c r="L422" s="5">
        <v>0</v>
      </c>
      <c r="M422" s="5" t="s">
        <v>18</v>
      </c>
      <c r="N422" s="5">
        <v>4</v>
      </c>
      <c r="O422" s="5">
        <v>15.12</v>
      </c>
      <c r="P422" s="6">
        <v>14.64</v>
      </c>
    </row>
    <row r="423" spans="1:16">
      <c r="A423" s="17">
        <v>44968</v>
      </c>
      <c r="B423" t="s">
        <v>409</v>
      </c>
      <c r="C423" t="s">
        <v>48</v>
      </c>
      <c r="D423" s="5">
        <v>171</v>
      </c>
      <c r="E423" s="5" t="e">
        <v>#N/A</v>
      </c>
      <c r="F423" s="5" t="e">
        <v>#N/A</v>
      </c>
      <c r="G423" s="5">
        <v>3</v>
      </c>
      <c r="H423" s="5">
        <v>7</v>
      </c>
      <c r="I423" s="5">
        <v>52</v>
      </c>
      <c r="J423" s="5">
        <v>33</v>
      </c>
      <c r="K423" s="5">
        <v>294</v>
      </c>
      <c r="L423" s="5">
        <v>0</v>
      </c>
      <c r="M423" s="5" t="s">
        <v>37</v>
      </c>
      <c r="N423" s="5" t="e">
        <v>#N/A</v>
      </c>
      <c r="O423" s="5" t="e">
        <v>#N/A</v>
      </c>
      <c r="P423" s="6">
        <v>13.53</v>
      </c>
    </row>
    <row r="424" spans="1:16">
      <c r="A424" s="17">
        <v>44968</v>
      </c>
      <c r="B424" t="s">
        <v>387</v>
      </c>
      <c r="C424" t="s">
        <v>153</v>
      </c>
      <c r="D424" s="5">
        <v>34</v>
      </c>
      <c r="E424" s="5" t="s">
        <v>19</v>
      </c>
      <c r="F424" s="5">
        <v>0</v>
      </c>
      <c r="G424" s="5">
        <v>198</v>
      </c>
      <c r="H424" s="5">
        <v>0</v>
      </c>
      <c r="I424" s="5">
        <v>293</v>
      </c>
      <c r="J424" s="5">
        <v>257</v>
      </c>
      <c r="K424" s="5">
        <v>180</v>
      </c>
      <c r="L424" s="5" t="s">
        <v>18</v>
      </c>
      <c r="M424" s="5">
        <v>0</v>
      </c>
      <c r="N424" s="5" t="e">
        <v>#N/A</v>
      </c>
      <c r="O424" s="5">
        <v>-9.7200000000000006</v>
      </c>
      <c r="P424" s="6">
        <v>-7.42</v>
      </c>
    </row>
    <row r="425" spans="1:16">
      <c r="A425" s="17">
        <v>44968</v>
      </c>
      <c r="B425" t="s">
        <v>231</v>
      </c>
      <c r="C425" t="s">
        <v>312</v>
      </c>
      <c r="D425" s="5">
        <v>42</v>
      </c>
      <c r="E425" s="5" t="s">
        <v>37</v>
      </c>
      <c r="F425" s="5">
        <v>0</v>
      </c>
      <c r="G425" s="5">
        <v>204</v>
      </c>
      <c r="H425" s="5">
        <v>184</v>
      </c>
      <c r="I425" s="5">
        <v>219</v>
      </c>
      <c r="J425" s="5">
        <v>218</v>
      </c>
      <c r="K425" s="5">
        <v>427</v>
      </c>
      <c r="L425" s="5" t="s">
        <v>18</v>
      </c>
      <c r="M425" s="5">
        <v>0</v>
      </c>
      <c r="N425" s="5">
        <v>-1</v>
      </c>
      <c r="O425" s="5">
        <v>-0.43</v>
      </c>
      <c r="P425" s="6">
        <v>-4.9000000000000004</v>
      </c>
    </row>
    <row r="426" spans="1:16">
      <c r="A426" s="17">
        <v>44968</v>
      </c>
      <c r="B426" t="s">
        <v>39</v>
      </c>
      <c r="C426" t="s">
        <v>271</v>
      </c>
      <c r="D426" s="5">
        <v>353</v>
      </c>
      <c r="E426" s="5">
        <v>0</v>
      </c>
      <c r="F426" s="5" t="s">
        <v>75</v>
      </c>
      <c r="G426" s="5">
        <v>86</v>
      </c>
      <c r="H426" s="5">
        <v>234</v>
      </c>
      <c r="I426" s="5" t="s">
        <v>34</v>
      </c>
      <c r="J426" s="5" t="s">
        <v>34</v>
      </c>
      <c r="K426" s="5">
        <v>232</v>
      </c>
      <c r="L426" s="5" t="s">
        <v>18</v>
      </c>
      <c r="M426" s="5">
        <v>0</v>
      </c>
      <c r="N426" s="5">
        <v>9</v>
      </c>
      <c r="O426" s="5">
        <v>-5.93</v>
      </c>
      <c r="P426" s="6">
        <v>0</v>
      </c>
    </row>
    <row r="427" spans="1:16">
      <c r="A427" s="17">
        <v>44968</v>
      </c>
      <c r="B427" t="s">
        <v>319</v>
      </c>
      <c r="C427" t="s">
        <v>318</v>
      </c>
      <c r="D427" s="5">
        <v>129</v>
      </c>
      <c r="E427" s="5" t="s">
        <v>18</v>
      </c>
      <c r="F427" s="5">
        <v>0</v>
      </c>
      <c r="G427" s="5">
        <v>213</v>
      </c>
      <c r="H427" s="5">
        <v>194</v>
      </c>
      <c r="I427" s="5">
        <v>203</v>
      </c>
      <c r="J427" s="5">
        <v>206</v>
      </c>
      <c r="K427" s="5" t="s">
        <v>34</v>
      </c>
      <c r="L427" s="5" t="e">
        <v>#N/A</v>
      </c>
      <c r="M427" s="5" t="e">
        <v>#N/A</v>
      </c>
      <c r="N427" s="5">
        <v>4.5</v>
      </c>
      <c r="O427" s="5">
        <v>-3.31</v>
      </c>
      <c r="P427" s="6">
        <v>-2.19</v>
      </c>
    </row>
    <row r="428" spans="1:16">
      <c r="A428" s="17">
        <v>44968</v>
      </c>
      <c r="B428" t="s">
        <v>349</v>
      </c>
      <c r="C428" t="s">
        <v>238</v>
      </c>
      <c r="D428" s="5" t="e">
        <v>#N/A</v>
      </c>
      <c r="E428" s="5" t="e">
        <v>#N/A</v>
      </c>
      <c r="F428" s="5" t="e">
        <v>#N/A</v>
      </c>
      <c r="G428" s="5">
        <v>257</v>
      </c>
      <c r="H428" s="5">
        <v>361</v>
      </c>
      <c r="I428" s="5">
        <v>192</v>
      </c>
      <c r="J428" s="5">
        <v>304</v>
      </c>
      <c r="K428" s="5">
        <v>454</v>
      </c>
      <c r="L428" s="5">
        <v>0</v>
      </c>
      <c r="M428" s="5" t="s">
        <v>18</v>
      </c>
      <c r="N428" s="5" t="e">
        <v>#N/A</v>
      </c>
      <c r="O428" s="5" t="e">
        <v>#N/A</v>
      </c>
      <c r="P428" s="6">
        <v>-10.9</v>
      </c>
    </row>
    <row r="429" spans="1:16">
      <c r="A429" s="17">
        <v>44968</v>
      </c>
      <c r="B429" t="s">
        <v>115</v>
      </c>
      <c r="C429" t="s">
        <v>363</v>
      </c>
      <c r="D429" s="5">
        <v>26</v>
      </c>
      <c r="E429" s="5">
        <v>0</v>
      </c>
      <c r="F429" s="5" t="s">
        <v>18</v>
      </c>
      <c r="G429" s="5">
        <v>174</v>
      </c>
      <c r="H429" s="5">
        <v>268</v>
      </c>
      <c r="I429" s="5" t="s">
        <v>34</v>
      </c>
      <c r="J429" s="5" t="s">
        <v>34</v>
      </c>
      <c r="K429" s="5">
        <v>489</v>
      </c>
      <c r="L429" s="5">
        <v>0</v>
      </c>
      <c r="M429" s="5" t="s">
        <v>18</v>
      </c>
      <c r="N429" s="5">
        <v>5</v>
      </c>
      <c r="O429" s="5">
        <v>-7.77</v>
      </c>
      <c r="P429" s="6">
        <v>0</v>
      </c>
    </row>
    <row r="430" spans="1:16">
      <c r="A430" s="17">
        <v>44968</v>
      </c>
      <c r="B430" t="s">
        <v>309</v>
      </c>
      <c r="C430" t="s">
        <v>313</v>
      </c>
      <c r="D430" s="5">
        <v>20</v>
      </c>
      <c r="E430" s="5" t="s">
        <v>18</v>
      </c>
      <c r="F430" s="5">
        <v>0</v>
      </c>
      <c r="G430" s="5">
        <v>251</v>
      </c>
      <c r="H430" s="5">
        <v>221</v>
      </c>
      <c r="I430" s="5">
        <v>188</v>
      </c>
      <c r="J430" s="5">
        <v>239</v>
      </c>
      <c r="K430" s="5">
        <v>250</v>
      </c>
      <c r="L430" s="5" t="s">
        <v>37</v>
      </c>
      <c r="M430" s="5">
        <v>0</v>
      </c>
      <c r="N430" s="5">
        <v>4.5</v>
      </c>
      <c r="O430" s="5">
        <v>-5.65</v>
      </c>
      <c r="P430" s="6">
        <v>-1.87</v>
      </c>
    </row>
    <row r="431" spans="1:16">
      <c r="A431" s="17">
        <v>44968</v>
      </c>
      <c r="B431" t="s">
        <v>121</v>
      </c>
      <c r="C431" t="s">
        <v>38</v>
      </c>
      <c r="D431" s="5">
        <v>5</v>
      </c>
      <c r="E431" s="5" t="s">
        <v>37</v>
      </c>
      <c r="F431" s="5">
        <v>0</v>
      </c>
      <c r="G431" s="5">
        <v>19</v>
      </c>
      <c r="H431" s="5">
        <v>4</v>
      </c>
      <c r="I431" s="5">
        <v>28</v>
      </c>
      <c r="J431" s="5">
        <v>18</v>
      </c>
      <c r="K431" s="5">
        <v>21</v>
      </c>
      <c r="L431" s="5">
        <v>0</v>
      </c>
      <c r="M431" s="5">
        <v>2</v>
      </c>
      <c r="N431" s="5">
        <v>-2</v>
      </c>
      <c r="O431" s="5">
        <v>27</v>
      </c>
      <c r="P431" s="6">
        <v>18.59</v>
      </c>
    </row>
    <row r="432" spans="1:16">
      <c r="A432" s="17">
        <v>44968</v>
      </c>
      <c r="B432" t="s">
        <v>220</v>
      </c>
      <c r="C432" t="s">
        <v>342</v>
      </c>
      <c r="D432" s="5">
        <v>84</v>
      </c>
      <c r="E432" s="5">
        <v>3</v>
      </c>
      <c r="F432" s="5">
        <v>0</v>
      </c>
      <c r="G432" s="5">
        <v>21</v>
      </c>
      <c r="H432" s="5">
        <v>6</v>
      </c>
      <c r="I432" s="5">
        <v>53</v>
      </c>
      <c r="J432" s="5">
        <v>19</v>
      </c>
      <c r="K432" s="5">
        <v>87</v>
      </c>
      <c r="L432" s="5">
        <v>7</v>
      </c>
      <c r="M432" s="5">
        <v>0</v>
      </c>
      <c r="N432" s="5">
        <v>4.5</v>
      </c>
      <c r="O432" s="5">
        <v>24.4</v>
      </c>
      <c r="P432" s="6">
        <v>21.23</v>
      </c>
    </row>
    <row r="433" spans="1:16">
      <c r="A433" s="17">
        <v>44968</v>
      </c>
      <c r="B433" t="s">
        <v>391</v>
      </c>
      <c r="C433" t="s">
        <v>269</v>
      </c>
      <c r="D433" s="5">
        <v>328</v>
      </c>
      <c r="E433" s="5">
        <v>0</v>
      </c>
      <c r="F433" s="5">
        <v>1</v>
      </c>
      <c r="G433" s="5">
        <v>69</v>
      </c>
      <c r="H433" s="5">
        <v>14</v>
      </c>
      <c r="I433" s="5">
        <v>4</v>
      </c>
      <c r="J433" s="5">
        <v>23</v>
      </c>
      <c r="K433" s="5">
        <v>153</v>
      </c>
      <c r="L433" s="5">
        <v>0</v>
      </c>
      <c r="M433" s="5" t="s">
        <v>18</v>
      </c>
      <c r="N433" s="5">
        <v>6</v>
      </c>
      <c r="O433" s="5">
        <v>20.41</v>
      </c>
      <c r="P433" s="6">
        <v>18.54</v>
      </c>
    </row>
    <row r="434" spans="1:16">
      <c r="A434" s="17">
        <v>44968</v>
      </c>
      <c r="B434" t="s">
        <v>307</v>
      </c>
      <c r="C434" t="s">
        <v>310</v>
      </c>
      <c r="D434" s="5">
        <v>147</v>
      </c>
      <c r="E434" s="5">
        <v>0</v>
      </c>
      <c r="F434" s="5" t="s">
        <v>19</v>
      </c>
      <c r="G434" s="5">
        <v>322</v>
      </c>
      <c r="H434" s="5">
        <v>344</v>
      </c>
      <c r="I434" s="5" t="s">
        <v>34</v>
      </c>
      <c r="J434" s="5" t="s">
        <v>34</v>
      </c>
      <c r="K434" s="5" t="s">
        <v>34</v>
      </c>
      <c r="L434" s="5" t="e">
        <v>#N/A</v>
      </c>
      <c r="M434" s="5" t="e">
        <v>#N/A</v>
      </c>
      <c r="N434" s="5">
        <v>10</v>
      </c>
      <c r="O434" s="5">
        <v>-15.51</v>
      </c>
      <c r="P434" s="6" t="e">
        <v>#N/A</v>
      </c>
    </row>
    <row r="435" spans="1:16">
      <c r="A435" s="17">
        <v>44968</v>
      </c>
      <c r="B435" t="s">
        <v>129</v>
      </c>
      <c r="C435" t="s">
        <v>336</v>
      </c>
      <c r="D435" s="5">
        <v>160</v>
      </c>
      <c r="E435" s="5" t="s">
        <v>26</v>
      </c>
      <c r="F435" s="5">
        <v>0</v>
      </c>
      <c r="G435" s="5">
        <v>186</v>
      </c>
      <c r="H435" s="5">
        <v>111</v>
      </c>
      <c r="I435" s="5">
        <v>108</v>
      </c>
      <c r="J435" s="5">
        <v>168</v>
      </c>
      <c r="K435" s="5">
        <v>284</v>
      </c>
      <c r="L435" s="5">
        <v>0</v>
      </c>
      <c r="M435" s="5" t="s">
        <v>26</v>
      </c>
      <c r="N435" s="5">
        <v>-2.5</v>
      </c>
      <c r="O435" s="5">
        <v>6.34</v>
      </c>
      <c r="P435" s="6">
        <v>-2.12</v>
      </c>
    </row>
    <row r="436" spans="1:16">
      <c r="A436" s="17">
        <v>44968</v>
      </c>
      <c r="B436" t="s">
        <v>285</v>
      </c>
      <c r="C436" t="s">
        <v>58</v>
      </c>
      <c r="D436" s="5">
        <v>365</v>
      </c>
      <c r="E436" s="5" t="s">
        <v>19</v>
      </c>
      <c r="F436" s="5">
        <v>0</v>
      </c>
      <c r="G436" s="5">
        <v>134</v>
      </c>
      <c r="H436" s="5">
        <v>108</v>
      </c>
      <c r="I436" s="5">
        <v>74</v>
      </c>
      <c r="J436" s="5">
        <v>89</v>
      </c>
      <c r="K436" s="5">
        <v>100</v>
      </c>
      <c r="L436" s="5" t="s">
        <v>27</v>
      </c>
      <c r="M436" s="5">
        <v>0</v>
      </c>
      <c r="N436" s="5">
        <v>6</v>
      </c>
      <c r="O436" s="5">
        <v>3.8</v>
      </c>
      <c r="P436" s="6">
        <v>9.26</v>
      </c>
    </row>
    <row r="437" spans="1:16">
      <c r="A437" s="17">
        <v>44968</v>
      </c>
      <c r="B437" t="s">
        <v>283</v>
      </c>
      <c r="C437" t="s">
        <v>61</v>
      </c>
      <c r="D437" s="5">
        <v>515</v>
      </c>
      <c r="E437" s="5">
        <v>0</v>
      </c>
      <c r="F437" s="5" t="s">
        <v>18</v>
      </c>
      <c r="G437" s="5" t="s">
        <v>34</v>
      </c>
      <c r="H437" s="5" t="s">
        <v>34</v>
      </c>
      <c r="I437" s="5">
        <v>77</v>
      </c>
      <c r="J437" s="5">
        <v>127</v>
      </c>
      <c r="K437" s="5">
        <v>27</v>
      </c>
      <c r="L437" s="5">
        <v>0</v>
      </c>
      <c r="M437" s="5" t="s">
        <v>18</v>
      </c>
      <c r="N437" s="5" t="e">
        <v>#N/A</v>
      </c>
      <c r="O437" s="5">
        <v>0</v>
      </c>
      <c r="P437" s="6">
        <v>3.16</v>
      </c>
    </row>
    <row r="438" spans="1:16">
      <c r="A438" s="17">
        <v>44968</v>
      </c>
      <c r="B438" t="s">
        <v>130</v>
      </c>
      <c r="C438" t="s">
        <v>62</v>
      </c>
      <c r="D438" s="5">
        <v>248</v>
      </c>
      <c r="E438" s="5">
        <v>0</v>
      </c>
      <c r="F438" s="5" t="s">
        <v>19</v>
      </c>
      <c r="G438" s="5">
        <v>128</v>
      </c>
      <c r="H438" s="5">
        <v>174</v>
      </c>
      <c r="I438" s="5">
        <v>173</v>
      </c>
      <c r="J438" s="5">
        <v>87</v>
      </c>
      <c r="K438" s="5">
        <v>37</v>
      </c>
      <c r="L438" s="5" t="s">
        <v>44</v>
      </c>
      <c r="M438" s="5">
        <v>0</v>
      </c>
      <c r="N438" s="5">
        <v>11.5</v>
      </c>
      <c r="O438" s="5">
        <v>-3.68</v>
      </c>
      <c r="P438" s="6">
        <v>9.17</v>
      </c>
    </row>
    <row r="439" spans="1:16">
      <c r="A439" s="17">
        <v>44968</v>
      </c>
      <c r="B439" t="s">
        <v>102</v>
      </c>
      <c r="C439" t="s">
        <v>196</v>
      </c>
      <c r="D439" s="5">
        <v>194</v>
      </c>
      <c r="E439" s="5">
        <v>0</v>
      </c>
      <c r="F439" s="5" t="s">
        <v>18</v>
      </c>
      <c r="G439" s="5">
        <v>88</v>
      </c>
      <c r="H439" s="5">
        <v>146</v>
      </c>
      <c r="I439" s="5">
        <v>194</v>
      </c>
      <c r="J439" s="5">
        <v>41</v>
      </c>
      <c r="K439" s="5">
        <v>118</v>
      </c>
      <c r="L439" s="5" t="s">
        <v>19</v>
      </c>
      <c r="M439" s="5">
        <v>0</v>
      </c>
      <c r="N439" s="5">
        <v>11</v>
      </c>
      <c r="O439" s="5">
        <v>1.75</v>
      </c>
      <c r="P439" s="6">
        <v>16.22</v>
      </c>
    </row>
    <row r="440" spans="1:16">
      <c r="A440" s="17">
        <v>44968</v>
      </c>
      <c r="B440" t="s">
        <v>125</v>
      </c>
      <c r="C440" t="s">
        <v>265</v>
      </c>
      <c r="D440" s="5">
        <v>452</v>
      </c>
      <c r="E440" s="5">
        <v>0</v>
      </c>
      <c r="F440" s="5" t="s">
        <v>18</v>
      </c>
      <c r="G440" s="5">
        <v>39</v>
      </c>
      <c r="H440" s="5">
        <v>45</v>
      </c>
      <c r="I440" s="5">
        <v>27</v>
      </c>
      <c r="J440" s="5">
        <v>129</v>
      </c>
      <c r="K440" s="5">
        <v>288</v>
      </c>
      <c r="L440" s="5">
        <v>0</v>
      </c>
      <c r="M440" s="5" t="s">
        <v>19</v>
      </c>
      <c r="N440" s="5">
        <v>-5</v>
      </c>
      <c r="O440" s="5">
        <v>12.99</v>
      </c>
      <c r="P440" s="6">
        <v>-0.75</v>
      </c>
    </row>
    <row r="441" spans="1:16">
      <c r="A441" s="17">
        <v>44968</v>
      </c>
      <c r="B441" t="s">
        <v>126</v>
      </c>
      <c r="C441" t="s">
        <v>104</v>
      </c>
      <c r="D441" s="5">
        <v>73</v>
      </c>
      <c r="E441" s="5">
        <v>0</v>
      </c>
      <c r="F441" s="5" t="s">
        <v>19</v>
      </c>
      <c r="G441" s="5">
        <v>59</v>
      </c>
      <c r="H441" s="5">
        <v>53</v>
      </c>
      <c r="I441" s="5">
        <v>40</v>
      </c>
      <c r="J441" s="5">
        <v>22</v>
      </c>
      <c r="K441" s="5">
        <v>267</v>
      </c>
      <c r="L441" s="5">
        <v>0</v>
      </c>
      <c r="M441" s="5" t="s">
        <v>37</v>
      </c>
      <c r="N441" s="5">
        <v>7</v>
      </c>
      <c r="O441" s="5">
        <v>10.89</v>
      </c>
      <c r="P441" s="6">
        <v>16</v>
      </c>
    </row>
    <row r="442" spans="1:16">
      <c r="A442" s="17">
        <v>44968</v>
      </c>
      <c r="B442" t="s">
        <v>383</v>
      </c>
      <c r="C442" t="s">
        <v>239</v>
      </c>
      <c r="D442" s="5">
        <v>10</v>
      </c>
      <c r="E442" s="5">
        <v>0</v>
      </c>
      <c r="F442" s="5" t="s">
        <v>75</v>
      </c>
      <c r="G442" s="5">
        <v>278</v>
      </c>
      <c r="H442" s="5">
        <v>325</v>
      </c>
      <c r="I442" s="5">
        <v>316</v>
      </c>
      <c r="J442" s="5">
        <v>317</v>
      </c>
      <c r="K442" s="5">
        <v>30</v>
      </c>
      <c r="L442" s="5" t="s">
        <v>18</v>
      </c>
      <c r="M442" s="5">
        <v>0</v>
      </c>
      <c r="N442" s="5">
        <v>6.5</v>
      </c>
      <c r="O442" s="5">
        <v>-18</v>
      </c>
      <c r="P442" s="6">
        <v>-12.12</v>
      </c>
    </row>
    <row r="443" spans="1:16">
      <c r="A443" s="17">
        <v>44968</v>
      </c>
      <c r="B443" t="s">
        <v>131</v>
      </c>
      <c r="C443" t="s">
        <v>410</v>
      </c>
      <c r="D443" s="5">
        <v>306</v>
      </c>
      <c r="E443" s="5" t="s">
        <v>26</v>
      </c>
      <c r="F443" s="5">
        <v>0</v>
      </c>
      <c r="G443" s="5">
        <v>214</v>
      </c>
      <c r="H443" s="5">
        <v>154</v>
      </c>
      <c r="I443" s="5">
        <v>189</v>
      </c>
      <c r="J443" s="5">
        <v>170</v>
      </c>
      <c r="K443" s="5">
        <v>142</v>
      </c>
      <c r="L443" s="5">
        <v>0</v>
      </c>
      <c r="M443" s="5" t="s">
        <v>37</v>
      </c>
      <c r="N443" s="5" t="e">
        <v>#N/A</v>
      </c>
      <c r="O443" s="5">
        <v>0</v>
      </c>
      <c r="P443" s="6">
        <v>-0.38</v>
      </c>
    </row>
    <row r="444" spans="1:16">
      <c r="A444" s="17">
        <v>44968</v>
      </c>
      <c r="B444" t="s">
        <v>411</v>
      </c>
      <c r="C444" t="s">
        <v>412</v>
      </c>
      <c r="D444" s="5">
        <v>316</v>
      </c>
      <c r="E444" s="5" t="s">
        <v>19</v>
      </c>
      <c r="F444" s="5">
        <v>0</v>
      </c>
      <c r="G444" s="5">
        <v>164</v>
      </c>
      <c r="H444" s="5">
        <v>103</v>
      </c>
      <c r="I444" s="5">
        <v>279</v>
      </c>
      <c r="J444" s="5">
        <v>284</v>
      </c>
      <c r="K444" s="5">
        <v>88</v>
      </c>
      <c r="L444" s="5">
        <v>0</v>
      </c>
      <c r="M444" s="5" t="s">
        <v>19</v>
      </c>
      <c r="N444" s="5" t="e">
        <v>#N/A</v>
      </c>
      <c r="O444" s="5">
        <v>5.55</v>
      </c>
      <c r="P444" s="6">
        <v>-9.19</v>
      </c>
    </row>
    <row r="445" spans="1:16">
      <c r="A445" s="17">
        <v>44968</v>
      </c>
      <c r="B445" t="s">
        <v>413</v>
      </c>
      <c r="C445" t="s">
        <v>64</v>
      </c>
      <c r="D445" s="5">
        <v>86</v>
      </c>
      <c r="E445" s="5">
        <v>0</v>
      </c>
      <c r="F445" s="5" t="s">
        <v>19</v>
      </c>
      <c r="G445" s="5">
        <v>287</v>
      </c>
      <c r="H445" s="5">
        <v>105</v>
      </c>
      <c r="I445" s="5">
        <v>249</v>
      </c>
      <c r="J445" s="5">
        <v>217</v>
      </c>
      <c r="K445" s="5">
        <v>41</v>
      </c>
      <c r="L445" s="5" t="s">
        <v>19</v>
      </c>
      <c r="M445" s="5">
        <v>0</v>
      </c>
      <c r="N445" s="5" t="e">
        <v>#N/A</v>
      </c>
      <c r="O445" s="5">
        <v>5.66</v>
      </c>
      <c r="P445" s="6">
        <v>-0.91</v>
      </c>
    </row>
    <row r="446" spans="1:16">
      <c r="A446" s="17">
        <v>44968</v>
      </c>
      <c r="B446" t="s">
        <v>327</v>
      </c>
      <c r="C446" t="s">
        <v>323</v>
      </c>
      <c r="D446" s="5">
        <v>323</v>
      </c>
      <c r="E446" s="5">
        <v>0</v>
      </c>
      <c r="F446" s="5" t="s">
        <v>19</v>
      </c>
      <c r="G446" s="5">
        <v>99</v>
      </c>
      <c r="H446" s="5">
        <v>211</v>
      </c>
      <c r="I446" s="5">
        <v>211</v>
      </c>
      <c r="J446" s="5">
        <v>114</v>
      </c>
      <c r="K446" s="5">
        <v>128</v>
      </c>
      <c r="L446" s="5">
        <v>0</v>
      </c>
      <c r="M446" s="5" t="s">
        <v>19</v>
      </c>
      <c r="N446" s="5">
        <v>5</v>
      </c>
      <c r="O446" s="5">
        <v>-3.39</v>
      </c>
      <c r="P446" s="6">
        <v>1.1399999999999999</v>
      </c>
    </row>
    <row r="447" spans="1:16">
      <c r="A447" s="17">
        <v>44968</v>
      </c>
      <c r="B447" t="s">
        <v>321</v>
      </c>
      <c r="C447" t="s">
        <v>273</v>
      </c>
      <c r="D447" s="5">
        <v>505</v>
      </c>
      <c r="E447" s="5" t="e">
        <v>#N/A</v>
      </c>
      <c r="F447" s="5" t="e">
        <v>#N/A</v>
      </c>
      <c r="G447" s="5" t="s">
        <v>34</v>
      </c>
      <c r="H447" s="5" t="s">
        <v>34</v>
      </c>
      <c r="I447" s="5">
        <v>197</v>
      </c>
      <c r="J447" s="5">
        <v>263</v>
      </c>
      <c r="K447" s="5">
        <v>179</v>
      </c>
      <c r="L447" s="5" t="s">
        <v>37</v>
      </c>
      <c r="M447" s="5">
        <v>0</v>
      </c>
      <c r="N447" s="5" t="e">
        <v>#N/A</v>
      </c>
      <c r="O447" s="5" t="e">
        <v>#N/A</v>
      </c>
      <c r="P447" s="6">
        <v>-4.92</v>
      </c>
    </row>
    <row r="448" spans="1:16">
      <c r="A448" s="17">
        <v>44968</v>
      </c>
      <c r="B448" t="s">
        <v>298</v>
      </c>
      <c r="C448" t="s">
        <v>297</v>
      </c>
      <c r="D448" s="5">
        <v>429</v>
      </c>
      <c r="E448" s="5" t="s">
        <v>18</v>
      </c>
      <c r="F448" s="5">
        <v>0</v>
      </c>
      <c r="G448" s="5" t="s">
        <v>34</v>
      </c>
      <c r="H448" s="5" t="s">
        <v>34</v>
      </c>
      <c r="I448" s="5">
        <v>266</v>
      </c>
      <c r="J448" s="5">
        <v>331</v>
      </c>
      <c r="K448" s="5">
        <v>315</v>
      </c>
      <c r="L448" s="5">
        <v>0</v>
      </c>
      <c r="M448" s="5" t="s">
        <v>396</v>
      </c>
      <c r="N448" s="5">
        <v>-4.5</v>
      </c>
      <c r="O448" s="5">
        <v>-0.59</v>
      </c>
      <c r="P448" s="6">
        <v>-15.61</v>
      </c>
    </row>
    <row r="449" spans="1:16">
      <c r="A449" s="17">
        <v>44968</v>
      </c>
      <c r="B449" t="s">
        <v>119</v>
      </c>
      <c r="C449" t="s">
        <v>329</v>
      </c>
      <c r="D449" s="5">
        <v>57</v>
      </c>
      <c r="E449" s="5" t="s">
        <v>18</v>
      </c>
      <c r="F449" s="5">
        <v>0</v>
      </c>
      <c r="G449" s="5">
        <v>169</v>
      </c>
      <c r="H449" s="5">
        <v>244</v>
      </c>
      <c r="I449" s="5">
        <v>216</v>
      </c>
      <c r="J449" s="5">
        <v>187</v>
      </c>
      <c r="K449" s="5">
        <v>127</v>
      </c>
      <c r="L449" s="5" t="s">
        <v>27</v>
      </c>
      <c r="M449" s="5">
        <v>0</v>
      </c>
      <c r="N449" s="5">
        <v>7.5</v>
      </c>
      <c r="O449" s="5">
        <v>-7.23</v>
      </c>
      <c r="P449" s="6">
        <v>0</v>
      </c>
    </row>
    <row r="450" spans="1:16">
      <c r="A450" s="17">
        <v>44968</v>
      </c>
      <c r="B450" t="s">
        <v>139</v>
      </c>
      <c r="C450" t="s">
        <v>257</v>
      </c>
      <c r="D450" s="5">
        <v>462</v>
      </c>
      <c r="E450" s="5" t="s">
        <v>19</v>
      </c>
      <c r="F450" s="5">
        <v>0</v>
      </c>
      <c r="G450" s="5">
        <v>311</v>
      </c>
      <c r="H450" s="5">
        <v>250</v>
      </c>
      <c r="I450" s="5">
        <v>118</v>
      </c>
      <c r="J450" s="5">
        <v>109</v>
      </c>
      <c r="K450" s="5">
        <v>126</v>
      </c>
      <c r="L450" s="5" t="s">
        <v>60</v>
      </c>
      <c r="M450" s="5">
        <v>0</v>
      </c>
      <c r="N450" s="5" t="e">
        <v>#N/A</v>
      </c>
      <c r="O450" s="5">
        <v>-5.94</v>
      </c>
      <c r="P450" s="6">
        <v>9.1999999999999993</v>
      </c>
    </row>
    <row r="451" spans="1:16">
      <c r="A451" s="17">
        <v>44968</v>
      </c>
      <c r="B451" t="s">
        <v>108</v>
      </c>
      <c r="C451" t="s">
        <v>278</v>
      </c>
      <c r="D451" s="5">
        <v>35</v>
      </c>
      <c r="E451" s="5">
        <v>0</v>
      </c>
      <c r="F451" s="5" t="s">
        <v>26</v>
      </c>
      <c r="G451" s="5">
        <v>139</v>
      </c>
      <c r="H451" s="5">
        <v>252</v>
      </c>
      <c r="I451" s="5">
        <v>258</v>
      </c>
      <c r="J451" s="5">
        <v>138</v>
      </c>
      <c r="K451" s="5">
        <v>24</v>
      </c>
      <c r="L451" s="5" t="s">
        <v>26</v>
      </c>
      <c r="M451" s="5">
        <v>0</v>
      </c>
      <c r="N451" s="5">
        <v>9</v>
      </c>
      <c r="O451" s="5">
        <v>-7.88</v>
      </c>
      <c r="P451" s="6">
        <v>1.1000000000000001</v>
      </c>
    </row>
    <row r="452" spans="1:16">
      <c r="A452" s="17">
        <v>44968</v>
      </c>
      <c r="B452" t="s">
        <v>393</v>
      </c>
      <c r="C452" t="s">
        <v>261</v>
      </c>
      <c r="D452" s="5" t="e">
        <v>#N/A</v>
      </c>
      <c r="E452" s="5" t="e">
        <v>#N/A</v>
      </c>
      <c r="F452" s="5" t="e">
        <v>#N/A</v>
      </c>
      <c r="G452" s="5" t="s">
        <v>34</v>
      </c>
      <c r="H452" s="5" t="s">
        <v>34</v>
      </c>
      <c r="I452" s="5" t="s">
        <v>34</v>
      </c>
      <c r="J452" s="5" t="s">
        <v>34</v>
      </c>
      <c r="K452" s="5">
        <v>492</v>
      </c>
      <c r="L452" s="5">
        <v>0</v>
      </c>
      <c r="M452" s="5" t="s">
        <v>18</v>
      </c>
      <c r="N452" s="5" t="e">
        <v>#N/A</v>
      </c>
      <c r="O452" s="5" t="e">
        <v>#N/A</v>
      </c>
      <c r="P452" s="6">
        <v>-14.54</v>
      </c>
    </row>
    <row r="453" spans="1:16">
      <c r="A453" s="17">
        <v>44968</v>
      </c>
      <c r="B453" t="s">
        <v>24</v>
      </c>
      <c r="C453" t="s">
        <v>30</v>
      </c>
      <c r="D453" s="5">
        <v>207</v>
      </c>
      <c r="E453" s="5" t="s">
        <v>18</v>
      </c>
      <c r="F453" s="5">
        <v>0</v>
      </c>
      <c r="G453" s="5">
        <v>111</v>
      </c>
      <c r="H453" s="5">
        <v>72</v>
      </c>
      <c r="I453" s="5">
        <v>102</v>
      </c>
      <c r="J453" s="5">
        <v>229</v>
      </c>
      <c r="K453" s="5">
        <v>133</v>
      </c>
      <c r="L453" s="5">
        <v>0</v>
      </c>
      <c r="M453" s="5" t="s">
        <v>19</v>
      </c>
      <c r="N453" s="5">
        <v>-7</v>
      </c>
      <c r="O453" s="5">
        <v>10.74</v>
      </c>
      <c r="P453" s="6">
        <v>-6.53</v>
      </c>
    </row>
    <row r="454" spans="1:16">
      <c r="A454" s="17">
        <v>44968</v>
      </c>
      <c r="B454" t="s">
        <v>28</v>
      </c>
      <c r="C454" t="s">
        <v>351</v>
      </c>
      <c r="D454" s="5">
        <v>170</v>
      </c>
      <c r="E454" s="5">
        <v>0</v>
      </c>
      <c r="F454" s="5" t="s">
        <v>18</v>
      </c>
      <c r="G454" s="5">
        <v>181</v>
      </c>
      <c r="H454" s="5">
        <v>90</v>
      </c>
      <c r="I454" s="5">
        <v>225</v>
      </c>
      <c r="J454" s="5">
        <v>251</v>
      </c>
      <c r="K454" s="5">
        <v>76</v>
      </c>
      <c r="L454" s="5">
        <v>0</v>
      </c>
      <c r="M454" s="5" t="s">
        <v>27</v>
      </c>
      <c r="N454" s="5">
        <v>-5.5</v>
      </c>
      <c r="O454" s="5">
        <v>7.27</v>
      </c>
      <c r="P454" s="6">
        <v>-9.19</v>
      </c>
    </row>
    <row r="455" spans="1:16">
      <c r="A455" s="17">
        <v>44968</v>
      </c>
      <c r="B455" t="s">
        <v>369</v>
      </c>
      <c r="C455" t="s">
        <v>400</v>
      </c>
      <c r="D455" s="5" t="e">
        <v>#N/A</v>
      </c>
      <c r="E455" s="5" t="e">
        <v>#N/A</v>
      </c>
      <c r="F455" s="5" t="e">
        <v>#N/A</v>
      </c>
      <c r="G455" s="5" t="s">
        <v>34</v>
      </c>
      <c r="H455" s="5" t="s">
        <v>34</v>
      </c>
      <c r="I455" s="5">
        <v>317</v>
      </c>
      <c r="J455" s="5">
        <v>328</v>
      </c>
      <c r="K455" s="5">
        <v>274</v>
      </c>
      <c r="L455" s="5" t="s">
        <v>19</v>
      </c>
      <c r="M455" s="5">
        <v>0</v>
      </c>
      <c r="N455" s="5">
        <v>6.5</v>
      </c>
      <c r="O455" s="5" t="e">
        <v>#N/A</v>
      </c>
      <c r="P455" s="6">
        <v>-10.18</v>
      </c>
    </row>
    <row r="456" spans="1:16">
      <c r="A456" s="17">
        <v>44968</v>
      </c>
      <c r="B456" t="s">
        <v>35</v>
      </c>
      <c r="C456" t="s">
        <v>401</v>
      </c>
      <c r="D456" s="5">
        <v>93</v>
      </c>
      <c r="E456" s="5">
        <v>0</v>
      </c>
      <c r="F456" s="5" t="s">
        <v>19</v>
      </c>
      <c r="G456" s="5">
        <v>344</v>
      </c>
      <c r="H456" s="5">
        <v>297</v>
      </c>
      <c r="I456" s="5">
        <v>125</v>
      </c>
      <c r="J456" s="5">
        <v>227</v>
      </c>
      <c r="K456" s="5">
        <v>276</v>
      </c>
      <c r="L456" s="5" t="s">
        <v>18</v>
      </c>
      <c r="M456" s="5">
        <v>0</v>
      </c>
      <c r="N456" s="5">
        <v>9</v>
      </c>
      <c r="O456" s="5">
        <v>-10.84</v>
      </c>
      <c r="P456" s="6">
        <v>-4.32</v>
      </c>
    </row>
    <row r="457" spans="1:16">
      <c r="A457" s="17">
        <v>44968</v>
      </c>
      <c r="B457" t="s">
        <v>356</v>
      </c>
      <c r="C457" t="s">
        <v>360</v>
      </c>
      <c r="D457" s="5">
        <v>268</v>
      </c>
      <c r="E457" s="5" t="s">
        <v>18</v>
      </c>
      <c r="F457" s="5">
        <v>0</v>
      </c>
      <c r="G457" s="5">
        <v>244</v>
      </c>
      <c r="H457" s="5">
        <v>267</v>
      </c>
      <c r="I457" s="5">
        <v>184</v>
      </c>
      <c r="J457" s="5">
        <v>314</v>
      </c>
      <c r="K457" s="5">
        <v>379</v>
      </c>
      <c r="L457" s="5">
        <v>0</v>
      </c>
      <c r="M457" s="5" t="s">
        <v>37</v>
      </c>
      <c r="N457" s="5" t="e">
        <v>#N/A</v>
      </c>
      <c r="O457" s="5">
        <v>-9.48</v>
      </c>
      <c r="P457" s="6">
        <v>-15.42</v>
      </c>
    </row>
    <row r="458" spans="1:16">
      <c r="A458" s="17">
        <v>44968</v>
      </c>
      <c r="B458" t="s">
        <v>361</v>
      </c>
      <c r="C458" t="s">
        <v>79</v>
      </c>
      <c r="D458" s="5">
        <v>467</v>
      </c>
      <c r="E458" s="5">
        <v>0</v>
      </c>
      <c r="F458" s="5" t="s">
        <v>37</v>
      </c>
      <c r="G458" s="5">
        <v>269</v>
      </c>
      <c r="H458" s="5">
        <v>282</v>
      </c>
      <c r="I458" s="5">
        <v>210</v>
      </c>
      <c r="J458" s="5">
        <v>349</v>
      </c>
      <c r="K458" s="5">
        <v>111</v>
      </c>
      <c r="L458" s="5">
        <v>0</v>
      </c>
      <c r="M458" s="5" t="s">
        <v>18</v>
      </c>
      <c r="N458" s="5">
        <v>4</v>
      </c>
      <c r="O458" s="5">
        <v>-12.9</v>
      </c>
      <c r="P458" s="6">
        <v>-13.16</v>
      </c>
    </row>
    <row r="459" spans="1:16">
      <c r="A459" s="17">
        <v>44968</v>
      </c>
      <c r="B459" t="s">
        <v>78</v>
      </c>
      <c r="C459" t="s">
        <v>355</v>
      </c>
      <c r="D459" s="5">
        <v>409</v>
      </c>
      <c r="E459" s="5" t="s">
        <v>18</v>
      </c>
      <c r="F459" s="5">
        <v>0</v>
      </c>
      <c r="G459" s="5">
        <v>245</v>
      </c>
      <c r="H459" s="5">
        <v>140</v>
      </c>
      <c r="I459" s="5">
        <v>178</v>
      </c>
      <c r="J459" s="5">
        <v>157</v>
      </c>
      <c r="K459" s="5">
        <v>101</v>
      </c>
      <c r="L459" s="5" t="s">
        <v>18</v>
      </c>
      <c r="M459" s="5">
        <v>0</v>
      </c>
      <c r="N459" s="5">
        <v>-3</v>
      </c>
      <c r="O459" s="5">
        <v>2.71</v>
      </c>
      <c r="P459" s="6">
        <v>-2.06</v>
      </c>
    </row>
    <row r="460" spans="1:16">
      <c r="A460" s="17">
        <v>44968</v>
      </c>
      <c r="B460" t="s">
        <v>359</v>
      </c>
      <c r="C460" t="s">
        <v>357</v>
      </c>
      <c r="D460" s="5">
        <v>146</v>
      </c>
      <c r="E460" s="5" t="s">
        <v>27</v>
      </c>
      <c r="F460" s="5">
        <v>0</v>
      </c>
      <c r="G460" s="5">
        <v>167</v>
      </c>
      <c r="H460" s="5">
        <v>125</v>
      </c>
      <c r="I460" s="5">
        <v>231</v>
      </c>
      <c r="J460" s="5">
        <v>355</v>
      </c>
      <c r="K460" s="5">
        <v>239</v>
      </c>
      <c r="L460" s="5" t="s">
        <v>26</v>
      </c>
      <c r="M460" s="5">
        <v>0</v>
      </c>
      <c r="N460" s="5">
        <v>-11</v>
      </c>
      <c r="O460" s="5">
        <v>7.15</v>
      </c>
      <c r="P460" s="6">
        <v>-17.399999999999999</v>
      </c>
    </row>
    <row r="461" spans="1:16">
      <c r="A461" s="17">
        <v>44968</v>
      </c>
      <c r="B461" t="s">
        <v>365</v>
      </c>
      <c r="C461" t="s">
        <v>373</v>
      </c>
      <c r="D461" s="5">
        <v>378</v>
      </c>
      <c r="E461" s="5" t="s">
        <v>37</v>
      </c>
      <c r="F461" s="5">
        <v>0</v>
      </c>
      <c r="G461" s="5">
        <v>195</v>
      </c>
      <c r="H461" s="5">
        <v>178</v>
      </c>
      <c r="I461" s="5">
        <v>233</v>
      </c>
      <c r="J461" s="5">
        <v>269</v>
      </c>
      <c r="K461" s="5">
        <v>277</v>
      </c>
      <c r="L461" s="5">
        <v>0</v>
      </c>
      <c r="M461" s="5" t="s">
        <v>18</v>
      </c>
      <c r="N461" s="5">
        <v>1</v>
      </c>
      <c r="O461" s="5">
        <v>0.79</v>
      </c>
      <c r="P461" s="6">
        <v>-7.18</v>
      </c>
    </row>
    <row r="462" spans="1:16">
      <c r="A462" s="17">
        <v>44968</v>
      </c>
      <c r="B462" t="s">
        <v>325</v>
      </c>
      <c r="C462" t="s">
        <v>272</v>
      </c>
      <c r="D462" s="5">
        <v>123</v>
      </c>
      <c r="E462" s="5" t="s">
        <v>18</v>
      </c>
      <c r="F462" s="5">
        <v>0</v>
      </c>
      <c r="G462" s="5">
        <v>243</v>
      </c>
      <c r="H462" s="5">
        <v>192</v>
      </c>
      <c r="I462" s="5">
        <v>91</v>
      </c>
      <c r="J462" s="5">
        <v>147</v>
      </c>
      <c r="K462" s="5">
        <v>89</v>
      </c>
      <c r="L462" s="5" t="s">
        <v>18</v>
      </c>
      <c r="M462" s="5">
        <v>0</v>
      </c>
      <c r="N462" s="5">
        <v>5</v>
      </c>
      <c r="O462" s="5">
        <v>2.14</v>
      </c>
      <c r="P462" s="6">
        <v>2.88</v>
      </c>
    </row>
    <row r="463" spans="1:16">
      <c r="A463" s="17">
        <v>44968</v>
      </c>
      <c r="B463" t="s">
        <v>414</v>
      </c>
      <c r="C463" t="s">
        <v>343</v>
      </c>
      <c r="D463" s="5" t="e">
        <v>#N/A</v>
      </c>
      <c r="E463" s="5" t="e">
        <v>#N/A</v>
      </c>
      <c r="F463" s="5" t="e">
        <v>#N/A</v>
      </c>
      <c r="G463" s="5" t="s">
        <v>34</v>
      </c>
      <c r="H463" s="5" t="s">
        <v>34</v>
      </c>
      <c r="I463" s="5" t="s">
        <v>34</v>
      </c>
      <c r="J463" s="5" t="s">
        <v>34</v>
      </c>
      <c r="K463" s="5">
        <v>70</v>
      </c>
      <c r="L463" s="5">
        <v>0</v>
      </c>
      <c r="M463" s="5" t="s">
        <v>18</v>
      </c>
      <c r="N463" s="5" t="e">
        <v>#N/A</v>
      </c>
      <c r="O463" s="5" t="e">
        <v>#N/A</v>
      </c>
      <c r="P463" s="6">
        <v>-9.64</v>
      </c>
    </row>
    <row r="464" spans="1:16">
      <c r="A464" s="17">
        <v>44968</v>
      </c>
      <c r="B464" t="s">
        <v>332</v>
      </c>
      <c r="C464" t="s">
        <v>140</v>
      </c>
      <c r="D464" s="5">
        <v>407</v>
      </c>
      <c r="E464" s="5">
        <v>0</v>
      </c>
      <c r="F464" s="5" t="s">
        <v>44</v>
      </c>
      <c r="G464" s="5">
        <v>228</v>
      </c>
      <c r="H464" s="5">
        <v>309</v>
      </c>
      <c r="I464" s="5">
        <v>253</v>
      </c>
      <c r="J464" s="5">
        <v>142</v>
      </c>
      <c r="K464" s="5">
        <v>339</v>
      </c>
      <c r="L464" s="5" t="s">
        <v>37</v>
      </c>
      <c r="M464" s="5">
        <v>0</v>
      </c>
      <c r="N464" s="5">
        <v>14.5</v>
      </c>
      <c r="O464" s="5">
        <v>-13.13</v>
      </c>
      <c r="P464" s="6">
        <v>2.59</v>
      </c>
    </row>
    <row r="465" spans="1:16">
      <c r="A465" s="17">
        <v>44968</v>
      </c>
      <c r="B465" t="s">
        <v>25</v>
      </c>
      <c r="C465" t="s">
        <v>31</v>
      </c>
      <c r="D465" s="5">
        <v>18</v>
      </c>
      <c r="E465" s="5">
        <v>0</v>
      </c>
      <c r="F465" s="5" t="s">
        <v>18</v>
      </c>
      <c r="G465" s="5">
        <v>183</v>
      </c>
      <c r="H465" s="5">
        <v>321</v>
      </c>
      <c r="I465" s="5">
        <v>262</v>
      </c>
      <c r="J465" s="5">
        <v>214</v>
      </c>
      <c r="K465" s="5">
        <v>132</v>
      </c>
      <c r="L465" s="5" t="s">
        <v>18</v>
      </c>
      <c r="M465" s="5">
        <v>0</v>
      </c>
      <c r="N465" s="5">
        <v>6.5</v>
      </c>
      <c r="O465" s="5">
        <v>-11.97</v>
      </c>
      <c r="P465" s="6">
        <v>-4.12</v>
      </c>
    </row>
    <row r="466" spans="1:16">
      <c r="A466" s="17">
        <v>44968</v>
      </c>
      <c r="B466" t="s">
        <v>371</v>
      </c>
      <c r="C466" t="s">
        <v>33</v>
      </c>
      <c r="D466" s="5">
        <v>298</v>
      </c>
      <c r="E466" s="5" t="s">
        <v>80</v>
      </c>
      <c r="F466" s="5">
        <v>0</v>
      </c>
      <c r="G466" s="5">
        <v>157</v>
      </c>
      <c r="H466" s="5">
        <v>75</v>
      </c>
      <c r="I466" s="5">
        <v>240</v>
      </c>
      <c r="J466" s="5">
        <v>256</v>
      </c>
      <c r="K466" s="5">
        <v>463</v>
      </c>
      <c r="L466" s="5">
        <v>0</v>
      </c>
      <c r="M466" s="5" t="s">
        <v>18</v>
      </c>
      <c r="N466" s="5">
        <v>-14</v>
      </c>
      <c r="O466" s="5">
        <v>13.85</v>
      </c>
      <c r="P466" s="6">
        <v>-9.0500000000000007</v>
      </c>
    </row>
    <row r="467" spans="1:16">
      <c r="A467" s="17">
        <v>44968</v>
      </c>
      <c r="B467" t="s">
        <v>292</v>
      </c>
      <c r="C467" t="s">
        <v>194</v>
      </c>
      <c r="D467" s="5">
        <v>446</v>
      </c>
      <c r="E467" s="5" t="s">
        <v>19</v>
      </c>
      <c r="F467" s="5">
        <v>0</v>
      </c>
      <c r="G467" s="5">
        <v>79</v>
      </c>
      <c r="H467" s="5">
        <v>88</v>
      </c>
      <c r="I467" s="5">
        <v>25</v>
      </c>
      <c r="J467" s="5">
        <v>44</v>
      </c>
      <c r="K467" s="5">
        <v>116</v>
      </c>
      <c r="L467" s="5">
        <v>0</v>
      </c>
      <c r="M467" s="5" t="s">
        <v>19</v>
      </c>
      <c r="N467" s="5">
        <v>8.5</v>
      </c>
      <c r="O467" s="5">
        <v>7.13</v>
      </c>
      <c r="P467" s="6">
        <v>15.02</v>
      </c>
    </row>
    <row r="468" spans="1:16">
      <c r="A468" s="17">
        <v>44968</v>
      </c>
      <c r="B468" t="s">
        <v>76</v>
      </c>
      <c r="C468" t="s">
        <v>23</v>
      </c>
      <c r="D468" s="5">
        <v>218</v>
      </c>
      <c r="E468" s="5">
        <v>0</v>
      </c>
      <c r="F468" s="5" t="s">
        <v>18</v>
      </c>
      <c r="G468" s="5">
        <v>177</v>
      </c>
      <c r="H468" s="5">
        <v>240</v>
      </c>
      <c r="I468" s="5">
        <v>156</v>
      </c>
      <c r="J468" s="5">
        <v>131</v>
      </c>
      <c r="K468" s="5">
        <v>68</v>
      </c>
      <c r="L468" s="5" t="s">
        <v>18</v>
      </c>
      <c r="M468" s="5">
        <v>0</v>
      </c>
      <c r="N468" s="5">
        <v>3.5</v>
      </c>
      <c r="O468" s="5">
        <v>-5.63</v>
      </c>
      <c r="P468" s="6">
        <v>-0.93</v>
      </c>
    </row>
    <row r="469" spans="1:16">
      <c r="A469" s="17">
        <v>44968</v>
      </c>
      <c r="B469" t="s">
        <v>275</v>
      </c>
      <c r="C469" t="s">
        <v>107</v>
      </c>
      <c r="D469" s="5">
        <v>64</v>
      </c>
      <c r="E469" s="5">
        <v>0</v>
      </c>
      <c r="F469" s="5" t="s">
        <v>37</v>
      </c>
      <c r="G469" s="5">
        <v>301</v>
      </c>
      <c r="H469" s="5">
        <v>279</v>
      </c>
      <c r="I469" s="5" t="s">
        <v>34</v>
      </c>
      <c r="J469" s="5" t="s">
        <v>34</v>
      </c>
      <c r="K469" s="5">
        <v>221</v>
      </c>
      <c r="L469" s="5" t="s">
        <v>18</v>
      </c>
      <c r="M469" s="5">
        <v>0</v>
      </c>
      <c r="N469" s="5">
        <v>7</v>
      </c>
      <c r="O469" s="5">
        <v>-13.53</v>
      </c>
      <c r="P469" s="6">
        <v>0</v>
      </c>
    </row>
    <row r="470" spans="1:16">
      <c r="A470" s="17">
        <v>44968</v>
      </c>
      <c r="B470" t="s">
        <v>109</v>
      </c>
      <c r="C470" t="s">
        <v>29</v>
      </c>
      <c r="D470" s="5">
        <v>516</v>
      </c>
      <c r="E470" s="5">
        <v>0</v>
      </c>
      <c r="F470" s="5" t="s">
        <v>19</v>
      </c>
      <c r="G470" s="5" t="s">
        <v>34</v>
      </c>
      <c r="H470" s="5" t="s">
        <v>34</v>
      </c>
      <c r="I470" s="5">
        <v>191</v>
      </c>
      <c r="J470" s="5">
        <v>116</v>
      </c>
      <c r="K470" s="5">
        <v>367</v>
      </c>
      <c r="L470" s="5" t="s">
        <v>75</v>
      </c>
      <c r="M470" s="5">
        <v>0</v>
      </c>
      <c r="N470" s="5">
        <v>12.5</v>
      </c>
      <c r="O470" s="5">
        <v>0</v>
      </c>
      <c r="P470" s="6">
        <v>9.27</v>
      </c>
    </row>
    <row r="471" spans="1:16">
      <c r="A471" s="17">
        <v>44968</v>
      </c>
      <c r="B471" t="s">
        <v>21</v>
      </c>
      <c r="C471" t="s">
        <v>415</v>
      </c>
      <c r="D471" s="5">
        <v>102</v>
      </c>
      <c r="E471" s="5">
        <v>0</v>
      </c>
      <c r="F471" s="5" t="s">
        <v>18</v>
      </c>
      <c r="G471" s="5">
        <v>10</v>
      </c>
      <c r="H471" s="5">
        <v>29</v>
      </c>
      <c r="I471" s="5">
        <v>45</v>
      </c>
      <c r="J471" s="5">
        <v>11</v>
      </c>
      <c r="K471" s="5">
        <v>450</v>
      </c>
      <c r="L471" s="5" t="e">
        <v>#N/A</v>
      </c>
      <c r="M471" s="5" t="e">
        <v>#N/A</v>
      </c>
      <c r="N471" s="5">
        <v>6</v>
      </c>
      <c r="O471" s="5">
        <v>16.3</v>
      </c>
      <c r="P471" s="6" t="e">
        <v>#N/A</v>
      </c>
    </row>
    <row r="472" spans="1:16">
      <c r="A472" s="17">
        <v>44968</v>
      </c>
      <c r="B472" t="s">
        <v>47</v>
      </c>
      <c r="C472" t="s">
        <v>281</v>
      </c>
      <c r="D472" s="5">
        <v>25</v>
      </c>
      <c r="E472" s="5">
        <v>2</v>
      </c>
      <c r="F472" s="5">
        <v>0</v>
      </c>
      <c r="G472" s="5">
        <v>6</v>
      </c>
      <c r="H472" s="5">
        <v>16</v>
      </c>
      <c r="I472" s="5">
        <v>75</v>
      </c>
      <c r="J472" s="5">
        <v>25</v>
      </c>
      <c r="K472" s="5">
        <v>383</v>
      </c>
      <c r="L472" s="5">
        <v>0</v>
      </c>
      <c r="M472" s="5">
        <v>2</v>
      </c>
      <c r="N472" s="5">
        <v>-2</v>
      </c>
      <c r="O472" s="5">
        <v>21.25</v>
      </c>
      <c r="P472" s="6">
        <v>20.12</v>
      </c>
    </row>
    <row r="473" spans="1:16">
      <c r="A473" s="17">
        <v>44968</v>
      </c>
      <c r="B473" t="s">
        <v>133</v>
      </c>
      <c r="C473" t="s">
        <v>416</v>
      </c>
      <c r="D473" s="5">
        <v>434</v>
      </c>
      <c r="E473" s="5" t="s">
        <v>18</v>
      </c>
      <c r="F473" s="5">
        <v>0</v>
      </c>
      <c r="G473" s="5">
        <v>130</v>
      </c>
      <c r="H473" s="5">
        <v>82</v>
      </c>
      <c r="I473" s="5" t="s">
        <v>34</v>
      </c>
      <c r="J473" s="5" t="s">
        <v>34</v>
      </c>
      <c r="K473" s="5" t="s">
        <v>34</v>
      </c>
      <c r="L473" s="5" t="e">
        <v>#N/A</v>
      </c>
      <c r="M473" s="5" t="e">
        <v>#N/A</v>
      </c>
      <c r="N473" s="5">
        <v>9</v>
      </c>
      <c r="O473" s="5">
        <v>9.61</v>
      </c>
      <c r="P473" s="6">
        <v>18.93</v>
      </c>
    </row>
    <row r="474" spans="1:16">
      <c r="A474" s="17">
        <v>44968</v>
      </c>
      <c r="B474" t="s">
        <v>54</v>
      </c>
      <c r="C474" t="s">
        <v>99</v>
      </c>
      <c r="D474" s="5">
        <v>167</v>
      </c>
      <c r="E474" s="5" t="s">
        <v>18</v>
      </c>
      <c r="F474" s="5">
        <v>0</v>
      </c>
      <c r="G474" s="5">
        <v>295</v>
      </c>
      <c r="H474" s="5">
        <v>303</v>
      </c>
      <c r="I474" s="5">
        <v>283</v>
      </c>
      <c r="J474" s="5">
        <v>358</v>
      </c>
      <c r="K474" s="5">
        <v>117</v>
      </c>
      <c r="L474" s="5">
        <v>0</v>
      </c>
      <c r="M474" s="5" t="s">
        <v>18</v>
      </c>
      <c r="N474" s="5" t="e">
        <v>#N/A</v>
      </c>
      <c r="O474" s="5">
        <v>-13.28</v>
      </c>
      <c r="P474" s="6">
        <v>-21.37</v>
      </c>
    </row>
    <row r="475" spans="1:16">
      <c r="A475" s="17">
        <v>44968</v>
      </c>
      <c r="B475" t="s">
        <v>49</v>
      </c>
      <c r="C475" t="s">
        <v>56</v>
      </c>
      <c r="D475" s="5">
        <v>245</v>
      </c>
      <c r="E475" s="5" t="s">
        <v>18</v>
      </c>
      <c r="F475" s="5">
        <v>0</v>
      </c>
      <c r="G475" s="5">
        <v>254</v>
      </c>
      <c r="H475" s="5">
        <v>246</v>
      </c>
      <c r="I475" s="5">
        <v>342</v>
      </c>
      <c r="J475" s="5">
        <v>210</v>
      </c>
      <c r="K475" s="5">
        <v>269</v>
      </c>
      <c r="L475" s="5">
        <v>0</v>
      </c>
      <c r="M475" s="5" t="s">
        <v>37</v>
      </c>
      <c r="N475" s="5" t="e">
        <v>#N/A</v>
      </c>
      <c r="O475" s="5">
        <v>-9.82</v>
      </c>
      <c r="P475" s="6">
        <v>-3.23</v>
      </c>
    </row>
    <row r="476" spans="1:16">
      <c r="A476" s="17">
        <v>44968</v>
      </c>
      <c r="B476" t="s">
        <v>100</v>
      </c>
      <c r="C476" t="s">
        <v>417</v>
      </c>
      <c r="D476" s="5">
        <v>12</v>
      </c>
      <c r="E476" s="5" t="s">
        <v>37</v>
      </c>
      <c r="F476" s="5">
        <v>0</v>
      </c>
      <c r="G476" s="5">
        <v>341</v>
      </c>
      <c r="H476" s="5">
        <v>261</v>
      </c>
      <c r="I476" s="5" t="s">
        <v>34</v>
      </c>
      <c r="J476" s="5" t="s">
        <v>34</v>
      </c>
      <c r="K476" s="5" t="s">
        <v>34</v>
      </c>
      <c r="L476" s="5" t="e">
        <v>#N/A</v>
      </c>
      <c r="M476" s="5" t="e">
        <v>#N/A</v>
      </c>
      <c r="N476" s="5">
        <v>-3.5</v>
      </c>
      <c r="O476" s="5">
        <v>-7.19</v>
      </c>
      <c r="P476" s="6" t="e">
        <v>#N/A</v>
      </c>
    </row>
    <row r="477" spans="1:16">
      <c r="A477" s="17">
        <v>44968</v>
      </c>
      <c r="B477" t="s">
        <v>152</v>
      </c>
      <c r="C477" t="s">
        <v>150</v>
      </c>
      <c r="D477" s="5">
        <v>7</v>
      </c>
      <c r="E477" s="5" t="s">
        <v>18</v>
      </c>
      <c r="F477" s="5">
        <v>0</v>
      </c>
      <c r="G477" s="5">
        <v>346</v>
      </c>
      <c r="H477" s="5">
        <v>345</v>
      </c>
      <c r="I477" s="5">
        <v>356</v>
      </c>
      <c r="J477" s="5">
        <v>342</v>
      </c>
      <c r="K477" s="5">
        <v>19</v>
      </c>
      <c r="L477" s="5">
        <v>0</v>
      </c>
      <c r="M477" s="5" t="s">
        <v>19</v>
      </c>
      <c r="N477" s="5">
        <v>5</v>
      </c>
      <c r="O477" s="5">
        <v>-16.05</v>
      </c>
      <c r="P477" s="6">
        <v>0</v>
      </c>
    </row>
    <row r="478" spans="1:16">
      <c r="A478" s="17">
        <v>44968</v>
      </c>
      <c r="B478" t="s">
        <v>50</v>
      </c>
      <c r="C478" t="s">
        <v>55</v>
      </c>
      <c r="D478" s="5">
        <v>150</v>
      </c>
      <c r="E478" s="5" t="s">
        <v>27</v>
      </c>
      <c r="F478" s="5">
        <v>0</v>
      </c>
      <c r="G478" s="5">
        <v>272</v>
      </c>
      <c r="H478" s="5">
        <v>280</v>
      </c>
      <c r="I478" s="5">
        <v>349</v>
      </c>
      <c r="J478" s="5">
        <v>357</v>
      </c>
      <c r="K478" s="5">
        <v>92</v>
      </c>
      <c r="L478" s="5" t="s">
        <v>18</v>
      </c>
      <c r="M478" s="5">
        <v>0</v>
      </c>
      <c r="N478" s="5" t="e">
        <v>#N/A</v>
      </c>
      <c r="O478" s="5">
        <v>-5.67</v>
      </c>
      <c r="P478" s="6">
        <v>-19.03</v>
      </c>
    </row>
    <row r="479" spans="1:16">
      <c r="A479" s="17">
        <v>44968</v>
      </c>
      <c r="B479" t="s">
        <v>70</v>
      </c>
      <c r="C479" t="s">
        <v>52</v>
      </c>
      <c r="D479" s="5">
        <v>85</v>
      </c>
      <c r="E479" s="5">
        <v>0</v>
      </c>
      <c r="F479" s="5" t="s">
        <v>27</v>
      </c>
      <c r="G479" s="5" t="s">
        <v>34</v>
      </c>
      <c r="H479" s="5" t="s">
        <v>34</v>
      </c>
      <c r="I479" s="5">
        <v>350</v>
      </c>
      <c r="J479" s="5">
        <v>339</v>
      </c>
      <c r="K479" s="5">
        <v>354</v>
      </c>
      <c r="L479" s="5">
        <v>0</v>
      </c>
      <c r="M479" s="5" t="s">
        <v>60</v>
      </c>
      <c r="N479" s="5" t="e">
        <v>#N/A</v>
      </c>
      <c r="O479" s="5">
        <v>-16.11</v>
      </c>
      <c r="P479" s="6">
        <v>-17.12</v>
      </c>
    </row>
    <row r="480" spans="1:16">
      <c r="A480" s="17">
        <v>44968</v>
      </c>
      <c r="B480" t="s">
        <v>240</v>
      </c>
      <c r="C480" t="s">
        <v>229</v>
      </c>
      <c r="D480" s="5">
        <v>203</v>
      </c>
      <c r="E480" s="5">
        <v>0</v>
      </c>
      <c r="F480" s="5" t="s">
        <v>18</v>
      </c>
      <c r="G480" s="5">
        <v>333</v>
      </c>
      <c r="H480" s="5">
        <v>312</v>
      </c>
      <c r="I480" s="5">
        <v>288</v>
      </c>
      <c r="J480" s="5">
        <v>324</v>
      </c>
      <c r="K480" s="5">
        <v>263</v>
      </c>
      <c r="L480" s="5">
        <v>0</v>
      </c>
      <c r="M480" s="5" t="s">
        <v>37</v>
      </c>
      <c r="N480" s="5">
        <v>-1</v>
      </c>
      <c r="O480" s="5">
        <v>-7.29</v>
      </c>
      <c r="P480" s="6">
        <v>-14.27</v>
      </c>
    </row>
    <row r="481" spans="1:16">
      <c r="A481" s="17">
        <v>44968</v>
      </c>
      <c r="B481" t="s">
        <v>197</v>
      </c>
      <c r="C481" t="s">
        <v>66</v>
      </c>
      <c r="D481" s="5">
        <v>443</v>
      </c>
      <c r="E481" s="5">
        <v>0</v>
      </c>
      <c r="F481" s="5" t="s">
        <v>44</v>
      </c>
      <c r="G481" s="5">
        <v>153</v>
      </c>
      <c r="H481" s="5">
        <v>199</v>
      </c>
      <c r="I481" s="5" t="s">
        <v>34</v>
      </c>
      <c r="J481" s="5" t="s">
        <v>34</v>
      </c>
      <c r="K481" s="5">
        <v>444</v>
      </c>
      <c r="L481" s="5">
        <v>0</v>
      </c>
      <c r="M481" s="5" t="s">
        <v>169</v>
      </c>
      <c r="N481" s="5">
        <v>-6</v>
      </c>
      <c r="O481" s="5">
        <v>-1.28</v>
      </c>
      <c r="P481" s="6">
        <v>-12.6</v>
      </c>
    </row>
    <row r="482" spans="1:16">
      <c r="A482" s="17">
        <v>44968</v>
      </c>
      <c r="B482" t="s">
        <v>101</v>
      </c>
      <c r="C482" t="s">
        <v>68</v>
      </c>
      <c r="D482" s="5">
        <v>228</v>
      </c>
      <c r="E482" s="5">
        <v>0</v>
      </c>
      <c r="F482" s="5" t="s">
        <v>18</v>
      </c>
      <c r="G482" s="5" t="s">
        <v>34</v>
      </c>
      <c r="H482" s="5" t="s">
        <v>34</v>
      </c>
      <c r="I482" s="5">
        <v>71</v>
      </c>
      <c r="J482" s="5">
        <v>68</v>
      </c>
      <c r="K482" s="5">
        <v>413</v>
      </c>
      <c r="L482" s="5">
        <v>0</v>
      </c>
      <c r="M482" s="5" t="s">
        <v>18</v>
      </c>
      <c r="N482" s="5">
        <v>9</v>
      </c>
      <c r="O482" s="5">
        <v>4.22</v>
      </c>
      <c r="P482" s="6">
        <v>10.79</v>
      </c>
    </row>
    <row r="483" spans="1:16">
      <c r="A483" s="17">
        <v>44968</v>
      </c>
      <c r="B483" t="s">
        <v>69</v>
      </c>
      <c r="C483" t="s">
        <v>51</v>
      </c>
      <c r="D483" s="5">
        <v>265</v>
      </c>
      <c r="E483" s="5" t="s">
        <v>37</v>
      </c>
      <c r="F483" s="5">
        <v>0</v>
      </c>
      <c r="G483" s="5">
        <v>305</v>
      </c>
      <c r="H483" s="5">
        <v>207</v>
      </c>
      <c r="I483" s="5">
        <v>0</v>
      </c>
      <c r="J483" s="5">
        <v>0</v>
      </c>
      <c r="K483" s="5">
        <v>212</v>
      </c>
      <c r="L483" s="5" t="s">
        <v>60</v>
      </c>
      <c r="M483" s="5">
        <v>0</v>
      </c>
      <c r="N483" s="5" t="e">
        <v>#N/A</v>
      </c>
      <c r="O483" s="5">
        <v>-0.94</v>
      </c>
      <c r="P483" s="6">
        <v>0</v>
      </c>
    </row>
    <row r="484" spans="1:16">
      <c r="A484" s="17">
        <v>44968</v>
      </c>
      <c r="B484" t="s">
        <v>315</v>
      </c>
      <c r="C484" t="s">
        <v>317</v>
      </c>
      <c r="D484" s="5">
        <v>470</v>
      </c>
      <c r="E484" s="5" t="s">
        <v>18</v>
      </c>
      <c r="F484" s="5">
        <v>0</v>
      </c>
      <c r="G484" s="5">
        <v>44</v>
      </c>
      <c r="H484" s="5">
        <v>67</v>
      </c>
      <c r="I484" s="5">
        <v>81</v>
      </c>
      <c r="J484" s="5">
        <v>94</v>
      </c>
      <c r="K484" s="5">
        <v>251</v>
      </c>
      <c r="L484" s="5">
        <v>0</v>
      </c>
      <c r="M484" s="5" t="s">
        <v>18</v>
      </c>
      <c r="N484" s="5">
        <v>-3</v>
      </c>
      <c r="O484" s="5">
        <v>11.86</v>
      </c>
      <c r="P484" s="6">
        <v>5.97</v>
      </c>
    </row>
    <row r="485" spans="1:16">
      <c r="A485" s="17">
        <v>44968</v>
      </c>
      <c r="B485" t="s">
        <v>72</v>
      </c>
      <c r="C485" t="s">
        <v>320</v>
      </c>
      <c r="D485" s="5">
        <v>199</v>
      </c>
      <c r="E485" s="5">
        <v>0</v>
      </c>
      <c r="F485" s="5" t="s">
        <v>18</v>
      </c>
      <c r="G485" s="5">
        <v>32</v>
      </c>
      <c r="H485" s="5">
        <v>237</v>
      </c>
      <c r="I485" s="5">
        <v>64</v>
      </c>
      <c r="J485" s="5">
        <v>102</v>
      </c>
      <c r="K485" s="5">
        <v>325</v>
      </c>
      <c r="L485" s="5">
        <v>0</v>
      </c>
      <c r="M485" s="5" t="s">
        <v>18</v>
      </c>
      <c r="N485" s="5" t="e">
        <v>#N/A</v>
      </c>
      <c r="O485" s="5">
        <v>-6.61</v>
      </c>
      <c r="P485" s="6">
        <v>2.11</v>
      </c>
    </row>
    <row r="486" spans="1:16">
      <c r="A486" s="17">
        <v>44968</v>
      </c>
      <c r="B486" t="s">
        <v>279</v>
      </c>
      <c r="C486" t="s">
        <v>40</v>
      </c>
      <c r="D486" s="5">
        <v>465</v>
      </c>
      <c r="E486" s="5">
        <v>0</v>
      </c>
      <c r="F486" s="5" t="s">
        <v>60</v>
      </c>
      <c r="G486" s="5">
        <v>313</v>
      </c>
      <c r="H486" s="5">
        <v>292</v>
      </c>
      <c r="I486" s="5">
        <v>326</v>
      </c>
      <c r="J486" s="5">
        <v>310</v>
      </c>
      <c r="K486" s="5">
        <v>283</v>
      </c>
      <c r="L486" s="5">
        <v>0</v>
      </c>
      <c r="M486" s="5" t="s">
        <v>18</v>
      </c>
      <c r="N486" s="5">
        <v>4</v>
      </c>
      <c r="O486" s="5">
        <v>-11.8</v>
      </c>
      <c r="P486" s="6">
        <v>-7.05</v>
      </c>
    </row>
    <row r="487" spans="1:16">
      <c r="A487" s="17">
        <v>44968</v>
      </c>
      <c r="B487" t="s">
        <v>235</v>
      </c>
      <c r="C487" t="s">
        <v>350</v>
      </c>
      <c r="D487" s="5">
        <v>219</v>
      </c>
      <c r="E487" s="5" t="s">
        <v>37</v>
      </c>
      <c r="F487" s="5">
        <v>0</v>
      </c>
      <c r="G487" s="5">
        <v>209</v>
      </c>
      <c r="H487" s="5">
        <v>340</v>
      </c>
      <c r="I487" s="5" t="s">
        <v>34</v>
      </c>
      <c r="J487" s="5" t="s">
        <v>34</v>
      </c>
      <c r="K487" s="5">
        <v>373</v>
      </c>
      <c r="L487" s="5" t="s">
        <v>18</v>
      </c>
      <c r="M487" s="5">
        <v>0</v>
      </c>
      <c r="N487" s="5">
        <v>-1</v>
      </c>
      <c r="O487" s="5">
        <v>-14.68</v>
      </c>
      <c r="P487" s="6">
        <v>0</v>
      </c>
    </row>
    <row r="488" spans="1:16">
      <c r="A488" s="17">
        <v>44968</v>
      </c>
      <c r="B488" t="s">
        <v>399</v>
      </c>
      <c r="C488" t="s">
        <v>354</v>
      </c>
      <c r="D488" s="5">
        <v>65</v>
      </c>
      <c r="E488" s="5" t="s">
        <v>19</v>
      </c>
      <c r="F488" s="5">
        <v>0</v>
      </c>
      <c r="G488" s="5">
        <v>248</v>
      </c>
      <c r="H488" s="5">
        <v>0</v>
      </c>
      <c r="I488" s="5">
        <v>318</v>
      </c>
      <c r="J488" s="5">
        <v>352</v>
      </c>
      <c r="K488" s="5">
        <v>140</v>
      </c>
      <c r="L488" s="5">
        <v>0</v>
      </c>
      <c r="M488" s="5" t="s">
        <v>19</v>
      </c>
      <c r="N488" s="5">
        <v>-17</v>
      </c>
      <c r="O488" s="5">
        <v>11.05</v>
      </c>
      <c r="P488" s="6">
        <v>-16.920000000000002</v>
      </c>
    </row>
    <row r="489" spans="1:16">
      <c r="A489" s="17">
        <v>44968</v>
      </c>
      <c r="B489" t="s">
        <v>145</v>
      </c>
      <c r="C489" t="s">
        <v>378</v>
      </c>
      <c r="D489" s="5">
        <v>47</v>
      </c>
      <c r="E489" s="5">
        <v>0</v>
      </c>
      <c r="F489" s="5" t="s">
        <v>396</v>
      </c>
      <c r="G489" s="5">
        <v>304</v>
      </c>
      <c r="H489" s="5">
        <v>287</v>
      </c>
      <c r="I489" s="5" t="s">
        <v>34</v>
      </c>
      <c r="J489" s="5" t="s">
        <v>34</v>
      </c>
      <c r="K489" s="5" t="s">
        <v>34</v>
      </c>
      <c r="L489" s="5" t="e">
        <v>#N/A</v>
      </c>
      <c r="M489" s="5" t="e">
        <v>#N/A</v>
      </c>
      <c r="N489" s="5">
        <v>1.5</v>
      </c>
      <c r="O489" s="5">
        <v>-10.86</v>
      </c>
      <c r="P489" s="6" t="e">
        <v>#N/A</v>
      </c>
    </row>
    <row r="490" spans="1:16">
      <c r="A490" s="17">
        <v>44968</v>
      </c>
      <c r="B490" t="s">
        <v>188</v>
      </c>
      <c r="C490" t="s">
        <v>84</v>
      </c>
      <c r="D490" s="5">
        <v>312</v>
      </c>
      <c r="E490" s="5">
        <v>0</v>
      </c>
      <c r="F490" s="5" t="s">
        <v>19</v>
      </c>
      <c r="G490" s="5">
        <v>222</v>
      </c>
      <c r="H490" s="5">
        <v>235</v>
      </c>
      <c r="I490" s="5">
        <v>324</v>
      </c>
      <c r="J490" s="5">
        <v>276</v>
      </c>
      <c r="K490" s="5">
        <v>281</v>
      </c>
      <c r="L490" s="5" t="s">
        <v>18</v>
      </c>
      <c r="M490" s="5">
        <v>0</v>
      </c>
      <c r="N490" s="5">
        <v>2.5</v>
      </c>
      <c r="O490" s="5">
        <v>-6.12</v>
      </c>
      <c r="P490" s="6">
        <v>-6.22</v>
      </c>
    </row>
    <row r="491" spans="1:16">
      <c r="A491" s="17">
        <v>44968</v>
      </c>
      <c r="B491" t="s">
        <v>175</v>
      </c>
      <c r="C491" t="s">
        <v>364</v>
      </c>
      <c r="D491" s="5">
        <v>119</v>
      </c>
      <c r="E491" s="5" t="s">
        <v>18</v>
      </c>
      <c r="F491" s="5">
        <v>0</v>
      </c>
      <c r="G491" s="5" t="s">
        <v>34</v>
      </c>
      <c r="H491" s="5" t="s">
        <v>34</v>
      </c>
      <c r="I491" s="5">
        <v>281</v>
      </c>
      <c r="J491" s="5">
        <v>182</v>
      </c>
      <c r="K491" s="5">
        <v>168</v>
      </c>
      <c r="L491" s="5">
        <v>0</v>
      </c>
      <c r="M491" s="5" t="s">
        <v>37</v>
      </c>
      <c r="N491" s="5">
        <v>1</v>
      </c>
      <c r="O491" s="5">
        <v>-1.44</v>
      </c>
      <c r="P491" s="6">
        <v>-4.5999999999999996</v>
      </c>
    </row>
    <row r="492" spans="1:16">
      <c r="A492" s="17">
        <v>44968</v>
      </c>
      <c r="B492" t="s">
        <v>162</v>
      </c>
      <c r="C492" t="s">
        <v>180</v>
      </c>
      <c r="D492" s="5">
        <v>181</v>
      </c>
      <c r="E492" s="5" t="s">
        <v>18</v>
      </c>
      <c r="F492" s="5">
        <v>0</v>
      </c>
      <c r="G492" s="5">
        <v>275</v>
      </c>
      <c r="H492" s="5">
        <v>359</v>
      </c>
      <c r="I492" s="5">
        <v>343</v>
      </c>
      <c r="J492" s="5">
        <v>196</v>
      </c>
      <c r="K492" s="5" t="s">
        <v>34</v>
      </c>
      <c r="L492" s="5" t="e">
        <v>#N/A</v>
      </c>
      <c r="M492" s="5" t="e">
        <v>#N/A</v>
      </c>
      <c r="N492" s="5">
        <v>18</v>
      </c>
      <c r="O492" s="5">
        <v>-20.170000000000002</v>
      </c>
      <c r="P492" s="6" t="e">
        <v>#N/A</v>
      </c>
    </row>
    <row r="493" spans="1:16">
      <c r="A493" s="17">
        <v>44968</v>
      </c>
      <c r="B493" t="s">
        <v>89</v>
      </c>
      <c r="C493" t="s">
        <v>88</v>
      </c>
      <c r="D493" s="5">
        <v>507</v>
      </c>
      <c r="E493" s="5" t="s">
        <v>19</v>
      </c>
      <c r="F493" s="5">
        <v>0</v>
      </c>
      <c r="G493" s="5" t="s">
        <v>34</v>
      </c>
      <c r="H493" s="5" t="s">
        <v>34</v>
      </c>
      <c r="I493" s="5" t="s">
        <v>34</v>
      </c>
      <c r="J493" s="5" t="s">
        <v>34</v>
      </c>
      <c r="K493" s="5">
        <v>508</v>
      </c>
      <c r="L493" s="5">
        <v>0</v>
      </c>
      <c r="M493" s="5" t="s">
        <v>19</v>
      </c>
      <c r="N493" s="5" t="e">
        <v>#N/A</v>
      </c>
      <c r="O493" s="5">
        <v>0</v>
      </c>
      <c r="P493" s="6">
        <v>0</v>
      </c>
    </row>
    <row r="494" spans="1:16">
      <c r="A494" s="17">
        <v>44968</v>
      </c>
      <c r="B494" t="s">
        <v>87</v>
      </c>
      <c r="C494" t="s">
        <v>105</v>
      </c>
      <c r="D494" s="5">
        <v>493</v>
      </c>
      <c r="E494" s="5">
        <v>0</v>
      </c>
      <c r="F494" s="5" t="s">
        <v>18</v>
      </c>
      <c r="G494" s="5" t="s">
        <v>34</v>
      </c>
      <c r="H494" s="5" t="s">
        <v>34</v>
      </c>
      <c r="I494" s="5">
        <v>330</v>
      </c>
      <c r="J494" s="5">
        <v>243</v>
      </c>
      <c r="K494" s="5">
        <v>287</v>
      </c>
      <c r="L494" s="5" t="s">
        <v>60</v>
      </c>
      <c r="M494" s="5">
        <v>0</v>
      </c>
      <c r="N494" s="5" t="e">
        <v>#N/A</v>
      </c>
      <c r="O494" s="5">
        <v>0</v>
      </c>
      <c r="P494" s="6">
        <v>-1.78</v>
      </c>
    </row>
    <row r="495" spans="1:16">
      <c r="A495" s="17">
        <v>44968</v>
      </c>
      <c r="B495" t="s">
        <v>113</v>
      </c>
      <c r="C495" t="s">
        <v>95</v>
      </c>
      <c r="D495" s="5">
        <v>390</v>
      </c>
      <c r="E495" s="5" t="s">
        <v>19</v>
      </c>
      <c r="F495" s="5">
        <v>0</v>
      </c>
      <c r="G495" s="5">
        <v>296</v>
      </c>
      <c r="H495" s="5">
        <v>301</v>
      </c>
      <c r="I495" s="5">
        <v>312</v>
      </c>
      <c r="J495" s="5">
        <v>305</v>
      </c>
      <c r="K495" s="5">
        <v>389</v>
      </c>
      <c r="L495" s="5" t="s">
        <v>26</v>
      </c>
      <c r="M495" s="5">
        <v>0</v>
      </c>
      <c r="N495" s="5" t="e">
        <v>#N/A</v>
      </c>
      <c r="O495" s="5">
        <v>-10.4</v>
      </c>
      <c r="P495" s="6">
        <v>-10.7</v>
      </c>
    </row>
    <row r="496" spans="1:16">
      <c r="A496" s="17">
        <v>44968</v>
      </c>
      <c r="B496" t="s">
        <v>93</v>
      </c>
      <c r="C496" t="s">
        <v>92</v>
      </c>
      <c r="D496" s="5">
        <v>107</v>
      </c>
      <c r="E496" s="5" t="s">
        <v>18</v>
      </c>
      <c r="F496" s="5">
        <v>0</v>
      </c>
      <c r="G496" s="5">
        <v>337</v>
      </c>
      <c r="H496" s="5">
        <v>347</v>
      </c>
      <c r="I496" s="5">
        <v>314</v>
      </c>
      <c r="J496" s="5">
        <v>156</v>
      </c>
      <c r="K496" s="5">
        <v>350</v>
      </c>
      <c r="L496" s="5" t="s">
        <v>37</v>
      </c>
      <c r="M496" s="5">
        <v>0</v>
      </c>
      <c r="N496" s="5">
        <v>11.5</v>
      </c>
      <c r="O496" s="5">
        <v>-17.78</v>
      </c>
      <c r="P496" s="6">
        <v>-3.7</v>
      </c>
    </row>
    <row r="497" spans="1:16">
      <c r="A497" s="17">
        <v>44968</v>
      </c>
      <c r="B497" t="s">
        <v>96</v>
      </c>
      <c r="C497" t="s">
        <v>94</v>
      </c>
      <c r="D497" s="5">
        <v>186</v>
      </c>
      <c r="E497" s="5" t="s">
        <v>18</v>
      </c>
      <c r="F497" s="5">
        <v>0</v>
      </c>
      <c r="G497" s="5">
        <v>298</v>
      </c>
      <c r="H497" s="5">
        <v>0</v>
      </c>
      <c r="I497" s="5" t="s">
        <v>34</v>
      </c>
      <c r="J497" s="5" t="s">
        <v>34</v>
      </c>
      <c r="K497" s="5">
        <v>518</v>
      </c>
      <c r="L497" s="5">
        <v>0</v>
      </c>
      <c r="M497" s="5" t="s">
        <v>37</v>
      </c>
      <c r="N497" s="5" t="e">
        <v>#N/A</v>
      </c>
      <c r="O497" s="5">
        <v>-13.66</v>
      </c>
      <c r="P497" s="6">
        <v>0</v>
      </c>
    </row>
    <row r="498" spans="1:16">
      <c r="A498" s="17">
        <v>44968</v>
      </c>
      <c r="B498" t="s">
        <v>86</v>
      </c>
      <c r="C498" t="s">
        <v>192</v>
      </c>
      <c r="D498" s="5">
        <v>22</v>
      </c>
      <c r="E498" s="5">
        <v>0</v>
      </c>
      <c r="F498" s="5" t="s">
        <v>80</v>
      </c>
      <c r="G498" s="5">
        <v>307</v>
      </c>
      <c r="H498" s="5">
        <v>255</v>
      </c>
      <c r="I498" s="5">
        <v>331</v>
      </c>
      <c r="J498" s="5">
        <v>333</v>
      </c>
      <c r="K498" s="5">
        <v>60</v>
      </c>
      <c r="L498" s="5">
        <v>0</v>
      </c>
      <c r="M498" s="5" t="s">
        <v>19</v>
      </c>
      <c r="N498" s="5" t="e">
        <v>#N/A</v>
      </c>
      <c r="O498" s="5">
        <v>-12.49</v>
      </c>
      <c r="P498" s="6">
        <v>-14.29</v>
      </c>
    </row>
    <row r="499" spans="1:16">
      <c r="A499" s="17">
        <v>44968</v>
      </c>
      <c r="B499" t="s">
        <v>289</v>
      </c>
      <c r="C499" t="s">
        <v>311</v>
      </c>
      <c r="D499" s="5">
        <v>134</v>
      </c>
      <c r="E499" s="5" t="s">
        <v>18</v>
      </c>
      <c r="F499" s="5">
        <v>0</v>
      </c>
      <c r="G499" s="5">
        <v>54</v>
      </c>
      <c r="H499" s="5">
        <v>141</v>
      </c>
      <c r="I499" s="5">
        <v>103</v>
      </c>
      <c r="J499" s="5">
        <v>73</v>
      </c>
      <c r="K499" s="5">
        <v>455</v>
      </c>
      <c r="L499" s="5" t="s">
        <v>19</v>
      </c>
      <c r="M499" s="5">
        <v>0</v>
      </c>
      <c r="N499" s="5">
        <v>13.5</v>
      </c>
      <c r="O499" s="5">
        <v>-3.09</v>
      </c>
      <c r="P499" s="6">
        <v>11.7</v>
      </c>
    </row>
    <row r="500" spans="1:16">
      <c r="A500" s="17">
        <v>44968</v>
      </c>
      <c r="B500" t="s">
        <v>90</v>
      </c>
      <c r="C500" t="s">
        <v>106</v>
      </c>
      <c r="D500" s="5">
        <v>506</v>
      </c>
      <c r="E500" s="5" t="s">
        <v>18</v>
      </c>
      <c r="F500" s="5">
        <v>0</v>
      </c>
      <c r="G500" s="5" t="s">
        <v>34</v>
      </c>
      <c r="H500" s="5" t="s">
        <v>34</v>
      </c>
      <c r="I500" s="5">
        <v>321</v>
      </c>
      <c r="J500" s="5">
        <v>334</v>
      </c>
      <c r="K500" s="5">
        <v>259</v>
      </c>
      <c r="L500" s="5">
        <v>0</v>
      </c>
      <c r="M500" s="5" t="s">
        <v>75</v>
      </c>
      <c r="N500" s="5">
        <v>-3.5</v>
      </c>
      <c r="O500" s="5">
        <v>0</v>
      </c>
      <c r="P500" s="6">
        <v>-19.11</v>
      </c>
    </row>
    <row r="501" spans="1:16">
      <c r="A501" s="17">
        <v>44968</v>
      </c>
      <c r="B501" t="s">
        <v>181</v>
      </c>
      <c r="C501" t="s">
        <v>161</v>
      </c>
      <c r="D501" s="5" t="e">
        <v>#N/A</v>
      </c>
      <c r="E501" s="5" t="e">
        <v>#N/A</v>
      </c>
      <c r="F501" s="5" t="e">
        <v>#N/A</v>
      </c>
      <c r="G501" s="5" t="s">
        <v>34</v>
      </c>
      <c r="H501" s="5" t="s">
        <v>34</v>
      </c>
      <c r="I501" s="5">
        <v>352</v>
      </c>
      <c r="J501" s="5">
        <v>353</v>
      </c>
      <c r="K501" s="5">
        <v>157</v>
      </c>
      <c r="L501" s="5">
        <v>0</v>
      </c>
      <c r="M501" s="5" t="s">
        <v>18</v>
      </c>
      <c r="N501" s="5" t="e">
        <v>#N/A</v>
      </c>
      <c r="O501" s="5">
        <v>-17.87</v>
      </c>
      <c r="P501" s="6">
        <v>-16.260000000000002</v>
      </c>
    </row>
    <row r="502" spans="1:16">
      <c r="A502" s="17">
        <v>44968</v>
      </c>
      <c r="B502" t="s">
        <v>328</v>
      </c>
      <c r="C502" t="s">
        <v>330</v>
      </c>
      <c r="D502" s="5">
        <v>356</v>
      </c>
      <c r="E502" s="5" t="s">
        <v>19</v>
      </c>
      <c r="F502" s="5">
        <v>0</v>
      </c>
      <c r="G502" s="5" t="s">
        <v>34</v>
      </c>
      <c r="H502" s="5" t="s">
        <v>34</v>
      </c>
      <c r="I502" s="5">
        <v>155</v>
      </c>
      <c r="J502" s="5">
        <v>264</v>
      </c>
      <c r="K502" s="5">
        <v>469</v>
      </c>
      <c r="L502" s="5">
        <v>0</v>
      </c>
      <c r="M502" s="5" t="s">
        <v>19</v>
      </c>
      <c r="N502" s="5">
        <v>4.5</v>
      </c>
      <c r="O502" s="5">
        <v>0</v>
      </c>
      <c r="P502" s="6">
        <v>-6.21</v>
      </c>
    </row>
    <row r="503" spans="1:16">
      <c r="A503" s="17">
        <v>44968</v>
      </c>
      <c r="B503" t="s">
        <v>223</v>
      </c>
      <c r="C503" t="s">
        <v>262</v>
      </c>
      <c r="D503" s="5">
        <v>61</v>
      </c>
      <c r="E503" s="5" t="s">
        <v>18</v>
      </c>
      <c r="F503" s="5">
        <v>0</v>
      </c>
      <c r="G503" s="5">
        <v>347</v>
      </c>
      <c r="H503" s="5">
        <v>327</v>
      </c>
      <c r="I503" s="5">
        <v>327</v>
      </c>
      <c r="J503" s="5">
        <v>306</v>
      </c>
      <c r="K503" s="5">
        <v>114</v>
      </c>
      <c r="L503" s="5" t="s">
        <v>18</v>
      </c>
      <c r="M503" s="5">
        <v>0</v>
      </c>
      <c r="N503" s="5">
        <v>5</v>
      </c>
      <c r="O503" s="5">
        <v>-14.93</v>
      </c>
      <c r="P503" s="6">
        <v>-12.92</v>
      </c>
    </row>
    <row r="504" spans="1:16">
      <c r="A504" s="17">
        <v>44968</v>
      </c>
      <c r="B504" t="s">
        <v>111</v>
      </c>
      <c r="C504" t="s">
        <v>110</v>
      </c>
      <c r="D504" s="5">
        <v>191</v>
      </c>
      <c r="E504" s="5">
        <v>0</v>
      </c>
      <c r="F504" s="5" t="s">
        <v>18</v>
      </c>
      <c r="G504" s="5" t="s">
        <v>34</v>
      </c>
      <c r="H504" s="5" t="s">
        <v>34</v>
      </c>
      <c r="I504" s="5">
        <v>230</v>
      </c>
      <c r="J504" s="5">
        <v>133</v>
      </c>
      <c r="K504" s="5">
        <v>410</v>
      </c>
      <c r="L504" s="5" t="s">
        <v>19</v>
      </c>
      <c r="M504" s="5">
        <v>0</v>
      </c>
      <c r="N504" s="5" t="e">
        <v>#N/A</v>
      </c>
      <c r="O504" s="5">
        <v>7.27</v>
      </c>
      <c r="P504" s="6">
        <v>1.8</v>
      </c>
    </row>
    <row r="505" spans="1:16">
      <c r="A505" s="17">
        <v>44968</v>
      </c>
      <c r="B505" t="s">
        <v>166</v>
      </c>
      <c r="C505" t="s">
        <v>112</v>
      </c>
      <c r="D505" s="5">
        <v>296</v>
      </c>
      <c r="E505" s="5" t="s">
        <v>19</v>
      </c>
      <c r="F505" s="5">
        <v>0</v>
      </c>
      <c r="G505" s="5">
        <v>132</v>
      </c>
      <c r="H505" s="5">
        <v>163</v>
      </c>
      <c r="I505" s="5">
        <v>152</v>
      </c>
      <c r="J505" s="5">
        <v>202</v>
      </c>
      <c r="K505" s="5">
        <v>400</v>
      </c>
      <c r="L505" s="5" t="s">
        <v>18</v>
      </c>
      <c r="M505" s="5">
        <v>0</v>
      </c>
      <c r="N505" s="5">
        <v>1.5</v>
      </c>
      <c r="O505" s="5">
        <v>-0.59</v>
      </c>
      <c r="P505" s="6">
        <v>-3.43</v>
      </c>
    </row>
    <row r="506" spans="1:16">
      <c r="A506" s="17">
        <v>44968</v>
      </c>
      <c r="B506" t="s">
        <v>97</v>
      </c>
      <c r="C506" t="s">
        <v>372</v>
      </c>
      <c r="D506" s="5">
        <v>243</v>
      </c>
      <c r="E506" s="5">
        <v>0</v>
      </c>
      <c r="F506" s="5" t="s">
        <v>18</v>
      </c>
      <c r="G506" s="5">
        <v>161</v>
      </c>
      <c r="H506" s="5">
        <v>315</v>
      </c>
      <c r="I506" s="5">
        <v>268</v>
      </c>
      <c r="J506" s="5">
        <v>236</v>
      </c>
      <c r="K506" s="5" t="s">
        <v>34</v>
      </c>
      <c r="L506" s="5" t="e">
        <v>#N/A</v>
      </c>
      <c r="M506" s="5" t="e">
        <v>#N/A</v>
      </c>
      <c r="N506" s="5">
        <v>2.5</v>
      </c>
      <c r="O506" s="5">
        <v>-8.11</v>
      </c>
      <c r="P506" s="6" t="e">
        <v>#N/A</v>
      </c>
    </row>
    <row r="507" spans="1:16">
      <c r="A507" s="17">
        <v>44968</v>
      </c>
      <c r="B507" t="s">
        <v>375</v>
      </c>
      <c r="C507" t="s">
        <v>174</v>
      </c>
      <c r="D507" s="5">
        <v>169</v>
      </c>
      <c r="E507" s="5">
        <v>0</v>
      </c>
      <c r="F507" s="5" t="s">
        <v>37</v>
      </c>
      <c r="G507" s="5">
        <v>136</v>
      </c>
      <c r="H507" s="5">
        <v>299</v>
      </c>
      <c r="I507" s="5" t="s">
        <v>34</v>
      </c>
      <c r="J507" s="5" t="s">
        <v>34</v>
      </c>
      <c r="K507" s="5" t="s">
        <v>34</v>
      </c>
      <c r="L507" s="5" t="e">
        <v>#N/A</v>
      </c>
      <c r="M507" s="5" t="e">
        <v>#N/A</v>
      </c>
      <c r="N507" s="5">
        <v>9</v>
      </c>
      <c r="O507" s="5">
        <v>-7.65</v>
      </c>
      <c r="P507" s="6" t="e">
        <v>#N/A</v>
      </c>
    </row>
    <row r="508" spans="1:16">
      <c r="A508" s="17">
        <v>44968</v>
      </c>
      <c r="B508" t="s">
        <v>127</v>
      </c>
      <c r="C508" t="s">
        <v>155</v>
      </c>
      <c r="D508" s="5">
        <v>398</v>
      </c>
      <c r="E508" s="5" t="s">
        <v>18</v>
      </c>
      <c r="F508" s="5">
        <v>0</v>
      </c>
      <c r="G508" s="5">
        <v>239</v>
      </c>
      <c r="H508" s="5">
        <v>307</v>
      </c>
      <c r="I508" s="5" t="s">
        <v>34</v>
      </c>
      <c r="J508" s="5" t="s">
        <v>34</v>
      </c>
      <c r="K508" s="5">
        <v>136</v>
      </c>
      <c r="L508" s="5" t="s">
        <v>19</v>
      </c>
      <c r="M508" s="5">
        <v>0</v>
      </c>
      <c r="N508" s="5" t="e">
        <v>#N/A</v>
      </c>
      <c r="O508" s="5">
        <v>-12.77</v>
      </c>
      <c r="P508" s="6">
        <v>0</v>
      </c>
    </row>
    <row r="509" spans="1:16">
      <c r="A509" s="17">
        <v>44968</v>
      </c>
      <c r="B509" t="s">
        <v>348</v>
      </c>
      <c r="C509" t="s">
        <v>120</v>
      </c>
      <c r="D509" s="5">
        <v>322</v>
      </c>
      <c r="E509" s="5">
        <v>0</v>
      </c>
      <c r="F509" s="5" t="s">
        <v>18</v>
      </c>
      <c r="G509" s="5">
        <v>256</v>
      </c>
      <c r="H509" s="5">
        <v>166</v>
      </c>
      <c r="I509" s="5">
        <v>340</v>
      </c>
      <c r="J509" s="5">
        <v>262</v>
      </c>
      <c r="K509" s="5">
        <v>66</v>
      </c>
      <c r="L509" s="5">
        <v>0</v>
      </c>
      <c r="M509" s="5" t="s">
        <v>37</v>
      </c>
      <c r="N509" s="5">
        <v>-4</v>
      </c>
      <c r="O509" s="5">
        <v>0.16</v>
      </c>
      <c r="P509" s="6">
        <v>-9.7100000000000009</v>
      </c>
    </row>
    <row r="510" spans="1:16">
      <c r="A510" s="17">
        <v>44968</v>
      </c>
      <c r="B510" t="s">
        <v>122</v>
      </c>
      <c r="C510" t="s">
        <v>42</v>
      </c>
      <c r="D510" s="5">
        <v>235</v>
      </c>
      <c r="E510" s="5" t="s">
        <v>18</v>
      </c>
      <c r="F510" s="5">
        <v>0</v>
      </c>
      <c r="G510" s="5">
        <v>95</v>
      </c>
      <c r="H510" s="5">
        <v>57</v>
      </c>
      <c r="I510" s="5">
        <v>13</v>
      </c>
      <c r="J510" s="5">
        <v>2</v>
      </c>
      <c r="K510" s="5">
        <v>386</v>
      </c>
      <c r="L510" s="5" t="e">
        <v>#N/A</v>
      </c>
      <c r="M510" s="5" t="e">
        <v>#N/A</v>
      </c>
      <c r="N510" s="5">
        <v>13</v>
      </c>
      <c r="O510" s="5">
        <v>13.41</v>
      </c>
      <c r="P510" s="6">
        <v>27.6</v>
      </c>
    </row>
    <row r="511" spans="1:16">
      <c r="A511" s="17">
        <v>44968</v>
      </c>
      <c r="B511" t="s">
        <v>288</v>
      </c>
      <c r="C511" t="s">
        <v>287</v>
      </c>
      <c r="D511" s="5">
        <v>295</v>
      </c>
      <c r="E511" s="5" t="s">
        <v>26</v>
      </c>
      <c r="F511" s="5">
        <v>0</v>
      </c>
      <c r="G511" s="5">
        <v>37</v>
      </c>
      <c r="H511" s="5">
        <v>39</v>
      </c>
      <c r="I511" s="5">
        <v>113</v>
      </c>
      <c r="J511" s="5">
        <v>13</v>
      </c>
      <c r="K511" s="5">
        <v>164</v>
      </c>
      <c r="L511" s="5" t="e">
        <v>#N/A</v>
      </c>
      <c r="M511" s="5" t="e">
        <v>#N/A</v>
      </c>
      <c r="N511" s="5">
        <v>6</v>
      </c>
      <c r="O511" s="5">
        <v>17.25</v>
      </c>
      <c r="P511" s="6" t="e">
        <v>#N/A</v>
      </c>
    </row>
    <row r="512" spans="1:16">
      <c r="A512" s="17">
        <v>44968</v>
      </c>
      <c r="B512" t="s">
        <v>185</v>
      </c>
      <c r="C512" t="s">
        <v>142</v>
      </c>
      <c r="D512" s="5" t="e">
        <v>#N/A</v>
      </c>
      <c r="E512" s="5">
        <v>0</v>
      </c>
      <c r="F512" s="5">
        <v>1</v>
      </c>
      <c r="G512" s="5" t="s">
        <v>34</v>
      </c>
      <c r="H512" s="5" t="s">
        <v>34</v>
      </c>
      <c r="I512" s="5">
        <v>329</v>
      </c>
      <c r="J512" s="5">
        <v>171</v>
      </c>
      <c r="K512" s="5">
        <v>311</v>
      </c>
      <c r="L512" s="5" t="s">
        <v>18</v>
      </c>
      <c r="M512" s="5">
        <v>0</v>
      </c>
      <c r="N512" s="5">
        <v>-11.5</v>
      </c>
      <c r="O512" s="5">
        <v>23.62</v>
      </c>
      <c r="P512" s="6">
        <v>1.22</v>
      </c>
    </row>
    <row r="513" spans="1:16">
      <c r="A513" s="17">
        <v>44968</v>
      </c>
      <c r="B513" t="s">
        <v>222</v>
      </c>
      <c r="C513" t="s">
        <v>234</v>
      </c>
      <c r="D513" s="5">
        <v>158</v>
      </c>
      <c r="E513" s="5">
        <v>2</v>
      </c>
      <c r="F513" s="5">
        <v>0</v>
      </c>
      <c r="G513" s="5">
        <v>30</v>
      </c>
      <c r="H513" s="5">
        <v>28</v>
      </c>
      <c r="I513" s="5">
        <v>2</v>
      </c>
      <c r="J513" s="5">
        <v>50</v>
      </c>
      <c r="K513" s="5">
        <v>224</v>
      </c>
      <c r="L513" s="5" t="s">
        <v>37</v>
      </c>
      <c r="M513" s="5">
        <v>0</v>
      </c>
      <c r="N513" s="5">
        <v>2.5</v>
      </c>
      <c r="O513" s="5">
        <v>19.07</v>
      </c>
      <c r="P513" s="6">
        <v>13.81</v>
      </c>
    </row>
    <row r="514" spans="1:16">
      <c r="A514" s="17">
        <v>44968</v>
      </c>
      <c r="B514" t="s">
        <v>207</v>
      </c>
      <c r="C514" t="s">
        <v>255</v>
      </c>
      <c r="D514" s="5">
        <v>435</v>
      </c>
      <c r="E514" s="5">
        <v>0</v>
      </c>
      <c r="F514" s="5" t="s">
        <v>18</v>
      </c>
      <c r="G514" s="5">
        <v>20</v>
      </c>
      <c r="H514" s="5">
        <v>58</v>
      </c>
      <c r="I514" s="5">
        <v>73</v>
      </c>
      <c r="J514" s="5">
        <v>223</v>
      </c>
      <c r="K514" s="5">
        <v>301</v>
      </c>
      <c r="L514" s="5">
        <v>0</v>
      </c>
      <c r="M514" s="5" t="s">
        <v>37</v>
      </c>
      <c r="N514" s="5">
        <v>-9</v>
      </c>
      <c r="O514" s="5">
        <v>14.07</v>
      </c>
      <c r="P514" s="6">
        <v>-2.44</v>
      </c>
    </row>
    <row r="515" spans="1:16">
      <c r="A515" s="17">
        <v>44968</v>
      </c>
      <c r="B515" t="s">
        <v>159</v>
      </c>
      <c r="C515" t="s">
        <v>67</v>
      </c>
      <c r="D515" s="5">
        <v>67</v>
      </c>
      <c r="E515" s="5" t="e">
        <v>#N/A</v>
      </c>
      <c r="F515" s="5" t="e">
        <v>#N/A</v>
      </c>
      <c r="G515" s="5">
        <v>201</v>
      </c>
      <c r="H515" s="5">
        <v>0</v>
      </c>
      <c r="I515" s="5">
        <v>135</v>
      </c>
      <c r="J515" s="5">
        <v>63</v>
      </c>
      <c r="K515" s="5">
        <v>279</v>
      </c>
      <c r="L515" s="5" t="s">
        <v>44</v>
      </c>
      <c r="M515" s="5">
        <v>0</v>
      </c>
      <c r="N515" s="5">
        <v>6.5</v>
      </c>
      <c r="O515" s="5">
        <v>4.6900000000000004</v>
      </c>
      <c r="P515" s="6">
        <v>11.32</v>
      </c>
    </row>
    <row r="516" spans="1:16">
      <c r="A516" s="17">
        <v>44968</v>
      </c>
      <c r="B516" t="s">
        <v>195</v>
      </c>
      <c r="C516" t="s">
        <v>270</v>
      </c>
      <c r="D516" s="5">
        <v>233</v>
      </c>
      <c r="E516" s="5" t="s">
        <v>26</v>
      </c>
      <c r="F516" s="5">
        <v>0</v>
      </c>
      <c r="G516" s="5">
        <v>65</v>
      </c>
      <c r="H516" s="5">
        <v>51</v>
      </c>
      <c r="I516" s="5">
        <v>15</v>
      </c>
      <c r="J516" s="5">
        <v>21</v>
      </c>
      <c r="K516" s="5">
        <v>17</v>
      </c>
      <c r="L516" s="5" t="s">
        <v>37</v>
      </c>
      <c r="M516" s="5">
        <v>0</v>
      </c>
      <c r="N516" s="5">
        <v>6.5</v>
      </c>
      <c r="O516" s="5">
        <v>14.76</v>
      </c>
      <c r="P516" s="6">
        <v>19.38</v>
      </c>
    </row>
    <row r="517" spans="1:16">
      <c r="A517" s="17">
        <v>44968</v>
      </c>
      <c r="B517" t="s">
        <v>165</v>
      </c>
      <c r="C517" t="s">
        <v>368</v>
      </c>
      <c r="D517" s="5">
        <v>14</v>
      </c>
      <c r="E517" s="5" t="s">
        <v>18</v>
      </c>
      <c r="F517" s="5">
        <v>0</v>
      </c>
      <c r="G517" s="5">
        <v>168</v>
      </c>
      <c r="H517" s="5">
        <v>195</v>
      </c>
      <c r="I517" s="5">
        <v>267</v>
      </c>
      <c r="J517" s="5">
        <v>188</v>
      </c>
      <c r="K517" s="5">
        <v>352</v>
      </c>
      <c r="L517" s="5">
        <v>0</v>
      </c>
      <c r="M517" s="5" t="s">
        <v>18</v>
      </c>
      <c r="N517" s="5">
        <v>3.5</v>
      </c>
      <c r="O517" s="5">
        <v>-0.41</v>
      </c>
      <c r="P517" s="6">
        <v>1.28</v>
      </c>
    </row>
    <row r="518" spans="1:16">
      <c r="A518" s="17">
        <v>44968</v>
      </c>
      <c r="B518" t="s">
        <v>151</v>
      </c>
      <c r="C518" t="s">
        <v>149</v>
      </c>
      <c r="D518" s="5">
        <v>314</v>
      </c>
      <c r="E518" s="5" t="s">
        <v>18</v>
      </c>
      <c r="F518" s="5">
        <v>0</v>
      </c>
      <c r="G518" s="5">
        <v>223</v>
      </c>
      <c r="H518" s="5">
        <v>273</v>
      </c>
      <c r="I518" s="5">
        <v>319</v>
      </c>
      <c r="J518" s="5">
        <v>226</v>
      </c>
      <c r="K518" s="5">
        <v>363</v>
      </c>
      <c r="L518" s="5">
        <v>0</v>
      </c>
      <c r="M518" s="5" t="s">
        <v>19</v>
      </c>
      <c r="N518" s="5" t="e">
        <v>#N/A</v>
      </c>
      <c r="O518" s="5">
        <v>-8.3000000000000007</v>
      </c>
      <c r="P518" s="6">
        <v>-6.62</v>
      </c>
    </row>
    <row r="519" spans="1:16">
      <c r="A519" s="17">
        <v>44968</v>
      </c>
      <c r="B519" t="s">
        <v>83</v>
      </c>
      <c r="C519" t="s">
        <v>190</v>
      </c>
      <c r="D519" s="5">
        <v>110</v>
      </c>
      <c r="E519" s="5" t="s">
        <v>57</v>
      </c>
      <c r="F519" s="5">
        <v>0</v>
      </c>
      <c r="G519" s="5">
        <v>242</v>
      </c>
      <c r="H519" s="5">
        <v>160</v>
      </c>
      <c r="I519" s="5">
        <v>353</v>
      </c>
      <c r="J519" s="5">
        <v>318</v>
      </c>
      <c r="K519" s="5">
        <v>151</v>
      </c>
      <c r="L519" s="5" t="s">
        <v>18</v>
      </c>
      <c r="M519" s="5">
        <v>0</v>
      </c>
      <c r="N519" s="5">
        <v>-7</v>
      </c>
      <c r="O519" s="5">
        <v>3.52</v>
      </c>
      <c r="P519" s="6">
        <v>-9.0399999999999991</v>
      </c>
    </row>
    <row r="520" spans="1:16">
      <c r="A520" s="17">
        <v>44968</v>
      </c>
      <c r="B520" t="s">
        <v>286</v>
      </c>
      <c r="C520" t="s">
        <v>305</v>
      </c>
      <c r="D520" s="5">
        <v>173</v>
      </c>
      <c r="E520" s="5">
        <v>1</v>
      </c>
      <c r="F520" s="5">
        <v>0</v>
      </c>
      <c r="G520" s="5">
        <v>82</v>
      </c>
      <c r="H520" s="5">
        <v>26</v>
      </c>
      <c r="I520" s="5">
        <v>12</v>
      </c>
      <c r="J520" s="5">
        <v>59</v>
      </c>
      <c r="K520" s="5">
        <v>401</v>
      </c>
      <c r="L520" s="5">
        <v>0</v>
      </c>
      <c r="M520" s="5" t="s">
        <v>19</v>
      </c>
      <c r="N520" s="5">
        <v>0</v>
      </c>
      <c r="O520" s="5">
        <v>18.36</v>
      </c>
      <c r="P520" s="6">
        <v>11.24</v>
      </c>
    </row>
    <row r="521" spans="1:16">
      <c r="A521" s="17">
        <v>44968</v>
      </c>
      <c r="B521" t="s">
        <v>339</v>
      </c>
      <c r="C521" t="s">
        <v>418</v>
      </c>
      <c r="D521" s="5">
        <v>196</v>
      </c>
      <c r="E521" s="5">
        <v>0</v>
      </c>
      <c r="F521" s="5" t="s">
        <v>19</v>
      </c>
      <c r="G521" s="5">
        <v>36</v>
      </c>
      <c r="H521" s="5">
        <v>283</v>
      </c>
      <c r="I521" s="5" t="s">
        <v>34</v>
      </c>
      <c r="J521" s="5" t="s">
        <v>34</v>
      </c>
      <c r="K521" s="5" t="s">
        <v>34</v>
      </c>
      <c r="L521" s="5" t="e">
        <v>#N/A</v>
      </c>
      <c r="M521" s="5" t="e">
        <v>#N/A</v>
      </c>
      <c r="N521" s="5">
        <v>20.5</v>
      </c>
      <c r="O521" s="5">
        <v>-10.95</v>
      </c>
      <c r="P521" s="6" t="e">
        <v>#N/A</v>
      </c>
    </row>
    <row r="522" spans="1:16">
      <c r="A522" s="17">
        <v>44968</v>
      </c>
      <c r="B522" t="s">
        <v>128</v>
      </c>
      <c r="C522" t="s">
        <v>156</v>
      </c>
      <c r="D522" s="5">
        <v>6</v>
      </c>
      <c r="E522" s="5">
        <v>0</v>
      </c>
      <c r="F522" s="5" t="s">
        <v>18</v>
      </c>
      <c r="G522" s="5">
        <v>328</v>
      </c>
      <c r="H522" s="5">
        <v>332</v>
      </c>
      <c r="I522" s="5">
        <v>358</v>
      </c>
      <c r="J522" s="5">
        <v>356</v>
      </c>
      <c r="K522" s="5">
        <v>234</v>
      </c>
      <c r="L522" s="5">
        <v>0</v>
      </c>
      <c r="M522" s="5" t="s">
        <v>18</v>
      </c>
      <c r="N522" s="5">
        <v>-2.5</v>
      </c>
      <c r="O522" s="5">
        <v>-13.6</v>
      </c>
      <c r="P522" s="6">
        <v>-20.6</v>
      </c>
    </row>
    <row r="523" spans="1:16">
      <c r="A523" s="17">
        <v>44968</v>
      </c>
      <c r="B523" t="s">
        <v>177</v>
      </c>
      <c r="C523" t="s">
        <v>300</v>
      </c>
      <c r="D523" s="5">
        <v>412</v>
      </c>
      <c r="E523" s="5">
        <v>0</v>
      </c>
      <c r="F523" s="5" t="s">
        <v>44</v>
      </c>
      <c r="G523" s="5">
        <v>133</v>
      </c>
      <c r="H523" s="5">
        <v>245</v>
      </c>
      <c r="I523" s="5">
        <v>61</v>
      </c>
      <c r="J523" s="5">
        <v>0</v>
      </c>
      <c r="K523" s="5">
        <v>420</v>
      </c>
      <c r="L523" s="5" t="s">
        <v>18</v>
      </c>
      <c r="M523" s="5">
        <v>0</v>
      </c>
      <c r="N523" s="5" t="e">
        <v>#N/A</v>
      </c>
      <c r="O523" s="5">
        <v>-8</v>
      </c>
      <c r="P523" s="6">
        <v>12.05</v>
      </c>
    </row>
    <row r="524" spans="1:16">
      <c r="A524" s="17">
        <v>44968</v>
      </c>
      <c r="B524" t="s">
        <v>306</v>
      </c>
      <c r="C524" t="s">
        <v>228</v>
      </c>
      <c r="D524" s="5">
        <v>359</v>
      </c>
      <c r="E524" s="5">
        <v>0</v>
      </c>
      <c r="F524" s="5" t="s">
        <v>18</v>
      </c>
      <c r="G524" s="5">
        <v>166</v>
      </c>
      <c r="H524" s="5">
        <v>144</v>
      </c>
      <c r="I524" s="5">
        <v>117</v>
      </c>
      <c r="J524" s="5">
        <v>71</v>
      </c>
      <c r="K524" s="5">
        <v>71</v>
      </c>
      <c r="L524" s="5">
        <v>0</v>
      </c>
      <c r="M524" s="5" t="s">
        <v>18</v>
      </c>
      <c r="N524" s="5">
        <v>9</v>
      </c>
      <c r="O524" s="5">
        <v>2.04</v>
      </c>
      <c r="P524" s="6">
        <v>12.28</v>
      </c>
    </row>
    <row r="525" spans="1:16">
      <c r="A525" s="17">
        <v>44968</v>
      </c>
      <c r="B525" t="s">
        <v>308</v>
      </c>
      <c r="C525" t="s">
        <v>154</v>
      </c>
      <c r="D525" s="5" t="e">
        <v>#N/A</v>
      </c>
      <c r="E525" s="5" t="e">
        <v>#N/A</v>
      </c>
      <c r="F525" s="5" t="e">
        <v>#N/A</v>
      </c>
      <c r="G525" s="5" t="s">
        <v>34</v>
      </c>
      <c r="H525" s="5" t="s">
        <v>34</v>
      </c>
      <c r="I525" s="5">
        <v>273</v>
      </c>
      <c r="J525" s="5">
        <v>278</v>
      </c>
      <c r="K525" s="5">
        <v>183</v>
      </c>
      <c r="L525" s="5">
        <v>0</v>
      </c>
      <c r="M525" s="5" t="s">
        <v>18</v>
      </c>
      <c r="N525" s="5" t="e">
        <v>#N/A</v>
      </c>
      <c r="O525" s="5" t="e">
        <v>#N/A</v>
      </c>
      <c r="P525" s="6">
        <v>-7.78</v>
      </c>
    </row>
    <row r="526" spans="1:16">
      <c r="A526" s="17">
        <v>44968</v>
      </c>
      <c r="B526" t="s">
        <v>158</v>
      </c>
      <c r="C526" t="s">
        <v>157</v>
      </c>
      <c r="D526" s="5">
        <v>155</v>
      </c>
      <c r="E526" s="5">
        <v>0</v>
      </c>
      <c r="F526" s="5" t="s">
        <v>19</v>
      </c>
      <c r="G526" s="5">
        <v>202</v>
      </c>
      <c r="H526" s="5">
        <v>241</v>
      </c>
      <c r="I526" s="5">
        <v>234</v>
      </c>
      <c r="J526" s="5">
        <v>311</v>
      </c>
      <c r="K526" s="5">
        <v>445</v>
      </c>
      <c r="L526" s="5">
        <v>0</v>
      </c>
      <c r="M526" s="5" t="s">
        <v>37</v>
      </c>
      <c r="N526" s="5">
        <v>3.5</v>
      </c>
      <c r="O526" s="5">
        <v>-7.85</v>
      </c>
      <c r="P526" s="6">
        <v>-9.02</v>
      </c>
    </row>
    <row r="527" spans="1:16">
      <c r="A527" s="17">
        <v>44968</v>
      </c>
      <c r="B527" t="s">
        <v>232</v>
      </c>
      <c r="C527" t="s">
        <v>230</v>
      </c>
      <c r="D527" s="5">
        <v>426</v>
      </c>
      <c r="E527" s="5" t="s">
        <v>37</v>
      </c>
      <c r="F527" s="5">
        <v>0</v>
      </c>
      <c r="G527" s="5">
        <v>276</v>
      </c>
      <c r="H527" s="5">
        <v>169</v>
      </c>
      <c r="I527" s="5">
        <v>104</v>
      </c>
      <c r="J527" s="5">
        <v>167</v>
      </c>
      <c r="K527" s="5">
        <v>448</v>
      </c>
      <c r="L527" s="5" t="s">
        <v>27</v>
      </c>
      <c r="M527" s="5">
        <v>0</v>
      </c>
      <c r="N527" s="5" t="e">
        <v>#N/A</v>
      </c>
      <c r="O527" s="5">
        <v>1.1000000000000001</v>
      </c>
      <c r="P527" s="6">
        <v>3.45</v>
      </c>
    </row>
    <row r="528" spans="1:16">
      <c r="A528" s="17">
        <v>44968</v>
      </c>
      <c r="B528" t="s">
        <v>63</v>
      </c>
      <c r="C528" t="s">
        <v>132</v>
      </c>
      <c r="D528" s="5">
        <v>82</v>
      </c>
      <c r="E528" s="5">
        <v>0</v>
      </c>
      <c r="F528" s="5" t="s">
        <v>75</v>
      </c>
      <c r="G528" s="5">
        <v>334</v>
      </c>
      <c r="H528" s="5">
        <v>348</v>
      </c>
      <c r="I528" s="5">
        <v>165</v>
      </c>
      <c r="J528" s="5">
        <v>97</v>
      </c>
      <c r="K528" s="5">
        <v>477</v>
      </c>
      <c r="L528" s="5" t="s">
        <v>44</v>
      </c>
      <c r="M528" s="5">
        <v>0</v>
      </c>
      <c r="N528" s="5" t="e">
        <v>#N/A</v>
      </c>
      <c r="O528" s="5">
        <v>-16.28</v>
      </c>
      <c r="P528" s="6">
        <v>10.35</v>
      </c>
    </row>
    <row r="529" spans="1:16">
      <c r="A529" s="17">
        <v>44968</v>
      </c>
      <c r="B529" t="s">
        <v>367</v>
      </c>
      <c r="C529" t="s">
        <v>65</v>
      </c>
      <c r="D529" s="5">
        <v>324</v>
      </c>
      <c r="E529" s="5">
        <v>0</v>
      </c>
      <c r="F529" s="5" t="s">
        <v>26</v>
      </c>
      <c r="G529" s="5">
        <v>144</v>
      </c>
      <c r="H529" s="5">
        <v>183</v>
      </c>
      <c r="I529" s="5">
        <v>309</v>
      </c>
      <c r="J529" s="5">
        <v>238</v>
      </c>
      <c r="K529" s="5">
        <v>120</v>
      </c>
      <c r="L529" s="5" t="s">
        <v>18</v>
      </c>
      <c r="M529" s="5">
        <v>0</v>
      </c>
      <c r="N529" s="5">
        <v>3</v>
      </c>
      <c r="O529" s="5">
        <v>7.0000000000000007E-2</v>
      </c>
      <c r="P529" s="6">
        <v>0</v>
      </c>
    </row>
    <row r="530" spans="1:16">
      <c r="A530" s="17">
        <v>44968</v>
      </c>
      <c r="B530" t="s">
        <v>118</v>
      </c>
      <c r="C530" t="s">
        <v>164</v>
      </c>
      <c r="D530" s="5">
        <v>510</v>
      </c>
      <c r="E530" s="5">
        <v>0</v>
      </c>
      <c r="F530" s="5" t="s">
        <v>18</v>
      </c>
      <c r="G530" s="5" t="s">
        <v>34</v>
      </c>
      <c r="H530" s="5" t="s">
        <v>34</v>
      </c>
      <c r="I530" s="5">
        <v>172</v>
      </c>
      <c r="J530" s="5">
        <v>216</v>
      </c>
      <c r="K530" s="5">
        <v>1</v>
      </c>
      <c r="L530" s="5" t="s">
        <v>37</v>
      </c>
      <c r="M530" s="5">
        <v>0</v>
      </c>
      <c r="N530" s="5" t="e">
        <v>#N/A</v>
      </c>
      <c r="O530" s="5">
        <v>0</v>
      </c>
      <c r="P530" s="6">
        <v>-0.3</v>
      </c>
    </row>
    <row r="531" spans="1:16">
      <c r="A531" s="17">
        <v>44968</v>
      </c>
      <c r="B531" t="s">
        <v>347</v>
      </c>
      <c r="C531" t="s">
        <v>331</v>
      </c>
      <c r="D531" s="5">
        <v>190</v>
      </c>
      <c r="E531" s="5" t="s">
        <v>19</v>
      </c>
      <c r="F531" s="5">
        <v>0</v>
      </c>
      <c r="G531" s="5">
        <v>246</v>
      </c>
      <c r="H531" s="5">
        <v>139</v>
      </c>
      <c r="I531" s="5">
        <v>274</v>
      </c>
      <c r="J531" s="5">
        <v>275</v>
      </c>
      <c r="K531" s="5">
        <v>145</v>
      </c>
      <c r="L531" s="5">
        <v>0</v>
      </c>
      <c r="M531" s="5" t="s">
        <v>18</v>
      </c>
      <c r="N531" s="5">
        <v>-7</v>
      </c>
      <c r="O531" s="5">
        <v>1.02</v>
      </c>
      <c r="P531" s="6">
        <v>-12.17</v>
      </c>
    </row>
    <row r="532" spans="1:16">
      <c r="A532" s="17">
        <v>44968</v>
      </c>
      <c r="B532" t="s">
        <v>376</v>
      </c>
      <c r="C532" t="s">
        <v>184</v>
      </c>
      <c r="D532" s="5">
        <v>200</v>
      </c>
      <c r="E532" s="5" t="s">
        <v>18</v>
      </c>
      <c r="F532" s="5">
        <v>0</v>
      </c>
      <c r="G532" s="5">
        <v>68</v>
      </c>
      <c r="H532" s="5">
        <v>100</v>
      </c>
      <c r="I532" s="5">
        <v>124</v>
      </c>
      <c r="J532" s="5">
        <v>85</v>
      </c>
      <c r="K532" s="5">
        <v>346</v>
      </c>
      <c r="L532" s="5" t="s">
        <v>19</v>
      </c>
      <c r="M532" s="5">
        <v>0</v>
      </c>
      <c r="N532" s="5">
        <v>5.5</v>
      </c>
      <c r="O532" s="5">
        <v>7.52</v>
      </c>
      <c r="P532" s="6">
        <v>7.68</v>
      </c>
    </row>
    <row r="533" spans="1:16">
      <c r="A533" s="17">
        <v>44968</v>
      </c>
      <c r="B533" t="s">
        <v>352</v>
      </c>
      <c r="C533" t="s">
        <v>36</v>
      </c>
      <c r="D533" s="5">
        <v>357</v>
      </c>
      <c r="E533" s="5">
        <v>0</v>
      </c>
      <c r="F533" s="5" t="s">
        <v>18</v>
      </c>
      <c r="G533" s="5">
        <v>185</v>
      </c>
      <c r="H533" s="5">
        <v>294</v>
      </c>
      <c r="I533" s="5">
        <v>89</v>
      </c>
      <c r="J533" s="5">
        <v>193</v>
      </c>
      <c r="K533" s="5">
        <v>358</v>
      </c>
      <c r="L533" s="5" t="s">
        <v>37</v>
      </c>
      <c r="M533" s="5">
        <v>0</v>
      </c>
      <c r="N533" s="5">
        <v>10</v>
      </c>
      <c r="O533" s="5">
        <v>-11.38</v>
      </c>
      <c r="P533" s="6">
        <v>-0.75</v>
      </c>
    </row>
    <row r="534" spans="1:16">
      <c r="A534" s="17">
        <v>44968</v>
      </c>
      <c r="B534" t="s">
        <v>398</v>
      </c>
      <c r="C534" t="s">
        <v>168</v>
      </c>
      <c r="D534" s="5">
        <v>96</v>
      </c>
      <c r="E534" s="5">
        <v>0</v>
      </c>
      <c r="F534" s="5" t="s">
        <v>18</v>
      </c>
      <c r="G534" s="5" t="s">
        <v>34</v>
      </c>
      <c r="H534" s="5" t="s">
        <v>34</v>
      </c>
      <c r="I534" s="5">
        <v>306</v>
      </c>
      <c r="J534" s="5">
        <v>360</v>
      </c>
      <c r="K534" s="5">
        <v>139</v>
      </c>
      <c r="L534" s="5">
        <v>0</v>
      </c>
      <c r="M534" s="5" t="s">
        <v>18</v>
      </c>
      <c r="N534" s="5">
        <v>-12.5</v>
      </c>
      <c r="O534" s="5">
        <v>-1.66</v>
      </c>
      <c r="P534" s="6">
        <v>-26.54</v>
      </c>
    </row>
    <row r="535" spans="1:16">
      <c r="A535" s="17">
        <v>44968</v>
      </c>
      <c r="B535" t="s">
        <v>397</v>
      </c>
      <c r="C535" t="s">
        <v>171</v>
      </c>
      <c r="D535" s="5">
        <v>289</v>
      </c>
      <c r="E535" s="5" t="s">
        <v>19</v>
      </c>
      <c r="F535" s="5">
        <v>0</v>
      </c>
      <c r="G535" s="5">
        <v>193</v>
      </c>
      <c r="H535" s="5">
        <v>272</v>
      </c>
      <c r="I535" s="5">
        <v>120</v>
      </c>
      <c r="J535" s="5">
        <v>231</v>
      </c>
      <c r="K535" s="5">
        <v>230</v>
      </c>
      <c r="L535" s="5" t="s">
        <v>18</v>
      </c>
      <c r="M535" s="5">
        <v>0</v>
      </c>
      <c r="N535" s="5">
        <v>3.5</v>
      </c>
      <c r="O535" s="5">
        <v>-7.26</v>
      </c>
      <c r="P535" s="6">
        <v>-3.96</v>
      </c>
    </row>
    <row r="536" spans="1:16">
      <c r="A536" s="17">
        <v>44968</v>
      </c>
      <c r="B536" t="s">
        <v>362</v>
      </c>
      <c r="C536" t="s">
        <v>358</v>
      </c>
      <c r="D536" s="5">
        <v>280</v>
      </c>
      <c r="E536" s="5">
        <v>0</v>
      </c>
      <c r="F536" s="5" t="s">
        <v>44</v>
      </c>
      <c r="G536" s="5">
        <v>158</v>
      </c>
      <c r="H536" s="5">
        <v>265</v>
      </c>
      <c r="I536" s="5" t="s">
        <v>34</v>
      </c>
      <c r="J536" s="5" t="s">
        <v>34</v>
      </c>
      <c r="K536" s="5">
        <v>431</v>
      </c>
      <c r="L536" s="5">
        <v>0</v>
      </c>
      <c r="M536" s="5" t="s">
        <v>18</v>
      </c>
      <c r="N536" s="5">
        <v>8</v>
      </c>
      <c r="O536" s="5">
        <v>-9.82</v>
      </c>
      <c r="P536" s="6">
        <v>0.97</v>
      </c>
    </row>
    <row r="537" spans="1:16">
      <c r="A537" s="17">
        <v>44968</v>
      </c>
      <c r="B537" t="s">
        <v>85</v>
      </c>
      <c r="C537" t="s">
        <v>366</v>
      </c>
      <c r="D537" s="5">
        <v>108</v>
      </c>
      <c r="E537" s="5" t="s">
        <v>26</v>
      </c>
      <c r="F537" s="5">
        <v>0</v>
      </c>
      <c r="G537" s="5">
        <v>217</v>
      </c>
      <c r="H537" s="5">
        <v>190</v>
      </c>
      <c r="I537" s="5">
        <v>96</v>
      </c>
      <c r="J537" s="5">
        <v>70</v>
      </c>
      <c r="K537" s="5">
        <v>184</v>
      </c>
      <c r="L537" s="5" t="s">
        <v>18</v>
      </c>
      <c r="M537" s="5">
        <v>0</v>
      </c>
      <c r="N537" s="5">
        <v>13.5</v>
      </c>
      <c r="O537" s="5">
        <v>-0.86</v>
      </c>
      <c r="P537" s="6">
        <v>14.75</v>
      </c>
    </row>
    <row r="538" spans="1:16">
      <c r="A538" s="17">
        <v>44968</v>
      </c>
      <c r="B538" t="s">
        <v>335</v>
      </c>
      <c r="C538" t="s">
        <v>117</v>
      </c>
      <c r="D538" s="5">
        <v>377</v>
      </c>
      <c r="E538" s="5">
        <v>0</v>
      </c>
      <c r="F538" s="5" t="s">
        <v>19</v>
      </c>
      <c r="G538" s="5">
        <v>138</v>
      </c>
      <c r="H538" s="5">
        <v>145</v>
      </c>
      <c r="I538" s="5">
        <v>302</v>
      </c>
      <c r="J538" s="5">
        <v>286</v>
      </c>
      <c r="K538" s="5">
        <v>438</v>
      </c>
      <c r="L538" s="5">
        <v>0</v>
      </c>
      <c r="M538" s="5" t="s">
        <v>18</v>
      </c>
      <c r="N538" s="5">
        <v>-6</v>
      </c>
      <c r="O538" s="5">
        <v>4.03</v>
      </c>
      <c r="P538" s="6">
        <v>-7.73</v>
      </c>
    </row>
    <row r="539" spans="1:16">
      <c r="A539" s="17">
        <v>44968</v>
      </c>
      <c r="B539" t="s">
        <v>274</v>
      </c>
      <c r="C539" t="s">
        <v>41</v>
      </c>
      <c r="D539" s="5">
        <v>408</v>
      </c>
      <c r="E539" s="5" t="s">
        <v>75</v>
      </c>
      <c r="F539" s="5">
        <v>0</v>
      </c>
      <c r="G539" s="5">
        <v>116</v>
      </c>
      <c r="H539" s="5">
        <v>104</v>
      </c>
      <c r="I539" s="5">
        <v>297</v>
      </c>
      <c r="J539" s="5">
        <v>326</v>
      </c>
      <c r="K539" s="5">
        <v>109</v>
      </c>
      <c r="L539" s="5">
        <v>0</v>
      </c>
      <c r="M539" s="5" t="s">
        <v>19</v>
      </c>
      <c r="N539" s="5">
        <v>-12</v>
      </c>
      <c r="O539" s="5">
        <v>6.77</v>
      </c>
      <c r="P539" s="6">
        <v>-11.1</v>
      </c>
    </row>
    <row r="540" spans="1:16">
      <c r="A540" s="17">
        <v>44968</v>
      </c>
      <c r="B540" t="s">
        <v>402</v>
      </c>
      <c r="C540" t="s">
        <v>218</v>
      </c>
      <c r="D540" s="5">
        <v>15</v>
      </c>
      <c r="E540" s="5" t="e">
        <v>#N/A</v>
      </c>
      <c r="F540" s="5" t="e">
        <v>#N/A</v>
      </c>
      <c r="G540" s="5">
        <v>47</v>
      </c>
      <c r="H540" s="5">
        <v>20</v>
      </c>
      <c r="I540" s="5">
        <v>70</v>
      </c>
      <c r="J540" s="5">
        <v>112</v>
      </c>
      <c r="K540" s="5">
        <v>376</v>
      </c>
      <c r="L540" s="5">
        <v>0</v>
      </c>
      <c r="M540" s="5" t="s">
        <v>19</v>
      </c>
      <c r="N540" s="5">
        <v>-7.5</v>
      </c>
      <c r="O540" s="5">
        <v>22.29</v>
      </c>
      <c r="P540" s="6">
        <v>6.4</v>
      </c>
    </row>
    <row r="541" spans="1:16">
      <c r="A541" s="17">
        <v>44968</v>
      </c>
      <c r="B541" t="s">
        <v>208</v>
      </c>
      <c r="C541" t="s">
        <v>256</v>
      </c>
      <c r="D541" s="5">
        <v>16</v>
      </c>
      <c r="E541" s="5" t="s">
        <v>18</v>
      </c>
      <c r="F541" s="5">
        <v>0</v>
      </c>
      <c r="G541" s="5">
        <v>58</v>
      </c>
      <c r="H541" s="5">
        <v>54</v>
      </c>
      <c r="I541" s="5">
        <v>100</v>
      </c>
      <c r="J541" s="5">
        <v>204</v>
      </c>
      <c r="K541" s="5">
        <v>55</v>
      </c>
      <c r="L541" s="5">
        <v>0</v>
      </c>
      <c r="M541" s="5" t="s">
        <v>75</v>
      </c>
      <c r="N541" s="5">
        <v>-9.5</v>
      </c>
      <c r="O541" s="5">
        <v>11.72</v>
      </c>
      <c r="P541" s="6">
        <v>-7.13</v>
      </c>
    </row>
    <row r="542" spans="1:16">
      <c r="A542" s="17">
        <v>44968</v>
      </c>
      <c r="B542" t="s">
        <v>46</v>
      </c>
      <c r="C542" t="s">
        <v>390</v>
      </c>
      <c r="D542" s="5">
        <v>348</v>
      </c>
      <c r="E542" s="5">
        <v>0</v>
      </c>
      <c r="F542" s="5" t="s">
        <v>18</v>
      </c>
      <c r="G542" s="5">
        <v>50</v>
      </c>
      <c r="H542" s="5">
        <v>55</v>
      </c>
      <c r="I542" s="5">
        <v>9</v>
      </c>
      <c r="J542" s="5">
        <v>74</v>
      </c>
      <c r="K542" s="5">
        <v>449</v>
      </c>
      <c r="L542" s="5" t="s">
        <v>18</v>
      </c>
      <c r="M542" s="5">
        <v>0</v>
      </c>
      <c r="N542" s="5">
        <v>5</v>
      </c>
      <c r="O542" s="5">
        <v>13.3</v>
      </c>
      <c r="P542" s="6">
        <v>11.43</v>
      </c>
    </row>
    <row r="543" spans="1:16">
      <c r="A543" s="17">
        <v>44968</v>
      </c>
      <c r="B543" t="s">
        <v>74</v>
      </c>
      <c r="C543" t="s">
        <v>293</v>
      </c>
      <c r="D543" s="5">
        <v>474</v>
      </c>
      <c r="E543" s="5">
        <v>0</v>
      </c>
      <c r="F543" s="5" t="s">
        <v>19</v>
      </c>
      <c r="G543" s="5">
        <v>182</v>
      </c>
      <c r="H543" s="5">
        <v>159</v>
      </c>
      <c r="I543" s="5" t="s">
        <v>34</v>
      </c>
      <c r="J543" s="5" t="s">
        <v>34</v>
      </c>
      <c r="K543" s="5">
        <v>32</v>
      </c>
      <c r="L543" s="5">
        <v>0</v>
      </c>
      <c r="M543" s="5" t="s">
        <v>18</v>
      </c>
      <c r="N543" s="5">
        <v>13.5</v>
      </c>
      <c r="O543" s="5">
        <v>-0.33</v>
      </c>
      <c r="P543" s="6">
        <v>17.489999999999998</v>
      </c>
    </row>
    <row r="544" spans="1:16">
      <c r="A544" s="17">
        <v>44968</v>
      </c>
      <c r="B544" t="s">
        <v>137</v>
      </c>
      <c r="C544" t="s">
        <v>182</v>
      </c>
      <c r="D544" s="5">
        <v>369</v>
      </c>
      <c r="E544" s="5" t="s">
        <v>18</v>
      </c>
      <c r="F544" s="5">
        <v>0</v>
      </c>
      <c r="G544" s="5">
        <v>122</v>
      </c>
      <c r="H544" s="5">
        <v>128</v>
      </c>
      <c r="I544" s="5">
        <v>221</v>
      </c>
      <c r="J544" s="5">
        <v>92</v>
      </c>
      <c r="K544" s="5">
        <v>442</v>
      </c>
      <c r="L544" s="5" t="s">
        <v>37</v>
      </c>
      <c r="M544" s="5">
        <v>0</v>
      </c>
      <c r="N544" s="5" t="e">
        <v>#N/A</v>
      </c>
      <c r="O544" s="5">
        <v>5.1100000000000003</v>
      </c>
      <c r="P544" s="6">
        <v>9.33</v>
      </c>
    </row>
    <row r="545" spans="1:16">
      <c r="A545" s="17">
        <v>44968</v>
      </c>
      <c r="B545" t="s">
        <v>370</v>
      </c>
      <c r="C545" t="s">
        <v>32</v>
      </c>
      <c r="D545" s="5">
        <v>517</v>
      </c>
      <c r="E545" s="5" t="e">
        <v>#N/A</v>
      </c>
      <c r="F545" s="5" t="e">
        <v>#N/A</v>
      </c>
      <c r="G545" s="5" t="s">
        <v>34</v>
      </c>
      <c r="H545" s="5" t="s">
        <v>34</v>
      </c>
      <c r="I545" s="5" t="s">
        <v>34</v>
      </c>
      <c r="J545" s="5" t="s">
        <v>34</v>
      </c>
      <c r="K545" s="5">
        <v>491</v>
      </c>
      <c r="L545" s="5">
        <v>0</v>
      </c>
      <c r="M545" s="5" t="s">
        <v>18</v>
      </c>
      <c r="N545" s="5" t="e">
        <v>#N/A</v>
      </c>
      <c r="O545" s="5" t="e">
        <v>#N/A</v>
      </c>
      <c r="P545" s="6">
        <v>0</v>
      </c>
    </row>
    <row r="546" spans="1:16">
      <c r="A546" s="17">
        <v>44968</v>
      </c>
      <c r="B546" t="s">
        <v>201</v>
      </c>
      <c r="C546" t="s">
        <v>191</v>
      </c>
      <c r="D546" s="5">
        <v>330</v>
      </c>
      <c r="E546" s="5">
        <v>0</v>
      </c>
      <c r="F546" s="5" t="s">
        <v>26</v>
      </c>
      <c r="G546" s="5">
        <v>308</v>
      </c>
      <c r="H546" s="5">
        <v>220</v>
      </c>
      <c r="I546" s="5">
        <v>199</v>
      </c>
      <c r="J546" s="5">
        <v>247</v>
      </c>
      <c r="K546" s="5">
        <v>282</v>
      </c>
      <c r="L546" s="5" t="s">
        <v>19</v>
      </c>
      <c r="M546" s="5">
        <v>0</v>
      </c>
      <c r="N546" s="5">
        <v>5.5</v>
      </c>
      <c r="O546" s="5">
        <v>-5.22</v>
      </c>
      <c r="P546" s="6">
        <v>-4.7</v>
      </c>
    </row>
    <row r="547" spans="1:16">
      <c r="A547" s="17">
        <v>44968</v>
      </c>
      <c r="B547" t="s">
        <v>203</v>
      </c>
      <c r="C547" t="s">
        <v>189</v>
      </c>
      <c r="D547" s="5">
        <v>242</v>
      </c>
      <c r="E547" s="5">
        <v>0</v>
      </c>
      <c r="F547" s="5" t="s">
        <v>18</v>
      </c>
      <c r="G547" s="5">
        <v>175</v>
      </c>
      <c r="H547" s="5">
        <v>121</v>
      </c>
      <c r="I547" s="5">
        <v>187</v>
      </c>
      <c r="J547" s="5">
        <v>260</v>
      </c>
      <c r="K547" s="5">
        <v>152</v>
      </c>
      <c r="L547" s="5">
        <v>0</v>
      </c>
      <c r="M547" s="5" t="s">
        <v>18</v>
      </c>
      <c r="N547" s="5">
        <v>-6.5</v>
      </c>
      <c r="O547" s="5">
        <v>4.74</v>
      </c>
      <c r="P547" s="6">
        <v>-7.09</v>
      </c>
    </row>
    <row r="548" spans="1:16">
      <c r="A548" s="17">
        <v>44968</v>
      </c>
      <c r="B548" t="s">
        <v>116</v>
      </c>
      <c r="C548" t="s">
        <v>193</v>
      </c>
      <c r="D548" s="5">
        <v>185</v>
      </c>
      <c r="E548" s="5" t="s">
        <v>37</v>
      </c>
      <c r="F548" s="5">
        <v>0</v>
      </c>
      <c r="G548" s="5">
        <v>218</v>
      </c>
      <c r="H548" s="5">
        <v>185</v>
      </c>
      <c r="I548" s="5">
        <v>299</v>
      </c>
      <c r="J548" s="5">
        <v>319</v>
      </c>
      <c r="K548" s="5">
        <v>266</v>
      </c>
      <c r="L548" s="5" t="s">
        <v>19</v>
      </c>
      <c r="M548" s="5">
        <v>0</v>
      </c>
      <c r="N548" s="5">
        <v>-3.5</v>
      </c>
      <c r="O548" s="5">
        <v>0.09</v>
      </c>
      <c r="P548" s="6">
        <v>-7.66</v>
      </c>
    </row>
    <row r="549" spans="1:16">
      <c r="A549" s="17">
        <v>44968</v>
      </c>
      <c r="B549" t="s">
        <v>338</v>
      </c>
      <c r="C549" t="s">
        <v>43</v>
      </c>
      <c r="D549" s="5">
        <v>393</v>
      </c>
      <c r="E549" s="5" t="s">
        <v>19</v>
      </c>
      <c r="F549" s="5">
        <v>0</v>
      </c>
      <c r="G549" s="5">
        <v>78</v>
      </c>
      <c r="H549" s="5">
        <v>47</v>
      </c>
      <c r="I549" s="5">
        <v>43</v>
      </c>
      <c r="J549" s="5">
        <v>95</v>
      </c>
      <c r="K549" s="5">
        <v>202</v>
      </c>
      <c r="L549" s="5">
        <v>0</v>
      </c>
      <c r="M549" s="5" t="s">
        <v>304</v>
      </c>
      <c r="N549" s="5">
        <v>-18</v>
      </c>
      <c r="O549" s="5">
        <v>16</v>
      </c>
      <c r="P549" s="6">
        <v>3.38</v>
      </c>
    </row>
    <row r="550" spans="1:16">
      <c r="A550" s="17">
        <v>44968</v>
      </c>
      <c r="B550" t="s">
        <v>211</v>
      </c>
      <c r="C550" t="s">
        <v>200</v>
      </c>
      <c r="D550" s="5">
        <v>520</v>
      </c>
      <c r="E550" s="5">
        <v>0</v>
      </c>
      <c r="F550" s="5" t="s">
        <v>18</v>
      </c>
      <c r="G550" s="5" t="s">
        <v>34</v>
      </c>
      <c r="H550" s="5" t="s">
        <v>34</v>
      </c>
      <c r="I550" s="5" t="s">
        <v>34</v>
      </c>
      <c r="J550" s="5" t="s">
        <v>34</v>
      </c>
      <c r="K550" s="5">
        <v>495</v>
      </c>
      <c r="L550" s="5">
        <v>0</v>
      </c>
      <c r="M550" s="5" t="s">
        <v>18</v>
      </c>
      <c r="N550" s="5" t="e">
        <v>#N/A</v>
      </c>
      <c r="O550" s="5">
        <v>0</v>
      </c>
      <c r="P550" s="6">
        <v>-1.0900000000000001</v>
      </c>
    </row>
    <row r="551" spans="1:16">
      <c r="A551" s="17">
        <v>44968</v>
      </c>
      <c r="B551" t="s">
        <v>98</v>
      </c>
      <c r="C551" t="s">
        <v>91</v>
      </c>
      <c r="D551" s="5">
        <v>487</v>
      </c>
      <c r="E551" s="5">
        <v>0</v>
      </c>
      <c r="F551" s="5" t="s">
        <v>18</v>
      </c>
      <c r="G551" s="5" t="s">
        <v>34</v>
      </c>
      <c r="H551" s="5" t="s">
        <v>34</v>
      </c>
      <c r="I551" s="5" t="s">
        <v>34</v>
      </c>
      <c r="J551" s="5" t="s">
        <v>34</v>
      </c>
      <c r="K551" s="5">
        <v>494</v>
      </c>
      <c r="L551" s="5">
        <v>0</v>
      </c>
      <c r="M551" s="5" t="s">
        <v>26</v>
      </c>
      <c r="N551" s="5">
        <v>8</v>
      </c>
      <c r="O551" s="5">
        <v>-15.9</v>
      </c>
      <c r="P551" s="6">
        <v>-8.33</v>
      </c>
    </row>
    <row r="552" spans="1:16">
      <c r="A552" s="17">
        <v>44968</v>
      </c>
      <c r="B552" t="s">
        <v>204</v>
      </c>
      <c r="C552" t="s">
        <v>202</v>
      </c>
      <c r="D552" s="5">
        <v>240</v>
      </c>
      <c r="E552" s="5" t="s">
        <v>26</v>
      </c>
      <c r="F552" s="5">
        <v>0</v>
      </c>
      <c r="G552" s="5">
        <v>148</v>
      </c>
      <c r="H552" s="5">
        <v>164</v>
      </c>
      <c r="I552" s="5">
        <v>115</v>
      </c>
      <c r="J552" s="5">
        <v>225</v>
      </c>
      <c r="K552" s="5">
        <v>460</v>
      </c>
      <c r="L552" s="5" t="s">
        <v>18</v>
      </c>
      <c r="M552" s="5">
        <v>0</v>
      </c>
      <c r="N552" s="5">
        <v>1.5</v>
      </c>
      <c r="O552" s="5">
        <v>-0.78</v>
      </c>
      <c r="P552" s="6">
        <v>-3.38</v>
      </c>
    </row>
    <row r="553" spans="1:16">
      <c r="A553" s="17">
        <v>44968</v>
      </c>
      <c r="B553" t="s">
        <v>374</v>
      </c>
      <c r="C553" t="s">
        <v>217</v>
      </c>
      <c r="D553" s="5">
        <v>422</v>
      </c>
      <c r="E553" s="5" t="e">
        <v>#N/A</v>
      </c>
      <c r="F553" s="5" t="e">
        <v>#N/A</v>
      </c>
      <c r="G553" s="5">
        <v>7</v>
      </c>
      <c r="H553" s="5">
        <v>3</v>
      </c>
      <c r="I553" s="5">
        <v>29</v>
      </c>
      <c r="J553" s="5">
        <v>64</v>
      </c>
      <c r="K553" s="5">
        <v>299</v>
      </c>
      <c r="L553" s="5" t="s">
        <v>19</v>
      </c>
      <c r="M553" s="5">
        <v>0</v>
      </c>
      <c r="N553" s="5">
        <v>-2.5</v>
      </c>
      <c r="O553" s="5">
        <v>26.77</v>
      </c>
      <c r="P553" s="6">
        <v>15.16</v>
      </c>
    </row>
    <row r="554" spans="1:16">
      <c r="A554" s="17">
        <v>44968</v>
      </c>
      <c r="B554" t="s">
        <v>186</v>
      </c>
      <c r="C554" t="s">
        <v>205</v>
      </c>
      <c r="D554" s="5">
        <v>46</v>
      </c>
      <c r="E554" s="5">
        <v>0</v>
      </c>
      <c r="F554" s="5" t="s">
        <v>18</v>
      </c>
      <c r="G554" s="5">
        <v>38</v>
      </c>
      <c r="H554" s="5">
        <v>78</v>
      </c>
      <c r="I554" s="5">
        <v>1</v>
      </c>
      <c r="J554" s="5">
        <v>10</v>
      </c>
      <c r="K554" s="5">
        <v>135</v>
      </c>
      <c r="L554" s="5" t="e">
        <v>#N/A</v>
      </c>
      <c r="M554" s="5" t="e">
        <v>#N/A</v>
      </c>
      <c r="N554" s="5">
        <v>13</v>
      </c>
      <c r="O554" s="5">
        <v>9.6999999999999993</v>
      </c>
      <c r="P554" s="6">
        <v>20.04</v>
      </c>
    </row>
    <row r="555" spans="1:16">
      <c r="A555" s="17">
        <v>44968</v>
      </c>
      <c r="B555" t="s">
        <v>419</v>
      </c>
      <c r="C555" t="s">
        <v>212</v>
      </c>
      <c r="D555" s="5" t="e">
        <v>#N/A</v>
      </c>
      <c r="E555" s="5" t="e">
        <v>#N/A</v>
      </c>
      <c r="F555" s="5" t="e">
        <v>#N/A</v>
      </c>
      <c r="G555" s="5" t="s">
        <v>34</v>
      </c>
      <c r="H555" s="5" t="s">
        <v>34</v>
      </c>
      <c r="I555" s="5" t="s">
        <v>34</v>
      </c>
      <c r="J555" s="5" t="s">
        <v>34</v>
      </c>
      <c r="K555" s="5">
        <v>56</v>
      </c>
      <c r="L555" s="5">
        <v>0</v>
      </c>
      <c r="M555" s="5" t="s">
        <v>26</v>
      </c>
      <c r="N555" s="5" t="e">
        <v>#N/A</v>
      </c>
      <c r="O555" s="5" t="e">
        <v>#N/A</v>
      </c>
      <c r="P555" s="6">
        <v>0</v>
      </c>
    </row>
    <row r="556" spans="1:16">
      <c r="A556" s="17">
        <v>44968</v>
      </c>
      <c r="B556" t="s">
        <v>260</v>
      </c>
      <c r="C556" t="s">
        <v>179</v>
      </c>
      <c r="D556" s="5">
        <v>79</v>
      </c>
      <c r="E556" s="5" t="s">
        <v>19</v>
      </c>
      <c r="F556" s="5">
        <v>0</v>
      </c>
      <c r="G556" s="5">
        <v>35</v>
      </c>
      <c r="H556" s="5">
        <v>48</v>
      </c>
      <c r="I556" s="5">
        <v>92</v>
      </c>
      <c r="J556" s="5">
        <v>66</v>
      </c>
      <c r="K556" s="5">
        <v>439</v>
      </c>
      <c r="L556" s="5" t="s">
        <v>18</v>
      </c>
      <c r="M556" s="5">
        <v>0</v>
      </c>
      <c r="N556" s="5">
        <v>4</v>
      </c>
      <c r="O556" s="5">
        <v>13.07</v>
      </c>
      <c r="P556" s="6">
        <v>13.72</v>
      </c>
    </row>
    <row r="557" spans="1:16">
      <c r="A557" s="17">
        <v>44968</v>
      </c>
      <c r="B557" t="s">
        <v>136</v>
      </c>
      <c r="C557" t="s">
        <v>294</v>
      </c>
      <c r="D557" s="5">
        <v>441</v>
      </c>
      <c r="E557" s="5">
        <v>0</v>
      </c>
      <c r="F557" s="5" t="s">
        <v>18</v>
      </c>
      <c r="G557" s="5">
        <v>94</v>
      </c>
      <c r="H557" s="5">
        <v>46</v>
      </c>
      <c r="I557" s="5" t="s">
        <v>34</v>
      </c>
      <c r="J557" s="5" t="s">
        <v>34</v>
      </c>
      <c r="K557" s="5">
        <v>511</v>
      </c>
      <c r="L557" s="5" t="e">
        <v>#N/A</v>
      </c>
      <c r="M557" s="5" t="e">
        <v>#N/A</v>
      </c>
      <c r="N557" s="5">
        <v>-4</v>
      </c>
      <c r="O557" s="5">
        <v>15.51</v>
      </c>
      <c r="P557" s="6" t="e">
        <v>#N/A</v>
      </c>
    </row>
    <row r="558" spans="1:16">
      <c r="A558" s="17">
        <v>44968</v>
      </c>
      <c r="B558" t="s">
        <v>183</v>
      </c>
      <c r="C558" t="s">
        <v>138</v>
      </c>
      <c r="D558" s="5">
        <v>138</v>
      </c>
      <c r="E558" s="5" t="s">
        <v>19</v>
      </c>
      <c r="F558" s="5">
        <v>0</v>
      </c>
      <c r="G558" s="5">
        <v>149</v>
      </c>
      <c r="H558" s="5">
        <v>98</v>
      </c>
      <c r="I558" s="5">
        <v>190</v>
      </c>
      <c r="J558" s="5">
        <v>132</v>
      </c>
      <c r="K558" s="5">
        <v>347</v>
      </c>
      <c r="L558" s="5" t="s">
        <v>18</v>
      </c>
      <c r="M558" s="5">
        <v>0</v>
      </c>
      <c r="N558" s="5">
        <v>1.5</v>
      </c>
      <c r="O558" s="5">
        <v>4.46</v>
      </c>
      <c r="P558" s="6">
        <v>0</v>
      </c>
    </row>
    <row r="559" spans="1:16">
      <c r="A559" s="17">
        <v>44968</v>
      </c>
      <c r="B559" t="s">
        <v>141</v>
      </c>
      <c r="C559" t="s">
        <v>187</v>
      </c>
      <c r="D559" s="5">
        <v>307</v>
      </c>
      <c r="E559" s="5" t="s">
        <v>19</v>
      </c>
      <c r="F559" s="5">
        <v>0</v>
      </c>
      <c r="G559" s="5">
        <v>147</v>
      </c>
      <c r="H559" s="5">
        <v>150</v>
      </c>
      <c r="I559" s="5">
        <v>34</v>
      </c>
      <c r="J559" s="5">
        <v>115</v>
      </c>
      <c r="K559" s="5">
        <v>343</v>
      </c>
      <c r="L559" s="5">
        <v>0</v>
      </c>
      <c r="M559" s="5" t="s">
        <v>37</v>
      </c>
      <c r="N559" s="5">
        <v>9</v>
      </c>
      <c r="O559" s="5">
        <v>-0.49</v>
      </c>
      <c r="P559" s="6">
        <v>6.08</v>
      </c>
    </row>
    <row r="560" spans="1:16">
      <c r="A560" s="17">
        <v>44968</v>
      </c>
      <c r="B560" t="s">
        <v>377</v>
      </c>
      <c r="C560" t="s">
        <v>206</v>
      </c>
      <c r="D560" s="5">
        <v>340</v>
      </c>
      <c r="E560" s="5">
        <v>0</v>
      </c>
      <c r="F560" s="5" t="s">
        <v>18</v>
      </c>
      <c r="G560" s="5">
        <v>179</v>
      </c>
      <c r="H560" s="5">
        <v>295</v>
      </c>
      <c r="I560" s="5">
        <v>127</v>
      </c>
      <c r="J560" s="5">
        <v>224</v>
      </c>
      <c r="K560" s="5">
        <v>302</v>
      </c>
      <c r="L560" s="5">
        <v>0</v>
      </c>
      <c r="M560" s="5" t="s">
        <v>19</v>
      </c>
      <c r="N560" s="5">
        <v>2</v>
      </c>
      <c r="O560" s="5">
        <v>-2.89</v>
      </c>
      <c r="P560" s="6">
        <v>-1.93</v>
      </c>
    </row>
    <row r="561" spans="1:16">
      <c r="A561" s="17">
        <v>44968</v>
      </c>
      <c r="B561" t="s">
        <v>147</v>
      </c>
      <c r="C561" t="s">
        <v>379</v>
      </c>
      <c r="D561" s="5">
        <v>504</v>
      </c>
      <c r="E561" s="5">
        <v>0</v>
      </c>
      <c r="F561" s="5" t="s">
        <v>18</v>
      </c>
      <c r="G561" s="5" t="s">
        <v>34</v>
      </c>
      <c r="H561" s="5" t="s">
        <v>34</v>
      </c>
      <c r="I561" s="5" t="s">
        <v>34</v>
      </c>
      <c r="J561" s="5" t="s">
        <v>34</v>
      </c>
      <c r="K561" s="5" t="s">
        <v>34</v>
      </c>
      <c r="L561" s="5" t="e">
        <v>#N/A</v>
      </c>
      <c r="M561" s="5" t="e">
        <v>#N/A</v>
      </c>
      <c r="N561" s="5">
        <v>-6</v>
      </c>
      <c r="O561" s="5">
        <v>1.6</v>
      </c>
      <c r="P561" s="6" t="e">
        <v>#N/A</v>
      </c>
    </row>
    <row r="562" spans="1:16">
      <c r="A562" s="17">
        <v>44968</v>
      </c>
      <c r="B562" t="s">
        <v>146</v>
      </c>
      <c r="C562" t="s">
        <v>214</v>
      </c>
      <c r="D562" s="5">
        <v>414</v>
      </c>
      <c r="E562" s="5">
        <v>0</v>
      </c>
      <c r="F562" s="5" t="s">
        <v>18</v>
      </c>
      <c r="G562" s="5">
        <v>212</v>
      </c>
      <c r="H562" s="5">
        <v>165</v>
      </c>
      <c r="I562" s="5">
        <v>98</v>
      </c>
      <c r="J562" s="5">
        <v>101</v>
      </c>
      <c r="K562" s="5">
        <v>418</v>
      </c>
      <c r="L562" s="5" t="s">
        <v>18</v>
      </c>
      <c r="M562" s="5">
        <v>0</v>
      </c>
      <c r="N562" s="5">
        <v>7</v>
      </c>
      <c r="O562" s="5">
        <v>1.8</v>
      </c>
      <c r="P562" s="6">
        <v>6.92</v>
      </c>
    </row>
    <row r="563" spans="1:16">
      <c r="A563" s="17">
        <v>44968</v>
      </c>
      <c r="B563" t="s">
        <v>178</v>
      </c>
      <c r="C563" t="s">
        <v>259</v>
      </c>
      <c r="D563" s="5">
        <v>456</v>
      </c>
      <c r="E563" s="5">
        <v>0</v>
      </c>
      <c r="F563" s="5" t="s">
        <v>37</v>
      </c>
      <c r="G563" s="5">
        <v>101</v>
      </c>
      <c r="H563" s="5">
        <v>107</v>
      </c>
      <c r="I563" s="5">
        <v>63</v>
      </c>
      <c r="J563" s="5">
        <v>65</v>
      </c>
      <c r="K563" s="5">
        <v>458</v>
      </c>
      <c r="L563" s="5">
        <v>0</v>
      </c>
      <c r="M563" s="5" t="s">
        <v>19</v>
      </c>
      <c r="N563" s="5">
        <v>7</v>
      </c>
      <c r="O563" s="5">
        <v>5.87</v>
      </c>
      <c r="P563" s="6">
        <v>12.03</v>
      </c>
    </row>
    <row r="564" spans="1:16">
      <c r="A564" s="17">
        <v>44968</v>
      </c>
      <c r="B564" t="s">
        <v>82</v>
      </c>
      <c r="C564" t="s">
        <v>380</v>
      </c>
      <c r="D564" s="5">
        <v>416</v>
      </c>
      <c r="E564" s="5" t="s">
        <v>18</v>
      </c>
      <c r="F564" s="5">
        <v>0</v>
      </c>
      <c r="G564" s="5">
        <v>154</v>
      </c>
      <c r="H564" s="5">
        <v>158</v>
      </c>
      <c r="I564" s="5">
        <v>112</v>
      </c>
      <c r="J564" s="5">
        <v>96</v>
      </c>
      <c r="K564" s="5">
        <v>415</v>
      </c>
      <c r="L564" s="5" t="s">
        <v>18</v>
      </c>
      <c r="M564" s="5">
        <v>0</v>
      </c>
      <c r="N564" s="5">
        <v>6.5</v>
      </c>
      <c r="O564" s="5">
        <v>0.98</v>
      </c>
      <c r="P564" s="6">
        <v>6.58</v>
      </c>
    </row>
    <row r="565" spans="1:16">
      <c r="A565" s="17">
        <v>44968</v>
      </c>
      <c r="B565" t="s">
        <v>381</v>
      </c>
      <c r="C565" t="s">
        <v>81</v>
      </c>
      <c r="D565" s="5" t="e">
        <v>#N/A</v>
      </c>
      <c r="E565" s="5" t="e">
        <v>#N/A</v>
      </c>
      <c r="F565" s="5" t="e">
        <v>#N/A</v>
      </c>
      <c r="G565" s="5" t="s">
        <v>34</v>
      </c>
      <c r="H565" s="5" t="s">
        <v>34</v>
      </c>
      <c r="I565" s="5" t="s">
        <v>34</v>
      </c>
      <c r="J565" s="5" t="s">
        <v>34</v>
      </c>
      <c r="K565" s="5">
        <v>502</v>
      </c>
      <c r="L565" s="5" t="s">
        <v>19</v>
      </c>
      <c r="M565" s="5">
        <v>0</v>
      </c>
      <c r="N565" s="5" t="e">
        <v>#N/A</v>
      </c>
      <c r="O565" s="5" t="e">
        <v>#N/A</v>
      </c>
      <c r="P565" s="6">
        <v>0</v>
      </c>
    </row>
    <row r="566" spans="1:16">
      <c r="A566" s="17">
        <v>44969</v>
      </c>
      <c r="B566" t="s">
        <v>420</v>
      </c>
      <c r="C566" t="s">
        <v>243</v>
      </c>
      <c r="D566" s="5">
        <v>161</v>
      </c>
      <c r="E566" s="5" t="s">
        <v>26</v>
      </c>
      <c r="F566" s="5">
        <v>0</v>
      </c>
      <c r="G566" s="5">
        <v>162</v>
      </c>
      <c r="H566" s="5">
        <v>76</v>
      </c>
      <c r="I566" s="5">
        <v>259</v>
      </c>
      <c r="J566" s="5">
        <v>248</v>
      </c>
      <c r="K566" s="5">
        <v>260</v>
      </c>
      <c r="L566" s="5" t="s">
        <v>44</v>
      </c>
      <c r="M566" s="5">
        <v>0</v>
      </c>
      <c r="N566" s="5">
        <v>-8</v>
      </c>
      <c r="O566" s="5">
        <v>9.77</v>
      </c>
      <c r="P566" s="6">
        <v>-5.21</v>
      </c>
    </row>
    <row r="567" spans="1:16">
      <c r="A567" s="17">
        <v>44969</v>
      </c>
      <c r="B567" t="s">
        <v>248</v>
      </c>
      <c r="C567" t="s">
        <v>247</v>
      </c>
      <c r="D567" s="5">
        <v>321</v>
      </c>
      <c r="E567" s="5">
        <v>0</v>
      </c>
      <c r="F567" s="5" t="s">
        <v>19</v>
      </c>
      <c r="G567" s="5">
        <v>238</v>
      </c>
      <c r="H567" s="5">
        <v>124</v>
      </c>
      <c r="I567" s="5">
        <v>252</v>
      </c>
      <c r="J567" s="5">
        <v>271</v>
      </c>
      <c r="K567" s="5">
        <v>58</v>
      </c>
      <c r="L567" s="5">
        <v>0</v>
      </c>
      <c r="M567" s="5" t="s">
        <v>27</v>
      </c>
      <c r="N567" s="5">
        <v>-5</v>
      </c>
      <c r="O567" s="5">
        <v>2.44</v>
      </c>
      <c r="P567" s="6">
        <v>-10.19</v>
      </c>
    </row>
    <row r="568" spans="1:16">
      <c r="A568" s="17">
        <v>44969</v>
      </c>
      <c r="B568" t="s">
        <v>346</v>
      </c>
      <c r="C568" t="s">
        <v>233</v>
      </c>
      <c r="D568" s="5">
        <v>162</v>
      </c>
      <c r="E568" s="5">
        <v>0</v>
      </c>
      <c r="F568" s="5" t="s">
        <v>18</v>
      </c>
      <c r="G568" s="5">
        <v>23</v>
      </c>
      <c r="H568" s="5">
        <v>32</v>
      </c>
      <c r="I568" s="5">
        <v>119</v>
      </c>
      <c r="J568" s="5">
        <v>175</v>
      </c>
      <c r="K568" s="5">
        <v>231</v>
      </c>
      <c r="L568" s="5">
        <v>0</v>
      </c>
      <c r="M568" s="5" t="s">
        <v>60</v>
      </c>
      <c r="N568" s="5">
        <v>-12</v>
      </c>
      <c r="O568" s="5">
        <v>16.39</v>
      </c>
      <c r="P568" s="6">
        <v>-4.01</v>
      </c>
    </row>
    <row r="569" spans="1:16">
      <c r="A569" s="17">
        <v>44969</v>
      </c>
      <c r="B569" t="s">
        <v>221</v>
      </c>
      <c r="C569" t="s">
        <v>268</v>
      </c>
      <c r="D569" s="5">
        <v>226</v>
      </c>
      <c r="E569" s="5" t="s">
        <v>18</v>
      </c>
      <c r="F569" s="5">
        <v>0</v>
      </c>
      <c r="G569" s="5">
        <v>22</v>
      </c>
      <c r="H569" s="5">
        <v>40</v>
      </c>
      <c r="I569" s="5">
        <v>8</v>
      </c>
      <c r="J569" s="5">
        <v>17</v>
      </c>
      <c r="K569" s="5">
        <v>293</v>
      </c>
      <c r="L569" s="5">
        <v>0</v>
      </c>
      <c r="M569" s="5" t="s">
        <v>44</v>
      </c>
      <c r="N569" s="5">
        <v>3.5</v>
      </c>
      <c r="O569" s="5">
        <v>15.34</v>
      </c>
      <c r="P569" s="6">
        <v>15.61</v>
      </c>
    </row>
    <row r="570" spans="1:16">
      <c r="A570" s="17">
        <v>44969</v>
      </c>
      <c r="B570" t="s">
        <v>334</v>
      </c>
      <c r="C570" t="s">
        <v>144</v>
      </c>
      <c r="D570" s="5">
        <v>165</v>
      </c>
      <c r="E570" s="5">
        <v>0</v>
      </c>
      <c r="F570" s="5" t="s">
        <v>18</v>
      </c>
      <c r="G570" s="5">
        <v>338</v>
      </c>
      <c r="H570" s="5">
        <v>363</v>
      </c>
      <c r="I570" s="5">
        <v>129</v>
      </c>
      <c r="J570" s="5">
        <v>222</v>
      </c>
      <c r="K570" s="5">
        <v>285</v>
      </c>
      <c r="L570" s="5">
        <v>0</v>
      </c>
      <c r="M570" s="5" t="s">
        <v>19</v>
      </c>
      <c r="N570" s="5">
        <v>17</v>
      </c>
      <c r="O570" s="5">
        <v>-23.94</v>
      </c>
      <c r="P570" s="6">
        <v>-3.37</v>
      </c>
    </row>
    <row r="571" spans="1:16">
      <c r="A571" s="17">
        <v>44969</v>
      </c>
      <c r="B571" t="s">
        <v>167</v>
      </c>
      <c r="C571" t="s">
        <v>143</v>
      </c>
      <c r="D571" s="5">
        <v>327</v>
      </c>
      <c r="E571" s="5">
        <v>0</v>
      </c>
      <c r="F571" s="5" t="s">
        <v>37</v>
      </c>
      <c r="G571" s="5">
        <v>282</v>
      </c>
      <c r="H571" s="5">
        <v>259</v>
      </c>
      <c r="I571" s="5" t="s">
        <v>34</v>
      </c>
      <c r="J571" s="5" t="s">
        <v>34</v>
      </c>
      <c r="K571" s="5">
        <v>319</v>
      </c>
      <c r="L571" s="5">
        <v>0</v>
      </c>
      <c r="M571" s="5" t="s">
        <v>19</v>
      </c>
      <c r="N571" s="5">
        <v>5</v>
      </c>
      <c r="O571" s="5">
        <v>-7.43</v>
      </c>
      <c r="P571" s="6">
        <v>-4.4400000000000004</v>
      </c>
    </row>
    <row r="572" spans="1:16">
      <c r="A572" s="17">
        <v>44969</v>
      </c>
      <c r="B572" t="s">
        <v>170</v>
      </c>
      <c r="C572" t="s">
        <v>172</v>
      </c>
      <c r="D572" s="5">
        <v>479</v>
      </c>
      <c r="E572" s="5" t="s">
        <v>44</v>
      </c>
      <c r="F572" s="5">
        <v>0</v>
      </c>
      <c r="G572" s="5">
        <v>289</v>
      </c>
      <c r="H572" s="5">
        <v>113</v>
      </c>
      <c r="I572" s="5" t="s">
        <v>34</v>
      </c>
      <c r="J572" s="5" t="s">
        <v>34</v>
      </c>
      <c r="K572" s="5">
        <v>75</v>
      </c>
      <c r="L572" s="5" t="s">
        <v>18</v>
      </c>
      <c r="M572" s="5">
        <v>0</v>
      </c>
      <c r="N572" s="5">
        <v>-2.5</v>
      </c>
      <c r="O572" s="5">
        <v>4.8499999999999996</v>
      </c>
      <c r="P572" s="6">
        <v>-1.77</v>
      </c>
    </row>
    <row r="573" spans="1:16">
      <c r="A573" s="17">
        <v>44969</v>
      </c>
      <c r="B573" t="s">
        <v>226</v>
      </c>
      <c r="C573" t="s">
        <v>316</v>
      </c>
      <c r="D573" s="5">
        <v>318</v>
      </c>
      <c r="E573" s="5">
        <v>1</v>
      </c>
      <c r="F573" s="5">
        <v>0</v>
      </c>
      <c r="G573" s="5">
        <v>5</v>
      </c>
      <c r="H573" s="5">
        <v>5</v>
      </c>
      <c r="I573" s="5">
        <v>48</v>
      </c>
      <c r="J573" s="5">
        <v>56</v>
      </c>
      <c r="K573" s="5">
        <v>286</v>
      </c>
      <c r="L573" s="5" t="s">
        <v>19</v>
      </c>
      <c r="M573" s="5">
        <v>0</v>
      </c>
      <c r="N573" s="5">
        <v>-5</v>
      </c>
      <c r="O573" s="5">
        <v>26.46</v>
      </c>
      <c r="P573" s="6">
        <v>13.78</v>
      </c>
    </row>
    <row r="574" spans="1:16">
      <c r="A574" s="17">
        <v>44969</v>
      </c>
      <c r="B574" t="s">
        <v>284</v>
      </c>
      <c r="C574" t="s">
        <v>59</v>
      </c>
      <c r="D574" s="5">
        <v>237</v>
      </c>
      <c r="E574" s="5" t="s">
        <v>18</v>
      </c>
      <c r="F574" s="5">
        <v>0</v>
      </c>
      <c r="G574" s="5">
        <v>66</v>
      </c>
      <c r="H574" s="5">
        <v>136</v>
      </c>
      <c r="I574" s="5">
        <v>170</v>
      </c>
      <c r="J574" s="5">
        <v>346</v>
      </c>
      <c r="K574" s="5">
        <v>112</v>
      </c>
      <c r="L574" s="5" t="s">
        <v>18</v>
      </c>
      <c r="M574" s="5">
        <v>0</v>
      </c>
      <c r="N574" s="5">
        <v>-8.5</v>
      </c>
      <c r="O574" s="5">
        <v>0.86</v>
      </c>
      <c r="P574" s="6">
        <v>-16.68</v>
      </c>
    </row>
    <row r="575" spans="1:16">
      <c r="A575" s="17">
        <v>44969</v>
      </c>
      <c r="B575" t="s">
        <v>249</v>
      </c>
      <c r="C575" t="s">
        <v>242</v>
      </c>
      <c r="D575" s="5">
        <v>205</v>
      </c>
      <c r="E575" s="5">
        <v>0</v>
      </c>
      <c r="F575" s="5" t="s">
        <v>18</v>
      </c>
      <c r="G575" s="5">
        <v>263</v>
      </c>
      <c r="H575" s="5">
        <v>296</v>
      </c>
      <c r="I575" s="5">
        <v>265</v>
      </c>
      <c r="J575" s="5">
        <v>162</v>
      </c>
      <c r="K575" s="5">
        <v>349</v>
      </c>
      <c r="L575" s="5" t="s">
        <v>18</v>
      </c>
      <c r="M575" s="5">
        <v>0</v>
      </c>
      <c r="N575" s="5">
        <v>10</v>
      </c>
      <c r="O575" s="5">
        <v>-12.53</v>
      </c>
      <c r="P575" s="6">
        <v>0.33</v>
      </c>
    </row>
    <row r="576" spans="1:16">
      <c r="A576" s="17">
        <v>44969</v>
      </c>
      <c r="B576" t="s">
        <v>244</v>
      </c>
      <c r="C576" t="s">
        <v>245</v>
      </c>
      <c r="D576" s="5">
        <v>514</v>
      </c>
      <c r="E576" s="5" t="s">
        <v>18</v>
      </c>
      <c r="F576" s="5">
        <v>0</v>
      </c>
      <c r="G576" s="5">
        <v>171</v>
      </c>
      <c r="H576" s="5">
        <v>313</v>
      </c>
      <c r="I576" s="5">
        <v>255</v>
      </c>
      <c r="J576" s="5">
        <v>320</v>
      </c>
      <c r="K576" s="5">
        <v>204</v>
      </c>
      <c r="L576" s="5">
        <v>0</v>
      </c>
      <c r="M576" s="5" t="s">
        <v>18</v>
      </c>
      <c r="N576" s="5">
        <v>2</v>
      </c>
      <c r="O576" s="5">
        <v>-10.93</v>
      </c>
      <c r="P576" s="6">
        <v>-11.07</v>
      </c>
    </row>
    <row r="577" spans="1:16">
      <c r="A577" s="17">
        <v>44969</v>
      </c>
      <c r="B577" t="s">
        <v>250</v>
      </c>
      <c r="C577" t="s">
        <v>241</v>
      </c>
      <c r="D577" s="5">
        <v>246</v>
      </c>
      <c r="E577" s="5">
        <v>0</v>
      </c>
      <c r="F577" s="5" t="s">
        <v>18</v>
      </c>
      <c r="G577" s="5">
        <v>290</v>
      </c>
      <c r="H577" s="5">
        <v>0</v>
      </c>
      <c r="I577" s="5">
        <v>229</v>
      </c>
      <c r="J577" s="5">
        <v>254</v>
      </c>
      <c r="K577" s="5">
        <v>113</v>
      </c>
      <c r="L577" s="5">
        <v>0</v>
      </c>
      <c r="M577" s="5" t="s">
        <v>26</v>
      </c>
      <c r="N577" s="5">
        <v>4</v>
      </c>
      <c r="O577" s="5">
        <v>-10.3</v>
      </c>
      <c r="P577" s="6">
        <v>-5.94</v>
      </c>
    </row>
    <row r="578" spans="1:16">
      <c r="A578" s="17">
        <v>44969</v>
      </c>
      <c r="B578" t="s">
        <v>258</v>
      </c>
      <c r="C578" t="s">
        <v>77</v>
      </c>
      <c r="D578" s="5">
        <v>471</v>
      </c>
      <c r="E578" s="5">
        <v>0</v>
      </c>
      <c r="F578" s="5" t="s">
        <v>37</v>
      </c>
      <c r="G578" s="5">
        <v>126</v>
      </c>
      <c r="H578" s="5">
        <v>191</v>
      </c>
      <c r="I578" s="5">
        <v>163</v>
      </c>
      <c r="J578" s="5">
        <v>0</v>
      </c>
      <c r="K578" s="5">
        <v>430</v>
      </c>
      <c r="L578" s="5" t="s">
        <v>37</v>
      </c>
      <c r="M578" s="5">
        <v>0</v>
      </c>
      <c r="N578" s="5">
        <v>9.5</v>
      </c>
      <c r="O578" s="5">
        <v>-4.8499999999999996</v>
      </c>
      <c r="P578" s="6">
        <v>5.6</v>
      </c>
    </row>
    <row r="579" spans="1:16">
      <c r="A579" s="17">
        <v>44969</v>
      </c>
      <c r="B579" t="s">
        <v>254</v>
      </c>
      <c r="C579" t="s">
        <v>253</v>
      </c>
      <c r="D579" s="5">
        <v>351</v>
      </c>
      <c r="E579" s="5" t="s">
        <v>18</v>
      </c>
      <c r="F579" s="5">
        <v>0</v>
      </c>
      <c r="G579" s="5">
        <v>60</v>
      </c>
      <c r="H579" s="5">
        <v>176</v>
      </c>
      <c r="I579" s="5">
        <v>62</v>
      </c>
      <c r="J579" s="5">
        <v>123</v>
      </c>
      <c r="K579" s="5">
        <v>466</v>
      </c>
      <c r="L579" s="5">
        <v>0</v>
      </c>
      <c r="M579" s="5" t="s">
        <v>18</v>
      </c>
      <c r="N579" s="5">
        <v>6.5</v>
      </c>
      <c r="O579" s="5">
        <v>-1.42</v>
      </c>
      <c r="P579" s="6">
        <v>4.4400000000000004</v>
      </c>
    </row>
    <row r="580" spans="1:16">
      <c r="A580" s="17">
        <v>44970</v>
      </c>
      <c r="B580" t="s">
        <v>310</v>
      </c>
      <c r="C580" t="s">
        <v>314</v>
      </c>
      <c r="D580" s="5" t="e">
        <v>#N/A</v>
      </c>
      <c r="E580" s="5" t="e">
        <v>#N/A</v>
      </c>
      <c r="F580" s="5" t="e">
        <v>#N/A</v>
      </c>
      <c r="G580" s="5" t="s">
        <v>34</v>
      </c>
      <c r="H580" s="5" t="s">
        <v>34</v>
      </c>
      <c r="I580" s="5">
        <v>303</v>
      </c>
      <c r="J580" s="5">
        <v>281</v>
      </c>
      <c r="K580" s="5">
        <v>43</v>
      </c>
      <c r="L580" s="5">
        <v>0</v>
      </c>
      <c r="M580" s="5" t="s">
        <v>19</v>
      </c>
      <c r="N580" s="5" t="e">
        <v>#N/A</v>
      </c>
      <c r="O580" s="5" t="e">
        <v>#N/A</v>
      </c>
      <c r="P580" s="6">
        <v>-11.17</v>
      </c>
    </row>
    <row r="581" spans="1:16">
      <c r="A581" s="17">
        <v>44970</v>
      </c>
      <c r="B581" t="s">
        <v>356</v>
      </c>
      <c r="C581" t="s">
        <v>357</v>
      </c>
      <c r="D581" s="5">
        <v>268</v>
      </c>
      <c r="E581" s="5">
        <v>0</v>
      </c>
      <c r="F581" s="5" t="s">
        <v>18</v>
      </c>
      <c r="G581" s="5">
        <v>244</v>
      </c>
      <c r="H581" s="5">
        <v>267</v>
      </c>
      <c r="I581" s="5">
        <v>231</v>
      </c>
      <c r="J581" s="5">
        <v>355</v>
      </c>
      <c r="K581" s="5">
        <v>239</v>
      </c>
      <c r="L581" s="5">
        <v>0</v>
      </c>
      <c r="M581" s="5" t="s">
        <v>18</v>
      </c>
      <c r="N581" s="5" t="e">
        <v>#N/A</v>
      </c>
      <c r="O581" s="5">
        <v>-10.25</v>
      </c>
      <c r="P581" s="6">
        <v>-18.399999999999999</v>
      </c>
    </row>
    <row r="582" spans="1:16">
      <c r="A582" s="17">
        <v>44970</v>
      </c>
      <c r="B582" t="s">
        <v>78</v>
      </c>
      <c r="C582" t="s">
        <v>361</v>
      </c>
      <c r="D582" s="5">
        <v>409</v>
      </c>
      <c r="E582" s="5">
        <v>0</v>
      </c>
      <c r="F582" s="5" t="s">
        <v>18</v>
      </c>
      <c r="G582" s="5">
        <v>245</v>
      </c>
      <c r="H582" s="5">
        <v>140</v>
      </c>
      <c r="I582" s="5">
        <v>269</v>
      </c>
      <c r="J582" s="5">
        <v>282</v>
      </c>
      <c r="K582" s="5">
        <v>467</v>
      </c>
      <c r="L582" s="5">
        <v>0</v>
      </c>
      <c r="M582" s="5" t="s">
        <v>26</v>
      </c>
      <c r="N582" s="5">
        <v>-10.5</v>
      </c>
      <c r="O582" s="5">
        <v>2.16</v>
      </c>
      <c r="P582" s="6">
        <v>-13.48</v>
      </c>
    </row>
    <row r="583" spans="1:16">
      <c r="A583" s="17">
        <v>44970</v>
      </c>
      <c r="B583" t="s">
        <v>360</v>
      </c>
      <c r="C583" t="s">
        <v>353</v>
      </c>
      <c r="D583" s="5">
        <v>379</v>
      </c>
      <c r="E583" s="5" t="s">
        <v>18</v>
      </c>
      <c r="F583" s="5">
        <v>0</v>
      </c>
      <c r="G583" s="5">
        <v>184</v>
      </c>
      <c r="H583" s="5">
        <v>314</v>
      </c>
      <c r="I583" s="5">
        <v>150</v>
      </c>
      <c r="J583" s="5">
        <v>219</v>
      </c>
      <c r="K583" s="5">
        <v>91</v>
      </c>
      <c r="L583" s="5">
        <v>0</v>
      </c>
      <c r="M583" s="5" t="s">
        <v>37</v>
      </c>
      <c r="N583" s="5">
        <v>6.5</v>
      </c>
      <c r="O583" s="5">
        <v>-14.96</v>
      </c>
      <c r="P583" s="6">
        <v>-4.91</v>
      </c>
    </row>
    <row r="584" spans="1:16">
      <c r="A584" s="17">
        <v>44970</v>
      </c>
      <c r="B584" t="s">
        <v>362</v>
      </c>
      <c r="C584" t="s">
        <v>399</v>
      </c>
      <c r="D584" s="5">
        <v>280</v>
      </c>
      <c r="E584" s="5">
        <v>0</v>
      </c>
      <c r="F584" s="5" t="s">
        <v>27</v>
      </c>
      <c r="G584" s="5">
        <v>158</v>
      </c>
      <c r="H584" s="5">
        <v>265</v>
      </c>
      <c r="I584" s="5">
        <v>248</v>
      </c>
      <c r="J584" s="5">
        <v>0</v>
      </c>
      <c r="K584" s="5">
        <v>65</v>
      </c>
      <c r="L584" s="5" t="s">
        <v>37</v>
      </c>
      <c r="M584" s="5">
        <v>0</v>
      </c>
      <c r="N584" s="5">
        <v>15.5</v>
      </c>
      <c r="O584" s="5">
        <v>-10</v>
      </c>
      <c r="P584" s="6">
        <v>10.92</v>
      </c>
    </row>
    <row r="585" spans="1:16">
      <c r="A585" s="17">
        <v>44970</v>
      </c>
      <c r="B585" t="s">
        <v>49</v>
      </c>
      <c r="C585" t="s">
        <v>52</v>
      </c>
      <c r="D585" s="5">
        <v>245</v>
      </c>
      <c r="E585" s="5">
        <v>0</v>
      </c>
      <c r="F585" s="5" t="s">
        <v>18</v>
      </c>
      <c r="G585" s="5">
        <v>254</v>
      </c>
      <c r="H585" s="5">
        <v>246</v>
      </c>
      <c r="I585" s="5">
        <v>350</v>
      </c>
      <c r="J585" s="5">
        <v>339</v>
      </c>
      <c r="K585" s="5">
        <v>354</v>
      </c>
      <c r="L585" s="5" t="s">
        <v>18</v>
      </c>
      <c r="M585" s="5">
        <v>0</v>
      </c>
      <c r="N585" s="5" t="e">
        <v>#N/A</v>
      </c>
      <c r="O585" s="5">
        <v>-10.6</v>
      </c>
      <c r="P585" s="6">
        <v>-16.63</v>
      </c>
    </row>
    <row r="586" spans="1:16">
      <c r="A586" s="17">
        <v>44970</v>
      </c>
      <c r="B586" t="s">
        <v>51</v>
      </c>
      <c r="C586" t="s">
        <v>50</v>
      </c>
      <c r="D586" s="5">
        <v>212</v>
      </c>
      <c r="E586" s="5">
        <v>0</v>
      </c>
      <c r="F586" s="5" t="s">
        <v>18</v>
      </c>
      <c r="G586" s="5">
        <v>0</v>
      </c>
      <c r="H586" s="5">
        <v>0</v>
      </c>
      <c r="I586" s="5">
        <v>272</v>
      </c>
      <c r="J586" s="5">
        <v>280</v>
      </c>
      <c r="K586" s="5">
        <v>150</v>
      </c>
      <c r="L586" s="5" t="s">
        <v>60</v>
      </c>
      <c r="M586" s="5">
        <v>0</v>
      </c>
      <c r="N586" s="5" t="e">
        <v>#N/A</v>
      </c>
      <c r="O586" s="5">
        <v>0</v>
      </c>
      <c r="P586" s="6">
        <v>-6.05</v>
      </c>
    </row>
    <row r="587" spans="1:16">
      <c r="A587" s="17">
        <v>44970</v>
      </c>
      <c r="B587" t="s">
        <v>54</v>
      </c>
      <c r="C587" t="s">
        <v>417</v>
      </c>
      <c r="D587" s="5">
        <v>167</v>
      </c>
      <c r="E587" s="5" t="s">
        <v>19</v>
      </c>
      <c r="F587" s="5">
        <v>0</v>
      </c>
      <c r="G587" s="5">
        <v>295</v>
      </c>
      <c r="H587" s="5">
        <v>303</v>
      </c>
      <c r="I587" s="5" t="s">
        <v>34</v>
      </c>
      <c r="J587" s="5" t="s">
        <v>34</v>
      </c>
      <c r="K587" s="5" t="s">
        <v>34</v>
      </c>
      <c r="L587" s="5" t="e">
        <v>#N/A</v>
      </c>
      <c r="M587" s="5" t="e">
        <v>#N/A</v>
      </c>
      <c r="N587" s="5" t="e">
        <v>#N/A</v>
      </c>
      <c r="O587" s="5">
        <v>-12.7</v>
      </c>
      <c r="P587" s="6" t="e">
        <v>#N/A</v>
      </c>
    </row>
    <row r="588" spans="1:16">
      <c r="A588" s="17">
        <v>44970</v>
      </c>
      <c r="B588" t="s">
        <v>100</v>
      </c>
      <c r="C588" t="s">
        <v>99</v>
      </c>
      <c r="D588" s="5">
        <v>12</v>
      </c>
      <c r="E588" s="5" t="s">
        <v>26</v>
      </c>
      <c r="F588" s="5">
        <v>0</v>
      </c>
      <c r="G588" s="5">
        <v>341</v>
      </c>
      <c r="H588" s="5">
        <v>261</v>
      </c>
      <c r="I588" s="5">
        <v>283</v>
      </c>
      <c r="J588" s="5">
        <v>358</v>
      </c>
      <c r="K588" s="5">
        <v>117</v>
      </c>
      <c r="L588" s="5">
        <v>0</v>
      </c>
      <c r="M588" s="5" t="s">
        <v>19</v>
      </c>
      <c r="N588" s="5">
        <v>-8.5</v>
      </c>
      <c r="O588" s="5">
        <v>-7.24</v>
      </c>
      <c r="P588" s="6">
        <v>-22.1</v>
      </c>
    </row>
    <row r="589" spans="1:16">
      <c r="A589" s="17">
        <v>44970</v>
      </c>
      <c r="B589" t="s">
        <v>70</v>
      </c>
      <c r="C589" t="s">
        <v>56</v>
      </c>
      <c r="D589" s="5">
        <v>85</v>
      </c>
      <c r="E589" s="5">
        <v>0</v>
      </c>
      <c r="F589" s="5" t="s">
        <v>60</v>
      </c>
      <c r="G589" s="5" t="s">
        <v>34</v>
      </c>
      <c r="H589" s="5" t="s">
        <v>34</v>
      </c>
      <c r="I589" s="5">
        <v>342</v>
      </c>
      <c r="J589" s="5">
        <v>210</v>
      </c>
      <c r="K589" s="5">
        <v>269</v>
      </c>
      <c r="L589" s="5" t="s">
        <v>18</v>
      </c>
      <c r="M589" s="5">
        <v>0</v>
      </c>
      <c r="N589" s="5" t="e">
        <v>#N/A</v>
      </c>
      <c r="O589" s="5">
        <v>-16.690000000000001</v>
      </c>
      <c r="P589" s="6">
        <v>-2.54</v>
      </c>
    </row>
    <row r="590" spans="1:16">
      <c r="A590" s="17">
        <v>44970</v>
      </c>
      <c r="B590" t="s">
        <v>55</v>
      </c>
      <c r="C590" t="s">
        <v>69</v>
      </c>
      <c r="D590" s="5">
        <v>92</v>
      </c>
      <c r="E590" s="5">
        <v>0</v>
      </c>
      <c r="F590" s="5" t="s">
        <v>18</v>
      </c>
      <c r="G590" s="5">
        <v>349</v>
      </c>
      <c r="H590" s="5">
        <v>357</v>
      </c>
      <c r="I590" s="5">
        <v>305</v>
      </c>
      <c r="J590" s="5">
        <v>207</v>
      </c>
      <c r="K590" s="5">
        <v>265</v>
      </c>
      <c r="L590" s="5" t="s">
        <v>26</v>
      </c>
      <c r="M590" s="5">
        <v>0</v>
      </c>
      <c r="N590" s="5">
        <v>13.5</v>
      </c>
      <c r="O590" s="5">
        <v>-18.7</v>
      </c>
      <c r="P590" s="6">
        <v>-0.89</v>
      </c>
    </row>
    <row r="591" spans="1:16">
      <c r="A591" s="17">
        <v>44970</v>
      </c>
      <c r="B591" t="s">
        <v>303</v>
      </c>
      <c r="C591" t="s">
        <v>368</v>
      </c>
      <c r="D591" s="5">
        <v>141</v>
      </c>
      <c r="E591" s="5">
        <v>0</v>
      </c>
      <c r="F591" s="5" t="s">
        <v>37</v>
      </c>
      <c r="G591" s="5">
        <v>227</v>
      </c>
      <c r="H591" s="5">
        <v>362</v>
      </c>
      <c r="I591" s="5">
        <v>267</v>
      </c>
      <c r="J591" s="5">
        <v>188</v>
      </c>
      <c r="K591" s="5">
        <v>352</v>
      </c>
      <c r="L591" s="5" t="s">
        <v>18</v>
      </c>
      <c r="M591" s="5">
        <v>0</v>
      </c>
      <c r="N591" s="5">
        <v>19.5</v>
      </c>
      <c r="O591" s="5">
        <v>-28.2</v>
      </c>
      <c r="P591" s="6">
        <v>2.2599999999999998</v>
      </c>
    </row>
    <row r="592" spans="1:16">
      <c r="A592" s="17">
        <v>44970</v>
      </c>
      <c r="B592" t="s">
        <v>151</v>
      </c>
      <c r="C592" t="s">
        <v>155</v>
      </c>
      <c r="D592" s="5">
        <v>314</v>
      </c>
      <c r="E592" s="5">
        <v>0</v>
      </c>
      <c r="F592" s="5" t="s">
        <v>18</v>
      </c>
      <c r="G592" s="5">
        <v>223</v>
      </c>
      <c r="H592" s="5">
        <v>273</v>
      </c>
      <c r="I592" s="5" t="s">
        <v>34</v>
      </c>
      <c r="J592" s="5" t="s">
        <v>34</v>
      </c>
      <c r="K592" s="5">
        <v>136</v>
      </c>
      <c r="L592" s="5" t="s">
        <v>37</v>
      </c>
      <c r="M592" s="5">
        <v>0</v>
      </c>
      <c r="N592" s="5" t="e">
        <v>#N/A</v>
      </c>
      <c r="O592" s="5">
        <v>-8.7899999999999991</v>
      </c>
      <c r="P592" s="6">
        <v>0</v>
      </c>
    </row>
    <row r="593" spans="1:16">
      <c r="A593" s="17">
        <v>44970</v>
      </c>
      <c r="B593" t="s">
        <v>128</v>
      </c>
      <c r="C593" t="s">
        <v>150</v>
      </c>
      <c r="D593" s="5">
        <v>6</v>
      </c>
      <c r="E593" s="5" t="s">
        <v>18</v>
      </c>
      <c r="F593" s="5">
        <v>0</v>
      </c>
      <c r="G593" s="5">
        <v>328</v>
      </c>
      <c r="H593" s="5">
        <v>332</v>
      </c>
      <c r="I593" s="5">
        <v>356</v>
      </c>
      <c r="J593" s="5">
        <v>342</v>
      </c>
      <c r="K593" s="5">
        <v>19</v>
      </c>
      <c r="L593" s="5">
        <v>0</v>
      </c>
      <c r="M593" s="5" t="s">
        <v>37</v>
      </c>
      <c r="N593" s="5" t="e">
        <v>#N/A</v>
      </c>
      <c r="O593" s="5">
        <v>-13.44</v>
      </c>
      <c r="P593" s="6">
        <v>0</v>
      </c>
    </row>
    <row r="594" spans="1:16">
      <c r="A594" s="17">
        <v>44970</v>
      </c>
      <c r="B594" t="s">
        <v>152</v>
      </c>
      <c r="C594" t="s">
        <v>156</v>
      </c>
      <c r="D594" s="5">
        <v>7</v>
      </c>
      <c r="E594" s="5" t="s">
        <v>19</v>
      </c>
      <c r="F594" s="5">
        <v>0</v>
      </c>
      <c r="G594" s="5">
        <v>346</v>
      </c>
      <c r="H594" s="5">
        <v>345</v>
      </c>
      <c r="I594" s="5">
        <v>358</v>
      </c>
      <c r="J594" s="5">
        <v>356</v>
      </c>
      <c r="K594" s="5">
        <v>234</v>
      </c>
      <c r="L594" s="5">
        <v>0</v>
      </c>
      <c r="M594" s="5" t="s">
        <v>19</v>
      </c>
      <c r="N594" s="5">
        <v>-1.5</v>
      </c>
      <c r="O594" s="5">
        <v>-15.26</v>
      </c>
      <c r="P594" s="6">
        <v>-20.5</v>
      </c>
    </row>
    <row r="595" spans="1:16">
      <c r="A595" s="17">
        <v>44970</v>
      </c>
      <c r="B595" t="s">
        <v>123</v>
      </c>
      <c r="C595" t="s">
        <v>305</v>
      </c>
      <c r="D595" s="5">
        <v>392</v>
      </c>
      <c r="E595" s="5">
        <v>1</v>
      </c>
      <c r="F595" s="5">
        <v>0</v>
      </c>
      <c r="G595" s="5">
        <v>14</v>
      </c>
      <c r="H595" s="5">
        <v>9</v>
      </c>
      <c r="I595" s="5">
        <v>12</v>
      </c>
      <c r="J595" s="5">
        <v>59</v>
      </c>
      <c r="K595" s="5">
        <v>401</v>
      </c>
      <c r="L595" s="5" t="s">
        <v>18</v>
      </c>
      <c r="M595" s="5">
        <v>0</v>
      </c>
      <c r="N595" s="5">
        <v>-3.5</v>
      </c>
      <c r="O595" s="5">
        <v>22.03</v>
      </c>
      <c r="P595" s="6">
        <v>11.82</v>
      </c>
    </row>
    <row r="596" spans="1:16">
      <c r="A596" s="17">
        <v>44970</v>
      </c>
      <c r="B596" t="s">
        <v>124</v>
      </c>
      <c r="C596" t="s">
        <v>47</v>
      </c>
      <c r="D596" s="5">
        <v>461</v>
      </c>
      <c r="E596" s="5">
        <v>0</v>
      </c>
      <c r="F596" s="5" t="s">
        <v>18</v>
      </c>
      <c r="G596" s="5">
        <v>46</v>
      </c>
      <c r="H596" s="5">
        <v>24</v>
      </c>
      <c r="I596" s="5">
        <v>6</v>
      </c>
      <c r="J596" s="5">
        <v>16</v>
      </c>
      <c r="K596" s="5">
        <v>25</v>
      </c>
      <c r="L596" s="5">
        <v>3</v>
      </c>
      <c r="M596" s="5">
        <v>0</v>
      </c>
      <c r="N596" s="5">
        <v>6.5</v>
      </c>
      <c r="O596" s="5">
        <v>19.05</v>
      </c>
      <c r="P596" s="6">
        <v>21.25</v>
      </c>
    </row>
    <row r="597" spans="1:16">
      <c r="A597" s="17">
        <v>44970</v>
      </c>
      <c r="B597" t="s">
        <v>127</v>
      </c>
      <c r="C597" t="s">
        <v>149</v>
      </c>
      <c r="D597" s="5">
        <v>398</v>
      </c>
      <c r="E597" s="5">
        <v>0</v>
      </c>
      <c r="F597" s="5" t="s">
        <v>18</v>
      </c>
      <c r="G597" s="5">
        <v>239</v>
      </c>
      <c r="H597" s="5">
        <v>307</v>
      </c>
      <c r="I597" s="5">
        <v>319</v>
      </c>
      <c r="J597" s="5">
        <v>226</v>
      </c>
      <c r="K597" s="5">
        <v>363</v>
      </c>
      <c r="L597" s="5" t="s">
        <v>18</v>
      </c>
      <c r="M597" s="5">
        <v>0</v>
      </c>
      <c r="N597" s="5" t="e">
        <v>#N/A</v>
      </c>
      <c r="O597" s="5">
        <v>-13.35</v>
      </c>
      <c r="P597" s="6">
        <v>-5.84</v>
      </c>
    </row>
    <row r="598" spans="1:16">
      <c r="A598" s="17">
        <v>44970</v>
      </c>
      <c r="B598" t="s">
        <v>354</v>
      </c>
      <c r="C598" t="s">
        <v>79</v>
      </c>
      <c r="D598" s="5">
        <v>140</v>
      </c>
      <c r="E598" s="5">
        <v>0</v>
      </c>
      <c r="F598" s="5" t="s">
        <v>37</v>
      </c>
      <c r="G598" s="5">
        <v>318</v>
      </c>
      <c r="H598" s="5">
        <v>352</v>
      </c>
      <c r="I598" s="5">
        <v>210</v>
      </c>
      <c r="J598" s="5">
        <v>349</v>
      </c>
      <c r="K598" s="5">
        <v>111</v>
      </c>
      <c r="L598" s="5" t="s">
        <v>18</v>
      </c>
      <c r="M598" s="5">
        <v>0</v>
      </c>
      <c r="N598" s="5" t="e">
        <v>#N/A</v>
      </c>
      <c r="O598" s="5">
        <v>-16.88</v>
      </c>
      <c r="P598" s="6">
        <v>-12.58</v>
      </c>
    </row>
    <row r="599" spans="1:16">
      <c r="A599" s="17">
        <v>44975</v>
      </c>
      <c r="B599" t="s">
        <v>265</v>
      </c>
      <c r="C599" t="s">
        <v>406</v>
      </c>
      <c r="D599" s="5">
        <v>288</v>
      </c>
      <c r="E599" s="5">
        <v>0</v>
      </c>
      <c r="F599" s="5" t="s">
        <v>26</v>
      </c>
      <c r="G599" s="5">
        <v>27</v>
      </c>
      <c r="H599" s="5">
        <v>129</v>
      </c>
      <c r="I599" s="5">
        <v>45</v>
      </c>
      <c r="J599" s="5">
        <v>11</v>
      </c>
      <c r="K599" s="5">
        <v>450</v>
      </c>
      <c r="L599" s="5" t="e">
        <v>#N/A</v>
      </c>
      <c r="M599" s="5" t="e">
        <v>#N/A</v>
      </c>
      <c r="N599" s="5">
        <v>12</v>
      </c>
      <c r="O599" s="5">
        <v>-0.64</v>
      </c>
      <c r="P599" s="6">
        <v>20.420000000000002</v>
      </c>
    </row>
    <row r="600" spans="1:16">
      <c r="A600" s="17">
        <v>44975</v>
      </c>
      <c r="B600" t="s">
        <v>269</v>
      </c>
      <c r="C600" t="s">
        <v>222</v>
      </c>
      <c r="D600" s="5">
        <v>153</v>
      </c>
      <c r="E600" s="5">
        <v>0</v>
      </c>
      <c r="F600" s="5" t="s">
        <v>18</v>
      </c>
      <c r="G600" s="5">
        <v>4</v>
      </c>
      <c r="H600" s="5">
        <v>23</v>
      </c>
      <c r="I600" s="5">
        <v>30</v>
      </c>
      <c r="J600" s="5">
        <v>28</v>
      </c>
      <c r="K600" s="5">
        <v>158</v>
      </c>
      <c r="L600" s="5" t="e">
        <v>#N/A</v>
      </c>
      <c r="M600" s="5" t="e">
        <v>#N/A</v>
      </c>
      <c r="N600" s="5">
        <v>5.5</v>
      </c>
      <c r="O600" s="5">
        <v>18.11</v>
      </c>
      <c r="P600" s="6">
        <v>19.07</v>
      </c>
    </row>
    <row r="601" spans="1:16">
      <c r="A601" s="17">
        <v>44975</v>
      </c>
      <c r="B601" t="s">
        <v>46</v>
      </c>
      <c r="C601" t="s">
        <v>220</v>
      </c>
      <c r="D601" s="5">
        <v>348</v>
      </c>
      <c r="E601" s="5" t="s">
        <v>18</v>
      </c>
      <c r="F601" s="5">
        <v>0</v>
      </c>
      <c r="G601" s="5">
        <v>50</v>
      </c>
      <c r="H601" s="5">
        <v>55</v>
      </c>
      <c r="I601" s="5">
        <v>21</v>
      </c>
      <c r="J601" s="5">
        <v>6</v>
      </c>
      <c r="K601" s="5">
        <v>84</v>
      </c>
      <c r="L601" s="5" t="e">
        <v>#N/A</v>
      </c>
      <c r="M601" s="5" t="e">
        <v>#N/A</v>
      </c>
      <c r="N601" s="5">
        <v>10.5</v>
      </c>
      <c r="O601" s="5">
        <v>12.56</v>
      </c>
      <c r="P601" s="6">
        <v>24.4</v>
      </c>
    </row>
    <row r="602" spans="1:16">
      <c r="A602" s="17">
        <v>44975</v>
      </c>
      <c r="B602" t="s">
        <v>305</v>
      </c>
      <c r="C602" t="s">
        <v>124</v>
      </c>
      <c r="D602" s="5">
        <v>401</v>
      </c>
      <c r="E602" s="5" t="s">
        <v>19</v>
      </c>
      <c r="F602" s="5">
        <v>0</v>
      </c>
      <c r="G602" s="5">
        <v>12</v>
      </c>
      <c r="H602" s="5">
        <v>59</v>
      </c>
      <c r="I602" s="5">
        <v>46</v>
      </c>
      <c r="J602" s="5">
        <v>24</v>
      </c>
      <c r="K602" s="5">
        <v>461</v>
      </c>
      <c r="L602" s="5">
        <v>0</v>
      </c>
      <c r="M602" s="5" t="s">
        <v>19</v>
      </c>
      <c r="N602" s="5">
        <v>6</v>
      </c>
      <c r="O602" s="5">
        <v>12.51</v>
      </c>
      <c r="P602" s="6">
        <v>18.690000000000001</v>
      </c>
    </row>
    <row r="603" spans="1:16">
      <c r="A603" s="17">
        <v>44975</v>
      </c>
      <c r="B603" t="s">
        <v>340</v>
      </c>
      <c r="C603" t="s">
        <v>16</v>
      </c>
      <c r="D603" s="5">
        <v>33</v>
      </c>
      <c r="E603" s="5">
        <v>0</v>
      </c>
      <c r="F603" s="5" t="s">
        <v>19</v>
      </c>
      <c r="G603" s="5">
        <v>145</v>
      </c>
      <c r="H603" s="5">
        <v>200</v>
      </c>
      <c r="I603" s="5">
        <v>24</v>
      </c>
      <c r="J603" s="5">
        <v>173</v>
      </c>
      <c r="K603" s="5">
        <v>122</v>
      </c>
      <c r="L603" s="5">
        <v>0</v>
      </c>
      <c r="M603" s="5" t="s">
        <v>37</v>
      </c>
      <c r="N603" s="5">
        <v>3.5</v>
      </c>
      <c r="O603" s="5">
        <v>-1.57</v>
      </c>
      <c r="P603" s="6">
        <v>-2.2799999999999998</v>
      </c>
    </row>
    <row r="604" spans="1:16">
      <c r="A604" s="17">
        <v>44975</v>
      </c>
      <c r="B604" t="s">
        <v>391</v>
      </c>
      <c r="C604" t="s">
        <v>315</v>
      </c>
      <c r="D604" s="5">
        <v>328</v>
      </c>
      <c r="E604" s="5">
        <v>0</v>
      </c>
      <c r="F604" s="5" t="s">
        <v>37</v>
      </c>
      <c r="G604" s="5">
        <v>69</v>
      </c>
      <c r="H604" s="5">
        <v>14</v>
      </c>
      <c r="I604" s="5">
        <v>44</v>
      </c>
      <c r="J604" s="5">
        <v>67</v>
      </c>
      <c r="K604" s="5">
        <v>470</v>
      </c>
      <c r="L604" s="5" t="s">
        <v>18</v>
      </c>
      <c r="M604" s="5">
        <v>0</v>
      </c>
      <c r="N604" s="5">
        <v>1</v>
      </c>
      <c r="O604" s="5">
        <v>17.89</v>
      </c>
      <c r="P604" s="6">
        <v>11.42</v>
      </c>
    </row>
    <row r="605" spans="1:16">
      <c r="A605" s="17">
        <v>44975</v>
      </c>
      <c r="B605" t="s">
        <v>77</v>
      </c>
      <c r="C605" t="s">
        <v>23</v>
      </c>
      <c r="D605" s="5">
        <v>430</v>
      </c>
      <c r="E605" s="5">
        <v>0</v>
      </c>
      <c r="F605" s="5" t="s">
        <v>18</v>
      </c>
      <c r="G605" s="5">
        <v>163</v>
      </c>
      <c r="H605" s="5">
        <v>0</v>
      </c>
      <c r="I605" s="5">
        <v>156</v>
      </c>
      <c r="J605" s="5">
        <v>131</v>
      </c>
      <c r="K605" s="5">
        <v>68</v>
      </c>
      <c r="L605" s="5" t="s">
        <v>37</v>
      </c>
      <c r="M605" s="5">
        <v>0</v>
      </c>
      <c r="N605" s="5">
        <v>-3</v>
      </c>
      <c r="O605" s="5">
        <v>4.67</v>
      </c>
      <c r="P605" s="6">
        <v>0.1</v>
      </c>
    </row>
    <row r="606" spans="1:16">
      <c r="A606" s="17">
        <v>44975</v>
      </c>
      <c r="B606" t="s">
        <v>361</v>
      </c>
      <c r="C606" t="s">
        <v>362</v>
      </c>
      <c r="D606" s="5">
        <v>467</v>
      </c>
      <c r="E606" s="5">
        <v>0</v>
      </c>
      <c r="F606" s="5" t="s">
        <v>18</v>
      </c>
      <c r="G606" s="5">
        <v>269</v>
      </c>
      <c r="H606" s="5">
        <v>282</v>
      </c>
      <c r="I606" s="5">
        <v>158</v>
      </c>
      <c r="J606" s="5">
        <v>265</v>
      </c>
      <c r="K606" s="5">
        <v>280</v>
      </c>
      <c r="L606" s="5" t="s">
        <v>18</v>
      </c>
      <c r="M606" s="5">
        <v>0</v>
      </c>
      <c r="N606" s="5">
        <v>8</v>
      </c>
      <c r="O606" s="5">
        <v>-13.22</v>
      </c>
      <c r="P606" s="6">
        <v>-10.3</v>
      </c>
    </row>
    <row r="607" spans="1:16">
      <c r="A607" s="17">
        <v>44975</v>
      </c>
      <c r="B607" t="s">
        <v>318</v>
      </c>
      <c r="C607" t="s">
        <v>272</v>
      </c>
      <c r="D607" s="5" t="e">
        <v>#N/A</v>
      </c>
      <c r="E607" s="5">
        <v>0</v>
      </c>
      <c r="F607" s="5">
        <v>1</v>
      </c>
      <c r="G607" s="5">
        <v>203</v>
      </c>
      <c r="H607" s="5">
        <v>206</v>
      </c>
      <c r="I607" s="5">
        <v>91</v>
      </c>
      <c r="J607" s="5">
        <v>147</v>
      </c>
      <c r="K607" s="5">
        <v>89</v>
      </c>
      <c r="L607" s="5">
        <v>0</v>
      </c>
      <c r="M607" s="5" t="s">
        <v>19</v>
      </c>
      <c r="N607" s="5">
        <v>5.5</v>
      </c>
      <c r="O607" s="5">
        <v>-2.19</v>
      </c>
      <c r="P607" s="6">
        <v>1.8</v>
      </c>
    </row>
    <row r="608" spans="1:16">
      <c r="A608" s="17">
        <v>44975</v>
      </c>
      <c r="B608" t="s">
        <v>42</v>
      </c>
      <c r="C608" t="s">
        <v>291</v>
      </c>
      <c r="D608" s="5">
        <v>386</v>
      </c>
      <c r="E608" s="5">
        <v>1</v>
      </c>
      <c r="F608" s="5">
        <v>0</v>
      </c>
      <c r="G608" s="5">
        <v>13</v>
      </c>
      <c r="H608" s="5">
        <v>2</v>
      </c>
      <c r="I608" s="5">
        <v>17</v>
      </c>
      <c r="J608" s="5">
        <v>34</v>
      </c>
      <c r="K608" s="5">
        <v>178</v>
      </c>
      <c r="L608" s="5" t="s">
        <v>18</v>
      </c>
      <c r="M608" s="5">
        <v>0</v>
      </c>
      <c r="N608" s="5">
        <v>-2</v>
      </c>
      <c r="O608" s="5">
        <v>27.6</v>
      </c>
      <c r="P608" s="6">
        <v>15.24</v>
      </c>
    </row>
    <row r="609" spans="1:16">
      <c r="A609" s="17">
        <v>44975</v>
      </c>
      <c r="B609" t="s">
        <v>314</v>
      </c>
      <c r="C609" t="s">
        <v>387</v>
      </c>
      <c r="D609" s="5">
        <v>43</v>
      </c>
      <c r="E609" s="5" t="s">
        <v>18</v>
      </c>
      <c r="F609" s="5">
        <v>0</v>
      </c>
      <c r="G609" s="5">
        <v>303</v>
      </c>
      <c r="H609" s="5">
        <v>281</v>
      </c>
      <c r="I609" s="5">
        <v>198</v>
      </c>
      <c r="J609" s="5">
        <v>0</v>
      </c>
      <c r="K609" s="5">
        <v>34</v>
      </c>
      <c r="L609" s="5">
        <v>0</v>
      </c>
      <c r="M609" s="5" t="s">
        <v>19</v>
      </c>
      <c r="N609" s="5">
        <v>4</v>
      </c>
      <c r="O609" s="5">
        <v>-10.08</v>
      </c>
      <c r="P609" s="6">
        <v>-10.09</v>
      </c>
    </row>
    <row r="610" spans="1:16">
      <c r="A610" s="17">
        <v>44975</v>
      </c>
      <c r="B610" t="s">
        <v>312</v>
      </c>
      <c r="C610" t="s">
        <v>388</v>
      </c>
      <c r="D610" s="5">
        <v>427</v>
      </c>
      <c r="E610" s="5">
        <v>0</v>
      </c>
      <c r="F610" s="5" t="s">
        <v>18</v>
      </c>
      <c r="G610" s="5">
        <v>219</v>
      </c>
      <c r="H610" s="5">
        <v>218</v>
      </c>
      <c r="I610" s="5">
        <v>224</v>
      </c>
      <c r="J610" s="5">
        <v>288</v>
      </c>
      <c r="K610" s="5">
        <v>255</v>
      </c>
      <c r="L610" s="5">
        <v>0</v>
      </c>
      <c r="M610" s="5" t="s">
        <v>37</v>
      </c>
      <c r="N610" s="5" t="e">
        <v>#N/A</v>
      </c>
      <c r="O610" s="5">
        <v>-5.85</v>
      </c>
      <c r="P610" s="6">
        <v>-9.9</v>
      </c>
    </row>
    <row r="611" spans="1:16">
      <c r="A611" s="17">
        <v>44975</v>
      </c>
      <c r="B611" t="s">
        <v>239</v>
      </c>
      <c r="C611" t="s">
        <v>232</v>
      </c>
      <c r="D611" s="5">
        <v>30</v>
      </c>
      <c r="E611" s="5" t="s">
        <v>37</v>
      </c>
      <c r="F611" s="5">
        <v>0</v>
      </c>
      <c r="G611" s="5">
        <v>316</v>
      </c>
      <c r="H611" s="5">
        <v>317</v>
      </c>
      <c r="I611" s="5">
        <v>276</v>
      </c>
      <c r="J611" s="5">
        <v>169</v>
      </c>
      <c r="K611" s="5">
        <v>426</v>
      </c>
      <c r="L611" s="5" t="s">
        <v>18</v>
      </c>
      <c r="M611" s="5">
        <v>0</v>
      </c>
      <c r="N611" s="5">
        <v>11.5</v>
      </c>
      <c r="O611" s="5">
        <v>-11.19</v>
      </c>
      <c r="P611" s="6">
        <v>1.31</v>
      </c>
    </row>
    <row r="612" spans="1:16">
      <c r="A612" s="17">
        <v>44975</v>
      </c>
      <c r="B612" t="s">
        <v>39</v>
      </c>
      <c r="C612" t="s">
        <v>43</v>
      </c>
      <c r="D612" s="5">
        <v>353</v>
      </c>
      <c r="E612" s="5">
        <v>0</v>
      </c>
      <c r="F612" s="5" t="s">
        <v>18</v>
      </c>
      <c r="G612" s="5">
        <v>86</v>
      </c>
      <c r="H612" s="5">
        <v>234</v>
      </c>
      <c r="I612" s="5">
        <v>43</v>
      </c>
      <c r="J612" s="5">
        <v>95</v>
      </c>
      <c r="K612" s="5">
        <v>202</v>
      </c>
      <c r="L612" s="5">
        <v>0</v>
      </c>
      <c r="M612" s="5" t="s">
        <v>421</v>
      </c>
      <c r="N612" s="5">
        <v>7.5</v>
      </c>
      <c r="O612" s="5">
        <v>-5.58</v>
      </c>
      <c r="P612" s="6">
        <v>2.79</v>
      </c>
    </row>
    <row r="613" spans="1:16">
      <c r="A613" s="17">
        <v>44975</v>
      </c>
      <c r="B613" t="s">
        <v>140</v>
      </c>
      <c r="C613" t="s">
        <v>333</v>
      </c>
      <c r="D613" s="5">
        <v>339</v>
      </c>
      <c r="E613" s="5" t="s">
        <v>44</v>
      </c>
      <c r="F613" s="5">
        <v>0</v>
      </c>
      <c r="G613" s="5">
        <v>253</v>
      </c>
      <c r="H613" s="5">
        <v>142</v>
      </c>
      <c r="I613" s="5">
        <v>236</v>
      </c>
      <c r="J613" s="5">
        <v>336</v>
      </c>
      <c r="K613" s="5">
        <v>453</v>
      </c>
      <c r="L613" s="5">
        <v>0</v>
      </c>
      <c r="M613" s="5" t="s">
        <v>26</v>
      </c>
      <c r="N613" s="5">
        <v>-13</v>
      </c>
      <c r="O613" s="5">
        <v>2.88</v>
      </c>
      <c r="P613" s="6">
        <v>-18.11</v>
      </c>
    </row>
    <row r="614" spans="1:16">
      <c r="A614" s="17">
        <v>44975</v>
      </c>
      <c r="B614" t="s">
        <v>258</v>
      </c>
      <c r="C614" t="s">
        <v>332</v>
      </c>
      <c r="D614" s="5">
        <v>471</v>
      </c>
      <c r="E614" s="5" t="s">
        <v>18</v>
      </c>
      <c r="F614" s="5">
        <v>0</v>
      </c>
      <c r="G614" s="5">
        <v>126</v>
      </c>
      <c r="H614" s="5">
        <v>191</v>
      </c>
      <c r="I614" s="5">
        <v>228</v>
      </c>
      <c r="J614" s="5">
        <v>309</v>
      </c>
      <c r="K614" s="5">
        <v>407</v>
      </c>
      <c r="L614" s="5" t="s">
        <v>18</v>
      </c>
      <c r="M614" s="5">
        <v>0</v>
      </c>
      <c r="N614" s="5">
        <v>-3.5</v>
      </c>
      <c r="O614" s="5">
        <v>-4.83</v>
      </c>
      <c r="P614" s="6">
        <v>-11.82</v>
      </c>
    </row>
    <row r="615" spans="1:16">
      <c r="A615" s="17">
        <v>44975</v>
      </c>
      <c r="B615" t="s">
        <v>261</v>
      </c>
      <c r="C615" t="s">
        <v>223</v>
      </c>
      <c r="D615" s="5">
        <v>492</v>
      </c>
      <c r="E615" s="5" t="s">
        <v>19</v>
      </c>
      <c r="F615" s="5">
        <v>0</v>
      </c>
      <c r="G615" s="5" t="s">
        <v>34</v>
      </c>
      <c r="H615" s="5" t="s">
        <v>34</v>
      </c>
      <c r="I615" s="5">
        <v>347</v>
      </c>
      <c r="J615" s="5">
        <v>327</v>
      </c>
      <c r="K615" s="5">
        <v>61</v>
      </c>
      <c r="L615" s="5" t="s">
        <v>37</v>
      </c>
      <c r="M615" s="5">
        <v>0</v>
      </c>
      <c r="N615" s="5">
        <v>2.5</v>
      </c>
      <c r="O615" s="5">
        <v>-14.36</v>
      </c>
      <c r="P615" s="6">
        <v>-14.78</v>
      </c>
    </row>
    <row r="616" spans="1:16">
      <c r="A616" s="17">
        <v>44975</v>
      </c>
      <c r="B616" t="s">
        <v>350</v>
      </c>
      <c r="C616" t="s">
        <v>224</v>
      </c>
      <c r="D616" s="5">
        <v>373</v>
      </c>
      <c r="E616" s="5" t="s">
        <v>18</v>
      </c>
      <c r="F616" s="5">
        <v>0</v>
      </c>
      <c r="G616" s="5" t="s">
        <v>34</v>
      </c>
      <c r="H616" s="5" t="s">
        <v>34</v>
      </c>
      <c r="I616" s="5" t="s">
        <v>34</v>
      </c>
      <c r="J616" s="5" t="s">
        <v>34</v>
      </c>
      <c r="K616" s="5">
        <v>189</v>
      </c>
      <c r="L616" s="5">
        <v>0</v>
      </c>
      <c r="M616" s="5" t="s">
        <v>44</v>
      </c>
      <c r="N616" s="5">
        <v>-7</v>
      </c>
      <c r="O616" s="5">
        <v>-20.77</v>
      </c>
      <c r="P616" s="6">
        <v>-28.89</v>
      </c>
    </row>
    <row r="617" spans="1:16">
      <c r="A617" s="17">
        <v>44975</v>
      </c>
      <c r="B617" t="s">
        <v>31</v>
      </c>
      <c r="C617" t="s">
        <v>29</v>
      </c>
      <c r="D617" s="5">
        <v>132</v>
      </c>
      <c r="E617" s="5">
        <v>0</v>
      </c>
      <c r="F617" s="5" t="s">
        <v>18</v>
      </c>
      <c r="G617" s="5">
        <v>262</v>
      </c>
      <c r="H617" s="5">
        <v>214</v>
      </c>
      <c r="I617" s="5">
        <v>191</v>
      </c>
      <c r="J617" s="5">
        <v>116</v>
      </c>
      <c r="K617" s="5">
        <v>367</v>
      </c>
      <c r="L617" s="5">
        <v>0</v>
      </c>
      <c r="M617" s="5" t="s">
        <v>18</v>
      </c>
      <c r="N617" s="5" t="e">
        <v>#N/A</v>
      </c>
      <c r="O617" s="5">
        <v>-2.65</v>
      </c>
      <c r="P617" s="6">
        <v>7.41</v>
      </c>
    </row>
    <row r="618" spans="1:16">
      <c r="A618" s="17">
        <v>44975</v>
      </c>
      <c r="B618" t="s">
        <v>48</v>
      </c>
      <c r="C618" t="s">
        <v>123</v>
      </c>
      <c r="D618" s="5">
        <v>294</v>
      </c>
      <c r="E618" s="5" t="s">
        <v>18</v>
      </c>
      <c r="F618" s="5">
        <v>0</v>
      </c>
      <c r="G618" s="5">
        <v>52</v>
      </c>
      <c r="H618" s="5">
        <v>33</v>
      </c>
      <c r="I618" s="5">
        <v>14</v>
      </c>
      <c r="J618" s="5">
        <v>9</v>
      </c>
      <c r="K618" s="5">
        <v>392</v>
      </c>
      <c r="L618" s="5">
        <v>0</v>
      </c>
      <c r="M618" s="5">
        <v>1</v>
      </c>
      <c r="N618" s="5">
        <v>10.5</v>
      </c>
      <c r="O618" s="5">
        <v>13.32</v>
      </c>
      <c r="P618" s="6">
        <v>22.03</v>
      </c>
    </row>
    <row r="619" spans="1:16">
      <c r="A619" s="17">
        <v>44975</v>
      </c>
      <c r="B619" t="s">
        <v>287</v>
      </c>
      <c r="C619" t="s">
        <v>286</v>
      </c>
      <c r="D619" s="5">
        <v>164</v>
      </c>
      <c r="E619" s="5">
        <v>1</v>
      </c>
      <c r="F619" s="5">
        <v>0</v>
      </c>
      <c r="G619" s="5">
        <v>113</v>
      </c>
      <c r="H619" s="5">
        <v>13</v>
      </c>
      <c r="I619" s="5">
        <v>82</v>
      </c>
      <c r="J619" s="5">
        <v>26</v>
      </c>
      <c r="K619" s="5">
        <v>173</v>
      </c>
      <c r="L619" s="5">
        <v>0</v>
      </c>
      <c r="M619" s="5">
        <v>2</v>
      </c>
      <c r="N619" s="5">
        <v>3.5</v>
      </c>
      <c r="O619" s="5">
        <v>19.989999999999998</v>
      </c>
      <c r="P619" s="6">
        <v>18.36</v>
      </c>
    </row>
    <row r="620" spans="1:16">
      <c r="A620" s="17">
        <v>44975</v>
      </c>
      <c r="B620" t="s">
        <v>311</v>
      </c>
      <c r="C620" t="s">
        <v>422</v>
      </c>
      <c r="D620" s="5">
        <v>455</v>
      </c>
      <c r="E620" s="5" t="s">
        <v>37</v>
      </c>
      <c r="F620" s="5">
        <v>0</v>
      </c>
      <c r="G620" s="5">
        <v>103</v>
      </c>
      <c r="H620" s="5">
        <v>73</v>
      </c>
      <c r="I620" s="5" t="s">
        <v>34</v>
      </c>
      <c r="J620" s="5" t="s">
        <v>34</v>
      </c>
      <c r="K620" s="5" t="s">
        <v>34</v>
      </c>
      <c r="L620" s="5">
        <v>5</v>
      </c>
      <c r="M620" s="5">
        <v>0</v>
      </c>
      <c r="N620" s="5">
        <v>7</v>
      </c>
      <c r="O620" s="5">
        <v>10.63</v>
      </c>
      <c r="P620" s="6">
        <v>16.87</v>
      </c>
    </row>
    <row r="621" spans="1:16">
      <c r="A621" s="17">
        <v>44975</v>
      </c>
      <c r="B621" t="s">
        <v>288</v>
      </c>
      <c r="C621" t="s">
        <v>281</v>
      </c>
      <c r="D621" s="5">
        <v>295</v>
      </c>
      <c r="E621" s="5">
        <v>0</v>
      </c>
      <c r="F621" s="5" t="s">
        <v>18</v>
      </c>
      <c r="G621" s="5">
        <v>37</v>
      </c>
      <c r="H621" s="5">
        <v>39</v>
      </c>
      <c r="I621" s="5">
        <v>75</v>
      </c>
      <c r="J621" s="5">
        <v>25</v>
      </c>
      <c r="K621" s="5">
        <v>383</v>
      </c>
      <c r="L621" s="5">
        <v>0</v>
      </c>
      <c r="M621" s="5">
        <v>4</v>
      </c>
      <c r="N621" s="5">
        <v>7</v>
      </c>
      <c r="O621" s="5">
        <v>17.32</v>
      </c>
      <c r="P621" s="6">
        <v>20.12</v>
      </c>
    </row>
    <row r="622" spans="1:16">
      <c r="A622" s="17">
        <v>44975</v>
      </c>
      <c r="B622" t="s">
        <v>423</v>
      </c>
      <c r="C622" t="s">
        <v>289</v>
      </c>
      <c r="D622" s="5" t="e">
        <v>#N/A</v>
      </c>
      <c r="E622" s="5">
        <v>0</v>
      </c>
      <c r="F622" s="5">
        <v>0</v>
      </c>
      <c r="G622" s="5" t="s">
        <v>34</v>
      </c>
      <c r="H622" s="5" t="s">
        <v>34</v>
      </c>
      <c r="I622" s="5">
        <v>54</v>
      </c>
      <c r="J622" s="5">
        <v>141</v>
      </c>
      <c r="K622" s="5">
        <v>134</v>
      </c>
      <c r="L622" s="5" t="s">
        <v>18</v>
      </c>
      <c r="M622" s="5">
        <v>0</v>
      </c>
      <c r="N622" s="5" t="e">
        <v>#N/A</v>
      </c>
      <c r="O622" s="5">
        <v>-10</v>
      </c>
      <c r="P622" s="6">
        <v>-1.58</v>
      </c>
    </row>
    <row r="623" spans="1:16">
      <c r="A623" s="17">
        <v>44975</v>
      </c>
      <c r="B623" t="s">
        <v>307</v>
      </c>
      <c r="C623" t="s">
        <v>424</v>
      </c>
      <c r="D623" s="5">
        <v>147</v>
      </c>
      <c r="E623" s="5" t="s">
        <v>19</v>
      </c>
      <c r="F623" s="5">
        <v>0</v>
      </c>
      <c r="G623" s="5">
        <v>322</v>
      </c>
      <c r="H623" s="5">
        <v>344</v>
      </c>
      <c r="I623" s="5">
        <v>121</v>
      </c>
      <c r="J623" s="5">
        <v>117</v>
      </c>
      <c r="K623" s="5">
        <v>77</v>
      </c>
      <c r="L623" s="5" t="s">
        <v>37</v>
      </c>
      <c r="M623" s="5">
        <v>0</v>
      </c>
      <c r="N623" s="5">
        <v>18</v>
      </c>
      <c r="O623" s="5">
        <v>-14.71</v>
      </c>
      <c r="P623" s="6">
        <v>5.12</v>
      </c>
    </row>
    <row r="624" spans="1:16">
      <c r="A624" s="17">
        <v>44975</v>
      </c>
      <c r="B624" t="s">
        <v>154</v>
      </c>
      <c r="C624" t="s">
        <v>425</v>
      </c>
      <c r="D624" s="5">
        <v>183</v>
      </c>
      <c r="E624" s="5">
        <v>0</v>
      </c>
      <c r="F624" s="5" t="s">
        <v>37</v>
      </c>
      <c r="G624" s="5">
        <v>273</v>
      </c>
      <c r="H624" s="5">
        <v>278</v>
      </c>
      <c r="I624" s="5">
        <v>270</v>
      </c>
      <c r="J624" s="5">
        <v>212</v>
      </c>
      <c r="K624" s="5">
        <v>13</v>
      </c>
      <c r="L624" s="5">
        <v>0</v>
      </c>
      <c r="M624" s="5" t="s">
        <v>37</v>
      </c>
      <c r="N624" s="5">
        <v>5</v>
      </c>
      <c r="O624" s="5">
        <v>-9.7899999999999991</v>
      </c>
      <c r="P624" s="6">
        <v>-7.87</v>
      </c>
    </row>
    <row r="625" spans="1:16">
      <c r="A625" s="17">
        <v>44975</v>
      </c>
      <c r="B625" t="s">
        <v>158</v>
      </c>
      <c r="C625" t="s">
        <v>129</v>
      </c>
      <c r="D625" s="5">
        <v>155</v>
      </c>
      <c r="E625" s="5">
        <v>0</v>
      </c>
      <c r="F625" s="5" t="s">
        <v>26</v>
      </c>
      <c r="G625" s="5">
        <v>202</v>
      </c>
      <c r="H625" s="5">
        <v>241</v>
      </c>
      <c r="I625" s="5">
        <v>186</v>
      </c>
      <c r="J625" s="5">
        <v>111</v>
      </c>
      <c r="K625" s="5">
        <v>160</v>
      </c>
      <c r="L625" s="5" t="s">
        <v>27</v>
      </c>
      <c r="M625" s="5">
        <v>0</v>
      </c>
      <c r="N625" s="5">
        <v>14</v>
      </c>
      <c r="O625" s="5">
        <v>-8.31</v>
      </c>
      <c r="P625" s="6">
        <v>7.66</v>
      </c>
    </row>
    <row r="626" spans="1:16">
      <c r="A626" s="17">
        <v>44975</v>
      </c>
      <c r="B626" t="s">
        <v>383</v>
      </c>
      <c r="C626" t="s">
        <v>240</v>
      </c>
      <c r="D626" s="5">
        <v>10</v>
      </c>
      <c r="E626" s="5" t="s">
        <v>18</v>
      </c>
      <c r="F626" s="5">
        <v>0</v>
      </c>
      <c r="G626" s="5">
        <v>278</v>
      </c>
      <c r="H626" s="5">
        <v>325</v>
      </c>
      <c r="I626" s="5">
        <v>333</v>
      </c>
      <c r="J626" s="5">
        <v>312</v>
      </c>
      <c r="K626" s="5">
        <v>203</v>
      </c>
      <c r="L626" s="5">
        <v>0</v>
      </c>
      <c r="M626" s="5" t="s">
        <v>19</v>
      </c>
      <c r="N626" s="5">
        <v>7.5</v>
      </c>
      <c r="O626" s="5">
        <v>-18.09</v>
      </c>
      <c r="P626" s="6">
        <v>-8.3800000000000008</v>
      </c>
    </row>
    <row r="627" spans="1:16">
      <c r="A627" s="17">
        <v>44975</v>
      </c>
      <c r="B627" t="s">
        <v>194</v>
      </c>
      <c r="C627" t="s">
        <v>270</v>
      </c>
      <c r="D627" s="5">
        <v>116</v>
      </c>
      <c r="E627" s="5" t="s">
        <v>18</v>
      </c>
      <c r="F627" s="5">
        <v>0</v>
      </c>
      <c r="G627" s="5">
        <v>25</v>
      </c>
      <c r="H627" s="5">
        <v>44</v>
      </c>
      <c r="I627" s="5">
        <v>15</v>
      </c>
      <c r="J627" s="5">
        <v>21</v>
      </c>
      <c r="K627" s="5">
        <v>17</v>
      </c>
      <c r="L627" s="5">
        <v>0</v>
      </c>
      <c r="M627" s="5" t="s">
        <v>19</v>
      </c>
      <c r="N627" s="5">
        <v>8.5</v>
      </c>
      <c r="O627" s="5">
        <v>14.21</v>
      </c>
      <c r="P627" s="6">
        <v>18.399999999999999</v>
      </c>
    </row>
    <row r="628" spans="1:16">
      <c r="A628" s="17">
        <v>44975</v>
      </c>
      <c r="B628" t="s">
        <v>389</v>
      </c>
      <c r="C628" t="s">
        <v>327</v>
      </c>
      <c r="D628" s="5">
        <v>213</v>
      </c>
      <c r="E628" s="5">
        <v>0</v>
      </c>
      <c r="F628" s="5" t="s">
        <v>44</v>
      </c>
      <c r="G628" s="5">
        <v>107</v>
      </c>
      <c r="H628" s="5">
        <v>149</v>
      </c>
      <c r="I628" s="5">
        <v>99</v>
      </c>
      <c r="J628" s="5">
        <v>211</v>
      </c>
      <c r="K628" s="5">
        <v>323</v>
      </c>
      <c r="L628" s="5">
        <v>0</v>
      </c>
      <c r="M628" s="5" t="s">
        <v>26</v>
      </c>
      <c r="N628" s="5">
        <v>5</v>
      </c>
      <c r="O628" s="5">
        <v>-2.54</v>
      </c>
      <c r="P628" s="6">
        <v>-3.43</v>
      </c>
    </row>
    <row r="629" spans="1:16">
      <c r="A629" s="17">
        <v>44975</v>
      </c>
      <c r="B629" t="s">
        <v>297</v>
      </c>
      <c r="C629" t="s">
        <v>119</v>
      </c>
      <c r="D629" s="5">
        <v>315</v>
      </c>
      <c r="E629" s="5">
        <v>0</v>
      </c>
      <c r="F629" s="5" t="s">
        <v>57</v>
      </c>
      <c r="G629" s="5">
        <v>266</v>
      </c>
      <c r="H629" s="5">
        <v>331</v>
      </c>
      <c r="I629" s="5">
        <v>169</v>
      </c>
      <c r="J629" s="5">
        <v>244</v>
      </c>
      <c r="K629" s="5">
        <v>57</v>
      </c>
      <c r="L629" s="5" t="s">
        <v>18</v>
      </c>
      <c r="M629" s="5">
        <v>0</v>
      </c>
      <c r="N629" s="5">
        <v>7.5</v>
      </c>
      <c r="O629" s="5">
        <v>-15.71</v>
      </c>
      <c r="P629" s="6">
        <v>-6.22</v>
      </c>
    </row>
    <row r="630" spans="1:16">
      <c r="A630" s="17">
        <v>44975</v>
      </c>
      <c r="B630" t="s">
        <v>139</v>
      </c>
      <c r="C630" t="s">
        <v>76</v>
      </c>
      <c r="D630" s="5">
        <v>462</v>
      </c>
      <c r="E630" s="5" t="s">
        <v>18</v>
      </c>
      <c r="F630" s="5">
        <v>0</v>
      </c>
      <c r="G630" s="5">
        <v>311</v>
      </c>
      <c r="H630" s="5">
        <v>250</v>
      </c>
      <c r="I630" s="5">
        <v>177</v>
      </c>
      <c r="J630" s="5">
        <v>240</v>
      </c>
      <c r="K630" s="5">
        <v>218</v>
      </c>
      <c r="L630" s="5">
        <v>0</v>
      </c>
      <c r="M630" s="5" t="s">
        <v>37</v>
      </c>
      <c r="N630" s="5" t="e">
        <v>#N/A</v>
      </c>
      <c r="O630" s="5">
        <v>-6.52</v>
      </c>
      <c r="P630" s="6">
        <v>-6.16</v>
      </c>
    </row>
    <row r="631" spans="1:16">
      <c r="A631" s="17">
        <v>44975</v>
      </c>
      <c r="B631" t="s">
        <v>280</v>
      </c>
      <c r="C631" t="s">
        <v>275</v>
      </c>
      <c r="D631" s="5">
        <v>291</v>
      </c>
      <c r="E631" s="5" t="s">
        <v>26</v>
      </c>
      <c r="F631" s="5">
        <v>0</v>
      </c>
      <c r="G631" s="5">
        <v>114</v>
      </c>
      <c r="H631" s="5">
        <v>151</v>
      </c>
      <c r="I631" s="5">
        <v>301</v>
      </c>
      <c r="J631" s="5">
        <v>279</v>
      </c>
      <c r="K631" s="5">
        <v>64</v>
      </c>
      <c r="L631" s="5" t="s">
        <v>19</v>
      </c>
      <c r="M631" s="5">
        <v>0</v>
      </c>
      <c r="N631" s="5">
        <v>-8</v>
      </c>
      <c r="O631" s="5">
        <v>2.76</v>
      </c>
      <c r="P631" s="6">
        <v>-12.08</v>
      </c>
    </row>
    <row r="632" spans="1:16">
      <c r="A632" s="17">
        <v>44975</v>
      </c>
      <c r="B632" t="s">
        <v>235</v>
      </c>
      <c r="C632" t="s">
        <v>237</v>
      </c>
      <c r="D632" s="5">
        <v>219</v>
      </c>
      <c r="E632" s="5" t="s">
        <v>44</v>
      </c>
      <c r="F632" s="5">
        <v>0</v>
      </c>
      <c r="G632" s="5">
        <v>209</v>
      </c>
      <c r="H632" s="5">
        <v>340</v>
      </c>
      <c r="I632" s="5">
        <v>260</v>
      </c>
      <c r="J632" s="5">
        <v>323</v>
      </c>
      <c r="K632" s="5">
        <v>331</v>
      </c>
      <c r="L632" s="5" t="s">
        <v>18</v>
      </c>
      <c r="M632" s="5">
        <v>0</v>
      </c>
      <c r="N632" s="5">
        <v>1.5</v>
      </c>
      <c r="O632" s="5">
        <v>-14.07</v>
      </c>
      <c r="P632" s="6">
        <v>-13.03</v>
      </c>
    </row>
    <row r="633" spans="1:16">
      <c r="A633" s="17">
        <v>44975</v>
      </c>
      <c r="B633" t="s">
        <v>112</v>
      </c>
      <c r="C633" t="s">
        <v>351</v>
      </c>
      <c r="D633" s="5">
        <v>400</v>
      </c>
      <c r="E633" s="5">
        <v>0</v>
      </c>
      <c r="F633" s="5" t="s">
        <v>19</v>
      </c>
      <c r="G633" s="5">
        <v>152</v>
      </c>
      <c r="H633" s="5">
        <v>202</v>
      </c>
      <c r="I633" s="5">
        <v>225</v>
      </c>
      <c r="J633" s="5">
        <v>251</v>
      </c>
      <c r="K633" s="5">
        <v>76</v>
      </c>
      <c r="L633" s="5" t="s">
        <v>18</v>
      </c>
      <c r="M633" s="5">
        <v>0</v>
      </c>
      <c r="N633" s="5">
        <v>-1</v>
      </c>
      <c r="O633" s="5">
        <v>-3.52</v>
      </c>
      <c r="P633" s="6">
        <v>-8.52</v>
      </c>
    </row>
    <row r="634" spans="1:16">
      <c r="A634" s="17">
        <v>44975</v>
      </c>
      <c r="B634" t="s">
        <v>168</v>
      </c>
      <c r="C634" t="s">
        <v>170</v>
      </c>
      <c r="D634" s="5">
        <v>139</v>
      </c>
      <c r="E634" s="5">
        <v>0</v>
      </c>
      <c r="F634" s="5" t="s">
        <v>37</v>
      </c>
      <c r="G634" s="5">
        <v>306</v>
      </c>
      <c r="H634" s="5">
        <v>360</v>
      </c>
      <c r="I634" s="5">
        <v>289</v>
      </c>
      <c r="J634" s="5">
        <v>113</v>
      </c>
      <c r="K634" s="5">
        <v>479</v>
      </c>
      <c r="L634" s="5" t="s">
        <v>18</v>
      </c>
      <c r="M634" s="5">
        <v>0</v>
      </c>
      <c r="N634" s="5" t="e">
        <v>#N/A</v>
      </c>
      <c r="O634" s="5">
        <v>-26.12</v>
      </c>
      <c r="P634" s="6">
        <v>5.71</v>
      </c>
    </row>
    <row r="635" spans="1:16">
      <c r="A635" s="17">
        <v>44975</v>
      </c>
      <c r="B635" t="s">
        <v>79</v>
      </c>
      <c r="C635" t="s">
        <v>357</v>
      </c>
      <c r="D635" s="5">
        <v>111</v>
      </c>
      <c r="E635" s="5">
        <v>0</v>
      </c>
      <c r="F635" s="5" t="s">
        <v>18</v>
      </c>
      <c r="G635" s="5">
        <v>210</v>
      </c>
      <c r="H635" s="5">
        <v>349</v>
      </c>
      <c r="I635" s="5">
        <v>231</v>
      </c>
      <c r="J635" s="5">
        <v>355</v>
      </c>
      <c r="K635" s="5">
        <v>239</v>
      </c>
      <c r="L635" s="5">
        <v>0</v>
      </c>
      <c r="M635" s="5" t="s">
        <v>18</v>
      </c>
      <c r="N635" s="5">
        <v>1</v>
      </c>
      <c r="O635" s="5">
        <v>-13.29</v>
      </c>
      <c r="P635" s="6">
        <v>-17.989999999999998</v>
      </c>
    </row>
    <row r="636" spans="1:16">
      <c r="A636" s="17">
        <v>44975</v>
      </c>
      <c r="B636" t="s">
        <v>363</v>
      </c>
      <c r="C636" t="s">
        <v>174</v>
      </c>
      <c r="D636" s="5">
        <v>489</v>
      </c>
      <c r="E636" s="5">
        <v>0</v>
      </c>
      <c r="F636" s="5" t="s">
        <v>37</v>
      </c>
      <c r="G636" s="5" t="s">
        <v>34</v>
      </c>
      <c r="H636" s="5" t="s">
        <v>34</v>
      </c>
      <c r="I636" s="5" t="s">
        <v>34</v>
      </c>
      <c r="J636" s="5" t="s">
        <v>34</v>
      </c>
      <c r="K636" s="5" t="s">
        <v>34</v>
      </c>
      <c r="L636" s="5" t="e">
        <v>#N/A</v>
      </c>
      <c r="M636" s="5" t="e">
        <v>#N/A</v>
      </c>
      <c r="N636" s="5" t="e">
        <v>#N/A</v>
      </c>
      <c r="O636" s="5">
        <v>0</v>
      </c>
      <c r="P636" s="6" t="e">
        <v>#N/A</v>
      </c>
    </row>
    <row r="637" spans="1:16">
      <c r="A637" s="17">
        <v>44975</v>
      </c>
      <c r="B637" t="s">
        <v>325</v>
      </c>
      <c r="C637" t="s">
        <v>324</v>
      </c>
      <c r="D637" s="5">
        <v>123</v>
      </c>
      <c r="E637" s="5" t="s">
        <v>37</v>
      </c>
      <c r="F637" s="5">
        <v>0</v>
      </c>
      <c r="G637" s="5">
        <v>243</v>
      </c>
      <c r="H637" s="5">
        <v>192</v>
      </c>
      <c r="I637" s="5" t="s">
        <v>34</v>
      </c>
      <c r="J637" s="5" t="s">
        <v>34</v>
      </c>
      <c r="K637" s="5">
        <v>447</v>
      </c>
      <c r="L637" s="5" t="s">
        <v>18</v>
      </c>
      <c r="M637" s="5">
        <v>0</v>
      </c>
      <c r="N637" s="5">
        <v>8</v>
      </c>
      <c r="O637" s="5">
        <v>2.89</v>
      </c>
      <c r="P637" s="6">
        <v>9.26</v>
      </c>
    </row>
    <row r="638" spans="1:16">
      <c r="A638" s="17">
        <v>44975</v>
      </c>
      <c r="B638" t="s">
        <v>278</v>
      </c>
      <c r="C638" t="s">
        <v>279</v>
      </c>
      <c r="D638" s="5">
        <v>24</v>
      </c>
      <c r="E638" s="5" t="s">
        <v>27</v>
      </c>
      <c r="F638" s="5">
        <v>0</v>
      </c>
      <c r="G638" s="5">
        <v>258</v>
      </c>
      <c r="H638" s="5">
        <v>138</v>
      </c>
      <c r="I638" s="5">
        <v>313</v>
      </c>
      <c r="J638" s="5">
        <v>292</v>
      </c>
      <c r="K638" s="5">
        <v>465</v>
      </c>
      <c r="L638" s="5">
        <v>0</v>
      </c>
      <c r="M638" s="5" t="s">
        <v>80</v>
      </c>
      <c r="N638" s="5">
        <v>-7.5</v>
      </c>
      <c r="O638" s="5">
        <v>2.12</v>
      </c>
      <c r="P638" s="6">
        <v>-13.48</v>
      </c>
    </row>
    <row r="639" spans="1:16">
      <c r="A639" s="17">
        <v>44975</v>
      </c>
      <c r="B639" t="s">
        <v>159</v>
      </c>
      <c r="C639" t="s">
        <v>102</v>
      </c>
      <c r="D639" s="5">
        <v>67</v>
      </c>
      <c r="E639" s="5" t="e">
        <v>#N/A</v>
      </c>
      <c r="F639" s="5" t="e">
        <v>#N/A</v>
      </c>
      <c r="G639" s="5">
        <v>201</v>
      </c>
      <c r="H639" s="5">
        <v>0</v>
      </c>
      <c r="I639" s="5">
        <v>88</v>
      </c>
      <c r="J639" s="5">
        <v>146</v>
      </c>
      <c r="K639" s="5">
        <v>194</v>
      </c>
      <c r="L639" s="5">
        <v>0</v>
      </c>
      <c r="M639" s="5" t="s">
        <v>37</v>
      </c>
      <c r="N639" s="5">
        <v>1.5</v>
      </c>
      <c r="O639" s="5">
        <v>4.6900000000000004</v>
      </c>
      <c r="P639" s="6">
        <v>2.09</v>
      </c>
    </row>
    <row r="640" spans="1:16">
      <c r="A640" s="17">
        <v>44975</v>
      </c>
      <c r="B640" t="s">
        <v>163</v>
      </c>
      <c r="C640" t="s">
        <v>335</v>
      </c>
      <c r="D640" s="5">
        <v>437</v>
      </c>
      <c r="E640" s="5">
        <v>0</v>
      </c>
      <c r="F640" s="5" t="s">
        <v>18</v>
      </c>
      <c r="G640" s="5">
        <v>261</v>
      </c>
      <c r="H640" s="5">
        <v>274</v>
      </c>
      <c r="I640" s="5">
        <v>138</v>
      </c>
      <c r="J640" s="5">
        <v>145</v>
      </c>
      <c r="K640" s="5">
        <v>377</v>
      </c>
      <c r="L640" s="5" t="s">
        <v>19</v>
      </c>
      <c r="M640" s="5">
        <v>0</v>
      </c>
      <c r="N640" s="5" t="e">
        <v>#N/A</v>
      </c>
      <c r="O640" s="5">
        <v>-6.84</v>
      </c>
      <c r="P640" s="6">
        <v>4.3</v>
      </c>
    </row>
    <row r="641" spans="1:16">
      <c r="A641" s="17">
        <v>44975</v>
      </c>
      <c r="B641" t="s">
        <v>348</v>
      </c>
      <c r="C641" t="s">
        <v>347</v>
      </c>
      <c r="D641" s="5">
        <v>322</v>
      </c>
      <c r="E641" s="5">
        <v>0</v>
      </c>
      <c r="F641" s="5" t="s">
        <v>18</v>
      </c>
      <c r="G641" s="5">
        <v>256</v>
      </c>
      <c r="H641" s="5">
        <v>166</v>
      </c>
      <c r="I641" s="5">
        <v>246</v>
      </c>
      <c r="J641" s="5">
        <v>139</v>
      </c>
      <c r="K641" s="5">
        <v>190</v>
      </c>
      <c r="L641" s="5">
        <v>0</v>
      </c>
      <c r="M641" s="5" t="s">
        <v>18</v>
      </c>
      <c r="N641" s="5">
        <v>4</v>
      </c>
      <c r="O641" s="5">
        <v>0.25</v>
      </c>
      <c r="P641" s="6">
        <v>0.4</v>
      </c>
    </row>
    <row r="642" spans="1:16">
      <c r="A642" s="17">
        <v>44975</v>
      </c>
      <c r="B642" t="s">
        <v>329</v>
      </c>
      <c r="C642" t="s">
        <v>298</v>
      </c>
      <c r="D642" s="5">
        <v>127</v>
      </c>
      <c r="E642" s="5">
        <v>0</v>
      </c>
      <c r="F642" s="5" t="s">
        <v>18</v>
      </c>
      <c r="G642" s="5">
        <v>216</v>
      </c>
      <c r="H642" s="5">
        <v>187</v>
      </c>
      <c r="I642" s="5" t="s">
        <v>34</v>
      </c>
      <c r="J642" s="5" t="s">
        <v>34</v>
      </c>
      <c r="K642" s="5">
        <v>429</v>
      </c>
      <c r="L642" s="5" t="s">
        <v>37</v>
      </c>
      <c r="M642" s="5">
        <v>0</v>
      </c>
      <c r="N642" s="5">
        <v>2</v>
      </c>
      <c r="O642" s="5">
        <v>0</v>
      </c>
      <c r="P642" s="6">
        <v>0.35</v>
      </c>
    </row>
    <row r="643" spans="1:16">
      <c r="A643" s="17">
        <v>44975</v>
      </c>
      <c r="B643" t="s">
        <v>30</v>
      </c>
      <c r="C643" t="s">
        <v>25</v>
      </c>
      <c r="D643" s="5">
        <v>133</v>
      </c>
      <c r="E643" s="5">
        <v>0</v>
      </c>
      <c r="F643" s="5" t="s">
        <v>26</v>
      </c>
      <c r="G643" s="5">
        <v>102</v>
      </c>
      <c r="H643" s="5">
        <v>229</v>
      </c>
      <c r="I643" s="5">
        <v>183</v>
      </c>
      <c r="J643" s="5">
        <v>321</v>
      </c>
      <c r="K643" s="5">
        <v>18</v>
      </c>
      <c r="L643" s="5">
        <v>0</v>
      </c>
      <c r="M643" s="5" t="s">
        <v>37</v>
      </c>
      <c r="N643" s="5" t="e">
        <v>#N/A</v>
      </c>
      <c r="O643" s="5">
        <v>-6.71</v>
      </c>
      <c r="P643" s="6">
        <v>-12.07</v>
      </c>
    </row>
    <row r="644" spans="1:16">
      <c r="A644" s="17">
        <v>44975</v>
      </c>
      <c r="B644" t="s">
        <v>352</v>
      </c>
      <c r="C644" t="s">
        <v>35</v>
      </c>
      <c r="D644" s="5">
        <v>357</v>
      </c>
      <c r="E644" s="5">
        <v>0</v>
      </c>
      <c r="F644" s="5" t="s">
        <v>37</v>
      </c>
      <c r="G644" s="5">
        <v>185</v>
      </c>
      <c r="H644" s="5">
        <v>294</v>
      </c>
      <c r="I644" s="5">
        <v>344</v>
      </c>
      <c r="J644" s="5">
        <v>297</v>
      </c>
      <c r="K644" s="5">
        <v>93</v>
      </c>
      <c r="L644" s="5">
        <v>0</v>
      </c>
      <c r="M644" s="5" t="s">
        <v>26</v>
      </c>
      <c r="N644" s="5">
        <v>3</v>
      </c>
      <c r="O644" s="5">
        <v>-11.24</v>
      </c>
      <c r="P644" s="6">
        <v>-10.79</v>
      </c>
    </row>
    <row r="645" spans="1:16">
      <c r="A645" s="17">
        <v>44975</v>
      </c>
      <c r="B645" t="s">
        <v>98</v>
      </c>
      <c r="C645" t="s">
        <v>97</v>
      </c>
      <c r="D645" s="5">
        <v>487</v>
      </c>
      <c r="E645" s="5">
        <v>0</v>
      </c>
      <c r="F645" s="5" t="s">
        <v>37</v>
      </c>
      <c r="G645" s="5" t="s">
        <v>34</v>
      </c>
      <c r="H645" s="5" t="s">
        <v>34</v>
      </c>
      <c r="I645" s="5">
        <v>161</v>
      </c>
      <c r="J645" s="5">
        <v>315</v>
      </c>
      <c r="K645" s="5">
        <v>243</v>
      </c>
      <c r="L645" s="5" t="s">
        <v>19</v>
      </c>
      <c r="M645" s="5">
        <v>0</v>
      </c>
      <c r="N645" s="5">
        <v>10</v>
      </c>
      <c r="O645" s="5">
        <v>-16.13</v>
      </c>
      <c r="P645" s="6">
        <v>-7.31</v>
      </c>
    </row>
    <row r="646" spans="1:16">
      <c r="A646" s="17">
        <v>44975</v>
      </c>
      <c r="B646" t="s">
        <v>84</v>
      </c>
      <c r="C646" t="s">
        <v>190</v>
      </c>
      <c r="D646" s="5">
        <v>281</v>
      </c>
      <c r="E646" s="5">
        <v>0</v>
      </c>
      <c r="F646" s="5" t="s">
        <v>19</v>
      </c>
      <c r="G646" s="5">
        <v>324</v>
      </c>
      <c r="H646" s="5">
        <v>276</v>
      </c>
      <c r="I646" s="5">
        <v>353</v>
      </c>
      <c r="J646" s="5">
        <v>318</v>
      </c>
      <c r="K646" s="5">
        <v>151</v>
      </c>
      <c r="L646" s="5" t="s">
        <v>18</v>
      </c>
      <c r="M646" s="5">
        <v>0</v>
      </c>
      <c r="N646" s="5">
        <v>2.5</v>
      </c>
      <c r="O646" s="5">
        <v>-6.59</v>
      </c>
      <c r="P646" s="6">
        <v>-8.39</v>
      </c>
    </row>
    <row r="647" spans="1:16">
      <c r="A647" s="17">
        <v>44975</v>
      </c>
      <c r="B647" t="s">
        <v>195</v>
      </c>
      <c r="C647" t="s">
        <v>271</v>
      </c>
      <c r="D647" s="5">
        <v>233</v>
      </c>
      <c r="E647" s="5">
        <v>0</v>
      </c>
      <c r="F647" s="5" t="s">
        <v>18</v>
      </c>
      <c r="G647" s="5">
        <v>65</v>
      </c>
      <c r="H647" s="5">
        <v>51</v>
      </c>
      <c r="I647" s="5" t="s">
        <v>34</v>
      </c>
      <c r="J647" s="5" t="s">
        <v>34</v>
      </c>
      <c r="K647" s="5">
        <v>232</v>
      </c>
      <c r="L647" s="5">
        <v>0</v>
      </c>
      <c r="M647" s="5" t="s">
        <v>19</v>
      </c>
      <c r="N647" s="5">
        <v>-3.5</v>
      </c>
      <c r="O647" s="5">
        <v>15.21</v>
      </c>
      <c r="P647" s="6">
        <v>0</v>
      </c>
    </row>
    <row r="648" spans="1:16">
      <c r="A648" s="17">
        <v>44975</v>
      </c>
      <c r="B648" t="s">
        <v>47</v>
      </c>
      <c r="C648" t="s">
        <v>404</v>
      </c>
      <c r="D648" s="5">
        <v>25</v>
      </c>
      <c r="E648" s="5">
        <v>4</v>
      </c>
      <c r="F648" s="5">
        <v>0</v>
      </c>
      <c r="G648" s="5">
        <v>6</v>
      </c>
      <c r="H648" s="5">
        <v>16</v>
      </c>
      <c r="I648" s="5">
        <v>3</v>
      </c>
      <c r="J648" s="5">
        <v>7</v>
      </c>
      <c r="K648" s="5">
        <v>171</v>
      </c>
      <c r="L648" s="5">
        <v>3</v>
      </c>
      <c r="M648" s="5">
        <v>0</v>
      </c>
      <c r="N648" s="5">
        <v>5</v>
      </c>
      <c r="O648" s="5">
        <v>21.25</v>
      </c>
      <c r="P648" s="6">
        <v>22</v>
      </c>
    </row>
    <row r="649" spans="1:16">
      <c r="A649" s="17">
        <v>44975</v>
      </c>
      <c r="B649" t="s">
        <v>266</v>
      </c>
      <c r="C649" t="s">
        <v>386</v>
      </c>
      <c r="D649" s="5">
        <v>501</v>
      </c>
      <c r="E649" s="5">
        <v>0</v>
      </c>
      <c r="F649" s="5" t="s">
        <v>60</v>
      </c>
      <c r="G649" s="5">
        <v>141</v>
      </c>
      <c r="H649" s="5">
        <v>0</v>
      </c>
      <c r="I649" s="5">
        <v>26</v>
      </c>
      <c r="J649" s="5">
        <v>15</v>
      </c>
      <c r="K649" s="5">
        <v>475</v>
      </c>
      <c r="L649" s="5">
        <v>0</v>
      </c>
      <c r="M649" s="5">
        <v>2</v>
      </c>
      <c r="N649" s="5">
        <v>13</v>
      </c>
      <c r="O649" s="5">
        <v>1.57</v>
      </c>
      <c r="P649" s="6">
        <v>18.989999999999998</v>
      </c>
    </row>
    <row r="650" spans="1:16">
      <c r="A650" s="17">
        <v>44975</v>
      </c>
      <c r="B650" t="s">
        <v>50</v>
      </c>
      <c r="C650" t="s">
        <v>70</v>
      </c>
      <c r="D650" s="5">
        <v>150</v>
      </c>
      <c r="E650" s="5" t="s">
        <v>75</v>
      </c>
      <c r="F650" s="5">
        <v>0</v>
      </c>
      <c r="G650" s="5">
        <v>272</v>
      </c>
      <c r="H650" s="5">
        <v>280</v>
      </c>
      <c r="I650" s="5" t="s">
        <v>34</v>
      </c>
      <c r="J650" s="5" t="s">
        <v>34</v>
      </c>
      <c r="K650" s="5">
        <v>85</v>
      </c>
      <c r="L650" s="5">
        <v>0</v>
      </c>
      <c r="M650" s="5" t="s">
        <v>75</v>
      </c>
      <c r="N650" s="5">
        <v>-6.5</v>
      </c>
      <c r="O650" s="5">
        <v>-5.82</v>
      </c>
      <c r="P650" s="6">
        <v>-17.57</v>
      </c>
    </row>
    <row r="651" spans="1:16">
      <c r="A651" s="17">
        <v>44975</v>
      </c>
      <c r="B651" t="s">
        <v>52</v>
      </c>
      <c r="C651" t="s">
        <v>51</v>
      </c>
      <c r="D651" s="5">
        <v>354</v>
      </c>
      <c r="E651" s="5" t="s">
        <v>19</v>
      </c>
      <c r="F651" s="5">
        <v>0</v>
      </c>
      <c r="G651" s="5">
        <v>350</v>
      </c>
      <c r="H651" s="5">
        <v>339</v>
      </c>
      <c r="I651" s="5">
        <v>0</v>
      </c>
      <c r="J651" s="5">
        <v>0</v>
      </c>
      <c r="K651" s="5">
        <v>212</v>
      </c>
      <c r="L651" s="5">
        <v>0</v>
      </c>
      <c r="M651" s="5" t="s">
        <v>19</v>
      </c>
      <c r="N651" s="5">
        <v>7</v>
      </c>
      <c r="O651" s="5">
        <v>-15.8</v>
      </c>
      <c r="P651" s="6">
        <v>-7.15</v>
      </c>
    </row>
    <row r="652" spans="1:16">
      <c r="A652" s="17">
        <v>44975</v>
      </c>
      <c r="B652" t="s">
        <v>149</v>
      </c>
      <c r="C652" t="s">
        <v>155</v>
      </c>
      <c r="D652" s="5">
        <v>363</v>
      </c>
      <c r="E652" s="5">
        <v>0</v>
      </c>
      <c r="F652" s="5" t="s">
        <v>18</v>
      </c>
      <c r="G652" s="5">
        <v>319</v>
      </c>
      <c r="H652" s="5">
        <v>226</v>
      </c>
      <c r="I652" s="5" t="s">
        <v>34</v>
      </c>
      <c r="J652" s="5" t="s">
        <v>34</v>
      </c>
      <c r="K652" s="5">
        <v>136</v>
      </c>
      <c r="L652" s="5" t="s">
        <v>26</v>
      </c>
      <c r="M652" s="5">
        <v>0</v>
      </c>
      <c r="N652" s="5">
        <v>2.5</v>
      </c>
      <c r="O652" s="5">
        <v>-6.83</v>
      </c>
      <c r="P652" s="6">
        <v>-2.44</v>
      </c>
    </row>
    <row r="653" spans="1:16">
      <c r="A653" s="17">
        <v>44975</v>
      </c>
      <c r="B653" t="s">
        <v>100</v>
      </c>
      <c r="C653" t="s">
        <v>54</v>
      </c>
      <c r="D653" s="5">
        <v>12</v>
      </c>
      <c r="E653" s="5" t="s">
        <v>44</v>
      </c>
      <c r="F653" s="5">
        <v>0</v>
      </c>
      <c r="G653" s="5">
        <v>341</v>
      </c>
      <c r="H653" s="5">
        <v>261</v>
      </c>
      <c r="I653" s="5">
        <v>295</v>
      </c>
      <c r="J653" s="5">
        <v>303</v>
      </c>
      <c r="K653" s="5">
        <v>167</v>
      </c>
      <c r="L653" s="5" t="s">
        <v>37</v>
      </c>
      <c r="M653" s="5">
        <v>0</v>
      </c>
      <c r="N653" s="5">
        <v>1</v>
      </c>
      <c r="O653" s="5">
        <v>-7.34</v>
      </c>
      <c r="P653" s="6">
        <v>-10.89</v>
      </c>
    </row>
    <row r="654" spans="1:16">
      <c r="A654" s="17">
        <v>44975</v>
      </c>
      <c r="B654" t="s">
        <v>56</v>
      </c>
      <c r="C654" t="s">
        <v>55</v>
      </c>
      <c r="D654" s="5">
        <v>269</v>
      </c>
      <c r="E654" s="5" t="s">
        <v>19</v>
      </c>
      <c r="F654" s="5">
        <v>0</v>
      </c>
      <c r="G654" s="5">
        <v>342</v>
      </c>
      <c r="H654" s="5">
        <v>210</v>
      </c>
      <c r="I654" s="5">
        <v>349</v>
      </c>
      <c r="J654" s="5">
        <v>357</v>
      </c>
      <c r="K654" s="5">
        <v>92</v>
      </c>
      <c r="L654" s="5">
        <v>0</v>
      </c>
      <c r="M654" s="5" t="s">
        <v>19</v>
      </c>
      <c r="N654" s="5" t="e">
        <v>#N/A</v>
      </c>
      <c r="O654" s="5">
        <v>-1.72</v>
      </c>
      <c r="P654" s="6">
        <v>-19.61</v>
      </c>
    </row>
    <row r="655" spans="1:16">
      <c r="A655" s="17">
        <v>44975</v>
      </c>
      <c r="B655" t="s">
        <v>336</v>
      </c>
      <c r="C655" t="s">
        <v>284</v>
      </c>
      <c r="D655" s="5">
        <v>284</v>
      </c>
      <c r="E655" s="5">
        <v>0</v>
      </c>
      <c r="F655" s="5" t="s">
        <v>27</v>
      </c>
      <c r="G655" s="5">
        <v>108</v>
      </c>
      <c r="H655" s="5">
        <v>168</v>
      </c>
      <c r="I655" s="5">
        <v>66</v>
      </c>
      <c r="J655" s="5">
        <v>136</v>
      </c>
      <c r="K655" s="5">
        <v>237</v>
      </c>
      <c r="L655" s="5">
        <v>0</v>
      </c>
      <c r="M655" s="5" t="s">
        <v>18</v>
      </c>
      <c r="N655" s="5">
        <v>5</v>
      </c>
      <c r="O655" s="5">
        <v>-3.24</v>
      </c>
      <c r="P655" s="6">
        <v>0.46</v>
      </c>
    </row>
    <row r="656" spans="1:16">
      <c r="A656" s="17">
        <v>44975</v>
      </c>
      <c r="B656" t="s">
        <v>59</v>
      </c>
      <c r="C656" t="s">
        <v>130</v>
      </c>
      <c r="D656" s="5">
        <v>112</v>
      </c>
      <c r="E656" s="5">
        <v>0</v>
      </c>
      <c r="F656" s="5" t="s">
        <v>19</v>
      </c>
      <c r="G656" s="5">
        <v>170</v>
      </c>
      <c r="H656" s="5">
        <v>346</v>
      </c>
      <c r="I656" s="5">
        <v>128</v>
      </c>
      <c r="J656" s="5">
        <v>174</v>
      </c>
      <c r="K656" s="5">
        <v>248</v>
      </c>
      <c r="L656" s="5" t="s">
        <v>18</v>
      </c>
      <c r="M656" s="5">
        <v>0</v>
      </c>
      <c r="N656" s="5">
        <v>12</v>
      </c>
      <c r="O656" s="5">
        <v>-16.88</v>
      </c>
      <c r="P656" s="6">
        <v>-4.68</v>
      </c>
    </row>
    <row r="657" spans="1:16">
      <c r="A657" s="17">
        <v>44975</v>
      </c>
      <c r="B657" t="s">
        <v>308</v>
      </c>
      <c r="C657" t="s">
        <v>313</v>
      </c>
      <c r="D657" s="5">
        <v>198</v>
      </c>
      <c r="E657" s="5" t="s">
        <v>19</v>
      </c>
      <c r="F657" s="5">
        <v>0</v>
      </c>
      <c r="G657" s="5">
        <v>0</v>
      </c>
      <c r="H657" s="5">
        <v>0</v>
      </c>
      <c r="I657" s="5">
        <v>188</v>
      </c>
      <c r="J657" s="5">
        <v>239</v>
      </c>
      <c r="K657" s="5">
        <v>250</v>
      </c>
      <c r="L657" s="5" t="s">
        <v>44</v>
      </c>
      <c r="M657" s="5">
        <v>0</v>
      </c>
      <c r="N657" s="5">
        <v>10</v>
      </c>
      <c r="O657" s="5">
        <v>-15.73</v>
      </c>
      <c r="P657" s="6">
        <v>-1.08</v>
      </c>
    </row>
    <row r="658" spans="1:16">
      <c r="A658" s="17">
        <v>44975</v>
      </c>
      <c r="B658" t="s">
        <v>68</v>
      </c>
      <c r="C658" t="s">
        <v>66</v>
      </c>
      <c r="D658" s="5">
        <v>413</v>
      </c>
      <c r="E658" s="5" t="s">
        <v>19</v>
      </c>
      <c r="F658" s="5">
        <v>0</v>
      </c>
      <c r="G658" s="5">
        <v>71</v>
      </c>
      <c r="H658" s="5">
        <v>68</v>
      </c>
      <c r="I658" s="5" t="s">
        <v>34</v>
      </c>
      <c r="J658" s="5" t="s">
        <v>34</v>
      </c>
      <c r="K658" s="5">
        <v>444</v>
      </c>
      <c r="L658" s="5" t="s">
        <v>18</v>
      </c>
      <c r="M658" s="5">
        <v>0</v>
      </c>
      <c r="N658" s="5">
        <v>-14.5</v>
      </c>
      <c r="O658" s="5">
        <v>12.25</v>
      </c>
      <c r="P658" s="6">
        <v>-11.75</v>
      </c>
    </row>
    <row r="659" spans="1:16">
      <c r="A659" s="17">
        <v>44975</v>
      </c>
      <c r="B659" t="s">
        <v>49</v>
      </c>
      <c r="C659" t="s">
        <v>69</v>
      </c>
      <c r="D659" s="5">
        <v>245</v>
      </c>
      <c r="E659" s="5">
        <v>0</v>
      </c>
      <c r="F659" s="5" t="s">
        <v>19</v>
      </c>
      <c r="G659" s="5">
        <v>254</v>
      </c>
      <c r="H659" s="5">
        <v>246</v>
      </c>
      <c r="I659" s="5">
        <v>305</v>
      </c>
      <c r="J659" s="5">
        <v>207</v>
      </c>
      <c r="K659" s="5">
        <v>265</v>
      </c>
      <c r="L659" s="5" t="s">
        <v>44</v>
      </c>
      <c r="M659" s="5">
        <v>0</v>
      </c>
      <c r="N659" s="5" t="e">
        <v>#N/A</v>
      </c>
      <c r="O659" s="5">
        <v>-11.53</v>
      </c>
      <c r="P659" s="6">
        <v>-0.23</v>
      </c>
    </row>
    <row r="660" spans="1:16">
      <c r="A660" s="17">
        <v>44975</v>
      </c>
      <c r="B660" t="s">
        <v>161</v>
      </c>
      <c r="C660" t="s">
        <v>89</v>
      </c>
      <c r="D660" s="5">
        <v>157</v>
      </c>
      <c r="E660" s="5">
        <v>0</v>
      </c>
      <c r="F660" s="5" t="s">
        <v>37</v>
      </c>
      <c r="G660" s="5">
        <v>352</v>
      </c>
      <c r="H660" s="5">
        <v>353</v>
      </c>
      <c r="I660" s="5" t="s">
        <v>34</v>
      </c>
      <c r="J660" s="5" t="s">
        <v>34</v>
      </c>
      <c r="K660" s="5">
        <v>507</v>
      </c>
      <c r="L660" s="5">
        <v>0</v>
      </c>
      <c r="M660" s="5" t="s">
        <v>18</v>
      </c>
      <c r="N660" s="5">
        <v>11.5</v>
      </c>
      <c r="O660" s="5">
        <v>-16.47</v>
      </c>
      <c r="P660" s="6">
        <v>0</v>
      </c>
    </row>
    <row r="661" spans="1:16">
      <c r="A661" s="17">
        <v>44975</v>
      </c>
      <c r="B661" t="s">
        <v>273</v>
      </c>
      <c r="C661" t="s">
        <v>323</v>
      </c>
      <c r="D661" s="5">
        <v>179</v>
      </c>
      <c r="E661" s="5" t="s">
        <v>44</v>
      </c>
      <c r="F661" s="5">
        <v>0</v>
      </c>
      <c r="G661" s="5">
        <v>197</v>
      </c>
      <c r="H661" s="5">
        <v>263</v>
      </c>
      <c r="I661" s="5">
        <v>211</v>
      </c>
      <c r="J661" s="5">
        <v>114</v>
      </c>
      <c r="K661" s="5">
        <v>128</v>
      </c>
      <c r="L661" s="5" t="s">
        <v>19</v>
      </c>
      <c r="M661" s="5">
        <v>0</v>
      </c>
      <c r="N661" s="5">
        <v>6</v>
      </c>
      <c r="O661" s="5">
        <v>-4.0199999999999996</v>
      </c>
      <c r="P661" s="6">
        <v>1.51</v>
      </c>
    </row>
    <row r="662" spans="1:16">
      <c r="A662" s="17">
        <v>44975</v>
      </c>
      <c r="B662" t="s">
        <v>328</v>
      </c>
      <c r="C662" t="s">
        <v>331</v>
      </c>
      <c r="D662" s="5">
        <v>356</v>
      </c>
      <c r="E662" s="5" t="s">
        <v>26</v>
      </c>
      <c r="F662" s="5">
        <v>0</v>
      </c>
      <c r="G662" s="5" t="s">
        <v>34</v>
      </c>
      <c r="H662" s="5" t="s">
        <v>34</v>
      </c>
      <c r="I662" s="5">
        <v>274</v>
      </c>
      <c r="J662" s="5">
        <v>275</v>
      </c>
      <c r="K662" s="5">
        <v>145</v>
      </c>
      <c r="L662" s="5" t="s">
        <v>18</v>
      </c>
      <c r="M662" s="5">
        <v>0</v>
      </c>
      <c r="N662" s="5">
        <v>1</v>
      </c>
      <c r="O662" s="5">
        <v>0</v>
      </c>
      <c r="P662" s="6">
        <v>-11.99</v>
      </c>
    </row>
    <row r="663" spans="1:16">
      <c r="A663" s="17">
        <v>44975</v>
      </c>
      <c r="B663" t="s">
        <v>262</v>
      </c>
      <c r="C663" t="s">
        <v>238</v>
      </c>
      <c r="D663" s="5">
        <v>114</v>
      </c>
      <c r="E663" s="5">
        <v>0</v>
      </c>
      <c r="F663" s="5" t="s">
        <v>19</v>
      </c>
      <c r="G663" s="5">
        <v>327</v>
      </c>
      <c r="H663" s="5">
        <v>306</v>
      </c>
      <c r="I663" s="5">
        <v>192</v>
      </c>
      <c r="J663" s="5">
        <v>304</v>
      </c>
      <c r="K663" s="5">
        <v>454</v>
      </c>
      <c r="L663" s="5">
        <v>0</v>
      </c>
      <c r="M663" s="5" t="s">
        <v>18</v>
      </c>
      <c r="N663" s="5">
        <v>3</v>
      </c>
      <c r="O663" s="5">
        <v>-13.93</v>
      </c>
      <c r="P663" s="6">
        <v>-11.22</v>
      </c>
    </row>
    <row r="664" spans="1:16">
      <c r="A664" s="17">
        <v>44975</v>
      </c>
      <c r="B664" t="s">
        <v>109</v>
      </c>
      <c r="C664" t="s">
        <v>368</v>
      </c>
      <c r="D664" s="5">
        <v>516</v>
      </c>
      <c r="E664" s="5">
        <v>0</v>
      </c>
      <c r="F664" s="5" t="s">
        <v>26</v>
      </c>
      <c r="G664" s="5" t="s">
        <v>34</v>
      </c>
      <c r="H664" s="5" t="s">
        <v>34</v>
      </c>
      <c r="I664" s="5">
        <v>267</v>
      </c>
      <c r="J664" s="5">
        <v>188</v>
      </c>
      <c r="K664" s="5">
        <v>352</v>
      </c>
      <c r="L664" s="5" t="s">
        <v>37</v>
      </c>
      <c r="M664" s="5">
        <v>0</v>
      </c>
      <c r="N664" s="5">
        <v>11.5</v>
      </c>
      <c r="O664" s="5">
        <v>0</v>
      </c>
      <c r="P664" s="6">
        <v>4.58</v>
      </c>
    </row>
    <row r="665" spans="1:16">
      <c r="A665" s="17">
        <v>44975</v>
      </c>
      <c r="B665" t="s">
        <v>166</v>
      </c>
      <c r="C665" t="s">
        <v>165</v>
      </c>
      <c r="D665" s="5">
        <v>296</v>
      </c>
      <c r="E665" s="5">
        <v>0</v>
      </c>
      <c r="F665" s="5" t="s">
        <v>18</v>
      </c>
      <c r="G665" s="5">
        <v>132</v>
      </c>
      <c r="H665" s="5">
        <v>163</v>
      </c>
      <c r="I665" s="5">
        <v>168</v>
      </c>
      <c r="J665" s="5">
        <v>195</v>
      </c>
      <c r="K665" s="5">
        <v>14</v>
      </c>
      <c r="L665" s="5" t="s">
        <v>18</v>
      </c>
      <c r="M665" s="5">
        <v>0</v>
      </c>
      <c r="N665" s="5">
        <v>2.5</v>
      </c>
      <c r="O665" s="5">
        <v>-0.2</v>
      </c>
      <c r="P665" s="6">
        <v>-0.87</v>
      </c>
    </row>
    <row r="666" spans="1:16">
      <c r="A666" s="17">
        <v>44975</v>
      </c>
      <c r="B666" t="s">
        <v>94</v>
      </c>
      <c r="C666" t="s">
        <v>113</v>
      </c>
      <c r="D666" s="5">
        <v>518</v>
      </c>
      <c r="E666" s="5" t="s">
        <v>19</v>
      </c>
      <c r="F666" s="5">
        <v>0</v>
      </c>
      <c r="G666" s="5" t="s">
        <v>34</v>
      </c>
      <c r="H666" s="5" t="s">
        <v>34</v>
      </c>
      <c r="I666" s="5">
        <v>296</v>
      </c>
      <c r="J666" s="5">
        <v>301</v>
      </c>
      <c r="K666" s="5">
        <v>390</v>
      </c>
      <c r="L666" s="5" t="s">
        <v>18</v>
      </c>
      <c r="M666" s="5">
        <v>0</v>
      </c>
      <c r="N666" s="5" t="e">
        <v>#N/A</v>
      </c>
      <c r="O666" s="5">
        <v>0</v>
      </c>
      <c r="P666" s="6">
        <v>-10.95</v>
      </c>
    </row>
    <row r="667" spans="1:16">
      <c r="A667" s="17">
        <v>44975</v>
      </c>
      <c r="B667" t="s">
        <v>358</v>
      </c>
      <c r="C667" t="s">
        <v>353</v>
      </c>
      <c r="D667" s="5">
        <v>431</v>
      </c>
      <c r="E667" s="5" t="s">
        <v>19</v>
      </c>
      <c r="F667" s="5">
        <v>0</v>
      </c>
      <c r="G667" s="5" t="s">
        <v>34</v>
      </c>
      <c r="H667" s="5" t="s">
        <v>34</v>
      </c>
      <c r="I667" s="5">
        <v>150</v>
      </c>
      <c r="J667" s="5">
        <v>219</v>
      </c>
      <c r="K667" s="5">
        <v>91</v>
      </c>
      <c r="L667" s="5">
        <v>0</v>
      </c>
      <c r="M667" s="5" t="s">
        <v>18</v>
      </c>
      <c r="N667" s="5">
        <v>1.5</v>
      </c>
      <c r="O667" s="5">
        <v>1.35</v>
      </c>
      <c r="P667" s="6">
        <v>-5.63</v>
      </c>
    </row>
    <row r="668" spans="1:16">
      <c r="A668" s="17">
        <v>44975</v>
      </c>
      <c r="B668" t="s">
        <v>356</v>
      </c>
      <c r="C668" t="s">
        <v>78</v>
      </c>
      <c r="D668" s="5">
        <v>268</v>
      </c>
      <c r="E668" s="5">
        <v>0</v>
      </c>
      <c r="F668" s="5" t="s">
        <v>19</v>
      </c>
      <c r="G668" s="5">
        <v>244</v>
      </c>
      <c r="H668" s="5">
        <v>267</v>
      </c>
      <c r="I668" s="5">
        <v>245</v>
      </c>
      <c r="J668" s="5">
        <v>140</v>
      </c>
      <c r="K668" s="5">
        <v>409</v>
      </c>
      <c r="L668" s="5" t="s">
        <v>18</v>
      </c>
      <c r="M668" s="5">
        <v>0</v>
      </c>
      <c r="N668" s="5" t="e">
        <v>#N/A</v>
      </c>
      <c r="O668" s="5">
        <v>-11.31</v>
      </c>
      <c r="P668" s="6">
        <v>2.16</v>
      </c>
    </row>
    <row r="669" spans="1:16">
      <c r="A669" s="17">
        <v>44975</v>
      </c>
      <c r="B669" t="s">
        <v>355</v>
      </c>
      <c r="C669" t="s">
        <v>354</v>
      </c>
      <c r="D669" s="5">
        <v>101</v>
      </c>
      <c r="E669" s="5">
        <v>0</v>
      </c>
      <c r="F669" s="5" t="s">
        <v>19</v>
      </c>
      <c r="G669" s="5">
        <v>178</v>
      </c>
      <c r="H669" s="5">
        <v>157</v>
      </c>
      <c r="I669" s="5">
        <v>318</v>
      </c>
      <c r="J669" s="5">
        <v>352</v>
      </c>
      <c r="K669" s="5">
        <v>140</v>
      </c>
      <c r="L669" s="5">
        <v>0</v>
      </c>
      <c r="M669" s="5" t="s">
        <v>44</v>
      </c>
      <c r="N669" s="5">
        <v>-5</v>
      </c>
      <c r="O669" s="5">
        <v>-2.1800000000000002</v>
      </c>
      <c r="P669" s="6">
        <v>-16.809999999999999</v>
      </c>
    </row>
    <row r="670" spans="1:16">
      <c r="A670" s="17">
        <v>44975</v>
      </c>
      <c r="B670" t="s">
        <v>146</v>
      </c>
      <c r="C670" t="s">
        <v>380</v>
      </c>
      <c r="D670" s="5">
        <v>414</v>
      </c>
      <c r="E670" s="5" t="s">
        <v>18</v>
      </c>
      <c r="F670" s="5">
        <v>0</v>
      </c>
      <c r="G670" s="5">
        <v>212</v>
      </c>
      <c r="H670" s="5">
        <v>165</v>
      </c>
      <c r="I670" s="5">
        <v>112</v>
      </c>
      <c r="J670" s="5">
        <v>96</v>
      </c>
      <c r="K670" s="5">
        <v>415</v>
      </c>
      <c r="L670" s="5" t="s">
        <v>37</v>
      </c>
      <c r="M670" s="5">
        <v>0</v>
      </c>
      <c r="N670" s="5">
        <v>8</v>
      </c>
      <c r="O670" s="5">
        <v>1.57</v>
      </c>
      <c r="P670" s="6">
        <v>8.5500000000000007</v>
      </c>
    </row>
    <row r="671" spans="1:16">
      <c r="A671" s="17">
        <v>44975</v>
      </c>
      <c r="B671" t="s">
        <v>373</v>
      </c>
      <c r="C671" t="s">
        <v>86</v>
      </c>
      <c r="D671" s="5">
        <v>277</v>
      </c>
      <c r="E671" s="5" t="s">
        <v>19</v>
      </c>
      <c r="F671" s="5">
        <v>0</v>
      </c>
      <c r="G671" s="5">
        <v>233</v>
      </c>
      <c r="H671" s="5">
        <v>269</v>
      </c>
      <c r="I671" s="5">
        <v>307</v>
      </c>
      <c r="J671" s="5">
        <v>255</v>
      </c>
      <c r="K671" s="5">
        <v>22</v>
      </c>
      <c r="L671" s="5">
        <v>0</v>
      </c>
      <c r="M671" s="5" t="s">
        <v>304</v>
      </c>
      <c r="N671" s="5">
        <v>-2.5</v>
      </c>
      <c r="O671" s="5">
        <v>-5.68</v>
      </c>
      <c r="P671" s="6">
        <v>-13.13</v>
      </c>
    </row>
    <row r="672" spans="1:16">
      <c r="A672" s="17">
        <v>44975</v>
      </c>
      <c r="B672" t="s">
        <v>390</v>
      </c>
      <c r="C672" t="s">
        <v>337</v>
      </c>
      <c r="D672" s="5">
        <v>449</v>
      </c>
      <c r="E672" s="5" t="s">
        <v>37</v>
      </c>
      <c r="F672" s="5">
        <v>0</v>
      </c>
      <c r="G672" s="5">
        <v>9</v>
      </c>
      <c r="H672" s="5">
        <v>74</v>
      </c>
      <c r="I672" s="5">
        <v>85</v>
      </c>
      <c r="J672" s="5">
        <v>30</v>
      </c>
      <c r="K672" s="5">
        <v>317</v>
      </c>
      <c r="L672" s="5">
        <v>1</v>
      </c>
      <c r="M672" s="5">
        <v>0</v>
      </c>
      <c r="N672" s="5">
        <v>3.5</v>
      </c>
      <c r="O672" s="5">
        <v>11.64</v>
      </c>
      <c r="P672" s="6">
        <v>17.850000000000001</v>
      </c>
    </row>
    <row r="673" spans="1:16">
      <c r="A673" s="17">
        <v>44975</v>
      </c>
      <c r="B673" t="s">
        <v>106</v>
      </c>
      <c r="C673" t="s">
        <v>105</v>
      </c>
      <c r="D673" s="5">
        <v>259</v>
      </c>
      <c r="E673" s="5" t="s">
        <v>18</v>
      </c>
      <c r="F673" s="5">
        <v>0</v>
      </c>
      <c r="G673" s="5">
        <v>321</v>
      </c>
      <c r="H673" s="5">
        <v>334</v>
      </c>
      <c r="I673" s="5">
        <v>330</v>
      </c>
      <c r="J673" s="5">
        <v>243</v>
      </c>
      <c r="K673" s="5">
        <v>287</v>
      </c>
      <c r="L673" s="5" t="s">
        <v>80</v>
      </c>
      <c r="M673" s="5">
        <v>0</v>
      </c>
      <c r="N673" s="5">
        <v>11</v>
      </c>
      <c r="O673" s="5">
        <v>-18.3</v>
      </c>
      <c r="P673" s="6">
        <v>-1.64</v>
      </c>
    </row>
    <row r="674" spans="1:16">
      <c r="A674" s="17">
        <v>44975</v>
      </c>
      <c r="B674" t="s">
        <v>180</v>
      </c>
      <c r="C674" t="s">
        <v>90</v>
      </c>
      <c r="D674" s="5" t="e">
        <v>#N/A</v>
      </c>
      <c r="E674" s="5" t="e">
        <v>#N/A</v>
      </c>
      <c r="F674" s="5" t="e">
        <v>#N/A</v>
      </c>
      <c r="G674" s="5">
        <v>343</v>
      </c>
      <c r="H674" s="5">
        <v>196</v>
      </c>
      <c r="I674" s="5" t="s">
        <v>34</v>
      </c>
      <c r="J674" s="5" t="s">
        <v>34</v>
      </c>
      <c r="K674" s="5">
        <v>506</v>
      </c>
      <c r="L674" s="5" t="s">
        <v>37</v>
      </c>
      <c r="M674" s="5">
        <v>0</v>
      </c>
      <c r="N674" s="5" t="e">
        <v>#N/A</v>
      </c>
      <c r="O674" s="5" t="e">
        <v>#N/A</v>
      </c>
      <c r="P674" s="6">
        <v>0</v>
      </c>
    </row>
    <row r="675" spans="1:16">
      <c r="A675" s="17">
        <v>44975</v>
      </c>
      <c r="B675" t="s">
        <v>107</v>
      </c>
      <c r="C675" t="s">
        <v>40</v>
      </c>
      <c r="D675" s="5">
        <v>221</v>
      </c>
      <c r="E675" s="5">
        <v>0</v>
      </c>
      <c r="F675" s="5" t="s">
        <v>19</v>
      </c>
      <c r="G675" s="5" t="s">
        <v>34</v>
      </c>
      <c r="H675" s="5" t="s">
        <v>34</v>
      </c>
      <c r="I675" s="5">
        <v>326</v>
      </c>
      <c r="J675" s="5">
        <v>310</v>
      </c>
      <c r="K675" s="5">
        <v>283</v>
      </c>
      <c r="L675" s="5">
        <v>0</v>
      </c>
      <c r="M675" s="5" t="s">
        <v>18</v>
      </c>
      <c r="N675" s="5">
        <v>5.5</v>
      </c>
      <c r="O675" s="5">
        <v>0</v>
      </c>
      <c r="P675" s="6">
        <v>-5.74</v>
      </c>
    </row>
    <row r="676" spans="1:16">
      <c r="A676" s="17">
        <v>44975</v>
      </c>
      <c r="B676" t="s">
        <v>92</v>
      </c>
      <c r="C676" t="s">
        <v>95</v>
      </c>
      <c r="D676" s="5">
        <v>350</v>
      </c>
      <c r="E676" s="5">
        <v>0</v>
      </c>
      <c r="F676" s="5" t="s">
        <v>19</v>
      </c>
      <c r="G676" s="5">
        <v>314</v>
      </c>
      <c r="H676" s="5">
        <v>156</v>
      </c>
      <c r="I676" s="5">
        <v>312</v>
      </c>
      <c r="J676" s="5">
        <v>305</v>
      </c>
      <c r="K676" s="5">
        <v>389</v>
      </c>
      <c r="L676" s="5">
        <v>0</v>
      </c>
      <c r="M676" s="5" t="s">
        <v>18</v>
      </c>
      <c r="N676" s="5" t="e">
        <v>#N/A</v>
      </c>
      <c r="O676" s="5">
        <v>-5.48</v>
      </c>
      <c r="P676" s="6">
        <v>-10.41</v>
      </c>
    </row>
    <row r="677" spans="1:16">
      <c r="A677" s="17">
        <v>44975</v>
      </c>
      <c r="B677" t="s">
        <v>93</v>
      </c>
      <c r="C677" t="s">
        <v>96</v>
      </c>
      <c r="D677" s="5">
        <v>107</v>
      </c>
      <c r="E677" s="5">
        <v>0</v>
      </c>
      <c r="F677" s="5" t="s">
        <v>18</v>
      </c>
      <c r="G677" s="5">
        <v>337</v>
      </c>
      <c r="H677" s="5">
        <v>347</v>
      </c>
      <c r="I677" s="5">
        <v>298</v>
      </c>
      <c r="J677" s="5">
        <v>0</v>
      </c>
      <c r="K677" s="5">
        <v>186</v>
      </c>
      <c r="L677" s="5">
        <v>0</v>
      </c>
      <c r="M677" s="5" t="s">
        <v>19</v>
      </c>
      <c r="N677" s="5">
        <v>5.5</v>
      </c>
      <c r="O677" s="5">
        <v>-16.34</v>
      </c>
      <c r="P677" s="6">
        <v>-14.31</v>
      </c>
    </row>
    <row r="678" spans="1:16">
      <c r="A678" s="17">
        <v>44975</v>
      </c>
      <c r="B678" t="s">
        <v>17</v>
      </c>
      <c r="C678" t="s">
        <v>125</v>
      </c>
      <c r="D678" s="5">
        <v>309</v>
      </c>
      <c r="E678" s="5" t="s">
        <v>27</v>
      </c>
      <c r="F678" s="5">
        <v>0</v>
      </c>
      <c r="G678" s="5">
        <v>146</v>
      </c>
      <c r="H678" s="5">
        <v>62</v>
      </c>
      <c r="I678" s="5">
        <v>39</v>
      </c>
      <c r="J678" s="5">
        <v>45</v>
      </c>
      <c r="K678" s="5">
        <v>452</v>
      </c>
      <c r="L678" s="5">
        <v>0</v>
      </c>
      <c r="M678" s="5" t="s">
        <v>18</v>
      </c>
      <c r="N678" s="5">
        <v>5</v>
      </c>
      <c r="O678" s="5">
        <v>13.08</v>
      </c>
      <c r="P678" s="6">
        <v>11.64</v>
      </c>
    </row>
    <row r="679" spans="1:16">
      <c r="A679" s="17">
        <v>44975</v>
      </c>
      <c r="B679" t="s">
        <v>73</v>
      </c>
      <c r="C679" t="s">
        <v>134</v>
      </c>
      <c r="D679" s="5">
        <v>81</v>
      </c>
      <c r="E679" s="5">
        <v>0</v>
      </c>
      <c r="F679" s="5" t="s">
        <v>18</v>
      </c>
      <c r="G679" s="5" t="s">
        <v>34</v>
      </c>
      <c r="H679" s="5" t="s">
        <v>34</v>
      </c>
      <c r="I679" s="5">
        <v>131</v>
      </c>
      <c r="J679" s="5">
        <v>180</v>
      </c>
      <c r="K679" s="5">
        <v>125</v>
      </c>
      <c r="L679" s="5">
        <v>0</v>
      </c>
      <c r="M679" s="5" t="s">
        <v>19</v>
      </c>
      <c r="N679" s="5">
        <v>1</v>
      </c>
      <c r="O679" s="5">
        <v>5.57</v>
      </c>
      <c r="P679" s="6">
        <v>1.24</v>
      </c>
    </row>
    <row r="680" spans="1:16">
      <c r="A680" s="17">
        <v>44975</v>
      </c>
      <c r="B680" t="s">
        <v>274</v>
      </c>
      <c r="C680" t="s">
        <v>108</v>
      </c>
      <c r="D680" s="5">
        <v>408</v>
      </c>
      <c r="E680" s="5" t="s">
        <v>169</v>
      </c>
      <c r="F680" s="5">
        <v>0</v>
      </c>
      <c r="G680" s="5">
        <v>116</v>
      </c>
      <c r="H680" s="5">
        <v>104</v>
      </c>
      <c r="I680" s="5">
        <v>139</v>
      </c>
      <c r="J680" s="5">
        <v>252</v>
      </c>
      <c r="K680" s="5">
        <v>35</v>
      </c>
      <c r="L680" s="5">
        <v>0</v>
      </c>
      <c r="M680" s="5" t="s">
        <v>27</v>
      </c>
      <c r="N680" s="5">
        <v>-9.5</v>
      </c>
      <c r="O680" s="5">
        <v>6.89</v>
      </c>
      <c r="P680" s="6">
        <v>-8.9600000000000009</v>
      </c>
    </row>
    <row r="681" spans="1:16">
      <c r="A681" s="17">
        <v>44975</v>
      </c>
      <c r="B681" t="s">
        <v>91</v>
      </c>
      <c r="C681" t="s">
        <v>372</v>
      </c>
      <c r="D681" s="5">
        <v>494</v>
      </c>
      <c r="E681" s="5" t="s">
        <v>19</v>
      </c>
      <c r="F681" s="5">
        <v>0</v>
      </c>
      <c r="G681" s="5" t="s">
        <v>34</v>
      </c>
      <c r="H681" s="5" t="s">
        <v>34</v>
      </c>
      <c r="I681" s="5">
        <v>268</v>
      </c>
      <c r="J681" s="5">
        <v>236</v>
      </c>
      <c r="K681" s="5" t="s">
        <v>34</v>
      </c>
      <c r="L681" s="5" t="e">
        <v>#N/A</v>
      </c>
      <c r="M681" s="5" t="e">
        <v>#N/A</v>
      </c>
      <c r="N681" s="5" t="e">
        <v>#N/A</v>
      </c>
      <c r="O681" s="5">
        <v>-8.2899999999999991</v>
      </c>
      <c r="P681" s="6" t="e">
        <v>#N/A</v>
      </c>
    </row>
    <row r="682" spans="1:16">
      <c r="A682" s="17">
        <v>44975</v>
      </c>
      <c r="B682" t="s">
        <v>191</v>
      </c>
      <c r="C682" t="s">
        <v>83</v>
      </c>
      <c r="D682" s="5">
        <v>282</v>
      </c>
      <c r="E682" s="5">
        <v>0</v>
      </c>
      <c r="F682" s="5" t="s">
        <v>18</v>
      </c>
      <c r="G682" s="5">
        <v>199</v>
      </c>
      <c r="H682" s="5">
        <v>247</v>
      </c>
      <c r="I682" s="5">
        <v>242</v>
      </c>
      <c r="J682" s="5">
        <v>160</v>
      </c>
      <c r="K682" s="5">
        <v>110</v>
      </c>
      <c r="L682" s="5" t="s">
        <v>426</v>
      </c>
      <c r="M682" s="5">
        <v>0</v>
      </c>
      <c r="N682" s="5">
        <v>8.5</v>
      </c>
      <c r="O682" s="5">
        <v>-3.84</v>
      </c>
      <c r="P682" s="6">
        <v>4.38</v>
      </c>
    </row>
    <row r="683" spans="1:16">
      <c r="A683" s="17">
        <v>44975</v>
      </c>
      <c r="B683" t="s">
        <v>88</v>
      </c>
      <c r="C683" t="s">
        <v>87</v>
      </c>
      <c r="D683" s="5">
        <v>508</v>
      </c>
      <c r="E683" s="5">
        <v>0</v>
      </c>
      <c r="F683" s="5" t="s">
        <v>26</v>
      </c>
      <c r="G683" s="5" t="s">
        <v>34</v>
      </c>
      <c r="H683" s="5" t="s">
        <v>34</v>
      </c>
      <c r="I683" s="5" t="s">
        <v>34</v>
      </c>
      <c r="J683" s="5" t="s">
        <v>34</v>
      </c>
      <c r="K683" s="5">
        <v>493</v>
      </c>
      <c r="L683" s="5">
        <v>0</v>
      </c>
      <c r="M683" s="5" t="s">
        <v>37</v>
      </c>
      <c r="N683" s="5">
        <v>0</v>
      </c>
      <c r="O683" s="5">
        <v>0</v>
      </c>
      <c r="P683" s="6">
        <v>0</v>
      </c>
    </row>
    <row r="684" spans="1:16">
      <c r="A684" s="17">
        <v>44975</v>
      </c>
      <c r="B684" t="s">
        <v>330</v>
      </c>
      <c r="C684" t="s">
        <v>120</v>
      </c>
      <c r="D684" s="5">
        <v>469</v>
      </c>
      <c r="E684" s="5" t="s">
        <v>18</v>
      </c>
      <c r="F684" s="5">
        <v>0</v>
      </c>
      <c r="G684" s="5">
        <v>155</v>
      </c>
      <c r="H684" s="5">
        <v>264</v>
      </c>
      <c r="I684" s="5">
        <v>340</v>
      </c>
      <c r="J684" s="5">
        <v>262</v>
      </c>
      <c r="K684" s="5">
        <v>66</v>
      </c>
      <c r="L684" s="5">
        <v>0</v>
      </c>
      <c r="M684" s="5" t="s">
        <v>44</v>
      </c>
      <c r="N684" s="5">
        <v>-2</v>
      </c>
      <c r="O684" s="5">
        <v>-6.2</v>
      </c>
      <c r="P684" s="6">
        <v>-11.34</v>
      </c>
    </row>
    <row r="685" spans="1:16">
      <c r="A685" s="17">
        <v>44975</v>
      </c>
      <c r="B685" t="s">
        <v>301</v>
      </c>
      <c r="C685" t="s">
        <v>121</v>
      </c>
      <c r="D685" s="5">
        <v>131</v>
      </c>
      <c r="E685" s="5" t="s">
        <v>19</v>
      </c>
      <c r="F685" s="5">
        <v>0</v>
      </c>
      <c r="G685" s="5">
        <v>159</v>
      </c>
      <c r="H685" s="5">
        <v>83</v>
      </c>
      <c r="I685" s="5">
        <v>19</v>
      </c>
      <c r="J685" s="5">
        <v>4</v>
      </c>
      <c r="K685" s="5">
        <v>5</v>
      </c>
      <c r="L685" s="5">
        <v>0</v>
      </c>
      <c r="M685" s="5">
        <v>1</v>
      </c>
      <c r="N685" s="5">
        <v>19</v>
      </c>
      <c r="O685" s="5">
        <v>4.7699999999999996</v>
      </c>
      <c r="P685" s="6">
        <v>26.03</v>
      </c>
    </row>
    <row r="686" spans="1:16">
      <c r="A686" s="17">
        <v>44975</v>
      </c>
      <c r="B686" t="s">
        <v>156</v>
      </c>
      <c r="C686" t="s">
        <v>127</v>
      </c>
      <c r="D686" s="5">
        <v>234</v>
      </c>
      <c r="E686" s="5" t="s">
        <v>18</v>
      </c>
      <c r="F686" s="5">
        <v>0</v>
      </c>
      <c r="G686" s="5">
        <v>358</v>
      </c>
      <c r="H686" s="5">
        <v>356</v>
      </c>
      <c r="I686" s="5">
        <v>239</v>
      </c>
      <c r="J686" s="5">
        <v>307</v>
      </c>
      <c r="K686" s="5">
        <v>398</v>
      </c>
      <c r="L686" s="5" t="s">
        <v>18</v>
      </c>
      <c r="M686" s="5">
        <v>0</v>
      </c>
      <c r="N686" s="5" t="e">
        <v>#N/A</v>
      </c>
      <c r="O686" s="5">
        <v>-19.86</v>
      </c>
      <c r="P686" s="6">
        <v>-12.04</v>
      </c>
    </row>
    <row r="687" spans="1:16">
      <c r="A687" s="17">
        <v>44975</v>
      </c>
      <c r="B687" t="s">
        <v>417</v>
      </c>
      <c r="C687" t="s">
        <v>128</v>
      </c>
      <c r="D687" s="5" t="e">
        <v>#N/A</v>
      </c>
      <c r="E687" s="5" t="e">
        <v>#N/A</v>
      </c>
      <c r="F687" s="5" t="e">
        <v>#N/A</v>
      </c>
      <c r="G687" s="5" t="s">
        <v>34</v>
      </c>
      <c r="H687" s="5" t="s">
        <v>34</v>
      </c>
      <c r="I687" s="5">
        <v>328</v>
      </c>
      <c r="J687" s="5">
        <v>332</v>
      </c>
      <c r="K687" s="5">
        <v>6</v>
      </c>
      <c r="L687" s="5" t="s">
        <v>19</v>
      </c>
      <c r="M687" s="5">
        <v>0</v>
      </c>
      <c r="N687" s="5">
        <v>5</v>
      </c>
      <c r="O687" s="5" t="e">
        <v>#N/A</v>
      </c>
      <c r="P687" s="6">
        <v>-12.81</v>
      </c>
    </row>
    <row r="688" spans="1:16">
      <c r="A688" s="17">
        <v>44975</v>
      </c>
      <c r="B688" t="s">
        <v>153</v>
      </c>
      <c r="C688" t="s">
        <v>309</v>
      </c>
      <c r="D688" s="5">
        <v>180</v>
      </c>
      <c r="E688" s="5">
        <v>0</v>
      </c>
      <c r="F688" s="5" t="s">
        <v>18</v>
      </c>
      <c r="G688" s="5">
        <v>293</v>
      </c>
      <c r="H688" s="5">
        <v>257</v>
      </c>
      <c r="I688" s="5">
        <v>251</v>
      </c>
      <c r="J688" s="5">
        <v>221</v>
      </c>
      <c r="K688" s="5">
        <v>20</v>
      </c>
      <c r="L688" s="5">
        <v>0</v>
      </c>
      <c r="M688" s="5" t="s">
        <v>19</v>
      </c>
      <c r="N688" s="5">
        <v>4</v>
      </c>
      <c r="O688" s="5">
        <v>-8.01</v>
      </c>
      <c r="P688" s="6">
        <v>-6.23</v>
      </c>
    </row>
    <row r="689" spans="1:16">
      <c r="A689" s="17">
        <v>44975</v>
      </c>
      <c r="B689" t="s">
        <v>179</v>
      </c>
      <c r="C689" t="s">
        <v>208</v>
      </c>
      <c r="D689" s="5">
        <v>439</v>
      </c>
      <c r="E689" s="5">
        <v>0</v>
      </c>
      <c r="F689" s="5" t="s">
        <v>18</v>
      </c>
      <c r="G689" s="5">
        <v>92</v>
      </c>
      <c r="H689" s="5">
        <v>66</v>
      </c>
      <c r="I689" s="5">
        <v>58</v>
      </c>
      <c r="J689" s="5">
        <v>54</v>
      </c>
      <c r="K689" s="5">
        <v>16</v>
      </c>
      <c r="L689" s="5">
        <v>0</v>
      </c>
      <c r="M689" s="5" t="s">
        <v>18</v>
      </c>
      <c r="N689" s="5" t="e">
        <v>#N/A</v>
      </c>
      <c r="O689" s="5">
        <v>13.7</v>
      </c>
      <c r="P689" s="6">
        <v>11.21</v>
      </c>
    </row>
    <row r="690" spans="1:16">
      <c r="A690" s="17">
        <v>44975</v>
      </c>
      <c r="B690" t="s">
        <v>65</v>
      </c>
      <c r="C690" t="s">
        <v>101</v>
      </c>
      <c r="D690" s="5">
        <v>120</v>
      </c>
      <c r="E690" s="5">
        <v>0</v>
      </c>
      <c r="F690" s="5" t="s">
        <v>18</v>
      </c>
      <c r="G690" s="5">
        <v>309</v>
      </c>
      <c r="H690" s="5">
        <v>238</v>
      </c>
      <c r="I690" s="5" t="s">
        <v>34</v>
      </c>
      <c r="J690" s="5" t="s">
        <v>34</v>
      </c>
      <c r="K690" s="5">
        <v>228</v>
      </c>
      <c r="L690" s="5" t="s">
        <v>18</v>
      </c>
      <c r="M690" s="5">
        <v>0</v>
      </c>
      <c r="N690" s="5">
        <v>7.5</v>
      </c>
      <c r="O690" s="5">
        <v>0</v>
      </c>
      <c r="P690" s="6">
        <v>4.0599999999999996</v>
      </c>
    </row>
    <row r="691" spans="1:16">
      <c r="A691" s="17">
        <v>44975</v>
      </c>
      <c r="B691" t="s">
        <v>21</v>
      </c>
      <c r="C691" t="s">
        <v>290</v>
      </c>
      <c r="D691" s="5">
        <v>102</v>
      </c>
      <c r="E691" s="5" t="s">
        <v>18</v>
      </c>
      <c r="F691" s="5">
        <v>0</v>
      </c>
      <c r="G691" s="5">
        <v>10</v>
      </c>
      <c r="H691" s="5">
        <v>29</v>
      </c>
      <c r="I691" s="5">
        <v>42</v>
      </c>
      <c r="J691" s="5">
        <v>86</v>
      </c>
      <c r="K691" s="5">
        <v>380</v>
      </c>
      <c r="L691" s="5" t="s">
        <v>37</v>
      </c>
      <c r="M691" s="5">
        <v>0</v>
      </c>
      <c r="N691" s="5">
        <v>-1.5</v>
      </c>
      <c r="O691" s="5">
        <v>15.18</v>
      </c>
      <c r="P691" s="6">
        <v>8.5299999999999994</v>
      </c>
    </row>
    <row r="692" spans="1:16">
      <c r="A692" s="17">
        <v>44975</v>
      </c>
      <c r="B692" t="s">
        <v>132</v>
      </c>
      <c r="C692" t="s">
        <v>411</v>
      </c>
      <c r="D692" s="5">
        <v>477</v>
      </c>
      <c r="E692" s="5">
        <v>0</v>
      </c>
      <c r="F692" s="5" t="s">
        <v>18</v>
      </c>
      <c r="G692" s="5">
        <v>165</v>
      </c>
      <c r="H692" s="5">
        <v>97</v>
      </c>
      <c r="I692" s="5">
        <v>164</v>
      </c>
      <c r="J692" s="5">
        <v>103</v>
      </c>
      <c r="K692" s="5">
        <v>316</v>
      </c>
      <c r="L692" s="5" t="s">
        <v>18</v>
      </c>
      <c r="M692" s="5">
        <v>0</v>
      </c>
      <c r="N692" s="5">
        <v>-1</v>
      </c>
      <c r="O692" s="5">
        <v>10.52</v>
      </c>
      <c r="P692" s="6">
        <v>4.74</v>
      </c>
    </row>
    <row r="693" spans="1:16">
      <c r="A693" s="17">
        <v>44975</v>
      </c>
      <c r="B693" t="s">
        <v>410</v>
      </c>
      <c r="C693" t="s">
        <v>413</v>
      </c>
      <c r="D693" s="5">
        <v>142</v>
      </c>
      <c r="E693" s="5" t="s">
        <v>18</v>
      </c>
      <c r="F693" s="5">
        <v>0</v>
      </c>
      <c r="G693" s="5">
        <v>189</v>
      </c>
      <c r="H693" s="5">
        <v>170</v>
      </c>
      <c r="I693" s="5">
        <v>287</v>
      </c>
      <c r="J693" s="5">
        <v>105</v>
      </c>
      <c r="K693" s="5">
        <v>86</v>
      </c>
      <c r="L693" s="5" t="s">
        <v>18</v>
      </c>
      <c r="M693" s="5">
        <v>0</v>
      </c>
      <c r="N693" s="5">
        <v>5.5</v>
      </c>
      <c r="O693" s="5">
        <v>-0.36</v>
      </c>
      <c r="P693" s="6">
        <v>4.57</v>
      </c>
    </row>
    <row r="694" spans="1:16">
      <c r="A694" s="17">
        <v>44975</v>
      </c>
      <c r="B694" t="s">
        <v>64</v>
      </c>
      <c r="C694" t="s">
        <v>131</v>
      </c>
      <c r="D694" s="5">
        <v>41</v>
      </c>
      <c r="E694" s="5">
        <v>0</v>
      </c>
      <c r="F694" s="5" t="s">
        <v>18</v>
      </c>
      <c r="G694" s="5">
        <v>249</v>
      </c>
      <c r="H694" s="5">
        <v>217</v>
      </c>
      <c r="I694" s="5">
        <v>214</v>
      </c>
      <c r="J694" s="5">
        <v>154</v>
      </c>
      <c r="K694" s="5">
        <v>306</v>
      </c>
      <c r="L694" s="5" t="s">
        <v>27</v>
      </c>
      <c r="M694" s="5">
        <v>0</v>
      </c>
      <c r="N694" s="5" t="e">
        <v>#N/A</v>
      </c>
      <c r="O694" s="5">
        <v>-0.05</v>
      </c>
      <c r="P694" s="6">
        <v>0</v>
      </c>
    </row>
    <row r="695" spans="1:16">
      <c r="A695" s="17">
        <v>44975</v>
      </c>
      <c r="B695" t="s">
        <v>338</v>
      </c>
      <c r="C695" t="s">
        <v>122</v>
      </c>
      <c r="D695" s="5">
        <v>393</v>
      </c>
      <c r="E695" s="5" t="s">
        <v>26</v>
      </c>
      <c r="F695" s="5">
        <v>0</v>
      </c>
      <c r="G695" s="5">
        <v>78</v>
      </c>
      <c r="H695" s="5">
        <v>47</v>
      </c>
      <c r="I695" s="5">
        <v>95</v>
      </c>
      <c r="J695" s="5">
        <v>57</v>
      </c>
      <c r="K695" s="5">
        <v>235</v>
      </c>
      <c r="L695" s="5">
        <v>0</v>
      </c>
      <c r="M695" s="5" t="s">
        <v>18</v>
      </c>
      <c r="N695" s="5">
        <v>-4.5</v>
      </c>
      <c r="O695" s="5">
        <v>16.8</v>
      </c>
      <c r="P695" s="6">
        <v>13.06</v>
      </c>
    </row>
    <row r="696" spans="1:16">
      <c r="A696" s="17">
        <v>44975</v>
      </c>
      <c r="B696" t="s">
        <v>366</v>
      </c>
      <c r="C696" t="s">
        <v>375</v>
      </c>
      <c r="D696" s="5">
        <v>184</v>
      </c>
      <c r="E696" s="5">
        <v>0</v>
      </c>
      <c r="F696" s="5" t="s">
        <v>18</v>
      </c>
      <c r="G696" s="5">
        <v>96</v>
      </c>
      <c r="H696" s="5">
        <v>70</v>
      </c>
      <c r="I696" s="5">
        <v>136</v>
      </c>
      <c r="J696" s="5">
        <v>299</v>
      </c>
      <c r="K696" s="5">
        <v>169</v>
      </c>
      <c r="L696" s="5" t="s">
        <v>18</v>
      </c>
      <c r="M696" s="5">
        <v>0</v>
      </c>
      <c r="N696" s="5">
        <v>-12.5</v>
      </c>
      <c r="O696" s="5">
        <v>13.75</v>
      </c>
      <c r="P696" s="6">
        <v>-6.71</v>
      </c>
    </row>
    <row r="697" spans="1:16">
      <c r="A697" s="17">
        <v>44975</v>
      </c>
      <c r="B697" t="s">
        <v>365</v>
      </c>
      <c r="C697" t="s">
        <v>175</v>
      </c>
      <c r="D697" s="5">
        <v>378</v>
      </c>
      <c r="E697" s="5" t="s">
        <v>18</v>
      </c>
      <c r="F697" s="5">
        <v>0</v>
      </c>
      <c r="G697" s="5">
        <v>195</v>
      </c>
      <c r="H697" s="5">
        <v>178</v>
      </c>
      <c r="I697" s="5" t="s">
        <v>34</v>
      </c>
      <c r="J697" s="5" t="s">
        <v>34</v>
      </c>
      <c r="K697" s="5">
        <v>119</v>
      </c>
      <c r="L697" s="5">
        <v>0</v>
      </c>
      <c r="M697" s="5" t="s">
        <v>18</v>
      </c>
      <c r="N697" s="5">
        <v>4.5</v>
      </c>
      <c r="O697" s="5">
        <v>0.28999999999999998</v>
      </c>
      <c r="P697" s="6">
        <v>-0.2</v>
      </c>
    </row>
    <row r="698" spans="1:16">
      <c r="A698" s="17">
        <v>44975</v>
      </c>
      <c r="B698" t="s">
        <v>150</v>
      </c>
      <c r="C698" t="s">
        <v>151</v>
      </c>
      <c r="D698" s="5">
        <v>19</v>
      </c>
      <c r="E698" s="5">
        <v>0</v>
      </c>
      <c r="F698" s="5" t="s">
        <v>26</v>
      </c>
      <c r="G698" s="5">
        <v>356</v>
      </c>
      <c r="H698" s="5">
        <v>342</v>
      </c>
      <c r="I698" s="5">
        <v>223</v>
      </c>
      <c r="J698" s="5">
        <v>273</v>
      </c>
      <c r="K698" s="5">
        <v>314</v>
      </c>
      <c r="L698" s="5">
        <v>0</v>
      </c>
      <c r="M698" s="5" t="s">
        <v>19</v>
      </c>
      <c r="N698" s="5">
        <v>6.5</v>
      </c>
      <c r="O698" s="5">
        <v>0</v>
      </c>
      <c r="P698" s="6">
        <v>-8.44</v>
      </c>
    </row>
    <row r="699" spans="1:16">
      <c r="A699" s="17">
        <v>44975</v>
      </c>
      <c r="B699" t="s">
        <v>99</v>
      </c>
      <c r="C699" t="s">
        <v>152</v>
      </c>
      <c r="D699" s="5">
        <v>117</v>
      </c>
      <c r="E699" s="5">
        <v>0</v>
      </c>
      <c r="F699" s="5" t="s">
        <v>37</v>
      </c>
      <c r="G699" s="5">
        <v>283</v>
      </c>
      <c r="H699" s="5">
        <v>358</v>
      </c>
      <c r="I699" s="5">
        <v>346</v>
      </c>
      <c r="J699" s="5">
        <v>345</v>
      </c>
      <c r="K699" s="5">
        <v>7</v>
      </c>
      <c r="L699" s="5">
        <v>0</v>
      </c>
      <c r="M699" s="5" t="s">
        <v>18</v>
      </c>
      <c r="N699" s="5">
        <v>6.5</v>
      </c>
      <c r="O699" s="5">
        <v>-21.58</v>
      </c>
      <c r="P699" s="6">
        <v>-15.43</v>
      </c>
    </row>
    <row r="700" spans="1:16">
      <c r="A700" s="17">
        <v>44975</v>
      </c>
      <c r="B700" t="s">
        <v>359</v>
      </c>
      <c r="C700" t="s">
        <v>360</v>
      </c>
      <c r="D700" s="5">
        <v>146</v>
      </c>
      <c r="E700" s="5" t="s">
        <v>80</v>
      </c>
      <c r="F700" s="5">
        <v>0</v>
      </c>
      <c r="G700" s="5">
        <v>167</v>
      </c>
      <c r="H700" s="5">
        <v>125</v>
      </c>
      <c r="I700" s="5">
        <v>184</v>
      </c>
      <c r="J700" s="5">
        <v>314</v>
      </c>
      <c r="K700" s="5">
        <v>379</v>
      </c>
      <c r="L700" s="5" t="s">
        <v>18</v>
      </c>
      <c r="M700" s="5">
        <v>0</v>
      </c>
      <c r="N700" s="5">
        <v>-12.5</v>
      </c>
      <c r="O700" s="5">
        <v>8.07</v>
      </c>
      <c r="P700" s="6">
        <v>-15.07</v>
      </c>
    </row>
    <row r="701" spans="1:16">
      <c r="A701" s="17">
        <v>44975</v>
      </c>
      <c r="B701" t="s">
        <v>205</v>
      </c>
      <c r="C701" t="s">
        <v>141</v>
      </c>
      <c r="D701" s="5">
        <v>135</v>
      </c>
      <c r="E701" s="5">
        <v>3</v>
      </c>
      <c r="F701" s="5">
        <v>0</v>
      </c>
      <c r="G701" s="5">
        <v>1</v>
      </c>
      <c r="H701" s="5">
        <v>10</v>
      </c>
      <c r="I701" s="5">
        <v>147</v>
      </c>
      <c r="J701" s="5">
        <v>150</v>
      </c>
      <c r="K701" s="5">
        <v>307</v>
      </c>
      <c r="L701" s="5">
        <v>0</v>
      </c>
      <c r="M701" s="5" t="s">
        <v>18</v>
      </c>
      <c r="N701" s="5">
        <v>-16.5</v>
      </c>
      <c r="O701" s="5">
        <v>20.04</v>
      </c>
      <c r="P701" s="6">
        <v>-0.43</v>
      </c>
    </row>
    <row r="702" spans="1:16">
      <c r="A702" s="17">
        <v>44975</v>
      </c>
      <c r="B702" t="s">
        <v>126</v>
      </c>
      <c r="C702" t="s">
        <v>339</v>
      </c>
      <c r="D702" s="5">
        <v>73</v>
      </c>
      <c r="E702" s="5" t="s">
        <v>18</v>
      </c>
      <c r="F702" s="5">
        <v>0</v>
      </c>
      <c r="G702" s="5">
        <v>59</v>
      </c>
      <c r="H702" s="5">
        <v>53</v>
      </c>
      <c r="I702" s="5">
        <v>36</v>
      </c>
      <c r="J702" s="5">
        <v>283</v>
      </c>
      <c r="K702" s="5">
        <v>196</v>
      </c>
      <c r="L702" s="5">
        <v>0</v>
      </c>
      <c r="M702" s="5" t="s">
        <v>26</v>
      </c>
      <c r="N702" s="5">
        <v>-10</v>
      </c>
      <c r="O702" s="5">
        <v>11.06</v>
      </c>
      <c r="P702" s="6">
        <v>-9.7799999999999994</v>
      </c>
    </row>
    <row r="703" spans="1:16">
      <c r="A703" s="17">
        <v>44975</v>
      </c>
      <c r="B703" t="s">
        <v>230</v>
      </c>
      <c r="C703" t="s">
        <v>229</v>
      </c>
      <c r="D703" s="5">
        <v>448</v>
      </c>
      <c r="E703" s="5" t="s">
        <v>75</v>
      </c>
      <c r="F703" s="5">
        <v>0</v>
      </c>
      <c r="G703" s="5">
        <v>104</v>
      </c>
      <c r="H703" s="5">
        <v>167</v>
      </c>
      <c r="I703" s="5">
        <v>288</v>
      </c>
      <c r="J703" s="5">
        <v>324</v>
      </c>
      <c r="K703" s="5">
        <v>263</v>
      </c>
      <c r="L703" s="5">
        <v>0</v>
      </c>
      <c r="M703" s="5" t="s">
        <v>18</v>
      </c>
      <c r="N703" s="5">
        <v>-11.5</v>
      </c>
      <c r="O703" s="5">
        <v>4.5599999999999996</v>
      </c>
      <c r="P703" s="6">
        <v>-14.34</v>
      </c>
    </row>
    <row r="704" spans="1:16">
      <c r="A704" s="17">
        <v>44975</v>
      </c>
      <c r="B704" t="s">
        <v>412</v>
      </c>
      <c r="C704" t="s">
        <v>63</v>
      </c>
      <c r="D704" s="5">
        <v>88</v>
      </c>
      <c r="E704" s="5">
        <v>0</v>
      </c>
      <c r="F704" s="5" t="s">
        <v>18</v>
      </c>
      <c r="G704" s="5">
        <v>279</v>
      </c>
      <c r="H704" s="5">
        <v>284</v>
      </c>
      <c r="I704" s="5">
        <v>334</v>
      </c>
      <c r="J704" s="5">
        <v>348</v>
      </c>
      <c r="K704" s="5">
        <v>82</v>
      </c>
      <c r="L704" s="5">
        <v>0</v>
      </c>
      <c r="M704" s="5" t="s">
        <v>169</v>
      </c>
      <c r="N704" s="5" t="e">
        <v>#N/A</v>
      </c>
      <c r="O704" s="5">
        <v>-8.2100000000000009</v>
      </c>
      <c r="P704" s="6">
        <v>-17.420000000000002</v>
      </c>
    </row>
    <row r="705" spans="1:16">
      <c r="A705" s="17">
        <v>44975</v>
      </c>
      <c r="B705" t="s">
        <v>277</v>
      </c>
      <c r="C705" t="s">
        <v>276</v>
      </c>
      <c r="D705" s="5">
        <v>44</v>
      </c>
      <c r="E705" s="5">
        <v>0</v>
      </c>
      <c r="F705" s="5" t="s">
        <v>19</v>
      </c>
      <c r="G705" s="5">
        <v>93</v>
      </c>
      <c r="H705" s="5">
        <v>213</v>
      </c>
      <c r="I705" s="5">
        <v>140</v>
      </c>
      <c r="J705" s="5">
        <v>119</v>
      </c>
      <c r="K705" s="5">
        <v>4</v>
      </c>
      <c r="L705" s="5" t="s">
        <v>18</v>
      </c>
      <c r="M705" s="5">
        <v>0</v>
      </c>
      <c r="N705" s="5">
        <v>9.5</v>
      </c>
      <c r="O705" s="5">
        <v>-1.61</v>
      </c>
      <c r="P705" s="6">
        <v>6.53</v>
      </c>
    </row>
    <row r="706" spans="1:16">
      <c r="A706" s="17">
        <v>44975</v>
      </c>
      <c r="B706" t="s">
        <v>110</v>
      </c>
      <c r="C706" t="s">
        <v>24</v>
      </c>
      <c r="D706" s="5">
        <v>410</v>
      </c>
      <c r="E706" s="5" t="s">
        <v>26</v>
      </c>
      <c r="F706" s="5">
        <v>0</v>
      </c>
      <c r="G706" s="5">
        <v>230</v>
      </c>
      <c r="H706" s="5">
        <v>133</v>
      </c>
      <c r="I706" s="5">
        <v>111</v>
      </c>
      <c r="J706" s="5">
        <v>72</v>
      </c>
      <c r="K706" s="5">
        <v>207</v>
      </c>
      <c r="L706" s="5" t="s">
        <v>37</v>
      </c>
      <c r="M706" s="5">
        <v>0</v>
      </c>
      <c r="N706" s="5">
        <v>9</v>
      </c>
      <c r="O706" s="5">
        <v>2.88</v>
      </c>
      <c r="P706" s="6">
        <v>10.16</v>
      </c>
    </row>
    <row r="707" spans="1:16">
      <c r="A707" s="17">
        <v>44975</v>
      </c>
      <c r="B707" t="s">
        <v>111</v>
      </c>
      <c r="C707" t="s">
        <v>28</v>
      </c>
      <c r="D707" s="5">
        <v>191</v>
      </c>
      <c r="E707" s="5" t="s">
        <v>18</v>
      </c>
      <c r="F707" s="5">
        <v>0</v>
      </c>
      <c r="G707" s="5" t="s">
        <v>34</v>
      </c>
      <c r="H707" s="5" t="s">
        <v>34</v>
      </c>
      <c r="I707" s="5">
        <v>181</v>
      </c>
      <c r="J707" s="5">
        <v>90</v>
      </c>
      <c r="K707" s="5">
        <v>170</v>
      </c>
      <c r="L707" s="5" t="s">
        <v>19</v>
      </c>
      <c r="M707" s="5">
        <v>0</v>
      </c>
      <c r="N707" s="5" t="e">
        <v>#N/A</v>
      </c>
      <c r="O707" s="5">
        <v>6.77</v>
      </c>
      <c r="P707" s="6">
        <v>7.36</v>
      </c>
    </row>
    <row r="708" spans="1:16">
      <c r="A708" s="17">
        <v>44975</v>
      </c>
      <c r="B708" t="s">
        <v>171</v>
      </c>
      <c r="C708" t="s">
        <v>167</v>
      </c>
      <c r="D708" s="5">
        <v>230</v>
      </c>
      <c r="E708" s="5">
        <v>0</v>
      </c>
      <c r="F708" s="5" t="s">
        <v>18</v>
      </c>
      <c r="G708" s="5">
        <v>120</v>
      </c>
      <c r="H708" s="5">
        <v>231</v>
      </c>
      <c r="I708" s="5">
        <v>282</v>
      </c>
      <c r="J708" s="5">
        <v>259</v>
      </c>
      <c r="K708" s="5">
        <v>327</v>
      </c>
      <c r="L708" s="5" t="s">
        <v>19</v>
      </c>
      <c r="M708" s="5">
        <v>0</v>
      </c>
      <c r="N708" s="5" t="e">
        <v>#N/A</v>
      </c>
      <c r="O708" s="5">
        <v>-4.79</v>
      </c>
      <c r="P708" s="6">
        <v>-6.67</v>
      </c>
    </row>
    <row r="709" spans="1:16">
      <c r="A709" s="17">
        <v>44975</v>
      </c>
      <c r="B709" t="s">
        <v>145</v>
      </c>
      <c r="C709" t="s">
        <v>215</v>
      </c>
      <c r="D709" s="5">
        <v>47</v>
      </c>
      <c r="E709" s="5">
        <v>0</v>
      </c>
      <c r="F709" s="5" t="s">
        <v>57</v>
      </c>
      <c r="G709" s="5">
        <v>304</v>
      </c>
      <c r="H709" s="5">
        <v>287</v>
      </c>
      <c r="I709" s="5">
        <v>207</v>
      </c>
      <c r="J709" s="5">
        <v>0</v>
      </c>
      <c r="K709" s="5">
        <v>49</v>
      </c>
      <c r="L709" s="5" t="s">
        <v>37</v>
      </c>
      <c r="M709" s="5">
        <v>0</v>
      </c>
      <c r="N709" s="5">
        <v>10</v>
      </c>
      <c r="O709" s="5">
        <v>-11.86</v>
      </c>
      <c r="P709" s="6">
        <v>0</v>
      </c>
    </row>
    <row r="710" spans="1:16">
      <c r="A710" s="17">
        <v>44975</v>
      </c>
      <c r="B710" t="s">
        <v>81</v>
      </c>
      <c r="C710" t="s">
        <v>147</v>
      </c>
      <c r="D710" s="5">
        <v>502</v>
      </c>
      <c r="E710" s="5">
        <v>0</v>
      </c>
      <c r="F710" s="5" t="s">
        <v>18</v>
      </c>
      <c r="G710" s="5" t="s">
        <v>34</v>
      </c>
      <c r="H710" s="5" t="s">
        <v>34</v>
      </c>
      <c r="I710" s="5" t="s">
        <v>34</v>
      </c>
      <c r="J710" s="5" t="s">
        <v>34</v>
      </c>
      <c r="K710" s="5">
        <v>504</v>
      </c>
      <c r="L710" s="5">
        <v>0</v>
      </c>
      <c r="M710" s="5" t="s">
        <v>18</v>
      </c>
      <c r="N710" s="5" t="e">
        <v>#N/A</v>
      </c>
      <c r="O710" s="5">
        <v>0</v>
      </c>
      <c r="P710" s="6">
        <v>1.64</v>
      </c>
    </row>
    <row r="711" spans="1:16">
      <c r="A711" s="17">
        <v>44975</v>
      </c>
      <c r="B711" t="s">
        <v>189</v>
      </c>
      <c r="C711" t="s">
        <v>201</v>
      </c>
      <c r="D711" s="5">
        <v>152</v>
      </c>
      <c r="E711" s="5">
        <v>0</v>
      </c>
      <c r="F711" s="5" t="s">
        <v>37</v>
      </c>
      <c r="G711" s="5">
        <v>187</v>
      </c>
      <c r="H711" s="5">
        <v>260</v>
      </c>
      <c r="I711" s="5">
        <v>308</v>
      </c>
      <c r="J711" s="5">
        <v>220</v>
      </c>
      <c r="K711" s="5">
        <v>330</v>
      </c>
      <c r="L711" s="5">
        <v>0</v>
      </c>
      <c r="M711" s="5" t="s">
        <v>27</v>
      </c>
      <c r="N711" s="5">
        <v>4</v>
      </c>
      <c r="O711" s="5">
        <v>-7.22</v>
      </c>
      <c r="P711" s="6">
        <v>-5.93</v>
      </c>
    </row>
    <row r="712" spans="1:16">
      <c r="A712" s="17">
        <v>44975</v>
      </c>
      <c r="B712" t="s">
        <v>193</v>
      </c>
      <c r="C712" t="s">
        <v>85</v>
      </c>
      <c r="D712" s="5">
        <v>266</v>
      </c>
      <c r="E712" s="5" t="s">
        <v>26</v>
      </c>
      <c r="F712" s="5">
        <v>0</v>
      </c>
      <c r="G712" s="5">
        <v>299</v>
      </c>
      <c r="H712" s="5">
        <v>319</v>
      </c>
      <c r="I712" s="5">
        <v>217</v>
      </c>
      <c r="J712" s="5">
        <v>190</v>
      </c>
      <c r="K712" s="5">
        <v>108</v>
      </c>
      <c r="L712" s="5" t="s">
        <v>18</v>
      </c>
      <c r="M712" s="5">
        <v>0</v>
      </c>
      <c r="N712" s="5">
        <v>7.5</v>
      </c>
      <c r="O712" s="5">
        <v>-5.79</v>
      </c>
      <c r="P712" s="6">
        <v>-0.52</v>
      </c>
    </row>
    <row r="713" spans="1:16">
      <c r="A713" s="17">
        <v>44975</v>
      </c>
      <c r="B713" t="s">
        <v>342</v>
      </c>
      <c r="C713" t="s">
        <v>341</v>
      </c>
      <c r="D713" s="5">
        <v>87</v>
      </c>
      <c r="E713" s="5">
        <v>0</v>
      </c>
      <c r="F713" s="5">
        <v>1</v>
      </c>
      <c r="G713" s="5">
        <v>53</v>
      </c>
      <c r="H713" s="5">
        <v>19</v>
      </c>
      <c r="I713" s="5">
        <v>51</v>
      </c>
      <c r="J713" s="5">
        <v>61</v>
      </c>
      <c r="K713" s="5" t="s">
        <v>34</v>
      </c>
      <c r="L713" s="5">
        <v>2</v>
      </c>
      <c r="M713" s="5">
        <v>0</v>
      </c>
      <c r="N713" s="5">
        <v>-7</v>
      </c>
      <c r="O713" s="5">
        <v>21.23</v>
      </c>
      <c r="P713" s="6">
        <v>8.5</v>
      </c>
    </row>
    <row r="714" spans="1:16">
      <c r="A714" s="17">
        <v>44975</v>
      </c>
      <c r="B714" t="s">
        <v>260</v>
      </c>
      <c r="C714" t="s">
        <v>402</v>
      </c>
      <c r="D714" s="5">
        <v>79</v>
      </c>
      <c r="E714" s="5" t="s">
        <v>18</v>
      </c>
      <c r="F714" s="5">
        <v>0</v>
      </c>
      <c r="G714" s="5">
        <v>35</v>
      </c>
      <c r="H714" s="5">
        <v>48</v>
      </c>
      <c r="I714" s="5">
        <v>47</v>
      </c>
      <c r="J714" s="5">
        <v>20</v>
      </c>
      <c r="K714" s="5">
        <v>15</v>
      </c>
      <c r="L714" s="5">
        <v>1</v>
      </c>
      <c r="M714" s="5">
        <v>0</v>
      </c>
      <c r="N714" s="5">
        <v>13</v>
      </c>
      <c r="O714" s="5">
        <v>13.43</v>
      </c>
      <c r="P714" s="6">
        <v>22.29</v>
      </c>
    </row>
    <row r="715" spans="1:16">
      <c r="A715" s="17">
        <v>44975</v>
      </c>
      <c r="B715" t="s">
        <v>176</v>
      </c>
      <c r="C715" t="s">
        <v>306</v>
      </c>
      <c r="D715" s="5">
        <v>411</v>
      </c>
      <c r="E715" s="5" t="s">
        <v>26</v>
      </c>
      <c r="F715" s="5">
        <v>0</v>
      </c>
      <c r="G715" s="5">
        <v>123</v>
      </c>
      <c r="H715" s="5">
        <v>79</v>
      </c>
      <c r="I715" s="5">
        <v>166</v>
      </c>
      <c r="J715" s="5">
        <v>144</v>
      </c>
      <c r="K715" s="5">
        <v>359</v>
      </c>
      <c r="L715" s="5" t="s">
        <v>18</v>
      </c>
      <c r="M715" s="5">
        <v>0</v>
      </c>
      <c r="N715" s="5">
        <v>-3.5</v>
      </c>
      <c r="O715" s="5">
        <v>9.43</v>
      </c>
      <c r="P715" s="6">
        <v>2.66</v>
      </c>
    </row>
    <row r="716" spans="1:16">
      <c r="A716" s="17">
        <v>44975</v>
      </c>
      <c r="B716" t="s">
        <v>255</v>
      </c>
      <c r="C716" t="s">
        <v>178</v>
      </c>
      <c r="D716" s="5">
        <v>301</v>
      </c>
      <c r="E716" s="5">
        <v>0</v>
      </c>
      <c r="F716" s="5" t="s">
        <v>18</v>
      </c>
      <c r="G716" s="5">
        <v>73</v>
      </c>
      <c r="H716" s="5">
        <v>223</v>
      </c>
      <c r="I716" s="5">
        <v>101</v>
      </c>
      <c r="J716" s="5">
        <v>107</v>
      </c>
      <c r="K716" s="5">
        <v>456</v>
      </c>
      <c r="L716" s="5" t="s">
        <v>18</v>
      </c>
      <c r="M716" s="5">
        <v>0</v>
      </c>
      <c r="N716" s="5">
        <v>9</v>
      </c>
      <c r="O716" s="5">
        <v>-2.04</v>
      </c>
      <c r="P716" s="6">
        <v>6.37</v>
      </c>
    </row>
    <row r="717" spans="1:16">
      <c r="A717" s="17">
        <v>44975</v>
      </c>
      <c r="B717" t="s">
        <v>160</v>
      </c>
      <c r="C717" t="s">
        <v>367</v>
      </c>
      <c r="D717" s="5">
        <v>464</v>
      </c>
      <c r="E717" s="5">
        <v>0</v>
      </c>
      <c r="F717" s="5" t="s">
        <v>18</v>
      </c>
      <c r="G717" s="5">
        <v>90</v>
      </c>
      <c r="H717" s="5">
        <v>143</v>
      </c>
      <c r="I717" s="5">
        <v>144</v>
      </c>
      <c r="J717" s="5">
        <v>183</v>
      </c>
      <c r="K717" s="5">
        <v>324</v>
      </c>
      <c r="L717" s="5">
        <v>0</v>
      </c>
      <c r="M717" s="5" t="s">
        <v>18</v>
      </c>
      <c r="N717" s="5">
        <v>2</v>
      </c>
      <c r="O717" s="5">
        <v>0.02</v>
      </c>
      <c r="P717" s="6">
        <v>-0.17</v>
      </c>
    </row>
    <row r="718" spans="1:16">
      <c r="A718" s="17">
        <v>44975</v>
      </c>
      <c r="B718" t="s">
        <v>162</v>
      </c>
      <c r="C718" t="s">
        <v>181</v>
      </c>
      <c r="D718" s="5">
        <v>181</v>
      </c>
      <c r="E718" s="5" t="s">
        <v>18</v>
      </c>
      <c r="F718" s="5">
        <v>0</v>
      </c>
      <c r="G718" s="5">
        <v>275</v>
      </c>
      <c r="H718" s="5">
        <v>359</v>
      </c>
      <c r="I718" s="5" t="s">
        <v>34</v>
      </c>
      <c r="J718" s="5" t="s">
        <v>34</v>
      </c>
      <c r="K718" s="5" t="s">
        <v>34</v>
      </c>
      <c r="L718" s="5" t="e">
        <v>#N/A</v>
      </c>
      <c r="M718" s="5" t="e">
        <v>#N/A</v>
      </c>
      <c r="N718" s="5">
        <v>4</v>
      </c>
      <c r="O718" s="5">
        <v>-18.829999999999998</v>
      </c>
      <c r="P718" s="6">
        <v>-17.87</v>
      </c>
    </row>
    <row r="719" spans="1:16">
      <c r="A719" s="17">
        <v>44975</v>
      </c>
      <c r="B719" t="s">
        <v>221</v>
      </c>
      <c r="C719" t="s">
        <v>234</v>
      </c>
      <c r="D719" s="5">
        <v>226</v>
      </c>
      <c r="E719" s="5" t="s">
        <v>19</v>
      </c>
      <c r="F719" s="5">
        <v>0</v>
      </c>
      <c r="G719" s="5">
        <v>22</v>
      </c>
      <c r="H719" s="5">
        <v>40</v>
      </c>
      <c r="I719" s="5">
        <v>2</v>
      </c>
      <c r="J719" s="5">
        <v>50</v>
      </c>
      <c r="K719" s="5">
        <v>224</v>
      </c>
      <c r="L719" s="5">
        <v>0</v>
      </c>
      <c r="M719" s="5" t="s">
        <v>19</v>
      </c>
      <c r="N719" s="5">
        <v>2</v>
      </c>
      <c r="O719" s="5">
        <v>16.899999999999999</v>
      </c>
      <c r="P719" s="6">
        <v>13.49</v>
      </c>
    </row>
    <row r="720" spans="1:16">
      <c r="A720" s="17">
        <v>44975</v>
      </c>
      <c r="B720" t="s">
        <v>322</v>
      </c>
      <c r="C720" t="s">
        <v>407</v>
      </c>
      <c r="D720" s="5">
        <v>103</v>
      </c>
      <c r="E720" s="5" t="s">
        <v>26</v>
      </c>
      <c r="F720" s="5">
        <v>0</v>
      </c>
      <c r="G720" s="5">
        <v>180</v>
      </c>
      <c r="H720" s="5">
        <v>106</v>
      </c>
      <c r="I720" s="5">
        <v>106</v>
      </c>
      <c r="J720" s="5">
        <v>81</v>
      </c>
      <c r="K720" s="5">
        <v>334</v>
      </c>
      <c r="L720" s="5" t="s">
        <v>18</v>
      </c>
      <c r="M720" s="5">
        <v>0</v>
      </c>
      <c r="N720" s="5">
        <v>5</v>
      </c>
      <c r="O720" s="5">
        <v>6.16</v>
      </c>
      <c r="P720" s="6">
        <v>6.55</v>
      </c>
    </row>
    <row r="721" spans="1:16">
      <c r="A721" s="17">
        <v>44975</v>
      </c>
      <c r="B721" t="s">
        <v>408</v>
      </c>
      <c r="C721" t="s">
        <v>136</v>
      </c>
      <c r="D721" s="5">
        <v>253</v>
      </c>
      <c r="E721" s="5" t="s">
        <v>26</v>
      </c>
      <c r="F721" s="5">
        <v>0</v>
      </c>
      <c r="G721" s="5">
        <v>49</v>
      </c>
      <c r="H721" s="5">
        <v>49</v>
      </c>
      <c r="I721" s="5">
        <v>94</v>
      </c>
      <c r="J721" s="5">
        <v>46</v>
      </c>
      <c r="K721" s="5">
        <v>441</v>
      </c>
      <c r="L721" s="5" t="s">
        <v>18</v>
      </c>
      <c r="M721" s="5">
        <v>0</v>
      </c>
      <c r="N721" s="5">
        <v>4.5</v>
      </c>
      <c r="O721" s="5">
        <v>15.78</v>
      </c>
      <c r="P721" s="6">
        <v>15.33</v>
      </c>
    </row>
    <row r="722" spans="1:16">
      <c r="A722" s="17">
        <v>44975</v>
      </c>
      <c r="B722" t="s">
        <v>118</v>
      </c>
      <c r="C722" t="s">
        <v>211</v>
      </c>
      <c r="D722" s="5">
        <v>510</v>
      </c>
      <c r="E722" s="5" t="s">
        <v>19</v>
      </c>
      <c r="F722" s="5">
        <v>0</v>
      </c>
      <c r="G722" s="5" t="s">
        <v>34</v>
      </c>
      <c r="H722" s="5" t="s">
        <v>34</v>
      </c>
      <c r="I722" s="5" t="s">
        <v>34</v>
      </c>
      <c r="J722" s="5" t="s">
        <v>34</v>
      </c>
      <c r="K722" s="5">
        <v>520</v>
      </c>
      <c r="L722" s="5" t="s">
        <v>18</v>
      </c>
      <c r="M722" s="5">
        <v>0</v>
      </c>
      <c r="N722" s="5" t="e">
        <v>#N/A</v>
      </c>
      <c r="O722" s="5">
        <v>0</v>
      </c>
      <c r="P722" s="6">
        <v>0</v>
      </c>
    </row>
    <row r="723" spans="1:16">
      <c r="A723" s="17">
        <v>44975</v>
      </c>
      <c r="B723" t="s">
        <v>182</v>
      </c>
      <c r="C723" t="s">
        <v>138</v>
      </c>
      <c r="D723" s="5">
        <v>442</v>
      </c>
      <c r="E723" s="5" t="s">
        <v>26</v>
      </c>
      <c r="F723" s="5">
        <v>0</v>
      </c>
      <c r="G723" s="5">
        <v>221</v>
      </c>
      <c r="H723" s="5">
        <v>92</v>
      </c>
      <c r="I723" s="5">
        <v>190</v>
      </c>
      <c r="J723" s="5">
        <v>132</v>
      </c>
      <c r="K723" s="5">
        <v>347</v>
      </c>
      <c r="L723" s="5">
        <v>0</v>
      </c>
      <c r="M723" s="5" t="s">
        <v>18</v>
      </c>
      <c r="N723" s="5">
        <v>-1.5</v>
      </c>
      <c r="O723" s="5">
        <v>9.39</v>
      </c>
      <c r="P723" s="6">
        <v>2.2000000000000002</v>
      </c>
    </row>
    <row r="724" spans="1:16">
      <c r="A724" s="17">
        <v>44975</v>
      </c>
      <c r="B724" t="s">
        <v>33</v>
      </c>
      <c r="C724" t="s">
        <v>32</v>
      </c>
      <c r="D724" s="5">
        <v>463</v>
      </c>
      <c r="E724" s="5">
        <v>0</v>
      </c>
      <c r="F724" s="5" t="s">
        <v>19</v>
      </c>
      <c r="G724" s="5">
        <v>240</v>
      </c>
      <c r="H724" s="5">
        <v>256</v>
      </c>
      <c r="I724" s="5" t="s">
        <v>34</v>
      </c>
      <c r="J724" s="5" t="s">
        <v>34</v>
      </c>
      <c r="K724" s="5">
        <v>491</v>
      </c>
      <c r="L724" s="5" t="s">
        <v>18</v>
      </c>
      <c r="M724" s="5">
        <v>0</v>
      </c>
      <c r="N724" s="5">
        <v>8</v>
      </c>
      <c r="O724" s="5">
        <v>-8.6300000000000008</v>
      </c>
      <c r="P724" s="6">
        <v>0</v>
      </c>
    </row>
    <row r="725" spans="1:16">
      <c r="A725" s="17">
        <v>44975</v>
      </c>
      <c r="B725" t="s">
        <v>401</v>
      </c>
      <c r="C725" t="s">
        <v>371</v>
      </c>
      <c r="D725" s="5">
        <v>276</v>
      </c>
      <c r="E725" s="5" t="s">
        <v>37</v>
      </c>
      <c r="F725" s="5">
        <v>0</v>
      </c>
      <c r="G725" s="5">
        <v>125</v>
      </c>
      <c r="H725" s="5">
        <v>227</v>
      </c>
      <c r="I725" s="5">
        <v>157</v>
      </c>
      <c r="J725" s="5">
        <v>75</v>
      </c>
      <c r="K725" s="5">
        <v>298</v>
      </c>
      <c r="L725" s="5" t="s">
        <v>304</v>
      </c>
      <c r="M725" s="5">
        <v>0</v>
      </c>
      <c r="N725" s="5">
        <v>14</v>
      </c>
      <c r="O725" s="5">
        <v>-3.17</v>
      </c>
      <c r="P725" s="6">
        <v>12.78</v>
      </c>
    </row>
    <row r="726" spans="1:16">
      <c r="A726" s="17">
        <v>44975</v>
      </c>
      <c r="B726" t="s">
        <v>400</v>
      </c>
      <c r="C726" t="s">
        <v>370</v>
      </c>
      <c r="D726" s="5">
        <v>274</v>
      </c>
      <c r="E726" s="5">
        <v>0</v>
      </c>
      <c r="F726" s="5" t="s">
        <v>18</v>
      </c>
      <c r="G726" s="5">
        <v>317</v>
      </c>
      <c r="H726" s="5">
        <v>328</v>
      </c>
      <c r="I726" s="5" t="s">
        <v>34</v>
      </c>
      <c r="J726" s="5" t="s">
        <v>34</v>
      </c>
      <c r="K726" s="5">
        <v>517</v>
      </c>
      <c r="L726" s="5" t="e">
        <v>#N/A</v>
      </c>
      <c r="M726" s="5" t="e">
        <v>#N/A</v>
      </c>
      <c r="N726" s="5">
        <v>3</v>
      </c>
      <c r="O726" s="5">
        <v>-9.19</v>
      </c>
      <c r="P726" s="6" t="e">
        <v>#N/A</v>
      </c>
    </row>
    <row r="727" spans="1:16">
      <c r="A727" s="17">
        <v>44975</v>
      </c>
      <c r="B727" t="s">
        <v>36</v>
      </c>
      <c r="C727" t="s">
        <v>369</v>
      </c>
      <c r="D727" s="5">
        <v>358</v>
      </c>
      <c r="E727" s="5" t="s">
        <v>44</v>
      </c>
      <c r="F727" s="5">
        <v>0</v>
      </c>
      <c r="G727" s="5">
        <v>89</v>
      </c>
      <c r="H727" s="5">
        <v>193</v>
      </c>
      <c r="I727" s="5" t="s">
        <v>34</v>
      </c>
      <c r="J727" s="5" t="s">
        <v>34</v>
      </c>
      <c r="K727" s="5" t="s">
        <v>34</v>
      </c>
      <c r="L727" s="5" t="e">
        <v>#N/A</v>
      </c>
      <c r="M727" s="5" t="e">
        <v>#N/A</v>
      </c>
      <c r="N727" s="5">
        <v>-7</v>
      </c>
      <c r="O727" s="5">
        <v>-0.63</v>
      </c>
      <c r="P727" s="6" t="e">
        <v>#N/A</v>
      </c>
    </row>
    <row r="728" spans="1:16">
      <c r="A728" s="17">
        <v>44975</v>
      </c>
      <c r="B728" t="s">
        <v>214</v>
      </c>
      <c r="C728" t="s">
        <v>82</v>
      </c>
      <c r="D728" s="5">
        <v>418</v>
      </c>
      <c r="E728" s="5">
        <v>0</v>
      </c>
      <c r="F728" s="5" t="s">
        <v>18</v>
      </c>
      <c r="G728" s="5">
        <v>98</v>
      </c>
      <c r="H728" s="5">
        <v>101</v>
      </c>
      <c r="I728" s="5">
        <v>154</v>
      </c>
      <c r="J728" s="5">
        <v>158</v>
      </c>
      <c r="K728" s="5">
        <v>416</v>
      </c>
      <c r="L728" s="5" t="s">
        <v>18</v>
      </c>
      <c r="M728" s="5">
        <v>0</v>
      </c>
      <c r="N728" s="5">
        <v>-2</v>
      </c>
      <c r="O728" s="5">
        <v>6.31</v>
      </c>
      <c r="P728" s="6">
        <v>1.05</v>
      </c>
    </row>
    <row r="729" spans="1:16">
      <c r="A729" s="17">
        <v>44975</v>
      </c>
      <c r="B729" t="s">
        <v>364</v>
      </c>
      <c r="C729" t="s">
        <v>116</v>
      </c>
      <c r="D729" s="5">
        <v>168</v>
      </c>
      <c r="E729" s="5" t="s">
        <v>18</v>
      </c>
      <c r="F729" s="5">
        <v>0</v>
      </c>
      <c r="G729" s="5">
        <v>281</v>
      </c>
      <c r="H729" s="5">
        <v>182</v>
      </c>
      <c r="I729" s="5">
        <v>218</v>
      </c>
      <c r="J729" s="5">
        <v>185</v>
      </c>
      <c r="K729" s="5">
        <v>185</v>
      </c>
      <c r="L729" s="5">
        <v>0</v>
      </c>
      <c r="M729" s="5" t="s">
        <v>19</v>
      </c>
      <c r="N729" s="5">
        <v>6</v>
      </c>
      <c r="O729" s="5">
        <v>-5.16</v>
      </c>
      <c r="P729" s="6">
        <v>-1.03</v>
      </c>
    </row>
    <row r="730" spans="1:16">
      <c r="A730" s="17">
        <v>44975</v>
      </c>
      <c r="B730" t="s">
        <v>38</v>
      </c>
      <c r="C730" t="s">
        <v>292</v>
      </c>
      <c r="D730" s="5">
        <v>21</v>
      </c>
      <c r="E730" s="5">
        <v>1</v>
      </c>
      <c r="F730" s="5">
        <v>0</v>
      </c>
      <c r="G730" s="5">
        <v>28</v>
      </c>
      <c r="H730" s="5">
        <v>18</v>
      </c>
      <c r="I730" s="5">
        <v>79</v>
      </c>
      <c r="J730" s="5">
        <v>88</v>
      </c>
      <c r="K730" s="5">
        <v>446</v>
      </c>
      <c r="L730" s="5" t="s">
        <v>26</v>
      </c>
      <c r="M730" s="5">
        <v>0</v>
      </c>
      <c r="N730" s="5">
        <v>-3</v>
      </c>
      <c r="O730" s="5">
        <v>18.59</v>
      </c>
      <c r="P730" s="6">
        <v>8.3699999999999992</v>
      </c>
    </row>
    <row r="731" spans="1:16">
      <c r="A731" s="17">
        <v>44975</v>
      </c>
      <c r="B731" t="s">
        <v>184</v>
      </c>
      <c r="C731" t="s">
        <v>142</v>
      </c>
      <c r="D731" s="5">
        <v>346</v>
      </c>
      <c r="E731" s="5" t="s">
        <v>26</v>
      </c>
      <c r="F731" s="5">
        <v>0</v>
      </c>
      <c r="G731" s="5">
        <v>124</v>
      </c>
      <c r="H731" s="5">
        <v>85</v>
      </c>
      <c r="I731" s="5">
        <v>329</v>
      </c>
      <c r="J731" s="5">
        <v>171</v>
      </c>
      <c r="K731" s="5">
        <v>311</v>
      </c>
      <c r="L731" s="5">
        <v>0</v>
      </c>
      <c r="M731" s="5" t="s">
        <v>18</v>
      </c>
      <c r="N731" s="5">
        <v>-3</v>
      </c>
      <c r="O731" s="5">
        <v>8.66</v>
      </c>
      <c r="P731" s="6">
        <v>1.04</v>
      </c>
    </row>
    <row r="732" spans="1:16">
      <c r="A732" s="17">
        <v>44975</v>
      </c>
      <c r="B732" t="s">
        <v>67</v>
      </c>
      <c r="C732" t="s">
        <v>197</v>
      </c>
      <c r="D732" s="5">
        <v>279</v>
      </c>
      <c r="E732" s="5" t="s">
        <v>60</v>
      </c>
      <c r="F732" s="5">
        <v>0</v>
      </c>
      <c r="G732" s="5">
        <v>135</v>
      </c>
      <c r="H732" s="5">
        <v>63</v>
      </c>
      <c r="I732" s="5">
        <v>153</v>
      </c>
      <c r="J732" s="5">
        <v>199</v>
      </c>
      <c r="K732" s="5">
        <v>443</v>
      </c>
      <c r="L732" s="5">
        <v>0</v>
      </c>
      <c r="M732" s="5" t="s">
        <v>18</v>
      </c>
      <c r="N732" s="5" t="e">
        <v>#N/A</v>
      </c>
      <c r="O732" s="5">
        <v>13.41</v>
      </c>
      <c r="P732" s="6">
        <v>-1.29</v>
      </c>
    </row>
    <row r="733" spans="1:16">
      <c r="A733" s="17">
        <v>44975</v>
      </c>
      <c r="B733" t="s">
        <v>384</v>
      </c>
      <c r="C733" t="s">
        <v>233</v>
      </c>
      <c r="D733" s="5">
        <v>305</v>
      </c>
      <c r="E733" s="5" t="s">
        <v>18</v>
      </c>
      <c r="F733" s="5">
        <v>0</v>
      </c>
      <c r="G733" s="5">
        <v>67</v>
      </c>
      <c r="H733" s="5">
        <v>37</v>
      </c>
      <c r="I733" s="5">
        <v>119</v>
      </c>
      <c r="J733" s="5">
        <v>175</v>
      </c>
      <c r="K733" s="5">
        <v>231</v>
      </c>
      <c r="L733" s="5">
        <v>0</v>
      </c>
      <c r="M733" s="5" t="s">
        <v>75</v>
      </c>
      <c r="N733" s="5">
        <v>-8</v>
      </c>
      <c r="O733" s="5">
        <v>13.98</v>
      </c>
      <c r="P733" s="6">
        <v>-4.5</v>
      </c>
    </row>
    <row r="734" spans="1:16">
      <c r="A734" s="17">
        <v>44975</v>
      </c>
      <c r="B734" t="s">
        <v>204</v>
      </c>
      <c r="C734" t="s">
        <v>203</v>
      </c>
      <c r="D734" s="5">
        <v>240</v>
      </c>
      <c r="E734" s="5" t="s">
        <v>44</v>
      </c>
      <c r="F734" s="5">
        <v>0</v>
      </c>
      <c r="G734" s="5">
        <v>148</v>
      </c>
      <c r="H734" s="5">
        <v>164</v>
      </c>
      <c r="I734" s="5">
        <v>175</v>
      </c>
      <c r="J734" s="5">
        <v>121</v>
      </c>
      <c r="K734" s="5">
        <v>242</v>
      </c>
      <c r="L734" s="5" t="s">
        <v>18</v>
      </c>
      <c r="M734" s="5">
        <v>0</v>
      </c>
      <c r="N734" s="5">
        <v>6</v>
      </c>
      <c r="O734" s="5">
        <v>-0.01</v>
      </c>
      <c r="P734" s="6">
        <v>5.09</v>
      </c>
    </row>
    <row r="735" spans="1:16">
      <c r="A735" s="17">
        <v>44975</v>
      </c>
      <c r="B735" t="s">
        <v>186</v>
      </c>
      <c r="C735" t="s">
        <v>185</v>
      </c>
      <c r="D735" s="5">
        <v>46</v>
      </c>
      <c r="E735" s="5">
        <v>0</v>
      </c>
      <c r="F735" s="5" t="s">
        <v>37</v>
      </c>
      <c r="G735" s="5">
        <v>38</v>
      </c>
      <c r="H735" s="5">
        <v>78</v>
      </c>
      <c r="I735" s="5" t="s">
        <v>34</v>
      </c>
      <c r="J735" s="5" t="s">
        <v>34</v>
      </c>
      <c r="K735" s="5" t="s">
        <v>34</v>
      </c>
      <c r="L735" s="5" t="e">
        <v>#N/A</v>
      </c>
      <c r="M735" s="5" t="e">
        <v>#N/A</v>
      </c>
      <c r="N735" s="5">
        <v>10</v>
      </c>
      <c r="O735" s="5">
        <v>9.2799999999999994</v>
      </c>
      <c r="P735" s="6">
        <v>23.62</v>
      </c>
    </row>
    <row r="736" spans="1:16">
      <c r="A736" s="17">
        <v>44975</v>
      </c>
      <c r="B736" t="s">
        <v>218</v>
      </c>
      <c r="C736" t="s">
        <v>207</v>
      </c>
      <c r="D736" s="5">
        <v>376</v>
      </c>
      <c r="E736" s="5">
        <v>0</v>
      </c>
      <c r="F736" s="5" t="s">
        <v>18</v>
      </c>
      <c r="G736" s="5">
        <v>70</v>
      </c>
      <c r="H736" s="5">
        <v>112</v>
      </c>
      <c r="I736" s="5">
        <v>20</v>
      </c>
      <c r="J736" s="5">
        <v>58</v>
      </c>
      <c r="K736" s="5">
        <v>435</v>
      </c>
      <c r="L736" s="5" t="s">
        <v>18</v>
      </c>
      <c r="M736" s="5">
        <v>0</v>
      </c>
      <c r="N736" s="5">
        <v>6</v>
      </c>
      <c r="O736" s="5">
        <v>7.62</v>
      </c>
      <c r="P736" s="6">
        <v>14.08</v>
      </c>
    </row>
    <row r="737" spans="1:16">
      <c r="A737" s="17">
        <v>44975</v>
      </c>
      <c r="B737" t="s">
        <v>206</v>
      </c>
      <c r="C737" t="s">
        <v>376</v>
      </c>
      <c r="D737" s="5">
        <v>302</v>
      </c>
      <c r="E737" s="5">
        <v>0</v>
      </c>
      <c r="F737" s="5" t="s">
        <v>18</v>
      </c>
      <c r="G737" s="5">
        <v>127</v>
      </c>
      <c r="H737" s="5">
        <v>224</v>
      </c>
      <c r="I737" s="5">
        <v>68</v>
      </c>
      <c r="J737" s="5">
        <v>100</v>
      </c>
      <c r="K737" s="5">
        <v>200</v>
      </c>
      <c r="L737" s="5">
        <v>0</v>
      </c>
      <c r="M737" s="5" t="s">
        <v>19</v>
      </c>
      <c r="N737" s="5">
        <v>9.5</v>
      </c>
      <c r="O737" s="5">
        <v>-1.83</v>
      </c>
      <c r="P737" s="6">
        <v>6.36</v>
      </c>
    </row>
    <row r="738" spans="1:16">
      <c r="A738" s="17">
        <v>44975</v>
      </c>
      <c r="B738" t="s">
        <v>378</v>
      </c>
      <c r="C738" t="s">
        <v>148</v>
      </c>
      <c r="D738" s="5" t="e">
        <v>#N/A</v>
      </c>
      <c r="E738" s="5" t="e">
        <v>#N/A</v>
      </c>
      <c r="F738" s="5" t="e">
        <v>#N/A</v>
      </c>
      <c r="G738" s="5" t="s">
        <v>34</v>
      </c>
      <c r="H738" s="5" t="s">
        <v>34</v>
      </c>
      <c r="I738" s="5" t="s">
        <v>34</v>
      </c>
      <c r="J738" s="5" t="s">
        <v>34</v>
      </c>
      <c r="K738" s="5">
        <v>417</v>
      </c>
      <c r="L738" s="5">
        <v>0</v>
      </c>
      <c r="M738" s="5" t="s">
        <v>44</v>
      </c>
      <c r="N738" s="5" t="e">
        <v>#N/A</v>
      </c>
      <c r="O738" s="5" t="e">
        <v>#N/A</v>
      </c>
      <c r="P738" s="6">
        <v>-9.7200000000000006</v>
      </c>
    </row>
    <row r="739" spans="1:16">
      <c r="A739" s="17">
        <v>44975</v>
      </c>
      <c r="B739" t="s">
        <v>202</v>
      </c>
      <c r="C739" t="s">
        <v>188</v>
      </c>
      <c r="D739" s="5">
        <v>460</v>
      </c>
      <c r="E739" s="5" t="s">
        <v>18</v>
      </c>
      <c r="F739" s="5">
        <v>0</v>
      </c>
      <c r="G739" s="5">
        <v>115</v>
      </c>
      <c r="H739" s="5">
        <v>225</v>
      </c>
      <c r="I739" s="5">
        <v>222</v>
      </c>
      <c r="J739" s="5">
        <v>235</v>
      </c>
      <c r="K739" s="5">
        <v>312</v>
      </c>
      <c r="L739" s="5" t="s">
        <v>19</v>
      </c>
      <c r="M739" s="5">
        <v>0</v>
      </c>
      <c r="N739" s="5" t="e">
        <v>#N/A</v>
      </c>
      <c r="O739" s="5">
        <v>-3.27</v>
      </c>
      <c r="P739" s="6">
        <v>-5.22</v>
      </c>
    </row>
    <row r="740" spans="1:16">
      <c r="A740" s="17">
        <v>44975</v>
      </c>
      <c r="B740" t="s">
        <v>256</v>
      </c>
      <c r="C740" t="s">
        <v>374</v>
      </c>
      <c r="D740" s="5">
        <v>55</v>
      </c>
      <c r="E740" s="5">
        <v>0</v>
      </c>
      <c r="F740" s="5" t="s">
        <v>169</v>
      </c>
      <c r="G740" s="5">
        <v>100</v>
      </c>
      <c r="H740" s="5">
        <v>204</v>
      </c>
      <c r="I740" s="5">
        <v>7</v>
      </c>
      <c r="J740" s="5">
        <v>3</v>
      </c>
      <c r="K740" s="5">
        <v>422</v>
      </c>
      <c r="L740" s="5">
        <v>5</v>
      </c>
      <c r="M740" s="5">
        <v>0</v>
      </c>
      <c r="N740" s="5">
        <v>25</v>
      </c>
      <c r="O740" s="5">
        <v>-7.71</v>
      </c>
      <c r="P740" s="6">
        <v>26.77</v>
      </c>
    </row>
    <row r="741" spans="1:16">
      <c r="A741" s="17">
        <v>44976</v>
      </c>
      <c r="B741" t="s">
        <v>268</v>
      </c>
      <c r="C741" t="s">
        <v>226</v>
      </c>
      <c r="D741" s="5">
        <v>293</v>
      </c>
      <c r="E741" s="5">
        <v>0</v>
      </c>
      <c r="F741" s="5" t="s">
        <v>60</v>
      </c>
      <c r="G741" s="5">
        <v>8</v>
      </c>
      <c r="H741" s="5">
        <v>17</v>
      </c>
      <c r="I741" s="5">
        <v>5</v>
      </c>
      <c r="J741" s="5">
        <v>5</v>
      </c>
      <c r="K741" s="5">
        <v>318</v>
      </c>
      <c r="L741" s="5">
        <v>0</v>
      </c>
      <c r="M741" s="5" t="s">
        <v>19</v>
      </c>
      <c r="N741" s="5">
        <v>12.5</v>
      </c>
      <c r="O741" s="5">
        <v>12.89</v>
      </c>
      <c r="P741" s="6">
        <v>24.53</v>
      </c>
    </row>
    <row r="742" spans="1:16">
      <c r="A742" s="17">
        <v>44976</v>
      </c>
      <c r="B742" t="s">
        <v>104</v>
      </c>
      <c r="C742" t="s">
        <v>103</v>
      </c>
      <c r="D742" s="5">
        <v>267</v>
      </c>
      <c r="E742" s="5">
        <v>0</v>
      </c>
      <c r="F742" s="5" t="s">
        <v>18</v>
      </c>
      <c r="G742" s="5">
        <v>40</v>
      </c>
      <c r="H742" s="5">
        <v>22</v>
      </c>
      <c r="I742" s="5">
        <v>56</v>
      </c>
      <c r="J742" s="5">
        <v>36</v>
      </c>
      <c r="K742" s="5">
        <v>270</v>
      </c>
      <c r="L742" s="5">
        <v>0</v>
      </c>
      <c r="M742" s="5">
        <v>1</v>
      </c>
      <c r="N742" s="5">
        <v>4.5</v>
      </c>
      <c r="O742" s="5">
        <v>15.5</v>
      </c>
      <c r="P742" s="6">
        <v>14.55</v>
      </c>
    </row>
    <row r="743" spans="1:16">
      <c r="A743" s="17">
        <v>44976</v>
      </c>
      <c r="B743" t="s">
        <v>334</v>
      </c>
      <c r="C743" t="s">
        <v>398</v>
      </c>
      <c r="D743" s="5">
        <v>165</v>
      </c>
      <c r="E743" s="5">
        <v>0</v>
      </c>
      <c r="F743" s="5" t="s">
        <v>37</v>
      </c>
      <c r="G743" s="5">
        <v>338</v>
      </c>
      <c r="H743" s="5">
        <v>363</v>
      </c>
      <c r="I743" s="5" t="s">
        <v>34</v>
      </c>
      <c r="J743" s="5" t="s">
        <v>34</v>
      </c>
      <c r="K743" s="5">
        <v>96</v>
      </c>
      <c r="L743" s="5" t="s">
        <v>19</v>
      </c>
      <c r="M743" s="5">
        <v>0</v>
      </c>
      <c r="N743" s="5">
        <v>16.5</v>
      </c>
      <c r="O743" s="5">
        <v>-24.07</v>
      </c>
      <c r="P743" s="6">
        <v>-1.18</v>
      </c>
    </row>
    <row r="744" spans="1:16">
      <c r="A744" s="17">
        <v>44976</v>
      </c>
      <c r="B744" t="s">
        <v>177</v>
      </c>
      <c r="C744" t="s">
        <v>251</v>
      </c>
      <c r="D744" s="5">
        <v>412</v>
      </c>
      <c r="E744" s="5">
        <v>0</v>
      </c>
      <c r="F744" s="5" t="s">
        <v>60</v>
      </c>
      <c r="G744" s="5">
        <v>133</v>
      </c>
      <c r="H744" s="5">
        <v>245</v>
      </c>
      <c r="I744" s="5">
        <v>105</v>
      </c>
      <c r="J744" s="5">
        <v>135</v>
      </c>
      <c r="K744" s="5">
        <v>385</v>
      </c>
      <c r="L744" s="5">
        <v>0</v>
      </c>
      <c r="M744" s="5" t="s">
        <v>26</v>
      </c>
      <c r="N744" s="5">
        <v>13</v>
      </c>
      <c r="O744" s="5">
        <v>-10.45</v>
      </c>
      <c r="P744" s="6">
        <v>4.2699999999999996</v>
      </c>
    </row>
    <row r="745" spans="1:16">
      <c r="A745" s="17">
        <v>44976</v>
      </c>
      <c r="B745" t="s">
        <v>62</v>
      </c>
      <c r="C745" t="s">
        <v>285</v>
      </c>
      <c r="D745" s="5">
        <v>37</v>
      </c>
      <c r="E745" s="5" t="s">
        <v>60</v>
      </c>
      <c r="F745" s="5">
        <v>0</v>
      </c>
      <c r="G745" s="5">
        <v>173</v>
      </c>
      <c r="H745" s="5">
        <v>87</v>
      </c>
      <c r="I745" s="5">
        <v>134</v>
      </c>
      <c r="J745" s="5">
        <v>108</v>
      </c>
      <c r="K745" s="5">
        <v>365</v>
      </c>
      <c r="L745" s="5" t="s">
        <v>18</v>
      </c>
      <c r="M745" s="5">
        <v>0</v>
      </c>
      <c r="N745" s="5">
        <v>-1.5</v>
      </c>
      <c r="O745" s="5">
        <v>10.199999999999999</v>
      </c>
      <c r="P745" s="6">
        <v>2.72</v>
      </c>
    </row>
    <row r="746" spans="1:16">
      <c r="A746" s="17">
        <v>44976</v>
      </c>
      <c r="B746" t="s">
        <v>420</v>
      </c>
      <c r="C746" t="s">
        <v>244</v>
      </c>
      <c r="D746" s="5">
        <v>161</v>
      </c>
      <c r="E746" s="5" t="s">
        <v>27</v>
      </c>
      <c r="F746" s="5">
        <v>0</v>
      </c>
      <c r="G746" s="5">
        <v>162</v>
      </c>
      <c r="H746" s="5">
        <v>76</v>
      </c>
      <c r="I746" s="5">
        <v>171</v>
      </c>
      <c r="J746" s="5">
        <v>313</v>
      </c>
      <c r="K746" s="5">
        <v>514</v>
      </c>
      <c r="L746" s="5">
        <v>0</v>
      </c>
      <c r="M746" s="5" t="s">
        <v>18</v>
      </c>
      <c r="N746" s="5">
        <v>-11</v>
      </c>
      <c r="O746" s="5">
        <v>10.16</v>
      </c>
      <c r="P746" s="6">
        <v>-10.93</v>
      </c>
    </row>
    <row r="747" spans="1:16">
      <c r="A747" s="17">
        <v>44976</v>
      </c>
      <c r="B747" t="s">
        <v>246</v>
      </c>
      <c r="C747" t="s">
        <v>248</v>
      </c>
      <c r="D747" s="5">
        <v>326</v>
      </c>
      <c r="E747" s="5">
        <v>0</v>
      </c>
      <c r="F747" s="5" t="s">
        <v>18</v>
      </c>
      <c r="G747" s="5">
        <v>232</v>
      </c>
      <c r="H747" s="5">
        <v>197</v>
      </c>
      <c r="I747" s="5">
        <v>238</v>
      </c>
      <c r="J747" s="5">
        <v>124</v>
      </c>
      <c r="K747" s="5">
        <v>321</v>
      </c>
      <c r="L747" s="5" t="s">
        <v>18</v>
      </c>
      <c r="M747" s="5">
        <v>0</v>
      </c>
      <c r="N747" s="5">
        <v>3</v>
      </c>
      <c r="O747" s="5">
        <v>-1.31</v>
      </c>
      <c r="P747" s="6">
        <v>1.1399999999999999</v>
      </c>
    </row>
    <row r="748" spans="1:16">
      <c r="A748" s="17">
        <v>44976</v>
      </c>
      <c r="B748" t="s">
        <v>247</v>
      </c>
      <c r="C748" t="s">
        <v>250</v>
      </c>
      <c r="D748" s="5">
        <v>58</v>
      </c>
      <c r="E748" s="5" t="s">
        <v>19</v>
      </c>
      <c r="F748" s="5">
        <v>0</v>
      </c>
      <c r="G748" s="5">
        <v>252</v>
      </c>
      <c r="H748" s="5">
        <v>271</v>
      </c>
      <c r="I748" s="5">
        <v>290</v>
      </c>
      <c r="J748" s="5">
        <v>0</v>
      </c>
      <c r="K748" s="5">
        <v>246</v>
      </c>
      <c r="L748" s="5" t="s">
        <v>18</v>
      </c>
      <c r="M748" s="5">
        <v>0</v>
      </c>
      <c r="N748" s="5">
        <v>3</v>
      </c>
      <c r="O748" s="5">
        <v>-7.86</v>
      </c>
      <c r="P748" s="6">
        <v>-10.210000000000001</v>
      </c>
    </row>
    <row r="749" spans="1:16">
      <c r="A749" s="17">
        <v>44976</v>
      </c>
      <c r="B749" t="s">
        <v>243</v>
      </c>
      <c r="C749" t="s">
        <v>249</v>
      </c>
      <c r="D749" s="5">
        <v>260</v>
      </c>
      <c r="E749" s="5">
        <v>0</v>
      </c>
      <c r="F749" s="5" t="s">
        <v>19</v>
      </c>
      <c r="G749" s="5">
        <v>259</v>
      </c>
      <c r="H749" s="5">
        <v>248</v>
      </c>
      <c r="I749" s="5">
        <v>263</v>
      </c>
      <c r="J749" s="5">
        <v>296</v>
      </c>
      <c r="K749" s="5">
        <v>205</v>
      </c>
      <c r="L749" s="5">
        <v>0</v>
      </c>
      <c r="M749" s="5" t="s">
        <v>37</v>
      </c>
      <c r="N749" s="5">
        <v>-2</v>
      </c>
      <c r="O749" s="5">
        <v>-6.21</v>
      </c>
      <c r="P749" s="6">
        <v>-12.99</v>
      </c>
    </row>
    <row r="750" spans="1:16">
      <c r="A750" s="17">
        <v>44976</v>
      </c>
      <c r="B750" t="s">
        <v>245</v>
      </c>
      <c r="C750" t="s">
        <v>241</v>
      </c>
      <c r="D750" s="5">
        <v>204</v>
      </c>
      <c r="E750" s="5">
        <v>0</v>
      </c>
      <c r="F750" s="5" t="s">
        <v>18</v>
      </c>
      <c r="G750" s="5">
        <v>255</v>
      </c>
      <c r="H750" s="5">
        <v>320</v>
      </c>
      <c r="I750" s="5">
        <v>229</v>
      </c>
      <c r="J750" s="5">
        <v>254</v>
      </c>
      <c r="K750" s="5">
        <v>113</v>
      </c>
      <c r="L750" s="5" t="s">
        <v>19</v>
      </c>
      <c r="M750" s="5">
        <v>0</v>
      </c>
      <c r="N750" s="5">
        <v>5</v>
      </c>
      <c r="O750" s="5">
        <v>-9.99</v>
      </c>
      <c r="P750" s="6">
        <v>-5.93</v>
      </c>
    </row>
    <row r="751" spans="1:16">
      <c r="A751" s="17">
        <v>44976</v>
      </c>
      <c r="B751" t="s">
        <v>319</v>
      </c>
      <c r="C751" t="s">
        <v>71</v>
      </c>
      <c r="D751" s="5">
        <v>129</v>
      </c>
      <c r="E751" s="5">
        <v>0</v>
      </c>
      <c r="F751" s="5" t="s">
        <v>19</v>
      </c>
      <c r="G751" s="5">
        <v>213</v>
      </c>
      <c r="H751" s="5">
        <v>194</v>
      </c>
      <c r="I751" s="5">
        <v>31</v>
      </c>
      <c r="J751" s="5">
        <v>155</v>
      </c>
      <c r="K751" s="5">
        <v>370</v>
      </c>
      <c r="L751" s="5">
        <v>0</v>
      </c>
      <c r="M751" s="5" t="s">
        <v>37</v>
      </c>
      <c r="N751" s="5">
        <v>5</v>
      </c>
      <c r="O751" s="5">
        <v>-4.7</v>
      </c>
      <c r="P751" s="6">
        <v>-0.42</v>
      </c>
    </row>
    <row r="752" spans="1:16">
      <c r="A752" s="17">
        <v>44976</v>
      </c>
      <c r="B752" t="s">
        <v>173</v>
      </c>
      <c r="C752" t="s">
        <v>143</v>
      </c>
      <c r="D752" s="5">
        <v>473</v>
      </c>
      <c r="E752" s="5">
        <v>0</v>
      </c>
      <c r="F752" s="5" t="s">
        <v>18</v>
      </c>
      <c r="G752" s="5">
        <v>109</v>
      </c>
      <c r="H752" s="5">
        <v>209</v>
      </c>
      <c r="I752" s="5" t="s">
        <v>34</v>
      </c>
      <c r="J752" s="5" t="s">
        <v>34</v>
      </c>
      <c r="K752" s="5">
        <v>319</v>
      </c>
      <c r="L752" s="5">
        <v>0</v>
      </c>
      <c r="M752" s="5" t="s">
        <v>26</v>
      </c>
      <c r="N752" s="5">
        <v>-2.5</v>
      </c>
      <c r="O752" s="5">
        <v>-1.05</v>
      </c>
      <c r="P752" s="6">
        <v>-6.16</v>
      </c>
    </row>
    <row r="753" spans="1:16">
      <c r="A753" s="17">
        <v>44976</v>
      </c>
      <c r="B753" t="s">
        <v>227</v>
      </c>
      <c r="C753" t="s">
        <v>252</v>
      </c>
      <c r="D753" s="5">
        <v>217</v>
      </c>
      <c r="E753" s="5" t="s">
        <v>37</v>
      </c>
      <c r="F753" s="5">
        <v>0</v>
      </c>
      <c r="G753" s="5">
        <v>16</v>
      </c>
      <c r="H753" s="5">
        <v>35</v>
      </c>
      <c r="I753" s="5">
        <v>11</v>
      </c>
      <c r="J753" s="5">
        <v>1</v>
      </c>
      <c r="K753" s="5">
        <v>148</v>
      </c>
      <c r="L753" s="5" t="s">
        <v>27</v>
      </c>
      <c r="M753" s="5">
        <v>0</v>
      </c>
      <c r="N753" s="5">
        <v>14</v>
      </c>
      <c r="O753" s="5">
        <v>15.66</v>
      </c>
      <c r="P753" s="6">
        <v>29.82</v>
      </c>
    </row>
    <row r="754" spans="1:16">
      <c r="A754" s="17">
        <v>44976</v>
      </c>
      <c r="B754" t="s">
        <v>303</v>
      </c>
      <c r="C754" t="s">
        <v>343</v>
      </c>
      <c r="D754" s="5">
        <v>141</v>
      </c>
      <c r="E754" s="5">
        <v>0</v>
      </c>
      <c r="F754" s="5" t="s">
        <v>44</v>
      </c>
      <c r="G754" s="5">
        <v>227</v>
      </c>
      <c r="H754" s="5">
        <v>362</v>
      </c>
      <c r="I754" s="5" t="s">
        <v>34</v>
      </c>
      <c r="J754" s="5" t="s">
        <v>34</v>
      </c>
      <c r="K754" s="5">
        <v>70</v>
      </c>
      <c r="L754" s="5" t="s">
        <v>19</v>
      </c>
      <c r="M754" s="5">
        <v>0</v>
      </c>
      <c r="N754" s="5">
        <v>13</v>
      </c>
      <c r="O754" s="5">
        <v>-28.89</v>
      </c>
      <c r="P754" s="6">
        <v>-9.44</v>
      </c>
    </row>
    <row r="755" spans="1:16">
      <c r="A755" s="17">
        <v>44976</v>
      </c>
      <c r="B755" t="s">
        <v>264</v>
      </c>
      <c r="C755" t="s">
        <v>254</v>
      </c>
      <c r="D755" s="5">
        <v>104</v>
      </c>
      <c r="E755" s="5" t="s">
        <v>19</v>
      </c>
      <c r="F755" s="5">
        <v>0</v>
      </c>
      <c r="G755" s="5">
        <v>160</v>
      </c>
      <c r="H755" s="5">
        <v>203</v>
      </c>
      <c r="I755" s="5">
        <v>60</v>
      </c>
      <c r="J755" s="5">
        <v>176</v>
      </c>
      <c r="K755" s="5">
        <v>351</v>
      </c>
      <c r="L755" s="5">
        <v>0</v>
      </c>
      <c r="M755" s="5" t="s">
        <v>19</v>
      </c>
      <c r="N755" s="5">
        <v>7</v>
      </c>
      <c r="O755" s="5">
        <v>-2.39</v>
      </c>
      <c r="P755" s="6">
        <v>-0.95</v>
      </c>
    </row>
    <row r="756" spans="1:16">
      <c r="A756" s="17">
        <v>44976</v>
      </c>
      <c r="B756" t="s">
        <v>157</v>
      </c>
      <c r="C756" t="s">
        <v>283</v>
      </c>
      <c r="D756" s="5">
        <v>445</v>
      </c>
      <c r="E756" s="5">
        <v>0</v>
      </c>
      <c r="F756" s="5" t="s">
        <v>18</v>
      </c>
      <c r="G756" s="5">
        <v>234</v>
      </c>
      <c r="H756" s="5">
        <v>311</v>
      </c>
      <c r="I756" s="5" t="s">
        <v>34</v>
      </c>
      <c r="J756" s="5" t="s">
        <v>34</v>
      </c>
      <c r="K756" s="5">
        <v>515</v>
      </c>
      <c r="L756" s="5">
        <v>0</v>
      </c>
      <c r="M756" s="5" t="s">
        <v>37</v>
      </c>
      <c r="N756" s="5">
        <v>-1.5</v>
      </c>
      <c r="O756" s="5">
        <v>-8.8699999999999992</v>
      </c>
      <c r="P756" s="6">
        <v>0</v>
      </c>
    </row>
    <row r="757" spans="1:16">
      <c r="A757" s="17">
        <v>44976</v>
      </c>
      <c r="B757" t="s">
        <v>267</v>
      </c>
      <c r="C757" t="s">
        <v>219</v>
      </c>
      <c r="D757" s="5">
        <v>130</v>
      </c>
      <c r="E757" s="5">
        <v>0</v>
      </c>
      <c r="F757" s="5" t="s">
        <v>27</v>
      </c>
      <c r="G757" s="5">
        <v>76</v>
      </c>
      <c r="H757" s="5">
        <v>230</v>
      </c>
      <c r="I757" s="5">
        <v>55</v>
      </c>
      <c r="J757" s="5">
        <v>84</v>
      </c>
      <c r="K757" s="5">
        <v>45</v>
      </c>
      <c r="L757" s="5">
        <v>0</v>
      </c>
      <c r="M757" s="5" t="s">
        <v>18</v>
      </c>
      <c r="N757" s="5">
        <v>5</v>
      </c>
      <c r="O757" s="5">
        <v>-2.92</v>
      </c>
      <c r="P757" s="6">
        <v>5.42</v>
      </c>
    </row>
    <row r="758" spans="1:16">
      <c r="A758" s="17">
        <v>44976</v>
      </c>
      <c r="B758" t="s">
        <v>144</v>
      </c>
      <c r="C758" t="s">
        <v>172</v>
      </c>
      <c r="D758" s="5">
        <v>285</v>
      </c>
      <c r="E758" s="5" t="s">
        <v>19</v>
      </c>
      <c r="F758" s="5">
        <v>0</v>
      </c>
      <c r="G758" s="5">
        <v>129</v>
      </c>
      <c r="H758" s="5">
        <v>222</v>
      </c>
      <c r="I758" s="5" t="s">
        <v>34</v>
      </c>
      <c r="J758" s="5" t="s">
        <v>34</v>
      </c>
      <c r="K758" s="5">
        <v>75</v>
      </c>
      <c r="L758" s="5" t="s">
        <v>37</v>
      </c>
      <c r="M758" s="5">
        <v>0</v>
      </c>
      <c r="N758" s="5">
        <v>2.5</v>
      </c>
      <c r="O758" s="5">
        <v>-1.58</v>
      </c>
      <c r="P758" s="6">
        <v>-0.5</v>
      </c>
    </row>
    <row r="759" spans="1:16">
      <c r="A759" s="17">
        <v>44976</v>
      </c>
      <c r="B759" t="s">
        <v>61</v>
      </c>
      <c r="C759" t="s">
        <v>58</v>
      </c>
      <c r="D759" s="5">
        <v>27</v>
      </c>
      <c r="E759" s="5" t="s">
        <v>19</v>
      </c>
      <c r="F759" s="5">
        <v>0</v>
      </c>
      <c r="G759" s="5">
        <v>77</v>
      </c>
      <c r="H759" s="5">
        <v>127</v>
      </c>
      <c r="I759" s="5">
        <v>74</v>
      </c>
      <c r="J759" s="5">
        <v>89</v>
      </c>
      <c r="K759" s="5">
        <v>100</v>
      </c>
      <c r="L759" s="5" t="s">
        <v>75</v>
      </c>
      <c r="M759" s="5">
        <v>0</v>
      </c>
      <c r="N759" s="5">
        <v>7</v>
      </c>
      <c r="O759" s="5">
        <v>4.0199999999999996</v>
      </c>
      <c r="P759" s="6">
        <v>10.210000000000001</v>
      </c>
    </row>
    <row r="760" spans="1:16">
      <c r="A760" s="17">
        <v>44976</v>
      </c>
      <c r="B760" t="s">
        <v>192</v>
      </c>
      <c r="C760" t="s">
        <v>115</v>
      </c>
      <c r="D760" s="5">
        <v>60</v>
      </c>
      <c r="E760" s="5">
        <v>0</v>
      </c>
      <c r="F760" s="5" t="s">
        <v>18</v>
      </c>
      <c r="G760" s="5">
        <v>331</v>
      </c>
      <c r="H760" s="5">
        <v>333</v>
      </c>
      <c r="I760" s="5">
        <v>174</v>
      </c>
      <c r="J760" s="5">
        <v>268</v>
      </c>
      <c r="K760" s="5">
        <v>26</v>
      </c>
      <c r="L760" s="5">
        <v>0</v>
      </c>
      <c r="M760" s="5" t="s">
        <v>18</v>
      </c>
      <c r="N760" s="5">
        <v>8</v>
      </c>
      <c r="O760" s="5">
        <v>-14</v>
      </c>
      <c r="P760" s="6">
        <v>-8.1</v>
      </c>
    </row>
    <row r="761" spans="1:16">
      <c r="A761" s="17">
        <v>44976</v>
      </c>
      <c r="B761" t="s">
        <v>225</v>
      </c>
      <c r="C761" t="s">
        <v>317</v>
      </c>
      <c r="D761" s="5">
        <v>209</v>
      </c>
      <c r="E761" s="5" t="s">
        <v>19</v>
      </c>
      <c r="F761" s="5">
        <v>0</v>
      </c>
      <c r="G761" s="5">
        <v>18</v>
      </c>
      <c r="H761" s="5">
        <v>43</v>
      </c>
      <c r="I761" s="5">
        <v>81</v>
      </c>
      <c r="J761" s="5">
        <v>94</v>
      </c>
      <c r="K761" s="5">
        <v>251</v>
      </c>
      <c r="L761" s="5" t="s">
        <v>19</v>
      </c>
      <c r="M761" s="5">
        <v>0</v>
      </c>
      <c r="N761" s="5">
        <v>-4.5</v>
      </c>
      <c r="O761" s="5">
        <v>19.38</v>
      </c>
      <c r="P761" s="6">
        <v>7.42</v>
      </c>
    </row>
    <row r="762" spans="1:16">
      <c r="A762" s="17">
        <v>44976</v>
      </c>
      <c r="B762" t="s">
        <v>22</v>
      </c>
      <c r="C762" t="s">
        <v>257</v>
      </c>
      <c r="D762" s="5">
        <v>106</v>
      </c>
      <c r="E762" s="5">
        <v>0</v>
      </c>
      <c r="F762" s="5" t="s">
        <v>18</v>
      </c>
      <c r="G762" s="5">
        <v>142</v>
      </c>
      <c r="H762" s="5">
        <v>258</v>
      </c>
      <c r="I762" s="5">
        <v>118</v>
      </c>
      <c r="J762" s="5">
        <v>109</v>
      </c>
      <c r="K762" s="5">
        <v>126</v>
      </c>
      <c r="L762" s="5">
        <v>0</v>
      </c>
      <c r="M762" s="5" t="s">
        <v>18</v>
      </c>
      <c r="N762" s="5">
        <v>13.5</v>
      </c>
      <c r="O762" s="5">
        <v>-6.42</v>
      </c>
      <c r="P762" s="6">
        <v>8.81</v>
      </c>
    </row>
    <row r="763" spans="1:16">
      <c r="A763" s="17">
        <v>44976</v>
      </c>
      <c r="B763" t="s">
        <v>346</v>
      </c>
      <c r="C763" t="s">
        <v>316</v>
      </c>
      <c r="D763" s="5">
        <v>162</v>
      </c>
      <c r="E763" s="5" t="s">
        <v>19</v>
      </c>
      <c r="F763" s="5">
        <v>0</v>
      </c>
      <c r="G763" s="5">
        <v>23</v>
      </c>
      <c r="H763" s="5">
        <v>32</v>
      </c>
      <c r="I763" s="5">
        <v>48</v>
      </c>
      <c r="J763" s="5">
        <v>56</v>
      </c>
      <c r="K763" s="5">
        <v>286</v>
      </c>
      <c r="L763" s="5" t="s">
        <v>26</v>
      </c>
      <c r="M763" s="5">
        <v>0</v>
      </c>
      <c r="N763" s="5">
        <v>-1.5</v>
      </c>
      <c r="O763" s="5">
        <v>16.809999999999999</v>
      </c>
      <c r="P763" s="6">
        <v>14.27</v>
      </c>
    </row>
    <row r="764" spans="1:16">
      <c r="A764" s="17">
        <v>44976</v>
      </c>
      <c r="B764" t="s">
        <v>217</v>
      </c>
      <c r="C764" t="s">
        <v>259</v>
      </c>
      <c r="D764" s="5">
        <v>299</v>
      </c>
      <c r="E764" s="5">
        <v>0</v>
      </c>
      <c r="F764" s="5" t="s">
        <v>19</v>
      </c>
      <c r="G764" s="5">
        <v>29</v>
      </c>
      <c r="H764" s="5">
        <v>64</v>
      </c>
      <c r="I764" s="5">
        <v>63</v>
      </c>
      <c r="J764" s="5">
        <v>65</v>
      </c>
      <c r="K764" s="5">
        <v>458</v>
      </c>
      <c r="L764" s="5" t="s">
        <v>19</v>
      </c>
      <c r="M764" s="5">
        <v>0</v>
      </c>
      <c r="N764" s="5">
        <v>1</v>
      </c>
      <c r="O764" s="5">
        <v>14.92</v>
      </c>
      <c r="P764" s="6">
        <v>12.39</v>
      </c>
    </row>
    <row r="765" spans="1:16">
      <c r="A765" s="17">
        <v>44976</v>
      </c>
      <c r="B765" t="s">
        <v>133</v>
      </c>
      <c r="C765" t="s">
        <v>293</v>
      </c>
      <c r="D765" s="5">
        <v>434</v>
      </c>
      <c r="E765" s="5">
        <v>0</v>
      </c>
      <c r="F765" s="5" t="s">
        <v>19</v>
      </c>
      <c r="G765" s="5">
        <v>130</v>
      </c>
      <c r="H765" s="5">
        <v>82</v>
      </c>
      <c r="I765" s="5" t="s">
        <v>34</v>
      </c>
      <c r="J765" s="5" t="s">
        <v>34</v>
      </c>
      <c r="K765" s="5">
        <v>32</v>
      </c>
      <c r="L765" s="5" t="s">
        <v>19</v>
      </c>
      <c r="M765" s="5">
        <v>0</v>
      </c>
      <c r="N765" s="5">
        <v>7.5</v>
      </c>
      <c r="O765" s="5">
        <v>8.9</v>
      </c>
      <c r="P765" s="6">
        <v>17.73</v>
      </c>
    </row>
    <row r="766" spans="1:16">
      <c r="A766" s="17">
        <v>44978</v>
      </c>
      <c r="B766" t="s">
        <v>390</v>
      </c>
      <c r="C766" t="s">
        <v>386</v>
      </c>
      <c r="D766" s="5">
        <v>449</v>
      </c>
      <c r="E766" s="5">
        <v>0</v>
      </c>
      <c r="F766" s="5" t="s">
        <v>18</v>
      </c>
      <c r="G766" s="5">
        <v>9</v>
      </c>
      <c r="H766" s="5">
        <v>74</v>
      </c>
      <c r="I766" s="5">
        <v>26</v>
      </c>
      <c r="J766" s="5">
        <v>15</v>
      </c>
      <c r="K766" s="5">
        <v>475</v>
      </c>
      <c r="L766" s="5">
        <v>1</v>
      </c>
      <c r="M766" s="5">
        <v>0</v>
      </c>
      <c r="N766" s="5">
        <v>4.5</v>
      </c>
      <c r="O766" s="5">
        <v>11.24</v>
      </c>
      <c r="P766" s="6">
        <v>18.989999999999998</v>
      </c>
    </row>
    <row r="767" spans="1:16">
      <c r="A767" s="17">
        <v>44978</v>
      </c>
      <c r="B767" t="s">
        <v>47</v>
      </c>
      <c r="C767" t="s">
        <v>286</v>
      </c>
      <c r="D767" s="5">
        <v>25</v>
      </c>
      <c r="E767" s="5">
        <v>0</v>
      </c>
      <c r="F767" s="5">
        <v>1</v>
      </c>
      <c r="G767" s="5">
        <v>6</v>
      </c>
      <c r="H767" s="5">
        <v>16</v>
      </c>
      <c r="I767" s="5">
        <v>82</v>
      </c>
      <c r="J767" s="5">
        <v>26</v>
      </c>
      <c r="K767" s="5">
        <v>173</v>
      </c>
      <c r="L767" s="5">
        <v>1</v>
      </c>
      <c r="M767" s="5">
        <v>0</v>
      </c>
      <c r="N767" s="5">
        <v>-2.5</v>
      </c>
      <c r="O767" s="5">
        <v>21.25</v>
      </c>
      <c r="P767" s="6" t="e">
        <v>#N/A</v>
      </c>
    </row>
    <row r="768" spans="1:16">
      <c r="A768" s="17">
        <v>44978</v>
      </c>
      <c r="B768" t="s">
        <v>42</v>
      </c>
      <c r="C768" t="s">
        <v>338</v>
      </c>
      <c r="D768" s="5">
        <v>386</v>
      </c>
      <c r="E768" s="5">
        <v>0</v>
      </c>
      <c r="F768" s="5">
        <v>1</v>
      </c>
      <c r="G768" s="5">
        <v>13</v>
      </c>
      <c r="H768" s="5">
        <v>2</v>
      </c>
      <c r="I768" s="5">
        <v>78</v>
      </c>
      <c r="J768" s="5">
        <v>47</v>
      </c>
      <c r="K768" s="5">
        <v>393</v>
      </c>
      <c r="L768" s="5">
        <v>5</v>
      </c>
      <c r="M768" s="5">
        <v>0</v>
      </c>
      <c r="N768" s="5">
        <v>2</v>
      </c>
      <c r="O768" s="5">
        <v>27.6</v>
      </c>
      <c r="P768" s="6">
        <v>15.98</v>
      </c>
    </row>
    <row r="769" spans="1:16">
      <c r="A769" s="17">
        <v>44978</v>
      </c>
      <c r="B769" t="s">
        <v>20</v>
      </c>
      <c r="C769" t="s">
        <v>125</v>
      </c>
      <c r="D769" s="5">
        <v>220</v>
      </c>
      <c r="E769" s="5">
        <v>6</v>
      </c>
      <c r="F769" s="5">
        <v>0</v>
      </c>
      <c r="G769" s="5">
        <v>83</v>
      </c>
      <c r="H769" s="5">
        <v>0</v>
      </c>
      <c r="I769" s="5">
        <v>39</v>
      </c>
      <c r="J769" s="5">
        <v>45</v>
      </c>
      <c r="K769" s="5">
        <v>452</v>
      </c>
      <c r="L769" s="5" t="s">
        <v>18</v>
      </c>
      <c r="M769" s="5">
        <v>0</v>
      </c>
      <c r="N769" s="5">
        <v>3</v>
      </c>
      <c r="O769" s="5">
        <v>17.38</v>
      </c>
      <c r="P769" s="6">
        <v>11.52</v>
      </c>
    </row>
    <row r="770" spans="1:16">
      <c r="A770" s="17">
        <v>44978</v>
      </c>
      <c r="B770" t="s">
        <v>130</v>
      </c>
      <c r="C770" t="s">
        <v>284</v>
      </c>
      <c r="D770" s="5">
        <v>248</v>
      </c>
      <c r="E770" s="5" t="s">
        <v>19</v>
      </c>
      <c r="F770" s="5">
        <v>0</v>
      </c>
      <c r="G770" s="5">
        <v>128</v>
      </c>
      <c r="H770" s="5">
        <v>174</v>
      </c>
      <c r="I770" s="5">
        <v>66</v>
      </c>
      <c r="J770" s="5">
        <v>136</v>
      </c>
      <c r="K770" s="5">
        <v>237</v>
      </c>
      <c r="L770" s="5">
        <v>0</v>
      </c>
      <c r="M770" s="5" t="s">
        <v>19</v>
      </c>
      <c r="N770" s="5">
        <v>6</v>
      </c>
      <c r="O770" s="5">
        <v>-4.55</v>
      </c>
      <c r="P770" s="6">
        <v>-0.22</v>
      </c>
    </row>
    <row r="771" spans="1:16">
      <c r="A771" s="17">
        <v>44978</v>
      </c>
      <c r="B771" t="s">
        <v>289</v>
      </c>
      <c r="C771" t="s">
        <v>17</v>
      </c>
      <c r="D771" s="5">
        <v>134</v>
      </c>
      <c r="E771" s="5" t="s">
        <v>19</v>
      </c>
      <c r="F771" s="5">
        <v>0</v>
      </c>
      <c r="G771" s="5">
        <v>54</v>
      </c>
      <c r="H771" s="5">
        <v>141</v>
      </c>
      <c r="I771" s="5">
        <v>146</v>
      </c>
      <c r="J771" s="5">
        <v>62</v>
      </c>
      <c r="K771" s="5">
        <v>309</v>
      </c>
      <c r="L771" s="5">
        <v>0</v>
      </c>
      <c r="M771" s="5" t="s">
        <v>18</v>
      </c>
      <c r="N771" s="5">
        <v>12</v>
      </c>
      <c r="O771" s="5">
        <v>-1.86</v>
      </c>
      <c r="P771" s="6">
        <v>12.66</v>
      </c>
    </row>
    <row r="772" spans="1:16">
      <c r="A772" s="17">
        <v>44978</v>
      </c>
      <c r="B772" t="s">
        <v>195</v>
      </c>
      <c r="C772" t="s">
        <v>122</v>
      </c>
      <c r="D772" s="5">
        <v>233</v>
      </c>
      <c r="E772" s="5" t="s">
        <v>18</v>
      </c>
      <c r="F772" s="5">
        <v>0</v>
      </c>
      <c r="G772" s="5">
        <v>65</v>
      </c>
      <c r="H772" s="5">
        <v>51</v>
      </c>
      <c r="I772" s="5">
        <v>95</v>
      </c>
      <c r="J772" s="5">
        <v>57</v>
      </c>
      <c r="K772" s="5">
        <v>235</v>
      </c>
      <c r="L772" s="5">
        <v>0</v>
      </c>
      <c r="M772" s="5" t="s">
        <v>19</v>
      </c>
      <c r="N772" s="5">
        <v>3.5</v>
      </c>
      <c r="O772" s="5">
        <v>15.36</v>
      </c>
      <c r="P772" s="6">
        <v>12.43</v>
      </c>
    </row>
    <row r="773" spans="1:16">
      <c r="A773" s="17">
        <v>44978</v>
      </c>
      <c r="B773" t="s">
        <v>324</v>
      </c>
      <c r="C773" t="s">
        <v>318</v>
      </c>
      <c r="D773" s="5">
        <v>447</v>
      </c>
      <c r="E773" s="5" t="s">
        <v>19</v>
      </c>
      <c r="F773" s="5">
        <v>0</v>
      </c>
      <c r="G773" s="5" t="s">
        <v>34</v>
      </c>
      <c r="H773" s="5" t="s">
        <v>34</v>
      </c>
      <c r="I773" s="5">
        <v>203</v>
      </c>
      <c r="J773" s="5">
        <v>206</v>
      </c>
      <c r="K773" s="5" t="s">
        <v>34</v>
      </c>
      <c r="L773" s="5">
        <v>0</v>
      </c>
      <c r="M773" s="5">
        <v>2</v>
      </c>
      <c r="N773" s="5">
        <v>-5.5</v>
      </c>
      <c r="O773" s="5">
        <v>9.76</v>
      </c>
      <c r="P773" s="6">
        <v>-2.19</v>
      </c>
    </row>
    <row r="774" spans="1:16">
      <c r="A774" s="17">
        <v>44978</v>
      </c>
      <c r="B774" t="s">
        <v>407</v>
      </c>
      <c r="C774" t="s">
        <v>320</v>
      </c>
      <c r="D774" s="5">
        <v>334</v>
      </c>
      <c r="E774" s="5" t="s">
        <v>19</v>
      </c>
      <c r="F774" s="5">
        <v>0</v>
      </c>
      <c r="G774" s="5">
        <v>106</v>
      </c>
      <c r="H774" s="5">
        <v>81</v>
      </c>
      <c r="I774" s="5">
        <v>64</v>
      </c>
      <c r="J774" s="5">
        <v>102</v>
      </c>
      <c r="K774" s="5">
        <v>325</v>
      </c>
      <c r="L774" s="5">
        <v>0</v>
      </c>
      <c r="M774" s="5" t="s">
        <v>18</v>
      </c>
      <c r="N774" s="5">
        <v>-1</v>
      </c>
      <c r="O774" s="5">
        <v>6.55</v>
      </c>
      <c r="P774" s="6">
        <v>0.83</v>
      </c>
    </row>
    <row r="775" spans="1:16">
      <c r="A775" s="17">
        <v>44978</v>
      </c>
      <c r="B775" t="s">
        <v>279</v>
      </c>
      <c r="C775" t="s">
        <v>41</v>
      </c>
      <c r="D775" s="5">
        <v>465</v>
      </c>
      <c r="E775" s="5" t="s">
        <v>18</v>
      </c>
      <c r="F775" s="5">
        <v>0</v>
      </c>
      <c r="G775" s="5">
        <v>313</v>
      </c>
      <c r="H775" s="5">
        <v>292</v>
      </c>
      <c r="I775" s="5">
        <v>297</v>
      </c>
      <c r="J775" s="5">
        <v>326</v>
      </c>
      <c r="K775" s="5">
        <v>109</v>
      </c>
      <c r="L775" s="5">
        <v>0</v>
      </c>
      <c r="M775" s="5" t="s">
        <v>44</v>
      </c>
      <c r="N775" s="5">
        <v>4</v>
      </c>
      <c r="O775" s="5">
        <v>-12.41</v>
      </c>
      <c r="P775" s="6">
        <v>-12.21</v>
      </c>
    </row>
    <row r="776" spans="1:16">
      <c r="A776" s="17">
        <v>44978</v>
      </c>
      <c r="B776" t="s">
        <v>276</v>
      </c>
      <c r="C776" t="s">
        <v>274</v>
      </c>
      <c r="D776" s="5">
        <v>4</v>
      </c>
      <c r="E776" s="5" t="s">
        <v>19</v>
      </c>
      <c r="F776" s="5">
        <v>0</v>
      </c>
      <c r="G776" s="5">
        <v>140</v>
      </c>
      <c r="H776" s="5">
        <v>119</v>
      </c>
      <c r="I776" s="5">
        <v>116</v>
      </c>
      <c r="J776" s="5">
        <v>104</v>
      </c>
      <c r="K776" s="5">
        <v>408</v>
      </c>
      <c r="L776" s="5" t="s">
        <v>304</v>
      </c>
      <c r="M776" s="5">
        <v>0</v>
      </c>
      <c r="N776" s="5">
        <v>4</v>
      </c>
      <c r="O776" s="5">
        <v>7.07</v>
      </c>
      <c r="P776" s="6">
        <v>6.63</v>
      </c>
    </row>
    <row r="777" spans="1:16">
      <c r="A777" s="17">
        <v>44978</v>
      </c>
      <c r="B777" t="s">
        <v>275</v>
      </c>
      <c r="C777" t="s">
        <v>277</v>
      </c>
      <c r="D777" s="5">
        <v>64</v>
      </c>
      <c r="E777" s="5">
        <v>0</v>
      </c>
      <c r="F777" s="5" t="s">
        <v>18</v>
      </c>
      <c r="G777" s="5">
        <v>301</v>
      </c>
      <c r="H777" s="5">
        <v>279</v>
      </c>
      <c r="I777" s="5">
        <v>93</v>
      </c>
      <c r="J777" s="5">
        <v>213</v>
      </c>
      <c r="K777" s="5">
        <v>44</v>
      </c>
      <c r="L777" s="5">
        <v>0</v>
      </c>
      <c r="M777" s="5" t="s">
        <v>37</v>
      </c>
      <c r="N777" s="5">
        <v>12</v>
      </c>
      <c r="O777" s="5">
        <v>-12.66</v>
      </c>
      <c r="P777" s="6">
        <v>-2.12</v>
      </c>
    </row>
    <row r="778" spans="1:16">
      <c r="A778" s="17">
        <v>44978</v>
      </c>
      <c r="B778" t="s">
        <v>282</v>
      </c>
      <c r="C778" t="s">
        <v>278</v>
      </c>
      <c r="D778" s="5">
        <v>177</v>
      </c>
      <c r="E778" s="5" t="s">
        <v>26</v>
      </c>
      <c r="F778" s="5">
        <v>0</v>
      </c>
      <c r="G778" s="5">
        <v>143</v>
      </c>
      <c r="H778" s="5">
        <v>69</v>
      </c>
      <c r="I778" s="5">
        <v>258</v>
      </c>
      <c r="J778" s="5">
        <v>138</v>
      </c>
      <c r="K778" s="5">
        <v>24</v>
      </c>
      <c r="L778" s="5">
        <v>0</v>
      </c>
      <c r="M778" s="5" t="s">
        <v>18</v>
      </c>
      <c r="N778" s="5">
        <v>-3</v>
      </c>
      <c r="O778" s="5">
        <v>11.95</v>
      </c>
      <c r="P778" s="6">
        <v>1.06</v>
      </c>
    </row>
    <row r="779" spans="1:16">
      <c r="A779" s="17">
        <v>44978</v>
      </c>
      <c r="B779" t="s">
        <v>40</v>
      </c>
      <c r="C779" t="s">
        <v>280</v>
      </c>
      <c r="D779" s="5">
        <v>283</v>
      </c>
      <c r="E779" s="5">
        <v>0</v>
      </c>
      <c r="F779" s="5" t="s">
        <v>19</v>
      </c>
      <c r="G779" s="5">
        <v>326</v>
      </c>
      <c r="H779" s="5">
        <v>310</v>
      </c>
      <c r="I779" s="5">
        <v>114</v>
      </c>
      <c r="J779" s="5">
        <v>151</v>
      </c>
      <c r="K779" s="5">
        <v>291</v>
      </c>
      <c r="L779" s="5" t="s">
        <v>44</v>
      </c>
      <c r="M779" s="5">
        <v>0</v>
      </c>
      <c r="N779" s="5">
        <v>11.5</v>
      </c>
      <c r="O779" s="5">
        <v>-6.19</v>
      </c>
      <c r="P779" s="6">
        <v>3.39</v>
      </c>
    </row>
    <row r="780" spans="1:16">
      <c r="A780" s="17">
        <v>44978</v>
      </c>
      <c r="B780" t="s">
        <v>108</v>
      </c>
      <c r="C780" t="s">
        <v>107</v>
      </c>
      <c r="D780" s="5">
        <v>35</v>
      </c>
      <c r="E780" s="5">
        <v>0</v>
      </c>
      <c r="F780" s="5" t="s">
        <v>60</v>
      </c>
      <c r="G780" s="5">
        <v>139</v>
      </c>
      <c r="H780" s="5">
        <v>252</v>
      </c>
      <c r="I780" s="5" t="s">
        <v>34</v>
      </c>
      <c r="J780" s="5" t="s">
        <v>34</v>
      </c>
      <c r="K780" s="5">
        <v>221</v>
      </c>
      <c r="L780" s="5" t="s">
        <v>18</v>
      </c>
      <c r="M780" s="5">
        <v>0</v>
      </c>
      <c r="N780" s="5">
        <v>1.5</v>
      </c>
      <c r="O780" s="5">
        <v>-8.7799999999999994</v>
      </c>
      <c r="P780" s="6">
        <v>0</v>
      </c>
    </row>
    <row r="781" spans="1:16">
      <c r="A781" s="17">
        <v>44978</v>
      </c>
      <c r="B781" t="s">
        <v>170</v>
      </c>
      <c r="C781" t="s">
        <v>167</v>
      </c>
      <c r="D781" s="5">
        <v>479</v>
      </c>
      <c r="E781" s="5" t="s">
        <v>19</v>
      </c>
      <c r="F781" s="5">
        <v>0</v>
      </c>
      <c r="G781" s="5">
        <v>289</v>
      </c>
      <c r="H781" s="5">
        <v>113</v>
      </c>
      <c r="I781" s="5">
        <v>282</v>
      </c>
      <c r="J781" s="5">
        <v>259</v>
      </c>
      <c r="K781" s="5">
        <v>327</v>
      </c>
      <c r="L781" s="5" t="s">
        <v>37</v>
      </c>
      <c r="M781" s="5">
        <v>0</v>
      </c>
      <c r="N781" s="5">
        <v>-4.5</v>
      </c>
      <c r="O781" s="5">
        <v>5.96</v>
      </c>
      <c r="P781" s="6">
        <v>-5.64</v>
      </c>
    </row>
    <row r="782" spans="1:16">
      <c r="A782" s="17">
        <v>44978</v>
      </c>
      <c r="B782" t="s">
        <v>264</v>
      </c>
      <c r="C782" t="s">
        <v>177</v>
      </c>
      <c r="D782" s="5">
        <v>104</v>
      </c>
      <c r="E782" s="5">
        <v>0</v>
      </c>
      <c r="F782" s="5" t="s">
        <v>18</v>
      </c>
      <c r="G782" s="5">
        <v>160</v>
      </c>
      <c r="H782" s="5">
        <v>203</v>
      </c>
      <c r="I782" s="5">
        <v>133</v>
      </c>
      <c r="J782" s="5">
        <v>245</v>
      </c>
      <c r="K782" s="5">
        <v>412</v>
      </c>
      <c r="L782" s="5">
        <v>0</v>
      </c>
      <c r="M782" s="5" t="s">
        <v>75</v>
      </c>
      <c r="N782" s="5">
        <v>-2</v>
      </c>
      <c r="O782" s="5">
        <v>-2.89</v>
      </c>
      <c r="P782" s="6">
        <v>-11.17</v>
      </c>
    </row>
    <row r="783" spans="1:16">
      <c r="A783" s="17">
        <v>44978</v>
      </c>
      <c r="B783" t="s">
        <v>45</v>
      </c>
      <c r="C783" t="s">
        <v>342</v>
      </c>
      <c r="D783" s="5">
        <v>206</v>
      </c>
      <c r="E783" s="5">
        <v>2</v>
      </c>
      <c r="F783" s="5">
        <v>0</v>
      </c>
      <c r="G783" s="5">
        <v>87</v>
      </c>
      <c r="H783" s="5">
        <v>12</v>
      </c>
      <c r="I783" s="5">
        <v>53</v>
      </c>
      <c r="J783" s="5">
        <v>19</v>
      </c>
      <c r="K783" s="5">
        <v>87</v>
      </c>
      <c r="L783" s="5">
        <v>1</v>
      </c>
      <c r="M783" s="5">
        <v>0</v>
      </c>
      <c r="N783" s="5">
        <v>6</v>
      </c>
      <c r="O783" s="5">
        <v>22.61</v>
      </c>
      <c r="P783" s="6">
        <v>21.23</v>
      </c>
    </row>
    <row r="784" spans="1:16">
      <c r="A784" s="17">
        <v>44978</v>
      </c>
      <c r="B784" t="s">
        <v>287</v>
      </c>
      <c r="C784" t="s">
        <v>123</v>
      </c>
      <c r="D784" s="5">
        <v>164</v>
      </c>
      <c r="E784" s="5">
        <v>0</v>
      </c>
      <c r="F784" s="5">
        <v>1</v>
      </c>
      <c r="G784" s="5">
        <v>113</v>
      </c>
      <c r="H784" s="5">
        <v>13</v>
      </c>
      <c r="I784" s="5">
        <v>14</v>
      </c>
      <c r="J784" s="5">
        <v>9</v>
      </c>
      <c r="K784" s="5">
        <v>392</v>
      </c>
      <c r="L784" s="5">
        <v>1</v>
      </c>
      <c r="M784" s="5">
        <v>0</v>
      </c>
      <c r="N784" s="5">
        <v>7</v>
      </c>
      <c r="O784" s="5">
        <v>19.989999999999998</v>
      </c>
      <c r="P784" s="6">
        <v>22.03</v>
      </c>
    </row>
    <row r="785" spans="1:16">
      <c r="A785" s="17">
        <v>44978</v>
      </c>
      <c r="B785" t="s">
        <v>222</v>
      </c>
      <c r="C785" t="s">
        <v>221</v>
      </c>
      <c r="D785" s="5">
        <v>158</v>
      </c>
      <c r="E785" s="5">
        <v>1</v>
      </c>
      <c r="F785" s="5">
        <v>0</v>
      </c>
      <c r="G785" s="5">
        <v>30</v>
      </c>
      <c r="H785" s="5">
        <v>28</v>
      </c>
      <c r="I785" s="5">
        <v>22</v>
      </c>
      <c r="J785" s="5">
        <v>40</v>
      </c>
      <c r="K785" s="5">
        <v>226</v>
      </c>
      <c r="L785" s="5">
        <v>0</v>
      </c>
      <c r="M785" s="5" t="s">
        <v>18</v>
      </c>
      <c r="N785" s="5">
        <v>3</v>
      </c>
      <c r="O785" s="5">
        <v>19.07</v>
      </c>
      <c r="P785" s="6">
        <v>16.170000000000002</v>
      </c>
    </row>
    <row r="786" spans="1:16">
      <c r="A786" s="17">
        <v>44978</v>
      </c>
      <c r="B786" t="s">
        <v>305</v>
      </c>
      <c r="C786" t="s">
        <v>48</v>
      </c>
      <c r="D786" s="5">
        <v>401</v>
      </c>
      <c r="E786" s="5" t="s">
        <v>37</v>
      </c>
      <c r="F786" s="5">
        <v>0</v>
      </c>
      <c r="G786" s="5">
        <v>12</v>
      </c>
      <c r="H786" s="5">
        <v>59</v>
      </c>
      <c r="I786" s="5">
        <v>52</v>
      </c>
      <c r="J786" s="5">
        <v>33</v>
      </c>
      <c r="K786" s="5">
        <v>294</v>
      </c>
      <c r="L786" s="5">
        <v>0</v>
      </c>
      <c r="M786" s="5" t="s">
        <v>18</v>
      </c>
      <c r="N786" s="5">
        <v>2.5</v>
      </c>
      <c r="O786" s="5">
        <v>13.07</v>
      </c>
      <c r="P786" s="6">
        <v>13.63</v>
      </c>
    </row>
    <row r="787" spans="1:16">
      <c r="A787" s="17">
        <v>44978</v>
      </c>
      <c r="B787" t="s">
        <v>301</v>
      </c>
      <c r="C787" t="s">
        <v>270</v>
      </c>
      <c r="D787" s="5">
        <v>131</v>
      </c>
      <c r="E787" s="5">
        <v>0</v>
      </c>
      <c r="F787" s="5" t="s">
        <v>18</v>
      </c>
      <c r="G787" s="5">
        <v>159</v>
      </c>
      <c r="H787" s="5">
        <v>83</v>
      </c>
      <c r="I787" s="5">
        <v>15</v>
      </c>
      <c r="J787" s="5">
        <v>21</v>
      </c>
      <c r="K787" s="5">
        <v>17</v>
      </c>
      <c r="L787" s="5" t="s">
        <v>18</v>
      </c>
      <c r="M787" s="5">
        <v>0</v>
      </c>
      <c r="N787" s="5">
        <v>13.5</v>
      </c>
      <c r="O787" s="5">
        <v>4.07</v>
      </c>
      <c r="P787" s="6">
        <v>19.13</v>
      </c>
    </row>
    <row r="788" spans="1:16">
      <c r="A788" s="17">
        <v>44978</v>
      </c>
      <c r="B788" t="s">
        <v>136</v>
      </c>
      <c r="C788" t="s">
        <v>74</v>
      </c>
      <c r="D788" s="5">
        <v>441</v>
      </c>
      <c r="E788" s="5" t="s">
        <v>19</v>
      </c>
      <c r="F788" s="5">
        <v>0</v>
      </c>
      <c r="G788" s="5">
        <v>94</v>
      </c>
      <c r="H788" s="5">
        <v>46</v>
      </c>
      <c r="I788" s="5">
        <v>182</v>
      </c>
      <c r="J788" s="5">
        <v>159</v>
      </c>
      <c r="K788" s="5">
        <v>474</v>
      </c>
      <c r="L788" s="5">
        <v>0</v>
      </c>
      <c r="M788" s="5" t="s">
        <v>18</v>
      </c>
      <c r="N788" s="5">
        <v>-6</v>
      </c>
      <c r="O788" s="5">
        <v>15.88</v>
      </c>
      <c r="P788" s="6">
        <v>0.91</v>
      </c>
    </row>
    <row r="789" spans="1:16">
      <c r="A789" s="17">
        <v>44978</v>
      </c>
      <c r="B789" t="s">
        <v>134</v>
      </c>
      <c r="C789" t="s">
        <v>210</v>
      </c>
      <c r="D789" s="5">
        <v>125</v>
      </c>
      <c r="E789" s="5">
        <v>0</v>
      </c>
      <c r="F789" s="5" t="s">
        <v>37</v>
      </c>
      <c r="G789" s="5">
        <v>131</v>
      </c>
      <c r="H789" s="5">
        <v>180</v>
      </c>
      <c r="I789" s="5">
        <v>300</v>
      </c>
      <c r="J789" s="5">
        <v>148</v>
      </c>
      <c r="K789" s="5">
        <v>3</v>
      </c>
      <c r="L789" s="5" t="s">
        <v>18</v>
      </c>
      <c r="M789" s="5">
        <v>0</v>
      </c>
      <c r="N789" s="5">
        <v>2.5</v>
      </c>
      <c r="O789" s="5">
        <v>1.05</v>
      </c>
      <c r="P789" s="6">
        <v>1.55</v>
      </c>
    </row>
    <row r="790" spans="1:16">
      <c r="A790" s="17">
        <v>44978</v>
      </c>
      <c r="B790" t="s">
        <v>294</v>
      </c>
      <c r="C790" t="s">
        <v>408</v>
      </c>
      <c r="D790" s="5">
        <v>511</v>
      </c>
      <c r="E790" s="5" t="e">
        <v>#N/A</v>
      </c>
      <c r="F790" s="5" t="e">
        <v>#N/A</v>
      </c>
      <c r="G790" s="5" t="s">
        <v>34</v>
      </c>
      <c r="H790" s="5" t="s">
        <v>34</v>
      </c>
      <c r="I790" s="5">
        <v>49</v>
      </c>
      <c r="J790" s="5">
        <v>49</v>
      </c>
      <c r="K790" s="5">
        <v>253</v>
      </c>
      <c r="L790" s="5">
        <v>0</v>
      </c>
      <c r="M790" s="5" t="s">
        <v>18</v>
      </c>
      <c r="N790" s="5" t="e">
        <v>#N/A</v>
      </c>
      <c r="O790" s="5" t="e">
        <v>#N/A</v>
      </c>
      <c r="P790" s="6">
        <v>15.74</v>
      </c>
    </row>
    <row r="791" spans="1:16">
      <c r="A791" s="17">
        <v>44978</v>
      </c>
      <c r="B791" t="s">
        <v>73</v>
      </c>
      <c r="C791" t="s">
        <v>209</v>
      </c>
      <c r="D791" s="5">
        <v>81</v>
      </c>
      <c r="E791" s="5" t="s">
        <v>18</v>
      </c>
      <c r="F791" s="5">
        <v>0</v>
      </c>
      <c r="G791" s="5" t="s">
        <v>34</v>
      </c>
      <c r="H791" s="5" t="s">
        <v>34</v>
      </c>
      <c r="I791" s="5">
        <v>33</v>
      </c>
      <c r="J791" s="5">
        <v>31</v>
      </c>
      <c r="K791" s="5">
        <v>342</v>
      </c>
      <c r="L791" s="5">
        <v>4</v>
      </c>
      <c r="M791" s="5">
        <v>0</v>
      </c>
      <c r="N791" s="5">
        <v>10.5</v>
      </c>
      <c r="O791" s="5">
        <v>5.92</v>
      </c>
      <c r="P791" s="6">
        <v>18.93</v>
      </c>
    </row>
    <row r="792" spans="1:16">
      <c r="A792" s="17">
        <v>44979</v>
      </c>
      <c r="B792" t="s">
        <v>115</v>
      </c>
      <c r="C792" t="s">
        <v>364</v>
      </c>
      <c r="D792" s="5">
        <v>26</v>
      </c>
      <c r="E792" s="5" t="s">
        <v>18</v>
      </c>
      <c r="F792" s="5">
        <v>0</v>
      </c>
      <c r="G792" s="5">
        <v>174</v>
      </c>
      <c r="H792" s="5">
        <v>268</v>
      </c>
      <c r="I792" s="5">
        <v>281</v>
      </c>
      <c r="J792" s="5">
        <v>182</v>
      </c>
      <c r="K792" s="5">
        <v>168</v>
      </c>
      <c r="L792" s="5">
        <v>0</v>
      </c>
      <c r="M792" s="5" t="s">
        <v>18</v>
      </c>
      <c r="N792" s="5">
        <v>4.5</v>
      </c>
      <c r="O792" s="5">
        <v>-8.5399999999999991</v>
      </c>
      <c r="P792" s="6">
        <v>-5.03</v>
      </c>
    </row>
    <row r="793" spans="1:16">
      <c r="A793" s="17">
        <v>44979</v>
      </c>
      <c r="B793" t="s">
        <v>387</v>
      </c>
      <c r="C793" t="s">
        <v>309</v>
      </c>
      <c r="D793" s="5">
        <v>34</v>
      </c>
      <c r="E793" s="5" t="s">
        <v>18</v>
      </c>
      <c r="F793" s="5">
        <v>0</v>
      </c>
      <c r="G793" s="5">
        <v>198</v>
      </c>
      <c r="H793" s="5">
        <v>0</v>
      </c>
      <c r="I793" s="5">
        <v>251</v>
      </c>
      <c r="J793" s="5">
        <v>221</v>
      </c>
      <c r="K793" s="5">
        <v>20</v>
      </c>
      <c r="L793" s="5" t="s">
        <v>18</v>
      </c>
      <c r="M793" s="5">
        <v>0</v>
      </c>
      <c r="N793" s="5" t="e">
        <v>#N/A</v>
      </c>
      <c r="O793" s="5">
        <v>-9.4600000000000009</v>
      </c>
      <c r="P793" s="6">
        <v>-6.15</v>
      </c>
    </row>
    <row r="794" spans="1:16">
      <c r="A794" s="17">
        <v>44979</v>
      </c>
      <c r="B794" t="s">
        <v>232</v>
      </c>
      <c r="C794" t="s">
        <v>312</v>
      </c>
      <c r="D794" s="5">
        <v>426</v>
      </c>
      <c r="E794" s="5" t="s">
        <v>19</v>
      </c>
      <c r="F794" s="5">
        <v>0</v>
      </c>
      <c r="G794" s="5">
        <v>276</v>
      </c>
      <c r="H794" s="5">
        <v>169</v>
      </c>
      <c r="I794" s="5">
        <v>219</v>
      </c>
      <c r="J794" s="5">
        <v>218</v>
      </c>
      <c r="K794" s="5">
        <v>427</v>
      </c>
      <c r="L794" s="5">
        <v>0</v>
      </c>
      <c r="M794" s="5" t="s">
        <v>19</v>
      </c>
      <c r="N794" s="5">
        <v>-2.5</v>
      </c>
      <c r="O794" s="5">
        <v>1.3</v>
      </c>
      <c r="P794" s="6">
        <v>-6.29</v>
      </c>
    </row>
    <row r="795" spans="1:16">
      <c r="A795" s="17">
        <v>44979</v>
      </c>
      <c r="B795" t="s">
        <v>337</v>
      </c>
      <c r="C795" t="s">
        <v>220</v>
      </c>
      <c r="D795" s="5">
        <v>317</v>
      </c>
      <c r="E795" s="5">
        <v>2</v>
      </c>
      <c r="F795" s="5">
        <v>0</v>
      </c>
      <c r="G795" s="5">
        <v>85</v>
      </c>
      <c r="H795" s="5">
        <v>30</v>
      </c>
      <c r="I795" s="5">
        <v>21</v>
      </c>
      <c r="J795" s="5">
        <v>6</v>
      </c>
      <c r="K795" s="5">
        <v>84</v>
      </c>
      <c r="L795" s="5">
        <v>1</v>
      </c>
      <c r="M795" s="5">
        <v>0</v>
      </c>
      <c r="N795" s="5">
        <v>7.5</v>
      </c>
      <c r="O795" s="5">
        <v>17.850000000000001</v>
      </c>
      <c r="P795" s="6">
        <v>24.4</v>
      </c>
    </row>
    <row r="796" spans="1:16">
      <c r="A796" s="17">
        <v>44979</v>
      </c>
      <c r="B796" t="s">
        <v>120</v>
      </c>
      <c r="C796" t="s">
        <v>298</v>
      </c>
      <c r="D796" s="5">
        <v>66</v>
      </c>
      <c r="E796" s="5">
        <v>0</v>
      </c>
      <c r="F796" s="5" t="s">
        <v>27</v>
      </c>
      <c r="G796" s="5">
        <v>340</v>
      </c>
      <c r="H796" s="5">
        <v>262</v>
      </c>
      <c r="I796" s="5" t="s">
        <v>34</v>
      </c>
      <c r="J796" s="5" t="s">
        <v>34</v>
      </c>
      <c r="K796" s="5">
        <v>429</v>
      </c>
      <c r="L796" s="5" t="s">
        <v>26</v>
      </c>
      <c r="M796" s="5">
        <v>0</v>
      </c>
      <c r="N796" s="5">
        <v>10</v>
      </c>
      <c r="O796" s="5">
        <v>-11.97</v>
      </c>
      <c r="P796" s="6">
        <v>0.75</v>
      </c>
    </row>
    <row r="797" spans="1:16">
      <c r="A797" s="17">
        <v>44979</v>
      </c>
      <c r="B797" t="s">
        <v>406</v>
      </c>
      <c r="C797" t="s">
        <v>340</v>
      </c>
      <c r="D797" s="5">
        <v>450</v>
      </c>
      <c r="E797" s="5">
        <v>4</v>
      </c>
      <c r="F797" s="5">
        <v>0</v>
      </c>
      <c r="G797" s="5">
        <v>45</v>
      </c>
      <c r="H797" s="5">
        <v>11</v>
      </c>
      <c r="I797" s="5">
        <v>145</v>
      </c>
      <c r="J797" s="5">
        <v>200</v>
      </c>
      <c r="K797" s="5">
        <v>33</v>
      </c>
      <c r="L797" s="5" t="s">
        <v>18</v>
      </c>
      <c r="M797" s="5">
        <v>0</v>
      </c>
      <c r="N797" s="5">
        <v>-9</v>
      </c>
      <c r="O797" s="5">
        <v>0</v>
      </c>
      <c r="P797" s="6">
        <v>-1.4</v>
      </c>
    </row>
    <row r="798" spans="1:16">
      <c r="A798" s="17">
        <v>44979</v>
      </c>
      <c r="B798" t="s">
        <v>314</v>
      </c>
      <c r="C798" t="s">
        <v>154</v>
      </c>
      <c r="D798" s="5">
        <v>43</v>
      </c>
      <c r="E798" s="5">
        <v>0</v>
      </c>
      <c r="F798" s="5" t="s">
        <v>18</v>
      </c>
      <c r="G798" s="5">
        <v>303</v>
      </c>
      <c r="H798" s="5">
        <v>281</v>
      </c>
      <c r="I798" s="5">
        <v>273</v>
      </c>
      <c r="J798" s="5">
        <v>278</v>
      </c>
      <c r="K798" s="5">
        <v>183</v>
      </c>
      <c r="L798" s="5" t="s">
        <v>18</v>
      </c>
      <c r="M798" s="5">
        <v>0</v>
      </c>
      <c r="N798" s="5">
        <v>4</v>
      </c>
      <c r="O798" s="5">
        <v>-10.96</v>
      </c>
      <c r="P798" s="6">
        <v>-9.5399999999999991</v>
      </c>
    </row>
    <row r="799" spans="1:16">
      <c r="A799" s="17">
        <v>44979</v>
      </c>
      <c r="B799" t="s">
        <v>251</v>
      </c>
      <c r="C799" t="s">
        <v>228</v>
      </c>
      <c r="D799" s="5">
        <v>385</v>
      </c>
      <c r="E799" s="5" t="s">
        <v>18</v>
      </c>
      <c r="F799" s="5">
        <v>0</v>
      </c>
      <c r="G799" s="5">
        <v>105</v>
      </c>
      <c r="H799" s="5">
        <v>135</v>
      </c>
      <c r="I799" s="5">
        <v>117</v>
      </c>
      <c r="J799" s="5">
        <v>71</v>
      </c>
      <c r="K799" s="5">
        <v>71</v>
      </c>
      <c r="L799" s="5" t="s">
        <v>18</v>
      </c>
      <c r="M799" s="5">
        <v>0</v>
      </c>
      <c r="N799" s="5">
        <v>8</v>
      </c>
      <c r="O799" s="5">
        <v>4.72</v>
      </c>
      <c r="P799" s="6">
        <v>12.22</v>
      </c>
    </row>
    <row r="800" spans="1:16">
      <c r="A800" s="17">
        <v>44979</v>
      </c>
      <c r="B800" t="s">
        <v>306</v>
      </c>
      <c r="C800" t="s">
        <v>300</v>
      </c>
      <c r="D800" s="5">
        <v>359</v>
      </c>
      <c r="E800" s="5">
        <v>0</v>
      </c>
      <c r="F800" s="5" t="s">
        <v>18</v>
      </c>
      <c r="G800" s="5">
        <v>166</v>
      </c>
      <c r="H800" s="5">
        <v>144</v>
      </c>
      <c r="I800" s="5">
        <v>61</v>
      </c>
      <c r="J800" s="5">
        <v>0</v>
      </c>
      <c r="K800" s="5">
        <v>420</v>
      </c>
      <c r="L800" s="5">
        <v>0</v>
      </c>
      <c r="M800" s="5" t="s">
        <v>19</v>
      </c>
      <c r="N800" s="5">
        <v>9</v>
      </c>
      <c r="O800" s="5">
        <v>1.85</v>
      </c>
      <c r="P800" s="6">
        <v>12.89</v>
      </c>
    </row>
    <row r="801" spans="1:16">
      <c r="A801" s="17">
        <v>44979</v>
      </c>
      <c r="B801" t="s">
        <v>424</v>
      </c>
      <c r="C801" t="s">
        <v>153</v>
      </c>
      <c r="D801" s="5">
        <v>77</v>
      </c>
      <c r="E801" s="5" t="s">
        <v>26</v>
      </c>
      <c r="F801" s="5">
        <v>0</v>
      </c>
      <c r="G801" s="5">
        <v>121</v>
      </c>
      <c r="H801" s="5">
        <v>117</v>
      </c>
      <c r="I801" s="5">
        <v>293</v>
      </c>
      <c r="J801" s="5">
        <v>257</v>
      </c>
      <c r="K801" s="5">
        <v>180</v>
      </c>
      <c r="L801" s="5">
        <v>0</v>
      </c>
      <c r="M801" s="5" t="s">
        <v>19</v>
      </c>
      <c r="N801" s="5">
        <v>-9</v>
      </c>
      <c r="O801" s="5">
        <v>5.01</v>
      </c>
      <c r="P801" s="6">
        <v>-8.5</v>
      </c>
    </row>
    <row r="802" spans="1:16">
      <c r="A802" s="17">
        <v>44979</v>
      </c>
      <c r="B802" t="s">
        <v>307</v>
      </c>
      <c r="C802" t="s">
        <v>308</v>
      </c>
      <c r="D802" s="5">
        <v>147</v>
      </c>
      <c r="E802" s="5">
        <v>0</v>
      </c>
      <c r="F802" s="5" t="s">
        <v>18</v>
      </c>
      <c r="G802" s="5">
        <v>322</v>
      </c>
      <c r="H802" s="5">
        <v>344</v>
      </c>
      <c r="I802" s="5">
        <v>0</v>
      </c>
      <c r="J802" s="5">
        <v>0</v>
      </c>
      <c r="K802" s="5">
        <v>198</v>
      </c>
      <c r="L802" s="5">
        <v>0</v>
      </c>
      <c r="M802" s="5" t="s">
        <v>18</v>
      </c>
      <c r="N802" s="5">
        <v>4</v>
      </c>
      <c r="O802" s="5">
        <v>-14.97</v>
      </c>
      <c r="P802" s="6">
        <v>-15.73</v>
      </c>
    </row>
    <row r="803" spans="1:16">
      <c r="A803" s="17">
        <v>44979</v>
      </c>
      <c r="B803" t="s">
        <v>62</v>
      </c>
      <c r="C803" t="s">
        <v>157</v>
      </c>
      <c r="D803" s="5">
        <v>37</v>
      </c>
      <c r="E803" s="5" t="s">
        <v>75</v>
      </c>
      <c r="F803" s="5">
        <v>0</v>
      </c>
      <c r="G803" s="5">
        <v>173</v>
      </c>
      <c r="H803" s="5">
        <v>87</v>
      </c>
      <c r="I803" s="5">
        <v>234</v>
      </c>
      <c r="J803" s="5">
        <v>311</v>
      </c>
      <c r="K803" s="5">
        <v>445</v>
      </c>
      <c r="L803" s="5">
        <v>0</v>
      </c>
      <c r="M803" s="5" t="s">
        <v>19</v>
      </c>
      <c r="N803" s="5">
        <v>-8.5</v>
      </c>
      <c r="O803" s="5">
        <v>10.25</v>
      </c>
      <c r="P803" s="6">
        <v>-8.84</v>
      </c>
    </row>
    <row r="804" spans="1:16">
      <c r="A804" s="17">
        <v>44979</v>
      </c>
      <c r="B804" t="s">
        <v>290</v>
      </c>
      <c r="C804" t="s">
        <v>126</v>
      </c>
      <c r="D804" s="5">
        <v>380</v>
      </c>
      <c r="E804" s="5">
        <v>0</v>
      </c>
      <c r="F804" s="5" t="s">
        <v>18</v>
      </c>
      <c r="G804" s="5">
        <v>42</v>
      </c>
      <c r="H804" s="5">
        <v>86</v>
      </c>
      <c r="I804" s="5">
        <v>59</v>
      </c>
      <c r="J804" s="5">
        <v>53</v>
      </c>
      <c r="K804" s="5">
        <v>73</v>
      </c>
      <c r="L804" s="5">
        <v>0</v>
      </c>
      <c r="M804" s="5" t="s">
        <v>18</v>
      </c>
      <c r="N804" s="5">
        <v>5</v>
      </c>
      <c r="O804" s="5">
        <v>6.96</v>
      </c>
      <c r="P804" s="6">
        <v>9.64</v>
      </c>
    </row>
    <row r="805" spans="1:16">
      <c r="A805" s="17">
        <v>44979</v>
      </c>
      <c r="B805" t="s">
        <v>240</v>
      </c>
      <c r="C805" t="s">
        <v>388</v>
      </c>
      <c r="D805" s="5">
        <v>203</v>
      </c>
      <c r="E805" s="5" t="s">
        <v>18</v>
      </c>
      <c r="F805" s="5">
        <v>0</v>
      </c>
      <c r="G805" s="5">
        <v>333</v>
      </c>
      <c r="H805" s="5">
        <v>312</v>
      </c>
      <c r="I805" s="5">
        <v>224</v>
      </c>
      <c r="J805" s="5">
        <v>288</v>
      </c>
      <c r="K805" s="5">
        <v>255</v>
      </c>
      <c r="L805" s="5" t="s">
        <v>18</v>
      </c>
      <c r="M805" s="5">
        <v>0</v>
      </c>
      <c r="N805" s="5">
        <v>3</v>
      </c>
      <c r="O805" s="5">
        <v>-8.74</v>
      </c>
      <c r="P805" s="6">
        <v>-9.4700000000000006</v>
      </c>
    </row>
    <row r="806" spans="1:16">
      <c r="A806" s="17">
        <v>44979</v>
      </c>
      <c r="B806" t="s">
        <v>231</v>
      </c>
      <c r="C806" t="s">
        <v>229</v>
      </c>
      <c r="D806" s="5">
        <v>42</v>
      </c>
      <c r="E806" s="5">
        <v>0</v>
      </c>
      <c r="F806" s="5" t="s">
        <v>19</v>
      </c>
      <c r="G806" s="5">
        <v>204</v>
      </c>
      <c r="H806" s="5">
        <v>184</v>
      </c>
      <c r="I806" s="5">
        <v>288</v>
      </c>
      <c r="J806" s="5">
        <v>324</v>
      </c>
      <c r="K806" s="5">
        <v>263</v>
      </c>
      <c r="L806" s="5">
        <v>0</v>
      </c>
      <c r="M806" s="5" t="s">
        <v>19</v>
      </c>
      <c r="N806" s="5">
        <v>-6.5</v>
      </c>
      <c r="O806" s="5">
        <v>-1.69</v>
      </c>
      <c r="P806" s="6">
        <v>-14.12</v>
      </c>
    </row>
    <row r="807" spans="1:16">
      <c r="A807" s="17">
        <v>44979</v>
      </c>
      <c r="B807" t="s">
        <v>239</v>
      </c>
      <c r="C807" t="s">
        <v>230</v>
      </c>
      <c r="D807" s="5">
        <v>30</v>
      </c>
      <c r="E807" s="5">
        <v>0</v>
      </c>
      <c r="F807" s="5" t="s">
        <v>18</v>
      </c>
      <c r="G807" s="5">
        <v>316</v>
      </c>
      <c r="H807" s="5">
        <v>317</v>
      </c>
      <c r="I807" s="5">
        <v>104</v>
      </c>
      <c r="J807" s="5">
        <v>167</v>
      </c>
      <c r="K807" s="5">
        <v>448</v>
      </c>
      <c r="L807" s="5" t="s">
        <v>80</v>
      </c>
      <c r="M807" s="5">
        <v>0</v>
      </c>
      <c r="N807" s="5">
        <v>14</v>
      </c>
      <c r="O807" s="5">
        <v>-11.45</v>
      </c>
      <c r="P807" s="6">
        <v>4.09</v>
      </c>
    </row>
    <row r="808" spans="1:16">
      <c r="A808" s="17">
        <v>44979</v>
      </c>
      <c r="B808" t="s">
        <v>313</v>
      </c>
      <c r="C808" t="s">
        <v>425</v>
      </c>
      <c r="D808" s="5">
        <v>250</v>
      </c>
      <c r="E808" s="5" t="s">
        <v>27</v>
      </c>
      <c r="F808" s="5">
        <v>0</v>
      </c>
      <c r="G808" s="5">
        <v>188</v>
      </c>
      <c r="H808" s="5">
        <v>239</v>
      </c>
      <c r="I808" s="5">
        <v>270</v>
      </c>
      <c r="J808" s="5">
        <v>212</v>
      </c>
      <c r="K808" s="5">
        <v>13</v>
      </c>
      <c r="L808" s="5">
        <v>0</v>
      </c>
      <c r="M808" s="5" t="s">
        <v>26</v>
      </c>
      <c r="N808" s="5">
        <v>-1.5</v>
      </c>
      <c r="O808" s="5">
        <v>-1.1499999999999999</v>
      </c>
      <c r="P808" s="6">
        <v>-8.4</v>
      </c>
    </row>
    <row r="809" spans="1:16">
      <c r="A809" s="17">
        <v>44979</v>
      </c>
      <c r="B809" t="s">
        <v>233</v>
      </c>
      <c r="C809" t="s">
        <v>225</v>
      </c>
      <c r="D809" s="5">
        <v>231</v>
      </c>
      <c r="E809" s="5">
        <v>0</v>
      </c>
      <c r="F809" s="5" t="s">
        <v>169</v>
      </c>
      <c r="G809" s="5">
        <v>119</v>
      </c>
      <c r="H809" s="5">
        <v>175</v>
      </c>
      <c r="I809" s="5">
        <v>18</v>
      </c>
      <c r="J809" s="5">
        <v>43</v>
      </c>
      <c r="K809" s="5">
        <v>209</v>
      </c>
      <c r="L809" s="5">
        <v>0</v>
      </c>
      <c r="M809" s="5" t="s">
        <v>18</v>
      </c>
      <c r="N809" s="5">
        <v>15.5</v>
      </c>
      <c r="O809" s="5">
        <v>-4.03</v>
      </c>
      <c r="P809" s="6">
        <v>18.899999999999999</v>
      </c>
    </row>
    <row r="810" spans="1:16">
      <c r="A810" s="17">
        <v>44979</v>
      </c>
      <c r="B810" t="s">
        <v>292</v>
      </c>
      <c r="C810" t="s">
        <v>43</v>
      </c>
      <c r="D810" s="5">
        <v>446</v>
      </c>
      <c r="E810" s="5" t="s">
        <v>44</v>
      </c>
      <c r="F810" s="5">
        <v>0</v>
      </c>
      <c r="G810" s="5">
        <v>79</v>
      </c>
      <c r="H810" s="5">
        <v>88</v>
      </c>
      <c r="I810" s="5">
        <v>43</v>
      </c>
      <c r="J810" s="5">
        <v>95</v>
      </c>
      <c r="K810" s="5">
        <v>202</v>
      </c>
      <c r="L810" s="5">
        <v>0</v>
      </c>
      <c r="M810" s="5" t="s">
        <v>57</v>
      </c>
      <c r="N810" s="5">
        <v>-2.5</v>
      </c>
      <c r="O810" s="5">
        <v>8.83</v>
      </c>
      <c r="P810" s="6">
        <v>1.66</v>
      </c>
    </row>
    <row r="811" spans="1:16">
      <c r="A811" s="17">
        <v>44979</v>
      </c>
      <c r="B811" t="s">
        <v>291</v>
      </c>
      <c r="C811" t="s">
        <v>194</v>
      </c>
      <c r="D811" s="5">
        <v>178</v>
      </c>
      <c r="E811" s="5" t="s">
        <v>19</v>
      </c>
      <c r="F811" s="5">
        <v>0</v>
      </c>
      <c r="G811" s="5">
        <v>17</v>
      </c>
      <c r="H811" s="5">
        <v>34</v>
      </c>
      <c r="I811" s="5">
        <v>25</v>
      </c>
      <c r="J811" s="5">
        <v>44</v>
      </c>
      <c r="K811" s="5">
        <v>116</v>
      </c>
      <c r="L811" s="5">
        <v>0</v>
      </c>
      <c r="M811" s="5" t="s">
        <v>18</v>
      </c>
      <c r="N811" s="5">
        <v>-2.5</v>
      </c>
      <c r="O811" s="5">
        <v>16.22</v>
      </c>
      <c r="P811" s="6">
        <v>13.6</v>
      </c>
    </row>
    <row r="812" spans="1:16">
      <c r="A812" s="17">
        <v>44979</v>
      </c>
      <c r="B812" t="s">
        <v>71</v>
      </c>
      <c r="C812" t="s">
        <v>272</v>
      </c>
      <c r="D812" s="5">
        <v>370</v>
      </c>
      <c r="E812" s="5">
        <v>0</v>
      </c>
      <c r="F812" s="5" t="s">
        <v>26</v>
      </c>
      <c r="G812" s="5">
        <v>31</v>
      </c>
      <c r="H812" s="5">
        <v>155</v>
      </c>
      <c r="I812" s="5">
        <v>91</v>
      </c>
      <c r="J812" s="5">
        <v>147</v>
      </c>
      <c r="K812" s="5">
        <v>89</v>
      </c>
      <c r="L812" s="5" t="s">
        <v>18</v>
      </c>
      <c r="M812" s="5">
        <v>0</v>
      </c>
      <c r="N812" s="5">
        <v>6</v>
      </c>
      <c r="O812" s="5">
        <v>-0.88</v>
      </c>
      <c r="P812" s="6">
        <v>1.67</v>
      </c>
    </row>
    <row r="813" spans="1:16">
      <c r="A813" s="17">
        <v>44979</v>
      </c>
      <c r="B813" t="s">
        <v>319</v>
      </c>
      <c r="C813" t="s">
        <v>327</v>
      </c>
      <c r="D813" s="5">
        <v>129</v>
      </c>
      <c r="E813" s="5" t="s">
        <v>18</v>
      </c>
      <c r="F813" s="5">
        <v>0</v>
      </c>
      <c r="G813" s="5">
        <v>213</v>
      </c>
      <c r="H813" s="5">
        <v>194</v>
      </c>
      <c r="I813" s="5">
        <v>99</v>
      </c>
      <c r="J813" s="5">
        <v>211</v>
      </c>
      <c r="K813" s="5">
        <v>323</v>
      </c>
      <c r="L813" s="5">
        <v>0</v>
      </c>
      <c r="M813" s="5" t="s">
        <v>44</v>
      </c>
      <c r="N813" s="5">
        <v>2.5</v>
      </c>
      <c r="O813" s="5">
        <v>-4.2</v>
      </c>
      <c r="P813" s="6">
        <v>-5.0999999999999996</v>
      </c>
    </row>
    <row r="814" spans="1:16">
      <c r="A814" s="17">
        <v>44979</v>
      </c>
      <c r="B814" t="s">
        <v>322</v>
      </c>
      <c r="C814" t="s">
        <v>273</v>
      </c>
      <c r="D814" s="5">
        <v>103</v>
      </c>
      <c r="E814" s="5">
        <v>0</v>
      </c>
      <c r="F814" s="5" t="s">
        <v>18</v>
      </c>
      <c r="G814" s="5">
        <v>180</v>
      </c>
      <c r="H814" s="5">
        <v>106</v>
      </c>
      <c r="I814" s="5">
        <v>197</v>
      </c>
      <c r="J814" s="5">
        <v>263</v>
      </c>
      <c r="K814" s="5">
        <v>179</v>
      </c>
      <c r="L814" s="5">
        <v>0</v>
      </c>
      <c r="M814" s="5" t="s">
        <v>18</v>
      </c>
      <c r="N814" s="5">
        <v>-2</v>
      </c>
      <c r="O814" s="5">
        <v>6.06</v>
      </c>
      <c r="P814" s="6">
        <v>-3.89</v>
      </c>
    </row>
    <row r="815" spans="1:16">
      <c r="A815" s="17">
        <v>44979</v>
      </c>
      <c r="B815" t="s">
        <v>326</v>
      </c>
      <c r="C815" t="s">
        <v>389</v>
      </c>
      <c r="D815" s="5">
        <v>90</v>
      </c>
      <c r="E815" s="5" t="s">
        <v>37</v>
      </c>
      <c r="F815" s="5">
        <v>0</v>
      </c>
      <c r="G815" s="5">
        <v>84</v>
      </c>
      <c r="H815" s="5">
        <v>52</v>
      </c>
      <c r="I815" s="5">
        <v>107</v>
      </c>
      <c r="J815" s="5">
        <v>149</v>
      </c>
      <c r="K815" s="5">
        <v>213</v>
      </c>
      <c r="L815" s="5" t="s">
        <v>18</v>
      </c>
      <c r="M815" s="5">
        <v>0</v>
      </c>
      <c r="N815" s="5">
        <v>-8.5</v>
      </c>
      <c r="O815" s="5">
        <v>11.61</v>
      </c>
      <c r="P815" s="6">
        <v>-1.02</v>
      </c>
    </row>
    <row r="816" spans="1:16">
      <c r="A816" s="17">
        <v>44979</v>
      </c>
      <c r="B816" t="s">
        <v>328</v>
      </c>
      <c r="C816" t="s">
        <v>297</v>
      </c>
      <c r="D816" s="5">
        <v>356</v>
      </c>
      <c r="E816" s="5">
        <v>0</v>
      </c>
      <c r="F816" s="5" t="s">
        <v>18</v>
      </c>
      <c r="G816" s="5" t="s">
        <v>34</v>
      </c>
      <c r="H816" s="5" t="s">
        <v>34</v>
      </c>
      <c r="I816" s="5">
        <v>266</v>
      </c>
      <c r="J816" s="5">
        <v>331</v>
      </c>
      <c r="K816" s="5">
        <v>315</v>
      </c>
      <c r="L816" s="5">
        <v>0</v>
      </c>
      <c r="M816" s="5" t="s">
        <v>427</v>
      </c>
      <c r="N816" s="5">
        <v>-2</v>
      </c>
      <c r="O816" s="5">
        <v>0</v>
      </c>
      <c r="P816" s="6">
        <v>-16.22</v>
      </c>
    </row>
    <row r="817" spans="1:16">
      <c r="A817" s="17">
        <v>44979</v>
      </c>
      <c r="B817" t="s">
        <v>348</v>
      </c>
      <c r="C817" t="s">
        <v>331</v>
      </c>
      <c r="D817" s="5">
        <v>322</v>
      </c>
      <c r="E817" s="5">
        <v>0</v>
      </c>
      <c r="F817" s="5" t="s">
        <v>19</v>
      </c>
      <c r="G817" s="5">
        <v>256</v>
      </c>
      <c r="H817" s="5">
        <v>166</v>
      </c>
      <c r="I817" s="5">
        <v>274</v>
      </c>
      <c r="J817" s="5">
        <v>275</v>
      </c>
      <c r="K817" s="5">
        <v>145</v>
      </c>
      <c r="L817" s="5" t="s">
        <v>19</v>
      </c>
      <c r="M817" s="5">
        <v>0</v>
      </c>
      <c r="N817" s="5">
        <v>-3.5</v>
      </c>
      <c r="O817" s="5">
        <v>-0.24</v>
      </c>
      <c r="P817" s="6">
        <v>-11.31</v>
      </c>
    </row>
    <row r="818" spans="1:16">
      <c r="A818" s="17">
        <v>44979</v>
      </c>
      <c r="B818" t="s">
        <v>119</v>
      </c>
      <c r="C818" t="s">
        <v>330</v>
      </c>
      <c r="D818" s="5">
        <v>57</v>
      </c>
      <c r="E818" s="5" t="s">
        <v>19</v>
      </c>
      <c r="F818" s="5">
        <v>0</v>
      </c>
      <c r="G818" s="5">
        <v>169</v>
      </c>
      <c r="H818" s="5">
        <v>244</v>
      </c>
      <c r="I818" s="5">
        <v>155</v>
      </c>
      <c r="J818" s="5">
        <v>264</v>
      </c>
      <c r="K818" s="5">
        <v>469</v>
      </c>
      <c r="L818" s="5" t="s">
        <v>19</v>
      </c>
      <c r="M818" s="5">
        <v>0</v>
      </c>
      <c r="N818" s="5">
        <v>3.5</v>
      </c>
      <c r="O818" s="5">
        <v>-6.02</v>
      </c>
      <c r="P818" s="6">
        <v>-5.97</v>
      </c>
    </row>
    <row r="819" spans="1:16">
      <c r="A819" s="17">
        <v>44979</v>
      </c>
      <c r="B819" t="s">
        <v>140</v>
      </c>
      <c r="C819" t="s">
        <v>23</v>
      </c>
      <c r="D819" s="5">
        <v>339</v>
      </c>
      <c r="E819" s="5" t="s">
        <v>27</v>
      </c>
      <c r="F819" s="5">
        <v>0</v>
      </c>
      <c r="G819" s="5">
        <v>253</v>
      </c>
      <c r="H819" s="5">
        <v>142</v>
      </c>
      <c r="I819" s="5">
        <v>156</v>
      </c>
      <c r="J819" s="5">
        <v>131</v>
      </c>
      <c r="K819" s="5">
        <v>68</v>
      </c>
      <c r="L819" s="5">
        <v>0</v>
      </c>
      <c r="M819" s="5" t="s">
        <v>18</v>
      </c>
      <c r="N819" s="5">
        <v>-3</v>
      </c>
      <c r="O819" s="5">
        <v>3.77</v>
      </c>
      <c r="P819" s="6">
        <v>-1.1499999999999999</v>
      </c>
    </row>
    <row r="820" spans="1:16">
      <c r="A820" s="17">
        <v>44979</v>
      </c>
      <c r="B820" t="s">
        <v>332</v>
      </c>
      <c r="C820" t="s">
        <v>22</v>
      </c>
      <c r="D820" s="5">
        <v>407</v>
      </c>
      <c r="E820" s="5">
        <v>0</v>
      </c>
      <c r="F820" s="5" t="s">
        <v>18</v>
      </c>
      <c r="G820" s="5">
        <v>228</v>
      </c>
      <c r="H820" s="5">
        <v>309</v>
      </c>
      <c r="I820" s="5">
        <v>142</v>
      </c>
      <c r="J820" s="5">
        <v>258</v>
      </c>
      <c r="K820" s="5">
        <v>106</v>
      </c>
      <c r="L820" s="5">
        <v>0</v>
      </c>
      <c r="M820" s="5" t="s">
        <v>19</v>
      </c>
      <c r="N820" s="5">
        <v>7.5</v>
      </c>
      <c r="O820" s="5">
        <v>-12.15</v>
      </c>
      <c r="P820" s="6">
        <v>-5.95</v>
      </c>
    </row>
    <row r="821" spans="1:16">
      <c r="A821" s="17">
        <v>44979</v>
      </c>
      <c r="B821" t="s">
        <v>76</v>
      </c>
      <c r="C821" t="s">
        <v>257</v>
      </c>
      <c r="D821" s="5">
        <v>218</v>
      </c>
      <c r="E821" s="5">
        <v>0</v>
      </c>
      <c r="F821" s="5" t="s">
        <v>26</v>
      </c>
      <c r="G821" s="5">
        <v>177</v>
      </c>
      <c r="H821" s="5">
        <v>240</v>
      </c>
      <c r="I821" s="5">
        <v>118</v>
      </c>
      <c r="J821" s="5">
        <v>109</v>
      </c>
      <c r="K821" s="5">
        <v>126</v>
      </c>
      <c r="L821" s="5" t="s">
        <v>18</v>
      </c>
      <c r="M821" s="5">
        <v>0</v>
      </c>
      <c r="N821" s="5">
        <v>13</v>
      </c>
      <c r="O821" s="5">
        <v>-6.75</v>
      </c>
      <c r="P821" s="6">
        <v>8.1999999999999993</v>
      </c>
    </row>
    <row r="822" spans="1:16">
      <c r="A822" s="17">
        <v>44979</v>
      </c>
      <c r="B822" t="s">
        <v>139</v>
      </c>
      <c r="C822" t="s">
        <v>77</v>
      </c>
      <c r="D822" s="5">
        <v>462</v>
      </c>
      <c r="E822" s="5" t="s">
        <v>19</v>
      </c>
      <c r="F822" s="5">
        <v>0</v>
      </c>
      <c r="G822" s="5">
        <v>311</v>
      </c>
      <c r="H822" s="5">
        <v>250</v>
      </c>
      <c r="I822" s="5">
        <v>163</v>
      </c>
      <c r="J822" s="5">
        <v>0</v>
      </c>
      <c r="K822" s="5">
        <v>430</v>
      </c>
      <c r="L822" s="5" t="s">
        <v>18</v>
      </c>
      <c r="M822" s="5">
        <v>0</v>
      </c>
      <c r="N822" s="5">
        <v>11</v>
      </c>
      <c r="O822" s="5">
        <v>-6.43</v>
      </c>
      <c r="P822" s="6">
        <v>5.41</v>
      </c>
    </row>
    <row r="823" spans="1:16">
      <c r="A823" s="17">
        <v>44979</v>
      </c>
      <c r="B823" t="s">
        <v>258</v>
      </c>
      <c r="C823" t="s">
        <v>333</v>
      </c>
      <c r="D823" s="5">
        <v>471</v>
      </c>
      <c r="E823" s="5" t="s">
        <v>19</v>
      </c>
      <c r="F823" s="5">
        <v>0</v>
      </c>
      <c r="G823" s="5">
        <v>126</v>
      </c>
      <c r="H823" s="5">
        <v>191</v>
      </c>
      <c r="I823" s="5">
        <v>236</v>
      </c>
      <c r="J823" s="5">
        <v>336</v>
      </c>
      <c r="K823" s="5">
        <v>453</v>
      </c>
      <c r="L823" s="5">
        <v>0</v>
      </c>
      <c r="M823" s="5" t="s">
        <v>44</v>
      </c>
      <c r="N823" s="5">
        <v>-9.5</v>
      </c>
      <c r="O823" s="5">
        <v>-4.7699999999999996</v>
      </c>
      <c r="P823" s="6">
        <v>-19.39</v>
      </c>
    </row>
    <row r="824" spans="1:16">
      <c r="A824" s="17">
        <v>44979</v>
      </c>
      <c r="B824" t="s">
        <v>29</v>
      </c>
      <c r="C824" t="s">
        <v>166</v>
      </c>
      <c r="D824" s="5">
        <v>367</v>
      </c>
      <c r="E824" s="5" t="s">
        <v>18</v>
      </c>
      <c r="F824" s="5">
        <v>0</v>
      </c>
      <c r="G824" s="5">
        <v>191</v>
      </c>
      <c r="H824" s="5">
        <v>116</v>
      </c>
      <c r="I824" s="5">
        <v>132</v>
      </c>
      <c r="J824" s="5">
        <v>163</v>
      </c>
      <c r="K824" s="5">
        <v>296</v>
      </c>
      <c r="L824" s="5" t="s">
        <v>18</v>
      </c>
      <c r="M824" s="5">
        <v>0</v>
      </c>
      <c r="N824" s="5" t="e">
        <v>#N/A</v>
      </c>
      <c r="O824" s="5">
        <v>7.65</v>
      </c>
      <c r="P824" s="6">
        <v>0.54</v>
      </c>
    </row>
    <row r="825" spans="1:16">
      <c r="A825" s="17">
        <v>44979</v>
      </c>
      <c r="B825" t="s">
        <v>24</v>
      </c>
      <c r="C825" t="s">
        <v>28</v>
      </c>
      <c r="D825" s="5">
        <v>207</v>
      </c>
      <c r="E825" s="5" t="s">
        <v>26</v>
      </c>
      <c r="F825" s="5">
        <v>0</v>
      </c>
      <c r="G825" s="5">
        <v>111</v>
      </c>
      <c r="H825" s="5">
        <v>72</v>
      </c>
      <c r="I825" s="5">
        <v>181</v>
      </c>
      <c r="J825" s="5">
        <v>90</v>
      </c>
      <c r="K825" s="5">
        <v>170</v>
      </c>
      <c r="L825" s="5" t="s">
        <v>37</v>
      </c>
      <c r="M825" s="5">
        <v>0</v>
      </c>
      <c r="N825" s="5">
        <v>1</v>
      </c>
      <c r="O825" s="5">
        <v>10.35</v>
      </c>
      <c r="P825" s="6">
        <v>7.49</v>
      </c>
    </row>
    <row r="826" spans="1:16">
      <c r="A826" s="17">
        <v>44979</v>
      </c>
      <c r="B826" t="s">
        <v>351</v>
      </c>
      <c r="C826" t="s">
        <v>31</v>
      </c>
      <c r="D826" s="5">
        <v>76</v>
      </c>
      <c r="E826" s="5">
        <v>0</v>
      </c>
      <c r="F826" s="5" t="s">
        <v>18</v>
      </c>
      <c r="G826" s="5">
        <v>225</v>
      </c>
      <c r="H826" s="5">
        <v>251</v>
      </c>
      <c r="I826" s="5">
        <v>262</v>
      </c>
      <c r="J826" s="5">
        <v>214</v>
      </c>
      <c r="K826" s="5">
        <v>132</v>
      </c>
      <c r="L826" s="5">
        <v>0</v>
      </c>
      <c r="M826" s="5" t="s">
        <v>19</v>
      </c>
      <c r="N826" s="5">
        <v>7</v>
      </c>
      <c r="O826" s="5">
        <v>-8.89</v>
      </c>
      <c r="P826" s="6">
        <v>-2.5499999999999998</v>
      </c>
    </row>
    <row r="827" spans="1:16">
      <c r="A827" s="17">
        <v>44979</v>
      </c>
      <c r="B827" t="s">
        <v>165</v>
      </c>
      <c r="C827" t="s">
        <v>30</v>
      </c>
      <c r="D827" s="5">
        <v>14</v>
      </c>
      <c r="E827" s="5">
        <v>0</v>
      </c>
      <c r="F827" s="5" t="s">
        <v>18</v>
      </c>
      <c r="G827" s="5">
        <v>168</v>
      </c>
      <c r="H827" s="5">
        <v>195</v>
      </c>
      <c r="I827" s="5">
        <v>102</v>
      </c>
      <c r="J827" s="5">
        <v>229</v>
      </c>
      <c r="K827" s="5">
        <v>133</v>
      </c>
      <c r="L827" s="5">
        <v>0</v>
      </c>
      <c r="M827" s="5" t="s">
        <v>44</v>
      </c>
      <c r="N827" s="5">
        <v>-1</v>
      </c>
      <c r="O827" s="5">
        <v>-1.73</v>
      </c>
      <c r="P827" s="6">
        <v>-7.13</v>
      </c>
    </row>
    <row r="828" spans="1:16">
      <c r="A828" s="17">
        <v>44979</v>
      </c>
      <c r="B828" t="s">
        <v>366</v>
      </c>
      <c r="C828" t="s">
        <v>363</v>
      </c>
      <c r="D828" s="5">
        <v>184</v>
      </c>
      <c r="E828" s="5" t="s">
        <v>18</v>
      </c>
      <c r="F828" s="5">
        <v>0</v>
      </c>
      <c r="G828" s="5">
        <v>96</v>
      </c>
      <c r="H828" s="5">
        <v>70</v>
      </c>
      <c r="I828" s="5" t="s">
        <v>34</v>
      </c>
      <c r="J828" s="5" t="s">
        <v>34</v>
      </c>
      <c r="K828" s="5">
        <v>489</v>
      </c>
      <c r="L828" s="5" t="s">
        <v>18</v>
      </c>
      <c r="M828" s="5">
        <v>0</v>
      </c>
      <c r="N828" s="5">
        <v>-9.5</v>
      </c>
      <c r="O828" s="5">
        <v>14.5</v>
      </c>
      <c r="P828" s="6">
        <v>0</v>
      </c>
    </row>
    <row r="829" spans="1:16">
      <c r="A829" s="17">
        <v>44979</v>
      </c>
      <c r="B829" t="s">
        <v>86</v>
      </c>
      <c r="C829" t="s">
        <v>365</v>
      </c>
      <c r="D829" s="5">
        <v>22</v>
      </c>
      <c r="E829" s="5" t="s">
        <v>18</v>
      </c>
      <c r="F829" s="5">
        <v>0</v>
      </c>
      <c r="G829" s="5">
        <v>307</v>
      </c>
      <c r="H829" s="5">
        <v>255</v>
      </c>
      <c r="I829" s="5">
        <v>195</v>
      </c>
      <c r="J829" s="5">
        <v>178</v>
      </c>
      <c r="K829" s="5">
        <v>378</v>
      </c>
      <c r="L829" s="5" t="s">
        <v>19</v>
      </c>
      <c r="M829" s="5">
        <v>0</v>
      </c>
      <c r="N829" s="5" t="e">
        <v>#N/A</v>
      </c>
      <c r="O829" s="5">
        <v>-12.96</v>
      </c>
      <c r="P829" s="6">
        <v>0.75</v>
      </c>
    </row>
    <row r="830" spans="1:16">
      <c r="A830" s="17">
        <v>44979</v>
      </c>
      <c r="B830" t="s">
        <v>85</v>
      </c>
      <c r="C830" t="s">
        <v>373</v>
      </c>
      <c r="D830" s="5">
        <v>108</v>
      </c>
      <c r="E830" s="5">
        <v>0</v>
      </c>
      <c r="F830" s="5" t="s">
        <v>18</v>
      </c>
      <c r="G830" s="5">
        <v>217</v>
      </c>
      <c r="H830" s="5">
        <v>190</v>
      </c>
      <c r="I830" s="5">
        <v>233</v>
      </c>
      <c r="J830" s="5">
        <v>269</v>
      </c>
      <c r="K830" s="5">
        <v>277</v>
      </c>
      <c r="L830" s="5">
        <v>0</v>
      </c>
      <c r="M830" s="5" t="s">
        <v>18</v>
      </c>
      <c r="N830" s="5">
        <v>-2</v>
      </c>
      <c r="O830" s="5">
        <v>-1.04</v>
      </c>
      <c r="P830" s="6">
        <v>-5.94</v>
      </c>
    </row>
    <row r="831" spans="1:16">
      <c r="A831" s="17">
        <v>44979</v>
      </c>
      <c r="B831" t="s">
        <v>116</v>
      </c>
      <c r="C831" t="s">
        <v>175</v>
      </c>
      <c r="D831" s="5">
        <v>185</v>
      </c>
      <c r="E831" s="5" t="s">
        <v>18</v>
      </c>
      <c r="F831" s="5">
        <v>0</v>
      </c>
      <c r="G831" s="5">
        <v>218</v>
      </c>
      <c r="H831" s="5">
        <v>185</v>
      </c>
      <c r="I831" s="5" t="s">
        <v>34</v>
      </c>
      <c r="J831" s="5" t="s">
        <v>34</v>
      </c>
      <c r="K831" s="5">
        <v>119</v>
      </c>
      <c r="L831" s="5">
        <v>0</v>
      </c>
      <c r="M831" s="5" t="s">
        <v>19</v>
      </c>
      <c r="N831" s="5">
        <v>3</v>
      </c>
      <c r="O831" s="5">
        <v>-1.0900000000000001</v>
      </c>
      <c r="P831" s="6">
        <v>-0.61</v>
      </c>
    </row>
    <row r="832" spans="1:16">
      <c r="A832" s="17">
        <v>44979</v>
      </c>
      <c r="B832" t="s">
        <v>174</v>
      </c>
      <c r="C832" t="s">
        <v>193</v>
      </c>
      <c r="D832" s="5" t="e">
        <v>#N/A</v>
      </c>
      <c r="E832" s="5" t="e">
        <v>#N/A</v>
      </c>
      <c r="F832" s="5" t="e">
        <v>#N/A</v>
      </c>
      <c r="G832" s="5" t="s">
        <v>34</v>
      </c>
      <c r="H832" s="5" t="s">
        <v>34</v>
      </c>
      <c r="I832" s="5">
        <v>299</v>
      </c>
      <c r="J832" s="5">
        <v>319</v>
      </c>
      <c r="K832" s="5">
        <v>266</v>
      </c>
      <c r="L832" s="5" t="s">
        <v>44</v>
      </c>
      <c r="M832" s="5">
        <v>0</v>
      </c>
      <c r="N832" s="5">
        <v>-3</v>
      </c>
      <c r="O832" s="5" t="e">
        <v>#N/A</v>
      </c>
      <c r="P832" s="6">
        <v>-5.08</v>
      </c>
    </row>
    <row r="833" spans="1:16">
      <c r="A833" s="17">
        <v>44979</v>
      </c>
      <c r="B833" t="s">
        <v>129</v>
      </c>
      <c r="C833" t="s">
        <v>61</v>
      </c>
      <c r="D833" s="5">
        <v>160</v>
      </c>
      <c r="E833" s="5" t="s">
        <v>60</v>
      </c>
      <c r="F833" s="5">
        <v>0</v>
      </c>
      <c r="G833" s="5">
        <v>186</v>
      </c>
      <c r="H833" s="5">
        <v>111</v>
      </c>
      <c r="I833" s="5">
        <v>77</v>
      </c>
      <c r="J833" s="5">
        <v>127</v>
      </c>
      <c r="K833" s="5">
        <v>27</v>
      </c>
      <c r="L833" s="5">
        <v>0</v>
      </c>
      <c r="M833" s="5" t="s">
        <v>18</v>
      </c>
      <c r="N833" s="5">
        <v>2</v>
      </c>
      <c r="O833" s="5">
        <v>7.66</v>
      </c>
      <c r="P833" s="6">
        <v>3.67</v>
      </c>
    </row>
    <row r="834" spans="1:16">
      <c r="A834" s="17">
        <v>44979</v>
      </c>
      <c r="B834" t="s">
        <v>110</v>
      </c>
      <c r="C834" t="s">
        <v>109</v>
      </c>
      <c r="D834" s="5">
        <v>410</v>
      </c>
      <c r="E834" s="5">
        <v>0</v>
      </c>
      <c r="F834" s="5" t="s">
        <v>18</v>
      </c>
      <c r="G834" s="5">
        <v>230</v>
      </c>
      <c r="H834" s="5">
        <v>133</v>
      </c>
      <c r="I834" s="5" t="s">
        <v>34</v>
      </c>
      <c r="J834" s="5" t="s">
        <v>34</v>
      </c>
      <c r="K834" s="5">
        <v>516</v>
      </c>
      <c r="L834" s="5">
        <v>0</v>
      </c>
      <c r="M834" s="5" t="s">
        <v>44</v>
      </c>
      <c r="N834" s="5">
        <v>-5</v>
      </c>
      <c r="O834" s="5">
        <v>2.95</v>
      </c>
      <c r="P834" s="6">
        <v>0</v>
      </c>
    </row>
    <row r="835" spans="1:16">
      <c r="A835" s="17">
        <v>44979</v>
      </c>
      <c r="B835" t="s">
        <v>336</v>
      </c>
      <c r="C835" t="s">
        <v>285</v>
      </c>
      <c r="D835" s="5">
        <v>284</v>
      </c>
      <c r="E835" s="5" t="s">
        <v>18</v>
      </c>
      <c r="F835" s="5">
        <v>0</v>
      </c>
      <c r="G835" s="5">
        <v>108</v>
      </c>
      <c r="H835" s="5">
        <v>168</v>
      </c>
      <c r="I835" s="5">
        <v>134</v>
      </c>
      <c r="J835" s="5">
        <v>108</v>
      </c>
      <c r="K835" s="5">
        <v>365</v>
      </c>
      <c r="L835" s="5">
        <v>0</v>
      </c>
      <c r="M835" s="5" t="s">
        <v>18</v>
      </c>
      <c r="N835" s="5">
        <v>6.5</v>
      </c>
      <c r="O835" s="5">
        <v>-2.88</v>
      </c>
      <c r="P835" s="6">
        <v>2.63</v>
      </c>
    </row>
    <row r="836" spans="1:16">
      <c r="A836" s="17">
        <v>44979</v>
      </c>
      <c r="B836" t="s">
        <v>283</v>
      </c>
      <c r="C836" t="s">
        <v>59</v>
      </c>
      <c r="D836" s="5">
        <v>515</v>
      </c>
      <c r="E836" s="5" t="s">
        <v>18</v>
      </c>
      <c r="F836" s="5">
        <v>0</v>
      </c>
      <c r="G836" s="5" t="s">
        <v>34</v>
      </c>
      <c r="H836" s="5" t="s">
        <v>34</v>
      </c>
      <c r="I836" s="5">
        <v>170</v>
      </c>
      <c r="J836" s="5">
        <v>346</v>
      </c>
      <c r="K836" s="5">
        <v>112</v>
      </c>
      <c r="L836" s="5">
        <v>0</v>
      </c>
      <c r="M836" s="5" t="s">
        <v>37</v>
      </c>
      <c r="N836" s="5" t="e">
        <v>#N/A</v>
      </c>
      <c r="O836" s="5">
        <v>0</v>
      </c>
      <c r="P836" s="6">
        <v>-17.14</v>
      </c>
    </row>
    <row r="837" spans="1:16">
      <c r="A837" s="17">
        <v>44979</v>
      </c>
      <c r="B837" t="s">
        <v>158</v>
      </c>
      <c r="C837" t="s">
        <v>58</v>
      </c>
      <c r="D837" s="5">
        <v>155</v>
      </c>
      <c r="E837" s="5">
        <v>0</v>
      </c>
      <c r="F837" s="5" t="s">
        <v>44</v>
      </c>
      <c r="G837" s="5">
        <v>202</v>
      </c>
      <c r="H837" s="5">
        <v>241</v>
      </c>
      <c r="I837" s="5">
        <v>74</v>
      </c>
      <c r="J837" s="5">
        <v>89</v>
      </c>
      <c r="K837" s="5">
        <v>100</v>
      </c>
      <c r="L837" s="5" t="s">
        <v>80</v>
      </c>
      <c r="M837" s="5">
        <v>0</v>
      </c>
      <c r="N837" s="5">
        <v>15.5</v>
      </c>
      <c r="O837" s="5">
        <v>-8.6</v>
      </c>
      <c r="P837" s="6">
        <v>10.46</v>
      </c>
    </row>
    <row r="838" spans="1:16">
      <c r="A838" s="17">
        <v>44979</v>
      </c>
      <c r="B838" t="s">
        <v>335</v>
      </c>
      <c r="C838" t="s">
        <v>164</v>
      </c>
      <c r="D838" s="5">
        <v>377</v>
      </c>
      <c r="E838" s="5">
        <v>0</v>
      </c>
      <c r="F838" s="5" t="s">
        <v>18</v>
      </c>
      <c r="G838" s="5">
        <v>138</v>
      </c>
      <c r="H838" s="5">
        <v>145</v>
      </c>
      <c r="I838" s="5">
        <v>172</v>
      </c>
      <c r="J838" s="5">
        <v>216</v>
      </c>
      <c r="K838" s="5">
        <v>1</v>
      </c>
      <c r="L838" s="5" t="s">
        <v>18</v>
      </c>
      <c r="M838" s="5">
        <v>0</v>
      </c>
      <c r="N838" s="5">
        <v>1</v>
      </c>
      <c r="O838" s="5">
        <v>3.44</v>
      </c>
      <c r="P838" s="6">
        <v>-0.88</v>
      </c>
    </row>
    <row r="839" spans="1:16">
      <c r="A839" s="17">
        <v>44979</v>
      </c>
      <c r="B839" t="s">
        <v>368</v>
      </c>
      <c r="C839" t="s">
        <v>112</v>
      </c>
      <c r="D839" s="5">
        <v>352</v>
      </c>
      <c r="E839" s="5" t="s">
        <v>26</v>
      </c>
      <c r="F839" s="5">
        <v>0</v>
      </c>
      <c r="G839" s="5">
        <v>267</v>
      </c>
      <c r="H839" s="5">
        <v>188</v>
      </c>
      <c r="I839" s="5">
        <v>152</v>
      </c>
      <c r="J839" s="5">
        <v>202</v>
      </c>
      <c r="K839" s="5">
        <v>400</v>
      </c>
      <c r="L839" s="5" t="s">
        <v>18</v>
      </c>
      <c r="M839" s="5">
        <v>0</v>
      </c>
      <c r="N839" s="5">
        <v>-2.5</v>
      </c>
      <c r="O839" s="5">
        <v>5.88</v>
      </c>
      <c r="P839" s="6">
        <v>-3.3</v>
      </c>
    </row>
    <row r="840" spans="1:16">
      <c r="A840" s="17">
        <v>44979</v>
      </c>
      <c r="B840" t="s">
        <v>375</v>
      </c>
      <c r="C840" t="s">
        <v>192</v>
      </c>
      <c r="D840" s="5">
        <v>169</v>
      </c>
      <c r="E840" s="5">
        <v>0</v>
      </c>
      <c r="F840" s="5" t="s">
        <v>18</v>
      </c>
      <c r="G840" s="5">
        <v>136</v>
      </c>
      <c r="H840" s="5">
        <v>299</v>
      </c>
      <c r="I840" s="5">
        <v>331</v>
      </c>
      <c r="J840" s="5">
        <v>333</v>
      </c>
      <c r="K840" s="5">
        <v>60</v>
      </c>
      <c r="L840" s="5">
        <v>0</v>
      </c>
      <c r="M840" s="5" t="s">
        <v>19</v>
      </c>
      <c r="N840" s="5">
        <v>-2.5</v>
      </c>
      <c r="O840" s="5">
        <v>-7.33</v>
      </c>
      <c r="P840" s="6">
        <v>-13.67</v>
      </c>
    </row>
    <row r="841" spans="1:16">
      <c r="A841" s="17">
        <v>44979</v>
      </c>
      <c r="B841" t="s">
        <v>219</v>
      </c>
      <c r="C841" t="s">
        <v>266</v>
      </c>
      <c r="D841" s="5">
        <v>45</v>
      </c>
      <c r="E841" s="5">
        <v>0</v>
      </c>
      <c r="F841" s="5" t="s">
        <v>19</v>
      </c>
      <c r="G841" s="5">
        <v>55</v>
      </c>
      <c r="H841" s="5">
        <v>84</v>
      </c>
      <c r="I841" s="5">
        <v>141</v>
      </c>
      <c r="J841" s="5">
        <v>0</v>
      </c>
      <c r="K841" s="5">
        <v>501</v>
      </c>
      <c r="L841" s="5">
        <v>0</v>
      </c>
      <c r="M841" s="5" t="s">
        <v>75</v>
      </c>
      <c r="N841" s="5">
        <v>2.5</v>
      </c>
      <c r="O841" s="5">
        <v>4.68</v>
      </c>
      <c r="P841" s="6">
        <v>0</v>
      </c>
    </row>
    <row r="842" spans="1:16">
      <c r="A842" s="17">
        <v>44979</v>
      </c>
      <c r="B842" t="s">
        <v>25</v>
      </c>
      <c r="C842" t="s">
        <v>111</v>
      </c>
      <c r="D842" s="5">
        <v>18</v>
      </c>
      <c r="E842" s="5" t="s">
        <v>18</v>
      </c>
      <c r="F842" s="5">
        <v>0</v>
      </c>
      <c r="G842" s="5">
        <v>183</v>
      </c>
      <c r="H842" s="5">
        <v>321</v>
      </c>
      <c r="I842" s="5" t="s">
        <v>34</v>
      </c>
      <c r="J842" s="5" t="s">
        <v>34</v>
      </c>
      <c r="K842" s="5">
        <v>191</v>
      </c>
      <c r="L842" s="5">
        <v>0</v>
      </c>
      <c r="M842" s="5" t="s">
        <v>18</v>
      </c>
      <c r="N842" s="5" t="e">
        <v>#N/A</v>
      </c>
      <c r="O842" s="5">
        <v>-11.69</v>
      </c>
      <c r="P842" s="6">
        <v>6.79</v>
      </c>
    </row>
    <row r="843" spans="1:16">
      <c r="A843" s="17">
        <v>44979</v>
      </c>
      <c r="B843" t="s">
        <v>97</v>
      </c>
      <c r="C843" t="s">
        <v>93</v>
      </c>
      <c r="D843" s="5">
        <v>243</v>
      </c>
      <c r="E843" s="5" t="s">
        <v>37</v>
      </c>
      <c r="F843" s="5">
        <v>0</v>
      </c>
      <c r="G843" s="5">
        <v>161</v>
      </c>
      <c r="H843" s="5">
        <v>315</v>
      </c>
      <c r="I843" s="5">
        <v>337</v>
      </c>
      <c r="J843" s="5">
        <v>347</v>
      </c>
      <c r="K843" s="5">
        <v>107</v>
      </c>
      <c r="L843" s="5">
        <v>0</v>
      </c>
      <c r="M843" s="5" t="s">
        <v>19</v>
      </c>
      <c r="N843" s="5">
        <v>-5.5</v>
      </c>
      <c r="O843" s="5">
        <v>-7.07</v>
      </c>
      <c r="P843" s="6">
        <v>-16.46</v>
      </c>
    </row>
    <row r="844" spans="1:16">
      <c r="A844" s="17">
        <v>44979</v>
      </c>
      <c r="B844" t="s">
        <v>176</v>
      </c>
      <c r="C844" t="s">
        <v>252</v>
      </c>
      <c r="D844" s="5">
        <v>411</v>
      </c>
      <c r="E844" s="5" t="s">
        <v>44</v>
      </c>
      <c r="F844" s="5">
        <v>0</v>
      </c>
      <c r="G844" s="5">
        <v>123</v>
      </c>
      <c r="H844" s="5">
        <v>79</v>
      </c>
      <c r="I844" s="5">
        <v>11</v>
      </c>
      <c r="J844" s="5">
        <v>1</v>
      </c>
      <c r="K844" s="5">
        <v>148</v>
      </c>
      <c r="L844" s="5" t="s">
        <v>60</v>
      </c>
      <c r="M844" s="5">
        <v>0</v>
      </c>
      <c r="N844" s="5">
        <v>15</v>
      </c>
      <c r="O844" s="5">
        <v>10.19</v>
      </c>
      <c r="P844" s="6">
        <v>29.53</v>
      </c>
    </row>
    <row r="845" spans="1:16">
      <c r="A845" s="17">
        <v>44979</v>
      </c>
      <c r="B845" t="s">
        <v>121</v>
      </c>
      <c r="C845" t="s">
        <v>39</v>
      </c>
      <c r="D845" s="5">
        <v>5</v>
      </c>
      <c r="E845" s="5">
        <v>1</v>
      </c>
      <c r="F845" s="5">
        <v>0</v>
      </c>
      <c r="G845" s="5">
        <v>19</v>
      </c>
      <c r="H845" s="5">
        <v>4</v>
      </c>
      <c r="I845" s="5">
        <v>86</v>
      </c>
      <c r="J845" s="5">
        <v>234</v>
      </c>
      <c r="K845" s="5">
        <v>353</v>
      </c>
      <c r="L845" s="5" t="s">
        <v>18</v>
      </c>
      <c r="M845" s="5">
        <v>0</v>
      </c>
      <c r="N845" s="5">
        <v>-17</v>
      </c>
      <c r="O845" s="5">
        <v>26.03</v>
      </c>
      <c r="P845" s="6">
        <v>-4.72</v>
      </c>
    </row>
    <row r="846" spans="1:16">
      <c r="A846" s="17">
        <v>44979</v>
      </c>
      <c r="B846" t="s">
        <v>311</v>
      </c>
      <c r="C846" t="s">
        <v>103</v>
      </c>
      <c r="D846" s="5">
        <v>455</v>
      </c>
      <c r="E846" s="5">
        <v>0</v>
      </c>
      <c r="F846" s="5" t="s">
        <v>18</v>
      </c>
      <c r="G846" s="5">
        <v>103</v>
      </c>
      <c r="H846" s="5">
        <v>73</v>
      </c>
      <c r="I846" s="5">
        <v>56</v>
      </c>
      <c r="J846" s="5">
        <v>36</v>
      </c>
      <c r="K846" s="5">
        <v>270</v>
      </c>
      <c r="L846" s="5" t="s">
        <v>18</v>
      </c>
      <c r="M846" s="5">
        <v>0</v>
      </c>
      <c r="N846" s="5">
        <v>5.5</v>
      </c>
      <c r="O846" s="5">
        <v>10.35</v>
      </c>
      <c r="P846" s="6">
        <v>14.55</v>
      </c>
    </row>
    <row r="847" spans="1:16">
      <c r="A847" s="17">
        <v>44979</v>
      </c>
      <c r="B847" t="s">
        <v>104</v>
      </c>
      <c r="C847" t="s">
        <v>265</v>
      </c>
      <c r="D847" s="5">
        <v>267</v>
      </c>
      <c r="E847" s="5">
        <v>0</v>
      </c>
      <c r="F847" s="5" t="s">
        <v>19</v>
      </c>
      <c r="G847" s="5">
        <v>40</v>
      </c>
      <c r="H847" s="5">
        <v>22</v>
      </c>
      <c r="I847" s="5">
        <v>27</v>
      </c>
      <c r="J847" s="5">
        <v>129</v>
      </c>
      <c r="K847" s="5">
        <v>288</v>
      </c>
      <c r="L847" s="5">
        <v>0</v>
      </c>
      <c r="M847" s="5" t="s">
        <v>44</v>
      </c>
      <c r="N847" s="5">
        <v>-6.5</v>
      </c>
      <c r="O847" s="5">
        <v>15.06</v>
      </c>
      <c r="P847" s="6">
        <v>-0.09</v>
      </c>
    </row>
    <row r="848" spans="1:16">
      <c r="A848" s="17">
        <v>44979</v>
      </c>
      <c r="B848" t="s">
        <v>341</v>
      </c>
      <c r="C848" t="s">
        <v>267</v>
      </c>
      <c r="D848" s="5">
        <v>512</v>
      </c>
      <c r="E848" s="5">
        <v>0</v>
      </c>
      <c r="F848" s="5" t="s">
        <v>18</v>
      </c>
      <c r="G848" s="5">
        <v>51</v>
      </c>
      <c r="H848" s="5">
        <v>61</v>
      </c>
      <c r="I848" s="5">
        <v>76</v>
      </c>
      <c r="J848" s="5">
        <v>230</v>
      </c>
      <c r="K848" s="5">
        <v>130</v>
      </c>
      <c r="L848" s="5" t="s">
        <v>18</v>
      </c>
      <c r="M848" s="5">
        <v>0</v>
      </c>
      <c r="N848" s="5">
        <v>-2</v>
      </c>
      <c r="O848" s="5">
        <v>8.5</v>
      </c>
      <c r="P848" s="6">
        <v>-2</v>
      </c>
    </row>
    <row r="849" spans="1:16">
      <c r="A849" s="17">
        <v>44979</v>
      </c>
      <c r="B849" t="s">
        <v>346</v>
      </c>
      <c r="C849" t="s">
        <v>315</v>
      </c>
      <c r="D849" s="5">
        <v>162</v>
      </c>
      <c r="E849" s="5">
        <v>0</v>
      </c>
      <c r="F849" s="5" t="s">
        <v>18</v>
      </c>
      <c r="G849" s="5">
        <v>23</v>
      </c>
      <c r="H849" s="5">
        <v>32</v>
      </c>
      <c r="I849" s="5">
        <v>44</v>
      </c>
      <c r="J849" s="5">
        <v>67</v>
      </c>
      <c r="K849" s="5">
        <v>470</v>
      </c>
      <c r="L849" s="5">
        <v>0</v>
      </c>
      <c r="M849" s="5" t="s">
        <v>18</v>
      </c>
      <c r="N849" s="5">
        <v>-1</v>
      </c>
      <c r="O849" s="5">
        <v>15.68</v>
      </c>
      <c r="P849" s="6">
        <v>11.31</v>
      </c>
    </row>
    <row r="850" spans="1:16">
      <c r="A850" s="17">
        <v>44979</v>
      </c>
      <c r="B850" t="s">
        <v>271</v>
      </c>
      <c r="C850" t="s">
        <v>38</v>
      </c>
      <c r="D850" s="5">
        <v>232</v>
      </c>
      <c r="E850" s="5">
        <v>0</v>
      </c>
      <c r="F850" s="5" t="s">
        <v>37</v>
      </c>
      <c r="G850" s="5" t="s">
        <v>34</v>
      </c>
      <c r="H850" s="5" t="s">
        <v>34</v>
      </c>
      <c r="I850" s="5">
        <v>28</v>
      </c>
      <c r="J850" s="5">
        <v>18</v>
      </c>
      <c r="K850" s="5">
        <v>21</v>
      </c>
      <c r="L850" s="5">
        <v>0</v>
      </c>
      <c r="M850" s="5">
        <v>1</v>
      </c>
      <c r="N850" s="5">
        <v>13</v>
      </c>
      <c r="O850" s="5">
        <v>5.6</v>
      </c>
      <c r="P850" s="6">
        <v>18.59</v>
      </c>
    </row>
    <row r="851" spans="1:16">
      <c r="A851" s="17">
        <v>44979</v>
      </c>
      <c r="B851" t="s">
        <v>325</v>
      </c>
      <c r="C851" t="s">
        <v>72</v>
      </c>
      <c r="D851" s="5">
        <v>123</v>
      </c>
      <c r="E851" s="5">
        <v>0</v>
      </c>
      <c r="F851" s="5" t="s">
        <v>18</v>
      </c>
      <c r="G851" s="5">
        <v>243</v>
      </c>
      <c r="H851" s="5">
        <v>192</v>
      </c>
      <c r="I851" s="5">
        <v>32</v>
      </c>
      <c r="J851" s="5">
        <v>237</v>
      </c>
      <c r="K851" s="5">
        <v>199</v>
      </c>
      <c r="L851" s="5">
        <v>0</v>
      </c>
      <c r="M851" s="5" t="s">
        <v>18</v>
      </c>
      <c r="N851" s="5">
        <v>-2</v>
      </c>
      <c r="O851" s="5">
        <v>2.37</v>
      </c>
      <c r="P851" s="6">
        <v>-6.72</v>
      </c>
    </row>
    <row r="852" spans="1:16">
      <c r="A852" s="17">
        <v>44979</v>
      </c>
      <c r="B852" t="s">
        <v>392</v>
      </c>
      <c r="C852" t="s">
        <v>293</v>
      </c>
      <c r="D852" s="5">
        <v>256</v>
      </c>
      <c r="E852" s="5" t="s">
        <v>18</v>
      </c>
      <c r="F852" s="5">
        <v>0</v>
      </c>
      <c r="G852" s="5">
        <v>286</v>
      </c>
      <c r="H852" s="5">
        <v>60</v>
      </c>
      <c r="I852" s="5">
        <v>80</v>
      </c>
      <c r="J852" s="5">
        <v>0</v>
      </c>
      <c r="K852" s="5">
        <v>32</v>
      </c>
      <c r="L852" s="5" t="s">
        <v>37</v>
      </c>
      <c r="M852" s="5">
        <v>0</v>
      </c>
      <c r="N852" s="5">
        <v>6</v>
      </c>
      <c r="O852" s="5">
        <v>14.16</v>
      </c>
      <c r="P852" s="6">
        <v>17.53</v>
      </c>
    </row>
    <row r="853" spans="1:16">
      <c r="A853" s="17">
        <v>44980</v>
      </c>
      <c r="B853" t="s">
        <v>384</v>
      </c>
      <c r="C853" t="s">
        <v>268</v>
      </c>
      <c r="D853" s="5">
        <v>305</v>
      </c>
      <c r="E853" s="5" t="s">
        <v>19</v>
      </c>
      <c r="F853" s="5">
        <v>0</v>
      </c>
      <c r="G853" s="5">
        <v>67</v>
      </c>
      <c r="H853" s="5">
        <v>37</v>
      </c>
      <c r="I853" s="5">
        <v>8</v>
      </c>
      <c r="J853" s="5">
        <v>17</v>
      </c>
      <c r="K853" s="5">
        <v>293</v>
      </c>
      <c r="L853" s="5">
        <v>0</v>
      </c>
      <c r="M853" s="5" t="s">
        <v>75</v>
      </c>
      <c r="N853" s="5">
        <v>2.5</v>
      </c>
      <c r="O853" s="5">
        <v>13.7</v>
      </c>
      <c r="P853" s="6">
        <v>12.01</v>
      </c>
    </row>
    <row r="854" spans="1:16">
      <c r="A854" s="17">
        <v>44980</v>
      </c>
      <c r="B854" t="s">
        <v>227</v>
      </c>
      <c r="C854" t="s">
        <v>253</v>
      </c>
      <c r="D854" s="5">
        <v>217</v>
      </c>
      <c r="E854" s="5">
        <v>0</v>
      </c>
      <c r="F854" s="5" t="s">
        <v>18</v>
      </c>
      <c r="G854" s="5">
        <v>16</v>
      </c>
      <c r="H854" s="5">
        <v>35</v>
      </c>
      <c r="I854" s="5">
        <v>62</v>
      </c>
      <c r="J854" s="5">
        <v>123</v>
      </c>
      <c r="K854" s="5">
        <v>466</v>
      </c>
      <c r="L854" s="5" t="s">
        <v>19</v>
      </c>
      <c r="M854" s="5">
        <v>0</v>
      </c>
      <c r="N854" s="5">
        <v>-2</v>
      </c>
      <c r="O854" s="5">
        <v>15.82</v>
      </c>
      <c r="P854" s="6">
        <v>4.9800000000000004</v>
      </c>
    </row>
    <row r="855" spans="1:16">
      <c r="A855" s="17">
        <v>44980</v>
      </c>
      <c r="B855" t="s">
        <v>66</v>
      </c>
      <c r="C855" t="s">
        <v>196</v>
      </c>
      <c r="D855" s="5">
        <v>444</v>
      </c>
      <c r="E855" s="5">
        <v>0</v>
      </c>
      <c r="F855" s="5" t="s">
        <v>18</v>
      </c>
      <c r="G855" s="5" t="s">
        <v>34</v>
      </c>
      <c r="H855" s="5" t="s">
        <v>34</v>
      </c>
      <c r="I855" s="5">
        <v>194</v>
      </c>
      <c r="J855" s="5">
        <v>41</v>
      </c>
      <c r="K855" s="5">
        <v>118</v>
      </c>
      <c r="L855" s="5">
        <v>0</v>
      </c>
      <c r="M855" s="5" t="s">
        <v>18</v>
      </c>
      <c r="N855" s="5">
        <v>17.5</v>
      </c>
      <c r="O855" s="5">
        <v>-11.24</v>
      </c>
      <c r="P855" s="6">
        <v>15.47</v>
      </c>
    </row>
    <row r="856" spans="1:16">
      <c r="A856" s="17">
        <v>44980</v>
      </c>
      <c r="B856" t="s">
        <v>197</v>
      </c>
      <c r="C856" t="s">
        <v>65</v>
      </c>
      <c r="D856" s="5">
        <v>443</v>
      </c>
      <c r="E856" s="5">
        <v>0</v>
      </c>
      <c r="F856" s="5" t="s">
        <v>19</v>
      </c>
      <c r="G856" s="5">
        <v>153</v>
      </c>
      <c r="H856" s="5">
        <v>199</v>
      </c>
      <c r="I856" s="5">
        <v>309</v>
      </c>
      <c r="J856" s="5">
        <v>238</v>
      </c>
      <c r="K856" s="5">
        <v>120</v>
      </c>
      <c r="L856" s="5">
        <v>0</v>
      </c>
      <c r="M856" s="5" t="s">
        <v>19</v>
      </c>
      <c r="N856" s="5">
        <v>-1.5</v>
      </c>
      <c r="O856" s="5">
        <v>-1.31</v>
      </c>
      <c r="P856" s="6">
        <v>0</v>
      </c>
    </row>
    <row r="857" spans="1:16">
      <c r="A857" s="17">
        <v>44980</v>
      </c>
      <c r="B857" t="s">
        <v>67</v>
      </c>
      <c r="C857" t="s">
        <v>159</v>
      </c>
      <c r="D857" s="5">
        <v>279</v>
      </c>
      <c r="E857" s="5" t="s">
        <v>75</v>
      </c>
      <c r="F857" s="5">
        <v>0</v>
      </c>
      <c r="G857" s="5">
        <v>135</v>
      </c>
      <c r="H857" s="5">
        <v>63</v>
      </c>
      <c r="I857" s="5">
        <v>201</v>
      </c>
      <c r="J857" s="5">
        <v>0</v>
      </c>
      <c r="K857" s="5">
        <v>67</v>
      </c>
      <c r="L857" s="5" t="e">
        <v>#N/A</v>
      </c>
      <c r="M857" s="5" t="e">
        <v>#N/A</v>
      </c>
      <c r="N857" s="5" t="e">
        <v>#N/A</v>
      </c>
      <c r="O857" s="5">
        <v>13.57</v>
      </c>
      <c r="P857" s="6">
        <v>4.6900000000000004</v>
      </c>
    </row>
    <row r="858" spans="1:16">
      <c r="A858" s="17">
        <v>44980</v>
      </c>
      <c r="B858" t="s">
        <v>347</v>
      </c>
      <c r="C858" t="s">
        <v>329</v>
      </c>
      <c r="D858" s="5">
        <v>190</v>
      </c>
      <c r="E858" s="5" t="s">
        <v>18</v>
      </c>
      <c r="F858" s="5">
        <v>0</v>
      </c>
      <c r="G858" s="5">
        <v>246</v>
      </c>
      <c r="H858" s="5">
        <v>139</v>
      </c>
      <c r="I858" s="5">
        <v>216</v>
      </c>
      <c r="J858" s="5">
        <v>187</v>
      </c>
      <c r="K858" s="5">
        <v>127</v>
      </c>
      <c r="L858" s="5">
        <v>0</v>
      </c>
      <c r="M858" s="5" t="s">
        <v>19</v>
      </c>
      <c r="N858" s="5">
        <v>2</v>
      </c>
      <c r="O858" s="5">
        <v>0.77</v>
      </c>
      <c r="P858" s="6">
        <v>0</v>
      </c>
    </row>
    <row r="859" spans="1:16">
      <c r="A859" s="17">
        <v>44980</v>
      </c>
      <c r="B859" t="s">
        <v>261</v>
      </c>
      <c r="C859" t="s">
        <v>238</v>
      </c>
      <c r="D859" s="5">
        <v>492</v>
      </c>
      <c r="E859" s="5">
        <v>0</v>
      </c>
      <c r="F859" s="5" t="s">
        <v>18</v>
      </c>
      <c r="G859" s="5" t="s">
        <v>34</v>
      </c>
      <c r="H859" s="5" t="s">
        <v>34</v>
      </c>
      <c r="I859" s="5">
        <v>192</v>
      </c>
      <c r="J859" s="5">
        <v>304</v>
      </c>
      <c r="K859" s="5">
        <v>454</v>
      </c>
      <c r="L859" s="5">
        <v>0</v>
      </c>
      <c r="M859" s="5" t="s">
        <v>19</v>
      </c>
      <c r="N859" s="5">
        <v>3.5</v>
      </c>
      <c r="O859" s="5">
        <v>-14.52</v>
      </c>
      <c r="P859" s="6">
        <v>-12.98</v>
      </c>
    </row>
    <row r="860" spans="1:16">
      <c r="A860" s="17">
        <v>44980</v>
      </c>
      <c r="B860" t="s">
        <v>393</v>
      </c>
      <c r="C860" t="s">
        <v>237</v>
      </c>
      <c r="D860" s="5" t="e">
        <v>#N/A</v>
      </c>
      <c r="E860" s="5" t="e">
        <v>#N/A</v>
      </c>
      <c r="F860" s="5" t="e">
        <v>#N/A</v>
      </c>
      <c r="G860" s="5" t="s">
        <v>34</v>
      </c>
      <c r="H860" s="5" t="s">
        <v>34</v>
      </c>
      <c r="I860" s="5">
        <v>260</v>
      </c>
      <c r="J860" s="5">
        <v>323</v>
      </c>
      <c r="K860" s="5">
        <v>331</v>
      </c>
      <c r="L860" s="5">
        <v>0</v>
      </c>
      <c r="M860" s="5" t="s">
        <v>18</v>
      </c>
      <c r="N860" s="5" t="e">
        <v>#N/A</v>
      </c>
      <c r="O860" s="5" t="e">
        <v>#N/A</v>
      </c>
      <c r="P860" s="6">
        <v>-14.19</v>
      </c>
    </row>
    <row r="861" spans="1:16">
      <c r="A861" s="17">
        <v>44980</v>
      </c>
      <c r="B861" t="s">
        <v>262</v>
      </c>
      <c r="C861" t="s">
        <v>350</v>
      </c>
      <c r="D861" s="5">
        <v>114</v>
      </c>
      <c r="E861" s="5" t="s">
        <v>18</v>
      </c>
      <c r="F861" s="5">
        <v>0</v>
      </c>
      <c r="G861" s="5">
        <v>327</v>
      </c>
      <c r="H861" s="5">
        <v>306</v>
      </c>
      <c r="I861" s="5" t="s">
        <v>34</v>
      </c>
      <c r="J861" s="5" t="s">
        <v>34</v>
      </c>
      <c r="K861" s="5">
        <v>373</v>
      </c>
      <c r="L861" s="5" t="s">
        <v>19</v>
      </c>
      <c r="M861" s="5">
        <v>0</v>
      </c>
      <c r="N861" s="5">
        <v>-2.5</v>
      </c>
      <c r="O861" s="5">
        <v>-12.7</v>
      </c>
      <c r="P861" s="6">
        <v>0</v>
      </c>
    </row>
    <row r="862" spans="1:16">
      <c r="A862" s="17">
        <v>44980</v>
      </c>
      <c r="B862" t="s">
        <v>223</v>
      </c>
      <c r="C862" t="s">
        <v>235</v>
      </c>
      <c r="D862" s="5">
        <v>61</v>
      </c>
      <c r="E862" s="5" t="s">
        <v>26</v>
      </c>
      <c r="F862" s="5">
        <v>0</v>
      </c>
      <c r="G862" s="5">
        <v>347</v>
      </c>
      <c r="H862" s="5">
        <v>327</v>
      </c>
      <c r="I862" s="5">
        <v>209</v>
      </c>
      <c r="J862" s="5">
        <v>340</v>
      </c>
      <c r="K862" s="5">
        <v>219</v>
      </c>
      <c r="L862" s="5" t="s">
        <v>27</v>
      </c>
      <c r="M862" s="5">
        <v>0</v>
      </c>
      <c r="N862" s="5">
        <v>4</v>
      </c>
      <c r="O862" s="5">
        <v>-15.15</v>
      </c>
      <c r="P862" s="6">
        <v>-13.33</v>
      </c>
    </row>
    <row r="863" spans="1:16">
      <c r="A863" s="17">
        <v>44980</v>
      </c>
      <c r="B863" t="s">
        <v>173</v>
      </c>
      <c r="C863" t="s">
        <v>397</v>
      </c>
      <c r="D863" s="5">
        <v>473</v>
      </c>
      <c r="E863" s="5">
        <v>0</v>
      </c>
      <c r="F863" s="5" t="s">
        <v>19</v>
      </c>
      <c r="G863" s="5">
        <v>109</v>
      </c>
      <c r="H863" s="5">
        <v>209</v>
      </c>
      <c r="I863" s="5">
        <v>193</v>
      </c>
      <c r="J863" s="5">
        <v>272</v>
      </c>
      <c r="K863" s="5">
        <v>289</v>
      </c>
      <c r="L863" s="5">
        <v>0</v>
      </c>
      <c r="M863" s="5" t="s">
        <v>18</v>
      </c>
      <c r="N863" s="5">
        <v>-3</v>
      </c>
      <c r="O863" s="5">
        <v>-1.08</v>
      </c>
      <c r="P863" s="6">
        <v>-8.92</v>
      </c>
    </row>
    <row r="864" spans="1:16">
      <c r="A864" s="17">
        <v>44980</v>
      </c>
      <c r="B864" t="s">
        <v>144</v>
      </c>
      <c r="C864" t="s">
        <v>398</v>
      </c>
      <c r="D864" s="5">
        <v>285</v>
      </c>
      <c r="E864" s="5">
        <v>0</v>
      </c>
      <c r="F864" s="5" t="s">
        <v>18</v>
      </c>
      <c r="G864" s="5">
        <v>129</v>
      </c>
      <c r="H864" s="5">
        <v>222</v>
      </c>
      <c r="I864" s="5" t="s">
        <v>34</v>
      </c>
      <c r="J864" s="5" t="s">
        <v>34</v>
      </c>
      <c r="K864" s="5">
        <v>96</v>
      </c>
      <c r="L864" s="5" t="s">
        <v>37</v>
      </c>
      <c r="M864" s="5">
        <v>0</v>
      </c>
      <c r="N864" s="5">
        <v>1</v>
      </c>
      <c r="O864" s="5">
        <v>-1.38</v>
      </c>
      <c r="P864" s="6">
        <v>-1.28</v>
      </c>
    </row>
    <row r="865" spans="1:16">
      <c r="A865" s="17">
        <v>44980</v>
      </c>
      <c r="B865" t="s">
        <v>79</v>
      </c>
      <c r="C865" t="s">
        <v>361</v>
      </c>
      <c r="D865" s="5">
        <v>111</v>
      </c>
      <c r="E865" s="5" t="s">
        <v>18</v>
      </c>
      <c r="F865" s="5">
        <v>0</v>
      </c>
      <c r="G865" s="5">
        <v>210</v>
      </c>
      <c r="H865" s="5">
        <v>349</v>
      </c>
      <c r="I865" s="5">
        <v>269</v>
      </c>
      <c r="J865" s="5">
        <v>282</v>
      </c>
      <c r="K865" s="5">
        <v>467</v>
      </c>
      <c r="L865" s="5">
        <v>0</v>
      </c>
      <c r="M865" s="5" t="s">
        <v>19</v>
      </c>
      <c r="N865" s="5">
        <v>-1</v>
      </c>
      <c r="O865" s="5">
        <v>-12.8</v>
      </c>
      <c r="P865" s="6">
        <v>-13.76</v>
      </c>
    </row>
    <row r="866" spans="1:16">
      <c r="A866" s="17">
        <v>44980</v>
      </c>
      <c r="B866" t="s">
        <v>78</v>
      </c>
      <c r="C866" t="s">
        <v>399</v>
      </c>
      <c r="D866" s="5">
        <v>409</v>
      </c>
      <c r="E866" s="5" t="s">
        <v>19</v>
      </c>
      <c r="F866" s="5">
        <v>0</v>
      </c>
      <c r="G866" s="5">
        <v>245</v>
      </c>
      <c r="H866" s="5">
        <v>140</v>
      </c>
      <c r="I866" s="5">
        <v>248</v>
      </c>
      <c r="J866" s="5">
        <v>0</v>
      </c>
      <c r="K866" s="5">
        <v>65</v>
      </c>
      <c r="L866" s="5" t="s">
        <v>44</v>
      </c>
      <c r="M866" s="5">
        <v>0</v>
      </c>
      <c r="N866" s="5">
        <v>9</v>
      </c>
      <c r="O866" s="5">
        <v>2.12</v>
      </c>
      <c r="P866" s="6">
        <v>11.88</v>
      </c>
    </row>
    <row r="867" spans="1:16">
      <c r="A867" s="17">
        <v>44980</v>
      </c>
      <c r="B867" t="s">
        <v>353</v>
      </c>
      <c r="C867" t="s">
        <v>356</v>
      </c>
      <c r="D867" s="5">
        <v>91</v>
      </c>
      <c r="E867" s="5" t="s">
        <v>18</v>
      </c>
      <c r="F867" s="5">
        <v>0</v>
      </c>
      <c r="G867" s="5">
        <v>150</v>
      </c>
      <c r="H867" s="5">
        <v>219</v>
      </c>
      <c r="I867" s="5">
        <v>244</v>
      </c>
      <c r="J867" s="5">
        <v>267</v>
      </c>
      <c r="K867" s="5">
        <v>268</v>
      </c>
      <c r="L867" s="5">
        <v>0</v>
      </c>
      <c r="M867" s="5" t="s">
        <v>37</v>
      </c>
      <c r="N867" s="5">
        <v>-2.5</v>
      </c>
      <c r="O867" s="5">
        <v>-5.18</v>
      </c>
      <c r="P867" s="6">
        <v>-11.43</v>
      </c>
    </row>
    <row r="868" spans="1:16">
      <c r="A868" s="17">
        <v>44980</v>
      </c>
      <c r="B868" t="s">
        <v>357</v>
      </c>
      <c r="C868" t="s">
        <v>354</v>
      </c>
      <c r="D868" s="5">
        <v>239</v>
      </c>
      <c r="E868" s="5">
        <v>0</v>
      </c>
      <c r="F868" s="5" t="s">
        <v>19</v>
      </c>
      <c r="G868" s="5">
        <v>231</v>
      </c>
      <c r="H868" s="5">
        <v>355</v>
      </c>
      <c r="I868" s="5">
        <v>318</v>
      </c>
      <c r="J868" s="5">
        <v>352</v>
      </c>
      <c r="K868" s="5">
        <v>140</v>
      </c>
      <c r="L868" s="5" t="s">
        <v>18</v>
      </c>
      <c r="M868" s="5">
        <v>0</v>
      </c>
      <c r="N868" s="5">
        <v>2</v>
      </c>
      <c r="O868" s="5">
        <v>-18.71</v>
      </c>
      <c r="P868" s="6">
        <v>-16.45</v>
      </c>
    </row>
    <row r="869" spans="1:16">
      <c r="A869" s="17">
        <v>44980</v>
      </c>
      <c r="B869" t="s">
        <v>360</v>
      </c>
      <c r="C869" t="s">
        <v>358</v>
      </c>
      <c r="D869" s="5">
        <v>379</v>
      </c>
      <c r="E869" s="5">
        <v>0</v>
      </c>
      <c r="F869" s="5" t="s">
        <v>18</v>
      </c>
      <c r="G869" s="5">
        <v>184</v>
      </c>
      <c r="H869" s="5">
        <v>314</v>
      </c>
      <c r="I869" s="5" t="s">
        <v>34</v>
      </c>
      <c r="J869" s="5" t="s">
        <v>34</v>
      </c>
      <c r="K869" s="5">
        <v>431</v>
      </c>
      <c r="L869" s="5">
        <v>0</v>
      </c>
      <c r="M869" s="5" t="s">
        <v>18</v>
      </c>
      <c r="N869" s="5">
        <v>10</v>
      </c>
      <c r="O869" s="5">
        <v>-14.9</v>
      </c>
      <c r="P869" s="6">
        <v>0.63</v>
      </c>
    </row>
    <row r="870" spans="1:16">
      <c r="A870" s="17">
        <v>44980</v>
      </c>
      <c r="B870" t="s">
        <v>362</v>
      </c>
      <c r="C870" t="s">
        <v>355</v>
      </c>
      <c r="D870" s="5">
        <v>280</v>
      </c>
      <c r="E870" s="5" t="s">
        <v>19</v>
      </c>
      <c r="F870" s="5">
        <v>0</v>
      </c>
      <c r="G870" s="5">
        <v>158</v>
      </c>
      <c r="H870" s="5">
        <v>265</v>
      </c>
      <c r="I870" s="5">
        <v>178</v>
      </c>
      <c r="J870" s="5">
        <v>157</v>
      </c>
      <c r="K870" s="5">
        <v>101</v>
      </c>
      <c r="L870" s="5">
        <v>0</v>
      </c>
      <c r="M870" s="5" t="s">
        <v>37</v>
      </c>
      <c r="N870" s="5">
        <v>6.5</v>
      </c>
      <c r="O870" s="5">
        <v>-10.1</v>
      </c>
      <c r="P870" s="6">
        <v>-2.72</v>
      </c>
    </row>
    <row r="871" spans="1:16">
      <c r="A871" s="17">
        <v>44980</v>
      </c>
      <c r="B871" t="s">
        <v>367</v>
      </c>
      <c r="C871" t="s">
        <v>68</v>
      </c>
      <c r="D871" s="5">
        <v>324</v>
      </c>
      <c r="E871" s="5" t="s">
        <v>18</v>
      </c>
      <c r="F871" s="5">
        <v>0</v>
      </c>
      <c r="G871" s="5">
        <v>144</v>
      </c>
      <c r="H871" s="5">
        <v>183</v>
      </c>
      <c r="I871" s="5">
        <v>71</v>
      </c>
      <c r="J871" s="5">
        <v>68</v>
      </c>
      <c r="K871" s="5">
        <v>413</v>
      </c>
      <c r="L871" s="5" t="s">
        <v>37</v>
      </c>
      <c r="M871" s="5">
        <v>0</v>
      </c>
      <c r="N871" s="5">
        <v>12</v>
      </c>
      <c r="O871" s="5">
        <v>7.0000000000000007E-2</v>
      </c>
      <c r="P871" s="6">
        <v>11.77</v>
      </c>
    </row>
    <row r="872" spans="1:16">
      <c r="A872" s="17">
        <v>44980</v>
      </c>
      <c r="B872" t="s">
        <v>200</v>
      </c>
      <c r="C872" t="s">
        <v>117</v>
      </c>
      <c r="D872" s="5">
        <v>495</v>
      </c>
      <c r="E872" s="5">
        <v>0</v>
      </c>
      <c r="F872" s="5" t="s">
        <v>37</v>
      </c>
      <c r="G872" s="5" t="s">
        <v>34</v>
      </c>
      <c r="H872" s="5" t="s">
        <v>34</v>
      </c>
      <c r="I872" s="5">
        <v>302</v>
      </c>
      <c r="J872" s="5">
        <v>286</v>
      </c>
      <c r="K872" s="5">
        <v>438</v>
      </c>
      <c r="L872" s="5" t="s">
        <v>37</v>
      </c>
      <c r="M872" s="5">
        <v>0</v>
      </c>
      <c r="N872" s="5">
        <v>-2.5</v>
      </c>
      <c r="O872" s="5">
        <v>-1.01</v>
      </c>
      <c r="P872" s="6">
        <v>-6.41</v>
      </c>
    </row>
    <row r="873" spans="1:16">
      <c r="A873" s="17">
        <v>44980</v>
      </c>
      <c r="B873" t="s">
        <v>212</v>
      </c>
      <c r="C873" t="s">
        <v>118</v>
      </c>
      <c r="D873" s="5">
        <v>56</v>
      </c>
      <c r="E873" s="5" t="s">
        <v>37</v>
      </c>
      <c r="F873" s="5">
        <v>0</v>
      </c>
      <c r="G873" s="5" t="s">
        <v>34</v>
      </c>
      <c r="H873" s="5" t="s">
        <v>34</v>
      </c>
      <c r="I873" s="5" t="s">
        <v>34</v>
      </c>
      <c r="J873" s="5" t="s">
        <v>34</v>
      </c>
      <c r="K873" s="5">
        <v>510</v>
      </c>
      <c r="L873" s="5" t="s">
        <v>37</v>
      </c>
      <c r="M873" s="5">
        <v>0</v>
      </c>
      <c r="N873" s="5" t="e">
        <v>#N/A</v>
      </c>
      <c r="O873" s="5">
        <v>0</v>
      </c>
      <c r="P873" s="6">
        <v>0</v>
      </c>
    </row>
    <row r="874" spans="1:16">
      <c r="A874" s="17">
        <v>44980</v>
      </c>
      <c r="B874" t="s">
        <v>167</v>
      </c>
      <c r="C874" t="s">
        <v>334</v>
      </c>
      <c r="D874" s="5">
        <v>327</v>
      </c>
      <c r="E874" s="5" t="s">
        <v>26</v>
      </c>
      <c r="F874" s="5">
        <v>0</v>
      </c>
      <c r="G874" s="5">
        <v>282</v>
      </c>
      <c r="H874" s="5">
        <v>259</v>
      </c>
      <c r="I874" s="5">
        <v>338</v>
      </c>
      <c r="J874" s="5">
        <v>363</v>
      </c>
      <c r="K874" s="5">
        <v>165</v>
      </c>
      <c r="L874" s="5">
        <v>0</v>
      </c>
      <c r="M874" s="5" t="s">
        <v>26</v>
      </c>
      <c r="N874" s="5">
        <v>-10.5</v>
      </c>
      <c r="O874" s="5">
        <v>-4.21</v>
      </c>
      <c r="P874" s="6">
        <v>-23.61</v>
      </c>
    </row>
    <row r="875" spans="1:16">
      <c r="A875" s="17">
        <v>44980</v>
      </c>
      <c r="B875" t="s">
        <v>89</v>
      </c>
      <c r="C875" t="s">
        <v>106</v>
      </c>
      <c r="D875" s="5">
        <v>507</v>
      </c>
      <c r="E875" s="5">
        <v>0</v>
      </c>
      <c r="F875" s="5" t="s">
        <v>18</v>
      </c>
      <c r="G875" s="5" t="s">
        <v>34</v>
      </c>
      <c r="H875" s="5" t="s">
        <v>34</v>
      </c>
      <c r="I875" s="5">
        <v>321</v>
      </c>
      <c r="J875" s="5">
        <v>334</v>
      </c>
      <c r="K875" s="5">
        <v>259</v>
      </c>
      <c r="L875" s="5" t="s">
        <v>19</v>
      </c>
      <c r="M875" s="5">
        <v>0</v>
      </c>
      <c r="N875" s="5" t="e">
        <v>#N/A</v>
      </c>
      <c r="O875" s="5">
        <v>0</v>
      </c>
      <c r="P875" s="6">
        <v>-17.09</v>
      </c>
    </row>
    <row r="876" spans="1:16">
      <c r="A876" s="17">
        <v>44980</v>
      </c>
      <c r="B876" t="s">
        <v>88</v>
      </c>
      <c r="C876" t="s">
        <v>162</v>
      </c>
      <c r="D876" s="5">
        <v>508</v>
      </c>
      <c r="E876" s="5" t="s">
        <v>18</v>
      </c>
      <c r="F876" s="5">
        <v>0</v>
      </c>
      <c r="G876" s="5" t="s">
        <v>34</v>
      </c>
      <c r="H876" s="5" t="s">
        <v>34</v>
      </c>
      <c r="I876" s="5">
        <v>275</v>
      </c>
      <c r="J876" s="5">
        <v>359</v>
      </c>
      <c r="K876" s="5">
        <v>181</v>
      </c>
      <c r="L876" s="5">
        <v>0</v>
      </c>
      <c r="M876" s="5" t="s">
        <v>18</v>
      </c>
      <c r="N876" s="5">
        <v>-6.5</v>
      </c>
      <c r="O876" s="5">
        <v>0</v>
      </c>
      <c r="P876" s="6">
        <v>-19.54</v>
      </c>
    </row>
    <row r="877" spans="1:16">
      <c r="A877" s="17">
        <v>44980</v>
      </c>
      <c r="B877" t="s">
        <v>90</v>
      </c>
      <c r="C877" t="s">
        <v>181</v>
      </c>
      <c r="D877" s="5">
        <v>506</v>
      </c>
      <c r="E877" s="5">
        <v>0</v>
      </c>
      <c r="F877" s="5" t="s">
        <v>18</v>
      </c>
      <c r="G877" s="5" t="s">
        <v>34</v>
      </c>
      <c r="H877" s="5" t="s">
        <v>34</v>
      </c>
      <c r="I877" s="5" t="s">
        <v>34</v>
      </c>
      <c r="J877" s="5" t="s">
        <v>34</v>
      </c>
      <c r="K877" s="5" t="s">
        <v>34</v>
      </c>
      <c r="L877" s="5" t="e">
        <v>#N/A</v>
      </c>
      <c r="M877" s="5" t="e">
        <v>#N/A</v>
      </c>
      <c r="N877" s="5">
        <v>1</v>
      </c>
      <c r="O877" s="5">
        <v>0</v>
      </c>
      <c r="P877" s="6">
        <v>-17.87</v>
      </c>
    </row>
    <row r="878" spans="1:16">
      <c r="A878" s="17">
        <v>44980</v>
      </c>
      <c r="B878" t="s">
        <v>137</v>
      </c>
      <c r="C878" t="s">
        <v>163</v>
      </c>
      <c r="D878" s="5">
        <v>369</v>
      </c>
      <c r="E878" s="5" t="s">
        <v>18</v>
      </c>
      <c r="F878" s="5">
        <v>0</v>
      </c>
      <c r="G878" s="5">
        <v>122</v>
      </c>
      <c r="H878" s="5">
        <v>128</v>
      </c>
      <c r="I878" s="5">
        <v>261</v>
      </c>
      <c r="J878" s="5">
        <v>274</v>
      </c>
      <c r="K878" s="5">
        <v>437</v>
      </c>
      <c r="L878" s="5" t="s">
        <v>18</v>
      </c>
      <c r="M878" s="5">
        <v>0</v>
      </c>
      <c r="N878" s="5" t="e">
        <v>#N/A</v>
      </c>
      <c r="O878" s="5">
        <v>5.96</v>
      </c>
      <c r="P878" s="6">
        <v>-5.78</v>
      </c>
    </row>
    <row r="879" spans="1:16">
      <c r="A879" s="17">
        <v>44980</v>
      </c>
      <c r="B879" t="s">
        <v>182</v>
      </c>
      <c r="C879" t="s">
        <v>211</v>
      </c>
      <c r="D879" s="5">
        <v>442</v>
      </c>
      <c r="E879" s="5" t="s">
        <v>44</v>
      </c>
      <c r="F879" s="5">
        <v>0</v>
      </c>
      <c r="G879" s="5">
        <v>221</v>
      </c>
      <c r="H879" s="5">
        <v>92</v>
      </c>
      <c r="I879" s="5" t="s">
        <v>34</v>
      </c>
      <c r="J879" s="5" t="s">
        <v>34</v>
      </c>
      <c r="K879" s="5">
        <v>520</v>
      </c>
      <c r="L879" s="5" t="s">
        <v>18</v>
      </c>
      <c r="M879" s="5">
        <v>0</v>
      </c>
      <c r="N879" s="5">
        <v>-3</v>
      </c>
      <c r="O879" s="5">
        <v>10.26</v>
      </c>
      <c r="P879" s="6">
        <v>0</v>
      </c>
    </row>
    <row r="880" spans="1:16">
      <c r="A880" s="17">
        <v>44980</v>
      </c>
      <c r="B880" t="s">
        <v>32</v>
      </c>
      <c r="C880" t="s">
        <v>401</v>
      </c>
      <c r="D880" s="5">
        <v>491</v>
      </c>
      <c r="E880" s="5" t="s">
        <v>19</v>
      </c>
      <c r="F880" s="5">
        <v>0</v>
      </c>
      <c r="G880" s="5" t="s">
        <v>34</v>
      </c>
      <c r="H880" s="5" t="s">
        <v>34</v>
      </c>
      <c r="I880" s="5">
        <v>125</v>
      </c>
      <c r="J880" s="5">
        <v>227</v>
      </c>
      <c r="K880" s="5">
        <v>276</v>
      </c>
      <c r="L880" s="5">
        <v>0</v>
      </c>
      <c r="M880" s="5" t="s">
        <v>18</v>
      </c>
      <c r="N880" s="5" t="e">
        <v>#N/A</v>
      </c>
      <c r="O880" s="5">
        <v>0</v>
      </c>
      <c r="P880" s="6">
        <v>-2.68</v>
      </c>
    </row>
    <row r="881" spans="1:16">
      <c r="A881" s="17">
        <v>44980</v>
      </c>
      <c r="B881" t="s">
        <v>371</v>
      </c>
      <c r="C881" t="s">
        <v>352</v>
      </c>
      <c r="D881" s="5">
        <v>298</v>
      </c>
      <c r="E881" s="5" t="s">
        <v>396</v>
      </c>
      <c r="F881" s="5">
        <v>0</v>
      </c>
      <c r="G881" s="5">
        <v>157</v>
      </c>
      <c r="H881" s="5">
        <v>75</v>
      </c>
      <c r="I881" s="5">
        <v>185</v>
      </c>
      <c r="J881" s="5">
        <v>294</v>
      </c>
      <c r="K881" s="5">
        <v>357</v>
      </c>
      <c r="L881" s="5">
        <v>0</v>
      </c>
      <c r="M881" s="5" t="s">
        <v>26</v>
      </c>
      <c r="N881" s="5">
        <v>-13.5</v>
      </c>
      <c r="O881" s="5">
        <v>12.54</v>
      </c>
      <c r="P881" s="6">
        <v>-11.98</v>
      </c>
    </row>
    <row r="882" spans="1:16">
      <c r="A882" s="17">
        <v>44980</v>
      </c>
      <c r="B882" t="s">
        <v>370</v>
      </c>
      <c r="C882" t="s">
        <v>36</v>
      </c>
      <c r="D882" s="5">
        <v>517</v>
      </c>
      <c r="E882" s="5" t="e">
        <v>#N/A</v>
      </c>
      <c r="F882" s="5" t="e">
        <v>#N/A</v>
      </c>
      <c r="G882" s="5" t="s">
        <v>34</v>
      </c>
      <c r="H882" s="5" t="s">
        <v>34</v>
      </c>
      <c r="I882" s="5">
        <v>89</v>
      </c>
      <c r="J882" s="5">
        <v>193</v>
      </c>
      <c r="K882" s="5">
        <v>358</v>
      </c>
      <c r="L882" s="5" t="s">
        <v>27</v>
      </c>
      <c r="M882" s="5">
        <v>0</v>
      </c>
      <c r="N882" s="5" t="e">
        <v>#N/A</v>
      </c>
      <c r="O882" s="5" t="e">
        <v>#N/A</v>
      </c>
      <c r="P882" s="6">
        <v>0.24</v>
      </c>
    </row>
    <row r="883" spans="1:16">
      <c r="A883" s="17">
        <v>44980</v>
      </c>
      <c r="B883" t="s">
        <v>96</v>
      </c>
      <c r="C883" t="s">
        <v>92</v>
      </c>
      <c r="D883" s="5">
        <v>186</v>
      </c>
      <c r="E883" s="5" t="s">
        <v>18</v>
      </c>
      <c r="F883" s="5">
        <v>0</v>
      </c>
      <c r="G883" s="5">
        <v>298</v>
      </c>
      <c r="H883" s="5">
        <v>0</v>
      </c>
      <c r="I883" s="5">
        <v>314</v>
      </c>
      <c r="J883" s="5">
        <v>156</v>
      </c>
      <c r="K883" s="5">
        <v>350</v>
      </c>
      <c r="L883" s="5">
        <v>0</v>
      </c>
      <c r="M883" s="5" t="s">
        <v>37</v>
      </c>
      <c r="N883" s="5" t="e">
        <v>#N/A</v>
      </c>
      <c r="O883" s="5">
        <v>-14.37</v>
      </c>
      <c r="P883" s="6">
        <v>-6.26</v>
      </c>
    </row>
    <row r="884" spans="1:16">
      <c r="A884" s="17">
        <v>44980</v>
      </c>
      <c r="B884" t="s">
        <v>87</v>
      </c>
      <c r="C884" t="s">
        <v>180</v>
      </c>
      <c r="D884" s="5">
        <v>493</v>
      </c>
      <c r="E884" s="5" t="s">
        <v>18</v>
      </c>
      <c r="F884" s="5">
        <v>0</v>
      </c>
      <c r="G884" s="5" t="s">
        <v>34</v>
      </c>
      <c r="H884" s="5" t="s">
        <v>34</v>
      </c>
      <c r="I884" s="5">
        <v>343</v>
      </c>
      <c r="J884" s="5">
        <v>196</v>
      </c>
      <c r="K884" s="5" t="s">
        <v>34</v>
      </c>
      <c r="L884" s="5" t="e">
        <v>#N/A</v>
      </c>
      <c r="M884" s="5" t="e">
        <v>#N/A</v>
      </c>
      <c r="N884" s="5" t="e">
        <v>#N/A</v>
      </c>
      <c r="O884" s="5">
        <v>0</v>
      </c>
      <c r="P884" s="6" t="e">
        <v>#N/A</v>
      </c>
    </row>
    <row r="885" spans="1:16">
      <c r="A885" s="17">
        <v>44980</v>
      </c>
      <c r="B885" t="s">
        <v>105</v>
      </c>
      <c r="C885" t="s">
        <v>161</v>
      </c>
      <c r="D885" s="5">
        <v>287</v>
      </c>
      <c r="E885" s="5">
        <v>0</v>
      </c>
      <c r="F885" s="5" t="s">
        <v>18</v>
      </c>
      <c r="G885" s="5">
        <v>330</v>
      </c>
      <c r="H885" s="5">
        <v>243</v>
      </c>
      <c r="I885" s="5">
        <v>352</v>
      </c>
      <c r="J885" s="5">
        <v>353</v>
      </c>
      <c r="K885" s="5">
        <v>157</v>
      </c>
      <c r="L885" s="5">
        <v>0</v>
      </c>
      <c r="M885" s="5" t="s">
        <v>26</v>
      </c>
      <c r="N885" s="5" t="e">
        <v>#N/A</v>
      </c>
      <c r="O885" s="5">
        <v>-2.6</v>
      </c>
      <c r="P885" s="6">
        <v>-16.149999999999999</v>
      </c>
    </row>
    <row r="886" spans="1:16">
      <c r="A886" s="17">
        <v>44980</v>
      </c>
      <c r="B886" t="s">
        <v>234</v>
      </c>
      <c r="C886" t="s">
        <v>391</v>
      </c>
      <c r="D886" s="5">
        <v>224</v>
      </c>
      <c r="E886" s="5" t="s">
        <v>18</v>
      </c>
      <c r="F886" s="5">
        <v>0</v>
      </c>
      <c r="G886" s="5">
        <v>2</v>
      </c>
      <c r="H886" s="5">
        <v>50</v>
      </c>
      <c r="I886" s="5">
        <v>69</v>
      </c>
      <c r="J886" s="5">
        <v>14</v>
      </c>
      <c r="K886" s="5">
        <v>328</v>
      </c>
      <c r="L886" s="5" t="s">
        <v>18</v>
      </c>
      <c r="M886" s="5">
        <v>0</v>
      </c>
      <c r="N886" s="5">
        <v>5.5</v>
      </c>
      <c r="O886" s="5">
        <v>13.94</v>
      </c>
      <c r="P886" s="6">
        <v>17.600000000000001</v>
      </c>
    </row>
    <row r="887" spans="1:16">
      <c r="A887" s="17">
        <v>44980</v>
      </c>
      <c r="B887" t="s">
        <v>113</v>
      </c>
      <c r="C887" t="s">
        <v>91</v>
      </c>
      <c r="D887" s="5">
        <v>390</v>
      </c>
      <c r="E887" s="5">
        <v>0</v>
      </c>
      <c r="F887" s="5" t="s">
        <v>18</v>
      </c>
      <c r="G887" s="5">
        <v>296</v>
      </c>
      <c r="H887" s="5">
        <v>301</v>
      </c>
      <c r="I887" s="5" t="s">
        <v>34</v>
      </c>
      <c r="J887" s="5" t="s">
        <v>34</v>
      </c>
      <c r="K887" s="5">
        <v>494</v>
      </c>
      <c r="L887" s="5">
        <v>0</v>
      </c>
      <c r="M887" s="5" t="s">
        <v>18</v>
      </c>
      <c r="N887" s="5" t="e">
        <v>#N/A</v>
      </c>
      <c r="O887" s="5">
        <v>-11.5</v>
      </c>
      <c r="P887" s="6">
        <v>-8.39</v>
      </c>
    </row>
    <row r="888" spans="1:16">
      <c r="A888" s="17">
        <v>44980</v>
      </c>
      <c r="B888" t="s">
        <v>143</v>
      </c>
      <c r="C888" t="s">
        <v>171</v>
      </c>
      <c r="D888" s="5">
        <v>319</v>
      </c>
      <c r="E888" s="5" t="s">
        <v>18</v>
      </c>
      <c r="F888" s="5">
        <v>0</v>
      </c>
      <c r="G888" s="5" t="s">
        <v>34</v>
      </c>
      <c r="H888" s="5" t="s">
        <v>34</v>
      </c>
      <c r="I888" s="5">
        <v>120</v>
      </c>
      <c r="J888" s="5">
        <v>231</v>
      </c>
      <c r="K888" s="5">
        <v>230</v>
      </c>
      <c r="L888" s="5">
        <v>0</v>
      </c>
      <c r="M888" s="5" t="s">
        <v>19</v>
      </c>
      <c r="N888" s="5">
        <v>2.5</v>
      </c>
      <c r="O888" s="5">
        <v>-5.95</v>
      </c>
      <c r="P888" s="6">
        <v>-5.53</v>
      </c>
    </row>
    <row r="889" spans="1:16">
      <c r="A889" s="17">
        <v>44980</v>
      </c>
      <c r="B889" t="s">
        <v>316</v>
      </c>
      <c r="C889" t="s">
        <v>269</v>
      </c>
      <c r="D889" s="5">
        <v>286</v>
      </c>
      <c r="E889" s="5">
        <v>5</v>
      </c>
      <c r="F889" s="5">
        <v>0</v>
      </c>
      <c r="G889" s="5">
        <v>48</v>
      </c>
      <c r="H889" s="5">
        <v>56</v>
      </c>
      <c r="I889" s="5">
        <v>4</v>
      </c>
      <c r="J889" s="5">
        <v>23</v>
      </c>
      <c r="K889" s="5">
        <v>153</v>
      </c>
      <c r="L889" s="5" t="s">
        <v>18</v>
      </c>
      <c r="M889" s="5">
        <v>0</v>
      </c>
      <c r="N889" s="5">
        <v>-6.5</v>
      </c>
      <c r="O889" s="5">
        <v>13.02</v>
      </c>
      <c r="P889" s="6">
        <v>17.21</v>
      </c>
    </row>
    <row r="890" spans="1:16">
      <c r="A890" s="17">
        <v>44980</v>
      </c>
      <c r="B890" t="s">
        <v>102</v>
      </c>
      <c r="C890" t="s">
        <v>160</v>
      </c>
      <c r="D890" s="5">
        <v>194</v>
      </c>
      <c r="E890" s="5">
        <v>0</v>
      </c>
      <c r="F890" s="5" t="s">
        <v>26</v>
      </c>
      <c r="G890" s="5">
        <v>88</v>
      </c>
      <c r="H890" s="5">
        <v>146</v>
      </c>
      <c r="I890" s="5">
        <v>90</v>
      </c>
      <c r="J890" s="5">
        <v>143</v>
      </c>
      <c r="K890" s="5">
        <v>464</v>
      </c>
      <c r="L890" s="5">
        <v>0</v>
      </c>
      <c r="M890" s="5" t="s">
        <v>19</v>
      </c>
      <c r="N890" s="5">
        <v>4.5</v>
      </c>
      <c r="O890" s="5">
        <v>1.51</v>
      </c>
      <c r="P890" s="6">
        <v>-0.11</v>
      </c>
    </row>
    <row r="891" spans="1:16">
      <c r="A891" s="17">
        <v>44980</v>
      </c>
      <c r="B891" t="s">
        <v>207</v>
      </c>
      <c r="C891" t="s">
        <v>260</v>
      </c>
      <c r="D891" s="5">
        <v>435</v>
      </c>
      <c r="E891" s="5" t="s">
        <v>19</v>
      </c>
      <c r="F891" s="5">
        <v>0</v>
      </c>
      <c r="G891" s="5">
        <v>20</v>
      </c>
      <c r="H891" s="5">
        <v>58</v>
      </c>
      <c r="I891" s="5">
        <v>35</v>
      </c>
      <c r="J891" s="5">
        <v>48</v>
      </c>
      <c r="K891" s="5">
        <v>79</v>
      </c>
      <c r="L891" s="5">
        <v>0</v>
      </c>
      <c r="M891" s="5" t="s">
        <v>18</v>
      </c>
      <c r="N891" s="5">
        <v>2.5</v>
      </c>
      <c r="O891" s="5">
        <v>14.21</v>
      </c>
      <c r="P891" s="6">
        <v>13.63</v>
      </c>
    </row>
    <row r="892" spans="1:16">
      <c r="A892" s="17">
        <v>44980</v>
      </c>
      <c r="B892" t="s">
        <v>178</v>
      </c>
      <c r="C892" t="s">
        <v>256</v>
      </c>
      <c r="D892" s="5">
        <v>456</v>
      </c>
      <c r="E892" s="5" t="s">
        <v>19</v>
      </c>
      <c r="F892" s="5">
        <v>0</v>
      </c>
      <c r="G892" s="5">
        <v>101</v>
      </c>
      <c r="H892" s="5">
        <v>107</v>
      </c>
      <c r="I892" s="5">
        <v>100</v>
      </c>
      <c r="J892" s="5">
        <v>204</v>
      </c>
      <c r="K892" s="5">
        <v>55</v>
      </c>
      <c r="L892" s="5">
        <v>0</v>
      </c>
      <c r="M892" s="5" t="s">
        <v>304</v>
      </c>
      <c r="N892" s="5">
        <v>-8</v>
      </c>
      <c r="O892" s="5">
        <v>6.77</v>
      </c>
      <c r="P892" s="6">
        <v>-7.83</v>
      </c>
    </row>
    <row r="893" spans="1:16">
      <c r="A893" s="17">
        <v>44980</v>
      </c>
      <c r="B893" t="s">
        <v>95</v>
      </c>
      <c r="C893" t="s">
        <v>94</v>
      </c>
      <c r="D893" s="5">
        <v>389</v>
      </c>
      <c r="E893" s="5" t="s">
        <v>18</v>
      </c>
      <c r="F893" s="5">
        <v>0</v>
      </c>
      <c r="G893" s="5">
        <v>312</v>
      </c>
      <c r="H893" s="5">
        <v>305</v>
      </c>
      <c r="I893" s="5" t="s">
        <v>34</v>
      </c>
      <c r="J893" s="5" t="s">
        <v>34</v>
      </c>
      <c r="K893" s="5">
        <v>518</v>
      </c>
      <c r="L893" s="5" t="s">
        <v>37</v>
      </c>
      <c r="M893" s="5">
        <v>0</v>
      </c>
      <c r="N893" s="5" t="e">
        <v>#N/A</v>
      </c>
      <c r="O893" s="5">
        <v>-9.7100000000000009</v>
      </c>
      <c r="P893" s="6">
        <v>0</v>
      </c>
    </row>
    <row r="894" spans="1:16">
      <c r="A894" s="17">
        <v>44980</v>
      </c>
      <c r="B894" t="s">
        <v>372</v>
      </c>
      <c r="C894" t="s">
        <v>98</v>
      </c>
      <c r="D894" s="5" t="e">
        <v>#N/A</v>
      </c>
      <c r="E894" s="5" t="e">
        <v>#N/A</v>
      </c>
      <c r="F894" s="5" t="e">
        <v>#N/A</v>
      </c>
      <c r="G894" s="5">
        <v>268</v>
      </c>
      <c r="H894" s="5">
        <v>236</v>
      </c>
      <c r="I894" s="5" t="s">
        <v>34</v>
      </c>
      <c r="J894" s="5" t="s">
        <v>34</v>
      </c>
      <c r="K894" s="5">
        <v>487</v>
      </c>
      <c r="L894" s="5">
        <v>0</v>
      </c>
      <c r="M894" s="5" t="s">
        <v>26</v>
      </c>
      <c r="N894" s="5" t="e">
        <v>#N/A</v>
      </c>
      <c r="O894" s="5" t="e">
        <v>#N/A</v>
      </c>
      <c r="P894" s="6">
        <v>-16.53</v>
      </c>
    </row>
    <row r="895" spans="1:16">
      <c r="A895" s="17">
        <v>44980</v>
      </c>
      <c r="B895" t="s">
        <v>172</v>
      </c>
      <c r="C895" t="s">
        <v>168</v>
      </c>
      <c r="D895" s="5">
        <v>75</v>
      </c>
      <c r="E895" s="5" t="s">
        <v>26</v>
      </c>
      <c r="F895" s="5">
        <v>0</v>
      </c>
      <c r="G895" s="5" t="s">
        <v>34</v>
      </c>
      <c r="H895" s="5" t="s">
        <v>34</v>
      </c>
      <c r="I895" s="5">
        <v>306</v>
      </c>
      <c r="J895" s="5">
        <v>360</v>
      </c>
      <c r="K895" s="5">
        <v>139</v>
      </c>
      <c r="L895" s="5">
        <v>0</v>
      </c>
      <c r="M895" s="5" t="s">
        <v>26</v>
      </c>
      <c r="N895" s="5">
        <v>-13</v>
      </c>
      <c r="O895" s="5">
        <v>-0.62</v>
      </c>
      <c r="P895" s="6">
        <v>-25.97</v>
      </c>
    </row>
    <row r="896" spans="1:16">
      <c r="A896" s="17">
        <v>44980</v>
      </c>
      <c r="B896" t="s">
        <v>201</v>
      </c>
      <c r="C896" t="s">
        <v>203</v>
      </c>
      <c r="D896" s="5">
        <v>330</v>
      </c>
      <c r="E896" s="5" t="s">
        <v>18</v>
      </c>
      <c r="F896" s="5">
        <v>0</v>
      </c>
      <c r="G896" s="5">
        <v>308</v>
      </c>
      <c r="H896" s="5">
        <v>220</v>
      </c>
      <c r="I896" s="5">
        <v>175</v>
      </c>
      <c r="J896" s="5">
        <v>121</v>
      </c>
      <c r="K896" s="5">
        <v>242</v>
      </c>
      <c r="L896" s="5" t="s">
        <v>19</v>
      </c>
      <c r="M896" s="5">
        <v>0</v>
      </c>
      <c r="N896" s="5">
        <v>9.5</v>
      </c>
      <c r="O896" s="5">
        <v>-5.35</v>
      </c>
      <c r="P896" s="6">
        <v>5.26</v>
      </c>
    </row>
    <row r="897" spans="1:16">
      <c r="A897" s="17">
        <v>44980</v>
      </c>
      <c r="B897" t="s">
        <v>190</v>
      </c>
      <c r="C897" t="s">
        <v>189</v>
      </c>
      <c r="D897" s="5">
        <v>151</v>
      </c>
      <c r="E897" s="5">
        <v>0</v>
      </c>
      <c r="F897" s="5" t="s">
        <v>18</v>
      </c>
      <c r="G897" s="5">
        <v>353</v>
      </c>
      <c r="H897" s="5">
        <v>318</v>
      </c>
      <c r="I897" s="5">
        <v>187</v>
      </c>
      <c r="J897" s="5">
        <v>260</v>
      </c>
      <c r="K897" s="5">
        <v>152</v>
      </c>
      <c r="L897" s="5">
        <v>0</v>
      </c>
      <c r="M897" s="5" t="s">
        <v>26</v>
      </c>
      <c r="N897" s="5">
        <v>3.5</v>
      </c>
      <c r="O897" s="5">
        <v>-9.61</v>
      </c>
      <c r="P897" s="6">
        <v>-6.89</v>
      </c>
    </row>
    <row r="898" spans="1:16">
      <c r="A898" s="17">
        <v>44980</v>
      </c>
      <c r="B898" t="s">
        <v>83</v>
      </c>
      <c r="C898" t="s">
        <v>202</v>
      </c>
      <c r="D898" s="5">
        <v>110</v>
      </c>
      <c r="E898" s="5" t="s">
        <v>198</v>
      </c>
      <c r="F898" s="5">
        <v>0</v>
      </c>
      <c r="G898" s="5">
        <v>242</v>
      </c>
      <c r="H898" s="5">
        <v>160</v>
      </c>
      <c r="I898" s="5">
        <v>115</v>
      </c>
      <c r="J898" s="5">
        <v>225</v>
      </c>
      <c r="K898" s="5">
        <v>460</v>
      </c>
      <c r="L898" s="5" t="s">
        <v>19</v>
      </c>
      <c r="M898" s="5">
        <v>0</v>
      </c>
      <c r="N898" s="5">
        <v>-1</v>
      </c>
      <c r="O898" s="5">
        <v>4.99</v>
      </c>
      <c r="P898" s="6">
        <v>-2.37</v>
      </c>
    </row>
    <row r="899" spans="1:16">
      <c r="A899" s="17">
        <v>44980</v>
      </c>
      <c r="B899" t="s">
        <v>206</v>
      </c>
      <c r="C899" t="s">
        <v>185</v>
      </c>
      <c r="D899" s="5">
        <v>302</v>
      </c>
      <c r="E899" s="5">
        <v>0</v>
      </c>
      <c r="F899" s="5" t="s">
        <v>19</v>
      </c>
      <c r="G899" s="5">
        <v>127</v>
      </c>
      <c r="H899" s="5">
        <v>224</v>
      </c>
      <c r="I899" s="5" t="s">
        <v>34</v>
      </c>
      <c r="J899" s="5" t="s">
        <v>34</v>
      </c>
      <c r="K899" s="5" t="s">
        <v>34</v>
      </c>
      <c r="L899" s="5">
        <v>3</v>
      </c>
      <c r="M899" s="5">
        <v>0</v>
      </c>
      <c r="N899" s="5">
        <v>19</v>
      </c>
      <c r="O899" s="5">
        <v>-1.2</v>
      </c>
      <c r="P899" s="6">
        <v>23.62</v>
      </c>
    </row>
    <row r="900" spans="1:16">
      <c r="A900" s="17">
        <v>44980</v>
      </c>
      <c r="B900" t="s">
        <v>141</v>
      </c>
      <c r="C900" t="s">
        <v>184</v>
      </c>
      <c r="D900" s="5">
        <v>307</v>
      </c>
      <c r="E900" s="5">
        <v>0</v>
      </c>
      <c r="F900" s="5" t="s">
        <v>19</v>
      </c>
      <c r="G900" s="5">
        <v>147</v>
      </c>
      <c r="H900" s="5">
        <v>150</v>
      </c>
      <c r="I900" s="5">
        <v>124</v>
      </c>
      <c r="J900" s="5">
        <v>85</v>
      </c>
      <c r="K900" s="5">
        <v>346</v>
      </c>
      <c r="L900" s="5" t="s">
        <v>44</v>
      </c>
      <c r="M900" s="5">
        <v>0</v>
      </c>
      <c r="N900" s="5">
        <v>11</v>
      </c>
      <c r="O900" s="5">
        <v>0.11</v>
      </c>
      <c r="P900" s="6">
        <v>9.65</v>
      </c>
    </row>
    <row r="901" spans="1:16">
      <c r="A901" s="17">
        <v>44980</v>
      </c>
      <c r="B901" t="s">
        <v>147</v>
      </c>
      <c r="C901" t="s">
        <v>214</v>
      </c>
      <c r="D901" s="5">
        <v>504</v>
      </c>
      <c r="E901" s="5">
        <v>0</v>
      </c>
      <c r="F901" s="5" t="s">
        <v>19</v>
      </c>
      <c r="G901" s="5" t="s">
        <v>34</v>
      </c>
      <c r="H901" s="5" t="s">
        <v>34</v>
      </c>
      <c r="I901" s="5">
        <v>98</v>
      </c>
      <c r="J901" s="5">
        <v>101</v>
      </c>
      <c r="K901" s="5">
        <v>418</v>
      </c>
      <c r="L901" s="5">
        <v>0</v>
      </c>
      <c r="M901" s="5" t="s">
        <v>37</v>
      </c>
      <c r="N901" s="5">
        <v>5</v>
      </c>
      <c r="O901" s="5">
        <v>1.67</v>
      </c>
      <c r="P901" s="6">
        <v>4.5</v>
      </c>
    </row>
    <row r="902" spans="1:16">
      <c r="A902" s="17">
        <v>44980</v>
      </c>
      <c r="B902" t="s">
        <v>379</v>
      </c>
      <c r="C902" t="s">
        <v>378</v>
      </c>
      <c r="D902" s="5" t="e">
        <v>#N/A</v>
      </c>
      <c r="E902" s="5" t="e">
        <v>#N/A</v>
      </c>
      <c r="F902" s="5" t="e">
        <v>#N/A</v>
      </c>
      <c r="G902" s="5" t="s">
        <v>34</v>
      </c>
      <c r="H902" s="5" t="s">
        <v>34</v>
      </c>
      <c r="I902" s="5" t="s">
        <v>34</v>
      </c>
      <c r="J902" s="5" t="s">
        <v>34</v>
      </c>
      <c r="K902" s="5" t="s">
        <v>34</v>
      </c>
      <c r="L902" s="5" t="e">
        <v>#N/A</v>
      </c>
      <c r="M902" s="5" t="e">
        <v>#N/A</v>
      </c>
      <c r="N902" s="5" t="e">
        <v>#N/A</v>
      </c>
      <c r="O902" s="5" t="e">
        <v>#N/A</v>
      </c>
      <c r="P902" s="6" t="e">
        <v>#N/A</v>
      </c>
    </row>
    <row r="903" spans="1:16">
      <c r="A903" s="17">
        <v>44980</v>
      </c>
      <c r="B903" t="s">
        <v>148</v>
      </c>
      <c r="C903" t="s">
        <v>380</v>
      </c>
      <c r="D903" s="5">
        <v>417</v>
      </c>
      <c r="E903" s="5">
        <v>0</v>
      </c>
      <c r="F903" s="5" t="s">
        <v>18</v>
      </c>
      <c r="G903" s="5" t="s">
        <v>34</v>
      </c>
      <c r="H903" s="5" t="s">
        <v>34</v>
      </c>
      <c r="I903" s="5">
        <v>112</v>
      </c>
      <c r="J903" s="5">
        <v>96</v>
      </c>
      <c r="K903" s="5">
        <v>415</v>
      </c>
      <c r="L903" s="5" t="s">
        <v>44</v>
      </c>
      <c r="M903" s="5">
        <v>0</v>
      </c>
      <c r="N903" s="5">
        <v>13</v>
      </c>
      <c r="O903" s="5">
        <v>-8.94</v>
      </c>
      <c r="P903" s="6">
        <v>8.1</v>
      </c>
    </row>
    <row r="904" spans="1:16">
      <c r="A904" s="17">
        <v>44980</v>
      </c>
      <c r="B904" t="s">
        <v>374</v>
      </c>
      <c r="C904" t="s">
        <v>179</v>
      </c>
      <c r="D904" s="5">
        <v>422</v>
      </c>
      <c r="E904" s="5" t="e">
        <v>#N/A</v>
      </c>
      <c r="F904" s="5" t="e">
        <v>#N/A</v>
      </c>
      <c r="G904" s="5">
        <v>7</v>
      </c>
      <c r="H904" s="5">
        <v>3</v>
      </c>
      <c r="I904" s="5">
        <v>92</v>
      </c>
      <c r="J904" s="5">
        <v>66</v>
      </c>
      <c r="K904" s="5">
        <v>439</v>
      </c>
      <c r="L904" s="5">
        <v>0</v>
      </c>
      <c r="M904" s="5" t="s">
        <v>19</v>
      </c>
      <c r="N904" s="5">
        <v>-7</v>
      </c>
      <c r="O904" s="5">
        <v>26.77</v>
      </c>
      <c r="P904" s="6">
        <v>13.48</v>
      </c>
    </row>
    <row r="905" spans="1:16">
      <c r="A905" s="17">
        <v>44980</v>
      </c>
      <c r="B905" t="s">
        <v>377</v>
      </c>
      <c r="C905" t="s">
        <v>205</v>
      </c>
      <c r="D905" s="5">
        <v>340</v>
      </c>
      <c r="E905" s="5">
        <v>0</v>
      </c>
      <c r="F905" s="5" t="s">
        <v>37</v>
      </c>
      <c r="G905" s="5">
        <v>179</v>
      </c>
      <c r="H905" s="5">
        <v>295</v>
      </c>
      <c r="I905" s="5">
        <v>1</v>
      </c>
      <c r="J905" s="5">
        <v>10</v>
      </c>
      <c r="K905" s="5">
        <v>135</v>
      </c>
      <c r="L905" s="5">
        <v>4</v>
      </c>
      <c r="M905" s="5">
        <v>0</v>
      </c>
      <c r="N905" s="5">
        <v>23</v>
      </c>
      <c r="O905" s="5">
        <v>-2.0499999999999998</v>
      </c>
      <c r="P905" s="6">
        <v>20.04</v>
      </c>
    </row>
    <row r="906" spans="1:16">
      <c r="A906" s="17">
        <v>44980</v>
      </c>
      <c r="B906" t="s">
        <v>259</v>
      </c>
      <c r="C906" t="s">
        <v>218</v>
      </c>
      <c r="D906" s="5">
        <v>458</v>
      </c>
      <c r="E906" s="5" t="s">
        <v>37</v>
      </c>
      <c r="F906" s="5">
        <v>0</v>
      </c>
      <c r="G906" s="5">
        <v>63</v>
      </c>
      <c r="H906" s="5">
        <v>65</v>
      </c>
      <c r="I906" s="5">
        <v>70</v>
      </c>
      <c r="J906" s="5">
        <v>112</v>
      </c>
      <c r="K906" s="5">
        <v>376</v>
      </c>
      <c r="L906" s="5">
        <v>0</v>
      </c>
      <c r="M906" s="5" t="s">
        <v>19</v>
      </c>
      <c r="N906" s="5">
        <v>2</v>
      </c>
      <c r="O906" s="5">
        <v>12.56</v>
      </c>
      <c r="P906" s="6">
        <v>7.65</v>
      </c>
    </row>
    <row r="907" spans="1:16">
      <c r="A907" s="17">
        <v>44980</v>
      </c>
      <c r="B907" t="s">
        <v>142</v>
      </c>
      <c r="C907" t="s">
        <v>187</v>
      </c>
      <c r="D907" s="5">
        <v>311</v>
      </c>
      <c r="E907" s="5">
        <v>0</v>
      </c>
      <c r="F907" s="5" t="s">
        <v>19</v>
      </c>
      <c r="G907" s="5">
        <v>329</v>
      </c>
      <c r="H907" s="5">
        <v>171</v>
      </c>
      <c r="I907" s="5">
        <v>34</v>
      </c>
      <c r="J907" s="5">
        <v>115</v>
      </c>
      <c r="K907" s="5">
        <v>343</v>
      </c>
      <c r="L907" s="5" t="s">
        <v>19</v>
      </c>
      <c r="M907" s="5">
        <v>0</v>
      </c>
      <c r="N907" s="5">
        <v>8</v>
      </c>
      <c r="O907" s="5">
        <v>0.44</v>
      </c>
      <c r="P907" s="6">
        <v>6.83</v>
      </c>
    </row>
    <row r="908" spans="1:16">
      <c r="A908" s="17">
        <v>44980</v>
      </c>
      <c r="B908" t="s">
        <v>82</v>
      </c>
      <c r="C908" t="s">
        <v>428</v>
      </c>
      <c r="D908" s="5">
        <v>416</v>
      </c>
      <c r="E908" s="5" t="s">
        <v>37</v>
      </c>
      <c r="F908" s="5">
        <v>0</v>
      </c>
      <c r="G908" s="5">
        <v>154</v>
      </c>
      <c r="H908" s="5">
        <v>158</v>
      </c>
      <c r="I908" s="5">
        <v>220</v>
      </c>
      <c r="J908" s="5">
        <v>120</v>
      </c>
      <c r="K908" s="5">
        <v>502</v>
      </c>
      <c r="L908" s="5" t="s">
        <v>19</v>
      </c>
      <c r="M908" s="5">
        <v>0</v>
      </c>
      <c r="N908" s="5">
        <v>3.5</v>
      </c>
      <c r="O908" s="5">
        <v>2.59</v>
      </c>
      <c r="P908" s="6">
        <v>3.4</v>
      </c>
    </row>
    <row r="909" spans="1:16">
      <c r="A909" s="17">
        <v>44981</v>
      </c>
      <c r="B909" t="s">
        <v>386</v>
      </c>
      <c r="C909" t="s">
        <v>46</v>
      </c>
      <c r="D909" s="5">
        <v>475</v>
      </c>
      <c r="E909" s="5" t="e">
        <v>#N/A</v>
      </c>
      <c r="F909" s="5" t="e">
        <v>#N/A</v>
      </c>
      <c r="G909" s="5">
        <v>26</v>
      </c>
      <c r="H909" s="5">
        <v>15</v>
      </c>
      <c r="I909" s="5">
        <v>50</v>
      </c>
      <c r="J909" s="5">
        <v>55</v>
      </c>
      <c r="K909" s="5">
        <v>348</v>
      </c>
      <c r="L909" s="5">
        <v>0</v>
      </c>
      <c r="M909" s="5" t="s">
        <v>18</v>
      </c>
      <c r="N909" s="5">
        <v>-1.5</v>
      </c>
      <c r="O909" s="5">
        <v>18.989999999999998</v>
      </c>
      <c r="P909" s="6">
        <v>12.44</v>
      </c>
    </row>
    <row r="910" spans="1:16">
      <c r="A910" s="17">
        <v>44981</v>
      </c>
      <c r="B910" t="s">
        <v>242</v>
      </c>
      <c r="C910" t="s">
        <v>246</v>
      </c>
      <c r="D910" s="5">
        <v>349</v>
      </c>
      <c r="E910" s="5">
        <v>0</v>
      </c>
      <c r="F910" s="5" t="s">
        <v>18</v>
      </c>
      <c r="G910" s="5">
        <v>265</v>
      </c>
      <c r="H910" s="5">
        <v>162</v>
      </c>
      <c r="I910" s="5">
        <v>232</v>
      </c>
      <c r="J910" s="5">
        <v>197</v>
      </c>
      <c r="K910" s="5">
        <v>326</v>
      </c>
      <c r="L910" s="5">
        <v>0</v>
      </c>
      <c r="M910" s="5" t="s">
        <v>19</v>
      </c>
      <c r="N910" s="5">
        <v>3</v>
      </c>
      <c r="O910" s="5">
        <v>-0.5</v>
      </c>
      <c r="P910" s="6">
        <v>-1.34</v>
      </c>
    </row>
    <row r="911" spans="1:16">
      <c r="A911" s="17">
        <v>44981</v>
      </c>
      <c r="B911" t="s">
        <v>241</v>
      </c>
      <c r="C911" t="s">
        <v>243</v>
      </c>
      <c r="D911" s="5">
        <v>113</v>
      </c>
      <c r="E911" s="5">
        <v>0</v>
      </c>
      <c r="F911" s="5" t="s">
        <v>18</v>
      </c>
      <c r="G911" s="5">
        <v>229</v>
      </c>
      <c r="H911" s="5">
        <v>254</v>
      </c>
      <c r="I911" s="5">
        <v>259</v>
      </c>
      <c r="J911" s="5">
        <v>248</v>
      </c>
      <c r="K911" s="5">
        <v>260</v>
      </c>
      <c r="L911" s="5">
        <v>0</v>
      </c>
      <c r="M911" s="5" t="s">
        <v>37</v>
      </c>
      <c r="N911" s="5">
        <v>1.5</v>
      </c>
      <c r="O911" s="5">
        <v>-6.5</v>
      </c>
      <c r="P911" s="6">
        <v>-7</v>
      </c>
    </row>
    <row r="912" spans="1:16">
      <c r="A912" s="17">
        <v>44981</v>
      </c>
      <c r="B912" t="s">
        <v>420</v>
      </c>
      <c r="C912" t="s">
        <v>250</v>
      </c>
      <c r="D912" s="5">
        <v>161</v>
      </c>
      <c r="E912" s="5" t="s">
        <v>60</v>
      </c>
      <c r="F912" s="5">
        <v>0</v>
      </c>
      <c r="G912" s="5">
        <v>162</v>
      </c>
      <c r="H912" s="5">
        <v>76</v>
      </c>
      <c r="I912" s="5">
        <v>290</v>
      </c>
      <c r="J912" s="5">
        <v>0</v>
      </c>
      <c r="K912" s="5">
        <v>246</v>
      </c>
      <c r="L912" s="5" t="s">
        <v>19</v>
      </c>
      <c r="M912" s="5">
        <v>0</v>
      </c>
      <c r="N912" s="5">
        <v>-9.5</v>
      </c>
      <c r="O912" s="5">
        <v>10.63</v>
      </c>
      <c r="P912" s="6">
        <v>-10.32</v>
      </c>
    </row>
    <row r="913" spans="1:16">
      <c r="A913" s="17">
        <v>44981</v>
      </c>
      <c r="B913" t="s">
        <v>249</v>
      </c>
      <c r="C913" t="s">
        <v>245</v>
      </c>
      <c r="D913" s="5">
        <v>205</v>
      </c>
      <c r="E913" s="5" t="s">
        <v>18</v>
      </c>
      <c r="F913" s="5">
        <v>0</v>
      </c>
      <c r="G913" s="5">
        <v>263</v>
      </c>
      <c r="H913" s="5">
        <v>296</v>
      </c>
      <c r="I913" s="5">
        <v>255</v>
      </c>
      <c r="J913" s="5">
        <v>320</v>
      </c>
      <c r="K913" s="5">
        <v>204</v>
      </c>
      <c r="L913" s="5" t="s">
        <v>18</v>
      </c>
      <c r="M913" s="5">
        <v>0</v>
      </c>
      <c r="N913" s="5">
        <v>4</v>
      </c>
      <c r="O913" s="5">
        <v>-12.56</v>
      </c>
      <c r="P913" s="6">
        <v>-9.8000000000000007</v>
      </c>
    </row>
    <row r="914" spans="1:16">
      <c r="A914" s="17">
        <v>44981</v>
      </c>
      <c r="B914" t="s">
        <v>429</v>
      </c>
      <c r="C914" t="s">
        <v>247</v>
      </c>
      <c r="D914" s="5" t="e">
        <v>#N/A</v>
      </c>
      <c r="E914" s="5" t="e">
        <v>#N/A</v>
      </c>
      <c r="F914" s="5" t="e">
        <v>#N/A</v>
      </c>
      <c r="G914" s="5" t="s">
        <v>34</v>
      </c>
      <c r="H914" s="5" t="s">
        <v>34</v>
      </c>
      <c r="I914" s="5">
        <v>252</v>
      </c>
      <c r="J914" s="5">
        <v>271</v>
      </c>
      <c r="K914" s="5">
        <v>58</v>
      </c>
      <c r="L914" s="5">
        <v>0</v>
      </c>
      <c r="M914" s="5" t="s">
        <v>18</v>
      </c>
      <c r="N914" s="5">
        <v>3.5</v>
      </c>
      <c r="O914" s="5">
        <v>-10.93</v>
      </c>
      <c r="P914" s="6">
        <v>-7.87</v>
      </c>
    </row>
    <row r="915" spans="1:16">
      <c r="A915" s="17">
        <v>44981</v>
      </c>
      <c r="B915" t="s">
        <v>320</v>
      </c>
      <c r="C915" t="s">
        <v>324</v>
      </c>
      <c r="D915" s="5">
        <v>325</v>
      </c>
      <c r="E915" s="5" t="s">
        <v>18</v>
      </c>
      <c r="F915" s="5">
        <v>0</v>
      </c>
      <c r="G915" s="5">
        <v>64</v>
      </c>
      <c r="H915" s="5">
        <v>102</v>
      </c>
      <c r="I915" s="5" t="s">
        <v>34</v>
      </c>
      <c r="J915" s="5" t="s">
        <v>34</v>
      </c>
      <c r="K915" s="5">
        <v>447</v>
      </c>
      <c r="L915" s="5" t="s">
        <v>37</v>
      </c>
      <c r="M915" s="5">
        <v>0</v>
      </c>
      <c r="N915" s="5">
        <v>9</v>
      </c>
      <c r="O915" s="5">
        <v>1.03</v>
      </c>
      <c r="P915" s="6">
        <v>10.85</v>
      </c>
    </row>
    <row r="916" spans="1:16">
      <c r="A916" s="17">
        <v>44981</v>
      </c>
      <c r="B916" t="s">
        <v>24</v>
      </c>
      <c r="C916" t="s">
        <v>166</v>
      </c>
      <c r="D916" s="5">
        <v>207</v>
      </c>
      <c r="E916" s="5">
        <v>0</v>
      </c>
      <c r="F916" s="5" t="s">
        <v>18</v>
      </c>
      <c r="G916" s="5">
        <v>111</v>
      </c>
      <c r="H916" s="5">
        <v>72</v>
      </c>
      <c r="I916" s="5">
        <v>132</v>
      </c>
      <c r="J916" s="5">
        <v>163</v>
      </c>
      <c r="K916" s="5">
        <v>296</v>
      </c>
      <c r="L916" s="5" t="s">
        <v>44</v>
      </c>
      <c r="M916" s="5">
        <v>0</v>
      </c>
      <c r="N916" s="5">
        <v>-2</v>
      </c>
      <c r="O916" s="5">
        <v>10.94</v>
      </c>
      <c r="P916" s="6">
        <v>0.91</v>
      </c>
    </row>
    <row r="917" spans="1:16">
      <c r="A917" s="17">
        <v>44981</v>
      </c>
      <c r="B917" t="s">
        <v>165</v>
      </c>
      <c r="C917" t="s">
        <v>31</v>
      </c>
      <c r="D917" s="5">
        <v>14</v>
      </c>
      <c r="E917" s="5" t="s">
        <v>18</v>
      </c>
      <c r="F917" s="5">
        <v>0</v>
      </c>
      <c r="G917" s="5">
        <v>168</v>
      </c>
      <c r="H917" s="5">
        <v>195</v>
      </c>
      <c r="I917" s="5">
        <v>262</v>
      </c>
      <c r="J917" s="5">
        <v>214</v>
      </c>
      <c r="K917" s="5">
        <v>132</v>
      </c>
      <c r="L917" s="5">
        <v>0</v>
      </c>
      <c r="M917" s="5" t="s">
        <v>27</v>
      </c>
      <c r="N917" s="5">
        <v>2</v>
      </c>
      <c r="O917" s="5">
        <v>-7.0000000000000007E-2</v>
      </c>
      <c r="P917" s="6">
        <v>-2.5499999999999998</v>
      </c>
    </row>
    <row r="918" spans="1:16">
      <c r="A918" s="17">
        <v>44981</v>
      </c>
      <c r="B918" t="s">
        <v>115</v>
      </c>
      <c r="C918" t="s">
        <v>373</v>
      </c>
      <c r="D918" s="5">
        <v>26</v>
      </c>
      <c r="E918" s="5" t="s">
        <v>19</v>
      </c>
      <c r="F918" s="5">
        <v>0</v>
      </c>
      <c r="G918" s="5">
        <v>174</v>
      </c>
      <c r="H918" s="5">
        <v>268</v>
      </c>
      <c r="I918" s="5">
        <v>233</v>
      </c>
      <c r="J918" s="5">
        <v>269</v>
      </c>
      <c r="K918" s="5">
        <v>277</v>
      </c>
      <c r="L918" s="5" t="s">
        <v>18</v>
      </c>
      <c r="M918" s="5">
        <v>0</v>
      </c>
      <c r="N918" s="5">
        <v>5</v>
      </c>
      <c r="O918" s="5">
        <v>-7.91</v>
      </c>
      <c r="P918" s="6">
        <v>-5.08</v>
      </c>
    </row>
    <row r="919" spans="1:16">
      <c r="A919" s="17">
        <v>44981</v>
      </c>
      <c r="B919" t="s">
        <v>85</v>
      </c>
      <c r="C919" t="s">
        <v>364</v>
      </c>
      <c r="D919" s="5">
        <v>108</v>
      </c>
      <c r="E919" s="5">
        <v>0</v>
      </c>
      <c r="F919" s="5" t="s">
        <v>19</v>
      </c>
      <c r="G919" s="5">
        <v>217</v>
      </c>
      <c r="H919" s="5">
        <v>190</v>
      </c>
      <c r="I919" s="5">
        <v>281</v>
      </c>
      <c r="J919" s="5">
        <v>182</v>
      </c>
      <c r="K919" s="5">
        <v>168</v>
      </c>
      <c r="L919" s="5">
        <v>0</v>
      </c>
      <c r="M919" s="5" t="s">
        <v>19</v>
      </c>
      <c r="N919" s="5">
        <v>0</v>
      </c>
      <c r="O919" s="5">
        <v>-1.68</v>
      </c>
      <c r="P919" s="6">
        <v>-5.37</v>
      </c>
    </row>
    <row r="920" spans="1:16">
      <c r="A920" s="17">
        <v>44981</v>
      </c>
      <c r="B920" t="s">
        <v>363</v>
      </c>
      <c r="C920" t="s">
        <v>366</v>
      </c>
      <c r="D920" s="5">
        <v>489</v>
      </c>
      <c r="E920" s="5">
        <v>0</v>
      </c>
      <c r="F920" s="5" t="s">
        <v>18</v>
      </c>
      <c r="G920" s="5" t="s">
        <v>34</v>
      </c>
      <c r="H920" s="5" t="s">
        <v>34</v>
      </c>
      <c r="I920" s="5">
        <v>96</v>
      </c>
      <c r="J920" s="5">
        <v>70</v>
      </c>
      <c r="K920" s="5">
        <v>184</v>
      </c>
      <c r="L920" s="5" t="s">
        <v>19</v>
      </c>
      <c r="M920" s="5">
        <v>0</v>
      </c>
      <c r="N920" s="5" t="e">
        <v>#N/A</v>
      </c>
      <c r="O920" s="5">
        <v>0</v>
      </c>
      <c r="P920" s="6">
        <v>14.56</v>
      </c>
    </row>
    <row r="921" spans="1:16">
      <c r="A921" s="17">
        <v>44981</v>
      </c>
      <c r="B921" t="s">
        <v>86</v>
      </c>
      <c r="C921" t="s">
        <v>175</v>
      </c>
      <c r="D921" s="5">
        <v>22</v>
      </c>
      <c r="E921" s="5">
        <v>0</v>
      </c>
      <c r="F921" s="5" t="s">
        <v>18</v>
      </c>
      <c r="G921" s="5">
        <v>307</v>
      </c>
      <c r="H921" s="5">
        <v>255</v>
      </c>
      <c r="I921" s="5" t="s">
        <v>34</v>
      </c>
      <c r="J921" s="5" t="s">
        <v>34</v>
      </c>
      <c r="K921" s="5">
        <v>119</v>
      </c>
      <c r="L921" s="5">
        <v>0</v>
      </c>
      <c r="M921" s="5" t="s">
        <v>37</v>
      </c>
      <c r="N921" s="5">
        <v>10.5</v>
      </c>
      <c r="O921" s="5">
        <v>-13.64</v>
      </c>
      <c r="P921" s="6">
        <v>-1.17</v>
      </c>
    </row>
    <row r="922" spans="1:16">
      <c r="A922" s="17">
        <v>44981</v>
      </c>
      <c r="B922" t="s">
        <v>116</v>
      </c>
      <c r="C922" t="s">
        <v>365</v>
      </c>
      <c r="D922" s="5">
        <v>185</v>
      </c>
      <c r="E922" s="5" t="s">
        <v>19</v>
      </c>
      <c r="F922" s="5">
        <v>0</v>
      </c>
      <c r="G922" s="5">
        <v>218</v>
      </c>
      <c r="H922" s="5">
        <v>185</v>
      </c>
      <c r="I922" s="5">
        <v>195</v>
      </c>
      <c r="J922" s="5">
        <v>178</v>
      </c>
      <c r="K922" s="5">
        <v>378</v>
      </c>
      <c r="L922" s="5" t="s">
        <v>37</v>
      </c>
      <c r="M922" s="5">
        <v>0</v>
      </c>
      <c r="N922" s="5">
        <v>2</v>
      </c>
      <c r="O922" s="5">
        <v>-0.3</v>
      </c>
      <c r="P922" s="6">
        <v>1.52</v>
      </c>
    </row>
    <row r="923" spans="1:16">
      <c r="A923" s="17">
        <v>44981</v>
      </c>
      <c r="B923" t="s">
        <v>375</v>
      </c>
      <c r="C923" t="s">
        <v>193</v>
      </c>
      <c r="D923" s="5">
        <v>169</v>
      </c>
      <c r="E923" s="5" t="s">
        <v>18</v>
      </c>
      <c r="F923" s="5">
        <v>0</v>
      </c>
      <c r="G923" s="5">
        <v>136</v>
      </c>
      <c r="H923" s="5">
        <v>299</v>
      </c>
      <c r="I923" s="5">
        <v>299</v>
      </c>
      <c r="J923" s="5">
        <v>319</v>
      </c>
      <c r="K923" s="5">
        <v>266</v>
      </c>
      <c r="L923" s="5">
        <v>0</v>
      </c>
      <c r="M923" s="5" t="s">
        <v>18</v>
      </c>
      <c r="N923" s="5">
        <v>1</v>
      </c>
      <c r="O923" s="5">
        <v>-5.79</v>
      </c>
      <c r="P923" s="6">
        <v>-5.62</v>
      </c>
    </row>
    <row r="924" spans="1:16">
      <c r="A924" s="17">
        <v>44981</v>
      </c>
      <c r="B924" t="s">
        <v>25</v>
      </c>
      <c r="C924" t="s">
        <v>109</v>
      </c>
      <c r="D924" s="5">
        <v>18</v>
      </c>
      <c r="E924" s="5">
        <v>0</v>
      </c>
      <c r="F924" s="5" t="s">
        <v>27</v>
      </c>
      <c r="G924" s="5">
        <v>183</v>
      </c>
      <c r="H924" s="5">
        <v>321</v>
      </c>
      <c r="I924" s="5" t="s">
        <v>34</v>
      </c>
      <c r="J924" s="5" t="s">
        <v>34</v>
      </c>
      <c r="K924" s="5">
        <v>516</v>
      </c>
      <c r="L924" s="5">
        <v>0</v>
      </c>
      <c r="M924" s="5" t="s">
        <v>18</v>
      </c>
      <c r="N924" s="5">
        <v>4.5</v>
      </c>
      <c r="O924" s="5">
        <v>-11.48</v>
      </c>
      <c r="P924" s="6">
        <v>0</v>
      </c>
    </row>
    <row r="925" spans="1:16">
      <c r="A925" s="17">
        <v>44981</v>
      </c>
      <c r="B925" t="s">
        <v>351</v>
      </c>
      <c r="C925" t="s">
        <v>110</v>
      </c>
      <c r="D925" s="5">
        <v>76</v>
      </c>
      <c r="E925" s="5">
        <v>0</v>
      </c>
      <c r="F925" s="5" t="s">
        <v>18</v>
      </c>
      <c r="G925" s="5">
        <v>225</v>
      </c>
      <c r="H925" s="5">
        <v>251</v>
      </c>
      <c r="I925" s="5">
        <v>230</v>
      </c>
      <c r="J925" s="5">
        <v>133</v>
      </c>
      <c r="K925" s="5">
        <v>410</v>
      </c>
      <c r="L925" s="5" t="s">
        <v>19</v>
      </c>
      <c r="M925" s="5">
        <v>0</v>
      </c>
      <c r="N925" s="5">
        <v>10</v>
      </c>
      <c r="O925" s="5">
        <v>-9.0500000000000007</v>
      </c>
      <c r="P925" s="6">
        <v>3.05</v>
      </c>
    </row>
    <row r="926" spans="1:16">
      <c r="A926" s="17">
        <v>44981</v>
      </c>
      <c r="B926" t="s">
        <v>29</v>
      </c>
      <c r="C926" t="s">
        <v>112</v>
      </c>
      <c r="D926" s="5">
        <v>367</v>
      </c>
      <c r="E926" s="5" t="s">
        <v>18</v>
      </c>
      <c r="F926" s="5">
        <v>0</v>
      </c>
      <c r="G926" s="5">
        <v>191</v>
      </c>
      <c r="H926" s="5">
        <v>116</v>
      </c>
      <c r="I926" s="5">
        <v>152</v>
      </c>
      <c r="J926" s="5">
        <v>202</v>
      </c>
      <c r="K926" s="5">
        <v>400</v>
      </c>
      <c r="L926" s="5">
        <v>0</v>
      </c>
      <c r="M926" s="5" t="s">
        <v>19</v>
      </c>
      <c r="N926" s="5">
        <v>-2.5</v>
      </c>
      <c r="O926" s="5">
        <v>7.4</v>
      </c>
      <c r="P926" s="6">
        <v>-3.71</v>
      </c>
    </row>
    <row r="927" spans="1:16">
      <c r="A927" s="17">
        <v>44981</v>
      </c>
      <c r="B927" t="s">
        <v>30</v>
      </c>
      <c r="C927" t="s">
        <v>28</v>
      </c>
      <c r="D927" s="5">
        <v>133</v>
      </c>
      <c r="E927" s="5">
        <v>0</v>
      </c>
      <c r="F927" s="5">
        <v>0</v>
      </c>
      <c r="G927" s="5">
        <v>102</v>
      </c>
      <c r="H927" s="5">
        <v>229</v>
      </c>
      <c r="I927" s="5">
        <v>181</v>
      </c>
      <c r="J927" s="5">
        <v>90</v>
      </c>
      <c r="K927" s="5">
        <v>170</v>
      </c>
      <c r="L927" s="5" t="s">
        <v>18</v>
      </c>
      <c r="M927" s="5">
        <v>0</v>
      </c>
      <c r="N927" s="5">
        <v>15.5</v>
      </c>
      <c r="O927" s="5">
        <v>-8.7200000000000006</v>
      </c>
      <c r="P927" s="6">
        <v>7.09</v>
      </c>
    </row>
    <row r="928" spans="1:16">
      <c r="A928" s="17">
        <v>44981</v>
      </c>
      <c r="B928" t="s">
        <v>174</v>
      </c>
      <c r="C928" t="s">
        <v>192</v>
      </c>
      <c r="D928" s="5" t="e">
        <v>#N/A</v>
      </c>
      <c r="E928" s="5" t="e">
        <v>#N/A</v>
      </c>
      <c r="F928" s="5" t="e">
        <v>#N/A</v>
      </c>
      <c r="G928" s="5" t="s">
        <v>34</v>
      </c>
      <c r="H928" s="5" t="s">
        <v>34</v>
      </c>
      <c r="I928" s="5">
        <v>331</v>
      </c>
      <c r="J928" s="5">
        <v>333</v>
      </c>
      <c r="K928" s="5">
        <v>60</v>
      </c>
      <c r="L928" s="5">
        <v>0</v>
      </c>
      <c r="M928" s="5" t="s">
        <v>37</v>
      </c>
      <c r="N928" s="5">
        <v>-9.5</v>
      </c>
      <c r="O928" s="5" t="e">
        <v>#N/A</v>
      </c>
      <c r="P928" s="6">
        <v>-15.07</v>
      </c>
    </row>
    <row r="929" spans="1:16">
      <c r="A929" s="17">
        <v>44981</v>
      </c>
      <c r="B929" t="s">
        <v>74</v>
      </c>
      <c r="C929" t="s">
        <v>73</v>
      </c>
      <c r="D929" s="5">
        <v>474</v>
      </c>
      <c r="E929" s="5">
        <v>0</v>
      </c>
      <c r="F929" s="5" t="s">
        <v>19</v>
      </c>
      <c r="G929" s="5">
        <v>182</v>
      </c>
      <c r="H929" s="5">
        <v>159</v>
      </c>
      <c r="I929" s="5" t="s">
        <v>34</v>
      </c>
      <c r="J929" s="5" t="s">
        <v>34</v>
      </c>
      <c r="K929" s="5">
        <v>81</v>
      </c>
      <c r="L929" s="5">
        <v>0</v>
      </c>
      <c r="M929" s="5" t="s">
        <v>18</v>
      </c>
      <c r="N929" s="5">
        <v>7</v>
      </c>
      <c r="O929" s="5">
        <v>0.84</v>
      </c>
      <c r="P929" s="6">
        <v>5.68</v>
      </c>
    </row>
    <row r="930" spans="1:16">
      <c r="A930" s="17">
        <v>44981</v>
      </c>
      <c r="B930" t="s">
        <v>138</v>
      </c>
      <c r="C930" t="s">
        <v>183</v>
      </c>
      <c r="D930" s="5">
        <v>347</v>
      </c>
      <c r="E930" s="5" t="s">
        <v>37</v>
      </c>
      <c r="F930" s="5">
        <v>0</v>
      </c>
      <c r="G930" s="5">
        <v>190</v>
      </c>
      <c r="H930" s="5">
        <v>132</v>
      </c>
      <c r="I930" s="5">
        <v>149</v>
      </c>
      <c r="J930" s="5">
        <v>98</v>
      </c>
      <c r="K930" s="5">
        <v>138</v>
      </c>
      <c r="L930" s="5" t="s">
        <v>19</v>
      </c>
      <c r="M930" s="5">
        <v>0</v>
      </c>
      <c r="N930" s="5" t="e">
        <v>#N/A</v>
      </c>
      <c r="O930" s="5">
        <v>0</v>
      </c>
      <c r="P930" s="6">
        <v>4.13</v>
      </c>
    </row>
    <row r="931" spans="1:16">
      <c r="A931" s="17">
        <v>44981</v>
      </c>
      <c r="B931" t="s">
        <v>368</v>
      </c>
      <c r="C931" t="s">
        <v>111</v>
      </c>
      <c r="D931" s="5">
        <v>352</v>
      </c>
      <c r="E931" s="5" t="s">
        <v>18</v>
      </c>
      <c r="F931" s="5">
        <v>0</v>
      </c>
      <c r="G931" s="5">
        <v>267</v>
      </c>
      <c r="H931" s="5">
        <v>188</v>
      </c>
      <c r="I931" s="5" t="s">
        <v>34</v>
      </c>
      <c r="J931" s="5" t="s">
        <v>34</v>
      </c>
      <c r="K931" s="5">
        <v>191</v>
      </c>
      <c r="L931" s="5">
        <v>0</v>
      </c>
      <c r="M931" s="5" t="s">
        <v>18</v>
      </c>
      <c r="N931" s="5">
        <v>4.5</v>
      </c>
      <c r="O931" s="5">
        <v>6.38</v>
      </c>
      <c r="P931" s="6">
        <v>6.55</v>
      </c>
    </row>
    <row r="932" spans="1:16">
      <c r="A932" s="17">
        <v>44981</v>
      </c>
      <c r="B932" t="s">
        <v>210</v>
      </c>
      <c r="C932" t="s">
        <v>133</v>
      </c>
      <c r="D932" s="5">
        <v>3</v>
      </c>
      <c r="E932" s="5">
        <v>0</v>
      </c>
      <c r="F932" s="5" t="s">
        <v>18</v>
      </c>
      <c r="G932" s="5">
        <v>300</v>
      </c>
      <c r="H932" s="5">
        <v>148</v>
      </c>
      <c r="I932" s="5">
        <v>130</v>
      </c>
      <c r="J932" s="5">
        <v>82</v>
      </c>
      <c r="K932" s="5">
        <v>434</v>
      </c>
      <c r="L932" s="5">
        <v>0</v>
      </c>
      <c r="M932" s="5" t="s">
        <v>37</v>
      </c>
      <c r="N932" s="5">
        <v>9</v>
      </c>
      <c r="O932" s="5">
        <v>1.23</v>
      </c>
      <c r="P932" s="6">
        <v>9.44</v>
      </c>
    </row>
    <row r="933" spans="1:16">
      <c r="A933" s="17">
        <v>44981</v>
      </c>
      <c r="B933" t="s">
        <v>408</v>
      </c>
      <c r="C933" t="s">
        <v>134</v>
      </c>
      <c r="D933" s="5">
        <v>253</v>
      </c>
      <c r="E933" s="5" t="s">
        <v>18</v>
      </c>
      <c r="F933" s="5">
        <v>0</v>
      </c>
      <c r="G933" s="5">
        <v>49</v>
      </c>
      <c r="H933" s="5">
        <v>49</v>
      </c>
      <c r="I933" s="5">
        <v>131</v>
      </c>
      <c r="J933" s="5">
        <v>180</v>
      </c>
      <c r="K933" s="5">
        <v>125</v>
      </c>
      <c r="L933" s="5" t="s">
        <v>18</v>
      </c>
      <c r="M933" s="5">
        <v>0</v>
      </c>
      <c r="N933" s="5">
        <v>-3</v>
      </c>
      <c r="O933" s="5">
        <v>16.399999999999999</v>
      </c>
      <c r="P933" s="6">
        <v>1.57</v>
      </c>
    </row>
    <row r="934" spans="1:16">
      <c r="A934" s="17">
        <v>44982</v>
      </c>
      <c r="B934" t="s">
        <v>220</v>
      </c>
      <c r="C934" t="s">
        <v>341</v>
      </c>
      <c r="D934" s="5">
        <v>84</v>
      </c>
      <c r="E934" s="5">
        <v>2</v>
      </c>
      <c r="F934" s="5">
        <v>0</v>
      </c>
      <c r="G934" s="5">
        <v>21</v>
      </c>
      <c r="H934" s="5">
        <v>6</v>
      </c>
      <c r="I934" s="5">
        <v>51</v>
      </c>
      <c r="J934" s="5">
        <v>61</v>
      </c>
      <c r="K934" s="5" t="s">
        <v>34</v>
      </c>
      <c r="L934" s="5">
        <v>1</v>
      </c>
      <c r="M934" s="5">
        <v>0</v>
      </c>
      <c r="N934" s="5">
        <v>-7.5</v>
      </c>
      <c r="O934" s="5">
        <v>24.4</v>
      </c>
      <c r="P934" s="6">
        <v>8.5</v>
      </c>
    </row>
    <row r="935" spans="1:16">
      <c r="A935" s="17">
        <v>44982</v>
      </c>
      <c r="B935" t="s">
        <v>342</v>
      </c>
      <c r="C935" t="s">
        <v>390</v>
      </c>
      <c r="D935" s="5">
        <v>87</v>
      </c>
      <c r="E935" s="5">
        <v>0</v>
      </c>
      <c r="F935" s="5">
        <v>1</v>
      </c>
      <c r="G935" s="5">
        <v>53</v>
      </c>
      <c r="H935" s="5">
        <v>19</v>
      </c>
      <c r="I935" s="5">
        <v>9</v>
      </c>
      <c r="J935" s="5">
        <v>74</v>
      </c>
      <c r="K935" s="5">
        <v>449</v>
      </c>
      <c r="L935" s="5" t="s">
        <v>18</v>
      </c>
      <c r="M935" s="5">
        <v>0</v>
      </c>
      <c r="N935" s="5">
        <v>-2.5</v>
      </c>
      <c r="O935" s="5">
        <v>21.23</v>
      </c>
      <c r="P935" s="6">
        <v>11.66</v>
      </c>
    </row>
    <row r="936" spans="1:16">
      <c r="A936" s="17">
        <v>44982</v>
      </c>
      <c r="B936" t="s">
        <v>48</v>
      </c>
      <c r="C936" t="s">
        <v>287</v>
      </c>
      <c r="D936" s="5">
        <v>294</v>
      </c>
      <c r="E936" s="5">
        <v>0</v>
      </c>
      <c r="F936" s="5" t="s">
        <v>19</v>
      </c>
      <c r="G936" s="5">
        <v>52</v>
      </c>
      <c r="H936" s="5">
        <v>33</v>
      </c>
      <c r="I936" s="5">
        <v>113</v>
      </c>
      <c r="J936" s="5">
        <v>13</v>
      </c>
      <c r="K936" s="5">
        <v>164</v>
      </c>
      <c r="L936" s="5">
        <v>0</v>
      </c>
      <c r="M936" s="5">
        <v>2</v>
      </c>
      <c r="N936" s="5">
        <v>7</v>
      </c>
      <c r="O936" s="5">
        <v>12.6</v>
      </c>
      <c r="P936" s="6">
        <v>19.989999999999998</v>
      </c>
    </row>
    <row r="937" spans="1:16">
      <c r="A937" s="17">
        <v>44982</v>
      </c>
      <c r="B937" t="s">
        <v>281</v>
      </c>
      <c r="C937" t="s">
        <v>305</v>
      </c>
      <c r="D937" s="5">
        <v>383</v>
      </c>
      <c r="E937" s="5">
        <v>0</v>
      </c>
      <c r="F937" s="5">
        <v>1</v>
      </c>
      <c r="G937" s="5">
        <v>75</v>
      </c>
      <c r="H937" s="5">
        <v>25</v>
      </c>
      <c r="I937" s="5">
        <v>12</v>
      </c>
      <c r="J937" s="5">
        <v>59</v>
      </c>
      <c r="K937" s="5">
        <v>401</v>
      </c>
      <c r="L937" s="5" t="s">
        <v>26</v>
      </c>
      <c r="M937" s="5">
        <v>0</v>
      </c>
      <c r="N937" s="5">
        <v>2.5</v>
      </c>
      <c r="O937" s="5">
        <v>20.12</v>
      </c>
      <c r="P937" s="6">
        <v>13.8</v>
      </c>
    </row>
    <row r="938" spans="1:16">
      <c r="A938" s="17">
        <v>44982</v>
      </c>
      <c r="B938" t="s">
        <v>126</v>
      </c>
      <c r="C938" t="s">
        <v>103</v>
      </c>
      <c r="D938" s="5">
        <v>73</v>
      </c>
      <c r="E938" s="5" t="s">
        <v>18</v>
      </c>
      <c r="F938" s="5">
        <v>0</v>
      </c>
      <c r="G938" s="5">
        <v>59</v>
      </c>
      <c r="H938" s="5">
        <v>53</v>
      </c>
      <c r="I938" s="5">
        <v>56</v>
      </c>
      <c r="J938" s="5">
        <v>36</v>
      </c>
      <c r="K938" s="5">
        <v>270</v>
      </c>
      <c r="L938" s="5" t="s">
        <v>19</v>
      </c>
      <c r="M938" s="5">
        <v>0</v>
      </c>
      <c r="N938" s="5">
        <v>6</v>
      </c>
      <c r="O938" s="5">
        <v>10.27</v>
      </c>
      <c r="P938" s="6">
        <v>14.55</v>
      </c>
    </row>
    <row r="939" spans="1:16">
      <c r="A939" s="17">
        <v>44982</v>
      </c>
      <c r="B939" t="s">
        <v>221</v>
      </c>
      <c r="C939" t="s">
        <v>346</v>
      </c>
      <c r="D939" s="5">
        <v>226</v>
      </c>
      <c r="E939" s="5" t="s">
        <v>18</v>
      </c>
      <c r="F939" s="5">
        <v>0</v>
      </c>
      <c r="G939" s="5">
        <v>22</v>
      </c>
      <c r="H939" s="5">
        <v>40</v>
      </c>
      <c r="I939" s="5">
        <v>23</v>
      </c>
      <c r="J939" s="5">
        <v>32</v>
      </c>
      <c r="K939" s="5">
        <v>162</v>
      </c>
      <c r="L939" s="5">
        <v>0</v>
      </c>
      <c r="M939" s="5" t="s">
        <v>19</v>
      </c>
      <c r="N939" s="5">
        <v>6</v>
      </c>
      <c r="O939" s="5">
        <v>16.899999999999999</v>
      </c>
      <c r="P939" s="6">
        <v>14.71</v>
      </c>
    </row>
    <row r="940" spans="1:16">
      <c r="A940" s="17">
        <v>44982</v>
      </c>
      <c r="B940" t="s">
        <v>360</v>
      </c>
      <c r="C940" t="s">
        <v>399</v>
      </c>
      <c r="D940" s="5">
        <v>379</v>
      </c>
      <c r="E940" s="5">
        <v>0</v>
      </c>
      <c r="F940" s="5" t="s">
        <v>19</v>
      </c>
      <c r="G940" s="5">
        <v>184</v>
      </c>
      <c r="H940" s="5">
        <v>314</v>
      </c>
      <c r="I940" s="5">
        <v>248</v>
      </c>
      <c r="J940" s="5">
        <v>0</v>
      </c>
      <c r="K940" s="5">
        <v>65</v>
      </c>
      <c r="L940" s="5" t="s">
        <v>27</v>
      </c>
      <c r="M940" s="5">
        <v>0</v>
      </c>
      <c r="N940" s="5">
        <v>20</v>
      </c>
      <c r="O940" s="5">
        <v>-14.63</v>
      </c>
      <c r="P940" s="6">
        <v>11.59</v>
      </c>
    </row>
    <row r="941" spans="1:16">
      <c r="A941" s="17">
        <v>44982</v>
      </c>
      <c r="B941" t="s">
        <v>154</v>
      </c>
      <c r="C941" t="s">
        <v>387</v>
      </c>
      <c r="D941" s="5">
        <v>183</v>
      </c>
      <c r="E941" s="5" t="s">
        <v>19</v>
      </c>
      <c r="F941" s="5">
        <v>0</v>
      </c>
      <c r="G941" s="5">
        <v>273</v>
      </c>
      <c r="H941" s="5">
        <v>278</v>
      </c>
      <c r="I941" s="5">
        <v>198</v>
      </c>
      <c r="J941" s="5">
        <v>0</v>
      </c>
      <c r="K941" s="5">
        <v>34</v>
      </c>
      <c r="L941" s="5" t="s">
        <v>19</v>
      </c>
      <c r="M941" s="5">
        <v>0</v>
      </c>
      <c r="N941" s="5">
        <v>2.5</v>
      </c>
      <c r="O941" s="5">
        <v>-8.89</v>
      </c>
      <c r="P941" s="6">
        <v>-8.81</v>
      </c>
    </row>
    <row r="942" spans="1:16">
      <c r="A942" s="17">
        <v>44982</v>
      </c>
      <c r="B942" t="s">
        <v>122</v>
      </c>
      <c r="C942" t="s">
        <v>301</v>
      </c>
      <c r="D942" s="5">
        <v>235</v>
      </c>
      <c r="E942" s="5" t="s">
        <v>18</v>
      </c>
      <c r="F942" s="5">
        <v>0</v>
      </c>
      <c r="G942" s="5">
        <v>95</v>
      </c>
      <c r="H942" s="5">
        <v>57</v>
      </c>
      <c r="I942" s="5">
        <v>159</v>
      </c>
      <c r="J942" s="5">
        <v>83</v>
      </c>
      <c r="K942" s="5">
        <v>131</v>
      </c>
      <c r="L942" s="5">
        <v>0</v>
      </c>
      <c r="M942" s="5" t="s">
        <v>19</v>
      </c>
      <c r="N942" s="5">
        <v>-3.5</v>
      </c>
      <c r="O942" s="5">
        <v>12.31</v>
      </c>
      <c r="P942" s="6">
        <v>3.24</v>
      </c>
    </row>
    <row r="943" spans="1:16">
      <c r="A943" s="17">
        <v>44982</v>
      </c>
      <c r="B943" t="s">
        <v>280</v>
      </c>
      <c r="C943" t="s">
        <v>107</v>
      </c>
      <c r="D943" s="5">
        <v>291</v>
      </c>
      <c r="E943" s="5" t="s">
        <v>27</v>
      </c>
      <c r="F943" s="5">
        <v>0</v>
      </c>
      <c r="G943" s="5">
        <v>114</v>
      </c>
      <c r="H943" s="5">
        <v>151</v>
      </c>
      <c r="I943" s="5" t="s">
        <v>34</v>
      </c>
      <c r="J943" s="5" t="s">
        <v>34</v>
      </c>
      <c r="K943" s="5">
        <v>221</v>
      </c>
      <c r="L943" s="5" t="s">
        <v>19</v>
      </c>
      <c r="M943" s="5">
        <v>0</v>
      </c>
      <c r="N943" s="5">
        <v>-6</v>
      </c>
      <c r="O943" s="5">
        <v>3.37</v>
      </c>
      <c r="P943" s="6">
        <v>0</v>
      </c>
    </row>
    <row r="944" spans="1:16">
      <c r="A944" s="17">
        <v>44982</v>
      </c>
      <c r="B944" t="s">
        <v>235</v>
      </c>
      <c r="C944" t="s">
        <v>349</v>
      </c>
      <c r="D944" s="5">
        <v>219</v>
      </c>
      <c r="E944" s="5" t="s">
        <v>60</v>
      </c>
      <c r="F944" s="5">
        <v>0</v>
      </c>
      <c r="G944" s="5">
        <v>209</v>
      </c>
      <c r="H944" s="5">
        <v>340</v>
      </c>
      <c r="I944" s="5">
        <v>257</v>
      </c>
      <c r="J944" s="5">
        <v>361</v>
      </c>
      <c r="K944" s="5">
        <v>189</v>
      </c>
      <c r="L944" s="5">
        <v>0</v>
      </c>
      <c r="M944" s="5" t="s">
        <v>27</v>
      </c>
      <c r="N944" s="5">
        <v>-12</v>
      </c>
      <c r="O944" s="5">
        <v>-12.81</v>
      </c>
      <c r="P944" s="6">
        <v>-29.72</v>
      </c>
    </row>
    <row r="945" spans="1:16">
      <c r="A945" s="17">
        <v>44982</v>
      </c>
      <c r="B945" t="s">
        <v>237</v>
      </c>
      <c r="C945" t="s">
        <v>223</v>
      </c>
      <c r="D945" s="5">
        <v>331</v>
      </c>
      <c r="E945" s="5">
        <v>0</v>
      </c>
      <c r="F945" s="5" t="s">
        <v>19</v>
      </c>
      <c r="G945" s="5">
        <v>260</v>
      </c>
      <c r="H945" s="5">
        <v>323</v>
      </c>
      <c r="I945" s="5">
        <v>347</v>
      </c>
      <c r="J945" s="5">
        <v>327</v>
      </c>
      <c r="K945" s="5">
        <v>61</v>
      </c>
      <c r="L945" s="5">
        <v>0</v>
      </c>
      <c r="M945" s="5" t="s">
        <v>18</v>
      </c>
      <c r="N945" s="5">
        <v>1</v>
      </c>
      <c r="O945" s="5">
        <v>-15.09</v>
      </c>
      <c r="P945" s="6">
        <v>-15.85</v>
      </c>
    </row>
    <row r="946" spans="1:16">
      <c r="A946" s="17">
        <v>44982</v>
      </c>
      <c r="B946" t="s">
        <v>393</v>
      </c>
      <c r="C946" t="s">
        <v>262</v>
      </c>
      <c r="D946" s="5" t="e">
        <v>#N/A</v>
      </c>
      <c r="E946" s="5" t="e">
        <v>#N/A</v>
      </c>
      <c r="F946" s="5" t="e">
        <v>#N/A</v>
      </c>
      <c r="G946" s="5" t="s">
        <v>34</v>
      </c>
      <c r="H946" s="5" t="s">
        <v>34</v>
      </c>
      <c r="I946" s="5">
        <v>327</v>
      </c>
      <c r="J946" s="5">
        <v>306</v>
      </c>
      <c r="K946" s="5">
        <v>114</v>
      </c>
      <c r="L946" s="5">
        <v>0</v>
      </c>
      <c r="M946" s="5" t="s">
        <v>18</v>
      </c>
      <c r="N946" s="5" t="e">
        <v>#N/A</v>
      </c>
      <c r="O946" s="5" t="e">
        <v>#N/A</v>
      </c>
      <c r="P946" s="6">
        <v>-13.36</v>
      </c>
    </row>
    <row r="947" spans="1:16">
      <c r="A947" s="17">
        <v>44982</v>
      </c>
      <c r="B947" t="s">
        <v>173</v>
      </c>
      <c r="C947" t="s">
        <v>398</v>
      </c>
      <c r="D947" s="5">
        <v>473</v>
      </c>
      <c r="E947" s="5">
        <v>0</v>
      </c>
      <c r="F947" s="5" t="s">
        <v>37</v>
      </c>
      <c r="G947" s="5">
        <v>109</v>
      </c>
      <c r="H947" s="5">
        <v>209</v>
      </c>
      <c r="I947" s="5" t="s">
        <v>34</v>
      </c>
      <c r="J947" s="5" t="s">
        <v>34</v>
      </c>
      <c r="K947" s="5">
        <v>96</v>
      </c>
      <c r="L947" s="5">
        <v>0</v>
      </c>
      <c r="M947" s="5" t="s">
        <v>18</v>
      </c>
      <c r="N947" s="5">
        <v>2</v>
      </c>
      <c r="O947" s="5">
        <v>-1.47</v>
      </c>
      <c r="P947" s="6">
        <v>-1.51</v>
      </c>
    </row>
    <row r="948" spans="1:16">
      <c r="A948" s="17">
        <v>44982</v>
      </c>
      <c r="B948" t="s">
        <v>270</v>
      </c>
      <c r="C948" t="s">
        <v>121</v>
      </c>
      <c r="D948" s="5">
        <v>17</v>
      </c>
      <c r="E948" s="5" t="s">
        <v>19</v>
      </c>
      <c r="F948" s="5">
        <v>0</v>
      </c>
      <c r="G948" s="5">
        <v>15</v>
      </c>
      <c r="H948" s="5">
        <v>21</v>
      </c>
      <c r="I948" s="5">
        <v>19</v>
      </c>
      <c r="J948" s="5">
        <v>4</v>
      </c>
      <c r="K948" s="5">
        <v>5</v>
      </c>
      <c r="L948" s="5">
        <v>2</v>
      </c>
      <c r="M948" s="5">
        <v>0</v>
      </c>
      <c r="N948" s="5">
        <v>8.5</v>
      </c>
      <c r="O948" s="5">
        <v>19.77</v>
      </c>
      <c r="P948" s="6">
        <v>26.03</v>
      </c>
    </row>
    <row r="949" spans="1:16">
      <c r="A949" s="17">
        <v>44982</v>
      </c>
      <c r="B949" t="s">
        <v>208</v>
      </c>
      <c r="C949" t="s">
        <v>402</v>
      </c>
      <c r="D949" s="5">
        <v>16</v>
      </c>
      <c r="E949" s="5" t="s">
        <v>18</v>
      </c>
      <c r="F949" s="5">
        <v>0</v>
      </c>
      <c r="G949" s="5">
        <v>58</v>
      </c>
      <c r="H949" s="5">
        <v>54</v>
      </c>
      <c r="I949" s="5">
        <v>47</v>
      </c>
      <c r="J949" s="5">
        <v>20</v>
      </c>
      <c r="K949" s="5">
        <v>15</v>
      </c>
      <c r="L949" s="5">
        <v>2</v>
      </c>
      <c r="M949" s="5">
        <v>0</v>
      </c>
      <c r="N949" s="5">
        <v>12</v>
      </c>
      <c r="O949" s="5">
        <v>11.96</v>
      </c>
      <c r="P949" s="6">
        <v>22.29</v>
      </c>
    </row>
    <row r="950" spans="1:16">
      <c r="A950" s="17">
        <v>44982</v>
      </c>
      <c r="B950" t="s">
        <v>123</v>
      </c>
      <c r="C950" t="s">
        <v>47</v>
      </c>
      <c r="D950" s="5">
        <v>392</v>
      </c>
      <c r="E950" s="5">
        <v>2</v>
      </c>
      <c r="F950" s="5">
        <v>0</v>
      </c>
      <c r="G950" s="5">
        <v>14</v>
      </c>
      <c r="H950" s="5">
        <v>9</v>
      </c>
      <c r="I950" s="5">
        <v>6</v>
      </c>
      <c r="J950" s="5">
        <v>16</v>
      </c>
      <c r="K950" s="5">
        <v>25</v>
      </c>
      <c r="L950" s="5">
        <v>0</v>
      </c>
      <c r="M950" s="5">
        <v>2</v>
      </c>
      <c r="N950" s="5">
        <v>4</v>
      </c>
      <c r="O950" s="5">
        <v>22.03</v>
      </c>
      <c r="P950" s="6">
        <v>21.25</v>
      </c>
    </row>
    <row r="951" spans="1:16">
      <c r="A951" s="17">
        <v>44982</v>
      </c>
      <c r="B951" t="s">
        <v>286</v>
      </c>
      <c r="C951" t="s">
        <v>288</v>
      </c>
      <c r="D951" s="5">
        <v>173</v>
      </c>
      <c r="E951" s="5">
        <v>2</v>
      </c>
      <c r="F951" s="5">
        <v>0</v>
      </c>
      <c r="G951" s="5">
        <v>82</v>
      </c>
      <c r="H951" s="5">
        <v>26</v>
      </c>
      <c r="I951" s="5">
        <v>37</v>
      </c>
      <c r="J951" s="5">
        <v>39</v>
      </c>
      <c r="K951" s="5">
        <v>295</v>
      </c>
      <c r="L951" s="5">
        <v>0</v>
      </c>
      <c r="M951" s="5" t="s">
        <v>37</v>
      </c>
      <c r="N951" s="5">
        <v>3</v>
      </c>
      <c r="O951" s="5">
        <v>18.36</v>
      </c>
      <c r="P951" s="6">
        <v>15.46</v>
      </c>
    </row>
    <row r="952" spans="1:16">
      <c r="A952" s="17">
        <v>44982</v>
      </c>
      <c r="B952" t="s">
        <v>153</v>
      </c>
      <c r="C952" t="s">
        <v>314</v>
      </c>
      <c r="D952" s="5">
        <v>180</v>
      </c>
      <c r="E952" s="5">
        <v>0</v>
      </c>
      <c r="F952" s="5" t="s">
        <v>37</v>
      </c>
      <c r="G952" s="5">
        <v>293</v>
      </c>
      <c r="H952" s="5">
        <v>257</v>
      </c>
      <c r="I952" s="5">
        <v>303</v>
      </c>
      <c r="J952" s="5">
        <v>281</v>
      </c>
      <c r="K952" s="5">
        <v>43</v>
      </c>
      <c r="L952" s="5">
        <v>0</v>
      </c>
      <c r="M952" s="5" t="s">
        <v>19</v>
      </c>
      <c r="N952" s="5">
        <v>0</v>
      </c>
      <c r="O952" s="5">
        <v>-8.4600000000000009</v>
      </c>
      <c r="P952" s="6">
        <v>-11.6</v>
      </c>
    </row>
    <row r="953" spans="1:16">
      <c r="A953" s="17">
        <v>44982</v>
      </c>
      <c r="B953" t="s">
        <v>309</v>
      </c>
      <c r="C953" t="s">
        <v>307</v>
      </c>
      <c r="D953" s="5">
        <v>20</v>
      </c>
      <c r="E953" s="5">
        <v>0</v>
      </c>
      <c r="F953" s="5" t="s">
        <v>18</v>
      </c>
      <c r="G953" s="5">
        <v>251</v>
      </c>
      <c r="H953" s="5">
        <v>221</v>
      </c>
      <c r="I953" s="5">
        <v>322</v>
      </c>
      <c r="J953" s="5">
        <v>344</v>
      </c>
      <c r="K953" s="5">
        <v>147</v>
      </c>
      <c r="L953" s="5">
        <v>0</v>
      </c>
      <c r="M953" s="5" t="s">
        <v>19</v>
      </c>
      <c r="N953" s="5">
        <v>-4</v>
      </c>
      <c r="O953" s="5">
        <v>-6.87</v>
      </c>
      <c r="P953" s="6">
        <v>-15.91</v>
      </c>
    </row>
    <row r="954" spans="1:16">
      <c r="A954" s="17">
        <v>44982</v>
      </c>
      <c r="B954" t="s">
        <v>339</v>
      </c>
      <c r="C954" t="s">
        <v>289</v>
      </c>
      <c r="D954" s="5">
        <v>196</v>
      </c>
      <c r="E954" s="5">
        <v>0</v>
      </c>
      <c r="F954" s="5" t="s">
        <v>18</v>
      </c>
      <c r="G954" s="5">
        <v>36</v>
      </c>
      <c r="H954" s="5">
        <v>283</v>
      </c>
      <c r="I954" s="5">
        <v>54</v>
      </c>
      <c r="J954" s="5">
        <v>141</v>
      </c>
      <c r="K954" s="5">
        <v>134</v>
      </c>
      <c r="L954" s="5">
        <v>0</v>
      </c>
      <c r="M954" s="5" t="s">
        <v>18</v>
      </c>
      <c r="N954" s="5">
        <v>7</v>
      </c>
      <c r="O954" s="5">
        <v>-8.7799999999999994</v>
      </c>
      <c r="P954" s="6">
        <v>-1.98</v>
      </c>
    </row>
    <row r="955" spans="1:16">
      <c r="A955" s="17">
        <v>44982</v>
      </c>
      <c r="B955" t="s">
        <v>240</v>
      </c>
      <c r="C955" t="s">
        <v>239</v>
      </c>
      <c r="D955" s="5">
        <v>203</v>
      </c>
      <c r="E955" s="5">
        <v>0</v>
      </c>
      <c r="F955" s="5" t="s">
        <v>18</v>
      </c>
      <c r="G955" s="5">
        <v>333</v>
      </c>
      <c r="H955" s="5">
        <v>312</v>
      </c>
      <c r="I955" s="5">
        <v>316</v>
      </c>
      <c r="J955" s="5">
        <v>317</v>
      </c>
      <c r="K955" s="5">
        <v>30</v>
      </c>
      <c r="L955" s="5">
        <v>0</v>
      </c>
      <c r="M955" s="5" t="s">
        <v>19</v>
      </c>
      <c r="N955" s="5">
        <v>2.5</v>
      </c>
      <c r="O955" s="5">
        <v>-9.26</v>
      </c>
      <c r="P955" s="6">
        <v>-11.35</v>
      </c>
    </row>
    <row r="956" spans="1:16">
      <c r="A956" s="17">
        <v>44982</v>
      </c>
      <c r="B956" t="s">
        <v>411</v>
      </c>
      <c r="C956" t="s">
        <v>410</v>
      </c>
      <c r="D956" s="5">
        <v>316</v>
      </c>
      <c r="E956" s="5">
        <v>0</v>
      </c>
      <c r="F956" s="5" t="s">
        <v>18</v>
      </c>
      <c r="G956" s="5">
        <v>164</v>
      </c>
      <c r="H956" s="5">
        <v>103</v>
      </c>
      <c r="I956" s="5">
        <v>189</v>
      </c>
      <c r="J956" s="5">
        <v>170</v>
      </c>
      <c r="K956" s="5">
        <v>142</v>
      </c>
      <c r="L956" s="5" t="s">
        <v>19</v>
      </c>
      <c r="M956" s="5">
        <v>0</v>
      </c>
      <c r="N956" s="5" t="e">
        <v>#N/A</v>
      </c>
      <c r="O956" s="5">
        <v>4.1399999999999997</v>
      </c>
      <c r="P956" s="6">
        <v>0.97</v>
      </c>
    </row>
    <row r="957" spans="1:16">
      <c r="A957" s="17">
        <v>44982</v>
      </c>
      <c r="B957" t="s">
        <v>412</v>
      </c>
      <c r="C957" t="s">
        <v>131</v>
      </c>
      <c r="D957" s="5">
        <v>88</v>
      </c>
      <c r="E957" s="5">
        <v>0</v>
      </c>
      <c r="F957" s="5" t="s">
        <v>19</v>
      </c>
      <c r="G957" s="5">
        <v>279</v>
      </c>
      <c r="H957" s="5">
        <v>284</v>
      </c>
      <c r="I957" s="5">
        <v>214</v>
      </c>
      <c r="J957" s="5">
        <v>154</v>
      </c>
      <c r="K957" s="5">
        <v>306</v>
      </c>
      <c r="L957" s="5" t="s">
        <v>60</v>
      </c>
      <c r="M957" s="5">
        <v>0</v>
      </c>
      <c r="N957" s="5" t="e">
        <v>#N/A</v>
      </c>
      <c r="O957" s="5">
        <v>-8.92</v>
      </c>
      <c r="P957" s="6">
        <v>0</v>
      </c>
    </row>
    <row r="958" spans="1:16">
      <c r="A958" s="17">
        <v>44982</v>
      </c>
      <c r="B958" t="s">
        <v>64</v>
      </c>
      <c r="C958" t="s">
        <v>63</v>
      </c>
      <c r="D958" s="5">
        <v>41</v>
      </c>
      <c r="E958" s="5">
        <v>0</v>
      </c>
      <c r="F958" s="5" t="s">
        <v>19</v>
      </c>
      <c r="G958" s="5">
        <v>249</v>
      </c>
      <c r="H958" s="5">
        <v>217</v>
      </c>
      <c r="I958" s="5">
        <v>334</v>
      </c>
      <c r="J958" s="5">
        <v>348</v>
      </c>
      <c r="K958" s="5">
        <v>82</v>
      </c>
      <c r="L958" s="5" t="s">
        <v>18</v>
      </c>
      <c r="M958" s="5">
        <v>0</v>
      </c>
      <c r="N958" s="5" t="e">
        <v>#N/A</v>
      </c>
      <c r="O958" s="5">
        <v>-1.03</v>
      </c>
      <c r="P958" s="6">
        <v>-16.82</v>
      </c>
    </row>
    <row r="959" spans="1:16">
      <c r="A959" s="17">
        <v>44982</v>
      </c>
      <c r="B959" t="s">
        <v>197</v>
      </c>
      <c r="C959" t="s">
        <v>196</v>
      </c>
      <c r="D959" s="5">
        <v>443</v>
      </c>
      <c r="E959" s="5" t="s">
        <v>18</v>
      </c>
      <c r="F959" s="5">
        <v>0</v>
      </c>
      <c r="G959" s="5">
        <v>153</v>
      </c>
      <c r="H959" s="5">
        <v>199</v>
      </c>
      <c r="I959" s="5">
        <v>194</v>
      </c>
      <c r="J959" s="5">
        <v>41</v>
      </c>
      <c r="K959" s="5">
        <v>118</v>
      </c>
      <c r="L959" s="5" t="s">
        <v>18</v>
      </c>
      <c r="M959" s="5">
        <v>0</v>
      </c>
      <c r="N959" s="5">
        <v>12</v>
      </c>
      <c r="O959" s="5">
        <v>-1.07</v>
      </c>
      <c r="P959" s="6">
        <v>15.91</v>
      </c>
    </row>
    <row r="960" spans="1:16">
      <c r="A960" s="17">
        <v>44982</v>
      </c>
      <c r="B960" t="s">
        <v>331</v>
      </c>
      <c r="C960" t="s">
        <v>330</v>
      </c>
      <c r="D960" s="5">
        <v>145</v>
      </c>
      <c r="E960" s="5" t="s">
        <v>37</v>
      </c>
      <c r="F960" s="5">
        <v>0</v>
      </c>
      <c r="G960" s="5">
        <v>274</v>
      </c>
      <c r="H960" s="5">
        <v>275</v>
      </c>
      <c r="I960" s="5">
        <v>155</v>
      </c>
      <c r="J960" s="5">
        <v>264</v>
      </c>
      <c r="K960" s="5">
        <v>469</v>
      </c>
      <c r="L960" s="5" t="s">
        <v>37</v>
      </c>
      <c r="M960" s="5">
        <v>0</v>
      </c>
      <c r="N960" s="5">
        <v>6</v>
      </c>
      <c r="O960" s="5">
        <v>-10.84</v>
      </c>
      <c r="P960" s="6">
        <v>-6.04</v>
      </c>
    </row>
    <row r="961" spans="1:16">
      <c r="A961" s="17">
        <v>44982</v>
      </c>
      <c r="B961" t="s">
        <v>329</v>
      </c>
      <c r="C961" t="s">
        <v>328</v>
      </c>
      <c r="D961" s="5">
        <v>127</v>
      </c>
      <c r="E961" s="5">
        <v>0</v>
      </c>
      <c r="F961" s="5" t="s">
        <v>37</v>
      </c>
      <c r="G961" s="5">
        <v>216</v>
      </c>
      <c r="H961" s="5">
        <v>187</v>
      </c>
      <c r="I961" s="5" t="s">
        <v>34</v>
      </c>
      <c r="J961" s="5" t="s">
        <v>34</v>
      </c>
      <c r="K961" s="5">
        <v>356</v>
      </c>
      <c r="L961" s="5" t="s">
        <v>18</v>
      </c>
      <c r="M961" s="5">
        <v>0</v>
      </c>
      <c r="N961" s="5">
        <v>-3</v>
      </c>
      <c r="O961" s="5">
        <v>0</v>
      </c>
      <c r="P961" s="6">
        <v>0</v>
      </c>
    </row>
    <row r="962" spans="1:16">
      <c r="A962" s="17">
        <v>44982</v>
      </c>
      <c r="B962" t="s">
        <v>119</v>
      </c>
      <c r="C962" t="s">
        <v>348</v>
      </c>
      <c r="D962" s="5">
        <v>57</v>
      </c>
      <c r="E962" s="5">
        <v>0</v>
      </c>
      <c r="F962" s="5" t="s">
        <v>18</v>
      </c>
      <c r="G962" s="5">
        <v>169</v>
      </c>
      <c r="H962" s="5">
        <v>244</v>
      </c>
      <c r="I962" s="5">
        <v>256</v>
      </c>
      <c r="J962" s="5">
        <v>166</v>
      </c>
      <c r="K962" s="5">
        <v>322</v>
      </c>
      <c r="L962" s="5">
        <v>0</v>
      </c>
      <c r="M962" s="5" t="s">
        <v>37</v>
      </c>
      <c r="N962" s="5">
        <v>4.5</v>
      </c>
      <c r="O962" s="5">
        <v>-5.78</v>
      </c>
      <c r="P962" s="6">
        <v>-0.63</v>
      </c>
    </row>
    <row r="963" spans="1:16">
      <c r="A963" s="17">
        <v>44982</v>
      </c>
      <c r="B963" t="s">
        <v>257</v>
      </c>
      <c r="C963" t="s">
        <v>140</v>
      </c>
      <c r="D963" s="5">
        <v>126</v>
      </c>
      <c r="E963" s="5" t="s">
        <v>19</v>
      </c>
      <c r="F963" s="5">
        <v>0</v>
      </c>
      <c r="G963" s="5">
        <v>118</v>
      </c>
      <c r="H963" s="5">
        <v>109</v>
      </c>
      <c r="I963" s="5">
        <v>253</v>
      </c>
      <c r="J963" s="5">
        <v>142</v>
      </c>
      <c r="K963" s="5">
        <v>339</v>
      </c>
      <c r="L963" s="5" t="s">
        <v>60</v>
      </c>
      <c r="M963" s="5">
        <v>0</v>
      </c>
      <c r="N963" s="5">
        <v>-1.5</v>
      </c>
      <c r="O963" s="5">
        <v>7.73</v>
      </c>
      <c r="P963" s="6">
        <v>4.05</v>
      </c>
    </row>
    <row r="964" spans="1:16">
      <c r="A964" s="17">
        <v>44982</v>
      </c>
      <c r="B964" t="s">
        <v>332</v>
      </c>
      <c r="C964" t="s">
        <v>76</v>
      </c>
      <c r="D964" s="5">
        <v>407</v>
      </c>
      <c r="E964" s="5">
        <v>0</v>
      </c>
      <c r="F964" s="5" t="s">
        <v>19</v>
      </c>
      <c r="G964" s="5">
        <v>228</v>
      </c>
      <c r="H964" s="5">
        <v>309</v>
      </c>
      <c r="I964" s="5">
        <v>177</v>
      </c>
      <c r="J964" s="5">
        <v>240</v>
      </c>
      <c r="K964" s="5">
        <v>218</v>
      </c>
      <c r="L964" s="5">
        <v>0</v>
      </c>
      <c r="M964" s="5" t="s">
        <v>44</v>
      </c>
      <c r="N964" s="5">
        <v>8.5</v>
      </c>
      <c r="O964" s="5">
        <v>-12.1</v>
      </c>
      <c r="P964" s="6">
        <v>-6.25</v>
      </c>
    </row>
    <row r="965" spans="1:16">
      <c r="A965" s="17">
        <v>44982</v>
      </c>
      <c r="B965" t="s">
        <v>277</v>
      </c>
      <c r="C965" t="s">
        <v>274</v>
      </c>
      <c r="D965" s="5">
        <v>44</v>
      </c>
      <c r="E965" s="5" t="s">
        <v>18</v>
      </c>
      <c r="F965" s="5">
        <v>0</v>
      </c>
      <c r="G965" s="5">
        <v>93</v>
      </c>
      <c r="H965" s="5">
        <v>213</v>
      </c>
      <c r="I965" s="5">
        <v>116</v>
      </c>
      <c r="J965" s="5">
        <v>104</v>
      </c>
      <c r="K965" s="5">
        <v>408</v>
      </c>
      <c r="L965" s="5" t="s">
        <v>396</v>
      </c>
      <c r="M965" s="5">
        <v>0</v>
      </c>
      <c r="N965" s="5">
        <v>11.5</v>
      </c>
      <c r="O965" s="5">
        <v>-1.37</v>
      </c>
      <c r="P965" s="6">
        <v>7.73</v>
      </c>
    </row>
    <row r="966" spans="1:16">
      <c r="A966" s="17">
        <v>44982</v>
      </c>
      <c r="B966" t="s">
        <v>40</v>
      </c>
      <c r="C966" t="s">
        <v>275</v>
      </c>
      <c r="D966" s="5">
        <v>283</v>
      </c>
      <c r="E966" s="5">
        <v>0</v>
      </c>
      <c r="F966" s="5" t="s">
        <v>37</v>
      </c>
      <c r="G966" s="5">
        <v>326</v>
      </c>
      <c r="H966" s="5">
        <v>310</v>
      </c>
      <c r="I966" s="5">
        <v>301</v>
      </c>
      <c r="J966" s="5">
        <v>279</v>
      </c>
      <c r="K966" s="5">
        <v>64</v>
      </c>
      <c r="L966" s="5">
        <v>0</v>
      </c>
      <c r="M966" s="5" t="s">
        <v>19</v>
      </c>
      <c r="N966" s="5">
        <v>-2</v>
      </c>
      <c r="O966" s="5">
        <v>-6.02</v>
      </c>
      <c r="P966" s="6">
        <v>-13.4</v>
      </c>
    </row>
    <row r="967" spans="1:16">
      <c r="A967" s="17">
        <v>44982</v>
      </c>
      <c r="B967" t="s">
        <v>33</v>
      </c>
      <c r="C967" t="s">
        <v>401</v>
      </c>
      <c r="D967" s="5">
        <v>463</v>
      </c>
      <c r="E967" s="5" t="s">
        <v>18</v>
      </c>
      <c r="F967" s="5">
        <v>0</v>
      </c>
      <c r="G967" s="5">
        <v>240</v>
      </c>
      <c r="H967" s="5">
        <v>256</v>
      </c>
      <c r="I967" s="5">
        <v>125</v>
      </c>
      <c r="J967" s="5">
        <v>227</v>
      </c>
      <c r="K967" s="5">
        <v>276</v>
      </c>
      <c r="L967" s="5" t="s">
        <v>18</v>
      </c>
      <c r="M967" s="5">
        <v>0</v>
      </c>
      <c r="N967" s="5">
        <v>8.5</v>
      </c>
      <c r="O967" s="5">
        <v>-8.08</v>
      </c>
      <c r="P967" s="6">
        <v>-2.2799999999999998</v>
      </c>
    </row>
    <row r="968" spans="1:16">
      <c r="A968" s="17">
        <v>44982</v>
      </c>
      <c r="B968" t="s">
        <v>32</v>
      </c>
      <c r="C968" t="s">
        <v>400</v>
      </c>
      <c r="D968" s="5">
        <v>491</v>
      </c>
      <c r="E968" s="5">
        <v>0</v>
      </c>
      <c r="F968" s="5" t="s">
        <v>18</v>
      </c>
      <c r="G968" s="5" t="s">
        <v>34</v>
      </c>
      <c r="H968" s="5" t="s">
        <v>34</v>
      </c>
      <c r="I968" s="5">
        <v>317</v>
      </c>
      <c r="J968" s="5">
        <v>328</v>
      </c>
      <c r="K968" s="5">
        <v>274</v>
      </c>
      <c r="L968" s="5">
        <v>0</v>
      </c>
      <c r="M968" s="5" t="s">
        <v>18</v>
      </c>
      <c r="N968" s="5" t="e">
        <v>#N/A</v>
      </c>
      <c r="O968" s="5">
        <v>0</v>
      </c>
      <c r="P968" s="6">
        <v>-9.09</v>
      </c>
    </row>
    <row r="969" spans="1:16">
      <c r="A969" s="17">
        <v>44982</v>
      </c>
      <c r="B969" t="s">
        <v>354</v>
      </c>
      <c r="C969" t="s">
        <v>356</v>
      </c>
      <c r="D969" s="5">
        <v>140</v>
      </c>
      <c r="E969" s="5" t="s">
        <v>19</v>
      </c>
      <c r="F969" s="5">
        <v>0</v>
      </c>
      <c r="G969" s="5">
        <v>318</v>
      </c>
      <c r="H969" s="5">
        <v>352</v>
      </c>
      <c r="I969" s="5">
        <v>244</v>
      </c>
      <c r="J969" s="5">
        <v>267</v>
      </c>
      <c r="K969" s="5">
        <v>268</v>
      </c>
      <c r="L969" s="5">
        <v>0</v>
      </c>
      <c r="M969" s="5" t="s">
        <v>26</v>
      </c>
      <c r="N969" s="5">
        <v>7</v>
      </c>
      <c r="O969" s="5">
        <v>-16.5</v>
      </c>
      <c r="P969" s="6">
        <v>-11.61</v>
      </c>
    </row>
    <row r="970" spans="1:16">
      <c r="A970" s="17">
        <v>44982</v>
      </c>
      <c r="B970" t="s">
        <v>357</v>
      </c>
      <c r="C970" t="s">
        <v>361</v>
      </c>
      <c r="D970" s="5">
        <v>239</v>
      </c>
      <c r="E970" s="5">
        <v>0</v>
      </c>
      <c r="F970" s="5" t="s">
        <v>37</v>
      </c>
      <c r="G970" s="5">
        <v>231</v>
      </c>
      <c r="H970" s="5">
        <v>355</v>
      </c>
      <c r="I970" s="5">
        <v>269</v>
      </c>
      <c r="J970" s="5">
        <v>282</v>
      </c>
      <c r="K970" s="5">
        <v>467</v>
      </c>
      <c r="L970" s="5" t="s">
        <v>18</v>
      </c>
      <c r="M970" s="5">
        <v>0</v>
      </c>
      <c r="N970" s="5">
        <v>3.5</v>
      </c>
      <c r="O970" s="5">
        <v>-18.8</v>
      </c>
      <c r="P970" s="6">
        <v>-13.27</v>
      </c>
    </row>
    <row r="971" spans="1:16">
      <c r="A971" s="17">
        <v>44982</v>
      </c>
      <c r="B971" t="s">
        <v>362</v>
      </c>
      <c r="C971" t="s">
        <v>359</v>
      </c>
      <c r="D971" s="5">
        <v>280</v>
      </c>
      <c r="E971" s="5">
        <v>0</v>
      </c>
      <c r="F971" s="5" t="s">
        <v>18</v>
      </c>
      <c r="G971" s="5">
        <v>158</v>
      </c>
      <c r="H971" s="5">
        <v>265</v>
      </c>
      <c r="I971" s="5">
        <v>167</v>
      </c>
      <c r="J971" s="5">
        <v>125</v>
      </c>
      <c r="K971" s="5">
        <v>146</v>
      </c>
      <c r="L971" s="5" t="s">
        <v>169</v>
      </c>
      <c r="M971" s="5">
        <v>0</v>
      </c>
      <c r="N971" s="5">
        <v>13.5</v>
      </c>
      <c r="O971" s="5">
        <v>-11.19</v>
      </c>
      <c r="P971" s="6">
        <v>7.54</v>
      </c>
    </row>
    <row r="972" spans="1:16">
      <c r="A972" s="17">
        <v>44982</v>
      </c>
      <c r="B972" t="s">
        <v>327</v>
      </c>
      <c r="C972" t="s">
        <v>325</v>
      </c>
      <c r="D972" s="5">
        <v>323</v>
      </c>
      <c r="E972" s="5">
        <v>0</v>
      </c>
      <c r="F972" s="5" t="s">
        <v>27</v>
      </c>
      <c r="G972" s="5">
        <v>99</v>
      </c>
      <c r="H972" s="5">
        <v>211</v>
      </c>
      <c r="I972" s="5">
        <v>243</v>
      </c>
      <c r="J972" s="5">
        <v>192</v>
      </c>
      <c r="K972" s="5">
        <v>123</v>
      </c>
      <c r="L972" s="5" t="s">
        <v>18</v>
      </c>
      <c r="M972" s="5">
        <v>0</v>
      </c>
      <c r="N972" s="5">
        <v>8.5</v>
      </c>
      <c r="O972" s="5">
        <v>-6.03</v>
      </c>
      <c r="P972" s="6">
        <v>2.2799999999999998</v>
      </c>
    </row>
    <row r="973" spans="1:16">
      <c r="A973" s="17">
        <v>44982</v>
      </c>
      <c r="B973" t="s">
        <v>200</v>
      </c>
      <c r="C973" t="s">
        <v>163</v>
      </c>
      <c r="D973" s="5">
        <v>495</v>
      </c>
      <c r="E973" s="5" t="s">
        <v>18</v>
      </c>
      <c r="F973" s="5">
        <v>0</v>
      </c>
      <c r="G973" s="5" t="s">
        <v>34</v>
      </c>
      <c r="H973" s="5" t="s">
        <v>34</v>
      </c>
      <c r="I973" s="5">
        <v>261</v>
      </c>
      <c r="J973" s="5">
        <v>274</v>
      </c>
      <c r="K973" s="5">
        <v>437</v>
      </c>
      <c r="L973" s="5">
        <v>0</v>
      </c>
      <c r="M973" s="5" t="s">
        <v>18</v>
      </c>
      <c r="N973" s="5">
        <v>1</v>
      </c>
      <c r="O973" s="5">
        <v>-0.55000000000000004</v>
      </c>
      <c r="P973" s="6">
        <v>-5.95</v>
      </c>
    </row>
    <row r="974" spans="1:16">
      <c r="A974" s="17">
        <v>44982</v>
      </c>
      <c r="B974" t="s">
        <v>371</v>
      </c>
      <c r="C974" t="s">
        <v>36</v>
      </c>
      <c r="D974" s="5">
        <v>298</v>
      </c>
      <c r="E974" s="5" t="s">
        <v>421</v>
      </c>
      <c r="F974" s="5">
        <v>0</v>
      </c>
      <c r="G974" s="5">
        <v>157</v>
      </c>
      <c r="H974" s="5">
        <v>75</v>
      </c>
      <c r="I974" s="5">
        <v>89</v>
      </c>
      <c r="J974" s="5">
        <v>193</v>
      </c>
      <c r="K974" s="5">
        <v>358</v>
      </c>
      <c r="L974" s="5" t="s">
        <v>60</v>
      </c>
      <c r="M974" s="5">
        <v>0</v>
      </c>
      <c r="N974" s="5">
        <v>-5</v>
      </c>
      <c r="O974" s="5">
        <v>12.6</v>
      </c>
      <c r="P974" s="6">
        <v>1.02</v>
      </c>
    </row>
    <row r="975" spans="1:16">
      <c r="A975" s="17">
        <v>44982</v>
      </c>
      <c r="B975" t="s">
        <v>94</v>
      </c>
      <c r="C975" t="s">
        <v>97</v>
      </c>
      <c r="D975" s="5">
        <v>518</v>
      </c>
      <c r="E975" s="5">
        <v>0</v>
      </c>
      <c r="F975" s="5" t="s">
        <v>18</v>
      </c>
      <c r="G975" s="5" t="s">
        <v>34</v>
      </c>
      <c r="H975" s="5" t="s">
        <v>34</v>
      </c>
      <c r="I975" s="5">
        <v>161</v>
      </c>
      <c r="J975" s="5">
        <v>315</v>
      </c>
      <c r="K975" s="5">
        <v>243</v>
      </c>
      <c r="L975" s="5" t="s">
        <v>26</v>
      </c>
      <c r="M975" s="5">
        <v>0</v>
      </c>
      <c r="N975" s="5" t="e">
        <v>#N/A</v>
      </c>
      <c r="O975" s="5">
        <v>0</v>
      </c>
      <c r="P975" s="6">
        <v>-6.8</v>
      </c>
    </row>
    <row r="976" spans="1:16">
      <c r="A976" s="17">
        <v>44982</v>
      </c>
      <c r="B976" t="s">
        <v>144</v>
      </c>
      <c r="C976" t="s">
        <v>397</v>
      </c>
      <c r="D976" s="5">
        <v>285</v>
      </c>
      <c r="E976" s="5" t="s">
        <v>18</v>
      </c>
      <c r="F976" s="5">
        <v>0</v>
      </c>
      <c r="G976" s="5">
        <v>129</v>
      </c>
      <c r="H976" s="5">
        <v>222</v>
      </c>
      <c r="I976" s="5">
        <v>193</v>
      </c>
      <c r="J976" s="5">
        <v>272</v>
      </c>
      <c r="K976" s="5">
        <v>289</v>
      </c>
      <c r="L976" s="5" t="s">
        <v>18</v>
      </c>
      <c r="M976" s="5">
        <v>0</v>
      </c>
      <c r="N976" s="5">
        <v>-2</v>
      </c>
      <c r="O976" s="5">
        <v>-0.9</v>
      </c>
      <c r="P976" s="6">
        <v>-8.3699999999999992</v>
      </c>
    </row>
    <row r="977" spans="1:16">
      <c r="A977" s="17">
        <v>44982</v>
      </c>
      <c r="B977" t="s">
        <v>84</v>
      </c>
      <c r="C977" t="s">
        <v>191</v>
      </c>
      <c r="D977" s="5">
        <v>281</v>
      </c>
      <c r="E977" s="5" t="s">
        <v>18</v>
      </c>
      <c r="F977" s="5">
        <v>0</v>
      </c>
      <c r="G977" s="5">
        <v>324</v>
      </c>
      <c r="H977" s="5">
        <v>276</v>
      </c>
      <c r="I977" s="5">
        <v>199</v>
      </c>
      <c r="J977" s="5">
        <v>247</v>
      </c>
      <c r="K977" s="5">
        <v>282</v>
      </c>
      <c r="L977" s="5">
        <v>0</v>
      </c>
      <c r="M977" s="5" t="s">
        <v>19</v>
      </c>
      <c r="N977" s="5">
        <v>5</v>
      </c>
      <c r="O977" s="5">
        <v>-4.75</v>
      </c>
      <c r="P977" s="6">
        <v>-3.65</v>
      </c>
    </row>
    <row r="978" spans="1:16">
      <c r="A978" s="17">
        <v>44982</v>
      </c>
      <c r="B978" t="s">
        <v>338</v>
      </c>
      <c r="C978" t="s">
        <v>195</v>
      </c>
      <c r="D978" s="5">
        <v>393</v>
      </c>
      <c r="E978" s="5">
        <v>6</v>
      </c>
      <c r="F978" s="5">
        <v>0</v>
      </c>
      <c r="G978" s="5">
        <v>78</v>
      </c>
      <c r="H978" s="5">
        <v>47</v>
      </c>
      <c r="I978" s="5">
        <v>65</v>
      </c>
      <c r="J978" s="5">
        <v>51</v>
      </c>
      <c r="K978" s="5">
        <v>233</v>
      </c>
      <c r="L978" s="5">
        <v>0</v>
      </c>
      <c r="M978" s="5" t="s">
        <v>18</v>
      </c>
      <c r="N978" s="5">
        <v>1.5</v>
      </c>
      <c r="O978" s="5">
        <v>15.98</v>
      </c>
      <c r="P978" s="6">
        <v>15.16</v>
      </c>
    </row>
    <row r="979" spans="1:16">
      <c r="A979" s="17">
        <v>44982</v>
      </c>
      <c r="B979" t="s">
        <v>233</v>
      </c>
      <c r="C979" t="s">
        <v>317</v>
      </c>
      <c r="D979" s="5">
        <v>231</v>
      </c>
      <c r="E979" s="5">
        <v>0</v>
      </c>
      <c r="F979" s="5" t="s">
        <v>304</v>
      </c>
      <c r="G979" s="5">
        <v>119</v>
      </c>
      <c r="H979" s="5">
        <v>175</v>
      </c>
      <c r="I979" s="5">
        <v>81</v>
      </c>
      <c r="J979" s="5">
        <v>94</v>
      </c>
      <c r="K979" s="5">
        <v>251</v>
      </c>
      <c r="L979" s="5" t="s">
        <v>37</v>
      </c>
      <c r="M979" s="5">
        <v>0</v>
      </c>
      <c r="N979" s="5">
        <v>8</v>
      </c>
      <c r="O979" s="5">
        <v>-4.24</v>
      </c>
      <c r="P979" s="6">
        <v>7.85</v>
      </c>
    </row>
    <row r="980" spans="1:16">
      <c r="A980" s="17">
        <v>44982</v>
      </c>
      <c r="B980" t="s">
        <v>278</v>
      </c>
      <c r="C980" t="s">
        <v>41</v>
      </c>
      <c r="D980" s="5">
        <v>24</v>
      </c>
      <c r="E980" s="5" t="s">
        <v>18</v>
      </c>
      <c r="F980" s="5">
        <v>0</v>
      </c>
      <c r="G980" s="5">
        <v>258</v>
      </c>
      <c r="H980" s="5">
        <v>138</v>
      </c>
      <c r="I980" s="5">
        <v>297</v>
      </c>
      <c r="J980" s="5">
        <v>326</v>
      </c>
      <c r="K980" s="5">
        <v>109</v>
      </c>
      <c r="L980" s="5" t="s">
        <v>18</v>
      </c>
      <c r="M980" s="5">
        <v>0</v>
      </c>
      <c r="N980" s="5">
        <v>-7.5</v>
      </c>
      <c r="O980" s="5">
        <v>2.14</v>
      </c>
      <c r="P980" s="6">
        <v>-11.83</v>
      </c>
    </row>
    <row r="981" spans="1:16">
      <c r="A981" s="17">
        <v>44982</v>
      </c>
      <c r="B981" t="s">
        <v>124</v>
      </c>
      <c r="C981" t="s">
        <v>404</v>
      </c>
      <c r="D981" s="5">
        <v>461</v>
      </c>
      <c r="E981" s="5" t="s">
        <v>18</v>
      </c>
      <c r="F981" s="5">
        <v>0</v>
      </c>
      <c r="G981" s="5">
        <v>46</v>
      </c>
      <c r="H981" s="5">
        <v>24</v>
      </c>
      <c r="I981" s="5">
        <v>3</v>
      </c>
      <c r="J981" s="5">
        <v>7</v>
      </c>
      <c r="K981" s="5">
        <v>171</v>
      </c>
      <c r="L981" s="5">
        <v>5</v>
      </c>
      <c r="M981" s="5">
        <v>0</v>
      </c>
      <c r="N981" s="5">
        <v>9.5</v>
      </c>
      <c r="O981" s="5">
        <v>18.510000000000002</v>
      </c>
      <c r="P981" s="6">
        <v>22</v>
      </c>
    </row>
    <row r="982" spans="1:16">
      <c r="A982" s="17">
        <v>44982</v>
      </c>
      <c r="B982" t="s">
        <v>16</v>
      </c>
      <c r="C982" t="s">
        <v>430</v>
      </c>
      <c r="D982" s="5">
        <v>122</v>
      </c>
      <c r="E982" s="5">
        <v>0</v>
      </c>
      <c r="F982" s="5" t="s">
        <v>26</v>
      </c>
      <c r="G982" s="5">
        <v>24</v>
      </c>
      <c r="H982" s="5">
        <v>173</v>
      </c>
      <c r="I982" s="5">
        <v>83</v>
      </c>
      <c r="J982" s="5">
        <v>0</v>
      </c>
      <c r="K982" s="5">
        <v>220</v>
      </c>
      <c r="L982" s="5">
        <v>7</v>
      </c>
      <c r="M982" s="5">
        <v>0</v>
      </c>
      <c r="N982" s="5">
        <v>14.5</v>
      </c>
      <c r="O982" s="5">
        <v>-3.18</v>
      </c>
      <c r="P982" s="6">
        <v>17.38</v>
      </c>
    </row>
    <row r="983" spans="1:16">
      <c r="A983" s="17">
        <v>44982</v>
      </c>
      <c r="B983" t="s">
        <v>50</v>
      </c>
      <c r="C983" t="s">
        <v>56</v>
      </c>
      <c r="D983" s="5">
        <v>150</v>
      </c>
      <c r="E983" s="5">
        <v>0</v>
      </c>
      <c r="F983" s="5" t="s">
        <v>18</v>
      </c>
      <c r="G983" s="5">
        <v>272</v>
      </c>
      <c r="H983" s="5">
        <v>280</v>
      </c>
      <c r="I983" s="5">
        <v>342</v>
      </c>
      <c r="J983" s="5">
        <v>210</v>
      </c>
      <c r="K983" s="5">
        <v>269</v>
      </c>
      <c r="L983" s="5" t="s">
        <v>26</v>
      </c>
      <c r="M983" s="5">
        <v>0</v>
      </c>
      <c r="N983" s="5" t="e">
        <v>#N/A</v>
      </c>
      <c r="O983" s="5">
        <v>-6.06</v>
      </c>
      <c r="P983" s="6">
        <v>-1.4</v>
      </c>
    </row>
    <row r="984" spans="1:16">
      <c r="A984" s="17">
        <v>44982</v>
      </c>
      <c r="B984" t="s">
        <v>155</v>
      </c>
      <c r="C984" t="s">
        <v>99</v>
      </c>
      <c r="D984" s="5">
        <v>136</v>
      </c>
      <c r="E984" s="5" t="s">
        <v>44</v>
      </c>
      <c r="F984" s="5">
        <v>0</v>
      </c>
      <c r="G984" s="5" t="s">
        <v>34</v>
      </c>
      <c r="H984" s="5" t="s">
        <v>34</v>
      </c>
      <c r="I984" s="5">
        <v>283</v>
      </c>
      <c r="J984" s="5">
        <v>358</v>
      </c>
      <c r="K984" s="5">
        <v>117</v>
      </c>
      <c r="L984" s="5" t="s">
        <v>19</v>
      </c>
      <c r="M984" s="5">
        <v>0</v>
      </c>
      <c r="N984" s="5" t="e">
        <v>#N/A</v>
      </c>
      <c r="O984" s="5">
        <v>0</v>
      </c>
      <c r="P984" s="6">
        <v>-19.36</v>
      </c>
    </row>
    <row r="985" spans="1:16">
      <c r="A985" s="17">
        <v>44982</v>
      </c>
      <c r="B985" t="s">
        <v>149</v>
      </c>
      <c r="C985" t="s">
        <v>417</v>
      </c>
      <c r="D985" s="5">
        <v>363</v>
      </c>
      <c r="E985" s="5">
        <v>0</v>
      </c>
      <c r="F985" s="5" t="s">
        <v>19</v>
      </c>
      <c r="G985" s="5">
        <v>319</v>
      </c>
      <c r="H985" s="5">
        <v>226</v>
      </c>
      <c r="I985" s="5" t="s">
        <v>34</v>
      </c>
      <c r="J985" s="5" t="s">
        <v>34</v>
      </c>
      <c r="K985" s="5" t="s">
        <v>34</v>
      </c>
      <c r="L985" s="5" t="e">
        <v>#N/A</v>
      </c>
      <c r="M985" s="5" t="e">
        <v>#N/A</v>
      </c>
      <c r="N985" s="5" t="e">
        <v>#N/A</v>
      </c>
      <c r="O985" s="5">
        <v>-6.78</v>
      </c>
      <c r="P985" s="6" t="e">
        <v>#N/A</v>
      </c>
    </row>
    <row r="986" spans="1:16">
      <c r="A986" s="17">
        <v>44982</v>
      </c>
      <c r="B986" t="s">
        <v>55</v>
      </c>
      <c r="C986" t="s">
        <v>49</v>
      </c>
      <c r="D986" s="5">
        <v>92</v>
      </c>
      <c r="E986" s="5" t="s">
        <v>18</v>
      </c>
      <c r="F986" s="5">
        <v>0</v>
      </c>
      <c r="G986" s="5">
        <v>349</v>
      </c>
      <c r="H986" s="5">
        <v>357</v>
      </c>
      <c r="I986" s="5">
        <v>254</v>
      </c>
      <c r="J986" s="5">
        <v>246</v>
      </c>
      <c r="K986" s="5">
        <v>245</v>
      </c>
      <c r="L986" s="5" t="s">
        <v>18</v>
      </c>
      <c r="M986" s="5">
        <v>0</v>
      </c>
      <c r="N986" s="5">
        <v>5.5</v>
      </c>
      <c r="O986" s="5">
        <v>-19.149999999999999</v>
      </c>
      <c r="P986" s="6">
        <v>-11.13</v>
      </c>
    </row>
    <row r="987" spans="1:16">
      <c r="A987" s="17">
        <v>44982</v>
      </c>
      <c r="B987" t="s">
        <v>51</v>
      </c>
      <c r="C987" t="s">
        <v>70</v>
      </c>
      <c r="D987" s="5">
        <v>212</v>
      </c>
      <c r="E987" s="5">
        <v>0</v>
      </c>
      <c r="F987" s="5" t="s">
        <v>18</v>
      </c>
      <c r="G987" s="5">
        <v>0</v>
      </c>
      <c r="H987" s="5">
        <v>0</v>
      </c>
      <c r="I987" s="5" t="s">
        <v>34</v>
      </c>
      <c r="J987" s="5" t="s">
        <v>34</v>
      </c>
      <c r="K987" s="5">
        <v>85</v>
      </c>
      <c r="L987" s="5" t="s">
        <v>18</v>
      </c>
      <c r="M987" s="5">
        <v>0</v>
      </c>
      <c r="N987" s="5" t="e">
        <v>#N/A</v>
      </c>
      <c r="O987" s="5">
        <v>0</v>
      </c>
      <c r="P987" s="6">
        <v>-16.37</v>
      </c>
    </row>
    <row r="988" spans="1:16">
      <c r="A988" s="17">
        <v>44982</v>
      </c>
      <c r="B988" t="s">
        <v>102</v>
      </c>
      <c r="C988" t="s">
        <v>101</v>
      </c>
      <c r="D988" s="5">
        <v>194</v>
      </c>
      <c r="E988" s="5">
        <v>0</v>
      </c>
      <c r="F988" s="5" t="s">
        <v>44</v>
      </c>
      <c r="G988" s="5">
        <v>88</v>
      </c>
      <c r="H988" s="5">
        <v>146</v>
      </c>
      <c r="I988" s="5" t="s">
        <v>34</v>
      </c>
      <c r="J988" s="5" t="s">
        <v>34</v>
      </c>
      <c r="K988" s="5">
        <v>228</v>
      </c>
      <c r="L988" s="5" t="s">
        <v>19</v>
      </c>
      <c r="M988" s="5">
        <v>0</v>
      </c>
      <c r="N988" s="5">
        <v>8.5</v>
      </c>
      <c r="O988" s="5">
        <v>0.92</v>
      </c>
      <c r="P988" s="6">
        <v>4.1100000000000003</v>
      </c>
    </row>
    <row r="989" spans="1:16">
      <c r="A989" s="17">
        <v>44982</v>
      </c>
      <c r="B989" t="s">
        <v>230</v>
      </c>
      <c r="C989" t="s">
        <v>231</v>
      </c>
      <c r="D989" s="5">
        <v>448</v>
      </c>
      <c r="E989" s="5" t="s">
        <v>169</v>
      </c>
      <c r="F989" s="5">
        <v>0</v>
      </c>
      <c r="G989" s="5">
        <v>104</v>
      </c>
      <c r="H989" s="5">
        <v>167</v>
      </c>
      <c r="I989" s="5">
        <v>204</v>
      </c>
      <c r="J989" s="5">
        <v>184</v>
      </c>
      <c r="K989" s="5">
        <v>42</v>
      </c>
      <c r="L989" s="5" t="s">
        <v>18</v>
      </c>
      <c r="M989" s="5">
        <v>0</v>
      </c>
      <c r="N989" s="5">
        <v>-2.5</v>
      </c>
      <c r="O989" s="5">
        <v>4.0199999999999996</v>
      </c>
      <c r="P989" s="6">
        <v>-2.0099999999999998</v>
      </c>
    </row>
    <row r="990" spans="1:16">
      <c r="A990" s="17">
        <v>44982</v>
      </c>
      <c r="B990" t="s">
        <v>424</v>
      </c>
      <c r="C990" t="s">
        <v>313</v>
      </c>
      <c r="D990" s="5">
        <v>77</v>
      </c>
      <c r="E990" s="5" t="s">
        <v>44</v>
      </c>
      <c r="F990" s="5">
        <v>0</v>
      </c>
      <c r="G990" s="5">
        <v>121</v>
      </c>
      <c r="H990" s="5">
        <v>117</v>
      </c>
      <c r="I990" s="5">
        <v>188</v>
      </c>
      <c r="J990" s="5">
        <v>239</v>
      </c>
      <c r="K990" s="5">
        <v>250</v>
      </c>
      <c r="L990" s="5" t="s">
        <v>60</v>
      </c>
      <c r="M990" s="5">
        <v>0</v>
      </c>
      <c r="N990" s="5" t="e">
        <v>#N/A</v>
      </c>
      <c r="O990" s="5">
        <v>4.9000000000000004</v>
      </c>
      <c r="P990" s="6">
        <v>-0.13</v>
      </c>
    </row>
    <row r="991" spans="1:16">
      <c r="A991" s="17">
        <v>44982</v>
      </c>
      <c r="B991" t="s">
        <v>367</v>
      </c>
      <c r="C991" t="s">
        <v>159</v>
      </c>
      <c r="D991" s="5">
        <v>324</v>
      </c>
      <c r="E991" s="5">
        <v>0</v>
      </c>
      <c r="F991" s="5" t="s">
        <v>18</v>
      </c>
      <c r="G991" s="5">
        <v>144</v>
      </c>
      <c r="H991" s="5">
        <v>183</v>
      </c>
      <c r="I991" s="5">
        <v>201</v>
      </c>
      <c r="J991" s="5">
        <v>0</v>
      </c>
      <c r="K991" s="5">
        <v>67</v>
      </c>
      <c r="L991" s="5" t="e">
        <v>#N/A</v>
      </c>
      <c r="M991" s="5" t="e">
        <v>#N/A</v>
      </c>
      <c r="N991" s="5">
        <v>7</v>
      </c>
      <c r="O991" s="5">
        <v>-0.63</v>
      </c>
      <c r="P991" s="6">
        <v>4.6900000000000004</v>
      </c>
    </row>
    <row r="992" spans="1:16">
      <c r="A992" s="17">
        <v>44982</v>
      </c>
      <c r="B992" t="s">
        <v>69</v>
      </c>
      <c r="C992" t="s">
        <v>52</v>
      </c>
      <c r="D992" s="5">
        <v>265</v>
      </c>
      <c r="E992" s="5">
        <v>0</v>
      </c>
      <c r="F992" s="5" t="s">
        <v>18</v>
      </c>
      <c r="G992" s="5">
        <v>305</v>
      </c>
      <c r="H992" s="5">
        <v>207</v>
      </c>
      <c r="I992" s="5">
        <v>350</v>
      </c>
      <c r="J992" s="5">
        <v>339</v>
      </c>
      <c r="K992" s="5">
        <v>354</v>
      </c>
      <c r="L992" s="5">
        <v>0</v>
      </c>
      <c r="M992" s="5" t="s">
        <v>19</v>
      </c>
      <c r="N992" s="5" t="e">
        <v>#N/A</v>
      </c>
      <c r="O992" s="5">
        <v>-0.89</v>
      </c>
      <c r="P992" s="6">
        <v>-15.67</v>
      </c>
    </row>
    <row r="993" spans="1:16">
      <c r="A993" s="17">
        <v>44982</v>
      </c>
      <c r="B993" t="s">
        <v>181</v>
      </c>
      <c r="C993" t="s">
        <v>89</v>
      </c>
      <c r="D993" s="5" t="e">
        <v>#N/A</v>
      </c>
      <c r="E993" s="5" t="e">
        <v>#N/A</v>
      </c>
      <c r="F993" s="5" t="e">
        <v>#N/A</v>
      </c>
      <c r="G993" s="5" t="s">
        <v>34</v>
      </c>
      <c r="H993" s="5" t="s">
        <v>34</v>
      </c>
      <c r="I993" s="5" t="s">
        <v>34</v>
      </c>
      <c r="J993" s="5" t="s">
        <v>34</v>
      </c>
      <c r="K993" s="5">
        <v>507</v>
      </c>
      <c r="L993" s="5">
        <v>0</v>
      </c>
      <c r="M993" s="5" t="s">
        <v>19</v>
      </c>
      <c r="N993" s="5" t="e">
        <v>#N/A</v>
      </c>
      <c r="O993" s="5">
        <v>-17.87</v>
      </c>
      <c r="P993" s="6">
        <v>0</v>
      </c>
    </row>
    <row r="994" spans="1:16">
      <c r="A994" s="17">
        <v>44982</v>
      </c>
      <c r="B994" t="s">
        <v>38</v>
      </c>
      <c r="C994" t="s">
        <v>291</v>
      </c>
      <c r="D994" s="5">
        <v>21</v>
      </c>
      <c r="E994" s="5">
        <v>1</v>
      </c>
      <c r="F994" s="5">
        <v>0</v>
      </c>
      <c r="G994" s="5">
        <v>28</v>
      </c>
      <c r="H994" s="5">
        <v>18</v>
      </c>
      <c r="I994" s="5">
        <v>17</v>
      </c>
      <c r="J994" s="5">
        <v>34</v>
      </c>
      <c r="K994" s="5">
        <v>178</v>
      </c>
      <c r="L994" s="5" t="s">
        <v>37</v>
      </c>
      <c r="M994" s="5">
        <v>0</v>
      </c>
      <c r="N994" s="5">
        <v>5.5</v>
      </c>
      <c r="O994" s="5">
        <v>18.59</v>
      </c>
      <c r="P994" s="6">
        <v>16.73</v>
      </c>
    </row>
    <row r="995" spans="1:16">
      <c r="A995" s="17">
        <v>44982</v>
      </c>
      <c r="B995" t="s">
        <v>297</v>
      </c>
      <c r="C995" t="s">
        <v>120</v>
      </c>
      <c r="D995" s="5">
        <v>315</v>
      </c>
      <c r="E995" s="5">
        <v>0</v>
      </c>
      <c r="F995" s="5" t="s">
        <v>426</v>
      </c>
      <c r="G995" s="5">
        <v>266</v>
      </c>
      <c r="H995" s="5">
        <v>331</v>
      </c>
      <c r="I995" s="5">
        <v>340</v>
      </c>
      <c r="J995" s="5">
        <v>262</v>
      </c>
      <c r="K995" s="5">
        <v>66</v>
      </c>
      <c r="L995" s="5">
        <v>0</v>
      </c>
      <c r="M995" s="5" t="s">
        <v>60</v>
      </c>
      <c r="N995" s="5">
        <v>5.5</v>
      </c>
      <c r="O995" s="5">
        <v>-16.23</v>
      </c>
      <c r="P995" s="6">
        <v>-12.15</v>
      </c>
    </row>
    <row r="996" spans="1:16">
      <c r="A996" s="17">
        <v>44982</v>
      </c>
      <c r="B996" t="s">
        <v>333</v>
      </c>
      <c r="C996" t="s">
        <v>139</v>
      </c>
      <c r="D996" s="5">
        <v>453</v>
      </c>
      <c r="E996" s="5" t="s">
        <v>18</v>
      </c>
      <c r="F996" s="5">
        <v>0</v>
      </c>
      <c r="G996" s="5">
        <v>236</v>
      </c>
      <c r="H996" s="5">
        <v>336</v>
      </c>
      <c r="I996" s="5">
        <v>311</v>
      </c>
      <c r="J996" s="5">
        <v>250</v>
      </c>
      <c r="K996" s="5">
        <v>462</v>
      </c>
      <c r="L996" s="5">
        <v>0</v>
      </c>
      <c r="M996" s="5" t="s">
        <v>18</v>
      </c>
      <c r="N996" s="5">
        <v>10.5</v>
      </c>
      <c r="O996" s="5">
        <v>-18.829999999999998</v>
      </c>
      <c r="P996" s="6">
        <v>-6.85</v>
      </c>
    </row>
    <row r="997" spans="1:16">
      <c r="A997" s="17">
        <v>44982</v>
      </c>
      <c r="B997" t="s">
        <v>77</v>
      </c>
      <c r="C997" t="s">
        <v>22</v>
      </c>
      <c r="D997" s="5">
        <v>430</v>
      </c>
      <c r="E997" s="5" t="s">
        <v>19</v>
      </c>
      <c r="F997" s="5">
        <v>0</v>
      </c>
      <c r="G997" s="5">
        <v>163</v>
      </c>
      <c r="H997" s="5">
        <v>0</v>
      </c>
      <c r="I997" s="5">
        <v>142</v>
      </c>
      <c r="J997" s="5">
        <v>258</v>
      </c>
      <c r="K997" s="5">
        <v>106</v>
      </c>
      <c r="L997" s="5" t="s">
        <v>18</v>
      </c>
      <c r="M997" s="5">
        <v>0</v>
      </c>
      <c r="N997" s="5">
        <v>-6</v>
      </c>
      <c r="O997" s="5">
        <v>5.8</v>
      </c>
      <c r="P997" s="6">
        <v>-5.79</v>
      </c>
    </row>
    <row r="998" spans="1:16">
      <c r="A998" s="17">
        <v>44982</v>
      </c>
      <c r="B998" t="s">
        <v>238</v>
      </c>
      <c r="C998" t="s">
        <v>350</v>
      </c>
      <c r="D998" s="5">
        <v>454</v>
      </c>
      <c r="E998" s="5" t="s">
        <v>18</v>
      </c>
      <c r="F998" s="5">
        <v>0</v>
      </c>
      <c r="G998" s="5">
        <v>192</v>
      </c>
      <c r="H998" s="5">
        <v>304</v>
      </c>
      <c r="I998" s="5" t="s">
        <v>34</v>
      </c>
      <c r="J998" s="5" t="s">
        <v>34</v>
      </c>
      <c r="K998" s="5">
        <v>373</v>
      </c>
      <c r="L998" s="5" t="s">
        <v>37</v>
      </c>
      <c r="M998" s="5">
        <v>0</v>
      </c>
      <c r="N998" s="5">
        <v>0</v>
      </c>
      <c r="O998" s="5">
        <v>-12.71</v>
      </c>
      <c r="P998" s="6">
        <v>0</v>
      </c>
    </row>
    <row r="999" spans="1:16">
      <c r="A999" s="17">
        <v>44982</v>
      </c>
      <c r="B999" t="s">
        <v>381</v>
      </c>
      <c r="C999" t="s">
        <v>379</v>
      </c>
      <c r="D999" s="5" t="e">
        <v>#N/A</v>
      </c>
      <c r="E999" s="5" t="e">
        <v>#N/A</v>
      </c>
      <c r="F999" s="5" t="e">
        <v>#N/A</v>
      </c>
      <c r="G999" s="5" t="s">
        <v>34</v>
      </c>
      <c r="H999" s="5" t="s">
        <v>34</v>
      </c>
      <c r="I999" s="5" t="s">
        <v>34</v>
      </c>
      <c r="J999" s="5" t="s">
        <v>34</v>
      </c>
      <c r="K999" s="5" t="s">
        <v>34</v>
      </c>
      <c r="L999" s="5" t="e">
        <v>#N/A</v>
      </c>
      <c r="M999" s="5" t="e">
        <v>#N/A</v>
      </c>
      <c r="N999" s="5" t="e">
        <v>#N/A</v>
      </c>
      <c r="O999" s="5" t="e">
        <v>#N/A</v>
      </c>
      <c r="P999" s="6" t="e">
        <v>#N/A</v>
      </c>
    </row>
    <row r="1000" spans="1:16">
      <c r="A1000" s="17">
        <v>44982</v>
      </c>
      <c r="B1000" t="s">
        <v>90</v>
      </c>
      <c r="C1000" t="s">
        <v>88</v>
      </c>
      <c r="D1000" s="5">
        <v>506</v>
      </c>
      <c r="E1000" s="5">
        <v>0</v>
      </c>
      <c r="F1000" s="5" t="s">
        <v>19</v>
      </c>
      <c r="G1000" s="5" t="s">
        <v>34</v>
      </c>
      <c r="H1000" s="5" t="s">
        <v>34</v>
      </c>
      <c r="I1000" s="5" t="s">
        <v>34</v>
      </c>
      <c r="J1000" s="5" t="s">
        <v>34</v>
      </c>
      <c r="K1000" s="5">
        <v>508</v>
      </c>
      <c r="L1000" s="5" t="s">
        <v>19</v>
      </c>
      <c r="M1000" s="5">
        <v>0</v>
      </c>
      <c r="N1000" s="5">
        <v>8</v>
      </c>
      <c r="O1000" s="5">
        <v>0</v>
      </c>
      <c r="P1000" s="6">
        <v>0</v>
      </c>
    </row>
    <row r="1001" spans="1:16">
      <c r="A1001" s="17">
        <v>44982</v>
      </c>
      <c r="B1001" t="s">
        <v>298</v>
      </c>
      <c r="C1001" t="s">
        <v>347</v>
      </c>
      <c r="D1001" s="5">
        <v>429</v>
      </c>
      <c r="E1001" s="5" t="s">
        <v>44</v>
      </c>
      <c r="F1001" s="5">
        <v>0</v>
      </c>
      <c r="G1001" s="5" t="s">
        <v>34</v>
      </c>
      <c r="H1001" s="5" t="s">
        <v>34</v>
      </c>
      <c r="I1001" s="5">
        <v>246</v>
      </c>
      <c r="J1001" s="5">
        <v>139</v>
      </c>
      <c r="K1001" s="5">
        <v>190</v>
      </c>
      <c r="L1001" s="5" t="s">
        <v>19</v>
      </c>
      <c r="M1001" s="5">
        <v>0</v>
      </c>
      <c r="N1001" s="5">
        <v>6</v>
      </c>
      <c r="O1001" s="5">
        <v>1.01</v>
      </c>
      <c r="P1001" s="6">
        <v>1.57</v>
      </c>
    </row>
    <row r="1002" spans="1:16">
      <c r="A1002" s="17">
        <v>44982</v>
      </c>
      <c r="B1002" t="s">
        <v>372</v>
      </c>
      <c r="C1002" t="s">
        <v>92</v>
      </c>
      <c r="D1002" s="5" t="e">
        <v>#N/A</v>
      </c>
      <c r="E1002" s="5" t="e">
        <v>#N/A</v>
      </c>
      <c r="F1002" s="5" t="e">
        <v>#N/A</v>
      </c>
      <c r="G1002" s="5">
        <v>268</v>
      </c>
      <c r="H1002" s="5">
        <v>236</v>
      </c>
      <c r="I1002" s="5">
        <v>314</v>
      </c>
      <c r="J1002" s="5">
        <v>156</v>
      </c>
      <c r="K1002" s="5">
        <v>350</v>
      </c>
      <c r="L1002" s="5">
        <v>0</v>
      </c>
      <c r="M1002" s="5" t="s">
        <v>26</v>
      </c>
      <c r="N1002" s="5" t="e">
        <v>#N/A</v>
      </c>
      <c r="O1002" s="5" t="e">
        <v>#N/A</v>
      </c>
      <c r="P1002" s="6">
        <v>-6.92</v>
      </c>
    </row>
    <row r="1003" spans="1:16">
      <c r="A1003" s="17">
        <v>44982</v>
      </c>
      <c r="B1003" t="s">
        <v>91</v>
      </c>
      <c r="C1003" t="s">
        <v>95</v>
      </c>
      <c r="D1003" s="5">
        <v>494</v>
      </c>
      <c r="E1003" s="5">
        <v>0</v>
      </c>
      <c r="F1003" s="5" t="s">
        <v>19</v>
      </c>
      <c r="G1003" s="5" t="s">
        <v>34</v>
      </c>
      <c r="H1003" s="5" t="s">
        <v>34</v>
      </c>
      <c r="I1003" s="5">
        <v>312</v>
      </c>
      <c r="J1003" s="5">
        <v>305</v>
      </c>
      <c r="K1003" s="5">
        <v>389</v>
      </c>
      <c r="L1003" s="5" t="s">
        <v>19</v>
      </c>
      <c r="M1003" s="5">
        <v>0</v>
      </c>
      <c r="N1003" s="5" t="e">
        <v>#N/A</v>
      </c>
      <c r="O1003" s="5">
        <v>-8.76</v>
      </c>
      <c r="P1003" s="6">
        <v>-9.07</v>
      </c>
    </row>
    <row r="1004" spans="1:16">
      <c r="A1004" s="17">
        <v>44982</v>
      </c>
      <c r="B1004" t="s">
        <v>113</v>
      </c>
      <c r="C1004" t="s">
        <v>93</v>
      </c>
      <c r="D1004" s="5">
        <v>390</v>
      </c>
      <c r="E1004" s="5" t="s">
        <v>18</v>
      </c>
      <c r="F1004" s="5">
        <v>0</v>
      </c>
      <c r="G1004" s="5">
        <v>296</v>
      </c>
      <c r="H1004" s="5">
        <v>301</v>
      </c>
      <c r="I1004" s="5">
        <v>337</v>
      </c>
      <c r="J1004" s="5">
        <v>347</v>
      </c>
      <c r="K1004" s="5">
        <v>107</v>
      </c>
      <c r="L1004" s="5">
        <v>0</v>
      </c>
      <c r="M1004" s="5" t="s">
        <v>37</v>
      </c>
      <c r="N1004" s="5" t="e">
        <v>#N/A</v>
      </c>
      <c r="O1004" s="5">
        <v>-10.92</v>
      </c>
      <c r="P1004" s="6">
        <v>-16.57</v>
      </c>
    </row>
    <row r="1005" spans="1:16">
      <c r="A1005" s="17">
        <v>44982</v>
      </c>
      <c r="B1005" t="s">
        <v>96</v>
      </c>
      <c r="C1005" t="s">
        <v>98</v>
      </c>
      <c r="D1005" s="5">
        <v>186</v>
      </c>
      <c r="E1005" s="5" t="s">
        <v>19</v>
      </c>
      <c r="F1005" s="5">
        <v>0</v>
      </c>
      <c r="G1005" s="5">
        <v>298</v>
      </c>
      <c r="H1005" s="5">
        <v>0</v>
      </c>
      <c r="I1005" s="5" t="s">
        <v>34</v>
      </c>
      <c r="J1005" s="5" t="s">
        <v>34</v>
      </c>
      <c r="K1005" s="5">
        <v>487</v>
      </c>
      <c r="L1005" s="5" t="s">
        <v>18</v>
      </c>
      <c r="M1005" s="5">
        <v>0</v>
      </c>
      <c r="N1005" s="5" t="e">
        <v>#N/A</v>
      </c>
      <c r="O1005" s="5">
        <v>-13.57</v>
      </c>
      <c r="P1005" s="6">
        <v>-16.239999999999998</v>
      </c>
    </row>
    <row r="1006" spans="1:16">
      <c r="A1006" s="17">
        <v>44982</v>
      </c>
      <c r="B1006" t="s">
        <v>151</v>
      </c>
      <c r="C1006" t="s">
        <v>100</v>
      </c>
      <c r="D1006" s="5">
        <v>314</v>
      </c>
      <c r="E1006" s="5" t="s">
        <v>19</v>
      </c>
      <c r="F1006" s="5">
        <v>0</v>
      </c>
      <c r="G1006" s="5">
        <v>223</v>
      </c>
      <c r="H1006" s="5">
        <v>273</v>
      </c>
      <c r="I1006" s="5">
        <v>341</v>
      </c>
      <c r="J1006" s="5">
        <v>261</v>
      </c>
      <c r="K1006" s="5">
        <v>12</v>
      </c>
      <c r="L1006" s="5" t="s">
        <v>27</v>
      </c>
      <c r="M1006" s="5">
        <v>0</v>
      </c>
      <c r="N1006" s="5" t="e">
        <v>#N/A</v>
      </c>
      <c r="O1006" s="5">
        <v>-8.48</v>
      </c>
      <c r="P1006" s="6">
        <v>-6.08</v>
      </c>
    </row>
    <row r="1007" spans="1:16">
      <c r="A1007" s="17">
        <v>44982</v>
      </c>
      <c r="B1007" t="s">
        <v>310</v>
      </c>
      <c r="C1007" t="s">
        <v>308</v>
      </c>
      <c r="D1007" s="5" t="e">
        <v>#N/A</v>
      </c>
      <c r="E1007" s="5" t="e">
        <v>#N/A</v>
      </c>
      <c r="F1007" s="5" t="e">
        <v>#N/A</v>
      </c>
      <c r="G1007" s="5" t="s">
        <v>34</v>
      </c>
      <c r="H1007" s="5" t="s">
        <v>34</v>
      </c>
      <c r="I1007" s="5" t="s">
        <v>34</v>
      </c>
      <c r="J1007" s="5" t="s">
        <v>34</v>
      </c>
      <c r="K1007" s="5" t="s">
        <v>34</v>
      </c>
      <c r="L1007" s="5" t="e">
        <v>#N/A</v>
      </c>
      <c r="M1007" s="5" t="e">
        <v>#N/A</v>
      </c>
      <c r="N1007" s="5" t="e">
        <v>#N/A</v>
      </c>
      <c r="O1007" s="5" t="e">
        <v>#N/A</v>
      </c>
      <c r="P1007" s="6" t="e">
        <v>#N/A</v>
      </c>
    </row>
    <row r="1008" spans="1:16">
      <c r="A1008" s="17">
        <v>44982</v>
      </c>
      <c r="B1008" t="s">
        <v>259</v>
      </c>
      <c r="C1008" t="s">
        <v>256</v>
      </c>
      <c r="D1008" s="5">
        <v>458</v>
      </c>
      <c r="E1008" s="5" t="s">
        <v>26</v>
      </c>
      <c r="F1008" s="5">
        <v>0</v>
      </c>
      <c r="G1008" s="5">
        <v>63</v>
      </c>
      <c r="H1008" s="5">
        <v>65</v>
      </c>
      <c r="I1008" s="5">
        <v>100</v>
      </c>
      <c r="J1008" s="5">
        <v>204</v>
      </c>
      <c r="K1008" s="5">
        <v>55</v>
      </c>
      <c r="L1008" s="5">
        <v>0</v>
      </c>
      <c r="M1008" s="5" t="s">
        <v>396</v>
      </c>
      <c r="N1008" s="5">
        <v>-11</v>
      </c>
      <c r="O1008" s="5">
        <v>12.87</v>
      </c>
      <c r="P1008" s="6">
        <v>-7.98</v>
      </c>
    </row>
    <row r="1009" spans="1:16">
      <c r="A1009" s="17">
        <v>44982</v>
      </c>
      <c r="B1009" t="s">
        <v>290</v>
      </c>
      <c r="C1009" t="s">
        <v>17</v>
      </c>
      <c r="D1009" s="5">
        <v>380</v>
      </c>
      <c r="E1009" s="5">
        <v>0</v>
      </c>
      <c r="F1009" s="5" t="s">
        <v>19</v>
      </c>
      <c r="G1009" s="5">
        <v>42</v>
      </c>
      <c r="H1009" s="5">
        <v>86</v>
      </c>
      <c r="I1009" s="5">
        <v>146</v>
      </c>
      <c r="J1009" s="5">
        <v>62</v>
      </c>
      <c r="K1009" s="5">
        <v>309</v>
      </c>
      <c r="L1009" s="5" t="s">
        <v>18</v>
      </c>
      <c r="M1009" s="5">
        <v>0</v>
      </c>
      <c r="N1009" s="5">
        <v>5.5</v>
      </c>
      <c r="O1009" s="5">
        <v>6.11</v>
      </c>
      <c r="P1009" s="6">
        <v>12.43</v>
      </c>
    </row>
    <row r="1010" spans="1:16">
      <c r="A1010" s="17">
        <v>44982</v>
      </c>
      <c r="B1010" t="s">
        <v>388</v>
      </c>
      <c r="C1010" t="s">
        <v>232</v>
      </c>
      <c r="D1010" s="5">
        <v>255</v>
      </c>
      <c r="E1010" s="5" t="s">
        <v>19</v>
      </c>
      <c r="F1010" s="5">
        <v>0</v>
      </c>
      <c r="G1010" s="5">
        <v>224</v>
      </c>
      <c r="H1010" s="5">
        <v>288</v>
      </c>
      <c r="I1010" s="5">
        <v>276</v>
      </c>
      <c r="J1010" s="5">
        <v>169</v>
      </c>
      <c r="K1010" s="5">
        <v>426</v>
      </c>
      <c r="L1010" s="5" t="s">
        <v>37</v>
      </c>
      <c r="M1010" s="5">
        <v>0</v>
      </c>
      <c r="N1010" s="5">
        <v>11</v>
      </c>
      <c r="O1010" s="5">
        <v>-8.8800000000000008</v>
      </c>
      <c r="P1010" s="6">
        <v>1.31</v>
      </c>
    </row>
    <row r="1011" spans="1:16">
      <c r="A1011" s="17">
        <v>44982</v>
      </c>
      <c r="B1011" t="s">
        <v>87</v>
      </c>
      <c r="C1011" t="s">
        <v>161</v>
      </c>
      <c r="D1011" s="5">
        <v>493</v>
      </c>
      <c r="E1011" s="5" t="s">
        <v>19</v>
      </c>
      <c r="F1011" s="5">
        <v>0</v>
      </c>
      <c r="G1011" s="5" t="s">
        <v>34</v>
      </c>
      <c r="H1011" s="5" t="s">
        <v>34</v>
      </c>
      <c r="I1011" s="5">
        <v>352</v>
      </c>
      <c r="J1011" s="5">
        <v>353</v>
      </c>
      <c r="K1011" s="5">
        <v>157</v>
      </c>
      <c r="L1011" s="5">
        <v>0</v>
      </c>
      <c r="M1011" s="5" t="s">
        <v>44</v>
      </c>
      <c r="N1011" s="5" t="e">
        <v>#N/A</v>
      </c>
      <c r="O1011" s="5">
        <v>0</v>
      </c>
      <c r="P1011" s="6">
        <v>-16.21</v>
      </c>
    </row>
    <row r="1012" spans="1:16">
      <c r="A1012" s="17">
        <v>44982</v>
      </c>
      <c r="B1012" t="s">
        <v>282</v>
      </c>
      <c r="C1012" t="s">
        <v>108</v>
      </c>
      <c r="D1012" s="5">
        <v>177</v>
      </c>
      <c r="E1012" s="5">
        <v>0</v>
      </c>
      <c r="F1012" s="5" t="s">
        <v>18</v>
      </c>
      <c r="G1012" s="5">
        <v>143</v>
      </c>
      <c r="H1012" s="5">
        <v>69</v>
      </c>
      <c r="I1012" s="5">
        <v>139</v>
      </c>
      <c r="J1012" s="5">
        <v>252</v>
      </c>
      <c r="K1012" s="5">
        <v>35</v>
      </c>
      <c r="L1012" s="5">
        <v>0</v>
      </c>
      <c r="M1012" s="5" t="s">
        <v>75</v>
      </c>
      <c r="N1012" s="5">
        <v>-11</v>
      </c>
      <c r="O1012" s="5">
        <v>11.1</v>
      </c>
      <c r="P1012" s="6">
        <v>-9.11</v>
      </c>
    </row>
    <row r="1013" spans="1:16">
      <c r="A1013" s="17">
        <v>44982</v>
      </c>
      <c r="B1013" t="s">
        <v>369</v>
      </c>
      <c r="C1013" t="s">
        <v>35</v>
      </c>
      <c r="D1013" s="5" t="e">
        <v>#N/A</v>
      </c>
      <c r="E1013" s="5" t="e">
        <v>#N/A</v>
      </c>
      <c r="F1013" s="5" t="e">
        <v>#N/A</v>
      </c>
      <c r="G1013" s="5" t="s">
        <v>34</v>
      </c>
      <c r="H1013" s="5" t="s">
        <v>34</v>
      </c>
      <c r="I1013" s="5">
        <v>344</v>
      </c>
      <c r="J1013" s="5">
        <v>297</v>
      </c>
      <c r="K1013" s="5">
        <v>93</v>
      </c>
      <c r="L1013" s="5" t="s">
        <v>18</v>
      </c>
      <c r="M1013" s="5">
        <v>0</v>
      </c>
      <c r="N1013" s="5">
        <v>6.5</v>
      </c>
      <c r="O1013" s="5" t="e">
        <v>#N/A</v>
      </c>
      <c r="P1013" s="6">
        <v>-9.85</v>
      </c>
    </row>
    <row r="1014" spans="1:16">
      <c r="A1014" s="17">
        <v>44982</v>
      </c>
      <c r="B1014" t="s">
        <v>143</v>
      </c>
      <c r="C1014" t="s">
        <v>168</v>
      </c>
      <c r="D1014" s="5">
        <v>319</v>
      </c>
      <c r="E1014" s="5">
        <v>0</v>
      </c>
      <c r="F1014" s="5" t="s">
        <v>18</v>
      </c>
      <c r="G1014" s="5" t="s">
        <v>34</v>
      </c>
      <c r="H1014" s="5" t="s">
        <v>34</v>
      </c>
      <c r="I1014" s="5">
        <v>306</v>
      </c>
      <c r="J1014" s="5">
        <v>360</v>
      </c>
      <c r="K1014" s="5">
        <v>139</v>
      </c>
      <c r="L1014" s="5">
        <v>0</v>
      </c>
      <c r="M1014" s="5" t="s">
        <v>44</v>
      </c>
      <c r="N1014" s="5">
        <v>-10</v>
      </c>
      <c r="O1014" s="5">
        <v>-5.81</v>
      </c>
      <c r="P1014" s="6">
        <v>-25.82</v>
      </c>
    </row>
    <row r="1015" spans="1:16">
      <c r="A1015" s="17">
        <v>44982</v>
      </c>
      <c r="B1015" t="s">
        <v>105</v>
      </c>
      <c r="C1015" t="s">
        <v>180</v>
      </c>
      <c r="D1015" s="5">
        <v>287</v>
      </c>
      <c r="E1015" s="5" t="s">
        <v>18</v>
      </c>
      <c r="F1015" s="5">
        <v>0</v>
      </c>
      <c r="G1015" s="5">
        <v>330</v>
      </c>
      <c r="H1015" s="5">
        <v>243</v>
      </c>
      <c r="I1015" s="5">
        <v>343</v>
      </c>
      <c r="J1015" s="5">
        <v>196</v>
      </c>
      <c r="K1015" s="5" t="s">
        <v>34</v>
      </c>
      <c r="L1015" s="5">
        <v>0</v>
      </c>
      <c r="M1015" s="5">
        <v>1</v>
      </c>
      <c r="N1015" s="5">
        <v>5</v>
      </c>
      <c r="O1015" s="5">
        <v>-2.57</v>
      </c>
      <c r="P1015" s="6">
        <v>-1.06</v>
      </c>
    </row>
    <row r="1016" spans="1:16">
      <c r="A1016" s="17">
        <v>44982</v>
      </c>
      <c r="B1016" t="s">
        <v>137</v>
      </c>
      <c r="C1016" t="s">
        <v>118</v>
      </c>
      <c r="D1016" s="5">
        <v>369</v>
      </c>
      <c r="E1016" s="5" t="s">
        <v>19</v>
      </c>
      <c r="F1016" s="5">
        <v>0</v>
      </c>
      <c r="G1016" s="5">
        <v>122</v>
      </c>
      <c r="H1016" s="5">
        <v>128</v>
      </c>
      <c r="I1016" s="5" t="s">
        <v>34</v>
      </c>
      <c r="J1016" s="5" t="s">
        <v>34</v>
      </c>
      <c r="K1016" s="5">
        <v>510</v>
      </c>
      <c r="L1016" s="5" t="s">
        <v>26</v>
      </c>
      <c r="M1016" s="5">
        <v>0</v>
      </c>
      <c r="N1016" s="5" t="e">
        <v>#N/A</v>
      </c>
      <c r="O1016" s="5">
        <v>6.3</v>
      </c>
      <c r="P1016" s="6">
        <v>0</v>
      </c>
    </row>
    <row r="1017" spans="1:16">
      <c r="A1017" s="17">
        <v>44982</v>
      </c>
      <c r="B1017" t="s">
        <v>406</v>
      </c>
      <c r="C1017" t="s">
        <v>104</v>
      </c>
      <c r="D1017" s="5">
        <v>450</v>
      </c>
      <c r="E1017" s="5">
        <v>0</v>
      </c>
      <c r="F1017" s="5">
        <v>1</v>
      </c>
      <c r="G1017" s="5">
        <v>45</v>
      </c>
      <c r="H1017" s="5">
        <v>11</v>
      </c>
      <c r="I1017" s="5">
        <v>40</v>
      </c>
      <c r="J1017" s="5">
        <v>22</v>
      </c>
      <c r="K1017" s="5">
        <v>267</v>
      </c>
      <c r="L1017" s="5" t="s">
        <v>18</v>
      </c>
      <c r="M1017" s="5">
        <v>0</v>
      </c>
      <c r="N1017" s="5">
        <v>5</v>
      </c>
      <c r="O1017" s="5">
        <v>20.420000000000002</v>
      </c>
      <c r="P1017" s="6">
        <v>14.63</v>
      </c>
    </row>
    <row r="1018" spans="1:16">
      <c r="A1018" s="17">
        <v>44982</v>
      </c>
      <c r="B1018" t="s">
        <v>39</v>
      </c>
      <c r="C1018" t="s">
        <v>42</v>
      </c>
      <c r="D1018" s="5">
        <v>353</v>
      </c>
      <c r="E1018" s="5">
        <v>0</v>
      </c>
      <c r="F1018" s="5" t="s">
        <v>18</v>
      </c>
      <c r="G1018" s="5">
        <v>86</v>
      </c>
      <c r="H1018" s="5">
        <v>234</v>
      </c>
      <c r="I1018" s="5">
        <v>13</v>
      </c>
      <c r="J1018" s="5">
        <v>2</v>
      </c>
      <c r="K1018" s="5">
        <v>386</v>
      </c>
      <c r="L1018" s="5">
        <v>0</v>
      </c>
      <c r="M1018" s="5">
        <v>2</v>
      </c>
      <c r="N1018" s="5">
        <v>23</v>
      </c>
      <c r="O1018" s="5">
        <v>-3.82</v>
      </c>
      <c r="P1018" s="6">
        <v>27.6</v>
      </c>
    </row>
    <row r="1019" spans="1:16">
      <c r="A1019" s="17">
        <v>44982</v>
      </c>
      <c r="B1019" t="s">
        <v>194</v>
      </c>
      <c r="C1019" t="s">
        <v>292</v>
      </c>
      <c r="D1019" s="5">
        <v>116</v>
      </c>
      <c r="E1019" s="5">
        <v>0</v>
      </c>
      <c r="F1019" s="5" t="s">
        <v>19</v>
      </c>
      <c r="G1019" s="5">
        <v>25</v>
      </c>
      <c r="H1019" s="5">
        <v>44</v>
      </c>
      <c r="I1019" s="5">
        <v>79</v>
      </c>
      <c r="J1019" s="5">
        <v>88</v>
      </c>
      <c r="K1019" s="5">
        <v>446</v>
      </c>
      <c r="L1019" s="5">
        <v>0</v>
      </c>
      <c r="M1019" s="5" t="s">
        <v>18</v>
      </c>
      <c r="N1019" s="5">
        <v>4</v>
      </c>
      <c r="O1019" s="5">
        <v>13.11</v>
      </c>
      <c r="P1019" s="6">
        <v>8.36</v>
      </c>
    </row>
    <row r="1020" spans="1:16">
      <c r="A1020" s="17">
        <v>44982</v>
      </c>
      <c r="B1020" t="s">
        <v>72</v>
      </c>
      <c r="C1020" t="s">
        <v>407</v>
      </c>
      <c r="D1020" s="5">
        <v>199</v>
      </c>
      <c r="E1020" s="5">
        <v>0</v>
      </c>
      <c r="F1020" s="5" t="s">
        <v>19</v>
      </c>
      <c r="G1020" s="5">
        <v>32</v>
      </c>
      <c r="H1020" s="5">
        <v>237</v>
      </c>
      <c r="I1020" s="5">
        <v>106</v>
      </c>
      <c r="J1020" s="5">
        <v>81</v>
      </c>
      <c r="K1020" s="5">
        <v>334</v>
      </c>
      <c r="L1020" s="5">
        <v>0</v>
      </c>
      <c r="M1020" s="5" t="s">
        <v>18</v>
      </c>
      <c r="N1020" s="5" t="e">
        <v>#N/A</v>
      </c>
      <c r="O1020" s="5">
        <v>-6.89</v>
      </c>
      <c r="P1020" s="6">
        <v>6.24</v>
      </c>
    </row>
    <row r="1021" spans="1:16">
      <c r="A1021" s="17">
        <v>44982</v>
      </c>
      <c r="B1021" t="s">
        <v>273</v>
      </c>
      <c r="C1021" t="s">
        <v>319</v>
      </c>
      <c r="D1021" s="5">
        <v>179</v>
      </c>
      <c r="E1021" s="5">
        <v>0</v>
      </c>
      <c r="F1021" s="5" t="s">
        <v>19</v>
      </c>
      <c r="G1021" s="5">
        <v>197</v>
      </c>
      <c r="H1021" s="5">
        <v>263</v>
      </c>
      <c r="I1021" s="5">
        <v>213</v>
      </c>
      <c r="J1021" s="5">
        <v>194</v>
      </c>
      <c r="K1021" s="5">
        <v>129</v>
      </c>
      <c r="L1021" s="5" t="s">
        <v>19</v>
      </c>
      <c r="M1021" s="5">
        <v>0</v>
      </c>
      <c r="N1021" s="5">
        <v>3</v>
      </c>
      <c r="O1021" s="5">
        <v>-4.79</v>
      </c>
      <c r="P1021" s="6">
        <v>-3.62</v>
      </c>
    </row>
    <row r="1022" spans="1:16">
      <c r="A1022" s="17">
        <v>44982</v>
      </c>
      <c r="B1022" t="s">
        <v>323</v>
      </c>
      <c r="C1022" t="s">
        <v>326</v>
      </c>
      <c r="D1022" s="5">
        <v>128</v>
      </c>
      <c r="E1022" s="5" t="s">
        <v>37</v>
      </c>
      <c r="F1022" s="5">
        <v>0</v>
      </c>
      <c r="G1022" s="5">
        <v>211</v>
      </c>
      <c r="H1022" s="5">
        <v>114</v>
      </c>
      <c r="I1022" s="5">
        <v>84</v>
      </c>
      <c r="J1022" s="5">
        <v>52</v>
      </c>
      <c r="K1022" s="5">
        <v>90</v>
      </c>
      <c r="L1022" s="5" t="s">
        <v>26</v>
      </c>
      <c r="M1022" s="5">
        <v>0</v>
      </c>
      <c r="N1022" s="5">
        <v>11</v>
      </c>
      <c r="O1022" s="5">
        <v>1.39</v>
      </c>
      <c r="P1022" s="6">
        <v>12.4</v>
      </c>
    </row>
    <row r="1023" spans="1:16">
      <c r="A1023" s="17">
        <v>44982</v>
      </c>
      <c r="B1023" t="s">
        <v>146</v>
      </c>
      <c r="C1023" t="s">
        <v>145</v>
      </c>
      <c r="D1023" s="5">
        <v>414</v>
      </c>
      <c r="E1023" s="5" t="s">
        <v>18</v>
      </c>
      <c r="F1023" s="5">
        <v>0</v>
      </c>
      <c r="G1023" s="5">
        <v>212</v>
      </c>
      <c r="H1023" s="5">
        <v>165</v>
      </c>
      <c r="I1023" s="5">
        <v>304</v>
      </c>
      <c r="J1023" s="5">
        <v>287</v>
      </c>
      <c r="K1023" s="5">
        <v>47</v>
      </c>
      <c r="L1023" s="5">
        <v>0</v>
      </c>
      <c r="M1023" s="5" t="s">
        <v>426</v>
      </c>
      <c r="N1023" s="5">
        <v>-6.5</v>
      </c>
      <c r="O1023" s="5">
        <v>2.21</v>
      </c>
      <c r="P1023" s="6">
        <v>-11.87</v>
      </c>
    </row>
    <row r="1024" spans="1:16">
      <c r="A1024" s="17">
        <v>44982</v>
      </c>
      <c r="B1024" t="s">
        <v>188</v>
      </c>
      <c r="C1024" t="s">
        <v>203</v>
      </c>
      <c r="D1024" s="5">
        <v>312</v>
      </c>
      <c r="E1024" s="5">
        <v>0</v>
      </c>
      <c r="F1024" s="5" t="s">
        <v>18</v>
      </c>
      <c r="G1024" s="5">
        <v>222</v>
      </c>
      <c r="H1024" s="5">
        <v>235</v>
      </c>
      <c r="I1024" s="5">
        <v>175</v>
      </c>
      <c r="J1024" s="5">
        <v>121</v>
      </c>
      <c r="K1024" s="5">
        <v>242</v>
      </c>
      <c r="L1024" s="5" t="s">
        <v>37</v>
      </c>
      <c r="M1024" s="5">
        <v>0</v>
      </c>
      <c r="N1024" s="5">
        <v>10</v>
      </c>
      <c r="O1024" s="5">
        <v>-5.49</v>
      </c>
      <c r="P1024" s="6">
        <v>4.96</v>
      </c>
    </row>
    <row r="1025" spans="1:16">
      <c r="A1025" s="17">
        <v>44982</v>
      </c>
      <c r="B1025" t="s">
        <v>127</v>
      </c>
      <c r="C1025" t="s">
        <v>54</v>
      </c>
      <c r="D1025" s="5">
        <v>398</v>
      </c>
      <c r="E1025" s="5" t="s">
        <v>37</v>
      </c>
      <c r="F1025" s="5">
        <v>0</v>
      </c>
      <c r="G1025" s="5">
        <v>239</v>
      </c>
      <c r="H1025" s="5">
        <v>307</v>
      </c>
      <c r="I1025" s="5">
        <v>295</v>
      </c>
      <c r="J1025" s="5">
        <v>303</v>
      </c>
      <c r="K1025" s="5">
        <v>167</v>
      </c>
      <c r="L1025" s="5">
        <v>0</v>
      </c>
      <c r="M1025" s="5" t="s">
        <v>18</v>
      </c>
      <c r="N1025" s="5" t="e">
        <v>#N/A</v>
      </c>
      <c r="O1025" s="5">
        <v>-11.35</v>
      </c>
      <c r="P1025" s="6">
        <v>-11.64</v>
      </c>
    </row>
    <row r="1026" spans="1:16">
      <c r="A1026" s="17">
        <v>44982</v>
      </c>
      <c r="B1026" t="s">
        <v>128</v>
      </c>
      <c r="C1026" t="s">
        <v>152</v>
      </c>
      <c r="D1026" s="5">
        <v>6</v>
      </c>
      <c r="E1026" s="5">
        <v>0</v>
      </c>
      <c r="F1026" s="5" t="s">
        <v>18</v>
      </c>
      <c r="G1026" s="5">
        <v>328</v>
      </c>
      <c r="H1026" s="5">
        <v>332</v>
      </c>
      <c r="I1026" s="5">
        <v>346</v>
      </c>
      <c r="J1026" s="5">
        <v>345</v>
      </c>
      <c r="K1026" s="5">
        <v>7</v>
      </c>
      <c r="L1026" s="5">
        <v>0</v>
      </c>
      <c r="M1026" s="5" t="s">
        <v>37</v>
      </c>
      <c r="N1026" s="5">
        <v>-2</v>
      </c>
      <c r="O1026" s="5">
        <v>-12.26</v>
      </c>
      <c r="P1026" s="6">
        <v>-16.7</v>
      </c>
    </row>
    <row r="1027" spans="1:16">
      <c r="A1027" s="17">
        <v>44982</v>
      </c>
      <c r="B1027" t="s">
        <v>150</v>
      </c>
      <c r="C1027" t="s">
        <v>156</v>
      </c>
      <c r="D1027" s="5">
        <v>19</v>
      </c>
      <c r="E1027" s="5">
        <v>0</v>
      </c>
      <c r="F1027" s="5" t="s">
        <v>27</v>
      </c>
      <c r="G1027" s="5">
        <v>356</v>
      </c>
      <c r="H1027" s="5">
        <v>342</v>
      </c>
      <c r="I1027" s="5">
        <v>358</v>
      </c>
      <c r="J1027" s="5">
        <v>356</v>
      </c>
      <c r="K1027" s="5">
        <v>234</v>
      </c>
      <c r="L1027" s="5">
        <v>0</v>
      </c>
      <c r="M1027" s="5" t="s">
        <v>19</v>
      </c>
      <c r="N1027" s="5">
        <v>-2</v>
      </c>
      <c r="O1027" s="5">
        <v>0</v>
      </c>
      <c r="P1027" s="6">
        <v>-19.57</v>
      </c>
    </row>
    <row r="1028" spans="1:16">
      <c r="A1028" s="17">
        <v>44982</v>
      </c>
      <c r="B1028" t="s">
        <v>254</v>
      </c>
      <c r="C1028" t="s">
        <v>306</v>
      </c>
      <c r="D1028" s="5">
        <v>351</v>
      </c>
      <c r="E1028" s="5" t="s">
        <v>18</v>
      </c>
      <c r="F1028" s="5">
        <v>0</v>
      </c>
      <c r="G1028" s="5">
        <v>60</v>
      </c>
      <c r="H1028" s="5">
        <v>176</v>
      </c>
      <c r="I1028" s="5">
        <v>166</v>
      </c>
      <c r="J1028" s="5">
        <v>144</v>
      </c>
      <c r="K1028" s="5">
        <v>359</v>
      </c>
      <c r="L1028" s="5" t="s">
        <v>18</v>
      </c>
      <c r="M1028" s="5">
        <v>0</v>
      </c>
      <c r="N1028" s="5">
        <v>4</v>
      </c>
      <c r="O1028" s="5">
        <v>-0.41</v>
      </c>
      <c r="P1028" s="6">
        <v>2.7</v>
      </c>
    </row>
    <row r="1029" spans="1:16">
      <c r="A1029" s="17">
        <v>44982</v>
      </c>
      <c r="B1029" t="s">
        <v>265</v>
      </c>
      <c r="C1029" t="s">
        <v>311</v>
      </c>
      <c r="D1029" s="5">
        <v>288</v>
      </c>
      <c r="E1029" s="5">
        <v>0</v>
      </c>
      <c r="F1029" s="5" t="s">
        <v>27</v>
      </c>
      <c r="G1029" s="5">
        <v>27</v>
      </c>
      <c r="H1029" s="5">
        <v>129</v>
      </c>
      <c r="I1029" s="5">
        <v>103</v>
      </c>
      <c r="J1029" s="5">
        <v>73</v>
      </c>
      <c r="K1029" s="5">
        <v>455</v>
      </c>
      <c r="L1029" s="5">
        <v>0</v>
      </c>
      <c r="M1029" s="5" t="s">
        <v>19</v>
      </c>
      <c r="N1029" s="5">
        <v>7</v>
      </c>
      <c r="O1029" s="5">
        <v>-0.19</v>
      </c>
      <c r="P1029" s="6">
        <v>9.73</v>
      </c>
    </row>
    <row r="1030" spans="1:16">
      <c r="A1030" s="17">
        <v>44982</v>
      </c>
      <c r="B1030" t="s">
        <v>229</v>
      </c>
      <c r="C1030" t="s">
        <v>383</v>
      </c>
      <c r="D1030" s="5">
        <v>263</v>
      </c>
      <c r="E1030" s="5">
        <v>0</v>
      </c>
      <c r="F1030" s="5" t="s">
        <v>37</v>
      </c>
      <c r="G1030" s="5">
        <v>288</v>
      </c>
      <c r="H1030" s="5">
        <v>324</v>
      </c>
      <c r="I1030" s="5">
        <v>278</v>
      </c>
      <c r="J1030" s="5">
        <v>325</v>
      </c>
      <c r="K1030" s="5">
        <v>10</v>
      </c>
      <c r="L1030" s="5">
        <v>0</v>
      </c>
      <c r="M1030" s="5" t="s">
        <v>18</v>
      </c>
      <c r="N1030" s="5">
        <v>1.5</v>
      </c>
      <c r="O1030" s="5">
        <v>-14.04</v>
      </c>
      <c r="P1030" s="6">
        <v>-17.95</v>
      </c>
    </row>
    <row r="1031" spans="1:16">
      <c r="A1031" s="17">
        <v>44982</v>
      </c>
      <c r="B1031" t="s">
        <v>413</v>
      </c>
      <c r="C1031" t="s">
        <v>132</v>
      </c>
      <c r="D1031" s="5">
        <v>86</v>
      </c>
      <c r="E1031" s="5">
        <v>0</v>
      </c>
      <c r="F1031" s="5" t="s">
        <v>18</v>
      </c>
      <c r="G1031" s="5">
        <v>287</v>
      </c>
      <c r="H1031" s="5">
        <v>105</v>
      </c>
      <c r="I1031" s="5">
        <v>165</v>
      </c>
      <c r="J1031" s="5">
        <v>97</v>
      </c>
      <c r="K1031" s="5">
        <v>477</v>
      </c>
      <c r="L1031" s="5" t="s">
        <v>18</v>
      </c>
      <c r="M1031" s="5">
        <v>0</v>
      </c>
      <c r="N1031" s="5">
        <v>7</v>
      </c>
      <c r="O1031" s="5">
        <v>3</v>
      </c>
      <c r="P1031" s="6">
        <v>11.14</v>
      </c>
    </row>
    <row r="1032" spans="1:16">
      <c r="A1032" s="17">
        <v>44982</v>
      </c>
      <c r="B1032" t="s">
        <v>66</v>
      </c>
      <c r="C1032" t="s">
        <v>65</v>
      </c>
      <c r="D1032" s="5">
        <v>444</v>
      </c>
      <c r="E1032" s="5">
        <v>0</v>
      </c>
      <c r="F1032" s="5" t="s">
        <v>19</v>
      </c>
      <c r="G1032" s="5" t="s">
        <v>34</v>
      </c>
      <c r="H1032" s="5" t="s">
        <v>34</v>
      </c>
      <c r="I1032" s="5">
        <v>309</v>
      </c>
      <c r="J1032" s="5">
        <v>238</v>
      </c>
      <c r="K1032" s="5">
        <v>120</v>
      </c>
      <c r="L1032" s="5">
        <v>0</v>
      </c>
      <c r="M1032" s="5" t="s">
        <v>37</v>
      </c>
      <c r="N1032" s="5">
        <v>7</v>
      </c>
      <c r="O1032" s="5">
        <v>-11.74</v>
      </c>
      <c r="P1032" s="6">
        <v>0</v>
      </c>
    </row>
    <row r="1033" spans="1:16">
      <c r="A1033" s="17">
        <v>44982</v>
      </c>
      <c r="B1033" t="s">
        <v>68</v>
      </c>
      <c r="C1033" t="s">
        <v>160</v>
      </c>
      <c r="D1033" s="5">
        <v>413</v>
      </c>
      <c r="E1033" s="5" t="s">
        <v>26</v>
      </c>
      <c r="F1033" s="5">
        <v>0</v>
      </c>
      <c r="G1033" s="5">
        <v>71</v>
      </c>
      <c r="H1033" s="5">
        <v>68</v>
      </c>
      <c r="I1033" s="5">
        <v>90</v>
      </c>
      <c r="J1033" s="5">
        <v>143</v>
      </c>
      <c r="K1033" s="5">
        <v>464</v>
      </c>
      <c r="L1033" s="5" t="s">
        <v>18</v>
      </c>
      <c r="M1033" s="5">
        <v>0</v>
      </c>
      <c r="N1033" s="5">
        <v>-6</v>
      </c>
      <c r="O1033" s="5">
        <v>12.33</v>
      </c>
      <c r="P1033" s="6">
        <v>0.24</v>
      </c>
    </row>
    <row r="1034" spans="1:16">
      <c r="A1034" s="17">
        <v>44982</v>
      </c>
      <c r="B1034" t="s">
        <v>106</v>
      </c>
      <c r="C1034" t="s">
        <v>162</v>
      </c>
      <c r="D1034" s="5">
        <v>259</v>
      </c>
      <c r="E1034" s="5" t="s">
        <v>37</v>
      </c>
      <c r="F1034" s="5">
        <v>0</v>
      </c>
      <c r="G1034" s="5">
        <v>321</v>
      </c>
      <c r="H1034" s="5">
        <v>334</v>
      </c>
      <c r="I1034" s="5">
        <v>275</v>
      </c>
      <c r="J1034" s="5">
        <v>359</v>
      </c>
      <c r="K1034" s="5">
        <v>181</v>
      </c>
      <c r="L1034" s="5">
        <v>0</v>
      </c>
      <c r="M1034" s="5" t="s">
        <v>19</v>
      </c>
      <c r="N1034" s="5">
        <v>-4</v>
      </c>
      <c r="O1034" s="5">
        <v>-16.420000000000002</v>
      </c>
      <c r="P1034" s="6">
        <v>-20.61</v>
      </c>
    </row>
    <row r="1035" spans="1:16">
      <c r="A1035" s="17">
        <v>44982</v>
      </c>
      <c r="B1035" t="s">
        <v>293</v>
      </c>
      <c r="C1035" t="s">
        <v>135</v>
      </c>
      <c r="D1035" s="5">
        <v>32</v>
      </c>
      <c r="E1035" s="5" t="s">
        <v>26</v>
      </c>
      <c r="F1035" s="5">
        <v>0</v>
      </c>
      <c r="G1035" s="5" t="s">
        <v>34</v>
      </c>
      <c r="H1035" s="5" t="s">
        <v>34</v>
      </c>
      <c r="I1035" s="5">
        <v>335</v>
      </c>
      <c r="J1035" s="5">
        <v>134</v>
      </c>
      <c r="K1035" s="5">
        <v>345</v>
      </c>
      <c r="L1035" s="5">
        <v>0</v>
      </c>
      <c r="M1035" s="5" t="s">
        <v>19</v>
      </c>
      <c r="N1035" s="5">
        <v>-4</v>
      </c>
      <c r="O1035" s="5">
        <v>17.61</v>
      </c>
      <c r="P1035" s="6">
        <v>6.22</v>
      </c>
    </row>
    <row r="1036" spans="1:16">
      <c r="A1036" s="17">
        <v>44982</v>
      </c>
      <c r="B1036" t="s">
        <v>182</v>
      </c>
      <c r="C1036" t="s">
        <v>164</v>
      </c>
      <c r="D1036" s="5">
        <v>442</v>
      </c>
      <c r="E1036" s="5">
        <v>0</v>
      </c>
      <c r="F1036" s="5" t="s">
        <v>18</v>
      </c>
      <c r="G1036" s="5">
        <v>221</v>
      </c>
      <c r="H1036" s="5">
        <v>92</v>
      </c>
      <c r="I1036" s="5">
        <v>172</v>
      </c>
      <c r="J1036" s="5">
        <v>216</v>
      </c>
      <c r="K1036" s="5">
        <v>1</v>
      </c>
      <c r="L1036" s="5" t="s">
        <v>18</v>
      </c>
      <c r="M1036" s="5">
        <v>0</v>
      </c>
      <c r="N1036" s="5">
        <v>-2</v>
      </c>
      <c r="O1036" s="5">
        <v>8.99</v>
      </c>
      <c r="P1036" s="6">
        <v>-0.93</v>
      </c>
    </row>
    <row r="1037" spans="1:16">
      <c r="A1037" s="17">
        <v>44982</v>
      </c>
      <c r="B1037" t="s">
        <v>23</v>
      </c>
      <c r="C1037" t="s">
        <v>258</v>
      </c>
      <c r="D1037" s="5">
        <v>68</v>
      </c>
      <c r="E1037" s="5">
        <v>0</v>
      </c>
      <c r="F1037" s="5" t="s">
        <v>19</v>
      </c>
      <c r="G1037" s="5">
        <v>156</v>
      </c>
      <c r="H1037" s="5">
        <v>131</v>
      </c>
      <c r="I1037" s="5">
        <v>126</v>
      </c>
      <c r="J1037" s="5">
        <v>191</v>
      </c>
      <c r="K1037" s="5">
        <v>471</v>
      </c>
      <c r="L1037" s="5">
        <v>0</v>
      </c>
      <c r="M1037" s="5" t="s">
        <v>18</v>
      </c>
      <c r="N1037" s="5">
        <v>2</v>
      </c>
      <c r="O1037" s="5">
        <v>-1.37</v>
      </c>
      <c r="P1037" s="6">
        <v>-5.36</v>
      </c>
    </row>
    <row r="1038" spans="1:16">
      <c r="A1038" s="17">
        <v>44982</v>
      </c>
      <c r="B1038" t="s">
        <v>279</v>
      </c>
      <c r="C1038" t="s">
        <v>276</v>
      </c>
      <c r="D1038" s="5">
        <v>465</v>
      </c>
      <c r="E1038" s="5">
        <v>0</v>
      </c>
      <c r="F1038" s="5" t="s">
        <v>18</v>
      </c>
      <c r="G1038" s="5">
        <v>313</v>
      </c>
      <c r="H1038" s="5">
        <v>292</v>
      </c>
      <c r="I1038" s="5">
        <v>140</v>
      </c>
      <c r="J1038" s="5">
        <v>119</v>
      </c>
      <c r="K1038" s="5">
        <v>4</v>
      </c>
      <c r="L1038" s="5">
        <v>0</v>
      </c>
      <c r="M1038" s="5" t="s">
        <v>18</v>
      </c>
      <c r="N1038" s="5">
        <v>15</v>
      </c>
      <c r="O1038" s="5">
        <v>-12.63</v>
      </c>
      <c r="P1038" s="6">
        <v>6.19</v>
      </c>
    </row>
    <row r="1039" spans="1:16">
      <c r="A1039" s="17">
        <v>44982</v>
      </c>
      <c r="B1039" t="s">
        <v>142</v>
      </c>
      <c r="C1039" t="s">
        <v>206</v>
      </c>
      <c r="D1039" s="5">
        <v>311</v>
      </c>
      <c r="E1039" s="5">
        <v>0</v>
      </c>
      <c r="F1039" s="5" t="s">
        <v>37</v>
      </c>
      <c r="G1039" s="5">
        <v>329</v>
      </c>
      <c r="H1039" s="5">
        <v>171</v>
      </c>
      <c r="I1039" s="5">
        <v>127</v>
      </c>
      <c r="J1039" s="5">
        <v>224</v>
      </c>
      <c r="K1039" s="5">
        <v>302</v>
      </c>
      <c r="L1039" s="5">
        <v>0</v>
      </c>
      <c r="M1039" s="5" t="s">
        <v>37</v>
      </c>
      <c r="N1039" s="5">
        <v>-3</v>
      </c>
      <c r="O1039" s="5">
        <v>0.74</v>
      </c>
      <c r="P1039" s="6">
        <v>-1.64</v>
      </c>
    </row>
    <row r="1040" spans="1:16">
      <c r="A1040" s="17">
        <v>44982</v>
      </c>
      <c r="B1040" t="s">
        <v>170</v>
      </c>
      <c r="C1040" t="s">
        <v>334</v>
      </c>
      <c r="D1040" s="5">
        <v>479</v>
      </c>
      <c r="E1040" s="5">
        <v>0</v>
      </c>
      <c r="F1040" s="5" t="s">
        <v>18</v>
      </c>
      <c r="G1040" s="5">
        <v>289</v>
      </c>
      <c r="H1040" s="5">
        <v>113</v>
      </c>
      <c r="I1040" s="5">
        <v>338</v>
      </c>
      <c r="J1040" s="5">
        <v>363</v>
      </c>
      <c r="K1040" s="5">
        <v>165</v>
      </c>
      <c r="L1040" s="5" t="s">
        <v>18</v>
      </c>
      <c r="M1040" s="5">
        <v>0</v>
      </c>
      <c r="N1040" s="5">
        <v>-15</v>
      </c>
      <c r="O1040" s="5">
        <v>4.76</v>
      </c>
      <c r="P1040" s="6">
        <v>-22.48</v>
      </c>
    </row>
    <row r="1041" spans="1:16">
      <c r="A1041" s="17">
        <v>44982</v>
      </c>
      <c r="B1041" t="s">
        <v>78</v>
      </c>
      <c r="C1041" t="s">
        <v>358</v>
      </c>
      <c r="D1041" s="5">
        <v>409</v>
      </c>
      <c r="E1041" s="5">
        <v>0</v>
      </c>
      <c r="F1041" s="5" t="s">
        <v>18</v>
      </c>
      <c r="G1041" s="5">
        <v>245</v>
      </c>
      <c r="H1041" s="5">
        <v>140</v>
      </c>
      <c r="I1041" s="5" t="s">
        <v>34</v>
      </c>
      <c r="J1041" s="5" t="s">
        <v>34</v>
      </c>
      <c r="K1041" s="5">
        <v>431</v>
      </c>
      <c r="L1041" s="5" t="s">
        <v>18</v>
      </c>
      <c r="M1041" s="5">
        <v>0</v>
      </c>
      <c r="N1041" s="5">
        <v>-2</v>
      </c>
      <c r="O1041" s="5">
        <v>2.23</v>
      </c>
      <c r="P1041" s="6">
        <v>0.15</v>
      </c>
    </row>
    <row r="1042" spans="1:16">
      <c r="A1042" s="17">
        <v>44982</v>
      </c>
      <c r="B1042" t="s">
        <v>353</v>
      </c>
      <c r="C1042" t="s">
        <v>79</v>
      </c>
      <c r="D1042" s="5">
        <v>91</v>
      </c>
      <c r="E1042" s="5" t="s">
        <v>19</v>
      </c>
      <c r="F1042" s="5">
        <v>0</v>
      </c>
      <c r="G1042" s="5">
        <v>150</v>
      </c>
      <c r="H1042" s="5">
        <v>219</v>
      </c>
      <c r="I1042" s="5">
        <v>210</v>
      </c>
      <c r="J1042" s="5">
        <v>349</v>
      </c>
      <c r="K1042" s="5">
        <v>111</v>
      </c>
      <c r="L1042" s="5">
        <v>0</v>
      </c>
      <c r="M1042" s="5" t="s">
        <v>18</v>
      </c>
      <c r="N1042" s="5">
        <v>-4.5</v>
      </c>
      <c r="O1042" s="5">
        <v>-5.17</v>
      </c>
      <c r="P1042" s="6">
        <v>-13.45</v>
      </c>
    </row>
    <row r="1043" spans="1:16">
      <c r="A1043" s="17">
        <v>44982</v>
      </c>
      <c r="B1043" t="s">
        <v>216</v>
      </c>
      <c r="C1043" t="s">
        <v>147</v>
      </c>
      <c r="D1043" s="5">
        <v>500</v>
      </c>
      <c r="E1043" s="5" t="s">
        <v>18</v>
      </c>
      <c r="F1043" s="5">
        <v>0</v>
      </c>
      <c r="G1043" s="5" t="s">
        <v>34</v>
      </c>
      <c r="H1043" s="5" t="s">
        <v>34</v>
      </c>
      <c r="I1043" s="5" t="s">
        <v>34</v>
      </c>
      <c r="J1043" s="5" t="s">
        <v>34</v>
      </c>
      <c r="K1043" s="5">
        <v>504</v>
      </c>
      <c r="L1043" s="5">
        <v>0</v>
      </c>
      <c r="M1043" s="5" t="s">
        <v>37</v>
      </c>
      <c r="N1043" s="5" t="e">
        <v>#N/A</v>
      </c>
      <c r="O1043" s="5">
        <v>0</v>
      </c>
      <c r="P1043" s="6">
        <v>1.67</v>
      </c>
    </row>
    <row r="1044" spans="1:16">
      <c r="A1044" s="17">
        <v>44982</v>
      </c>
      <c r="B1044" t="s">
        <v>222</v>
      </c>
      <c r="C1044" t="s">
        <v>226</v>
      </c>
      <c r="D1044" s="5">
        <v>158</v>
      </c>
      <c r="E1044" s="5">
        <v>0</v>
      </c>
      <c r="F1044" s="5">
        <v>1</v>
      </c>
      <c r="G1044" s="5">
        <v>30</v>
      </c>
      <c r="H1044" s="5">
        <v>28</v>
      </c>
      <c r="I1044" s="5">
        <v>5</v>
      </c>
      <c r="J1044" s="5">
        <v>5</v>
      </c>
      <c r="K1044" s="5">
        <v>318</v>
      </c>
      <c r="L1044" s="5">
        <v>1</v>
      </c>
      <c r="M1044" s="5">
        <v>0</v>
      </c>
      <c r="N1044" s="5">
        <v>6.5</v>
      </c>
      <c r="O1044" s="5">
        <v>19.07</v>
      </c>
      <c r="P1044" s="6">
        <v>26.46</v>
      </c>
    </row>
    <row r="1045" spans="1:16">
      <c r="A1045" s="17">
        <v>44982</v>
      </c>
      <c r="B1045" t="s">
        <v>266</v>
      </c>
      <c r="C1045" t="s">
        <v>45</v>
      </c>
      <c r="D1045" s="5">
        <v>501</v>
      </c>
      <c r="E1045" s="5">
        <v>0</v>
      </c>
      <c r="F1045" s="5" t="s">
        <v>80</v>
      </c>
      <c r="G1045" s="5">
        <v>141</v>
      </c>
      <c r="H1045" s="5">
        <v>0</v>
      </c>
      <c r="I1045" s="5">
        <v>87</v>
      </c>
      <c r="J1045" s="5">
        <v>12</v>
      </c>
      <c r="K1045" s="5">
        <v>206</v>
      </c>
      <c r="L1045" s="5">
        <v>3</v>
      </c>
      <c r="M1045" s="5">
        <v>0</v>
      </c>
      <c r="N1045" s="5">
        <v>15</v>
      </c>
      <c r="O1045" s="5">
        <v>1.49</v>
      </c>
      <c r="P1045" s="6">
        <v>22.61</v>
      </c>
    </row>
    <row r="1046" spans="1:16">
      <c r="A1046" s="17">
        <v>44982</v>
      </c>
      <c r="B1046" t="s">
        <v>211</v>
      </c>
      <c r="C1046" t="s">
        <v>117</v>
      </c>
      <c r="D1046" s="5">
        <v>520</v>
      </c>
      <c r="E1046" s="5" t="s">
        <v>19</v>
      </c>
      <c r="F1046" s="5">
        <v>0</v>
      </c>
      <c r="G1046" s="5" t="s">
        <v>34</v>
      </c>
      <c r="H1046" s="5" t="s">
        <v>34</v>
      </c>
      <c r="I1046" s="5">
        <v>302</v>
      </c>
      <c r="J1046" s="5">
        <v>286</v>
      </c>
      <c r="K1046" s="5">
        <v>438</v>
      </c>
      <c r="L1046" s="5">
        <v>0</v>
      </c>
      <c r="M1046" s="5" t="s">
        <v>18</v>
      </c>
      <c r="N1046" s="5" t="e">
        <v>#N/A</v>
      </c>
      <c r="O1046" s="5">
        <v>0</v>
      </c>
      <c r="P1046" s="6">
        <v>-6.72</v>
      </c>
    </row>
    <row r="1047" spans="1:16">
      <c r="A1047" s="17">
        <v>44982</v>
      </c>
      <c r="B1047" t="s">
        <v>252</v>
      </c>
      <c r="C1047" t="s">
        <v>264</v>
      </c>
      <c r="D1047" s="5">
        <v>148</v>
      </c>
      <c r="E1047" s="5" t="s">
        <v>75</v>
      </c>
      <c r="F1047" s="5">
        <v>0</v>
      </c>
      <c r="G1047" s="5">
        <v>11</v>
      </c>
      <c r="H1047" s="5">
        <v>1</v>
      </c>
      <c r="I1047" s="5">
        <v>160</v>
      </c>
      <c r="J1047" s="5">
        <v>203</v>
      </c>
      <c r="K1047" s="5">
        <v>104</v>
      </c>
      <c r="L1047" s="5" t="s">
        <v>18</v>
      </c>
      <c r="M1047" s="5">
        <v>0</v>
      </c>
      <c r="N1047" s="5">
        <v>-21</v>
      </c>
      <c r="O1047" s="5">
        <v>29.89</v>
      </c>
      <c r="P1047" s="6">
        <v>-2.76</v>
      </c>
    </row>
    <row r="1048" spans="1:16">
      <c r="A1048" s="17">
        <v>44982</v>
      </c>
      <c r="B1048" t="s">
        <v>207</v>
      </c>
      <c r="C1048" t="s">
        <v>179</v>
      </c>
      <c r="D1048" s="5">
        <v>435</v>
      </c>
      <c r="E1048" s="5" t="s">
        <v>37</v>
      </c>
      <c r="F1048" s="5">
        <v>0</v>
      </c>
      <c r="G1048" s="5">
        <v>20</v>
      </c>
      <c r="H1048" s="5">
        <v>58</v>
      </c>
      <c r="I1048" s="5">
        <v>92</v>
      </c>
      <c r="J1048" s="5">
        <v>66</v>
      </c>
      <c r="K1048" s="5">
        <v>439</v>
      </c>
      <c r="L1048" s="5">
        <v>0</v>
      </c>
      <c r="M1048" s="5" t="s">
        <v>37</v>
      </c>
      <c r="N1048" s="5">
        <v>-2</v>
      </c>
      <c r="O1048" s="5">
        <v>15.48</v>
      </c>
      <c r="P1048" s="6">
        <v>13.43</v>
      </c>
    </row>
    <row r="1049" spans="1:16">
      <c r="A1049" s="17">
        <v>44982</v>
      </c>
      <c r="B1049" t="s">
        <v>125</v>
      </c>
      <c r="C1049" t="s">
        <v>21</v>
      </c>
      <c r="D1049" s="5">
        <v>452</v>
      </c>
      <c r="E1049" s="5">
        <v>0</v>
      </c>
      <c r="F1049" s="5" t="s">
        <v>18</v>
      </c>
      <c r="G1049" s="5">
        <v>39</v>
      </c>
      <c r="H1049" s="5">
        <v>45</v>
      </c>
      <c r="I1049" s="5">
        <v>10</v>
      </c>
      <c r="J1049" s="5">
        <v>29</v>
      </c>
      <c r="K1049" s="5">
        <v>102</v>
      </c>
      <c r="L1049" s="5" t="s">
        <v>37</v>
      </c>
      <c r="M1049" s="5">
        <v>0</v>
      </c>
      <c r="N1049" s="5">
        <v>6.5</v>
      </c>
      <c r="O1049" s="5">
        <v>11.11</v>
      </c>
      <c r="P1049" s="6">
        <v>15.96</v>
      </c>
    </row>
    <row r="1050" spans="1:16">
      <c r="A1050" s="17">
        <v>44982</v>
      </c>
      <c r="B1050" t="s">
        <v>370</v>
      </c>
      <c r="C1050" t="s">
        <v>352</v>
      </c>
      <c r="D1050" s="5">
        <v>517</v>
      </c>
      <c r="E1050" s="5" t="e">
        <v>#N/A</v>
      </c>
      <c r="F1050" s="5" t="e">
        <v>#N/A</v>
      </c>
      <c r="G1050" s="5" t="s">
        <v>34</v>
      </c>
      <c r="H1050" s="5" t="s">
        <v>34</v>
      </c>
      <c r="I1050" s="5">
        <v>185</v>
      </c>
      <c r="J1050" s="5">
        <v>294</v>
      </c>
      <c r="K1050" s="5">
        <v>357</v>
      </c>
      <c r="L1050" s="5">
        <v>0</v>
      </c>
      <c r="M1050" s="5" t="s">
        <v>44</v>
      </c>
      <c r="N1050" s="5" t="e">
        <v>#N/A</v>
      </c>
      <c r="O1050" s="5" t="e">
        <v>#N/A</v>
      </c>
      <c r="P1050" s="6">
        <v>-11.95</v>
      </c>
    </row>
    <row r="1051" spans="1:16">
      <c r="A1051" s="17">
        <v>44982</v>
      </c>
      <c r="B1051" t="s">
        <v>172</v>
      </c>
      <c r="C1051" t="s">
        <v>171</v>
      </c>
      <c r="D1051" s="5">
        <v>75</v>
      </c>
      <c r="E1051" s="5" t="s">
        <v>44</v>
      </c>
      <c r="F1051" s="5">
        <v>0</v>
      </c>
      <c r="G1051" s="5" t="s">
        <v>34</v>
      </c>
      <c r="H1051" s="5" t="s">
        <v>34</v>
      </c>
      <c r="I1051" s="5">
        <v>120</v>
      </c>
      <c r="J1051" s="5">
        <v>231</v>
      </c>
      <c r="K1051" s="5">
        <v>230</v>
      </c>
      <c r="L1051" s="5" t="s">
        <v>18</v>
      </c>
      <c r="M1051" s="5">
        <v>0</v>
      </c>
      <c r="N1051" s="5">
        <v>-1</v>
      </c>
      <c r="O1051" s="5">
        <v>-0.61</v>
      </c>
      <c r="P1051" s="6">
        <v>-5.51</v>
      </c>
    </row>
    <row r="1052" spans="1:16">
      <c r="A1052" s="17">
        <v>44982</v>
      </c>
      <c r="B1052" t="s">
        <v>83</v>
      </c>
      <c r="C1052" t="s">
        <v>189</v>
      </c>
      <c r="D1052" s="5">
        <v>110</v>
      </c>
      <c r="E1052" s="5" t="s">
        <v>431</v>
      </c>
      <c r="F1052" s="5">
        <v>0</v>
      </c>
      <c r="G1052" s="5">
        <v>242</v>
      </c>
      <c r="H1052" s="5">
        <v>160</v>
      </c>
      <c r="I1052" s="5">
        <v>187</v>
      </c>
      <c r="J1052" s="5">
        <v>260</v>
      </c>
      <c r="K1052" s="5">
        <v>152</v>
      </c>
      <c r="L1052" s="5" t="s">
        <v>18</v>
      </c>
      <c r="M1052" s="5">
        <v>0</v>
      </c>
      <c r="N1052" s="5">
        <v>-5</v>
      </c>
      <c r="O1052" s="5">
        <v>5.44</v>
      </c>
      <c r="P1052" s="6">
        <v>-6.42</v>
      </c>
    </row>
    <row r="1053" spans="1:16">
      <c r="A1053" s="17">
        <v>44982</v>
      </c>
      <c r="B1053" t="s">
        <v>43</v>
      </c>
      <c r="C1053" t="s">
        <v>271</v>
      </c>
      <c r="D1053" s="5">
        <v>202</v>
      </c>
      <c r="E1053" s="5" t="s">
        <v>18</v>
      </c>
      <c r="F1053" s="5">
        <v>0</v>
      </c>
      <c r="G1053" s="5">
        <v>43</v>
      </c>
      <c r="H1053" s="5">
        <v>95</v>
      </c>
      <c r="I1053" s="5" t="s">
        <v>34</v>
      </c>
      <c r="J1053" s="5" t="s">
        <v>34</v>
      </c>
      <c r="K1053" s="5">
        <v>232</v>
      </c>
      <c r="L1053" s="5">
        <v>0</v>
      </c>
      <c r="M1053" s="5" t="s">
        <v>26</v>
      </c>
      <c r="N1053" s="5">
        <v>4</v>
      </c>
      <c r="O1053" s="5">
        <v>2.0299999999999998</v>
      </c>
      <c r="P1053" s="6">
        <v>0</v>
      </c>
    </row>
    <row r="1054" spans="1:16">
      <c r="A1054" s="17">
        <v>44982</v>
      </c>
      <c r="B1054" t="s">
        <v>201</v>
      </c>
      <c r="C1054" t="s">
        <v>204</v>
      </c>
      <c r="D1054" s="5">
        <v>330</v>
      </c>
      <c r="E1054" s="5">
        <v>0</v>
      </c>
      <c r="F1054" s="5" t="s">
        <v>18</v>
      </c>
      <c r="G1054" s="5">
        <v>308</v>
      </c>
      <c r="H1054" s="5">
        <v>220</v>
      </c>
      <c r="I1054" s="5">
        <v>148</v>
      </c>
      <c r="J1054" s="5">
        <v>164</v>
      </c>
      <c r="K1054" s="5">
        <v>240</v>
      </c>
      <c r="L1054" s="5">
        <v>0</v>
      </c>
      <c r="M1054" s="5" t="s">
        <v>18</v>
      </c>
      <c r="N1054" s="5">
        <v>6</v>
      </c>
      <c r="O1054" s="5">
        <v>-4.84</v>
      </c>
      <c r="P1054" s="6">
        <v>0.76</v>
      </c>
    </row>
    <row r="1055" spans="1:16">
      <c r="A1055" s="17">
        <v>44982</v>
      </c>
      <c r="B1055" t="s">
        <v>190</v>
      </c>
      <c r="C1055" t="s">
        <v>202</v>
      </c>
      <c r="D1055" s="5">
        <v>151</v>
      </c>
      <c r="E1055" s="5">
        <v>0</v>
      </c>
      <c r="F1055" s="5" t="s">
        <v>19</v>
      </c>
      <c r="G1055" s="5">
        <v>353</v>
      </c>
      <c r="H1055" s="5">
        <v>318</v>
      </c>
      <c r="I1055" s="5">
        <v>115</v>
      </c>
      <c r="J1055" s="5">
        <v>225</v>
      </c>
      <c r="K1055" s="5">
        <v>460</v>
      </c>
      <c r="L1055" s="5">
        <v>0</v>
      </c>
      <c r="M1055" s="5" t="s">
        <v>18</v>
      </c>
      <c r="N1055" s="5">
        <v>8</v>
      </c>
      <c r="O1055" s="5">
        <v>-9.83</v>
      </c>
      <c r="P1055" s="6">
        <v>-2.5</v>
      </c>
    </row>
    <row r="1056" spans="1:16">
      <c r="A1056" s="17">
        <v>44982</v>
      </c>
      <c r="B1056" t="s">
        <v>185</v>
      </c>
      <c r="C1056" t="s">
        <v>205</v>
      </c>
      <c r="D1056" s="5" t="e">
        <v>#N/A</v>
      </c>
      <c r="E1056" s="5">
        <v>4</v>
      </c>
      <c r="F1056" s="5">
        <v>0</v>
      </c>
      <c r="G1056" s="5" t="s">
        <v>34</v>
      </c>
      <c r="H1056" s="5" t="s">
        <v>34</v>
      </c>
      <c r="I1056" s="5">
        <v>1</v>
      </c>
      <c r="J1056" s="5">
        <v>10</v>
      </c>
      <c r="K1056" s="5">
        <v>135</v>
      </c>
      <c r="L1056" s="5">
        <v>5</v>
      </c>
      <c r="M1056" s="5">
        <v>0</v>
      </c>
      <c r="N1056" s="5">
        <v>5.5</v>
      </c>
      <c r="O1056" s="5">
        <v>23.62</v>
      </c>
      <c r="P1056" s="6">
        <v>20.04</v>
      </c>
    </row>
    <row r="1057" spans="1:16">
      <c r="A1057" s="17">
        <v>44982</v>
      </c>
      <c r="B1057" t="s">
        <v>209</v>
      </c>
      <c r="C1057" t="s">
        <v>392</v>
      </c>
      <c r="D1057" s="5">
        <v>342</v>
      </c>
      <c r="E1057" s="5">
        <v>5</v>
      </c>
      <c r="F1057" s="5">
        <v>0</v>
      </c>
      <c r="G1057" s="5">
        <v>33</v>
      </c>
      <c r="H1057" s="5">
        <v>31</v>
      </c>
      <c r="I1057" s="5">
        <v>286</v>
      </c>
      <c r="J1057" s="5">
        <v>60</v>
      </c>
      <c r="K1057" s="5">
        <v>256</v>
      </c>
      <c r="L1057" s="5">
        <v>0</v>
      </c>
      <c r="M1057" s="5" t="s">
        <v>18</v>
      </c>
      <c r="N1057" s="5">
        <v>-3</v>
      </c>
      <c r="O1057" s="5">
        <v>18.93</v>
      </c>
      <c r="P1057" s="6">
        <v>14.48</v>
      </c>
    </row>
    <row r="1058" spans="1:16">
      <c r="A1058" s="17">
        <v>44982</v>
      </c>
      <c r="B1058" t="s">
        <v>217</v>
      </c>
      <c r="C1058" t="s">
        <v>255</v>
      </c>
      <c r="D1058" s="5">
        <v>299</v>
      </c>
      <c r="E1058" s="5">
        <v>0</v>
      </c>
      <c r="F1058" s="5" t="s">
        <v>37</v>
      </c>
      <c r="G1058" s="5">
        <v>29</v>
      </c>
      <c r="H1058" s="5">
        <v>64</v>
      </c>
      <c r="I1058" s="5">
        <v>73</v>
      </c>
      <c r="J1058" s="5">
        <v>223</v>
      </c>
      <c r="K1058" s="5">
        <v>301</v>
      </c>
      <c r="L1058" s="5">
        <v>0</v>
      </c>
      <c r="M1058" s="5" t="s">
        <v>19</v>
      </c>
      <c r="N1058" s="5">
        <v>-9</v>
      </c>
      <c r="O1058" s="5">
        <v>14.88</v>
      </c>
      <c r="P1058" s="6">
        <v>-2.0299999999999998</v>
      </c>
    </row>
    <row r="1059" spans="1:16">
      <c r="A1059" s="17">
        <v>44982</v>
      </c>
      <c r="B1059" t="s">
        <v>184</v>
      </c>
      <c r="C1059" t="s">
        <v>377</v>
      </c>
      <c r="D1059" s="5">
        <v>346</v>
      </c>
      <c r="E1059" s="5" t="s">
        <v>27</v>
      </c>
      <c r="F1059" s="5">
        <v>0</v>
      </c>
      <c r="G1059" s="5">
        <v>124</v>
      </c>
      <c r="H1059" s="5">
        <v>85</v>
      </c>
      <c r="I1059" s="5">
        <v>179</v>
      </c>
      <c r="J1059" s="5">
        <v>295</v>
      </c>
      <c r="K1059" s="5">
        <v>340</v>
      </c>
      <c r="L1059" s="5">
        <v>0</v>
      </c>
      <c r="M1059" s="5" t="s">
        <v>26</v>
      </c>
      <c r="N1059" s="5">
        <v>-7</v>
      </c>
      <c r="O1059" s="5">
        <v>9.5299999999999994</v>
      </c>
      <c r="P1059" s="6">
        <v>-2.2200000000000002</v>
      </c>
    </row>
    <row r="1060" spans="1:16">
      <c r="A1060" s="17">
        <v>44982</v>
      </c>
      <c r="B1060" t="s">
        <v>187</v>
      </c>
      <c r="C1060" t="s">
        <v>186</v>
      </c>
      <c r="D1060" s="5">
        <v>343</v>
      </c>
      <c r="E1060" s="5" t="s">
        <v>37</v>
      </c>
      <c r="F1060" s="5">
        <v>0</v>
      </c>
      <c r="G1060" s="5">
        <v>34</v>
      </c>
      <c r="H1060" s="5">
        <v>115</v>
      </c>
      <c r="I1060" s="5">
        <v>38</v>
      </c>
      <c r="J1060" s="5">
        <v>78</v>
      </c>
      <c r="K1060" s="5">
        <v>46</v>
      </c>
      <c r="L1060" s="5">
        <v>0</v>
      </c>
      <c r="M1060" s="5" t="s">
        <v>26</v>
      </c>
      <c r="N1060" s="5">
        <v>6.5</v>
      </c>
      <c r="O1060" s="5">
        <v>6.55</v>
      </c>
      <c r="P1060" s="6">
        <v>9.7200000000000006</v>
      </c>
    </row>
    <row r="1061" spans="1:16">
      <c r="A1061" s="17">
        <v>44982</v>
      </c>
      <c r="B1061" t="s">
        <v>214</v>
      </c>
      <c r="C1061" t="s">
        <v>148</v>
      </c>
      <c r="D1061" s="5">
        <v>418</v>
      </c>
      <c r="E1061" s="5" t="s">
        <v>18</v>
      </c>
      <c r="F1061" s="5">
        <v>0</v>
      </c>
      <c r="G1061" s="5">
        <v>98</v>
      </c>
      <c r="H1061" s="5">
        <v>101</v>
      </c>
      <c r="I1061" s="5" t="s">
        <v>34</v>
      </c>
      <c r="J1061" s="5" t="s">
        <v>34</v>
      </c>
      <c r="K1061" s="5">
        <v>417</v>
      </c>
      <c r="L1061" s="5" t="s">
        <v>18</v>
      </c>
      <c r="M1061" s="5">
        <v>0</v>
      </c>
      <c r="N1061" s="5">
        <v>-5.5</v>
      </c>
      <c r="O1061" s="5">
        <v>4.38</v>
      </c>
      <c r="P1061" s="6">
        <v>-7.66</v>
      </c>
    </row>
    <row r="1062" spans="1:16">
      <c r="A1062" s="17">
        <v>44982</v>
      </c>
      <c r="B1062" t="s">
        <v>380</v>
      </c>
      <c r="C1062" t="s">
        <v>428</v>
      </c>
      <c r="D1062" s="5">
        <v>415</v>
      </c>
      <c r="E1062" s="5">
        <v>0</v>
      </c>
      <c r="F1062" s="5" t="s">
        <v>18</v>
      </c>
      <c r="G1062" s="5">
        <v>112</v>
      </c>
      <c r="H1062" s="5">
        <v>96</v>
      </c>
      <c r="I1062" s="5">
        <v>220</v>
      </c>
      <c r="J1062" s="5">
        <v>120</v>
      </c>
      <c r="K1062" s="5" t="s">
        <v>34</v>
      </c>
      <c r="L1062" s="5">
        <v>0</v>
      </c>
      <c r="M1062" s="5">
        <v>1</v>
      </c>
      <c r="N1062" s="5">
        <v>2</v>
      </c>
      <c r="O1062" s="5">
        <v>6.87</v>
      </c>
      <c r="P1062" s="6">
        <v>3.4</v>
      </c>
    </row>
    <row r="1063" spans="1:16">
      <c r="A1063" s="17">
        <v>44982</v>
      </c>
      <c r="B1063" t="s">
        <v>376</v>
      </c>
      <c r="C1063" t="s">
        <v>141</v>
      </c>
      <c r="D1063" s="5">
        <v>200</v>
      </c>
      <c r="E1063" s="5" t="s">
        <v>18</v>
      </c>
      <c r="F1063" s="5">
        <v>0</v>
      </c>
      <c r="G1063" s="5">
        <v>68</v>
      </c>
      <c r="H1063" s="5">
        <v>100</v>
      </c>
      <c r="I1063" s="5">
        <v>147</v>
      </c>
      <c r="J1063" s="5">
        <v>150</v>
      </c>
      <c r="K1063" s="5">
        <v>307</v>
      </c>
      <c r="L1063" s="5">
        <v>0</v>
      </c>
      <c r="M1063" s="5" t="s">
        <v>37</v>
      </c>
      <c r="N1063" s="5">
        <v>-2.5</v>
      </c>
      <c r="O1063" s="5">
        <v>6.12</v>
      </c>
      <c r="P1063" s="6">
        <v>7.0000000000000007E-2</v>
      </c>
    </row>
    <row r="1064" spans="1:16">
      <c r="A1064" s="17">
        <v>44983</v>
      </c>
      <c r="B1064" t="s">
        <v>228</v>
      </c>
      <c r="C1064" t="s">
        <v>227</v>
      </c>
      <c r="D1064" s="5">
        <v>71</v>
      </c>
      <c r="E1064" s="5" t="s">
        <v>19</v>
      </c>
      <c r="F1064" s="5">
        <v>0</v>
      </c>
      <c r="G1064" s="5">
        <v>117</v>
      </c>
      <c r="H1064" s="5">
        <v>71</v>
      </c>
      <c r="I1064" s="5">
        <v>16</v>
      </c>
      <c r="J1064" s="5">
        <v>35</v>
      </c>
      <c r="K1064" s="5">
        <v>217</v>
      </c>
      <c r="L1064" s="5" t="s">
        <v>18</v>
      </c>
      <c r="M1064" s="5">
        <v>0</v>
      </c>
      <c r="N1064" s="5">
        <v>5.5</v>
      </c>
      <c r="O1064" s="5">
        <v>11.89</v>
      </c>
      <c r="P1064" s="6">
        <v>15.79</v>
      </c>
    </row>
    <row r="1065" spans="1:16">
      <c r="A1065" s="17">
        <v>44983</v>
      </c>
      <c r="B1065" t="s">
        <v>285</v>
      </c>
      <c r="C1065" t="s">
        <v>283</v>
      </c>
      <c r="D1065" s="5">
        <v>365</v>
      </c>
      <c r="E1065" s="5" t="s">
        <v>18</v>
      </c>
      <c r="F1065" s="5">
        <v>0</v>
      </c>
      <c r="G1065" s="5">
        <v>134</v>
      </c>
      <c r="H1065" s="5">
        <v>108</v>
      </c>
      <c r="I1065" s="5" t="s">
        <v>34</v>
      </c>
      <c r="J1065" s="5" t="s">
        <v>34</v>
      </c>
      <c r="K1065" s="5">
        <v>515</v>
      </c>
      <c r="L1065" s="5" t="s">
        <v>19</v>
      </c>
      <c r="M1065" s="5">
        <v>0</v>
      </c>
      <c r="N1065" s="5">
        <v>-6</v>
      </c>
      <c r="O1065" s="5">
        <v>3.41</v>
      </c>
      <c r="P1065" s="6">
        <v>-15.8</v>
      </c>
    </row>
    <row r="1066" spans="1:16">
      <c r="A1066" s="17">
        <v>44983</v>
      </c>
      <c r="B1066" t="s">
        <v>284</v>
      </c>
      <c r="C1066" t="s">
        <v>129</v>
      </c>
      <c r="D1066" s="5">
        <v>237</v>
      </c>
      <c r="E1066" s="5" t="s">
        <v>18</v>
      </c>
      <c r="F1066" s="5">
        <v>0</v>
      </c>
      <c r="G1066" s="5">
        <v>66</v>
      </c>
      <c r="H1066" s="5">
        <v>136</v>
      </c>
      <c r="I1066" s="5">
        <v>186</v>
      </c>
      <c r="J1066" s="5">
        <v>111</v>
      </c>
      <c r="K1066" s="5">
        <v>160</v>
      </c>
      <c r="L1066" s="5">
        <v>0</v>
      </c>
      <c r="M1066" s="5" t="s">
        <v>18</v>
      </c>
      <c r="N1066" s="5">
        <v>8</v>
      </c>
      <c r="O1066" s="5">
        <v>0.26</v>
      </c>
      <c r="P1066" s="6">
        <v>7.65</v>
      </c>
    </row>
    <row r="1067" spans="1:16">
      <c r="A1067" s="17">
        <v>44983</v>
      </c>
      <c r="B1067" t="s">
        <v>250</v>
      </c>
      <c r="C1067" t="s">
        <v>246</v>
      </c>
      <c r="D1067" s="5">
        <v>246</v>
      </c>
      <c r="E1067" s="5">
        <v>0</v>
      </c>
      <c r="F1067" s="5" t="s">
        <v>18</v>
      </c>
      <c r="G1067" s="5">
        <v>290</v>
      </c>
      <c r="H1067" s="5">
        <v>0</v>
      </c>
      <c r="I1067" s="5">
        <v>232</v>
      </c>
      <c r="J1067" s="5">
        <v>197</v>
      </c>
      <c r="K1067" s="5">
        <v>326</v>
      </c>
      <c r="L1067" s="5" t="s">
        <v>18</v>
      </c>
      <c r="M1067" s="5">
        <v>0</v>
      </c>
      <c r="N1067" s="5">
        <v>5.5</v>
      </c>
      <c r="O1067" s="5">
        <v>-10.41</v>
      </c>
      <c r="P1067" s="6">
        <v>-1.45</v>
      </c>
    </row>
    <row r="1068" spans="1:16">
      <c r="A1068" s="17">
        <v>44983</v>
      </c>
      <c r="B1068" t="s">
        <v>245</v>
      </c>
      <c r="C1068" t="s">
        <v>248</v>
      </c>
      <c r="D1068" s="5">
        <v>204</v>
      </c>
      <c r="E1068" s="5">
        <v>0</v>
      </c>
      <c r="F1068" s="5" t="s">
        <v>18</v>
      </c>
      <c r="G1068" s="5">
        <v>255</v>
      </c>
      <c r="H1068" s="5">
        <v>320</v>
      </c>
      <c r="I1068" s="5">
        <v>238</v>
      </c>
      <c r="J1068" s="5">
        <v>124</v>
      </c>
      <c r="K1068" s="5">
        <v>321</v>
      </c>
      <c r="L1068" s="5" t="s">
        <v>19</v>
      </c>
      <c r="M1068" s="5">
        <v>0</v>
      </c>
      <c r="N1068" s="5">
        <v>8.5</v>
      </c>
      <c r="O1068" s="5">
        <v>-11.84</v>
      </c>
      <c r="P1068" s="6">
        <v>0.66</v>
      </c>
    </row>
    <row r="1069" spans="1:16">
      <c r="A1069" s="17">
        <v>44983</v>
      </c>
      <c r="B1069" t="s">
        <v>315</v>
      </c>
      <c r="C1069" t="s">
        <v>234</v>
      </c>
      <c r="D1069" s="5">
        <v>470</v>
      </c>
      <c r="E1069" s="5" t="s">
        <v>18</v>
      </c>
      <c r="F1069" s="5">
        <v>0</v>
      </c>
      <c r="G1069" s="5">
        <v>44</v>
      </c>
      <c r="H1069" s="5">
        <v>67</v>
      </c>
      <c r="I1069" s="5">
        <v>2</v>
      </c>
      <c r="J1069" s="5">
        <v>50</v>
      </c>
      <c r="K1069" s="5">
        <v>224</v>
      </c>
      <c r="L1069" s="5" t="s">
        <v>19</v>
      </c>
      <c r="M1069" s="5">
        <v>0</v>
      </c>
      <c r="N1069" s="5">
        <v>6</v>
      </c>
      <c r="O1069" s="5">
        <v>12.07</v>
      </c>
      <c r="P1069" s="6">
        <v>15.15</v>
      </c>
    </row>
    <row r="1070" spans="1:16">
      <c r="A1070" s="17">
        <v>44983</v>
      </c>
      <c r="B1070" t="s">
        <v>272</v>
      </c>
      <c r="C1070" t="s">
        <v>322</v>
      </c>
      <c r="D1070" s="5">
        <v>89</v>
      </c>
      <c r="E1070" s="5" t="s">
        <v>19</v>
      </c>
      <c r="F1070" s="5">
        <v>0</v>
      </c>
      <c r="G1070" s="5">
        <v>91</v>
      </c>
      <c r="H1070" s="5">
        <v>147</v>
      </c>
      <c r="I1070" s="5">
        <v>180</v>
      </c>
      <c r="J1070" s="5">
        <v>106</v>
      </c>
      <c r="K1070" s="5">
        <v>103</v>
      </c>
      <c r="L1070" s="5" t="s">
        <v>18</v>
      </c>
      <c r="M1070" s="5">
        <v>0</v>
      </c>
      <c r="N1070" s="5">
        <v>5.5</v>
      </c>
      <c r="O1070" s="5">
        <v>1.99</v>
      </c>
      <c r="P1070" s="6">
        <v>6.81</v>
      </c>
    </row>
    <row r="1071" spans="1:16">
      <c r="A1071" s="17">
        <v>44983</v>
      </c>
      <c r="B1071" t="s">
        <v>253</v>
      </c>
      <c r="C1071" t="s">
        <v>176</v>
      </c>
      <c r="D1071" s="5">
        <v>466</v>
      </c>
      <c r="E1071" s="5">
        <v>0</v>
      </c>
      <c r="F1071" s="5" t="s">
        <v>18</v>
      </c>
      <c r="G1071" s="5">
        <v>62</v>
      </c>
      <c r="H1071" s="5">
        <v>123</v>
      </c>
      <c r="I1071" s="5">
        <v>123</v>
      </c>
      <c r="J1071" s="5">
        <v>79</v>
      </c>
      <c r="K1071" s="5">
        <v>411</v>
      </c>
      <c r="L1071" s="5">
        <v>0</v>
      </c>
      <c r="M1071" s="5" t="s">
        <v>18</v>
      </c>
      <c r="N1071" s="5">
        <v>6</v>
      </c>
      <c r="O1071" s="5">
        <v>4.87</v>
      </c>
      <c r="P1071" s="6">
        <v>9.65</v>
      </c>
    </row>
    <row r="1072" spans="1:16">
      <c r="A1072" s="17">
        <v>44983</v>
      </c>
      <c r="B1072" t="s">
        <v>59</v>
      </c>
      <c r="C1072" t="s">
        <v>158</v>
      </c>
      <c r="D1072" s="5">
        <v>112</v>
      </c>
      <c r="E1072" s="5">
        <v>0</v>
      </c>
      <c r="F1072" s="5" t="s">
        <v>26</v>
      </c>
      <c r="G1072" s="5">
        <v>170</v>
      </c>
      <c r="H1072" s="5">
        <v>346</v>
      </c>
      <c r="I1072" s="5">
        <v>202</v>
      </c>
      <c r="J1072" s="5">
        <v>241</v>
      </c>
      <c r="K1072" s="5">
        <v>155</v>
      </c>
      <c r="L1072" s="5">
        <v>0</v>
      </c>
      <c r="M1072" s="5" t="s">
        <v>27</v>
      </c>
      <c r="N1072" s="5">
        <v>10</v>
      </c>
      <c r="O1072" s="5">
        <v>-17.32</v>
      </c>
      <c r="P1072" s="6">
        <v>-9.11</v>
      </c>
    </row>
    <row r="1073" spans="1:16">
      <c r="A1073" s="17">
        <v>44983</v>
      </c>
      <c r="B1073" t="s">
        <v>374</v>
      </c>
      <c r="C1073" t="s">
        <v>260</v>
      </c>
      <c r="D1073" s="5">
        <v>422</v>
      </c>
      <c r="E1073" s="5">
        <v>7</v>
      </c>
      <c r="F1073" s="5">
        <v>0</v>
      </c>
      <c r="G1073" s="5">
        <v>7</v>
      </c>
      <c r="H1073" s="5">
        <v>3</v>
      </c>
      <c r="I1073" s="5">
        <v>35</v>
      </c>
      <c r="J1073" s="5">
        <v>48</v>
      </c>
      <c r="K1073" s="5">
        <v>79</v>
      </c>
      <c r="L1073" s="5">
        <v>0</v>
      </c>
      <c r="M1073" s="5" t="s">
        <v>19</v>
      </c>
      <c r="N1073" s="5">
        <v>-7</v>
      </c>
      <c r="O1073" s="5">
        <v>26.77</v>
      </c>
      <c r="P1073" s="6">
        <v>12.59</v>
      </c>
    </row>
    <row r="1074" spans="1:16">
      <c r="A1074" s="17">
        <v>44983</v>
      </c>
      <c r="B1074" t="s">
        <v>157</v>
      </c>
      <c r="C1074" t="s">
        <v>130</v>
      </c>
      <c r="D1074" s="5">
        <v>445</v>
      </c>
      <c r="E1074" s="5">
        <v>0</v>
      </c>
      <c r="F1074" s="5" t="s">
        <v>37</v>
      </c>
      <c r="G1074" s="5">
        <v>234</v>
      </c>
      <c r="H1074" s="5">
        <v>311</v>
      </c>
      <c r="I1074" s="5">
        <v>128</v>
      </c>
      <c r="J1074" s="5">
        <v>174</v>
      </c>
      <c r="K1074" s="5">
        <v>248</v>
      </c>
      <c r="L1074" s="5">
        <v>0</v>
      </c>
      <c r="M1074" s="5" t="s">
        <v>18</v>
      </c>
      <c r="N1074" s="5">
        <v>5.5</v>
      </c>
      <c r="O1074" s="5">
        <v>-8.92</v>
      </c>
      <c r="P1074" s="6">
        <v>-5.1100000000000003</v>
      </c>
    </row>
    <row r="1075" spans="1:16">
      <c r="A1075" s="17">
        <v>44983</v>
      </c>
      <c r="B1075" t="s">
        <v>58</v>
      </c>
      <c r="C1075" t="s">
        <v>62</v>
      </c>
      <c r="D1075" s="5">
        <v>100</v>
      </c>
      <c r="E1075" s="5" t="s">
        <v>169</v>
      </c>
      <c r="F1075" s="5">
        <v>0</v>
      </c>
      <c r="G1075" s="5">
        <v>74</v>
      </c>
      <c r="H1075" s="5">
        <v>89</v>
      </c>
      <c r="I1075" s="5">
        <v>173</v>
      </c>
      <c r="J1075" s="5">
        <v>87</v>
      </c>
      <c r="K1075" s="5">
        <v>37</v>
      </c>
      <c r="L1075" s="5" t="s">
        <v>80</v>
      </c>
      <c r="M1075" s="5">
        <v>0</v>
      </c>
      <c r="N1075" s="5">
        <v>3.5</v>
      </c>
      <c r="O1075" s="5">
        <v>11</v>
      </c>
      <c r="P1075" s="6">
        <v>10.23</v>
      </c>
    </row>
    <row r="1076" spans="1:16">
      <c r="A1076" s="17">
        <v>44983</v>
      </c>
      <c r="B1076" t="s">
        <v>300</v>
      </c>
      <c r="C1076" t="s">
        <v>177</v>
      </c>
      <c r="D1076" s="5">
        <v>420</v>
      </c>
      <c r="E1076" s="5">
        <v>0</v>
      </c>
      <c r="F1076" s="5" t="s">
        <v>37</v>
      </c>
      <c r="G1076" s="5">
        <v>61</v>
      </c>
      <c r="H1076" s="5">
        <v>0</v>
      </c>
      <c r="I1076" s="5">
        <v>133</v>
      </c>
      <c r="J1076" s="5">
        <v>245</v>
      </c>
      <c r="K1076" s="5">
        <v>412</v>
      </c>
      <c r="L1076" s="5">
        <v>0</v>
      </c>
      <c r="M1076" s="5" t="s">
        <v>80</v>
      </c>
      <c r="N1076" s="5">
        <v>-13</v>
      </c>
      <c r="O1076" s="5">
        <v>12</v>
      </c>
      <c r="P1076" s="6">
        <v>-11.31</v>
      </c>
    </row>
    <row r="1077" spans="1:16">
      <c r="A1077" s="17">
        <v>44983</v>
      </c>
      <c r="B1077" t="s">
        <v>178</v>
      </c>
      <c r="C1077" t="s">
        <v>218</v>
      </c>
      <c r="D1077" s="5">
        <v>456</v>
      </c>
      <c r="E1077" s="5" t="s">
        <v>37</v>
      </c>
      <c r="F1077" s="5">
        <v>0</v>
      </c>
      <c r="G1077" s="5">
        <v>101</v>
      </c>
      <c r="H1077" s="5">
        <v>107</v>
      </c>
      <c r="I1077" s="5">
        <v>70</v>
      </c>
      <c r="J1077" s="5">
        <v>112</v>
      </c>
      <c r="K1077" s="5">
        <v>376</v>
      </c>
      <c r="L1077" s="5">
        <v>0</v>
      </c>
      <c r="M1077" s="5" t="s">
        <v>37</v>
      </c>
      <c r="N1077" s="5">
        <v>7</v>
      </c>
      <c r="O1077" s="5">
        <v>7.05</v>
      </c>
      <c r="P1077" s="6">
        <v>7.3</v>
      </c>
    </row>
    <row r="1078" spans="1:16">
      <c r="A1078" s="17">
        <v>44983</v>
      </c>
      <c r="B1078" t="s">
        <v>391</v>
      </c>
      <c r="C1078" t="s">
        <v>384</v>
      </c>
      <c r="D1078" s="5">
        <v>328</v>
      </c>
      <c r="E1078" s="5">
        <v>0</v>
      </c>
      <c r="F1078" s="5" t="s">
        <v>18</v>
      </c>
      <c r="G1078" s="5">
        <v>69</v>
      </c>
      <c r="H1078" s="5">
        <v>14</v>
      </c>
      <c r="I1078" s="5">
        <v>67</v>
      </c>
      <c r="J1078" s="5">
        <v>37</v>
      </c>
      <c r="K1078" s="5">
        <v>305</v>
      </c>
      <c r="L1078" s="5" t="s">
        <v>37</v>
      </c>
      <c r="M1078" s="5">
        <v>0</v>
      </c>
      <c r="N1078" s="5">
        <v>2.5</v>
      </c>
      <c r="O1078" s="5">
        <v>16.260000000000002</v>
      </c>
      <c r="P1078" s="6">
        <v>14.19</v>
      </c>
    </row>
    <row r="1079" spans="1:16">
      <c r="A1079" s="17">
        <v>44983</v>
      </c>
      <c r="B1079" t="s">
        <v>432</v>
      </c>
      <c r="C1079" t="s">
        <v>335</v>
      </c>
      <c r="D1079" s="5">
        <v>56</v>
      </c>
      <c r="E1079" s="5">
        <v>0</v>
      </c>
      <c r="F1079" s="5">
        <v>1</v>
      </c>
      <c r="G1079" s="5">
        <v>206</v>
      </c>
      <c r="H1079" s="5">
        <v>0</v>
      </c>
      <c r="I1079" s="5">
        <v>138</v>
      </c>
      <c r="J1079" s="5">
        <v>145</v>
      </c>
      <c r="K1079" s="5">
        <v>377</v>
      </c>
      <c r="L1079" s="5" t="s">
        <v>18</v>
      </c>
      <c r="M1079" s="5">
        <v>0</v>
      </c>
      <c r="N1079" s="5">
        <v>5</v>
      </c>
      <c r="O1079" s="5">
        <v>0.55000000000000004</v>
      </c>
      <c r="P1079" s="6">
        <v>3.65</v>
      </c>
    </row>
    <row r="1080" spans="1:16">
      <c r="A1080" s="17">
        <v>44984</v>
      </c>
      <c r="B1080" t="s">
        <v>175</v>
      </c>
      <c r="C1080" t="s">
        <v>363</v>
      </c>
      <c r="D1080" s="5">
        <v>119</v>
      </c>
      <c r="E1080" s="5" t="s">
        <v>18</v>
      </c>
      <c r="F1080" s="5">
        <v>0</v>
      </c>
      <c r="G1080" s="5" t="s">
        <v>34</v>
      </c>
      <c r="H1080" s="5" t="s">
        <v>34</v>
      </c>
      <c r="I1080" s="5" t="s">
        <v>34</v>
      </c>
      <c r="J1080" s="5" t="s">
        <v>34</v>
      </c>
      <c r="K1080" s="5">
        <v>489</v>
      </c>
      <c r="L1080" s="5">
        <v>0</v>
      </c>
      <c r="M1080" s="5" t="s">
        <v>19</v>
      </c>
      <c r="N1080" s="5">
        <v>2</v>
      </c>
      <c r="O1080" s="5">
        <v>-0.81</v>
      </c>
      <c r="P1080" s="6">
        <v>0</v>
      </c>
    </row>
    <row r="1081" spans="1:16">
      <c r="A1081" s="17">
        <v>44984</v>
      </c>
      <c r="B1081" t="s">
        <v>115</v>
      </c>
      <c r="C1081" t="s">
        <v>373</v>
      </c>
      <c r="D1081" s="5">
        <v>26</v>
      </c>
      <c r="E1081" s="5">
        <v>0</v>
      </c>
      <c r="F1081" s="5" t="s">
        <v>18</v>
      </c>
      <c r="G1081" s="5">
        <v>174</v>
      </c>
      <c r="H1081" s="5">
        <v>268</v>
      </c>
      <c r="I1081" s="5">
        <v>233</v>
      </c>
      <c r="J1081" s="5">
        <v>269</v>
      </c>
      <c r="K1081" s="5">
        <v>277</v>
      </c>
      <c r="L1081" s="5" t="s">
        <v>19</v>
      </c>
      <c r="M1081" s="5">
        <v>0</v>
      </c>
      <c r="N1081" s="5">
        <v>2.5</v>
      </c>
      <c r="O1081" s="5">
        <v>-8.14</v>
      </c>
      <c r="P1081" s="6">
        <v>-4.5199999999999996</v>
      </c>
    </row>
    <row r="1082" spans="1:16">
      <c r="A1082" s="17">
        <v>44984</v>
      </c>
      <c r="B1082" t="s">
        <v>104</v>
      </c>
      <c r="C1082" t="s">
        <v>16</v>
      </c>
      <c r="D1082" s="5">
        <v>267</v>
      </c>
      <c r="E1082" s="5" t="s">
        <v>19</v>
      </c>
      <c r="F1082" s="5">
        <v>0</v>
      </c>
      <c r="G1082" s="5">
        <v>40</v>
      </c>
      <c r="H1082" s="5">
        <v>22</v>
      </c>
      <c r="I1082" s="5">
        <v>24</v>
      </c>
      <c r="J1082" s="5">
        <v>173</v>
      </c>
      <c r="K1082" s="5">
        <v>122</v>
      </c>
      <c r="L1082" s="5" t="s">
        <v>18</v>
      </c>
      <c r="M1082" s="5">
        <v>0</v>
      </c>
      <c r="N1082" s="5">
        <v>-8</v>
      </c>
      <c r="O1082" s="5">
        <v>14.79</v>
      </c>
      <c r="P1082" s="6">
        <v>-2.19</v>
      </c>
    </row>
    <row r="1083" spans="1:16">
      <c r="A1083" s="17">
        <v>44984</v>
      </c>
      <c r="B1083" t="s">
        <v>50</v>
      </c>
      <c r="C1083" t="s">
        <v>52</v>
      </c>
      <c r="D1083" s="5">
        <v>150</v>
      </c>
      <c r="E1083" s="5">
        <v>0</v>
      </c>
      <c r="F1083" s="5" t="s">
        <v>19</v>
      </c>
      <c r="G1083" s="5">
        <v>272</v>
      </c>
      <c r="H1083" s="5">
        <v>280</v>
      </c>
      <c r="I1083" s="5">
        <v>350</v>
      </c>
      <c r="J1083" s="5">
        <v>339</v>
      </c>
      <c r="K1083" s="5">
        <v>354</v>
      </c>
      <c r="L1083" s="5">
        <v>0</v>
      </c>
      <c r="M1083" s="5" t="s">
        <v>37</v>
      </c>
      <c r="N1083" s="5">
        <v>-6</v>
      </c>
      <c r="O1083" s="5">
        <v>-6.11</v>
      </c>
      <c r="P1083" s="6">
        <v>-15.92</v>
      </c>
    </row>
    <row r="1084" spans="1:16">
      <c r="A1084" s="17">
        <v>44984</v>
      </c>
      <c r="B1084" t="s">
        <v>149</v>
      </c>
      <c r="C1084" t="s">
        <v>99</v>
      </c>
      <c r="D1084" s="5">
        <v>363</v>
      </c>
      <c r="E1084" s="5">
        <v>0</v>
      </c>
      <c r="F1084" s="5" t="s">
        <v>37</v>
      </c>
      <c r="G1084" s="5">
        <v>319</v>
      </c>
      <c r="H1084" s="5">
        <v>226</v>
      </c>
      <c r="I1084" s="5">
        <v>283</v>
      </c>
      <c r="J1084" s="5">
        <v>358</v>
      </c>
      <c r="K1084" s="5">
        <v>117</v>
      </c>
      <c r="L1084" s="5">
        <v>0</v>
      </c>
      <c r="M1084" s="5" t="s">
        <v>18</v>
      </c>
      <c r="N1084" s="5">
        <v>-7</v>
      </c>
      <c r="O1084" s="5">
        <v>-7.45</v>
      </c>
      <c r="P1084" s="6">
        <v>-19.7</v>
      </c>
    </row>
    <row r="1085" spans="1:16">
      <c r="A1085" s="17">
        <v>44984</v>
      </c>
      <c r="B1085" t="s">
        <v>49</v>
      </c>
      <c r="C1085" t="s">
        <v>51</v>
      </c>
      <c r="D1085" s="5">
        <v>245</v>
      </c>
      <c r="E1085" s="5" t="s">
        <v>19</v>
      </c>
      <c r="F1085" s="5">
        <v>0</v>
      </c>
      <c r="G1085" s="5">
        <v>254</v>
      </c>
      <c r="H1085" s="5">
        <v>246</v>
      </c>
      <c r="I1085" s="5">
        <v>0</v>
      </c>
      <c r="J1085" s="5">
        <v>0</v>
      </c>
      <c r="K1085" s="5">
        <v>212</v>
      </c>
      <c r="L1085" s="5" t="s">
        <v>18</v>
      </c>
      <c r="M1085" s="5">
        <v>0</v>
      </c>
      <c r="N1085" s="5">
        <v>8</v>
      </c>
      <c r="O1085" s="5">
        <v>-11.35</v>
      </c>
      <c r="P1085" s="6">
        <v>-5.56</v>
      </c>
    </row>
    <row r="1086" spans="1:16">
      <c r="A1086" s="17">
        <v>44984</v>
      </c>
      <c r="B1086" t="s">
        <v>155</v>
      </c>
      <c r="C1086" t="s">
        <v>53</v>
      </c>
      <c r="D1086" s="5">
        <v>136</v>
      </c>
      <c r="E1086" s="5" t="s">
        <v>27</v>
      </c>
      <c r="F1086" s="5">
        <v>0</v>
      </c>
      <c r="G1086" s="5">
        <v>325</v>
      </c>
      <c r="H1086" s="5">
        <v>228</v>
      </c>
      <c r="I1086" s="5">
        <v>354</v>
      </c>
      <c r="J1086" s="5">
        <v>351</v>
      </c>
      <c r="K1086" s="5">
        <v>482</v>
      </c>
      <c r="L1086" s="5" t="s">
        <v>19</v>
      </c>
      <c r="M1086" s="5">
        <v>0</v>
      </c>
      <c r="N1086" s="5">
        <v>-7.5</v>
      </c>
      <c r="O1086" s="5">
        <v>-3.04</v>
      </c>
      <c r="P1086" s="6">
        <v>-17.579999999999998</v>
      </c>
    </row>
    <row r="1087" spans="1:16">
      <c r="A1087" s="17">
        <v>44984</v>
      </c>
      <c r="B1087" t="s">
        <v>70</v>
      </c>
      <c r="C1087" t="s">
        <v>55</v>
      </c>
      <c r="D1087" s="5">
        <v>85</v>
      </c>
      <c r="E1087" s="5">
        <v>0</v>
      </c>
      <c r="F1087" s="5" t="s">
        <v>18</v>
      </c>
      <c r="G1087" s="5" t="s">
        <v>34</v>
      </c>
      <c r="H1087" s="5" t="s">
        <v>34</v>
      </c>
      <c r="I1087" s="5">
        <v>349</v>
      </c>
      <c r="J1087" s="5">
        <v>357</v>
      </c>
      <c r="K1087" s="5">
        <v>92</v>
      </c>
      <c r="L1087" s="5">
        <v>0</v>
      </c>
      <c r="M1087" s="5" t="s">
        <v>18</v>
      </c>
      <c r="N1087" s="5">
        <v>2.5</v>
      </c>
      <c r="O1087" s="5">
        <v>-17.16</v>
      </c>
      <c r="P1087" s="6">
        <v>-18.84</v>
      </c>
    </row>
    <row r="1088" spans="1:16">
      <c r="A1088" s="17">
        <v>44984</v>
      </c>
      <c r="B1088" t="s">
        <v>69</v>
      </c>
      <c r="C1088" t="s">
        <v>56</v>
      </c>
      <c r="D1088" s="5">
        <v>265</v>
      </c>
      <c r="E1088" s="5" t="s">
        <v>18</v>
      </c>
      <c r="F1088" s="5">
        <v>0</v>
      </c>
      <c r="G1088" s="5">
        <v>305</v>
      </c>
      <c r="H1088" s="5">
        <v>207</v>
      </c>
      <c r="I1088" s="5">
        <v>342</v>
      </c>
      <c r="J1088" s="5">
        <v>210</v>
      </c>
      <c r="K1088" s="5">
        <v>269</v>
      </c>
      <c r="L1088" s="5" t="s">
        <v>44</v>
      </c>
      <c r="M1088" s="5">
        <v>0</v>
      </c>
      <c r="N1088" s="5">
        <v>3</v>
      </c>
      <c r="O1088" s="5">
        <v>-0.59</v>
      </c>
      <c r="P1088" s="6">
        <v>-1.28</v>
      </c>
    </row>
    <row r="1089" spans="1:16">
      <c r="A1089" s="17">
        <v>44984</v>
      </c>
      <c r="B1089" t="s">
        <v>202</v>
      </c>
      <c r="C1089" t="s">
        <v>84</v>
      </c>
      <c r="D1089" s="5">
        <v>460</v>
      </c>
      <c r="E1089" s="5" t="s">
        <v>18</v>
      </c>
      <c r="F1089" s="5">
        <v>0</v>
      </c>
      <c r="G1089" s="5">
        <v>115</v>
      </c>
      <c r="H1089" s="5">
        <v>225</v>
      </c>
      <c r="I1089" s="5">
        <v>324</v>
      </c>
      <c r="J1089" s="5">
        <v>276</v>
      </c>
      <c r="K1089" s="5">
        <v>281</v>
      </c>
      <c r="L1089" s="5" t="s">
        <v>19</v>
      </c>
      <c r="M1089" s="5">
        <v>0</v>
      </c>
      <c r="N1089" s="5">
        <v>2</v>
      </c>
      <c r="O1089" s="5">
        <v>-2.12</v>
      </c>
      <c r="P1089" s="6">
        <v>-4.22</v>
      </c>
    </row>
    <row r="1090" spans="1:16">
      <c r="A1090" s="17">
        <v>44984</v>
      </c>
      <c r="B1090" t="s">
        <v>189</v>
      </c>
      <c r="C1090" t="s">
        <v>191</v>
      </c>
      <c r="D1090" s="5">
        <v>152</v>
      </c>
      <c r="E1090" s="5" t="s">
        <v>19</v>
      </c>
      <c r="F1090" s="5">
        <v>0</v>
      </c>
      <c r="G1090" s="5">
        <v>187</v>
      </c>
      <c r="H1090" s="5">
        <v>260</v>
      </c>
      <c r="I1090" s="5">
        <v>199</v>
      </c>
      <c r="J1090" s="5">
        <v>247</v>
      </c>
      <c r="K1090" s="5">
        <v>282</v>
      </c>
      <c r="L1090" s="5">
        <v>0</v>
      </c>
      <c r="M1090" s="5" t="s">
        <v>37</v>
      </c>
      <c r="N1090" s="5">
        <v>5.5</v>
      </c>
      <c r="O1090" s="5">
        <v>-5.58</v>
      </c>
      <c r="P1090" s="6">
        <v>-3.94</v>
      </c>
    </row>
    <row r="1091" spans="1:16">
      <c r="A1091" s="17">
        <v>44984</v>
      </c>
      <c r="B1091" t="s">
        <v>151</v>
      </c>
      <c r="C1091" t="s">
        <v>54</v>
      </c>
      <c r="D1091" s="5">
        <v>314</v>
      </c>
      <c r="E1091" s="5" t="s">
        <v>37</v>
      </c>
      <c r="F1091" s="5">
        <v>0</v>
      </c>
      <c r="G1091" s="5">
        <v>223</v>
      </c>
      <c r="H1091" s="5">
        <v>273</v>
      </c>
      <c r="I1091" s="5">
        <v>295</v>
      </c>
      <c r="J1091" s="5">
        <v>303</v>
      </c>
      <c r="K1091" s="5">
        <v>167</v>
      </c>
      <c r="L1091" s="5" t="s">
        <v>18</v>
      </c>
      <c r="M1091" s="5">
        <v>0</v>
      </c>
      <c r="N1091" s="5">
        <v>1</v>
      </c>
      <c r="O1091" s="5">
        <v>-7.95</v>
      </c>
      <c r="P1091" s="6">
        <v>-11.53</v>
      </c>
    </row>
    <row r="1092" spans="1:16">
      <c r="A1092" s="17">
        <v>44984</v>
      </c>
      <c r="B1092" t="s">
        <v>47</v>
      </c>
      <c r="C1092" t="s">
        <v>288</v>
      </c>
      <c r="D1092" s="5">
        <v>25</v>
      </c>
      <c r="E1092" s="5">
        <v>1</v>
      </c>
      <c r="F1092" s="5">
        <v>0</v>
      </c>
      <c r="G1092" s="5">
        <v>6</v>
      </c>
      <c r="H1092" s="5">
        <v>16</v>
      </c>
      <c r="I1092" s="5">
        <v>37</v>
      </c>
      <c r="J1092" s="5">
        <v>39</v>
      </c>
      <c r="K1092" s="5">
        <v>295</v>
      </c>
      <c r="L1092" s="5">
        <v>0</v>
      </c>
      <c r="M1092" s="5" t="s">
        <v>26</v>
      </c>
      <c r="N1092" s="5">
        <v>-1.5</v>
      </c>
      <c r="O1092" s="5">
        <v>21.25</v>
      </c>
      <c r="P1092" s="6">
        <v>15.16</v>
      </c>
    </row>
    <row r="1093" spans="1:16">
      <c r="A1093" s="17">
        <v>44984</v>
      </c>
      <c r="B1093" t="s">
        <v>124</v>
      </c>
      <c r="C1093" t="s">
        <v>287</v>
      </c>
      <c r="D1093" s="5">
        <v>461</v>
      </c>
      <c r="E1093" s="5">
        <v>0</v>
      </c>
      <c r="F1093" s="5" t="s">
        <v>18</v>
      </c>
      <c r="G1093" s="5">
        <v>46</v>
      </c>
      <c r="H1093" s="5">
        <v>24</v>
      </c>
      <c r="I1093" s="5">
        <v>113</v>
      </c>
      <c r="J1093" s="5">
        <v>13</v>
      </c>
      <c r="K1093" s="5">
        <v>164</v>
      </c>
      <c r="L1093" s="5">
        <v>0</v>
      </c>
      <c r="M1093" s="5" t="s">
        <v>37</v>
      </c>
      <c r="N1093" s="5">
        <v>4.5</v>
      </c>
      <c r="O1093" s="5">
        <v>18.71</v>
      </c>
      <c r="P1093" s="6">
        <v>17.48</v>
      </c>
    </row>
    <row r="1094" spans="1:16">
      <c r="A1094" s="17">
        <v>44984</v>
      </c>
      <c r="B1094" t="s">
        <v>127</v>
      </c>
      <c r="C1094" t="s">
        <v>100</v>
      </c>
      <c r="D1094" s="5">
        <v>398</v>
      </c>
      <c r="E1094" s="5">
        <v>0</v>
      </c>
      <c r="F1094" s="5" t="s">
        <v>18</v>
      </c>
      <c r="G1094" s="5">
        <v>239</v>
      </c>
      <c r="H1094" s="5">
        <v>307</v>
      </c>
      <c r="I1094" s="5">
        <v>341</v>
      </c>
      <c r="J1094" s="5">
        <v>261</v>
      </c>
      <c r="K1094" s="5">
        <v>12</v>
      </c>
      <c r="L1094" s="5">
        <v>0</v>
      </c>
      <c r="M1094" s="5" t="s">
        <v>18</v>
      </c>
      <c r="N1094" s="5">
        <v>3.5</v>
      </c>
      <c r="O1094" s="5">
        <v>-11.35</v>
      </c>
      <c r="P1094" s="6">
        <v>-6.41</v>
      </c>
    </row>
    <row r="1095" spans="1:16">
      <c r="A1095" s="17">
        <v>44984</v>
      </c>
      <c r="B1095" t="s">
        <v>408</v>
      </c>
      <c r="C1095" t="s">
        <v>74</v>
      </c>
      <c r="D1095" s="5">
        <v>253</v>
      </c>
      <c r="E1095" s="5" t="s">
        <v>19</v>
      </c>
      <c r="F1095" s="5">
        <v>0</v>
      </c>
      <c r="G1095" s="5">
        <v>49</v>
      </c>
      <c r="H1095" s="5">
        <v>49</v>
      </c>
      <c r="I1095" s="5">
        <v>182</v>
      </c>
      <c r="J1095" s="5">
        <v>159</v>
      </c>
      <c r="K1095" s="5">
        <v>474</v>
      </c>
      <c r="L1095" s="5">
        <v>0</v>
      </c>
      <c r="M1095" s="5" t="s">
        <v>37</v>
      </c>
      <c r="N1095" s="5">
        <v>-5.5</v>
      </c>
      <c r="O1095" s="5">
        <v>16.399999999999999</v>
      </c>
      <c r="P1095" s="6">
        <v>0.3</v>
      </c>
    </row>
    <row r="1096" spans="1:16">
      <c r="A1096" s="17">
        <v>44984</v>
      </c>
      <c r="B1096" t="s">
        <v>204</v>
      </c>
      <c r="C1096" t="s">
        <v>190</v>
      </c>
      <c r="D1096" s="5">
        <v>240</v>
      </c>
      <c r="E1096" s="5" t="s">
        <v>18</v>
      </c>
      <c r="F1096" s="5">
        <v>0</v>
      </c>
      <c r="G1096" s="5">
        <v>148</v>
      </c>
      <c r="H1096" s="5">
        <v>164</v>
      </c>
      <c r="I1096" s="5">
        <v>353</v>
      </c>
      <c r="J1096" s="5">
        <v>318</v>
      </c>
      <c r="K1096" s="5">
        <v>151</v>
      </c>
      <c r="L1096" s="5">
        <v>0</v>
      </c>
      <c r="M1096" s="5" t="s">
        <v>37</v>
      </c>
      <c r="N1096" s="5">
        <v>-5</v>
      </c>
      <c r="O1096" s="5">
        <v>0.57999999999999996</v>
      </c>
      <c r="P1096" s="6">
        <v>-9.94</v>
      </c>
    </row>
    <row r="1097" spans="1:16">
      <c r="A1097" s="17">
        <v>44984</v>
      </c>
      <c r="B1097" t="s">
        <v>203</v>
      </c>
      <c r="C1097" t="s">
        <v>83</v>
      </c>
      <c r="D1097" s="5">
        <v>242</v>
      </c>
      <c r="E1097" s="5" t="s">
        <v>26</v>
      </c>
      <c r="F1097" s="5">
        <v>0</v>
      </c>
      <c r="G1097" s="5">
        <v>175</v>
      </c>
      <c r="H1097" s="5">
        <v>121</v>
      </c>
      <c r="I1097" s="5">
        <v>242</v>
      </c>
      <c r="J1097" s="5">
        <v>160</v>
      </c>
      <c r="K1097" s="5">
        <v>110</v>
      </c>
      <c r="L1097" s="5">
        <v>0</v>
      </c>
      <c r="M1097" s="5" t="s">
        <v>18</v>
      </c>
      <c r="N1097" s="5">
        <v>1.5</v>
      </c>
      <c r="O1097" s="5">
        <v>5.09</v>
      </c>
      <c r="P1097" s="6">
        <v>4.83</v>
      </c>
    </row>
    <row r="1098" spans="1:16">
      <c r="A1098" s="17">
        <v>44984</v>
      </c>
      <c r="B1098" t="s">
        <v>201</v>
      </c>
      <c r="C1098" t="s">
        <v>188</v>
      </c>
      <c r="D1098" s="5">
        <v>330</v>
      </c>
      <c r="E1098" s="5">
        <v>0</v>
      </c>
      <c r="F1098" s="5" t="s">
        <v>19</v>
      </c>
      <c r="G1098" s="5">
        <v>308</v>
      </c>
      <c r="H1098" s="5">
        <v>220</v>
      </c>
      <c r="I1098" s="5">
        <v>222</v>
      </c>
      <c r="J1098" s="5">
        <v>235</v>
      </c>
      <c r="K1098" s="5">
        <v>312</v>
      </c>
      <c r="L1098" s="5">
        <v>0</v>
      </c>
      <c r="M1098" s="5" t="s">
        <v>19</v>
      </c>
      <c r="N1098" s="5">
        <v>3</v>
      </c>
      <c r="O1098" s="5">
        <v>-4.43</v>
      </c>
      <c r="P1098" s="6">
        <v>-5.37</v>
      </c>
    </row>
    <row r="1099" spans="1:16">
      <c r="A1099" s="17">
        <v>44985</v>
      </c>
      <c r="B1099" t="s">
        <v>25</v>
      </c>
      <c r="C1099" t="s">
        <v>351</v>
      </c>
      <c r="D1099" s="5">
        <v>18</v>
      </c>
      <c r="E1099" s="5" t="s">
        <v>18</v>
      </c>
      <c r="F1099" s="5">
        <v>0</v>
      </c>
      <c r="G1099" s="5">
        <v>183</v>
      </c>
      <c r="H1099" s="5">
        <v>321</v>
      </c>
      <c r="I1099" s="5">
        <v>225</v>
      </c>
      <c r="J1099" s="5">
        <v>251</v>
      </c>
      <c r="K1099" s="5">
        <v>76</v>
      </c>
      <c r="L1099" s="5">
        <v>0</v>
      </c>
      <c r="M1099" s="5" t="s">
        <v>37</v>
      </c>
      <c r="N1099" s="5">
        <v>2</v>
      </c>
      <c r="O1099" s="5">
        <v>-10.89</v>
      </c>
      <c r="P1099" s="6">
        <v>-9.19</v>
      </c>
    </row>
    <row r="1100" spans="1:16">
      <c r="A1100" s="17">
        <v>44985</v>
      </c>
      <c r="B1100" t="s">
        <v>45</v>
      </c>
      <c r="C1100" t="s">
        <v>219</v>
      </c>
      <c r="D1100" s="5">
        <v>206</v>
      </c>
      <c r="E1100" s="5">
        <v>4</v>
      </c>
      <c r="F1100" s="5">
        <v>0</v>
      </c>
      <c r="G1100" s="5">
        <v>87</v>
      </c>
      <c r="H1100" s="5">
        <v>12</v>
      </c>
      <c r="I1100" s="5">
        <v>55</v>
      </c>
      <c r="J1100" s="5">
        <v>84</v>
      </c>
      <c r="K1100" s="5">
        <v>45</v>
      </c>
      <c r="L1100" s="5" t="s">
        <v>18</v>
      </c>
      <c r="M1100" s="5">
        <v>0</v>
      </c>
      <c r="N1100" s="5">
        <v>-8.5</v>
      </c>
      <c r="O1100" s="5">
        <v>22.61</v>
      </c>
      <c r="P1100" s="6">
        <v>4.6399999999999997</v>
      </c>
    </row>
    <row r="1101" spans="1:16">
      <c r="A1101" s="17">
        <v>44985</v>
      </c>
      <c r="B1101" t="s">
        <v>126</v>
      </c>
      <c r="C1101" t="s">
        <v>406</v>
      </c>
      <c r="D1101" s="5">
        <v>73</v>
      </c>
      <c r="E1101" s="5" t="s">
        <v>19</v>
      </c>
      <c r="F1101" s="5">
        <v>0</v>
      </c>
      <c r="G1101" s="5">
        <v>59</v>
      </c>
      <c r="H1101" s="5">
        <v>53</v>
      </c>
      <c r="I1101" s="5">
        <v>45</v>
      </c>
      <c r="J1101" s="5">
        <v>11</v>
      </c>
      <c r="K1101" s="5">
        <v>450</v>
      </c>
      <c r="L1101" s="5">
        <v>0</v>
      </c>
      <c r="M1101" s="5">
        <v>2</v>
      </c>
      <c r="N1101" s="5">
        <v>6.5</v>
      </c>
      <c r="O1101" s="5">
        <v>11.93</v>
      </c>
      <c r="P1101" s="6">
        <v>20.420000000000002</v>
      </c>
    </row>
    <row r="1102" spans="1:16">
      <c r="A1102" s="17">
        <v>44985</v>
      </c>
      <c r="B1102" t="s">
        <v>346</v>
      </c>
      <c r="C1102" t="s">
        <v>222</v>
      </c>
      <c r="D1102" s="5">
        <v>162</v>
      </c>
      <c r="E1102" s="5" t="s">
        <v>18</v>
      </c>
      <c r="F1102" s="5">
        <v>0</v>
      </c>
      <c r="G1102" s="5">
        <v>23</v>
      </c>
      <c r="H1102" s="5">
        <v>32</v>
      </c>
      <c r="I1102" s="5">
        <v>30</v>
      </c>
      <c r="J1102" s="5">
        <v>28</v>
      </c>
      <c r="K1102" s="5">
        <v>158</v>
      </c>
      <c r="L1102" s="5">
        <v>1</v>
      </c>
      <c r="M1102" s="5">
        <v>0</v>
      </c>
      <c r="N1102" s="5">
        <v>5.5</v>
      </c>
      <c r="O1102" s="5">
        <v>14.87</v>
      </c>
      <c r="P1102" s="6">
        <v>19.07</v>
      </c>
    </row>
    <row r="1103" spans="1:16">
      <c r="A1103" s="17">
        <v>44985</v>
      </c>
      <c r="B1103" t="s">
        <v>314</v>
      </c>
      <c r="C1103" t="s">
        <v>425</v>
      </c>
      <c r="D1103" s="5">
        <v>43</v>
      </c>
      <c r="E1103" s="5" t="s">
        <v>18</v>
      </c>
      <c r="F1103" s="5">
        <v>0</v>
      </c>
      <c r="G1103" s="5">
        <v>303</v>
      </c>
      <c r="H1103" s="5">
        <v>281</v>
      </c>
      <c r="I1103" s="5">
        <v>270</v>
      </c>
      <c r="J1103" s="5">
        <v>212</v>
      </c>
      <c r="K1103" s="5">
        <v>13</v>
      </c>
      <c r="L1103" s="5">
        <v>0</v>
      </c>
      <c r="M1103" s="5" t="s">
        <v>27</v>
      </c>
      <c r="N1103" s="5">
        <v>5.5</v>
      </c>
      <c r="O1103" s="5">
        <v>-11.39</v>
      </c>
      <c r="P1103" s="6">
        <v>-9.68</v>
      </c>
    </row>
    <row r="1104" spans="1:16">
      <c r="A1104" s="17">
        <v>44985</v>
      </c>
      <c r="B1104" t="s">
        <v>307</v>
      </c>
      <c r="C1104" t="s">
        <v>308</v>
      </c>
      <c r="D1104" s="5">
        <v>147</v>
      </c>
      <c r="E1104" s="5">
        <v>0</v>
      </c>
      <c r="F1104" s="5" t="s">
        <v>37</v>
      </c>
      <c r="G1104" s="5">
        <v>322</v>
      </c>
      <c r="H1104" s="5">
        <v>344</v>
      </c>
      <c r="I1104" s="5">
        <v>0</v>
      </c>
      <c r="J1104" s="5">
        <v>0</v>
      </c>
      <c r="K1104" s="5">
        <v>198</v>
      </c>
      <c r="L1104" s="5" t="s">
        <v>19</v>
      </c>
      <c r="M1104" s="5">
        <v>0</v>
      </c>
      <c r="N1104" s="5">
        <v>4.5</v>
      </c>
      <c r="O1104" s="5">
        <v>-16.8</v>
      </c>
      <c r="P1104" s="6">
        <v>-15.73</v>
      </c>
    </row>
    <row r="1105" spans="1:16">
      <c r="A1105" s="17">
        <v>44985</v>
      </c>
      <c r="B1105" t="s">
        <v>334</v>
      </c>
      <c r="C1105" t="s">
        <v>167</v>
      </c>
      <c r="D1105" s="5">
        <v>165</v>
      </c>
      <c r="E1105" s="5">
        <v>0</v>
      </c>
      <c r="F1105" s="5" t="s">
        <v>18</v>
      </c>
      <c r="G1105" s="5">
        <v>338</v>
      </c>
      <c r="H1105" s="5">
        <v>363</v>
      </c>
      <c r="I1105" s="5">
        <v>282</v>
      </c>
      <c r="J1105" s="5">
        <v>259</v>
      </c>
      <c r="K1105" s="5">
        <v>327</v>
      </c>
      <c r="L1105" s="5">
        <v>0</v>
      </c>
      <c r="M1105" s="5" t="s">
        <v>18</v>
      </c>
      <c r="N1105" s="5">
        <v>14</v>
      </c>
      <c r="O1105" s="5">
        <v>-22.44</v>
      </c>
      <c r="P1105" s="6">
        <v>-5.0199999999999996</v>
      </c>
    </row>
    <row r="1106" spans="1:16">
      <c r="A1106" s="17">
        <v>44985</v>
      </c>
      <c r="B1106" t="s">
        <v>168</v>
      </c>
      <c r="C1106" t="s">
        <v>173</v>
      </c>
      <c r="D1106" s="5">
        <v>139</v>
      </c>
      <c r="E1106" s="5">
        <v>0</v>
      </c>
      <c r="F1106" s="5" t="s">
        <v>27</v>
      </c>
      <c r="G1106" s="5">
        <v>306</v>
      </c>
      <c r="H1106" s="5">
        <v>360</v>
      </c>
      <c r="I1106" s="5">
        <v>109</v>
      </c>
      <c r="J1106" s="5">
        <v>209</v>
      </c>
      <c r="K1106" s="5">
        <v>473</v>
      </c>
      <c r="L1106" s="5" t="s">
        <v>18</v>
      </c>
      <c r="M1106" s="5">
        <v>0</v>
      </c>
      <c r="N1106" s="5">
        <v>20</v>
      </c>
      <c r="O1106" s="5">
        <v>-26.24</v>
      </c>
      <c r="P1106" s="6">
        <v>-0.63</v>
      </c>
    </row>
    <row r="1107" spans="1:16">
      <c r="A1107" s="17">
        <v>44985</v>
      </c>
      <c r="B1107" t="s">
        <v>143</v>
      </c>
      <c r="C1107" t="s">
        <v>398</v>
      </c>
      <c r="D1107" s="5">
        <v>319</v>
      </c>
      <c r="E1107" s="5" t="s">
        <v>18</v>
      </c>
      <c r="F1107" s="5">
        <v>0</v>
      </c>
      <c r="G1107" s="5" t="s">
        <v>34</v>
      </c>
      <c r="H1107" s="5" t="s">
        <v>34</v>
      </c>
      <c r="I1107" s="5" t="s">
        <v>34</v>
      </c>
      <c r="J1107" s="5" t="s">
        <v>34</v>
      </c>
      <c r="K1107" s="5">
        <v>96</v>
      </c>
      <c r="L1107" s="5">
        <v>0</v>
      </c>
      <c r="M1107" s="5" t="s">
        <v>19</v>
      </c>
      <c r="N1107" s="5">
        <v>4</v>
      </c>
      <c r="O1107" s="5">
        <v>-5.45</v>
      </c>
      <c r="P1107" s="6">
        <v>-2.2599999999999998</v>
      </c>
    </row>
    <row r="1108" spans="1:16">
      <c r="A1108" s="17">
        <v>44985</v>
      </c>
      <c r="B1108" t="s">
        <v>115</v>
      </c>
      <c r="C1108" t="s">
        <v>366</v>
      </c>
      <c r="D1108" s="5">
        <v>26</v>
      </c>
      <c r="E1108" s="5" t="s">
        <v>18</v>
      </c>
      <c r="F1108" s="5">
        <v>0</v>
      </c>
      <c r="G1108" s="5">
        <v>174</v>
      </c>
      <c r="H1108" s="5">
        <v>268</v>
      </c>
      <c r="I1108" s="5">
        <v>96</v>
      </c>
      <c r="J1108" s="5">
        <v>70</v>
      </c>
      <c r="K1108" s="5">
        <v>184</v>
      </c>
      <c r="L1108" s="5" t="s">
        <v>37</v>
      </c>
      <c r="M1108" s="5">
        <v>0</v>
      </c>
      <c r="N1108" s="5">
        <v>16</v>
      </c>
      <c r="O1108" s="5">
        <v>-7.87</v>
      </c>
      <c r="P1108" s="6">
        <v>15.05</v>
      </c>
    </row>
    <row r="1109" spans="1:16">
      <c r="A1109" s="17">
        <v>44985</v>
      </c>
      <c r="B1109" t="s">
        <v>193</v>
      </c>
      <c r="C1109" t="s">
        <v>85</v>
      </c>
      <c r="D1109" s="5">
        <v>266</v>
      </c>
      <c r="E1109" s="5">
        <v>0</v>
      </c>
      <c r="F1109" s="5" t="s">
        <v>19</v>
      </c>
      <c r="G1109" s="5">
        <v>299</v>
      </c>
      <c r="H1109" s="5">
        <v>319</v>
      </c>
      <c r="I1109" s="5">
        <v>217</v>
      </c>
      <c r="J1109" s="5">
        <v>190</v>
      </c>
      <c r="K1109" s="5">
        <v>108</v>
      </c>
      <c r="L1109" s="5" t="s">
        <v>18</v>
      </c>
      <c r="M1109" s="5">
        <v>0</v>
      </c>
      <c r="N1109" s="5">
        <v>9</v>
      </c>
      <c r="O1109" s="5">
        <v>-6.08</v>
      </c>
      <c r="P1109" s="6">
        <v>-1.19</v>
      </c>
    </row>
    <row r="1110" spans="1:16">
      <c r="A1110" s="17">
        <v>44985</v>
      </c>
      <c r="B1110" t="s">
        <v>363</v>
      </c>
      <c r="C1110" t="s">
        <v>433</v>
      </c>
      <c r="D1110" s="5">
        <v>489</v>
      </c>
      <c r="E1110" s="5" t="s">
        <v>18</v>
      </c>
      <c r="F1110" s="5">
        <v>0</v>
      </c>
      <c r="G1110" s="5" t="s">
        <v>34</v>
      </c>
      <c r="H1110" s="5" t="s">
        <v>34</v>
      </c>
      <c r="I1110" s="5">
        <v>294</v>
      </c>
      <c r="J1110" s="5">
        <v>0</v>
      </c>
      <c r="K1110" s="5">
        <v>174</v>
      </c>
      <c r="L1110" s="5" t="s">
        <v>19</v>
      </c>
      <c r="M1110" s="5">
        <v>0</v>
      </c>
      <c r="N1110" s="5">
        <v>7.5</v>
      </c>
      <c r="O1110" s="5">
        <v>-2.81</v>
      </c>
      <c r="P1110" s="6">
        <v>3.32</v>
      </c>
    </row>
    <row r="1111" spans="1:16">
      <c r="A1111" s="17">
        <v>44985</v>
      </c>
      <c r="B1111" t="s">
        <v>116</v>
      </c>
      <c r="C1111" t="s">
        <v>365</v>
      </c>
      <c r="D1111" s="5">
        <v>185</v>
      </c>
      <c r="E1111" s="5" t="s">
        <v>37</v>
      </c>
      <c r="F1111" s="5">
        <v>0</v>
      </c>
      <c r="G1111" s="5">
        <v>218</v>
      </c>
      <c r="H1111" s="5">
        <v>185</v>
      </c>
      <c r="I1111" s="5">
        <v>195</v>
      </c>
      <c r="J1111" s="5">
        <v>178</v>
      </c>
      <c r="K1111" s="5">
        <v>378</v>
      </c>
      <c r="L1111" s="5">
        <v>0</v>
      </c>
      <c r="M1111" s="5" t="s">
        <v>18</v>
      </c>
      <c r="N1111" s="5">
        <v>0</v>
      </c>
      <c r="O1111" s="5">
        <v>0.4</v>
      </c>
      <c r="P1111" s="6">
        <v>0.98</v>
      </c>
    </row>
    <row r="1112" spans="1:16">
      <c r="A1112" s="17">
        <v>44985</v>
      </c>
      <c r="B1112" t="s">
        <v>103</v>
      </c>
      <c r="C1112" t="s">
        <v>21</v>
      </c>
      <c r="D1112" s="5">
        <v>270</v>
      </c>
      <c r="E1112" s="5">
        <v>0</v>
      </c>
      <c r="F1112" s="5" t="s">
        <v>18</v>
      </c>
      <c r="G1112" s="5">
        <v>56</v>
      </c>
      <c r="H1112" s="5">
        <v>36</v>
      </c>
      <c r="I1112" s="5">
        <v>10</v>
      </c>
      <c r="J1112" s="5">
        <v>29</v>
      </c>
      <c r="K1112" s="5">
        <v>102</v>
      </c>
      <c r="L1112" s="5" t="s">
        <v>26</v>
      </c>
      <c r="M1112" s="5">
        <v>0</v>
      </c>
      <c r="N1112" s="5">
        <v>6.5</v>
      </c>
      <c r="O1112" s="5">
        <v>0</v>
      </c>
      <c r="P1112" s="6">
        <v>16.36</v>
      </c>
    </row>
    <row r="1113" spans="1:16">
      <c r="A1113" s="17">
        <v>44985</v>
      </c>
      <c r="B1113" t="s">
        <v>289</v>
      </c>
      <c r="C1113" t="s">
        <v>290</v>
      </c>
      <c r="D1113" s="5">
        <v>134</v>
      </c>
      <c r="E1113" s="5" t="s">
        <v>18</v>
      </c>
      <c r="F1113" s="5">
        <v>0</v>
      </c>
      <c r="G1113" s="5">
        <v>54</v>
      </c>
      <c r="H1113" s="5">
        <v>141</v>
      </c>
      <c r="I1113" s="5">
        <v>42</v>
      </c>
      <c r="J1113" s="5">
        <v>86</v>
      </c>
      <c r="K1113" s="5">
        <v>380</v>
      </c>
      <c r="L1113" s="5">
        <v>0</v>
      </c>
      <c r="M1113" s="5" t="s">
        <v>37</v>
      </c>
      <c r="N1113" s="5">
        <v>9</v>
      </c>
      <c r="O1113" s="5">
        <v>-1.75</v>
      </c>
      <c r="P1113" s="6">
        <v>5.46</v>
      </c>
    </row>
    <row r="1114" spans="1:16">
      <c r="A1114" s="17">
        <v>44985</v>
      </c>
      <c r="B1114" t="s">
        <v>340</v>
      </c>
      <c r="C1114" t="s">
        <v>311</v>
      </c>
      <c r="D1114" s="5">
        <v>33</v>
      </c>
      <c r="E1114" s="5" t="s">
        <v>19</v>
      </c>
      <c r="F1114" s="5">
        <v>0</v>
      </c>
      <c r="G1114" s="5">
        <v>145</v>
      </c>
      <c r="H1114" s="5">
        <v>200</v>
      </c>
      <c r="I1114" s="5">
        <v>103</v>
      </c>
      <c r="J1114" s="5">
        <v>73</v>
      </c>
      <c r="K1114" s="5">
        <v>455</v>
      </c>
      <c r="L1114" s="5" t="s">
        <v>18</v>
      </c>
      <c r="M1114" s="5">
        <v>0</v>
      </c>
      <c r="N1114" s="5">
        <v>8</v>
      </c>
      <c r="O1114" s="5">
        <v>-0.2</v>
      </c>
      <c r="P1114" s="6">
        <v>9.59</v>
      </c>
    </row>
    <row r="1115" spans="1:16">
      <c r="A1115" s="17">
        <v>44985</v>
      </c>
      <c r="B1115" t="s">
        <v>229</v>
      </c>
      <c r="C1115" t="s">
        <v>388</v>
      </c>
      <c r="D1115" s="5">
        <v>263</v>
      </c>
      <c r="E1115" s="5">
        <v>0</v>
      </c>
      <c r="F1115" s="5" t="s">
        <v>26</v>
      </c>
      <c r="G1115" s="5">
        <v>288</v>
      </c>
      <c r="H1115" s="5">
        <v>324</v>
      </c>
      <c r="I1115" s="5">
        <v>224</v>
      </c>
      <c r="J1115" s="5">
        <v>288</v>
      </c>
      <c r="K1115" s="5">
        <v>255</v>
      </c>
      <c r="L1115" s="5">
        <v>0</v>
      </c>
      <c r="M1115" s="5" t="s">
        <v>18</v>
      </c>
      <c r="N1115" s="5">
        <v>6</v>
      </c>
      <c r="O1115" s="5">
        <v>-14.88</v>
      </c>
      <c r="P1115" s="6">
        <v>-10.06</v>
      </c>
    </row>
    <row r="1116" spans="1:16">
      <c r="A1116" s="17">
        <v>44985</v>
      </c>
      <c r="B1116" t="s">
        <v>312</v>
      </c>
      <c r="C1116" t="s">
        <v>239</v>
      </c>
      <c r="D1116" s="5">
        <v>427</v>
      </c>
      <c r="E1116" s="5">
        <v>0</v>
      </c>
      <c r="F1116" s="5" t="s">
        <v>37</v>
      </c>
      <c r="G1116" s="5">
        <v>219</v>
      </c>
      <c r="H1116" s="5">
        <v>218</v>
      </c>
      <c r="I1116" s="5">
        <v>316</v>
      </c>
      <c r="J1116" s="5">
        <v>317</v>
      </c>
      <c r="K1116" s="5">
        <v>30</v>
      </c>
      <c r="L1116" s="5">
        <v>0</v>
      </c>
      <c r="M1116" s="5" t="s">
        <v>37</v>
      </c>
      <c r="N1116" s="5" t="e">
        <v>#N/A</v>
      </c>
      <c r="O1116" s="5">
        <v>-6.56</v>
      </c>
      <c r="P1116" s="6">
        <v>-11.84</v>
      </c>
    </row>
    <row r="1117" spans="1:16">
      <c r="A1117" s="17">
        <v>44985</v>
      </c>
      <c r="B1117" t="s">
        <v>231</v>
      </c>
      <c r="C1117" t="s">
        <v>240</v>
      </c>
      <c r="D1117" s="5">
        <v>42</v>
      </c>
      <c r="E1117" s="5">
        <v>0</v>
      </c>
      <c r="F1117" s="5" t="s">
        <v>18</v>
      </c>
      <c r="G1117" s="5">
        <v>204</v>
      </c>
      <c r="H1117" s="5">
        <v>184</v>
      </c>
      <c r="I1117" s="5">
        <v>333</v>
      </c>
      <c r="J1117" s="5">
        <v>312</v>
      </c>
      <c r="K1117" s="5">
        <v>203</v>
      </c>
      <c r="L1117" s="5" t="s">
        <v>18</v>
      </c>
      <c r="M1117" s="5">
        <v>0</v>
      </c>
      <c r="N1117" s="5">
        <v>-3.5</v>
      </c>
      <c r="O1117" s="5">
        <v>-2.2799999999999998</v>
      </c>
      <c r="P1117" s="6">
        <v>-8.98</v>
      </c>
    </row>
    <row r="1118" spans="1:16">
      <c r="A1118" s="17">
        <v>44985</v>
      </c>
      <c r="B1118" t="s">
        <v>383</v>
      </c>
      <c r="C1118" t="s">
        <v>230</v>
      </c>
      <c r="D1118" s="5">
        <v>10</v>
      </c>
      <c r="E1118" s="5" t="s">
        <v>18</v>
      </c>
      <c r="F1118" s="5">
        <v>0</v>
      </c>
      <c r="G1118" s="5">
        <v>278</v>
      </c>
      <c r="H1118" s="5">
        <v>325</v>
      </c>
      <c r="I1118" s="5">
        <v>104</v>
      </c>
      <c r="J1118" s="5">
        <v>167</v>
      </c>
      <c r="K1118" s="5">
        <v>448</v>
      </c>
      <c r="L1118" s="5" t="s">
        <v>304</v>
      </c>
      <c r="M1118" s="5">
        <v>0</v>
      </c>
      <c r="N1118" s="5">
        <v>18</v>
      </c>
      <c r="O1118" s="5">
        <v>-17.399999999999999</v>
      </c>
      <c r="P1118" s="6">
        <v>4.18</v>
      </c>
    </row>
    <row r="1119" spans="1:16">
      <c r="A1119" s="17">
        <v>44985</v>
      </c>
      <c r="B1119" t="s">
        <v>194</v>
      </c>
      <c r="C1119" t="s">
        <v>301</v>
      </c>
      <c r="D1119" s="5">
        <v>116</v>
      </c>
      <c r="E1119" s="5">
        <v>0</v>
      </c>
      <c r="F1119" s="5" t="s">
        <v>37</v>
      </c>
      <c r="G1119" s="5">
        <v>25</v>
      </c>
      <c r="H1119" s="5">
        <v>44</v>
      </c>
      <c r="I1119" s="5">
        <v>159</v>
      </c>
      <c r="J1119" s="5">
        <v>83</v>
      </c>
      <c r="K1119" s="5">
        <v>131</v>
      </c>
      <c r="L1119" s="5">
        <v>0</v>
      </c>
      <c r="M1119" s="5" t="s">
        <v>37</v>
      </c>
      <c r="N1119" s="5">
        <v>-2</v>
      </c>
      <c r="O1119" s="5">
        <v>12.35</v>
      </c>
      <c r="P1119" s="6">
        <v>2.2400000000000002</v>
      </c>
    </row>
    <row r="1120" spans="1:16">
      <c r="A1120" s="17">
        <v>44985</v>
      </c>
      <c r="B1120" t="s">
        <v>407</v>
      </c>
      <c r="C1120" t="s">
        <v>324</v>
      </c>
      <c r="D1120" s="5">
        <v>334</v>
      </c>
      <c r="E1120" s="5" t="s">
        <v>18</v>
      </c>
      <c r="F1120" s="5">
        <v>0</v>
      </c>
      <c r="G1120" s="5">
        <v>106</v>
      </c>
      <c r="H1120" s="5">
        <v>81</v>
      </c>
      <c r="I1120" s="5" t="s">
        <v>34</v>
      </c>
      <c r="J1120" s="5" t="s">
        <v>34</v>
      </c>
      <c r="K1120" s="5">
        <v>447</v>
      </c>
      <c r="L1120" s="5" t="s">
        <v>26</v>
      </c>
      <c r="M1120" s="5">
        <v>0</v>
      </c>
      <c r="N1120" s="5">
        <v>6</v>
      </c>
      <c r="O1120" s="5">
        <v>6.4</v>
      </c>
      <c r="P1120" s="6">
        <v>11.13</v>
      </c>
    </row>
    <row r="1121" spans="1:16">
      <c r="A1121" s="17">
        <v>44985</v>
      </c>
      <c r="B1121" t="s">
        <v>273</v>
      </c>
      <c r="C1121" t="s">
        <v>326</v>
      </c>
      <c r="D1121" s="5">
        <v>179</v>
      </c>
      <c r="E1121" s="5">
        <v>0</v>
      </c>
      <c r="F1121" s="5" t="s">
        <v>37</v>
      </c>
      <c r="G1121" s="5">
        <v>197</v>
      </c>
      <c r="H1121" s="5">
        <v>263</v>
      </c>
      <c r="I1121" s="5">
        <v>84</v>
      </c>
      <c r="J1121" s="5">
        <v>52</v>
      </c>
      <c r="K1121" s="5">
        <v>90</v>
      </c>
      <c r="L1121" s="5">
        <v>0</v>
      </c>
      <c r="M1121" s="5" t="s">
        <v>18</v>
      </c>
      <c r="N1121" s="5">
        <v>14</v>
      </c>
      <c r="O1121" s="5">
        <v>-4.92</v>
      </c>
      <c r="P1121" s="6">
        <v>11.42</v>
      </c>
    </row>
    <row r="1122" spans="1:16">
      <c r="A1122" s="17">
        <v>44985</v>
      </c>
      <c r="B1122" t="s">
        <v>274</v>
      </c>
      <c r="C1122" t="s">
        <v>275</v>
      </c>
      <c r="D1122" s="5">
        <v>408</v>
      </c>
      <c r="E1122" s="5" t="s">
        <v>421</v>
      </c>
      <c r="F1122" s="5">
        <v>0</v>
      </c>
      <c r="G1122" s="5">
        <v>116</v>
      </c>
      <c r="H1122" s="5">
        <v>104</v>
      </c>
      <c r="I1122" s="5">
        <v>301</v>
      </c>
      <c r="J1122" s="5">
        <v>279</v>
      </c>
      <c r="K1122" s="5">
        <v>64</v>
      </c>
      <c r="L1122" s="5">
        <v>0</v>
      </c>
      <c r="M1122" s="5" t="s">
        <v>37</v>
      </c>
      <c r="N1122" s="5">
        <v>-15</v>
      </c>
      <c r="O1122" s="5">
        <v>8.6300000000000008</v>
      </c>
      <c r="P1122" s="6">
        <v>-13.61</v>
      </c>
    </row>
    <row r="1123" spans="1:16">
      <c r="A1123" s="17">
        <v>44985</v>
      </c>
      <c r="B1123" t="s">
        <v>41</v>
      </c>
      <c r="C1123" t="s">
        <v>108</v>
      </c>
      <c r="D1123" s="5">
        <v>109</v>
      </c>
      <c r="E1123" s="5" t="s">
        <v>19</v>
      </c>
      <c r="F1123" s="5">
        <v>0</v>
      </c>
      <c r="G1123" s="5">
        <v>297</v>
      </c>
      <c r="H1123" s="5">
        <v>326</v>
      </c>
      <c r="I1123" s="5">
        <v>139</v>
      </c>
      <c r="J1123" s="5">
        <v>252</v>
      </c>
      <c r="K1123" s="5">
        <v>35</v>
      </c>
      <c r="L1123" s="5">
        <v>0</v>
      </c>
      <c r="M1123" s="5" t="s">
        <v>80</v>
      </c>
      <c r="N1123" s="5">
        <v>3</v>
      </c>
      <c r="O1123" s="5">
        <v>-11.11</v>
      </c>
      <c r="P1123" s="6">
        <v>-8.91</v>
      </c>
    </row>
    <row r="1124" spans="1:16">
      <c r="A1124" s="17">
        <v>44985</v>
      </c>
      <c r="B1124" t="s">
        <v>280</v>
      </c>
      <c r="C1124" t="s">
        <v>282</v>
      </c>
      <c r="D1124" s="5">
        <v>291</v>
      </c>
      <c r="E1124" s="5">
        <v>0</v>
      </c>
      <c r="F1124" s="5" t="s">
        <v>18</v>
      </c>
      <c r="G1124" s="5">
        <v>114</v>
      </c>
      <c r="H1124" s="5">
        <v>151</v>
      </c>
      <c r="I1124" s="5">
        <v>143</v>
      </c>
      <c r="J1124" s="5">
        <v>69</v>
      </c>
      <c r="K1124" s="5">
        <v>177</v>
      </c>
      <c r="L1124" s="5" t="s">
        <v>18</v>
      </c>
      <c r="M1124" s="5">
        <v>0</v>
      </c>
      <c r="N1124" s="5">
        <v>8</v>
      </c>
      <c r="O1124" s="5">
        <v>2.06</v>
      </c>
      <c r="P1124" s="6">
        <v>11.02</v>
      </c>
    </row>
    <row r="1125" spans="1:16">
      <c r="A1125" s="17">
        <v>44985</v>
      </c>
      <c r="B1125" t="s">
        <v>107</v>
      </c>
      <c r="C1125" t="s">
        <v>279</v>
      </c>
      <c r="D1125" s="5">
        <v>221</v>
      </c>
      <c r="E1125" s="5" t="s">
        <v>37</v>
      </c>
      <c r="F1125" s="5">
        <v>0</v>
      </c>
      <c r="G1125" s="5" t="s">
        <v>34</v>
      </c>
      <c r="H1125" s="5" t="s">
        <v>34</v>
      </c>
      <c r="I1125" s="5">
        <v>313</v>
      </c>
      <c r="J1125" s="5">
        <v>292</v>
      </c>
      <c r="K1125" s="5">
        <v>465</v>
      </c>
      <c r="L1125" s="5">
        <v>0</v>
      </c>
      <c r="M1125" s="5" t="s">
        <v>19</v>
      </c>
      <c r="N1125" s="5">
        <v>1</v>
      </c>
      <c r="O1125" s="5">
        <v>0</v>
      </c>
      <c r="P1125" s="6">
        <v>-12.83</v>
      </c>
    </row>
    <row r="1126" spans="1:16">
      <c r="A1126" s="17">
        <v>44985</v>
      </c>
      <c r="B1126" t="s">
        <v>278</v>
      </c>
      <c r="C1126" t="s">
        <v>276</v>
      </c>
      <c r="D1126" s="5">
        <v>24</v>
      </c>
      <c r="E1126" s="5">
        <v>0</v>
      </c>
      <c r="F1126" s="5" t="s">
        <v>18</v>
      </c>
      <c r="G1126" s="5">
        <v>258</v>
      </c>
      <c r="H1126" s="5">
        <v>138</v>
      </c>
      <c r="I1126" s="5">
        <v>140</v>
      </c>
      <c r="J1126" s="5">
        <v>119</v>
      </c>
      <c r="K1126" s="5">
        <v>4</v>
      </c>
      <c r="L1126" s="5" t="s">
        <v>18</v>
      </c>
      <c r="M1126" s="5">
        <v>0</v>
      </c>
      <c r="N1126" s="5">
        <v>10</v>
      </c>
      <c r="O1126" s="5">
        <v>1.37</v>
      </c>
      <c r="P1126" s="6">
        <v>6.26</v>
      </c>
    </row>
    <row r="1127" spans="1:16">
      <c r="A1127" s="17">
        <v>44985</v>
      </c>
      <c r="B1127" t="s">
        <v>277</v>
      </c>
      <c r="C1127" t="s">
        <v>40</v>
      </c>
      <c r="D1127" s="5">
        <v>44</v>
      </c>
      <c r="E1127" s="5">
        <v>0</v>
      </c>
      <c r="F1127" s="5" t="s">
        <v>18</v>
      </c>
      <c r="G1127" s="5">
        <v>93</v>
      </c>
      <c r="H1127" s="5">
        <v>213</v>
      </c>
      <c r="I1127" s="5">
        <v>326</v>
      </c>
      <c r="J1127" s="5">
        <v>310</v>
      </c>
      <c r="K1127" s="5">
        <v>283</v>
      </c>
      <c r="L1127" s="5" t="s">
        <v>18</v>
      </c>
      <c r="M1127" s="5">
        <v>0</v>
      </c>
      <c r="N1127" s="5">
        <v>-4.5</v>
      </c>
      <c r="O1127" s="5">
        <v>-2.2200000000000002</v>
      </c>
      <c r="P1127" s="6">
        <v>-6.06</v>
      </c>
    </row>
    <row r="1128" spans="1:16">
      <c r="A1128" s="17">
        <v>44985</v>
      </c>
      <c r="B1128" t="s">
        <v>30</v>
      </c>
      <c r="C1128" t="s">
        <v>112</v>
      </c>
      <c r="D1128" s="5">
        <v>133</v>
      </c>
      <c r="E1128" s="5">
        <v>0</v>
      </c>
      <c r="F1128" s="5" t="s">
        <v>60</v>
      </c>
      <c r="G1128" s="5">
        <v>102</v>
      </c>
      <c r="H1128" s="5">
        <v>229</v>
      </c>
      <c r="I1128" s="5">
        <v>152</v>
      </c>
      <c r="J1128" s="5">
        <v>202</v>
      </c>
      <c r="K1128" s="5">
        <v>400</v>
      </c>
      <c r="L1128" s="5">
        <v>0</v>
      </c>
      <c r="M1128" s="5" t="s">
        <v>19</v>
      </c>
      <c r="N1128" s="5">
        <v>4.5</v>
      </c>
      <c r="O1128" s="5">
        <v>-8.93</v>
      </c>
      <c r="P1128" s="6">
        <v>-3.89</v>
      </c>
    </row>
    <row r="1129" spans="1:16">
      <c r="A1129" s="17">
        <v>44985</v>
      </c>
      <c r="B1129" t="s">
        <v>390</v>
      </c>
      <c r="C1129" t="s">
        <v>46</v>
      </c>
      <c r="D1129" s="5">
        <v>449</v>
      </c>
      <c r="E1129" s="5" t="s">
        <v>19</v>
      </c>
      <c r="F1129" s="5">
        <v>0</v>
      </c>
      <c r="G1129" s="5">
        <v>9</v>
      </c>
      <c r="H1129" s="5">
        <v>74</v>
      </c>
      <c r="I1129" s="5">
        <v>50</v>
      </c>
      <c r="J1129" s="5">
        <v>55</v>
      </c>
      <c r="K1129" s="5">
        <v>348</v>
      </c>
      <c r="L1129" s="5">
        <v>0</v>
      </c>
      <c r="M1129" s="5" t="s">
        <v>19</v>
      </c>
      <c r="N1129" s="5">
        <v>-1.5</v>
      </c>
      <c r="O1129" s="5">
        <v>12.43</v>
      </c>
      <c r="P1129" s="6">
        <v>11.09</v>
      </c>
    </row>
    <row r="1130" spans="1:16">
      <c r="A1130" s="17">
        <v>44985</v>
      </c>
      <c r="B1130" t="s">
        <v>305</v>
      </c>
      <c r="C1130" t="s">
        <v>404</v>
      </c>
      <c r="D1130" s="5">
        <v>401</v>
      </c>
      <c r="E1130" s="5">
        <v>0</v>
      </c>
      <c r="F1130" s="5" t="s">
        <v>18</v>
      </c>
      <c r="G1130" s="5">
        <v>12</v>
      </c>
      <c r="H1130" s="5">
        <v>59</v>
      </c>
      <c r="I1130" s="5">
        <v>3</v>
      </c>
      <c r="J1130" s="5">
        <v>7</v>
      </c>
      <c r="K1130" s="5">
        <v>171</v>
      </c>
      <c r="L1130" s="5">
        <v>6</v>
      </c>
      <c r="M1130" s="5">
        <v>0</v>
      </c>
      <c r="N1130" s="5">
        <v>8.5</v>
      </c>
      <c r="O1130" s="5">
        <v>13.64</v>
      </c>
      <c r="P1130" s="6">
        <v>22</v>
      </c>
    </row>
    <row r="1131" spans="1:16">
      <c r="A1131" s="17">
        <v>44985</v>
      </c>
      <c r="B1131" t="s">
        <v>270</v>
      </c>
      <c r="C1131" t="s">
        <v>42</v>
      </c>
      <c r="D1131" s="5">
        <v>17</v>
      </c>
      <c r="E1131" s="5">
        <v>0</v>
      </c>
      <c r="F1131" s="5" t="s">
        <v>18</v>
      </c>
      <c r="G1131" s="5">
        <v>15</v>
      </c>
      <c r="H1131" s="5">
        <v>21</v>
      </c>
      <c r="I1131" s="5">
        <v>13</v>
      </c>
      <c r="J1131" s="5">
        <v>2</v>
      </c>
      <c r="K1131" s="5">
        <v>386</v>
      </c>
      <c r="L1131" s="5">
        <v>1</v>
      </c>
      <c r="M1131" s="5">
        <v>0</v>
      </c>
      <c r="N1131" s="5">
        <v>5.5</v>
      </c>
      <c r="O1131" s="5">
        <v>20.149999999999999</v>
      </c>
      <c r="P1131" s="6">
        <v>27.6</v>
      </c>
    </row>
    <row r="1132" spans="1:16">
      <c r="A1132" s="17">
        <v>44985</v>
      </c>
      <c r="B1132" t="s">
        <v>209</v>
      </c>
      <c r="C1132" t="s">
        <v>293</v>
      </c>
      <c r="D1132" s="5">
        <v>342</v>
      </c>
      <c r="E1132" s="5">
        <v>6</v>
      </c>
      <c r="F1132" s="5">
        <v>0</v>
      </c>
      <c r="G1132" s="5">
        <v>33</v>
      </c>
      <c r="H1132" s="5">
        <v>31</v>
      </c>
      <c r="I1132" s="5" t="s">
        <v>34</v>
      </c>
      <c r="J1132" s="5" t="s">
        <v>34</v>
      </c>
      <c r="K1132" s="5">
        <v>32</v>
      </c>
      <c r="L1132" s="5">
        <v>0</v>
      </c>
      <c r="M1132" s="5" t="s">
        <v>18</v>
      </c>
      <c r="N1132" s="5">
        <v>2.5</v>
      </c>
      <c r="O1132" s="5">
        <v>18.93</v>
      </c>
      <c r="P1132" s="6">
        <v>17.13</v>
      </c>
    </row>
    <row r="1133" spans="1:16">
      <c r="A1133" s="17">
        <v>44985</v>
      </c>
      <c r="B1133" t="s">
        <v>338</v>
      </c>
      <c r="C1133" t="s">
        <v>271</v>
      </c>
      <c r="D1133" s="5">
        <v>393</v>
      </c>
      <c r="E1133" s="5">
        <v>0</v>
      </c>
      <c r="F1133" s="5">
        <v>1</v>
      </c>
      <c r="G1133" s="5">
        <v>78</v>
      </c>
      <c r="H1133" s="5">
        <v>47</v>
      </c>
      <c r="I1133" s="5">
        <v>57</v>
      </c>
      <c r="J1133" s="5">
        <v>91</v>
      </c>
      <c r="K1133" s="5">
        <v>232</v>
      </c>
      <c r="L1133" s="5" t="s">
        <v>18</v>
      </c>
      <c r="M1133" s="5">
        <v>0</v>
      </c>
      <c r="N1133" s="5">
        <v>-5</v>
      </c>
      <c r="O1133" s="5">
        <v>15.98</v>
      </c>
      <c r="P1133" s="6">
        <v>5.6</v>
      </c>
    </row>
    <row r="1134" spans="1:16">
      <c r="A1134" s="17">
        <v>44985</v>
      </c>
      <c r="B1134" t="s">
        <v>434</v>
      </c>
      <c r="C1134" t="s">
        <v>211</v>
      </c>
      <c r="D1134" s="5" t="e">
        <v>#N/A</v>
      </c>
      <c r="E1134" s="5" t="e">
        <v>#N/A</v>
      </c>
      <c r="F1134" s="5" t="e">
        <v>#N/A</v>
      </c>
      <c r="G1134" s="5" t="s">
        <v>34</v>
      </c>
      <c r="H1134" s="5" t="s">
        <v>34</v>
      </c>
      <c r="I1134" s="5" t="s">
        <v>34</v>
      </c>
      <c r="J1134" s="5" t="s">
        <v>34</v>
      </c>
      <c r="K1134" s="5">
        <v>520</v>
      </c>
      <c r="L1134" s="5" t="s">
        <v>18</v>
      </c>
      <c r="M1134" s="5">
        <v>0</v>
      </c>
      <c r="N1134" s="5" t="e">
        <v>#N/A</v>
      </c>
      <c r="O1134" s="5" t="e">
        <v>#N/A</v>
      </c>
      <c r="P1134" s="6">
        <v>0</v>
      </c>
    </row>
    <row r="1135" spans="1:16">
      <c r="A1135" s="17">
        <v>44985</v>
      </c>
      <c r="B1135" t="s">
        <v>125</v>
      </c>
      <c r="C1135" t="s">
        <v>339</v>
      </c>
      <c r="D1135" s="5">
        <v>452</v>
      </c>
      <c r="E1135" s="5">
        <v>0</v>
      </c>
      <c r="F1135" s="5" t="s">
        <v>19</v>
      </c>
      <c r="G1135" s="5">
        <v>39</v>
      </c>
      <c r="H1135" s="5">
        <v>45</v>
      </c>
      <c r="I1135" s="5">
        <v>36</v>
      </c>
      <c r="J1135" s="5">
        <v>283</v>
      </c>
      <c r="K1135" s="5">
        <v>196</v>
      </c>
      <c r="L1135" s="5">
        <v>0</v>
      </c>
      <c r="M1135" s="5" t="s">
        <v>19</v>
      </c>
      <c r="N1135" s="5">
        <v>-10.5</v>
      </c>
      <c r="O1135" s="5">
        <v>10.48</v>
      </c>
      <c r="P1135" s="6">
        <v>-9.0399999999999991</v>
      </c>
    </row>
    <row r="1136" spans="1:16">
      <c r="A1136" s="17">
        <v>44985</v>
      </c>
      <c r="B1136" t="s">
        <v>221</v>
      </c>
      <c r="C1136" t="s">
        <v>317</v>
      </c>
      <c r="D1136" s="5">
        <v>226</v>
      </c>
      <c r="E1136" s="5">
        <v>0</v>
      </c>
      <c r="F1136" s="5" t="s">
        <v>18</v>
      </c>
      <c r="G1136" s="5">
        <v>22</v>
      </c>
      <c r="H1136" s="5">
        <v>40</v>
      </c>
      <c r="I1136" s="5">
        <v>81</v>
      </c>
      <c r="J1136" s="5">
        <v>94</v>
      </c>
      <c r="K1136" s="5">
        <v>251</v>
      </c>
      <c r="L1136" s="5" t="s">
        <v>26</v>
      </c>
      <c r="M1136" s="5">
        <v>0</v>
      </c>
      <c r="N1136" s="5">
        <v>-4.5</v>
      </c>
      <c r="O1136" s="5">
        <v>16.809999999999999</v>
      </c>
      <c r="P1136" s="6">
        <v>7.75</v>
      </c>
    </row>
    <row r="1137" spans="1:16">
      <c r="A1137" s="17">
        <v>44985</v>
      </c>
      <c r="B1137" t="s">
        <v>39</v>
      </c>
      <c r="C1137" t="s">
        <v>195</v>
      </c>
      <c r="D1137" s="5">
        <v>353</v>
      </c>
      <c r="E1137" s="5">
        <v>0</v>
      </c>
      <c r="F1137" s="5" t="s">
        <v>19</v>
      </c>
      <c r="G1137" s="5">
        <v>86</v>
      </c>
      <c r="H1137" s="5">
        <v>234</v>
      </c>
      <c r="I1137" s="5">
        <v>65</v>
      </c>
      <c r="J1137" s="5">
        <v>51</v>
      </c>
      <c r="K1137" s="5">
        <v>233</v>
      </c>
      <c r="L1137" s="5" t="s">
        <v>18</v>
      </c>
      <c r="M1137" s="5">
        <v>0</v>
      </c>
      <c r="N1137" s="5">
        <v>16</v>
      </c>
      <c r="O1137" s="5">
        <v>-4.24</v>
      </c>
      <c r="P1137" s="6">
        <v>15.59</v>
      </c>
    </row>
    <row r="1138" spans="1:16">
      <c r="A1138" s="17">
        <v>44985</v>
      </c>
      <c r="B1138" t="s">
        <v>134</v>
      </c>
      <c r="C1138" t="s">
        <v>392</v>
      </c>
      <c r="D1138" s="5">
        <v>125</v>
      </c>
      <c r="E1138" s="5">
        <v>0</v>
      </c>
      <c r="F1138" s="5" t="s">
        <v>18</v>
      </c>
      <c r="G1138" s="5">
        <v>131</v>
      </c>
      <c r="H1138" s="5">
        <v>180</v>
      </c>
      <c r="I1138" s="5">
        <v>286</v>
      </c>
      <c r="J1138" s="5">
        <v>60</v>
      </c>
      <c r="K1138" s="5">
        <v>256</v>
      </c>
      <c r="L1138" s="5">
        <v>0</v>
      </c>
      <c r="M1138" s="5" t="s">
        <v>19</v>
      </c>
      <c r="N1138" s="5">
        <v>7.5</v>
      </c>
      <c r="O1138" s="5">
        <v>1.76</v>
      </c>
      <c r="P1138" s="6">
        <v>14.52</v>
      </c>
    </row>
    <row r="1139" spans="1:16">
      <c r="A1139" s="17">
        <v>44985</v>
      </c>
      <c r="B1139" t="s">
        <v>73</v>
      </c>
      <c r="C1139" t="s">
        <v>135</v>
      </c>
      <c r="D1139" s="5">
        <v>81</v>
      </c>
      <c r="E1139" s="5" t="s">
        <v>18</v>
      </c>
      <c r="F1139" s="5">
        <v>0</v>
      </c>
      <c r="G1139" s="5" t="s">
        <v>34</v>
      </c>
      <c r="H1139" s="5" t="s">
        <v>34</v>
      </c>
      <c r="I1139" s="5">
        <v>335</v>
      </c>
      <c r="J1139" s="5">
        <v>134</v>
      </c>
      <c r="K1139" s="5">
        <v>345</v>
      </c>
      <c r="L1139" s="5" t="s">
        <v>18</v>
      </c>
      <c r="M1139" s="5">
        <v>0</v>
      </c>
      <c r="N1139" s="5">
        <v>2.5</v>
      </c>
      <c r="O1139" s="5">
        <v>6.1</v>
      </c>
      <c r="P1139" s="6">
        <v>6.82</v>
      </c>
    </row>
    <row r="1140" spans="1:16">
      <c r="A1140" s="17">
        <v>44986</v>
      </c>
      <c r="B1140" t="s">
        <v>120</v>
      </c>
      <c r="C1140" t="s">
        <v>331</v>
      </c>
      <c r="D1140" s="5">
        <v>66</v>
      </c>
      <c r="E1140" s="5" t="s">
        <v>18</v>
      </c>
      <c r="F1140" s="5">
        <v>0</v>
      </c>
      <c r="G1140" s="5">
        <v>340</v>
      </c>
      <c r="H1140" s="5">
        <v>262</v>
      </c>
      <c r="I1140" s="5">
        <v>274</v>
      </c>
      <c r="J1140" s="5">
        <v>275</v>
      </c>
      <c r="K1140" s="5">
        <v>145</v>
      </c>
      <c r="L1140" s="5">
        <v>0</v>
      </c>
      <c r="M1140" s="5" t="s">
        <v>18</v>
      </c>
      <c r="N1140" s="5">
        <v>2.5</v>
      </c>
      <c r="O1140" s="5">
        <v>-11.24</v>
      </c>
      <c r="P1140" s="6">
        <v>-10.87</v>
      </c>
    </row>
    <row r="1141" spans="1:16">
      <c r="A1141" s="17">
        <v>44986</v>
      </c>
      <c r="B1141" t="s">
        <v>386</v>
      </c>
      <c r="C1141" t="s">
        <v>337</v>
      </c>
      <c r="D1141" s="5">
        <v>475</v>
      </c>
      <c r="E1141" s="5">
        <v>1</v>
      </c>
      <c r="F1141" s="5">
        <v>0</v>
      </c>
      <c r="G1141" s="5">
        <v>26</v>
      </c>
      <c r="H1141" s="5">
        <v>15</v>
      </c>
      <c r="I1141" s="5">
        <v>85</v>
      </c>
      <c r="J1141" s="5">
        <v>30</v>
      </c>
      <c r="K1141" s="5">
        <v>317</v>
      </c>
      <c r="L1141" s="5">
        <v>1</v>
      </c>
      <c r="M1141" s="5">
        <v>0</v>
      </c>
      <c r="N1141" s="5">
        <v>3.5</v>
      </c>
      <c r="O1141" s="5">
        <v>18.989999999999998</v>
      </c>
      <c r="P1141" s="6">
        <v>17.850000000000001</v>
      </c>
    </row>
    <row r="1142" spans="1:16">
      <c r="A1142" s="17">
        <v>44986</v>
      </c>
      <c r="B1142" t="s">
        <v>38</v>
      </c>
      <c r="C1142" t="s">
        <v>121</v>
      </c>
      <c r="D1142" s="5">
        <v>21</v>
      </c>
      <c r="E1142" s="5">
        <v>0</v>
      </c>
      <c r="F1142" s="5">
        <v>1</v>
      </c>
      <c r="G1142" s="5">
        <v>28</v>
      </c>
      <c r="H1142" s="5">
        <v>18</v>
      </c>
      <c r="I1142" s="5">
        <v>19</v>
      </c>
      <c r="J1142" s="5">
        <v>4</v>
      </c>
      <c r="K1142" s="5">
        <v>5</v>
      </c>
      <c r="L1142" s="5">
        <v>3</v>
      </c>
      <c r="M1142" s="5">
        <v>0</v>
      </c>
      <c r="N1142" s="5">
        <v>10</v>
      </c>
      <c r="O1142" s="5">
        <v>18.59</v>
      </c>
      <c r="P1142" s="6">
        <v>26.03</v>
      </c>
    </row>
    <row r="1143" spans="1:16">
      <c r="A1143" s="17">
        <v>44986</v>
      </c>
      <c r="B1143" t="s">
        <v>266</v>
      </c>
      <c r="C1143" t="s">
        <v>220</v>
      </c>
      <c r="D1143" s="5">
        <v>501</v>
      </c>
      <c r="E1143" s="5">
        <v>0</v>
      </c>
      <c r="F1143" s="5" t="s">
        <v>169</v>
      </c>
      <c r="G1143" s="5">
        <v>141</v>
      </c>
      <c r="H1143" s="5">
        <v>0</v>
      </c>
      <c r="I1143" s="5">
        <v>21</v>
      </c>
      <c r="J1143" s="5">
        <v>6</v>
      </c>
      <c r="K1143" s="5">
        <v>84</v>
      </c>
      <c r="L1143" s="5">
        <v>3</v>
      </c>
      <c r="M1143" s="5">
        <v>0</v>
      </c>
      <c r="N1143" s="5">
        <v>17.5</v>
      </c>
      <c r="O1143" s="5">
        <v>1.91</v>
      </c>
      <c r="P1143" s="6">
        <v>24.4</v>
      </c>
    </row>
    <row r="1144" spans="1:16">
      <c r="A1144" s="17">
        <v>44986</v>
      </c>
      <c r="B1144" t="s">
        <v>225</v>
      </c>
      <c r="C1144" t="s">
        <v>268</v>
      </c>
      <c r="D1144" s="5">
        <v>209</v>
      </c>
      <c r="E1144" s="5">
        <v>2</v>
      </c>
      <c r="F1144" s="5">
        <v>0</v>
      </c>
      <c r="G1144" s="5">
        <v>18</v>
      </c>
      <c r="H1144" s="5">
        <v>43</v>
      </c>
      <c r="I1144" s="5">
        <v>8</v>
      </c>
      <c r="J1144" s="5">
        <v>17</v>
      </c>
      <c r="K1144" s="5">
        <v>293</v>
      </c>
      <c r="L1144" s="5" t="s">
        <v>18</v>
      </c>
      <c r="M1144" s="5">
        <v>0</v>
      </c>
      <c r="N1144" s="5">
        <v>-1</v>
      </c>
      <c r="O1144" s="5">
        <v>18.97</v>
      </c>
      <c r="P1144" s="6">
        <v>12.17</v>
      </c>
    </row>
    <row r="1145" spans="1:16">
      <c r="A1145" s="17">
        <v>44986</v>
      </c>
      <c r="B1145" t="s">
        <v>292</v>
      </c>
      <c r="C1145" t="s">
        <v>291</v>
      </c>
      <c r="D1145" s="5">
        <v>446</v>
      </c>
      <c r="E1145" s="5" t="s">
        <v>18</v>
      </c>
      <c r="F1145" s="5">
        <v>0</v>
      </c>
      <c r="G1145" s="5">
        <v>79</v>
      </c>
      <c r="H1145" s="5">
        <v>88</v>
      </c>
      <c r="I1145" s="5">
        <v>17</v>
      </c>
      <c r="J1145" s="5">
        <v>34</v>
      </c>
      <c r="K1145" s="5">
        <v>178</v>
      </c>
      <c r="L1145" s="5">
        <v>4</v>
      </c>
      <c r="M1145" s="5">
        <v>0</v>
      </c>
      <c r="N1145" s="5">
        <v>10</v>
      </c>
      <c r="O1145" s="5">
        <v>9.4</v>
      </c>
      <c r="P1145" s="6">
        <v>16.8</v>
      </c>
    </row>
    <row r="1146" spans="1:16">
      <c r="A1146" s="17">
        <v>44986</v>
      </c>
      <c r="B1146" t="s">
        <v>17</v>
      </c>
      <c r="C1146" t="s">
        <v>265</v>
      </c>
      <c r="D1146" s="5">
        <v>309</v>
      </c>
      <c r="E1146" s="5">
        <v>2</v>
      </c>
      <c r="F1146" s="5">
        <v>0</v>
      </c>
      <c r="G1146" s="5">
        <v>146</v>
      </c>
      <c r="H1146" s="5">
        <v>62</v>
      </c>
      <c r="I1146" s="5">
        <v>27</v>
      </c>
      <c r="J1146" s="5">
        <v>129</v>
      </c>
      <c r="K1146" s="5">
        <v>288</v>
      </c>
      <c r="L1146" s="5">
        <v>0</v>
      </c>
      <c r="M1146" s="5" t="s">
        <v>60</v>
      </c>
      <c r="N1146" s="5">
        <v>-3.5</v>
      </c>
      <c r="O1146" s="5">
        <v>12.2</v>
      </c>
      <c r="P1146" s="6">
        <v>-0.15</v>
      </c>
    </row>
    <row r="1147" spans="1:16">
      <c r="A1147" s="17">
        <v>44986</v>
      </c>
      <c r="B1147" t="s">
        <v>349</v>
      </c>
      <c r="C1147" t="s">
        <v>235</v>
      </c>
      <c r="D1147" s="5">
        <v>189</v>
      </c>
      <c r="E1147" s="5">
        <v>0</v>
      </c>
      <c r="F1147" s="5" t="s">
        <v>60</v>
      </c>
      <c r="G1147" s="5">
        <v>257</v>
      </c>
      <c r="H1147" s="5">
        <v>361</v>
      </c>
      <c r="I1147" s="5">
        <v>209</v>
      </c>
      <c r="J1147" s="5">
        <v>340</v>
      </c>
      <c r="K1147" s="5">
        <v>219</v>
      </c>
      <c r="L1147" s="5" t="s">
        <v>75</v>
      </c>
      <c r="M1147" s="5">
        <v>0</v>
      </c>
      <c r="N1147" s="5" t="e">
        <v>#N/A</v>
      </c>
      <c r="O1147" s="5" t="e">
        <v>#N/A</v>
      </c>
      <c r="P1147" s="6">
        <v>-12.42</v>
      </c>
    </row>
    <row r="1148" spans="1:16">
      <c r="A1148" s="17">
        <v>44986</v>
      </c>
      <c r="B1148" t="s">
        <v>393</v>
      </c>
      <c r="C1148" t="s">
        <v>262</v>
      </c>
      <c r="D1148" s="5" t="e">
        <v>#N/A</v>
      </c>
      <c r="E1148" s="5" t="e">
        <v>#N/A</v>
      </c>
      <c r="F1148" s="5" t="e">
        <v>#N/A</v>
      </c>
      <c r="G1148" s="5" t="s">
        <v>34</v>
      </c>
      <c r="H1148" s="5" t="s">
        <v>34</v>
      </c>
      <c r="I1148" s="5">
        <v>327</v>
      </c>
      <c r="J1148" s="5">
        <v>306</v>
      </c>
      <c r="K1148" s="5">
        <v>114</v>
      </c>
      <c r="L1148" s="5" t="s">
        <v>18</v>
      </c>
      <c r="M1148" s="5">
        <v>0</v>
      </c>
      <c r="N1148" s="5" t="e">
        <v>#N/A</v>
      </c>
      <c r="O1148" s="5" t="e">
        <v>#N/A</v>
      </c>
      <c r="P1148" s="6">
        <v>-13.03</v>
      </c>
    </row>
    <row r="1149" spans="1:16">
      <c r="A1149" s="17">
        <v>44986</v>
      </c>
      <c r="B1149" t="s">
        <v>223</v>
      </c>
      <c r="C1149" t="s">
        <v>350</v>
      </c>
      <c r="D1149" s="5">
        <v>61</v>
      </c>
      <c r="E1149" s="5">
        <v>0</v>
      </c>
      <c r="F1149" s="5" t="s">
        <v>19</v>
      </c>
      <c r="G1149" s="5">
        <v>347</v>
      </c>
      <c r="H1149" s="5">
        <v>327</v>
      </c>
      <c r="I1149" s="5" t="s">
        <v>34</v>
      </c>
      <c r="J1149" s="5" t="s">
        <v>34</v>
      </c>
      <c r="K1149" s="5">
        <v>373</v>
      </c>
      <c r="L1149" s="5">
        <v>0</v>
      </c>
      <c r="M1149" s="5" t="s">
        <v>18</v>
      </c>
      <c r="N1149" s="5">
        <v>4.5</v>
      </c>
      <c r="O1149" s="5">
        <v>-16.260000000000002</v>
      </c>
      <c r="P1149" s="6">
        <v>0</v>
      </c>
    </row>
    <row r="1150" spans="1:16">
      <c r="A1150" s="17">
        <v>44986</v>
      </c>
      <c r="B1150" t="s">
        <v>238</v>
      </c>
      <c r="C1150" t="s">
        <v>237</v>
      </c>
      <c r="D1150" s="5">
        <v>454</v>
      </c>
      <c r="E1150" s="5" t="s">
        <v>19</v>
      </c>
      <c r="F1150" s="5">
        <v>0</v>
      </c>
      <c r="G1150" s="5">
        <v>192</v>
      </c>
      <c r="H1150" s="5">
        <v>304</v>
      </c>
      <c r="I1150" s="5">
        <v>260</v>
      </c>
      <c r="J1150" s="5">
        <v>323</v>
      </c>
      <c r="K1150" s="5">
        <v>331</v>
      </c>
      <c r="L1150" s="5" t="s">
        <v>18</v>
      </c>
      <c r="M1150" s="5">
        <v>0</v>
      </c>
      <c r="N1150" s="5">
        <v>2</v>
      </c>
      <c r="O1150" s="5">
        <v>-12.17</v>
      </c>
      <c r="P1150" s="6">
        <v>-15.06</v>
      </c>
    </row>
    <row r="1151" spans="1:16">
      <c r="A1151" s="17">
        <v>44986</v>
      </c>
      <c r="B1151" t="s">
        <v>177</v>
      </c>
      <c r="C1151" t="s">
        <v>306</v>
      </c>
      <c r="D1151" s="5">
        <v>412</v>
      </c>
      <c r="E1151" s="5">
        <v>0</v>
      </c>
      <c r="F1151" s="5" t="s">
        <v>169</v>
      </c>
      <c r="G1151" s="5">
        <v>133</v>
      </c>
      <c r="H1151" s="5">
        <v>245</v>
      </c>
      <c r="I1151" s="5">
        <v>166</v>
      </c>
      <c r="J1151" s="5">
        <v>144</v>
      </c>
      <c r="K1151" s="5">
        <v>359</v>
      </c>
      <c r="L1151" s="5" t="s">
        <v>19</v>
      </c>
      <c r="M1151" s="5">
        <v>0</v>
      </c>
      <c r="N1151" s="5">
        <v>13.5</v>
      </c>
      <c r="O1151" s="5">
        <v>-11.86</v>
      </c>
      <c r="P1151" s="6">
        <v>2.5499999999999998</v>
      </c>
    </row>
    <row r="1152" spans="1:16">
      <c r="A1152" s="17">
        <v>44986</v>
      </c>
      <c r="B1152" t="s">
        <v>320</v>
      </c>
      <c r="C1152" t="s">
        <v>318</v>
      </c>
      <c r="D1152" s="5">
        <v>325</v>
      </c>
      <c r="E1152" s="5">
        <v>0</v>
      </c>
      <c r="F1152" s="5" t="s">
        <v>18</v>
      </c>
      <c r="G1152" s="5">
        <v>64</v>
      </c>
      <c r="H1152" s="5">
        <v>102</v>
      </c>
      <c r="I1152" s="5">
        <v>203</v>
      </c>
      <c r="J1152" s="5">
        <v>206</v>
      </c>
      <c r="K1152" s="5" t="s">
        <v>34</v>
      </c>
      <c r="L1152" s="5" t="e">
        <v>#N/A</v>
      </c>
      <c r="M1152" s="5" t="e">
        <v>#N/A</v>
      </c>
      <c r="N1152" s="5">
        <v>-2.5</v>
      </c>
      <c r="O1152" s="5">
        <v>0.79</v>
      </c>
      <c r="P1152" s="6">
        <v>-2.19</v>
      </c>
    </row>
    <row r="1153" spans="1:16">
      <c r="A1153" s="17">
        <v>44986</v>
      </c>
      <c r="B1153" t="s">
        <v>389</v>
      </c>
      <c r="C1153" t="s">
        <v>322</v>
      </c>
      <c r="D1153" s="5">
        <v>213</v>
      </c>
      <c r="E1153" s="5">
        <v>0</v>
      </c>
      <c r="F1153" s="5" t="s">
        <v>18</v>
      </c>
      <c r="G1153" s="5">
        <v>107</v>
      </c>
      <c r="H1153" s="5">
        <v>149</v>
      </c>
      <c r="I1153" s="5">
        <v>180</v>
      </c>
      <c r="J1153" s="5">
        <v>106</v>
      </c>
      <c r="K1153" s="5">
        <v>103</v>
      </c>
      <c r="L1153" s="5">
        <v>0</v>
      </c>
      <c r="M1153" s="5" t="s">
        <v>18</v>
      </c>
      <c r="N1153" s="5">
        <v>11.5</v>
      </c>
      <c r="O1153" s="5">
        <v>-1.94</v>
      </c>
      <c r="P1153" s="6">
        <v>6.17</v>
      </c>
    </row>
    <row r="1154" spans="1:16">
      <c r="A1154" s="17">
        <v>44986</v>
      </c>
      <c r="B1154" t="s">
        <v>319</v>
      </c>
      <c r="C1154" t="s">
        <v>272</v>
      </c>
      <c r="D1154" s="5">
        <v>129</v>
      </c>
      <c r="E1154" s="5" t="s">
        <v>37</v>
      </c>
      <c r="F1154" s="5">
        <v>0</v>
      </c>
      <c r="G1154" s="5">
        <v>213</v>
      </c>
      <c r="H1154" s="5">
        <v>194</v>
      </c>
      <c r="I1154" s="5">
        <v>91</v>
      </c>
      <c r="J1154" s="5">
        <v>147</v>
      </c>
      <c r="K1154" s="5">
        <v>89</v>
      </c>
      <c r="L1154" s="5" t="s">
        <v>37</v>
      </c>
      <c r="M1154" s="5">
        <v>0</v>
      </c>
      <c r="N1154" s="5">
        <v>8</v>
      </c>
      <c r="O1154" s="5">
        <v>-3.63</v>
      </c>
      <c r="P1154" s="6">
        <v>2.68</v>
      </c>
    </row>
    <row r="1155" spans="1:16">
      <c r="A1155" s="17">
        <v>44986</v>
      </c>
      <c r="B1155" t="s">
        <v>325</v>
      </c>
      <c r="C1155" t="s">
        <v>323</v>
      </c>
      <c r="D1155" s="5">
        <v>123</v>
      </c>
      <c r="E1155" s="5" t="s">
        <v>19</v>
      </c>
      <c r="F1155" s="5">
        <v>0</v>
      </c>
      <c r="G1155" s="5">
        <v>243</v>
      </c>
      <c r="H1155" s="5">
        <v>192</v>
      </c>
      <c r="I1155" s="5">
        <v>211</v>
      </c>
      <c r="J1155" s="5">
        <v>114</v>
      </c>
      <c r="K1155" s="5">
        <v>128</v>
      </c>
      <c r="L1155" s="5" t="s">
        <v>26</v>
      </c>
      <c r="M1155" s="5">
        <v>0</v>
      </c>
      <c r="N1155" s="5">
        <v>3.5</v>
      </c>
      <c r="O1155" s="5">
        <v>1.81</v>
      </c>
      <c r="P1155" s="6">
        <v>2.34</v>
      </c>
    </row>
    <row r="1156" spans="1:16">
      <c r="A1156" s="17">
        <v>44986</v>
      </c>
      <c r="B1156" t="s">
        <v>98</v>
      </c>
      <c r="C1156" t="s">
        <v>372</v>
      </c>
      <c r="D1156" s="5">
        <v>487</v>
      </c>
      <c r="E1156" s="5" t="s">
        <v>19</v>
      </c>
      <c r="F1156" s="5">
        <v>0</v>
      </c>
      <c r="G1156" s="5" t="s">
        <v>34</v>
      </c>
      <c r="H1156" s="5" t="s">
        <v>34</v>
      </c>
      <c r="I1156" s="5">
        <v>268</v>
      </c>
      <c r="J1156" s="5">
        <v>236</v>
      </c>
      <c r="K1156" s="5" t="s">
        <v>34</v>
      </c>
      <c r="L1156" s="5" t="e">
        <v>#N/A</v>
      </c>
      <c r="M1156" s="5" t="e">
        <v>#N/A</v>
      </c>
      <c r="N1156" s="5">
        <v>7.5</v>
      </c>
      <c r="O1156" s="5">
        <v>-16.11</v>
      </c>
      <c r="P1156" s="6" t="e">
        <v>#N/A</v>
      </c>
    </row>
    <row r="1157" spans="1:16">
      <c r="A1157" s="17">
        <v>44986</v>
      </c>
      <c r="B1157" t="s">
        <v>118</v>
      </c>
      <c r="C1157" t="s">
        <v>335</v>
      </c>
      <c r="D1157" s="5">
        <v>510</v>
      </c>
      <c r="E1157" s="5" t="s">
        <v>44</v>
      </c>
      <c r="F1157" s="5">
        <v>0</v>
      </c>
      <c r="G1157" s="5" t="s">
        <v>34</v>
      </c>
      <c r="H1157" s="5" t="s">
        <v>34</v>
      </c>
      <c r="I1157" s="5">
        <v>138</v>
      </c>
      <c r="J1157" s="5">
        <v>145</v>
      </c>
      <c r="K1157" s="5">
        <v>377</v>
      </c>
      <c r="L1157" s="5" t="s">
        <v>19</v>
      </c>
      <c r="M1157" s="5">
        <v>0</v>
      </c>
      <c r="N1157" s="5" t="e">
        <v>#N/A</v>
      </c>
      <c r="O1157" s="5">
        <v>0</v>
      </c>
      <c r="P1157" s="6">
        <v>4.6900000000000004</v>
      </c>
    </row>
    <row r="1158" spans="1:16">
      <c r="A1158" s="17">
        <v>44986</v>
      </c>
      <c r="B1158" t="s">
        <v>48</v>
      </c>
      <c r="C1158" t="s">
        <v>286</v>
      </c>
      <c r="D1158" s="5">
        <v>294</v>
      </c>
      <c r="E1158" s="5" t="s">
        <v>18</v>
      </c>
      <c r="F1158" s="5">
        <v>0</v>
      </c>
      <c r="G1158" s="5">
        <v>52</v>
      </c>
      <c r="H1158" s="5">
        <v>33</v>
      </c>
      <c r="I1158" s="5">
        <v>82</v>
      </c>
      <c r="J1158" s="5">
        <v>26</v>
      </c>
      <c r="K1158" s="5">
        <v>173</v>
      </c>
      <c r="L1158" s="5" t="e">
        <v>#N/A</v>
      </c>
      <c r="M1158" s="5" t="e">
        <v>#N/A</v>
      </c>
      <c r="N1158" s="5">
        <v>7.5</v>
      </c>
      <c r="O1158" s="5">
        <v>13.59</v>
      </c>
      <c r="P1158" s="6">
        <v>18.36</v>
      </c>
    </row>
    <row r="1159" spans="1:16">
      <c r="A1159" s="17">
        <v>44986</v>
      </c>
      <c r="B1159" t="s">
        <v>297</v>
      </c>
      <c r="C1159" t="s">
        <v>119</v>
      </c>
      <c r="D1159" s="5">
        <v>315</v>
      </c>
      <c r="E1159" s="5">
        <v>0</v>
      </c>
      <c r="F1159" s="5" t="s">
        <v>198</v>
      </c>
      <c r="G1159" s="5">
        <v>266</v>
      </c>
      <c r="H1159" s="5">
        <v>331</v>
      </c>
      <c r="I1159" s="5">
        <v>169</v>
      </c>
      <c r="J1159" s="5">
        <v>244</v>
      </c>
      <c r="K1159" s="5">
        <v>57</v>
      </c>
      <c r="L1159" s="5">
        <v>0</v>
      </c>
      <c r="M1159" s="5" t="s">
        <v>19</v>
      </c>
      <c r="N1159" s="5">
        <v>6</v>
      </c>
      <c r="O1159" s="5">
        <v>-17.260000000000002</v>
      </c>
      <c r="P1159" s="6">
        <v>-5.66</v>
      </c>
    </row>
    <row r="1160" spans="1:16">
      <c r="A1160" s="17">
        <v>44986</v>
      </c>
      <c r="B1160" t="s">
        <v>162</v>
      </c>
      <c r="C1160" t="s">
        <v>89</v>
      </c>
      <c r="D1160" s="5">
        <v>181</v>
      </c>
      <c r="E1160" s="5">
        <v>0</v>
      </c>
      <c r="F1160" s="5" t="s">
        <v>37</v>
      </c>
      <c r="G1160" s="5">
        <v>275</v>
      </c>
      <c r="H1160" s="5">
        <v>359</v>
      </c>
      <c r="I1160" s="5" t="s">
        <v>34</v>
      </c>
      <c r="J1160" s="5" t="s">
        <v>34</v>
      </c>
      <c r="K1160" s="5">
        <v>507</v>
      </c>
      <c r="L1160" s="5" t="s">
        <v>18</v>
      </c>
      <c r="M1160" s="5">
        <v>0</v>
      </c>
      <c r="N1160" s="5">
        <v>15</v>
      </c>
      <c r="O1160" s="5">
        <v>-20.73</v>
      </c>
      <c r="P1160" s="6">
        <v>0</v>
      </c>
    </row>
    <row r="1161" spans="1:16">
      <c r="A1161" s="17">
        <v>44986</v>
      </c>
      <c r="B1161" t="s">
        <v>88</v>
      </c>
      <c r="C1161" t="s">
        <v>181</v>
      </c>
      <c r="D1161" s="5">
        <v>508</v>
      </c>
      <c r="E1161" s="5" t="s">
        <v>37</v>
      </c>
      <c r="F1161" s="5">
        <v>0</v>
      </c>
      <c r="G1161" s="5" t="s">
        <v>34</v>
      </c>
      <c r="H1161" s="5" t="s">
        <v>34</v>
      </c>
      <c r="I1161" s="5" t="s">
        <v>34</v>
      </c>
      <c r="J1161" s="5" t="s">
        <v>34</v>
      </c>
      <c r="K1161" s="5" t="s">
        <v>34</v>
      </c>
      <c r="L1161" s="5" t="e">
        <v>#N/A</v>
      </c>
      <c r="M1161" s="5" t="e">
        <v>#N/A</v>
      </c>
      <c r="N1161" s="5">
        <v>-3.5</v>
      </c>
      <c r="O1161" s="5">
        <v>0</v>
      </c>
      <c r="P1161" s="6">
        <v>-17.87</v>
      </c>
    </row>
    <row r="1162" spans="1:16">
      <c r="A1162" s="17">
        <v>44986</v>
      </c>
      <c r="B1162" t="s">
        <v>163</v>
      </c>
      <c r="C1162" t="s">
        <v>182</v>
      </c>
      <c r="D1162" s="5">
        <v>437</v>
      </c>
      <c r="E1162" s="5" t="s">
        <v>18</v>
      </c>
      <c r="F1162" s="5">
        <v>0</v>
      </c>
      <c r="G1162" s="5">
        <v>261</v>
      </c>
      <c r="H1162" s="5">
        <v>274</v>
      </c>
      <c r="I1162" s="5">
        <v>221</v>
      </c>
      <c r="J1162" s="5">
        <v>92</v>
      </c>
      <c r="K1162" s="5">
        <v>442</v>
      </c>
      <c r="L1162" s="5" t="s">
        <v>18</v>
      </c>
      <c r="M1162" s="5">
        <v>0</v>
      </c>
      <c r="N1162" s="5" t="e">
        <v>#N/A</v>
      </c>
      <c r="O1162" s="5">
        <v>-5.74</v>
      </c>
      <c r="P1162" s="6">
        <v>9.0399999999999991</v>
      </c>
    </row>
    <row r="1163" spans="1:16">
      <c r="A1163" s="17">
        <v>44986</v>
      </c>
      <c r="B1163" t="s">
        <v>106</v>
      </c>
      <c r="C1163" t="s">
        <v>90</v>
      </c>
      <c r="D1163" s="5">
        <v>259</v>
      </c>
      <c r="E1163" s="5" t="s">
        <v>26</v>
      </c>
      <c r="F1163" s="5">
        <v>0</v>
      </c>
      <c r="G1163" s="5">
        <v>321</v>
      </c>
      <c r="H1163" s="5">
        <v>334</v>
      </c>
      <c r="I1163" s="5" t="s">
        <v>34</v>
      </c>
      <c r="J1163" s="5" t="s">
        <v>34</v>
      </c>
      <c r="K1163" s="5">
        <v>506</v>
      </c>
      <c r="L1163" s="5">
        <v>0</v>
      </c>
      <c r="M1163" s="5" t="s">
        <v>37</v>
      </c>
      <c r="N1163" s="5">
        <v>2.5</v>
      </c>
      <c r="O1163" s="5">
        <v>-16.100000000000001</v>
      </c>
      <c r="P1163" s="6">
        <v>0</v>
      </c>
    </row>
    <row r="1164" spans="1:16">
      <c r="A1164" s="17">
        <v>44986</v>
      </c>
      <c r="B1164" t="s">
        <v>267</v>
      </c>
      <c r="C1164" t="s">
        <v>342</v>
      </c>
      <c r="D1164" s="5">
        <v>130</v>
      </c>
      <c r="E1164" s="5">
        <v>0</v>
      </c>
      <c r="F1164" s="5" t="s">
        <v>19</v>
      </c>
      <c r="G1164" s="5">
        <v>76</v>
      </c>
      <c r="H1164" s="5">
        <v>230</v>
      </c>
      <c r="I1164" s="5">
        <v>53</v>
      </c>
      <c r="J1164" s="5">
        <v>19</v>
      </c>
      <c r="K1164" s="5">
        <v>87</v>
      </c>
      <c r="L1164" s="5">
        <v>0</v>
      </c>
      <c r="M1164" s="5" t="s">
        <v>19</v>
      </c>
      <c r="N1164" s="5">
        <v>18</v>
      </c>
      <c r="O1164" s="5">
        <v>-2.97</v>
      </c>
      <c r="P1164" s="6">
        <v>20.76</v>
      </c>
    </row>
    <row r="1165" spans="1:16">
      <c r="A1165" s="17">
        <v>44986</v>
      </c>
      <c r="B1165" t="s">
        <v>123</v>
      </c>
      <c r="C1165" t="s">
        <v>281</v>
      </c>
      <c r="D1165" s="5">
        <v>392</v>
      </c>
      <c r="E1165" s="5">
        <v>0</v>
      </c>
      <c r="F1165" s="5">
        <v>1</v>
      </c>
      <c r="G1165" s="5">
        <v>14</v>
      </c>
      <c r="H1165" s="5">
        <v>9</v>
      </c>
      <c r="I1165" s="5">
        <v>75</v>
      </c>
      <c r="J1165" s="5">
        <v>25</v>
      </c>
      <c r="K1165" s="5">
        <v>383</v>
      </c>
      <c r="L1165" s="5">
        <v>1</v>
      </c>
      <c r="M1165" s="5">
        <v>0</v>
      </c>
      <c r="N1165" s="5">
        <v>3</v>
      </c>
      <c r="O1165" s="5">
        <v>22.03</v>
      </c>
      <c r="P1165" s="6">
        <v>20.12</v>
      </c>
    </row>
    <row r="1166" spans="1:16">
      <c r="A1166" s="17">
        <v>44986</v>
      </c>
      <c r="B1166" t="s">
        <v>343</v>
      </c>
      <c r="C1166" t="s">
        <v>205</v>
      </c>
      <c r="D1166" s="5">
        <v>70</v>
      </c>
      <c r="E1166" s="5" t="s">
        <v>37</v>
      </c>
      <c r="F1166" s="5">
        <v>0</v>
      </c>
      <c r="G1166" s="5" t="s">
        <v>34</v>
      </c>
      <c r="H1166" s="5" t="s">
        <v>34</v>
      </c>
      <c r="I1166" s="5">
        <v>1</v>
      </c>
      <c r="J1166" s="5">
        <v>10</v>
      </c>
      <c r="K1166" s="5">
        <v>135</v>
      </c>
      <c r="L1166" s="5">
        <v>6</v>
      </c>
      <c r="M1166" s="5">
        <v>0</v>
      </c>
      <c r="N1166" s="5">
        <v>27.5</v>
      </c>
      <c r="O1166" s="5">
        <v>-8.9499999999999993</v>
      </c>
      <c r="P1166" s="6">
        <v>20.04</v>
      </c>
    </row>
    <row r="1167" spans="1:16">
      <c r="A1167" s="17">
        <v>44986</v>
      </c>
      <c r="B1167" t="s">
        <v>176</v>
      </c>
      <c r="C1167" t="s">
        <v>264</v>
      </c>
      <c r="D1167" s="5">
        <v>411</v>
      </c>
      <c r="E1167" s="5">
        <v>0</v>
      </c>
      <c r="F1167" s="5" t="s">
        <v>19</v>
      </c>
      <c r="G1167" s="5">
        <v>123</v>
      </c>
      <c r="H1167" s="5">
        <v>79</v>
      </c>
      <c r="I1167" s="5">
        <v>160</v>
      </c>
      <c r="J1167" s="5">
        <v>203</v>
      </c>
      <c r="K1167" s="5">
        <v>104</v>
      </c>
      <c r="L1167" s="5">
        <v>0</v>
      </c>
      <c r="M1167" s="5" t="s">
        <v>18</v>
      </c>
      <c r="N1167" s="5">
        <v>-6.5</v>
      </c>
      <c r="O1167" s="5">
        <v>8.7899999999999991</v>
      </c>
      <c r="P1167" s="6">
        <v>-2.76</v>
      </c>
    </row>
    <row r="1168" spans="1:16">
      <c r="A1168" s="17">
        <v>44986</v>
      </c>
      <c r="B1168" t="s">
        <v>180</v>
      </c>
      <c r="C1168" t="s">
        <v>87</v>
      </c>
      <c r="D1168" s="5" t="e">
        <v>#N/A</v>
      </c>
      <c r="E1168" s="5" t="e">
        <v>#N/A</v>
      </c>
      <c r="F1168" s="5" t="e">
        <v>#N/A</v>
      </c>
      <c r="G1168" s="5">
        <v>343</v>
      </c>
      <c r="H1168" s="5">
        <v>196</v>
      </c>
      <c r="I1168" s="5" t="s">
        <v>34</v>
      </c>
      <c r="J1168" s="5" t="s">
        <v>34</v>
      </c>
      <c r="K1168" s="5">
        <v>493</v>
      </c>
      <c r="L1168" s="5">
        <v>0</v>
      </c>
      <c r="M1168" s="5" t="s">
        <v>18</v>
      </c>
      <c r="N1168" s="5" t="e">
        <v>#N/A</v>
      </c>
      <c r="O1168" s="5" t="e">
        <v>#N/A</v>
      </c>
      <c r="P1168" s="6">
        <v>0</v>
      </c>
    </row>
    <row r="1169" spans="1:16">
      <c r="A1169" s="17">
        <v>44986</v>
      </c>
      <c r="B1169" t="s">
        <v>161</v>
      </c>
      <c r="C1169" t="s">
        <v>105</v>
      </c>
      <c r="D1169" s="5">
        <v>157</v>
      </c>
      <c r="E1169" s="5" t="s">
        <v>18</v>
      </c>
      <c r="F1169" s="5">
        <v>0</v>
      </c>
      <c r="G1169" s="5">
        <v>352</v>
      </c>
      <c r="H1169" s="5">
        <v>353</v>
      </c>
      <c r="I1169" s="5">
        <v>330</v>
      </c>
      <c r="J1169" s="5">
        <v>243</v>
      </c>
      <c r="K1169" s="5">
        <v>287</v>
      </c>
      <c r="L1169" s="5">
        <v>0</v>
      </c>
      <c r="M1169" s="5" t="s">
        <v>18</v>
      </c>
      <c r="N1169" s="5">
        <v>11.5</v>
      </c>
      <c r="O1169" s="5">
        <v>-15.73</v>
      </c>
      <c r="P1169" s="6">
        <v>-2.6</v>
      </c>
    </row>
    <row r="1170" spans="1:16">
      <c r="A1170" s="17">
        <v>44986</v>
      </c>
      <c r="B1170" t="s">
        <v>384</v>
      </c>
      <c r="C1170" t="s">
        <v>316</v>
      </c>
      <c r="D1170" s="5">
        <v>305</v>
      </c>
      <c r="E1170" s="5">
        <v>0</v>
      </c>
      <c r="F1170" s="5" t="s">
        <v>18</v>
      </c>
      <c r="G1170" s="5">
        <v>67</v>
      </c>
      <c r="H1170" s="5">
        <v>37</v>
      </c>
      <c r="I1170" s="5">
        <v>48</v>
      </c>
      <c r="J1170" s="5">
        <v>56</v>
      </c>
      <c r="K1170" s="5">
        <v>286</v>
      </c>
      <c r="L1170" s="5">
        <v>0</v>
      </c>
      <c r="M1170" s="5" t="s">
        <v>19</v>
      </c>
      <c r="N1170" s="5">
        <v>4.5</v>
      </c>
      <c r="O1170" s="5">
        <v>13.76</v>
      </c>
      <c r="P1170" s="6">
        <v>14.52</v>
      </c>
    </row>
    <row r="1171" spans="1:16">
      <c r="A1171" s="17">
        <v>44986</v>
      </c>
      <c r="B1171" t="s">
        <v>122</v>
      </c>
      <c r="C1171" t="s">
        <v>43</v>
      </c>
      <c r="D1171" s="5">
        <v>235</v>
      </c>
      <c r="E1171" s="5" t="s">
        <v>19</v>
      </c>
      <c r="F1171" s="5">
        <v>0</v>
      </c>
      <c r="G1171" s="5">
        <v>95</v>
      </c>
      <c r="H1171" s="5">
        <v>57</v>
      </c>
      <c r="I1171" s="5">
        <v>43</v>
      </c>
      <c r="J1171" s="5">
        <v>95</v>
      </c>
      <c r="K1171" s="5">
        <v>202</v>
      </c>
      <c r="L1171" s="5">
        <v>0</v>
      </c>
      <c r="M1171" s="5" t="s">
        <v>18</v>
      </c>
      <c r="N1171" s="5">
        <v>-4</v>
      </c>
      <c r="O1171" s="5">
        <v>13.31</v>
      </c>
      <c r="P1171" s="6">
        <v>1.61</v>
      </c>
    </row>
    <row r="1172" spans="1:16">
      <c r="A1172" s="17">
        <v>44986</v>
      </c>
      <c r="B1172" t="s">
        <v>327</v>
      </c>
      <c r="C1172" t="s">
        <v>72</v>
      </c>
      <c r="D1172" s="5">
        <v>323</v>
      </c>
      <c r="E1172" s="5">
        <v>0</v>
      </c>
      <c r="F1172" s="5" t="s">
        <v>60</v>
      </c>
      <c r="G1172" s="5">
        <v>99</v>
      </c>
      <c r="H1172" s="5">
        <v>211</v>
      </c>
      <c r="I1172" s="5">
        <v>32</v>
      </c>
      <c r="J1172" s="5">
        <v>237</v>
      </c>
      <c r="K1172" s="5">
        <v>199</v>
      </c>
      <c r="L1172" s="5">
        <v>0</v>
      </c>
      <c r="M1172" s="5" t="s">
        <v>37</v>
      </c>
      <c r="N1172" s="5">
        <v>4.5</v>
      </c>
      <c r="O1172" s="5">
        <v>-5.74</v>
      </c>
      <c r="P1172" s="6">
        <v>-7.29</v>
      </c>
    </row>
    <row r="1173" spans="1:16">
      <c r="A1173" s="17">
        <v>44986</v>
      </c>
      <c r="B1173" t="s">
        <v>183</v>
      </c>
      <c r="C1173" t="s">
        <v>137</v>
      </c>
      <c r="D1173" s="5">
        <v>138</v>
      </c>
      <c r="E1173" s="5">
        <v>0</v>
      </c>
      <c r="F1173" s="5" t="s">
        <v>18</v>
      </c>
      <c r="G1173" s="5">
        <v>149</v>
      </c>
      <c r="H1173" s="5">
        <v>98</v>
      </c>
      <c r="I1173" s="5">
        <v>122</v>
      </c>
      <c r="J1173" s="5">
        <v>128</v>
      </c>
      <c r="K1173" s="5">
        <v>369</v>
      </c>
      <c r="L1173" s="5">
        <v>0</v>
      </c>
      <c r="M1173" s="5" t="s">
        <v>18</v>
      </c>
      <c r="N1173" s="5">
        <v>5.5</v>
      </c>
      <c r="O1173" s="5">
        <v>3.3</v>
      </c>
      <c r="P1173" s="6">
        <v>6.46</v>
      </c>
    </row>
    <row r="1174" spans="1:16">
      <c r="A1174" s="17">
        <v>44986</v>
      </c>
      <c r="B1174" t="s">
        <v>138</v>
      </c>
      <c r="C1174" t="s">
        <v>200</v>
      </c>
      <c r="D1174" s="5">
        <v>347</v>
      </c>
      <c r="E1174" s="5" t="s">
        <v>18</v>
      </c>
      <c r="F1174" s="5">
        <v>0</v>
      </c>
      <c r="G1174" s="5">
        <v>190</v>
      </c>
      <c r="H1174" s="5">
        <v>132</v>
      </c>
      <c r="I1174" s="5" t="s">
        <v>34</v>
      </c>
      <c r="J1174" s="5" t="s">
        <v>34</v>
      </c>
      <c r="K1174" s="5">
        <v>495</v>
      </c>
      <c r="L1174" s="5">
        <v>0</v>
      </c>
      <c r="M1174" s="5" t="s">
        <v>18</v>
      </c>
      <c r="N1174" s="5" t="e">
        <v>#N/A</v>
      </c>
      <c r="O1174" s="5">
        <v>0</v>
      </c>
      <c r="P1174" s="6">
        <v>-0.6</v>
      </c>
    </row>
    <row r="1175" spans="1:16">
      <c r="A1175" s="17">
        <v>44986</v>
      </c>
      <c r="B1175" t="s">
        <v>91</v>
      </c>
      <c r="C1175" t="s">
        <v>92</v>
      </c>
      <c r="D1175" s="5">
        <v>494</v>
      </c>
      <c r="E1175" s="5" t="s">
        <v>18</v>
      </c>
      <c r="F1175" s="5">
        <v>0</v>
      </c>
      <c r="G1175" s="5" t="s">
        <v>34</v>
      </c>
      <c r="H1175" s="5" t="s">
        <v>34</v>
      </c>
      <c r="I1175" s="5">
        <v>314</v>
      </c>
      <c r="J1175" s="5">
        <v>156</v>
      </c>
      <c r="K1175" s="5">
        <v>350</v>
      </c>
      <c r="L1175" s="5" t="s">
        <v>18</v>
      </c>
      <c r="M1175" s="5">
        <v>0</v>
      </c>
      <c r="N1175" s="5" t="e">
        <v>#N/A</v>
      </c>
      <c r="O1175" s="5">
        <v>-7.81</v>
      </c>
      <c r="P1175" s="6">
        <v>-6.28</v>
      </c>
    </row>
    <row r="1176" spans="1:16">
      <c r="A1176" s="17">
        <v>44986</v>
      </c>
      <c r="B1176" t="s">
        <v>117</v>
      </c>
      <c r="C1176" t="s">
        <v>212</v>
      </c>
      <c r="D1176" s="5">
        <v>438</v>
      </c>
      <c r="E1176" s="5" t="s">
        <v>18</v>
      </c>
      <c r="F1176" s="5">
        <v>0</v>
      </c>
      <c r="G1176" s="5">
        <v>302</v>
      </c>
      <c r="H1176" s="5">
        <v>286</v>
      </c>
      <c r="I1176" s="5" t="s">
        <v>34</v>
      </c>
      <c r="J1176" s="5" t="s">
        <v>34</v>
      </c>
      <c r="K1176" s="5">
        <v>56</v>
      </c>
      <c r="L1176" s="5">
        <v>0</v>
      </c>
      <c r="M1176" s="5" t="s">
        <v>19</v>
      </c>
      <c r="N1176" s="5">
        <v>10.5</v>
      </c>
      <c r="O1176" s="5">
        <v>-6.16</v>
      </c>
      <c r="P1176" s="6">
        <v>0.55000000000000004</v>
      </c>
    </row>
    <row r="1177" spans="1:16">
      <c r="A1177" s="17">
        <v>44986</v>
      </c>
      <c r="B1177" t="s">
        <v>136</v>
      </c>
      <c r="C1177" t="s">
        <v>133</v>
      </c>
      <c r="D1177" s="5">
        <v>441</v>
      </c>
      <c r="E1177" s="5" t="s">
        <v>37</v>
      </c>
      <c r="F1177" s="5">
        <v>0</v>
      </c>
      <c r="G1177" s="5">
        <v>94</v>
      </c>
      <c r="H1177" s="5">
        <v>46</v>
      </c>
      <c r="I1177" s="5">
        <v>130</v>
      </c>
      <c r="J1177" s="5">
        <v>82</v>
      </c>
      <c r="K1177" s="5">
        <v>434</v>
      </c>
      <c r="L1177" s="5" t="s">
        <v>18</v>
      </c>
      <c r="M1177" s="5">
        <v>0</v>
      </c>
      <c r="N1177" s="5">
        <v>-2.5</v>
      </c>
      <c r="O1177" s="5">
        <v>16.28</v>
      </c>
      <c r="P1177" s="6">
        <v>8.98</v>
      </c>
    </row>
    <row r="1178" spans="1:16">
      <c r="A1178" s="17">
        <v>44987</v>
      </c>
      <c r="B1178" t="s">
        <v>165</v>
      </c>
      <c r="C1178" t="s">
        <v>368</v>
      </c>
      <c r="D1178" s="5">
        <v>14</v>
      </c>
      <c r="E1178" s="5">
        <v>0</v>
      </c>
      <c r="F1178" s="5" t="s">
        <v>18</v>
      </c>
      <c r="G1178" s="5">
        <v>168</v>
      </c>
      <c r="H1178" s="5">
        <v>195</v>
      </c>
      <c r="I1178" s="5">
        <v>267</v>
      </c>
      <c r="J1178" s="5">
        <v>188</v>
      </c>
      <c r="K1178" s="5">
        <v>352</v>
      </c>
      <c r="L1178" s="5">
        <v>0</v>
      </c>
      <c r="M1178" s="5" t="s">
        <v>18</v>
      </c>
      <c r="N1178" s="5">
        <v>4.5</v>
      </c>
      <c r="O1178" s="5">
        <v>-0.41</v>
      </c>
      <c r="P1178" s="6">
        <v>6.27</v>
      </c>
    </row>
    <row r="1179" spans="1:16">
      <c r="A1179" s="17">
        <v>44987</v>
      </c>
      <c r="B1179" t="s">
        <v>158</v>
      </c>
      <c r="C1179" t="s">
        <v>336</v>
      </c>
      <c r="D1179" s="5">
        <v>155</v>
      </c>
      <c r="E1179" s="5" t="s">
        <v>18</v>
      </c>
      <c r="F1179" s="5">
        <v>0</v>
      </c>
      <c r="G1179" s="5">
        <v>202</v>
      </c>
      <c r="H1179" s="5">
        <v>241</v>
      </c>
      <c r="I1179" s="5">
        <v>108</v>
      </c>
      <c r="J1179" s="5">
        <v>168</v>
      </c>
      <c r="K1179" s="5">
        <v>284</v>
      </c>
      <c r="L1179" s="5">
        <v>0</v>
      </c>
      <c r="M1179" s="5" t="s">
        <v>19</v>
      </c>
      <c r="N1179" s="5">
        <v>4</v>
      </c>
      <c r="O1179" s="5">
        <v>-8.6199999999999992</v>
      </c>
      <c r="P1179" s="6">
        <v>-4.04</v>
      </c>
    </row>
    <row r="1180" spans="1:16">
      <c r="A1180" s="17">
        <v>44987</v>
      </c>
      <c r="B1180" t="s">
        <v>25</v>
      </c>
      <c r="C1180" t="s">
        <v>110</v>
      </c>
      <c r="D1180" s="5">
        <v>18</v>
      </c>
      <c r="E1180" s="5" t="s">
        <v>19</v>
      </c>
      <c r="F1180" s="5">
        <v>0</v>
      </c>
      <c r="G1180" s="5">
        <v>183</v>
      </c>
      <c r="H1180" s="5">
        <v>321</v>
      </c>
      <c r="I1180" s="5">
        <v>230</v>
      </c>
      <c r="J1180" s="5">
        <v>133</v>
      </c>
      <c r="K1180" s="5">
        <v>410</v>
      </c>
      <c r="L1180" s="5" t="s">
        <v>19</v>
      </c>
      <c r="M1180" s="5">
        <v>0</v>
      </c>
      <c r="N1180" s="5">
        <v>8</v>
      </c>
      <c r="O1180" s="5">
        <v>-9.77</v>
      </c>
      <c r="P1180" s="6">
        <v>3.7</v>
      </c>
    </row>
    <row r="1181" spans="1:16">
      <c r="A1181" s="17">
        <v>44987</v>
      </c>
      <c r="B1181" t="s">
        <v>59</v>
      </c>
      <c r="C1181" t="s">
        <v>129</v>
      </c>
      <c r="D1181" s="5">
        <v>112</v>
      </c>
      <c r="E1181" s="5">
        <v>0</v>
      </c>
      <c r="F1181" s="5" t="s">
        <v>44</v>
      </c>
      <c r="G1181" s="5">
        <v>170</v>
      </c>
      <c r="H1181" s="5">
        <v>346</v>
      </c>
      <c r="I1181" s="5">
        <v>186</v>
      </c>
      <c r="J1181" s="5">
        <v>111</v>
      </c>
      <c r="K1181" s="5">
        <v>160</v>
      </c>
      <c r="L1181" s="5">
        <v>0</v>
      </c>
      <c r="M1181" s="5" t="s">
        <v>19</v>
      </c>
      <c r="N1181" s="5">
        <v>17</v>
      </c>
      <c r="O1181" s="5">
        <v>-17.899999999999999</v>
      </c>
      <c r="P1181" s="6">
        <v>6.91</v>
      </c>
    </row>
    <row r="1182" spans="1:16">
      <c r="A1182" s="17">
        <v>44987</v>
      </c>
      <c r="B1182" t="s">
        <v>112</v>
      </c>
      <c r="C1182" t="s">
        <v>166</v>
      </c>
      <c r="D1182" s="5">
        <v>400</v>
      </c>
      <c r="E1182" s="5" t="s">
        <v>18</v>
      </c>
      <c r="F1182" s="5">
        <v>0</v>
      </c>
      <c r="G1182" s="5">
        <v>152</v>
      </c>
      <c r="H1182" s="5">
        <v>202</v>
      </c>
      <c r="I1182" s="5">
        <v>132</v>
      </c>
      <c r="J1182" s="5">
        <v>163</v>
      </c>
      <c r="K1182" s="5">
        <v>296</v>
      </c>
      <c r="L1182" s="5" t="s">
        <v>37</v>
      </c>
      <c r="M1182" s="5">
        <v>0</v>
      </c>
      <c r="N1182" s="5">
        <v>4.5</v>
      </c>
      <c r="O1182" s="5">
        <v>-3.72</v>
      </c>
      <c r="P1182" s="6">
        <v>1.47</v>
      </c>
    </row>
    <row r="1183" spans="1:16">
      <c r="A1183" s="17">
        <v>44987</v>
      </c>
      <c r="B1183" t="s">
        <v>387</v>
      </c>
      <c r="C1183" t="s">
        <v>309</v>
      </c>
      <c r="D1183" s="5">
        <v>34</v>
      </c>
      <c r="E1183" s="5" t="s">
        <v>37</v>
      </c>
      <c r="F1183" s="5">
        <v>0</v>
      </c>
      <c r="G1183" s="5">
        <v>198</v>
      </c>
      <c r="H1183" s="5">
        <v>0</v>
      </c>
      <c r="I1183" s="5">
        <v>251</v>
      </c>
      <c r="J1183" s="5">
        <v>221</v>
      </c>
      <c r="K1183" s="5">
        <v>20</v>
      </c>
      <c r="L1183" s="5" t="s">
        <v>18</v>
      </c>
      <c r="M1183" s="5">
        <v>0</v>
      </c>
      <c r="N1183" s="5">
        <v>3</v>
      </c>
      <c r="O1183" s="5">
        <v>-8.9600000000000009</v>
      </c>
      <c r="P1183" s="6">
        <v>-6.48</v>
      </c>
    </row>
    <row r="1184" spans="1:16">
      <c r="A1184" s="17">
        <v>44987</v>
      </c>
      <c r="B1184" t="s">
        <v>253</v>
      </c>
      <c r="C1184" t="s">
        <v>252</v>
      </c>
      <c r="D1184" s="5">
        <v>466</v>
      </c>
      <c r="E1184" s="5" t="s">
        <v>18</v>
      </c>
      <c r="F1184" s="5">
        <v>0</v>
      </c>
      <c r="G1184" s="5">
        <v>62</v>
      </c>
      <c r="H1184" s="5">
        <v>123</v>
      </c>
      <c r="I1184" s="5">
        <v>11</v>
      </c>
      <c r="J1184" s="5">
        <v>1</v>
      </c>
      <c r="K1184" s="5">
        <v>148</v>
      </c>
      <c r="L1184" s="5" t="s">
        <v>80</v>
      </c>
      <c r="M1184" s="5">
        <v>0</v>
      </c>
      <c r="N1184" s="5">
        <v>17.5</v>
      </c>
      <c r="O1184" s="5">
        <v>5.54</v>
      </c>
      <c r="P1184" s="6">
        <v>29.85</v>
      </c>
    </row>
    <row r="1185" spans="1:16">
      <c r="A1185" s="17">
        <v>44987</v>
      </c>
      <c r="B1185" t="s">
        <v>308</v>
      </c>
      <c r="C1185" t="s">
        <v>424</v>
      </c>
      <c r="D1185" s="5">
        <v>198</v>
      </c>
      <c r="E1185" s="5" t="s">
        <v>37</v>
      </c>
      <c r="F1185" s="5">
        <v>0</v>
      </c>
      <c r="G1185" s="5">
        <v>0</v>
      </c>
      <c r="H1185" s="5">
        <v>0</v>
      </c>
      <c r="I1185" s="5">
        <v>121</v>
      </c>
      <c r="J1185" s="5">
        <v>117</v>
      </c>
      <c r="K1185" s="5">
        <v>77</v>
      </c>
      <c r="L1185" s="5" t="s">
        <v>27</v>
      </c>
      <c r="M1185" s="5">
        <v>0</v>
      </c>
      <c r="N1185" s="5">
        <v>16</v>
      </c>
      <c r="O1185" s="5">
        <v>-15.73</v>
      </c>
      <c r="P1185" s="6">
        <v>4.8499999999999996</v>
      </c>
    </row>
    <row r="1186" spans="1:16">
      <c r="A1186" s="17">
        <v>44987</v>
      </c>
      <c r="B1186" t="s">
        <v>425</v>
      </c>
      <c r="C1186" t="s">
        <v>313</v>
      </c>
      <c r="D1186" s="5">
        <v>13</v>
      </c>
      <c r="E1186" s="5" t="s">
        <v>18</v>
      </c>
      <c r="F1186" s="5">
        <v>0</v>
      </c>
      <c r="G1186" s="5">
        <v>270</v>
      </c>
      <c r="H1186" s="5">
        <v>212</v>
      </c>
      <c r="I1186" s="5">
        <v>188</v>
      </c>
      <c r="J1186" s="5">
        <v>239</v>
      </c>
      <c r="K1186" s="5">
        <v>250</v>
      </c>
      <c r="L1186" s="5">
        <v>0</v>
      </c>
      <c r="M1186" s="5" t="s">
        <v>18</v>
      </c>
      <c r="N1186" s="5">
        <v>6</v>
      </c>
      <c r="O1186" s="5">
        <v>-9.6199999999999992</v>
      </c>
      <c r="P1186" s="6">
        <v>-0.49</v>
      </c>
    </row>
    <row r="1187" spans="1:16">
      <c r="A1187" s="17">
        <v>44987</v>
      </c>
      <c r="B1187" t="s">
        <v>153</v>
      </c>
      <c r="C1187" t="s">
        <v>154</v>
      </c>
      <c r="D1187" s="5">
        <v>180</v>
      </c>
      <c r="E1187" s="5">
        <v>0</v>
      </c>
      <c r="F1187" s="5" t="s">
        <v>26</v>
      </c>
      <c r="G1187" s="5">
        <v>293</v>
      </c>
      <c r="H1187" s="5">
        <v>257</v>
      </c>
      <c r="I1187" s="5">
        <v>273</v>
      </c>
      <c r="J1187" s="5">
        <v>278</v>
      </c>
      <c r="K1187" s="5">
        <v>183</v>
      </c>
      <c r="L1187" s="5">
        <v>0</v>
      </c>
      <c r="M1187" s="5" t="s">
        <v>18</v>
      </c>
      <c r="N1187" s="5">
        <v>3</v>
      </c>
      <c r="O1187" s="5">
        <v>-9.18</v>
      </c>
      <c r="P1187" s="6">
        <v>-9.16</v>
      </c>
    </row>
    <row r="1188" spans="1:16">
      <c r="A1188" s="17">
        <v>44987</v>
      </c>
      <c r="B1188" t="s">
        <v>157</v>
      </c>
      <c r="C1188" t="s">
        <v>130</v>
      </c>
      <c r="D1188" s="5">
        <v>445</v>
      </c>
      <c r="E1188" s="5">
        <v>0</v>
      </c>
      <c r="F1188" s="5" t="s">
        <v>26</v>
      </c>
      <c r="G1188" s="5">
        <v>234</v>
      </c>
      <c r="H1188" s="5">
        <v>311</v>
      </c>
      <c r="I1188" s="5">
        <v>128</v>
      </c>
      <c r="J1188" s="5">
        <v>174</v>
      </c>
      <c r="K1188" s="5">
        <v>248</v>
      </c>
      <c r="L1188" s="5" t="s">
        <v>18</v>
      </c>
      <c r="M1188" s="5">
        <v>0</v>
      </c>
      <c r="N1188" s="5">
        <v>1</v>
      </c>
      <c r="O1188" s="5">
        <v>-8.7200000000000006</v>
      </c>
      <c r="P1188" s="6">
        <v>-5.43</v>
      </c>
    </row>
    <row r="1189" spans="1:16">
      <c r="A1189" s="17">
        <v>44987</v>
      </c>
      <c r="B1189" t="s">
        <v>397</v>
      </c>
      <c r="C1189" t="s">
        <v>144</v>
      </c>
      <c r="D1189" s="5">
        <v>289</v>
      </c>
      <c r="E1189" s="5">
        <v>0</v>
      </c>
      <c r="F1189" s="5" t="s">
        <v>18</v>
      </c>
      <c r="G1189" s="5">
        <v>193</v>
      </c>
      <c r="H1189" s="5">
        <v>272</v>
      </c>
      <c r="I1189" s="5">
        <v>129</v>
      </c>
      <c r="J1189" s="5">
        <v>222</v>
      </c>
      <c r="K1189" s="5">
        <v>285</v>
      </c>
      <c r="L1189" s="5" t="s">
        <v>19</v>
      </c>
      <c r="M1189" s="5">
        <v>0</v>
      </c>
      <c r="N1189" s="5">
        <v>6.5</v>
      </c>
      <c r="O1189" s="5">
        <v>-8.74</v>
      </c>
      <c r="P1189" s="6">
        <v>-0.37</v>
      </c>
    </row>
    <row r="1190" spans="1:16">
      <c r="A1190" s="17">
        <v>44987</v>
      </c>
      <c r="B1190" t="s">
        <v>116</v>
      </c>
      <c r="C1190" t="s">
        <v>433</v>
      </c>
      <c r="D1190" s="5">
        <v>185</v>
      </c>
      <c r="E1190" s="5" t="s">
        <v>26</v>
      </c>
      <c r="F1190" s="5">
        <v>0</v>
      </c>
      <c r="G1190" s="5">
        <v>218</v>
      </c>
      <c r="H1190" s="5">
        <v>185</v>
      </c>
      <c r="I1190" s="5">
        <v>294</v>
      </c>
      <c r="J1190" s="5">
        <v>0</v>
      </c>
      <c r="K1190" s="5">
        <v>174</v>
      </c>
      <c r="L1190" s="5" t="s">
        <v>37</v>
      </c>
      <c r="M1190" s="5">
        <v>0</v>
      </c>
      <c r="N1190" s="5">
        <v>4.5</v>
      </c>
      <c r="O1190" s="5">
        <v>1.27</v>
      </c>
      <c r="P1190" s="6">
        <v>3</v>
      </c>
    </row>
    <row r="1191" spans="1:16">
      <c r="A1191" s="17">
        <v>44987</v>
      </c>
      <c r="B1191" t="s">
        <v>85</v>
      </c>
      <c r="C1191" t="s">
        <v>366</v>
      </c>
      <c r="D1191" s="5">
        <v>108</v>
      </c>
      <c r="E1191" s="5" t="s">
        <v>19</v>
      </c>
      <c r="F1191" s="5">
        <v>0</v>
      </c>
      <c r="G1191" s="5">
        <v>217</v>
      </c>
      <c r="H1191" s="5">
        <v>190</v>
      </c>
      <c r="I1191" s="5">
        <v>96</v>
      </c>
      <c r="J1191" s="5">
        <v>70</v>
      </c>
      <c r="K1191" s="5">
        <v>184</v>
      </c>
      <c r="L1191" s="5" t="s">
        <v>26</v>
      </c>
      <c r="M1191" s="5">
        <v>0</v>
      </c>
      <c r="N1191" s="5">
        <v>12.5</v>
      </c>
      <c r="O1191" s="5">
        <v>-0.35</v>
      </c>
      <c r="P1191" s="6">
        <v>15.24</v>
      </c>
    </row>
    <row r="1192" spans="1:16">
      <c r="A1192" s="17">
        <v>44987</v>
      </c>
      <c r="B1192" t="s">
        <v>300</v>
      </c>
      <c r="C1192" t="s">
        <v>251</v>
      </c>
      <c r="D1192" s="5">
        <v>420</v>
      </c>
      <c r="E1192" s="5" t="s">
        <v>18</v>
      </c>
      <c r="F1192" s="5">
        <v>0</v>
      </c>
      <c r="G1192" s="5">
        <v>61</v>
      </c>
      <c r="H1192" s="5">
        <v>0</v>
      </c>
      <c r="I1192" s="5">
        <v>105</v>
      </c>
      <c r="J1192" s="5">
        <v>135</v>
      </c>
      <c r="K1192" s="5">
        <v>385</v>
      </c>
      <c r="L1192" s="5">
        <v>0</v>
      </c>
      <c r="M1192" s="5" t="s">
        <v>18</v>
      </c>
      <c r="N1192" s="5">
        <v>1</v>
      </c>
      <c r="O1192" s="5">
        <v>12.34</v>
      </c>
      <c r="P1192" s="6">
        <v>4.9400000000000004</v>
      </c>
    </row>
    <row r="1193" spans="1:16">
      <c r="A1193" s="17">
        <v>44987</v>
      </c>
      <c r="B1193" t="s">
        <v>65</v>
      </c>
      <c r="C1193" t="s">
        <v>102</v>
      </c>
      <c r="D1193" s="5">
        <v>120</v>
      </c>
      <c r="E1193" s="5">
        <v>0</v>
      </c>
      <c r="F1193" s="5" t="s">
        <v>26</v>
      </c>
      <c r="G1193" s="5">
        <v>309</v>
      </c>
      <c r="H1193" s="5">
        <v>238</v>
      </c>
      <c r="I1193" s="5">
        <v>88</v>
      </c>
      <c r="J1193" s="5">
        <v>146</v>
      </c>
      <c r="K1193" s="5">
        <v>194</v>
      </c>
      <c r="L1193" s="5">
        <v>0</v>
      </c>
      <c r="M1193" s="5" t="s">
        <v>27</v>
      </c>
      <c r="N1193" s="5">
        <v>5.5</v>
      </c>
      <c r="O1193" s="5">
        <v>0</v>
      </c>
      <c r="P1193" s="6">
        <v>0.43</v>
      </c>
    </row>
    <row r="1194" spans="1:16">
      <c r="A1194" s="17">
        <v>44987</v>
      </c>
      <c r="B1194" t="s">
        <v>245</v>
      </c>
      <c r="C1194" t="s">
        <v>242</v>
      </c>
      <c r="D1194" s="5">
        <v>204</v>
      </c>
      <c r="E1194" s="5" t="s">
        <v>18</v>
      </c>
      <c r="F1194" s="5">
        <v>0</v>
      </c>
      <c r="G1194" s="5">
        <v>255</v>
      </c>
      <c r="H1194" s="5">
        <v>320</v>
      </c>
      <c r="I1194" s="5">
        <v>265</v>
      </c>
      <c r="J1194" s="5">
        <v>162</v>
      </c>
      <c r="K1194" s="5">
        <v>349</v>
      </c>
      <c r="L1194" s="5">
        <v>0</v>
      </c>
      <c r="M1194" s="5" t="s">
        <v>37</v>
      </c>
      <c r="N1194" s="5">
        <v>7</v>
      </c>
      <c r="O1194" s="5">
        <v>-11.16</v>
      </c>
      <c r="P1194" s="6">
        <v>-1.29</v>
      </c>
    </row>
    <row r="1195" spans="1:16">
      <c r="A1195" s="17">
        <v>44987</v>
      </c>
      <c r="B1195" t="s">
        <v>246</v>
      </c>
      <c r="C1195" t="s">
        <v>429</v>
      </c>
      <c r="D1195" s="5">
        <v>326</v>
      </c>
      <c r="E1195" s="5">
        <v>0</v>
      </c>
      <c r="F1195" s="5" t="s">
        <v>18</v>
      </c>
      <c r="G1195" s="5">
        <v>232</v>
      </c>
      <c r="H1195" s="5">
        <v>197</v>
      </c>
      <c r="I1195" s="5" t="s">
        <v>34</v>
      </c>
      <c r="J1195" s="5">
        <v>313</v>
      </c>
      <c r="K1195" s="5">
        <v>514</v>
      </c>
      <c r="L1195" s="5" t="s">
        <v>18</v>
      </c>
      <c r="M1195" s="5">
        <v>0</v>
      </c>
      <c r="N1195" s="5">
        <v>-4</v>
      </c>
      <c r="O1195" s="5">
        <v>-2.48</v>
      </c>
      <c r="P1195" s="6">
        <v>-10.93</v>
      </c>
    </row>
    <row r="1196" spans="1:16">
      <c r="A1196" s="17">
        <v>44987</v>
      </c>
      <c r="B1196" t="s">
        <v>249</v>
      </c>
      <c r="C1196" t="s">
        <v>420</v>
      </c>
      <c r="D1196" s="5">
        <v>205</v>
      </c>
      <c r="E1196" s="5" t="s">
        <v>19</v>
      </c>
      <c r="F1196" s="5">
        <v>0</v>
      </c>
      <c r="G1196" s="5">
        <v>263</v>
      </c>
      <c r="H1196" s="5">
        <v>296</v>
      </c>
      <c r="I1196" s="5">
        <v>162</v>
      </c>
      <c r="J1196" s="5">
        <v>76</v>
      </c>
      <c r="K1196" s="5">
        <v>161</v>
      </c>
      <c r="L1196" s="5" t="s">
        <v>80</v>
      </c>
      <c r="M1196" s="5">
        <v>0</v>
      </c>
      <c r="N1196" s="5">
        <v>16</v>
      </c>
      <c r="O1196" s="5">
        <v>-10.99</v>
      </c>
      <c r="P1196" s="6">
        <v>11.3</v>
      </c>
    </row>
    <row r="1197" spans="1:16">
      <c r="A1197" s="17">
        <v>44987</v>
      </c>
      <c r="B1197" t="s">
        <v>234</v>
      </c>
      <c r="C1197" t="s">
        <v>269</v>
      </c>
      <c r="D1197" s="5">
        <v>224</v>
      </c>
      <c r="E1197" s="5" t="s">
        <v>37</v>
      </c>
      <c r="F1197" s="5">
        <v>0</v>
      </c>
      <c r="G1197" s="5">
        <v>2</v>
      </c>
      <c r="H1197" s="5">
        <v>50</v>
      </c>
      <c r="I1197" s="5">
        <v>4</v>
      </c>
      <c r="J1197" s="5">
        <v>23</v>
      </c>
      <c r="K1197" s="5">
        <v>153</v>
      </c>
      <c r="L1197" s="5">
        <v>0</v>
      </c>
      <c r="M1197" s="5" t="s">
        <v>18</v>
      </c>
      <c r="N1197" s="5">
        <v>5</v>
      </c>
      <c r="O1197" s="5">
        <v>15.09</v>
      </c>
      <c r="P1197" s="6">
        <v>16.170000000000002</v>
      </c>
    </row>
    <row r="1198" spans="1:16">
      <c r="A1198" s="17">
        <v>44987</v>
      </c>
      <c r="B1198" t="s">
        <v>391</v>
      </c>
      <c r="C1198" t="s">
        <v>233</v>
      </c>
      <c r="D1198" s="5">
        <v>328</v>
      </c>
      <c r="E1198" s="5" t="s">
        <v>18</v>
      </c>
      <c r="F1198" s="5">
        <v>0</v>
      </c>
      <c r="G1198" s="5">
        <v>69</v>
      </c>
      <c r="H1198" s="5">
        <v>14</v>
      </c>
      <c r="I1198" s="5">
        <v>119</v>
      </c>
      <c r="J1198" s="5">
        <v>175</v>
      </c>
      <c r="K1198" s="5">
        <v>231</v>
      </c>
      <c r="L1198" s="5">
        <v>0</v>
      </c>
      <c r="M1198" s="5" t="s">
        <v>396</v>
      </c>
      <c r="N1198" s="5">
        <v>-8.5</v>
      </c>
      <c r="O1198" s="5">
        <v>16.52</v>
      </c>
      <c r="P1198" s="6">
        <v>-4.55</v>
      </c>
    </row>
    <row r="1199" spans="1:16">
      <c r="A1199" s="17">
        <v>44987</v>
      </c>
      <c r="B1199" t="s">
        <v>372</v>
      </c>
      <c r="C1199" t="s">
        <v>95</v>
      </c>
      <c r="D1199" s="5">
        <v>233</v>
      </c>
      <c r="E1199" s="5">
        <v>0</v>
      </c>
      <c r="F1199" s="5">
        <v>2</v>
      </c>
      <c r="G1199" s="5">
        <v>268</v>
      </c>
      <c r="H1199" s="5">
        <v>236</v>
      </c>
      <c r="I1199" s="5">
        <v>312</v>
      </c>
      <c r="J1199" s="5">
        <v>305</v>
      </c>
      <c r="K1199" s="5">
        <v>389</v>
      </c>
      <c r="L1199" s="5">
        <v>0</v>
      </c>
      <c r="M1199" s="5" t="s">
        <v>18</v>
      </c>
      <c r="N1199" s="5" t="e">
        <v>#N/A</v>
      </c>
      <c r="O1199" s="5" t="e">
        <v>#N/A</v>
      </c>
      <c r="P1199" s="6">
        <v>-9.61</v>
      </c>
    </row>
    <row r="1200" spans="1:16">
      <c r="A1200" s="17">
        <v>44987</v>
      </c>
      <c r="B1200" t="s">
        <v>56</v>
      </c>
      <c r="C1200" t="s">
        <v>52</v>
      </c>
      <c r="D1200" s="5">
        <v>269</v>
      </c>
      <c r="E1200" s="5" t="s">
        <v>27</v>
      </c>
      <c r="F1200" s="5">
        <v>0</v>
      </c>
      <c r="G1200" s="5">
        <v>342</v>
      </c>
      <c r="H1200" s="5">
        <v>210</v>
      </c>
      <c r="I1200" s="5">
        <v>350</v>
      </c>
      <c r="J1200" s="5">
        <v>339</v>
      </c>
      <c r="K1200" s="5">
        <v>354</v>
      </c>
      <c r="L1200" s="5">
        <v>0</v>
      </c>
      <c r="M1200" s="5" t="s">
        <v>26</v>
      </c>
      <c r="N1200" s="5">
        <v>-7.5</v>
      </c>
      <c r="O1200" s="5">
        <v>-1.29</v>
      </c>
      <c r="P1200" s="6">
        <v>-15.82</v>
      </c>
    </row>
    <row r="1201" spans="1:16">
      <c r="A1201" s="17">
        <v>44987</v>
      </c>
      <c r="B1201" t="s">
        <v>51</v>
      </c>
      <c r="C1201" t="s">
        <v>55</v>
      </c>
      <c r="D1201" s="5">
        <v>212</v>
      </c>
      <c r="E1201" s="5">
        <v>0</v>
      </c>
      <c r="F1201" s="5" t="s">
        <v>18</v>
      </c>
      <c r="G1201" s="5">
        <v>0</v>
      </c>
      <c r="H1201" s="5">
        <v>0</v>
      </c>
      <c r="I1201" s="5">
        <v>349</v>
      </c>
      <c r="J1201" s="5">
        <v>357</v>
      </c>
      <c r="K1201" s="5">
        <v>92</v>
      </c>
      <c r="L1201" s="5">
        <v>0</v>
      </c>
      <c r="M1201" s="5" t="s">
        <v>19</v>
      </c>
      <c r="N1201" s="5">
        <v>-6</v>
      </c>
      <c r="O1201" s="5">
        <v>-6.23</v>
      </c>
      <c r="P1201" s="6">
        <v>-19.48</v>
      </c>
    </row>
    <row r="1202" spans="1:16">
      <c r="A1202" s="17">
        <v>44987</v>
      </c>
      <c r="B1202" t="s">
        <v>435</v>
      </c>
      <c r="C1202" t="s">
        <v>49</v>
      </c>
      <c r="D1202" s="5">
        <v>85</v>
      </c>
      <c r="E1202" s="5" t="s">
        <v>18</v>
      </c>
      <c r="F1202" s="5">
        <v>0</v>
      </c>
      <c r="G1202" s="5">
        <v>351</v>
      </c>
      <c r="H1202" s="5">
        <v>341</v>
      </c>
      <c r="I1202" s="5">
        <v>254</v>
      </c>
      <c r="J1202" s="5">
        <v>246</v>
      </c>
      <c r="K1202" s="5">
        <v>245</v>
      </c>
      <c r="L1202" s="5" t="s">
        <v>37</v>
      </c>
      <c r="M1202" s="5">
        <v>0</v>
      </c>
      <c r="N1202" s="5">
        <v>3.5</v>
      </c>
      <c r="O1202" s="5">
        <v>-16.45</v>
      </c>
      <c r="P1202" s="6">
        <v>-10.47</v>
      </c>
    </row>
    <row r="1203" spans="1:16">
      <c r="A1203" s="17">
        <v>44987</v>
      </c>
      <c r="B1203" t="s">
        <v>248</v>
      </c>
      <c r="C1203" t="s">
        <v>241</v>
      </c>
      <c r="D1203" s="5">
        <v>321</v>
      </c>
      <c r="E1203" s="5">
        <v>0</v>
      </c>
      <c r="F1203" s="5" t="s">
        <v>18</v>
      </c>
      <c r="G1203" s="5">
        <v>238</v>
      </c>
      <c r="H1203" s="5">
        <v>124</v>
      </c>
      <c r="I1203" s="5">
        <v>229</v>
      </c>
      <c r="J1203" s="5">
        <v>254</v>
      </c>
      <c r="K1203" s="5">
        <v>113</v>
      </c>
      <c r="L1203" s="5">
        <v>0</v>
      </c>
      <c r="M1203" s="5" t="s">
        <v>37</v>
      </c>
      <c r="N1203" s="5">
        <v>-2</v>
      </c>
      <c r="O1203" s="5">
        <v>-0.1</v>
      </c>
      <c r="P1203" s="6">
        <v>-7.57</v>
      </c>
    </row>
    <row r="1204" spans="1:16">
      <c r="A1204" s="17">
        <v>44987</v>
      </c>
      <c r="B1204" t="s">
        <v>398</v>
      </c>
      <c r="C1204" t="s">
        <v>170</v>
      </c>
      <c r="D1204" s="5">
        <v>96</v>
      </c>
      <c r="E1204" s="5" t="s">
        <v>18</v>
      </c>
      <c r="F1204" s="5">
        <v>0</v>
      </c>
      <c r="G1204" s="5" t="s">
        <v>34</v>
      </c>
      <c r="H1204" s="5" t="s">
        <v>34</v>
      </c>
      <c r="I1204" s="5">
        <v>289</v>
      </c>
      <c r="J1204" s="5">
        <v>113</v>
      </c>
      <c r="K1204" s="5">
        <v>479</v>
      </c>
      <c r="L1204" s="5" t="s">
        <v>18</v>
      </c>
      <c r="M1204" s="5">
        <v>0</v>
      </c>
      <c r="N1204" s="5">
        <v>9</v>
      </c>
      <c r="O1204" s="5">
        <v>-1.96</v>
      </c>
      <c r="P1204" s="6">
        <v>4.6100000000000003</v>
      </c>
    </row>
    <row r="1205" spans="1:16">
      <c r="A1205" s="17">
        <v>44987</v>
      </c>
      <c r="B1205" t="s">
        <v>173</v>
      </c>
      <c r="C1205" t="s">
        <v>171</v>
      </c>
      <c r="D1205" s="5">
        <v>473</v>
      </c>
      <c r="E1205" s="5" t="s">
        <v>19</v>
      </c>
      <c r="F1205" s="5">
        <v>0</v>
      </c>
      <c r="G1205" s="5">
        <v>109</v>
      </c>
      <c r="H1205" s="5">
        <v>209</v>
      </c>
      <c r="I1205" s="5">
        <v>120</v>
      </c>
      <c r="J1205" s="5">
        <v>231</v>
      </c>
      <c r="K1205" s="5">
        <v>230</v>
      </c>
      <c r="L1205" s="5" t="s">
        <v>19</v>
      </c>
      <c r="M1205" s="5">
        <v>0</v>
      </c>
      <c r="N1205" s="5">
        <v>-2</v>
      </c>
      <c r="O1205" s="5">
        <v>-0.61</v>
      </c>
      <c r="P1205" s="6">
        <v>-5.12</v>
      </c>
    </row>
    <row r="1206" spans="1:16">
      <c r="A1206" s="17">
        <v>44987</v>
      </c>
      <c r="B1206" t="s">
        <v>167</v>
      </c>
      <c r="C1206" t="s">
        <v>172</v>
      </c>
      <c r="D1206" s="5">
        <v>327</v>
      </c>
      <c r="E1206" s="5" t="s">
        <v>18</v>
      </c>
      <c r="F1206" s="5">
        <v>0</v>
      </c>
      <c r="G1206" s="5">
        <v>282</v>
      </c>
      <c r="H1206" s="5">
        <v>259</v>
      </c>
      <c r="I1206" s="5" t="s">
        <v>34</v>
      </c>
      <c r="J1206" s="5" t="s">
        <v>34</v>
      </c>
      <c r="K1206" s="5">
        <v>75</v>
      </c>
      <c r="L1206" s="5">
        <v>0</v>
      </c>
      <c r="M1206" s="5" t="s">
        <v>18</v>
      </c>
      <c r="N1206" s="5">
        <v>6.5</v>
      </c>
      <c r="O1206" s="5">
        <v>-5.59</v>
      </c>
      <c r="P1206" s="6">
        <v>-1.08</v>
      </c>
    </row>
    <row r="1207" spans="1:16">
      <c r="A1207" s="17">
        <v>44987</v>
      </c>
      <c r="B1207" t="s">
        <v>128</v>
      </c>
      <c r="C1207" t="s">
        <v>155</v>
      </c>
      <c r="D1207" s="5">
        <v>6</v>
      </c>
      <c r="E1207" s="5" t="s">
        <v>18</v>
      </c>
      <c r="F1207" s="5">
        <v>0</v>
      </c>
      <c r="G1207" s="5">
        <v>328</v>
      </c>
      <c r="H1207" s="5">
        <v>332</v>
      </c>
      <c r="I1207" s="5" t="s">
        <v>34</v>
      </c>
      <c r="J1207" s="5" t="s">
        <v>34</v>
      </c>
      <c r="K1207" s="5">
        <v>136</v>
      </c>
      <c r="L1207" s="5" t="s">
        <v>60</v>
      </c>
      <c r="M1207" s="5">
        <v>0</v>
      </c>
      <c r="N1207" s="5">
        <v>8</v>
      </c>
      <c r="O1207" s="5">
        <v>-11.79</v>
      </c>
      <c r="P1207" s="6">
        <v>0</v>
      </c>
    </row>
    <row r="1208" spans="1:16">
      <c r="A1208" s="17">
        <v>44987</v>
      </c>
      <c r="B1208" t="s">
        <v>101</v>
      </c>
      <c r="C1208" t="s">
        <v>67</v>
      </c>
      <c r="D1208" s="5">
        <v>228</v>
      </c>
      <c r="E1208" s="5" t="s">
        <v>37</v>
      </c>
      <c r="F1208" s="5">
        <v>0</v>
      </c>
      <c r="G1208" s="5" t="s">
        <v>34</v>
      </c>
      <c r="H1208" s="5" t="s">
        <v>34</v>
      </c>
      <c r="I1208" s="5">
        <v>135</v>
      </c>
      <c r="J1208" s="5">
        <v>63</v>
      </c>
      <c r="K1208" s="5">
        <v>279</v>
      </c>
      <c r="L1208" s="5">
        <v>0</v>
      </c>
      <c r="M1208" s="5" t="s">
        <v>18</v>
      </c>
      <c r="N1208" s="5">
        <v>7.5</v>
      </c>
      <c r="O1208" s="5">
        <v>4.67</v>
      </c>
      <c r="P1208" s="6">
        <v>12.96</v>
      </c>
    </row>
    <row r="1209" spans="1:16">
      <c r="A1209" s="17">
        <v>44987</v>
      </c>
      <c r="B1209" t="s">
        <v>196</v>
      </c>
      <c r="C1209" t="s">
        <v>367</v>
      </c>
      <c r="D1209" s="5">
        <v>118</v>
      </c>
      <c r="E1209" s="5" t="s">
        <v>19</v>
      </c>
      <c r="F1209" s="5">
        <v>0</v>
      </c>
      <c r="G1209" s="5">
        <v>194</v>
      </c>
      <c r="H1209" s="5">
        <v>41</v>
      </c>
      <c r="I1209" s="5">
        <v>144</v>
      </c>
      <c r="J1209" s="5">
        <v>183</v>
      </c>
      <c r="K1209" s="5">
        <v>324</v>
      </c>
      <c r="L1209" s="5">
        <v>0</v>
      </c>
      <c r="M1209" s="5" t="s">
        <v>19</v>
      </c>
      <c r="N1209" s="5">
        <v>-8.5</v>
      </c>
      <c r="O1209" s="5">
        <v>16.510000000000002</v>
      </c>
      <c r="P1209" s="6">
        <v>-1.1599999999999999</v>
      </c>
    </row>
    <row r="1210" spans="1:16">
      <c r="A1210" s="17">
        <v>44987</v>
      </c>
      <c r="B1210" t="s">
        <v>159</v>
      </c>
      <c r="C1210" t="s">
        <v>66</v>
      </c>
      <c r="D1210" s="5">
        <v>67</v>
      </c>
      <c r="E1210" s="5">
        <v>4</v>
      </c>
      <c r="F1210" s="5">
        <v>0</v>
      </c>
      <c r="G1210" s="5">
        <v>201</v>
      </c>
      <c r="H1210" s="5">
        <v>0</v>
      </c>
      <c r="I1210" s="5" t="s">
        <v>34</v>
      </c>
      <c r="J1210" s="5" t="s">
        <v>34</v>
      </c>
      <c r="K1210" s="5">
        <v>444</v>
      </c>
      <c r="L1210" s="5" t="s">
        <v>18</v>
      </c>
      <c r="M1210" s="5">
        <v>0</v>
      </c>
      <c r="N1210" s="5">
        <v>-6.5</v>
      </c>
      <c r="O1210" s="5">
        <v>4.6900000000000004</v>
      </c>
      <c r="P1210" s="6">
        <v>-10.99</v>
      </c>
    </row>
    <row r="1211" spans="1:16">
      <c r="A1211" s="17">
        <v>44987</v>
      </c>
      <c r="B1211" t="s">
        <v>109</v>
      </c>
      <c r="C1211" t="s">
        <v>31</v>
      </c>
      <c r="D1211" s="5">
        <v>516</v>
      </c>
      <c r="E1211" s="5">
        <v>0</v>
      </c>
      <c r="F1211" s="5" t="s">
        <v>60</v>
      </c>
      <c r="G1211" s="5" t="s">
        <v>34</v>
      </c>
      <c r="H1211" s="5" t="s">
        <v>34</v>
      </c>
      <c r="I1211" s="5">
        <v>262</v>
      </c>
      <c r="J1211" s="5">
        <v>214</v>
      </c>
      <c r="K1211" s="5">
        <v>132</v>
      </c>
      <c r="L1211" s="5" t="s">
        <v>19</v>
      </c>
      <c r="M1211" s="5">
        <v>0</v>
      </c>
      <c r="N1211" s="5">
        <v>5</v>
      </c>
      <c r="O1211" s="5">
        <v>0</v>
      </c>
      <c r="P1211" s="6">
        <v>-2.06</v>
      </c>
    </row>
    <row r="1212" spans="1:16">
      <c r="A1212" s="17">
        <v>44987</v>
      </c>
      <c r="B1212" t="s">
        <v>100</v>
      </c>
      <c r="C1212" t="s">
        <v>156</v>
      </c>
      <c r="D1212" s="5">
        <v>12</v>
      </c>
      <c r="E1212" s="5" t="s">
        <v>18</v>
      </c>
      <c r="F1212" s="5">
        <v>0</v>
      </c>
      <c r="G1212" s="5">
        <v>341</v>
      </c>
      <c r="H1212" s="5">
        <v>261</v>
      </c>
      <c r="I1212" s="5">
        <v>358</v>
      </c>
      <c r="J1212" s="5">
        <v>356</v>
      </c>
      <c r="K1212" s="5">
        <v>234</v>
      </c>
      <c r="L1212" s="5" t="s">
        <v>18</v>
      </c>
      <c r="M1212" s="5">
        <v>0</v>
      </c>
      <c r="N1212" s="5">
        <v>-5.5</v>
      </c>
      <c r="O1212" s="5">
        <v>-6.33</v>
      </c>
      <c r="P1212" s="6">
        <v>-19.22</v>
      </c>
    </row>
    <row r="1213" spans="1:16">
      <c r="A1213" s="17">
        <v>44987</v>
      </c>
      <c r="B1213" t="s">
        <v>208</v>
      </c>
      <c r="C1213" t="s">
        <v>374</v>
      </c>
      <c r="D1213" s="5">
        <v>16</v>
      </c>
      <c r="E1213" s="5" t="s">
        <v>19</v>
      </c>
      <c r="F1213" s="5">
        <v>0</v>
      </c>
      <c r="G1213" s="5">
        <v>58</v>
      </c>
      <c r="H1213" s="5">
        <v>54</v>
      </c>
      <c r="I1213" s="5">
        <v>7</v>
      </c>
      <c r="J1213" s="5">
        <v>3</v>
      </c>
      <c r="K1213" s="5">
        <v>422</v>
      </c>
      <c r="L1213" s="5">
        <v>8</v>
      </c>
      <c r="M1213" s="5">
        <v>0</v>
      </c>
      <c r="N1213" s="5">
        <v>11.5</v>
      </c>
      <c r="O1213" s="5">
        <v>12.55</v>
      </c>
      <c r="P1213" s="6">
        <v>26.77</v>
      </c>
    </row>
    <row r="1214" spans="1:16">
      <c r="A1214" s="17">
        <v>44987</v>
      </c>
      <c r="B1214" t="s">
        <v>226</v>
      </c>
      <c r="C1214" t="s">
        <v>315</v>
      </c>
      <c r="D1214" s="5">
        <v>318</v>
      </c>
      <c r="E1214" s="5">
        <v>0</v>
      </c>
      <c r="F1214" s="5">
        <v>1</v>
      </c>
      <c r="G1214" s="5">
        <v>5</v>
      </c>
      <c r="H1214" s="5">
        <v>5</v>
      </c>
      <c r="I1214" s="5">
        <v>44</v>
      </c>
      <c r="J1214" s="5">
        <v>67</v>
      </c>
      <c r="K1214" s="5">
        <v>470</v>
      </c>
      <c r="L1214" s="5">
        <v>0</v>
      </c>
      <c r="M1214" s="5" t="s">
        <v>18</v>
      </c>
      <c r="N1214" s="5">
        <v>-4</v>
      </c>
      <c r="O1214" s="5">
        <v>26.46</v>
      </c>
      <c r="P1214" s="6">
        <v>11.85</v>
      </c>
    </row>
    <row r="1215" spans="1:16">
      <c r="A1215" s="17">
        <v>44987</v>
      </c>
      <c r="B1215" t="s">
        <v>377</v>
      </c>
      <c r="C1215" t="s">
        <v>142</v>
      </c>
      <c r="D1215" s="5">
        <v>340</v>
      </c>
      <c r="E1215" s="5">
        <v>0</v>
      </c>
      <c r="F1215" s="5" t="s">
        <v>44</v>
      </c>
      <c r="G1215" s="5">
        <v>179</v>
      </c>
      <c r="H1215" s="5">
        <v>295</v>
      </c>
      <c r="I1215" s="5">
        <v>329</v>
      </c>
      <c r="J1215" s="5">
        <v>171</v>
      </c>
      <c r="K1215" s="5">
        <v>311</v>
      </c>
      <c r="L1215" s="5">
        <v>0</v>
      </c>
      <c r="M1215" s="5" t="s">
        <v>26</v>
      </c>
      <c r="N1215" s="5" t="e">
        <v>#N/A</v>
      </c>
      <c r="O1215" s="5">
        <v>-2.98</v>
      </c>
      <c r="P1215" s="6">
        <v>0.64</v>
      </c>
    </row>
    <row r="1216" spans="1:16">
      <c r="A1216" s="17">
        <v>44987</v>
      </c>
      <c r="B1216" t="s">
        <v>54</v>
      </c>
      <c r="C1216" t="s">
        <v>150</v>
      </c>
      <c r="D1216" s="5">
        <v>167</v>
      </c>
      <c r="E1216" s="5" t="s">
        <v>19</v>
      </c>
      <c r="F1216" s="5">
        <v>0</v>
      </c>
      <c r="G1216" s="5">
        <v>295</v>
      </c>
      <c r="H1216" s="5">
        <v>303</v>
      </c>
      <c r="I1216" s="5">
        <v>356</v>
      </c>
      <c r="J1216" s="5">
        <v>342</v>
      </c>
      <c r="K1216" s="5">
        <v>19</v>
      </c>
      <c r="L1216" s="5">
        <v>0</v>
      </c>
      <c r="M1216" s="5" t="s">
        <v>60</v>
      </c>
      <c r="N1216" s="5" t="e">
        <v>#N/A</v>
      </c>
      <c r="O1216" s="5">
        <v>-11.36</v>
      </c>
      <c r="P1216" s="6">
        <v>0</v>
      </c>
    </row>
    <row r="1217" spans="1:16">
      <c r="A1217" s="17">
        <v>44987</v>
      </c>
      <c r="B1217" t="s">
        <v>227</v>
      </c>
      <c r="C1217" t="s">
        <v>254</v>
      </c>
      <c r="D1217" s="5">
        <v>217</v>
      </c>
      <c r="E1217" s="5" t="s">
        <v>19</v>
      </c>
      <c r="F1217" s="5">
        <v>0</v>
      </c>
      <c r="G1217" s="5">
        <v>16</v>
      </c>
      <c r="H1217" s="5">
        <v>35</v>
      </c>
      <c r="I1217" s="5">
        <v>60</v>
      </c>
      <c r="J1217" s="5">
        <v>176</v>
      </c>
      <c r="K1217" s="5">
        <v>351</v>
      </c>
      <c r="L1217" s="5">
        <v>0</v>
      </c>
      <c r="M1217" s="5" t="s">
        <v>18</v>
      </c>
      <c r="N1217" s="5">
        <v>-6.5</v>
      </c>
      <c r="O1217" s="5">
        <v>15.55</v>
      </c>
      <c r="P1217" s="6">
        <v>-0.31</v>
      </c>
    </row>
    <row r="1218" spans="1:16">
      <c r="A1218" s="17">
        <v>44987</v>
      </c>
      <c r="B1218" t="s">
        <v>152</v>
      </c>
      <c r="C1218" t="s">
        <v>149</v>
      </c>
      <c r="D1218" s="5">
        <v>7</v>
      </c>
      <c r="E1218" s="5">
        <v>0</v>
      </c>
      <c r="F1218" s="5" t="s">
        <v>26</v>
      </c>
      <c r="G1218" s="5">
        <v>346</v>
      </c>
      <c r="H1218" s="5">
        <v>345</v>
      </c>
      <c r="I1218" s="5">
        <v>319</v>
      </c>
      <c r="J1218" s="5">
        <v>226</v>
      </c>
      <c r="K1218" s="5">
        <v>363</v>
      </c>
      <c r="L1218" s="5" t="s">
        <v>18</v>
      </c>
      <c r="M1218" s="5">
        <v>0</v>
      </c>
      <c r="N1218" s="5">
        <v>10</v>
      </c>
      <c r="O1218" s="5">
        <v>-16.93</v>
      </c>
      <c r="P1218" s="6">
        <v>-7.62</v>
      </c>
    </row>
    <row r="1219" spans="1:16">
      <c r="A1219" s="17">
        <v>44987</v>
      </c>
      <c r="B1219" t="s">
        <v>218</v>
      </c>
      <c r="C1219" t="s">
        <v>255</v>
      </c>
      <c r="D1219" s="5">
        <v>376</v>
      </c>
      <c r="E1219" s="5" t="s">
        <v>18</v>
      </c>
      <c r="F1219" s="5">
        <v>0</v>
      </c>
      <c r="G1219" s="5">
        <v>70</v>
      </c>
      <c r="H1219" s="5">
        <v>112</v>
      </c>
      <c r="I1219" s="5">
        <v>73</v>
      </c>
      <c r="J1219" s="5">
        <v>223</v>
      </c>
      <c r="K1219" s="5">
        <v>301</v>
      </c>
      <c r="L1219" s="5">
        <v>0</v>
      </c>
      <c r="M1219" s="5" t="s">
        <v>37</v>
      </c>
      <c r="N1219" s="5">
        <v>-5</v>
      </c>
      <c r="O1219" s="5">
        <v>7.65</v>
      </c>
      <c r="P1219" s="6">
        <v>-1.76</v>
      </c>
    </row>
    <row r="1220" spans="1:16">
      <c r="A1220" s="17">
        <v>44987</v>
      </c>
      <c r="B1220" t="s">
        <v>160</v>
      </c>
      <c r="C1220" t="s">
        <v>197</v>
      </c>
      <c r="D1220" s="5">
        <v>464</v>
      </c>
      <c r="E1220" s="5">
        <v>0</v>
      </c>
      <c r="F1220" s="5" t="s">
        <v>18</v>
      </c>
      <c r="G1220" s="5">
        <v>90</v>
      </c>
      <c r="H1220" s="5">
        <v>143</v>
      </c>
      <c r="I1220" s="5">
        <v>153</v>
      </c>
      <c r="J1220" s="5">
        <v>199</v>
      </c>
      <c r="K1220" s="5">
        <v>443</v>
      </c>
      <c r="L1220" s="5">
        <v>0</v>
      </c>
      <c r="M1220" s="5" t="s">
        <v>18</v>
      </c>
      <c r="N1220" s="5">
        <v>3</v>
      </c>
      <c r="O1220" s="5">
        <v>-0.25</v>
      </c>
      <c r="P1220" s="6">
        <v>-1.62</v>
      </c>
    </row>
    <row r="1221" spans="1:16">
      <c r="A1221" s="17">
        <v>44987</v>
      </c>
      <c r="B1221" t="s">
        <v>69</v>
      </c>
      <c r="C1221" t="s">
        <v>50</v>
      </c>
      <c r="D1221" s="5">
        <v>265</v>
      </c>
      <c r="E1221" s="5">
        <v>0</v>
      </c>
      <c r="F1221" s="5" t="s">
        <v>18</v>
      </c>
      <c r="G1221" s="5">
        <v>305</v>
      </c>
      <c r="H1221" s="5">
        <v>207</v>
      </c>
      <c r="I1221" s="5">
        <v>272</v>
      </c>
      <c r="J1221" s="5">
        <v>280</v>
      </c>
      <c r="K1221" s="5">
        <v>150</v>
      </c>
      <c r="L1221" s="5" t="s">
        <v>18</v>
      </c>
      <c r="M1221" s="5">
        <v>0</v>
      </c>
      <c r="N1221" s="5" t="e">
        <v>#N/A</v>
      </c>
      <c r="O1221" s="5">
        <v>-0.41</v>
      </c>
      <c r="P1221" s="6">
        <v>-6.03</v>
      </c>
    </row>
    <row r="1222" spans="1:16">
      <c r="A1222" s="17">
        <v>44987</v>
      </c>
      <c r="B1222" t="s">
        <v>214</v>
      </c>
      <c r="C1222" t="s">
        <v>146</v>
      </c>
      <c r="D1222" s="5">
        <v>418</v>
      </c>
      <c r="E1222" s="5" t="s">
        <v>19</v>
      </c>
      <c r="F1222" s="5">
        <v>0</v>
      </c>
      <c r="G1222" s="5">
        <v>98</v>
      </c>
      <c r="H1222" s="5">
        <v>101</v>
      </c>
      <c r="I1222" s="5">
        <v>212</v>
      </c>
      <c r="J1222" s="5">
        <v>165</v>
      </c>
      <c r="K1222" s="5">
        <v>414</v>
      </c>
      <c r="L1222" s="5" t="s">
        <v>19</v>
      </c>
      <c r="M1222" s="5">
        <v>0</v>
      </c>
      <c r="N1222" s="5">
        <v>-2</v>
      </c>
      <c r="O1222" s="5">
        <v>5</v>
      </c>
      <c r="P1222" s="6">
        <v>2.2999999999999998</v>
      </c>
    </row>
    <row r="1223" spans="1:16">
      <c r="A1223" s="17">
        <v>44987</v>
      </c>
      <c r="B1223" t="s">
        <v>283</v>
      </c>
      <c r="C1223" t="s">
        <v>284</v>
      </c>
      <c r="D1223" s="5">
        <v>515</v>
      </c>
      <c r="E1223" s="5">
        <v>0</v>
      </c>
      <c r="F1223" s="5" t="s">
        <v>18</v>
      </c>
      <c r="G1223" s="5" t="s">
        <v>34</v>
      </c>
      <c r="H1223" s="5" t="s">
        <v>34</v>
      </c>
      <c r="I1223" s="5">
        <v>66</v>
      </c>
      <c r="J1223" s="5">
        <v>136</v>
      </c>
      <c r="K1223" s="5">
        <v>237</v>
      </c>
      <c r="L1223" s="5" t="s">
        <v>19</v>
      </c>
      <c r="M1223" s="5">
        <v>0</v>
      </c>
      <c r="N1223" s="5" t="e">
        <v>#N/A</v>
      </c>
      <c r="O1223" s="5">
        <v>0</v>
      </c>
      <c r="P1223" s="6">
        <v>0.88</v>
      </c>
    </row>
    <row r="1224" spans="1:16">
      <c r="A1224" s="17">
        <v>44987</v>
      </c>
      <c r="B1224" t="s">
        <v>92</v>
      </c>
      <c r="C1224" t="s">
        <v>94</v>
      </c>
      <c r="D1224" s="5">
        <v>350</v>
      </c>
      <c r="E1224" s="5" t="s">
        <v>19</v>
      </c>
      <c r="F1224" s="5">
        <v>0</v>
      </c>
      <c r="G1224" s="5">
        <v>314</v>
      </c>
      <c r="H1224" s="5">
        <v>156</v>
      </c>
      <c r="I1224" s="5" t="s">
        <v>34</v>
      </c>
      <c r="J1224" s="5" t="s">
        <v>34</v>
      </c>
      <c r="K1224" s="5">
        <v>518</v>
      </c>
      <c r="L1224" s="5">
        <v>0</v>
      </c>
      <c r="M1224" s="5" t="s">
        <v>19</v>
      </c>
      <c r="N1224" s="5" t="e">
        <v>#N/A</v>
      </c>
      <c r="O1224" s="5">
        <v>-5.62</v>
      </c>
      <c r="P1224" s="6">
        <v>0</v>
      </c>
    </row>
    <row r="1225" spans="1:16">
      <c r="A1225" s="17">
        <v>44987</v>
      </c>
      <c r="B1225" t="s">
        <v>213</v>
      </c>
      <c r="C1225" t="s">
        <v>147</v>
      </c>
      <c r="D1225" s="5">
        <v>484</v>
      </c>
      <c r="E1225" s="5">
        <v>0</v>
      </c>
      <c r="F1225" s="5" t="s">
        <v>37</v>
      </c>
      <c r="G1225" s="5" t="s">
        <v>34</v>
      </c>
      <c r="H1225" s="5" t="s">
        <v>34</v>
      </c>
      <c r="I1225" s="5" t="s">
        <v>34</v>
      </c>
      <c r="J1225" s="5" t="s">
        <v>34</v>
      </c>
      <c r="K1225" s="5">
        <v>504</v>
      </c>
      <c r="L1225" s="5" t="s">
        <v>18</v>
      </c>
      <c r="M1225" s="5">
        <v>0</v>
      </c>
      <c r="N1225" s="5">
        <v>11</v>
      </c>
      <c r="O1225" s="5">
        <v>0</v>
      </c>
      <c r="P1225" s="6">
        <v>1.43</v>
      </c>
    </row>
    <row r="1226" spans="1:16">
      <c r="A1226" s="17">
        <v>44987</v>
      </c>
      <c r="B1226" t="s">
        <v>428</v>
      </c>
      <c r="C1226" t="s">
        <v>216</v>
      </c>
      <c r="D1226" s="5">
        <v>502</v>
      </c>
      <c r="E1226" s="5" t="s">
        <v>18</v>
      </c>
      <c r="F1226" s="5">
        <v>0</v>
      </c>
      <c r="G1226" s="5">
        <v>220</v>
      </c>
      <c r="H1226" s="5">
        <v>120</v>
      </c>
      <c r="I1226" s="5" t="s">
        <v>34</v>
      </c>
      <c r="J1226" s="5" t="s">
        <v>34</v>
      </c>
      <c r="K1226" s="5">
        <v>500</v>
      </c>
      <c r="L1226" s="5">
        <v>0</v>
      </c>
      <c r="M1226" s="5" t="s">
        <v>18</v>
      </c>
      <c r="N1226" s="5">
        <v>-8.5</v>
      </c>
      <c r="O1226" s="5">
        <v>3.4</v>
      </c>
      <c r="P1226" s="6">
        <v>0</v>
      </c>
    </row>
    <row r="1227" spans="1:16">
      <c r="A1227" s="17">
        <v>44987</v>
      </c>
      <c r="B1227" t="s">
        <v>380</v>
      </c>
      <c r="C1227" t="s">
        <v>82</v>
      </c>
      <c r="D1227" s="5">
        <v>415</v>
      </c>
      <c r="E1227" s="5">
        <v>0</v>
      </c>
      <c r="F1227" s="5" t="s">
        <v>19</v>
      </c>
      <c r="G1227" s="5">
        <v>112</v>
      </c>
      <c r="H1227" s="5">
        <v>96</v>
      </c>
      <c r="I1227" s="5">
        <v>154</v>
      </c>
      <c r="J1227" s="5">
        <v>158</v>
      </c>
      <c r="K1227" s="5">
        <v>416</v>
      </c>
      <c r="L1227" s="5" t="s">
        <v>26</v>
      </c>
      <c r="M1227" s="5">
        <v>0</v>
      </c>
      <c r="N1227" s="5">
        <v>0</v>
      </c>
      <c r="O1227" s="5">
        <v>6.76</v>
      </c>
      <c r="P1227" s="6">
        <v>2.95</v>
      </c>
    </row>
    <row r="1228" spans="1:16">
      <c r="A1228" s="17">
        <v>44987</v>
      </c>
      <c r="B1228" t="s">
        <v>402</v>
      </c>
      <c r="C1228" t="s">
        <v>207</v>
      </c>
      <c r="D1228" s="5">
        <v>15</v>
      </c>
      <c r="E1228" s="5">
        <v>0</v>
      </c>
      <c r="F1228" s="5">
        <v>1</v>
      </c>
      <c r="G1228" s="5">
        <v>47</v>
      </c>
      <c r="H1228" s="5">
        <v>20</v>
      </c>
      <c r="I1228" s="5">
        <v>20</v>
      </c>
      <c r="J1228" s="5">
        <v>58</v>
      </c>
      <c r="K1228" s="5">
        <v>435</v>
      </c>
      <c r="L1228" s="5" t="s">
        <v>26</v>
      </c>
      <c r="M1228" s="5">
        <v>0</v>
      </c>
      <c r="N1228" s="5">
        <v>-2.5</v>
      </c>
      <c r="O1228" s="5">
        <v>22.29</v>
      </c>
      <c r="P1228" s="6">
        <v>16.399999999999999</v>
      </c>
    </row>
    <row r="1229" spans="1:16">
      <c r="A1229" s="17">
        <v>44987</v>
      </c>
      <c r="B1229" t="s">
        <v>259</v>
      </c>
      <c r="C1229" t="s">
        <v>178</v>
      </c>
      <c r="D1229" s="5">
        <v>458</v>
      </c>
      <c r="E1229" s="5" t="s">
        <v>44</v>
      </c>
      <c r="F1229" s="5">
        <v>0</v>
      </c>
      <c r="G1229" s="5">
        <v>63</v>
      </c>
      <c r="H1229" s="5">
        <v>65</v>
      </c>
      <c r="I1229" s="5">
        <v>101</v>
      </c>
      <c r="J1229" s="5">
        <v>107</v>
      </c>
      <c r="K1229" s="5">
        <v>456</v>
      </c>
      <c r="L1229" s="5">
        <v>0</v>
      </c>
      <c r="M1229" s="5" t="s">
        <v>18</v>
      </c>
      <c r="N1229" s="5">
        <v>-1.5</v>
      </c>
      <c r="O1229" s="5">
        <v>12.72</v>
      </c>
      <c r="P1229" s="6">
        <v>6.66</v>
      </c>
    </row>
    <row r="1230" spans="1:16">
      <c r="A1230" s="17">
        <v>44987</v>
      </c>
      <c r="B1230" t="s">
        <v>256</v>
      </c>
      <c r="C1230" t="s">
        <v>217</v>
      </c>
      <c r="D1230" s="5">
        <v>55</v>
      </c>
      <c r="E1230" s="5">
        <v>0</v>
      </c>
      <c r="F1230" s="5" t="s">
        <v>421</v>
      </c>
      <c r="G1230" s="5">
        <v>100</v>
      </c>
      <c r="H1230" s="5">
        <v>204</v>
      </c>
      <c r="I1230" s="5">
        <v>29</v>
      </c>
      <c r="J1230" s="5">
        <v>64</v>
      </c>
      <c r="K1230" s="5">
        <v>299</v>
      </c>
      <c r="L1230" s="5" t="s">
        <v>18</v>
      </c>
      <c r="M1230" s="5">
        <v>0</v>
      </c>
      <c r="N1230" s="5">
        <v>20</v>
      </c>
      <c r="O1230" s="5">
        <v>-7.73</v>
      </c>
      <c r="P1230" s="6">
        <v>14.63</v>
      </c>
    </row>
    <row r="1231" spans="1:16">
      <c r="A1231" s="17">
        <v>44987</v>
      </c>
      <c r="B1231" t="s">
        <v>141</v>
      </c>
      <c r="C1231" t="s">
        <v>206</v>
      </c>
      <c r="D1231" s="5">
        <v>307</v>
      </c>
      <c r="E1231" s="5">
        <v>0</v>
      </c>
      <c r="F1231" s="5" t="s">
        <v>26</v>
      </c>
      <c r="G1231" s="5">
        <v>147</v>
      </c>
      <c r="H1231" s="5">
        <v>150</v>
      </c>
      <c r="I1231" s="5">
        <v>127</v>
      </c>
      <c r="J1231" s="5">
        <v>224</v>
      </c>
      <c r="K1231" s="5">
        <v>302</v>
      </c>
      <c r="L1231" s="5" t="s">
        <v>18</v>
      </c>
      <c r="M1231" s="5">
        <v>0</v>
      </c>
      <c r="N1231" s="5">
        <v>-2.5</v>
      </c>
      <c r="O1231" s="5">
        <v>-0.13</v>
      </c>
      <c r="P1231" s="6">
        <v>-1.32</v>
      </c>
    </row>
    <row r="1232" spans="1:16">
      <c r="A1232" s="17">
        <v>44988</v>
      </c>
      <c r="B1232" t="s">
        <v>120</v>
      </c>
      <c r="C1232" t="s">
        <v>298</v>
      </c>
      <c r="D1232" s="5">
        <v>66</v>
      </c>
      <c r="E1232" s="5" t="s">
        <v>19</v>
      </c>
      <c r="F1232" s="5">
        <v>0</v>
      </c>
      <c r="G1232" s="5">
        <v>340</v>
      </c>
      <c r="H1232" s="5">
        <v>262</v>
      </c>
      <c r="I1232" s="5">
        <v>271</v>
      </c>
      <c r="J1232" s="5">
        <v>189</v>
      </c>
      <c r="K1232" s="5">
        <v>429</v>
      </c>
      <c r="L1232" s="5" t="s">
        <v>27</v>
      </c>
      <c r="M1232" s="5">
        <v>0</v>
      </c>
      <c r="N1232" s="5">
        <v>10</v>
      </c>
      <c r="O1232" s="5">
        <v>-11.13</v>
      </c>
      <c r="P1232" s="6">
        <v>1.8</v>
      </c>
    </row>
    <row r="1233" spans="1:16">
      <c r="A1233" s="17">
        <v>44988</v>
      </c>
      <c r="B1233" t="s">
        <v>336</v>
      </c>
      <c r="C1233" t="s">
        <v>62</v>
      </c>
      <c r="D1233" s="5">
        <v>284</v>
      </c>
      <c r="E1233" s="5" t="s">
        <v>18</v>
      </c>
      <c r="F1233" s="5">
        <v>0</v>
      </c>
      <c r="G1233" s="5">
        <v>108</v>
      </c>
      <c r="H1233" s="5">
        <v>168</v>
      </c>
      <c r="I1233" s="5">
        <v>173</v>
      </c>
      <c r="J1233" s="5">
        <v>87</v>
      </c>
      <c r="K1233" s="5">
        <v>37</v>
      </c>
      <c r="L1233" s="5" t="s">
        <v>169</v>
      </c>
      <c r="M1233" s="5">
        <v>0</v>
      </c>
      <c r="N1233" s="5">
        <v>10</v>
      </c>
      <c r="O1233" s="5">
        <v>-3.56</v>
      </c>
      <c r="P1233" s="6">
        <v>10.78</v>
      </c>
    </row>
    <row r="1234" spans="1:16">
      <c r="A1234" s="17">
        <v>44988</v>
      </c>
      <c r="B1234" t="s">
        <v>357</v>
      </c>
      <c r="C1234" t="s">
        <v>354</v>
      </c>
      <c r="D1234" s="5">
        <v>239</v>
      </c>
      <c r="E1234" s="5">
        <v>0</v>
      </c>
      <c r="F1234" s="5" t="s">
        <v>26</v>
      </c>
      <c r="G1234" s="5">
        <v>231</v>
      </c>
      <c r="H1234" s="5">
        <v>355</v>
      </c>
      <c r="I1234" s="5">
        <v>318</v>
      </c>
      <c r="J1234" s="5">
        <v>352</v>
      </c>
      <c r="K1234" s="5">
        <v>140</v>
      </c>
      <c r="L1234" s="5">
        <v>0</v>
      </c>
      <c r="M1234" s="5" t="s">
        <v>18</v>
      </c>
      <c r="N1234" s="5">
        <v>1</v>
      </c>
      <c r="O1234" s="5">
        <v>-19.32</v>
      </c>
      <c r="P1234" s="6">
        <v>-16.34</v>
      </c>
    </row>
    <row r="1235" spans="1:16">
      <c r="A1235" s="17">
        <v>44988</v>
      </c>
      <c r="B1235" t="s">
        <v>329</v>
      </c>
      <c r="C1235" t="s">
        <v>328</v>
      </c>
      <c r="D1235" s="5">
        <v>127</v>
      </c>
      <c r="E1235" s="5">
        <v>0</v>
      </c>
      <c r="F1235" s="5" t="s">
        <v>26</v>
      </c>
      <c r="G1235" s="5">
        <v>216</v>
      </c>
      <c r="H1235" s="5">
        <v>187</v>
      </c>
      <c r="I1235" s="5">
        <v>336</v>
      </c>
      <c r="J1235" s="5">
        <v>277</v>
      </c>
      <c r="K1235" s="5">
        <v>356</v>
      </c>
      <c r="L1235" s="5" t="s">
        <v>19</v>
      </c>
      <c r="M1235" s="5">
        <v>0</v>
      </c>
      <c r="N1235" s="5">
        <v>-4</v>
      </c>
      <c r="O1235" s="5">
        <v>-0.56999999999999995</v>
      </c>
      <c r="P1235" s="6">
        <v>-7.78</v>
      </c>
    </row>
    <row r="1236" spans="1:16">
      <c r="A1236" s="17">
        <v>44988</v>
      </c>
      <c r="B1236" t="s">
        <v>129</v>
      </c>
      <c r="C1236" t="s">
        <v>61</v>
      </c>
      <c r="D1236" s="5">
        <v>160</v>
      </c>
      <c r="E1236" s="5" t="s">
        <v>18</v>
      </c>
      <c r="F1236" s="5">
        <v>0</v>
      </c>
      <c r="G1236" s="5">
        <v>186</v>
      </c>
      <c r="H1236" s="5">
        <v>111</v>
      </c>
      <c r="I1236" s="5">
        <v>77</v>
      </c>
      <c r="J1236" s="5">
        <v>127</v>
      </c>
      <c r="K1236" s="5">
        <v>27</v>
      </c>
      <c r="L1236" s="5" t="s">
        <v>19</v>
      </c>
      <c r="M1236" s="5">
        <v>0</v>
      </c>
      <c r="N1236" s="5">
        <v>-3.5</v>
      </c>
      <c r="O1236" s="5">
        <v>7.46</v>
      </c>
      <c r="P1236" s="6">
        <v>4.0599999999999996</v>
      </c>
    </row>
    <row r="1237" spans="1:16">
      <c r="A1237" s="17">
        <v>44988</v>
      </c>
      <c r="B1237" t="s">
        <v>332</v>
      </c>
      <c r="C1237" t="s">
        <v>76</v>
      </c>
      <c r="D1237" s="5">
        <v>407</v>
      </c>
      <c r="E1237" s="5">
        <v>0</v>
      </c>
      <c r="F1237" s="5" t="s">
        <v>37</v>
      </c>
      <c r="G1237" s="5">
        <v>228</v>
      </c>
      <c r="H1237" s="5">
        <v>309</v>
      </c>
      <c r="I1237" s="5">
        <v>177</v>
      </c>
      <c r="J1237" s="5">
        <v>240</v>
      </c>
      <c r="K1237" s="5">
        <v>218</v>
      </c>
      <c r="L1237" s="5" t="s">
        <v>18</v>
      </c>
      <c r="M1237" s="5">
        <v>0</v>
      </c>
      <c r="N1237" s="5">
        <v>6</v>
      </c>
      <c r="O1237" s="5">
        <v>-12.88</v>
      </c>
      <c r="P1237" s="6">
        <v>-5.44</v>
      </c>
    </row>
    <row r="1238" spans="1:16">
      <c r="A1238" s="17">
        <v>44988</v>
      </c>
      <c r="B1238" t="s">
        <v>119</v>
      </c>
      <c r="C1238" t="s">
        <v>347</v>
      </c>
      <c r="D1238" s="5">
        <v>57</v>
      </c>
      <c r="E1238" s="5" t="s">
        <v>18</v>
      </c>
      <c r="F1238" s="5">
        <v>0</v>
      </c>
      <c r="G1238" s="5">
        <v>169</v>
      </c>
      <c r="H1238" s="5">
        <v>244</v>
      </c>
      <c r="I1238" s="5">
        <v>246</v>
      </c>
      <c r="J1238" s="5">
        <v>139</v>
      </c>
      <c r="K1238" s="5">
        <v>190</v>
      </c>
      <c r="L1238" s="5">
        <v>0</v>
      </c>
      <c r="M1238" s="5" t="s">
        <v>18</v>
      </c>
      <c r="N1238" s="5">
        <v>6</v>
      </c>
      <c r="O1238" s="5">
        <v>-5.76</v>
      </c>
      <c r="P1238" s="6">
        <v>0.72</v>
      </c>
    </row>
    <row r="1239" spans="1:16">
      <c r="A1239" s="17">
        <v>44988</v>
      </c>
      <c r="B1239" t="s">
        <v>276</v>
      </c>
      <c r="C1239" t="s">
        <v>282</v>
      </c>
      <c r="D1239" s="5">
        <v>4</v>
      </c>
      <c r="E1239" s="5" t="s">
        <v>19</v>
      </c>
      <c r="F1239" s="5">
        <v>0</v>
      </c>
      <c r="G1239" s="5">
        <v>140</v>
      </c>
      <c r="H1239" s="5">
        <v>119</v>
      </c>
      <c r="I1239" s="5">
        <v>143</v>
      </c>
      <c r="J1239" s="5">
        <v>69</v>
      </c>
      <c r="K1239" s="5">
        <v>177</v>
      </c>
      <c r="L1239" s="5" t="s">
        <v>19</v>
      </c>
      <c r="M1239" s="5">
        <v>0</v>
      </c>
      <c r="N1239" s="5">
        <v>4</v>
      </c>
      <c r="O1239" s="5">
        <v>6.05</v>
      </c>
      <c r="P1239" s="6">
        <v>10.92</v>
      </c>
    </row>
    <row r="1240" spans="1:16">
      <c r="A1240" s="17">
        <v>44988</v>
      </c>
      <c r="B1240" t="s">
        <v>274</v>
      </c>
      <c r="C1240" t="s">
        <v>278</v>
      </c>
      <c r="D1240" s="5">
        <v>408</v>
      </c>
      <c r="E1240" s="5" t="s">
        <v>57</v>
      </c>
      <c r="F1240" s="5">
        <v>0</v>
      </c>
      <c r="G1240" s="5">
        <v>116</v>
      </c>
      <c r="H1240" s="5">
        <v>104</v>
      </c>
      <c r="I1240" s="5">
        <v>258</v>
      </c>
      <c r="J1240" s="5">
        <v>138</v>
      </c>
      <c r="K1240" s="5">
        <v>24</v>
      </c>
      <c r="L1240" s="5">
        <v>0</v>
      </c>
      <c r="M1240" s="5" t="s">
        <v>19</v>
      </c>
      <c r="N1240" s="5">
        <v>-4</v>
      </c>
      <c r="O1240" s="5">
        <v>9.48</v>
      </c>
      <c r="P1240" s="6">
        <v>1.49</v>
      </c>
    </row>
    <row r="1241" spans="1:16">
      <c r="A1241" s="17">
        <v>44988</v>
      </c>
      <c r="B1241" t="s">
        <v>264</v>
      </c>
      <c r="C1241" t="s">
        <v>176</v>
      </c>
      <c r="D1241" s="5">
        <v>104</v>
      </c>
      <c r="E1241" s="5" t="s">
        <v>18</v>
      </c>
      <c r="F1241" s="5">
        <v>0</v>
      </c>
      <c r="G1241" s="5">
        <v>160</v>
      </c>
      <c r="H1241" s="5">
        <v>203</v>
      </c>
      <c r="I1241" s="5">
        <v>123</v>
      </c>
      <c r="J1241" s="5">
        <v>79</v>
      </c>
      <c r="K1241" s="5">
        <v>411</v>
      </c>
      <c r="L1241" s="5">
        <v>0</v>
      </c>
      <c r="M1241" s="5" t="s">
        <v>37</v>
      </c>
      <c r="N1241" s="5">
        <v>11</v>
      </c>
      <c r="O1241" s="5">
        <v>-1.75</v>
      </c>
      <c r="P1241" s="6">
        <v>7.64</v>
      </c>
    </row>
    <row r="1242" spans="1:16">
      <c r="A1242" s="17">
        <v>44988</v>
      </c>
      <c r="B1242" t="s">
        <v>400</v>
      </c>
      <c r="C1242" t="s">
        <v>35</v>
      </c>
      <c r="D1242" s="5">
        <v>274</v>
      </c>
      <c r="E1242" s="5" t="s">
        <v>18</v>
      </c>
      <c r="F1242" s="5">
        <v>0</v>
      </c>
      <c r="G1242" s="5">
        <v>317</v>
      </c>
      <c r="H1242" s="5">
        <v>328</v>
      </c>
      <c r="I1242" s="5">
        <v>344</v>
      </c>
      <c r="J1242" s="5">
        <v>297</v>
      </c>
      <c r="K1242" s="5">
        <v>93</v>
      </c>
      <c r="L1242" s="5" t="s">
        <v>19</v>
      </c>
      <c r="M1242" s="5">
        <v>0</v>
      </c>
      <c r="N1242" s="5">
        <v>-1</v>
      </c>
      <c r="O1242" s="5">
        <v>-8.56</v>
      </c>
      <c r="P1242" s="6">
        <v>-9.56</v>
      </c>
    </row>
    <row r="1243" spans="1:16">
      <c r="A1243" s="17">
        <v>44988</v>
      </c>
      <c r="B1243" t="s">
        <v>130</v>
      </c>
      <c r="C1243" t="s">
        <v>58</v>
      </c>
      <c r="D1243" s="5">
        <v>248</v>
      </c>
      <c r="E1243" s="5" t="s">
        <v>19</v>
      </c>
      <c r="F1243" s="5">
        <v>0</v>
      </c>
      <c r="G1243" s="5">
        <v>128</v>
      </c>
      <c r="H1243" s="5">
        <v>174</v>
      </c>
      <c r="I1243" s="5">
        <v>74</v>
      </c>
      <c r="J1243" s="5">
        <v>89</v>
      </c>
      <c r="K1243" s="5">
        <v>100</v>
      </c>
      <c r="L1243" s="5">
        <v>0</v>
      </c>
      <c r="M1243" s="5" t="s">
        <v>18</v>
      </c>
      <c r="N1243" s="5">
        <v>11</v>
      </c>
      <c r="O1243" s="5">
        <v>-4.3099999999999996</v>
      </c>
      <c r="P1243" s="6">
        <v>10.58</v>
      </c>
    </row>
    <row r="1244" spans="1:16">
      <c r="A1244" s="17">
        <v>44988</v>
      </c>
      <c r="B1244" t="s">
        <v>326</v>
      </c>
      <c r="C1244" t="s">
        <v>407</v>
      </c>
      <c r="D1244" s="5">
        <v>90</v>
      </c>
      <c r="E1244" s="5" t="s">
        <v>18</v>
      </c>
      <c r="F1244" s="5">
        <v>0</v>
      </c>
      <c r="G1244" s="5">
        <v>84</v>
      </c>
      <c r="H1244" s="5">
        <v>52</v>
      </c>
      <c r="I1244" s="5">
        <v>106</v>
      </c>
      <c r="J1244" s="5">
        <v>81</v>
      </c>
      <c r="K1244" s="5">
        <v>334</v>
      </c>
      <c r="L1244" s="5">
        <v>0</v>
      </c>
      <c r="M1244" s="5" t="s">
        <v>18</v>
      </c>
      <c r="N1244" s="5">
        <v>-1</v>
      </c>
      <c r="O1244" s="5">
        <v>11.86</v>
      </c>
      <c r="P1244" s="6">
        <v>6.13</v>
      </c>
    </row>
    <row r="1245" spans="1:16">
      <c r="A1245" s="17">
        <v>44988</v>
      </c>
      <c r="B1245" t="s">
        <v>107</v>
      </c>
      <c r="C1245" t="s">
        <v>277</v>
      </c>
      <c r="D1245" s="5">
        <v>221</v>
      </c>
      <c r="E1245" s="5" t="s">
        <v>26</v>
      </c>
      <c r="F1245" s="5">
        <v>0</v>
      </c>
      <c r="G1245" s="5">
        <v>137</v>
      </c>
      <c r="H1245" s="5">
        <v>289</v>
      </c>
      <c r="I1245" s="5">
        <v>93</v>
      </c>
      <c r="J1245" s="5">
        <v>213</v>
      </c>
      <c r="K1245" s="5">
        <v>44</v>
      </c>
      <c r="L1245" s="5" t="s">
        <v>18</v>
      </c>
      <c r="M1245" s="5">
        <v>0</v>
      </c>
      <c r="N1245" s="5">
        <v>8.5</v>
      </c>
      <c r="O1245" s="5">
        <v>-10.51</v>
      </c>
      <c r="P1245" s="6">
        <v>-1.7</v>
      </c>
    </row>
    <row r="1246" spans="1:16">
      <c r="A1246" s="17">
        <v>44988</v>
      </c>
      <c r="B1246" t="s">
        <v>275</v>
      </c>
      <c r="C1246" t="s">
        <v>279</v>
      </c>
      <c r="D1246" s="5">
        <v>64</v>
      </c>
      <c r="E1246" s="5">
        <v>0</v>
      </c>
      <c r="F1246" s="5" t="s">
        <v>26</v>
      </c>
      <c r="G1246" s="5">
        <v>301</v>
      </c>
      <c r="H1246" s="5">
        <v>279</v>
      </c>
      <c r="I1246" s="5">
        <v>313</v>
      </c>
      <c r="J1246" s="5">
        <v>292</v>
      </c>
      <c r="K1246" s="5">
        <v>465</v>
      </c>
      <c r="L1246" s="5">
        <v>0</v>
      </c>
      <c r="M1246" s="5" t="s">
        <v>37</v>
      </c>
      <c r="N1246" s="5">
        <v>5</v>
      </c>
      <c r="O1246" s="5">
        <v>-14.4</v>
      </c>
      <c r="P1246" s="6">
        <v>-14.04</v>
      </c>
    </row>
    <row r="1247" spans="1:16">
      <c r="A1247" s="17">
        <v>44988</v>
      </c>
      <c r="B1247" t="s">
        <v>333</v>
      </c>
      <c r="C1247" t="s">
        <v>23</v>
      </c>
      <c r="D1247" s="5">
        <v>453</v>
      </c>
      <c r="E1247" s="5">
        <v>0</v>
      </c>
      <c r="F1247" s="5" t="s">
        <v>18</v>
      </c>
      <c r="G1247" s="5">
        <v>236</v>
      </c>
      <c r="H1247" s="5">
        <v>336</v>
      </c>
      <c r="I1247" s="5">
        <v>156</v>
      </c>
      <c r="J1247" s="5">
        <v>131</v>
      </c>
      <c r="K1247" s="5">
        <v>68</v>
      </c>
      <c r="L1247" s="5">
        <v>0</v>
      </c>
      <c r="M1247" s="5" t="s">
        <v>37</v>
      </c>
      <c r="N1247" s="5">
        <v>12.5</v>
      </c>
      <c r="O1247" s="5">
        <v>-19.45</v>
      </c>
      <c r="P1247" s="6">
        <v>-1.97</v>
      </c>
    </row>
    <row r="1248" spans="1:16">
      <c r="A1248" s="17">
        <v>44988</v>
      </c>
      <c r="B1248" t="s">
        <v>164</v>
      </c>
      <c r="C1248" t="s">
        <v>436</v>
      </c>
      <c r="D1248" s="5">
        <v>1</v>
      </c>
      <c r="E1248" s="5" t="s">
        <v>18</v>
      </c>
      <c r="F1248" s="5">
        <v>0</v>
      </c>
      <c r="G1248" s="5">
        <v>172</v>
      </c>
      <c r="H1248" s="5">
        <v>216</v>
      </c>
      <c r="I1248" s="5">
        <v>196</v>
      </c>
      <c r="J1248" s="5">
        <v>77</v>
      </c>
      <c r="K1248" s="5">
        <v>510</v>
      </c>
      <c r="L1248" s="5" t="s">
        <v>27</v>
      </c>
      <c r="M1248" s="5">
        <v>0</v>
      </c>
      <c r="N1248" s="5">
        <v>7</v>
      </c>
      <c r="O1248" s="5">
        <v>-0.9</v>
      </c>
      <c r="P1248" s="6">
        <v>9.9600000000000009</v>
      </c>
    </row>
    <row r="1249" spans="1:16">
      <c r="A1249" s="17">
        <v>44988</v>
      </c>
      <c r="B1249" t="s">
        <v>114</v>
      </c>
      <c r="C1249" t="s">
        <v>97</v>
      </c>
      <c r="D1249" s="5">
        <v>509</v>
      </c>
      <c r="E1249" s="5" t="s">
        <v>19</v>
      </c>
      <c r="F1249" s="5">
        <v>0</v>
      </c>
      <c r="G1249" s="5">
        <v>268</v>
      </c>
      <c r="H1249" s="5">
        <v>236</v>
      </c>
      <c r="I1249" s="5">
        <v>161</v>
      </c>
      <c r="J1249" s="5">
        <v>315</v>
      </c>
      <c r="K1249" s="5">
        <v>243</v>
      </c>
      <c r="L1249" s="5" t="s">
        <v>44</v>
      </c>
      <c r="M1249" s="5">
        <v>0</v>
      </c>
      <c r="N1249" s="5">
        <v>3</v>
      </c>
      <c r="O1249" s="5">
        <v>-7.6</v>
      </c>
      <c r="P1249" s="6">
        <v>-5.98</v>
      </c>
    </row>
    <row r="1250" spans="1:16">
      <c r="A1250" s="17">
        <v>44988</v>
      </c>
      <c r="B1250" t="s">
        <v>330</v>
      </c>
      <c r="C1250" t="s">
        <v>348</v>
      </c>
      <c r="D1250" s="5">
        <v>469</v>
      </c>
      <c r="E1250" s="5" t="s">
        <v>26</v>
      </c>
      <c r="F1250" s="5">
        <v>0</v>
      </c>
      <c r="G1250" s="5">
        <v>155</v>
      </c>
      <c r="H1250" s="5">
        <v>264</v>
      </c>
      <c r="I1250" s="5">
        <v>256</v>
      </c>
      <c r="J1250" s="5">
        <v>166</v>
      </c>
      <c r="K1250" s="5">
        <v>322</v>
      </c>
      <c r="L1250" s="5" t="s">
        <v>18</v>
      </c>
      <c r="M1250" s="5">
        <v>0</v>
      </c>
      <c r="N1250" s="5">
        <v>1.5</v>
      </c>
      <c r="O1250" s="5">
        <v>-6.13</v>
      </c>
      <c r="P1250" s="6">
        <v>-0.89</v>
      </c>
    </row>
    <row r="1251" spans="1:16">
      <c r="A1251" s="17">
        <v>44988</v>
      </c>
      <c r="B1251" t="s">
        <v>335</v>
      </c>
      <c r="C1251" t="s">
        <v>182</v>
      </c>
      <c r="D1251" s="5">
        <v>377</v>
      </c>
      <c r="E1251" s="5">
        <v>0</v>
      </c>
      <c r="F1251" s="5" t="s">
        <v>18</v>
      </c>
      <c r="G1251" s="5">
        <v>138</v>
      </c>
      <c r="H1251" s="5">
        <v>145</v>
      </c>
      <c r="I1251" s="5">
        <v>221</v>
      </c>
      <c r="J1251" s="5">
        <v>92</v>
      </c>
      <c r="K1251" s="5">
        <v>442</v>
      </c>
      <c r="L1251" s="5" t="s">
        <v>19</v>
      </c>
      <c r="M1251" s="5">
        <v>0</v>
      </c>
      <c r="N1251" s="5">
        <v>8</v>
      </c>
      <c r="O1251" s="5">
        <v>4.66</v>
      </c>
      <c r="P1251" s="6">
        <v>9.4</v>
      </c>
    </row>
    <row r="1252" spans="1:16">
      <c r="A1252" s="17">
        <v>44988</v>
      </c>
      <c r="B1252" t="s">
        <v>41</v>
      </c>
      <c r="C1252" t="s">
        <v>40</v>
      </c>
      <c r="D1252" s="5">
        <v>109</v>
      </c>
      <c r="E1252" s="5">
        <v>0</v>
      </c>
      <c r="F1252" s="5" t="s">
        <v>18</v>
      </c>
      <c r="G1252" s="5">
        <v>297</v>
      </c>
      <c r="H1252" s="5">
        <v>326</v>
      </c>
      <c r="I1252" s="5">
        <v>326</v>
      </c>
      <c r="J1252" s="5">
        <v>310</v>
      </c>
      <c r="K1252" s="5">
        <v>283</v>
      </c>
      <c r="L1252" s="5">
        <v>0</v>
      </c>
      <c r="M1252" s="5" t="s">
        <v>18</v>
      </c>
      <c r="N1252" s="5">
        <v>5.5</v>
      </c>
      <c r="O1252" s="5">
        <v>-11.89</v>
      </c>
      <c r="P1252" s="6">
        <v>-6.54</v>
      </c>
    </row>
    <row r="1253" spans="1:16">
      <c r="A1253" s="17">
        <v>44988</v>
      </c>
      <c r="B1253" t="s">
        <v>108</v>
      </c>
      <c r="C1253" t="s">
        <v>280</v>
      </c>
      <c r="D1253" s="5">
        <v>35</v>
      </c>
      <c r="E1253" s="5" t="s">
        <v>18</v>
      </c>
      <c r="F1253" s="5">
        <v>0</v>
      </c>
      <c r="G1253" s="5">
        <v>139</v>
      </c>
      <c r="H1253" s="5">
        <v>252</v>
      </c>
      <c r="I1253" s="5">
        <v>114</v>
      </c>
      <c r="J1253" s="5">
        <v>151</v>
      </c>
      <c r="K1253" s="5">
        <v>291</v>
      </c>
      <c r="L1253" s="5">
        <v>0</v>
      </c>
      <c r="M1253" s="5" t="s">
        <v>19</v>
      </c>
      <c r="N1253" s="5">
        <v>9.5</v>
      </c>
      <c r="O1253" s="5">
        <v>-8.1999999999999993</v>
      </c>
      <c r="P1253" s="6">
        <v>2.13</v>
      </c>
    </row>
    <row r="1254" spans="1:16">
      <c r="A1254" s="17">
        <v>44988</v>
      </c>
      <c r="B1254" t="s">
        <v>142</v>
      </c>
      <c r="C1254" t="s">
        <v>186</v>
      </c>
      <c r="D1254" s="5">
        <v>311</v>
      </c>
      <c r="E1254" s="5" t="s">
        <v>18</v>
      </c>
      <c r="F1254" s="5">
        <v>0</v>
      </c>
      <c r="G1254" s="5">
        <v>329</v>
      </c>
      <c r="H1254" s="5">
        <v>171</v>
      </c>
      <c r="I1254" s="5">
        <v>38</v>
      </c>
      <c r="J1254" s="5">
        <v>78</v>
      </c>
      <c r="K1254" s="5">
        <v>46</v>
      </c>
      <c r="L1254" s="5" t="s">
        <v>18</v>
      </c>
      <c r="M1254" s="5">
        <v>0</v>
      </c>
      <c r="N1254" s="5">
        <v>6.5</v>
      </c>
      <c r="O1254" s="5">
        <v>1.36</v>
      </c>
      <c r="P1254" s="6">
        <v>10.94</v>
      </c>
    </row>
    <row r="1255" spans="1:16">
      <c r="A1255" s="17">
        <v>44988</v>
      </c>
      <c r="B1255" t="s">
        <v>212</v>
      </c>
      <c r="C1255" t="s">
        <v>137</v>
      </c>
      <c r="D1255" s="5">
        <v>56</v>
      </c>
      <c r="E1255" s="5" t="s">
        <v>18</v>
      </c>
      <c r="F1255" s="5">
        <v>0</v>
      </c>
      <c r="G1255" s="5">
        <v>206</v>
      </c>
      <c r="H1255" s="5">
        <v>0</v>
      </c>
      <c r="I1255" s="5">
        <v>122</v>
      </c>
      <c r="J1255" s="5">
        <v>128</v>
      </c>
      <c r="K1255" s="5">
        <v>369</v>
      </c>
      <c r="L1255" s="5">
        <v>0</v>
      </c>
      <c r="M1255" s="5" t="s">
        <v>19</v>
      </c>
      <c r="N1255" s="5">
        <v>6.5</v>
      </c>
      <c r="O1255" s="5">
        <v>0.55000000000000004</v>
      </c>
      <c r="P1255" s="6">
        <v>6.11</v>
      </c>
    </row>
    <row r="1256" spans="1:16">
      <c r="A1256" s="17">
        <v>44988</v>
      </c>
      <c r="B1256" t="s">
        <v>183</v>
      </c>
      <c r="C1256" t="s">
        <v>200</v>
      </c>
      <c r="D1256" s="5">
        <v>138</v>
      </c>
      <c r="E1256" s="5" t="s">
        <v>18</v>
      </c>
      <c r="F1256" s="5">
        <v>0</v>
      </c>
      <c r="G1256" s="5">
        <v>149</v>
      </c>
      <c r="H1256" s="5">
        <v>98</v>
      </c>
      <c r="I1256" s="5">
        <v>276</v>
      </c>
      <c r="J1256" s="5">
        <v>154</v>
      </c>
      <c r="K1256" s="5">
        <v>495</v>
      </c>
      <c r="L1256" s="5" t="s">
        <v>18</v>
      </c>
      <c r="M1256" s="5">
        <v>0</v>
      </c>
      <c r="N1256" s="5">
        <v>-1</v>
      </c>
      <c r="O1256" s="5">
        <v>3.87</v>
      </c>
      <c r="P1256" s="6">
        <v>1.39</v>
      </c>
    </row>
    <row r="1257" spans="1:16">
      <c r="A1257" s="17">
        <v>44988</v>
      </c>
      <c r="B1257" t="s">
        <v>369</v>
      </c>
      <c r="C1257" t="s">
        <v>370</v>
      </c>
      <c r="D1257" s="5" t="e">
        <v>#N/A</v>
      </c>
      <c r="E1257" s="5" t="e">
        <v>#N/A</v>
      </c>
      <c r="F1257" s="5" t="e">
        <v>#N/A</v>
      </c>
      <c r="G1257" s="5" t="s">
        <v>34</v>
      </c>
      <c r="H1257" s="5" t="s">
        <v>34</v>
      </c>
      <c r="I1257" s="5" t="s">
        <v>34</v>
      </c>
      <c r="J1257" s="5" t="s">
        <v>34</v>
      </c>
      <c r="K1257" s="5">
        <v>517</v>
      </c>
      <c r="L1257" s="5" t="e">
        <v>#N/A</v>
      </c>
      <c r="M1257" s="5" t="e">
        <v>#N/A</v>
      </c>
      <c r="N1257" s="5" t="e">
        <v>#N/A</v>
      </c>
      <c r="O1257" s="5" t="e">
        <v>#N/A</v>
      </c>
      <c r="P1257" s="6" t="e">
        <v>#N/A</v>
      </c>
    </row>
    <row r="1258" spans="1:16">
      <c r="A1258" s="17">
        <v>44988</v>
      </c>
      <c r="B1258" t="s">
        <v>284</v>
      </c>
      <c r="C1258" t="s">
        <v>285</v>
      </c>
      <c r="D1258" s="5">
        <v>237</v>
      </c>
      <c r="E1258" s="5" t="s">
        <v>37</v>
      </c>
      <c r="F1258" s="5">
        <v>0</v>
      </c>
      <c r="G1258" s="5">
        <v>66</v>
      </c>
      <c r="H1258" s="5">
        <v>136</v>
      </c>
      <c r="I1258" s="5">
        <v>134</v>
      </c>
      <c r="J1258" s="5">
        <v>108</v>
      </c>
      <c r="K1258" s="5">
        <v>365</v>
      </c>
      <c r="L1258" s="5" t="s">
        <v>19</v>
      </c>
      <c r="M1258" s="5">
        <v>0</v>
      </c>
      <c r="N1258" s="5">
        <v>2</v>
      </c>
      <c r="O1258" s="5">
        <v>1.52</v>
      </c>
      <c r="P1258" s="6">
        <v>3.19</v>
      </c>
    </row>
    <row r="1259" spans="1:16">
      <c r="A1259" s="17">
        <v>44988</v>
      </c>
      <c r="B1259" t="s">
        <v>163</v>
      </c>
      <c r="C1259" t="s">
        <v>437</v>
      </c>
      <c r="D1259" s="5">
        <v>437</v>
      </c>
      <c r="E1259" s="5">
        <v>0</v>
      </c>
      <c r="F1259" s="5" t="s">
        <v>18</v>
      </c>
      <c r="G1259" s="5">
        <v>261</v>
      </c>
      <c r="H1259" s="5">
        <v>274</v>
      </c>
      <c r="I1259" s="5">
        <v>190</v>
      </c>
      <c r="J1259" s="5">
        <v>132</v>
      </c>
      <c r="K1259" s="5">
        <v>347</v>
      </c>
      <c r="L1259" s="5">
        <v>0</v>
      </c>
      <c r="M1259" s="5" t="s">
        <v>18</v>
      </c>
      <c r="N1259" s="5">
        <v>8</v>
      </c>
      <c r="O1259" s="5">
        <v>-5.81</v>
      </c>
      <c r="P1259" s="6">
        <v>2.79</v>
      </c>
    </row>
    <row r="1260" spans="1:16">
      <c r="A1260" s="17">
        <v>44988</v>
      </c>
      <c r="B1260" t="s">
        <v>94</v>
      </c>
      <c r="C1260" t="s">
        <v>113</v>
      </c>
      <c r="D1260" s="5">
        <v>518</v>
      </c>
      <c r="E1260" s="5" t="s">
        <v>18</v>
      </c>
      <c r="F1260" s="5">
        <v>0</v>
      </c>
      <c r="G1260" s="5">
        <v>348</v>
      </c>
      <c r="H1260" s="5">
        <v>291</v>
      </c>
      <c r="I1260" s="5">
        <v>296</v>
      </c>
      <c r="J1260" s="5">
        <v>301</v>
      </c>
      <c r="K1260" s="5">
        <v>390</v>
      </c>
      <c r="L1260" s="5" t="s">
        <v>19</v>
      </c>
      <c r="M1260" s="5">
        <v>0</v>
      </c>
      <c r="N1260" s="5">
        <v>-2</v>
      </c>
      <c r="O1260" s="5">
        <v>-7.77</v>
      </c>
      <c r="P1260" s="6">
        <v>-10.19</v>
      </c>
    </row>
    <row r="1261" spans="1:16">
      <c r="A1261" s="17">
        <v>44988</v>
      </c>
      <c r="B1261" t="s">
        <v>392</v>
      </c>
      <c r="C1261" t="s">
        <v>73</v>
      </c>
      <c r="D1261" s="5">
        <v>256</v>
      </c>
      <c r="E1261" s="5" t="s">
        <v>18</v>
      </c>
      <c r="F1261" s="5">
        <v>0</v>
      </c>
      <c r="G1261" s="5">
        <v>286</v>
      </c>
      <c r="H1261" s="5">
        <v>60</v>
      </c>
      <c r="I1261" s="5">
        <v>72</v>
      </c>
      <c r="J1261" s="5">
        <v>111</v>
      </c>
      <c r="K1261" s="5">
        <v>81</v>
      </c>
      <c r="L1261" s="5">
        <v>0</v>
      </c>
      <c r="M1261" s="5" t="s">
        <v>18</v>
      </c>
      <c r="N1261" s="5">
        <v>-2</v>
      </c>
      <c r="O1261" s="5">
        <v>14.71</v>
      </c>
      <c r="P1261" s="6">
        <v>5.37</v>
      </c>
    </row>
    <row r="1262" spans="1:16">
      <c r="A1262" s="17">
        <v>44988</v>
      </c>
      <c r="B1262" t="s">
        <v>206</v>
      </c>
      <c r="C1262" t="s">
        <v>187</v>
      </c>
      <c r="D1262" s="5">
        <v>302</v>
      </c>
      <c r="E1262" s="5" t="s">
        <v>19</v>
      </c>
      <c r="F1262" s="5">
        <v>0</v>
      </c>
      <c r="G1262" s="5">
        <v>127</v>
      </c>
      <c r="H1262" s="5">
        <v>224</v>
      </c>
      <c r="I1262" s="5">
        <v>34</v>
      </c>
      <c r="J1262" s="5">
        <v>115</v>
      </c>
      <c r="K1262" s="5">
        <v>343</v>
      </c>
      <c r="L1262" s="5">
        <v>0</v>
      </c>
      <c r="M1262" s="5" t="s">
        <v>18</v>
      </c>
      <c r="N1262" s="5">
        <v>7.5</v>
      </c>
      <c r="O1262" s="5">
        <v>-0.62</v>
      </c>
      <c r="P1262" s="6">
        <v>5.68</v>
      </c>
    </row>
    <row r="1263" spans="1:16">
      <c r="A1263" s="17">
        <v>44989</v>
      </c>
      <c r="B1263" t="s">
        <v>121</v>
      </c>
      <c r="C1263" t="s">
        <v>338</v>
      </c>
      <c r="D1263" s="5">
        <v>5</v>
      </c>
      <c r="E1263" s="5">
        <v>4</v>
      </c>
      <c r="F1263" s="5">
        <v>0</v>
      </c>
      <c r="G1263" s="5">
        <v>19</v>
      </c>
      <c r="H1263" s="5">
        <v>4</v>
      </c>
      <c r="I1263" s="5">
        <v>78</v>
      </c>
      <c r="J1263" s="5">
        <v>47</v>
      </c>
      <c r="K1263" s="5">
        <v>393</v>
      </c>
      <c r="L1263" s="5">
        <v>1</v>
      </c>
      <c r="M1263" s="5">
        <v>0</v>
      </c>
      <c r="N1263" s="5">
        <v>1.5</v>
      </c>
      <c r="O1263" s="5">
        <v>26.03</v>
      </c>
      <c r="P1263" s="6">
        <v>15.98</v>
      </c>
    </row>
    <row r="1264" spans="1:16">
      <c r="A1264" s="17">
        <v>44989</v>
      </c>
      <c r="B1264" t="s">
        <v>287</v>
      </c>
      <c r="C1264" t="s">
        <v>47</v>
      </c>
      <c r="D1264" s="5">
        <v>164</v>
      </c>
      <c r="E1264" s="5">
        <v>0</v>
      </c>
      <c r="F1264" s="5" t="s">
        <v>26</v>
      </c>
      <c r="G1264" s="5">
        <v>113</v>
      </c>
      <c r="H1264" s="5">
        <v>13</v>
      </c>
      <c r="I1264" s="5">
        <v>6</v>
      </c>
      <c r="J1264" s="5">
        <v>16</v>
      </c>
      <c r="K1264" s="5">
        <v>25</v>
      </c>
      <c r="L1264" s="5">
        <v>2</v>
      </c>
      <c r="M1264" s="5">
        <v>0</v>
      </c>
      <c r="N1264" s="5">
        <v>8</v>
      </c>
      <c r="O1264" s="5">
        <v>17.260000000000002</v>
      </c>
      <c r="P1264" s="6">
        <v>21.25</v>
      </c>
    </row>
    <row r="1265" spans="1:16">
      <c r="A1265" s="17">
        <v>44989</v>
      </c>
      <c r="B1265" t="s">
        <v>46</v>
      </c>
      <c r="C1265" t="s">
        <v>337</v>
      </c>
      <c r="D1265" s="5">
        <v>348</v>
      </c>
      <c r="E1265" s="5">
        <v>0</v>
      </c>
      <c r="F1265" s="5" t="s">
        <v>37</v>
      </c>
      <c r="G1265" s="5">
        <v>50</v>
      </c>
      <c r="H1265" s="5">
        <v>55</v>
      </c>
      <c r="I1265" s="5">
        <v>85</v>
      </c>
      <c r="J1265" s="5">
        <v>30</v>
      </c>
      <c r="K1265" s="5">
        <v>317</v>
      </c>
      <c r="L1265" s="5">
        <v>0</v>
      </c>
      <c r="M1265" s="5">
        <v>1</v>
      </c>
      <c r="N1265" s="5">
        <v>8.5</v>
      </c>
      <c r="O1265" s="5">
        <v>10.75</v>
      </c>
      <c r="P1265" s="6">
        <v>17.850000000000001</v>
      </c>
    </row>
    <row r="1266" spans="1:16">
      <c r="A1266" s="17">
        <v>44989</v>
      </c>
      <c r="B1266" t="s">
        <v>76</v>
      </c>
      <c r="C1266" t="s">
        <v>257</v>
      </c>
      <c r="D1266" s="5">
        <v>218</v>
      </c>
      <c r="E1266" s="5" t="s">
        <v>19</v>
      </c>
      <c r="F1266" s="5">
        <v>0</v>
      </c>
      <c r="G1266" s="5">
        <v>177</v>
      </c>
      <c r="H1266" s="5">
        <v>240</v>
      </c>
      <c r="I1266" s="5">
        <v>118</v>
      </c>
      <c r="J1266" s="5">
        <v>109</v>
      </c>
      <c r="K1266" s="5">
        <v>126</v>
      </c>
      <c r="L1266" s="5" t="s">
        <v>37</v>
      </c>
      <c r="M1266" s="5">
        <v>0</v>
      </c>
      <c r="N1266" s="5">
        <v>10</v>
      </c>
      <c r="O1266" s="5">
        <v>-4.5599999999999996</v>
      </c>
      <c r="P1266" s="6">
        <v>8.36</v>
      </c>
    </row>
    <row r="1267" spans="1:16">
      <c r="A1267" s="17">
        <v>44989</v>
      </c>
      <c r="B1267" t="s">
        <v>79</v>
      </c>
      <c r="C1267" t="s">
        <v>361</v>
      </c>
      <c r="D1267" s="5">
        <v>111</v>
      </c>
      <c r="E1267" s="5">
        <v>0</v>
      </c>
      <c r="F1267" s="5" t="s">
        <v>19</v>
      </c>
      <c r="G1267" s="5">
        <v>210</v>
      </c>
      <c r="H1267" s="5">
        <v>349</v>
      </c>
      <c r="I1267" s="5">
        <v>269</v>
      </c>
      <c r="J1267" s="5">
        <v>282</v>
      </c>
      <c r="K1267" s="5">
        <v>467</v>
      </c>
      <c r="L1267" s="5" t="s">
        <v>19</v>
      </c>
      <c r="M1267" s="5">
        <v>0</v>
      </c>
      <c r="N1267" s="5">
        <v>1</v>
      </c>
      <c r="O1267" s="5">
        <v>-14.56</v>
      </c>
      <c r="P1267" s="6">
        <v>-13.48</v>
      </c>
    </row>
    <row r="1268" spans="1:16">
      <c r="A1268" s="17">
        <v>44989</v>
      </c>
      <c r="B1268" t="s">
        <v>328</v>
      </c>
      <c r="C1268" t="s">
        <v>298</v>
      </c>
      <c r="D1268" s="5">
        <v>356</v>
      </c>
      <c r="E1268" s="5" t="s">
        <v>37</v>
      </c>
      <c r="F1268" s="5">
        <v>0</v>
      </c>
      <c r="G1268" s="5">
        <v>336</v>
      </c>
      <c r="H1268" s="5">
        <v>277</v>
      </c>
      <c r="I1268" s="5">
        <v>271</v>
      </c>
      <c r="J1268" s="5">
        <v>189</v>
      </c>
      <c r="K1268" s="5">
        <v>429</v>
      </c>
      <c r="L1268" s="5" t="s">
        <v>60</v>
      </c>
      <c r="M1268" s="5">
        <v>0</v>
      </c>
      <c r="N1268" s="5">
        <v>6</v>
      </c>
      <c r="O1268" s="5">
        <v>0</v>
      </c>
      <c r="P1268" s="6">
        <v>1.7</v>
      </c>
    </row>
    <row r="1269" spans="1:16">
      <c r="A1269" s="17">
        <v>44989</v>
      </c>
      <c r="B1269" t="s">
        <v>131</v>
      </c>
      <c r="C1269" t="s">
        <v>411</v>
      </c>
      <c r="D1269" s="5">
        <v>306</v>
      </c>
      <c r="E1269" s="5" t="s">
        <v>75</v>
      </c>
      <c r="F1269" s="5">
        <v>0</v>
      </c>
      <c r="G1269" s="5">
        <v>214</v>
      </c>
      <c r="H1269" s="5">
        <v>154</v>
      </c>
      <c r="I1269" s="5">
        <v>164</v>
      </c>
      <c r="J1269" s="5">
        <v>103</v>
      </c>
      <c r="K1269" s="5">
        <v>316</v>
      </c>
      <c r="L1269" s="5" t="s">
        <v>18</v>
      </c>
      <c r="M1269" s="5">
        <v>0</v>
      </c>
      <c r="N1269" s="5">
        <v>3</v>
      </c>
      <c r="O1269" s="5">
        <v>0</v>
      </c>
      <c r="P1269" s="6">
        <v>4.41</v>
      </c>
    </row>
    <row r="1270" spans="1:16">
      <c r="A1270" s="17">
        <v>44989</v>
      </c>
      <c r="B1270" t="s">
        <v>268</v>
      </c>
      <c r="C1270" t="s">
        <v>221</v>
      </c>
      <c r="D1270" s="5">
        <v>293</v>
      </c>
      <c r="E1270" s="5" t="s">
        <v>19</v>
      </c>
      <c r="F1270" s="5">
        <v>0</v>
      </c>
      <c r="G1270" s="5">
        <v>8</v>
      </c>
      <c r="H1270" s="5">
        <v>17</v>
      </c>
      <c r="I1270" s="5">
        <v>22</v>
      </c>
      <c r="J1270" s="5">
        <v>40</v>
      </c>
      <c r="K1270" s="5">
        <v>226</v>
      </c>
      <c r="L1270" s="5" t="s">
        <v>18</v>
      </c>
      <c r="M1270" s="5">
        <v>0</v>
      </c>
      <c r="N1270" s="5">
        <v>6.5</v>
      </c>
      <c r="O1270" s="5">
        <v>12.88</v>
      </c>
      <c r="P1270" s="6">
        <v>17.350000000000001</v>
      </c>
    </row>
    <row r="1271" spans="1:16">
      <c r="A1271" s="17">
        <v>44989</v>
      </c>
      <c r="B1271" t="s">
        <v>368</v>
      </c>
      <c r="C1271" t="s">
        <v>29</v>
      </c>
      <c r="D1271" s="5">
        <v>352</v>
      </c>
      <c r="E1271" s="5" t="s">
        <v>18</v>
      </c>
      <c r="F1271" s="5">
        <v>0</v>
      </c>
      <c r="G1271" s="5">
        <v>267</v>
      </c>
      <c r="H1271" s="5">
        <v>188</v>
      </c>
      <c r="I1271" s="5">
        <v>191</v>
      </c>
      <c r="J1271" s="5">
        <v>116</v>
      </c>
      <c r="K1271" s="5">
        <v>367</v>
      </c>
      <c r="L1271" s="5" t="s">
        <v>18</v>
      </c>
      <c r="M1271" s="5">
        <v>0</v>
      </c>
      <c r="N1271" s="5">
        <v>1.5</v>
      </c>
      <c r="O1271" s="5">
        <v>6.53</v>
      </c>
      <c r="P1271" s="6">
        <v>8.2200000000000006</v>
      </c>
    </row>
    <row r="1272" spans="1:16">
      <c r="A1272" s="17">
        <v>44989</v>
      </c>
      <c r="B1272" t="s">
        <v>323</v>
      </c>
      <c r="C1272" t="s">
        <v>320</v>
      </c>
      <c r="D1272" s="5">
        <v>128</v>
      </c>
      <c r="E1272" s="5" t="s">
        <v>44</v>
      </c>
      <c r="F1272" s="5">
        <v>0</v>
      </c>
      <c r="G1272" s="5">
        <v>211</v>
      </c>
      <c r="H1272" s="5">
        <v>114</v>
      </c>
      <c r="I1272" s="5">
        <v>64</v>
      </c>
      <c r="J1272" s="5">
        <v>102</v>
      </c>
      <c r="K1272" s="5">
        <v>325</v>
      </c>
      <c r="L1272" s="5">
        <v>0</v>
      </c>
      <c r="M1272" s="5" t="s">
        <v>19</v>
      </c>
      <c r="N1272" s="5">
        <v>2</v>
      </c>
      <c r="O1272" s="5">
        <v>2.33</v>
      </c>
      <c r="P1272" s="6">
        <v>0</v>
      </c>
    </row>
    <row r="1273" spans="1:16">
      <c r="A1273" s="17">
        <v>44989</v>
      </c>
      <c r="B1273" t="s">
        <v>231</v>
      </c>
      <c r="C1273" t="s">
        <v>388</v>
      </c>
      <c r="D1273" s="5">
        <v>42</v>
      </c>
      <c r="E1273" s="5">
        <v>0</v>
      </c>
      <c r="F1273" s="5" t="s">
        <v>19</v>
      </c>
      <c r="G1273" s="5">
        <v>204</v>
      </c>
      <c r="H1273" s="5">
        <v>184</v>
      </c>
      <c r="I1273" s="5">
        <v>224</v>
      </c>
      <c r="J1273" s="5">
        <v>288</v>
      </c>
      <c r="K1273" s="5">
        <v>255</v>
      </c>
      <c r="L1273" s="5" t="s">
        <v>18</v>
      </c>
      <c r="M1273" s="5">
        <v>0</v>
      </c>
      <c r="N1273" s="5">
        <v>-3</v>
      </c>
      <c r="O1273" s="5">
        <v>-2.4500000000000002</v>
      </c>
      <c r="P1273" s="6">
        <v>-10.28</v>
      </c>
    </row>
    <row r="1274" spans="1:16">
      <c r="A1274" s="17">
        <v>44989</v>
      </c>
      <c r="B1274" t="s">
        <v>239</v>
      </c>
      <c r="C1274" t="s">
        <v>312</v>
      </c>
      <c r="D1274" s="5">
        <v>30</v>
      </c>
      <c r="E1274" s="5">
        <v>0</v>
      </c>
      <c r="F1274" s="5" t="s">
        <v>26</v>
      </c>
      <c r="G1274" s="5">
        <v>316</v>
      </c>
      <c r="H1274" s="5">
        <v>317</v>
      </c>
      <c r="I1274" s="5">
        <v>219</v>
      </c>
      <c r="J1274" s="5">
        <v>218</v>
      </c>
      <c r="K1274" s="5">
        <v>427</v>
      </c>
      <c r="L1274" s="5" t="s">
        <v>18</v>
      </c>
      <c r="M1274" s="5">
        <v>0</v>
      </c>
      <c r="N1274" s="5">
        <v>7.5</v>
      </c>
      <c r="O1274" s="5">
        <v>-12.04</v>
      </c>
      <c r="P1274" s="6">
        <v>-6.53</v>
      </c>
    </row>
    <row r="1275" spans="1:16">
      <c r="A1275" s="17">
        <v>44989</v>
      </c>
      <c r="B1275" t="s">
        <v>68</v>
      </c>
      <c r="C1275" t="s">
        <v>159</v>
      </c>
      <c r="D1275" s="5">
        <v>413</v>
      </c>
      <c r="E1275" s="5" t="s">
        <v>44</v>
      </c>
      <c r="F1275" s="5">
        <v>0</v>
      </c>
      <c r="G1275" s="5">
        <v>71</v>
      </c>
      <c r="H1275" s="5">
        <v>68</v>
      </c>
      <c r="I1275" s="5">
        <v>201</v>
      </c>
      <c r="J1275" s="5">
        <v>0</v>
      </c>
      <c r="K1275" s="5">
        <v>67</v>
      </c>
      <c r="L1275" s="5">
        <v>0</v>
      </c>
      <c r="M1275" s="5">
        <v>1</v>
      </c>
      <c r="N1275" s="5">
        <v>-4.5</v>
      </c>
      <c r="O1275" s="5">
        <v>12.8</v>
      </c>
      <c r="P1275" s="6">
        <v>4.6900000000000004</v>
      </c>
    </row>
    <row r="1276" spans="1:16">
      <c r="A1276" s="17">
        <v>44989</v>
      </c>
      <c r="B1276" t="s">
        <v>301</v>
      </c>
      <c r="C1276" t="s">
        <v>39</v>
      </c>
      <c r="D1276" s="5">
        <v>131</v>
      </c>
      <c r="E1276" s="5">
        <v>0</v>
      </c>
      <c r="F1276" s="5" t="s">
        <v>26</v>
      </c>
      <c r="G1276" s="5">
        <v>159</v>
      </c>
      <c r="H1276" s="5">
        <v>83</v>
      </c>
      <c r="I1276" s="5">
        <v>86</v>
      </c>
      <c r="J1276" s="5">
        <v>234</v>
      </c>
      <c r="K1276" s="5">
        <v>353</v>
      </c>
      <c r="L1276" s="5">
        <v>0</v>
      </c>
      <c r="M1276" s="5" t="s">
        <v>37</v>
      </c>
      <c r="N1276" s="5">
        <v>-1</v>
      </c>
      <c r="O1276" s="5">
        <v>1.98</v>
      </c>
      <c r="P1276" s="6">
        <v>-3.69</v>
      </c>
    </row>
    <row r="1277" spans="1:16">
      <c r="A1277" s="17">
        <v>44989</v>
      </c>
      <c r="B1277" t="s">
        <v>341</v>
      </c>
      <c r="C1277" t="s">
        <v>45</v>
      </c>
      <c r="D1277" s="5">
        <v>512</v>
      </c>
      <c r="E1277" s="5">
        <v>0</v>
      </c>
      <c r="F1277" s="5" t="s">
        <v>18</v>
      </c>
      <c r="G1277" s="5">
        <v>51</v>
      </c>
      <c r="H1277" s="5">
        <v>61</v>
      </c>
      <c r="I1277" s="5">
        <v>87</v>
      </c>
      <c r="J1277" s="5">
        <v>12</v>
      </c>
      <c r="K1277" s="5">
        <v>206</v>
      </c>
      <c r="L1277" s="5">
        <v>5</v>
      </c>
      <c r="M1277" s="5">
        <v>0</v>
      </c>
      <c r="N1277" s="5">
        <v>12</v>
      </c>
      <c r="O1277" s="5">
        <v>8.5</v>
      </c>
      <c r="P1277" s="6">
        <v>22.61</v>
      </c>
    </row>
    <row r="1278" spans="1:16">
      <c r="A1278" s="17">
        <v>44989</v>
      </c>
      <c r="B1278" t="s">
        <v>286</v>
      </c>
      <c r="C1278" t="s">
        <v>124</v>
      </c>
      <c r="D1278" s="5">
        <v>173</v>
      </c>
      <c r="E1278" s="5">
        <v>4</v>
      </c>
      <c r="F1278" s="5">
        <v>0</v>
      </c>
      <c r="G1278" s="5">
        <v>82</v>
      </c>
      <c r="H1278" s="5">
        <v>26</v>
      </c>
      <c r="I1278" s="5">
        <v>46</v>
      </c>
      <c r="J1278" s="5">
        <v>24</v>
      </c>
      <c r="K1278" s="5">
        <v>461</v>
      </c>
      <c r="L1278" s="5" t="s">
        <v>18</v>
      </c>
      <c r="M1278" s="5">
        <v>0</v>
      </c>
      <c r="N1278" s="5">
        <v>5</v>
      </c>
      <c r="O1278" s="5">
        <v>18.36</v>
      </c>
      <c r="P1278" s="6">
        <v>18.96</v>
      </c>
    </row>
    <row r="1279" spans="1:16">
      <c r="A1279" s="17">
        <v>44989</v>
      </c>
      <c r="B1279" t="s">
        <v>42</v>
      </c>
      <c r="C1279" t="s">
        <v>38</v>
      </c>
      <c r="D1279" s="5">
        <v>386</v>
      </c>
      <c r="E1279" s="5">
        <v>2</v>
      </c>
      <c r="F1279" s="5">
        <v>0</v>
      </c>
      <c r="G1279" s="5">
        <v>13</v>
      </c>
      <c r="H1279" s="5">
        <v>2</v>
      </c>
      <c r="I1279" s="5">
        <v>28</v>
      </c>
      <c r="J1279" s="5">
        <v>18</v>
      </c>
      <c r="K1279" s="5">
        <v>21</v>
      </c>
      <c r="L1279" s="5">
        <v>0</v>
      </c>
      <c r="M1279" s="5">
        <v>2</v>
      </c>
      <c r="N1279" s="5">
        <v>2</v>
      </c>
      <c r="O1279" s="5">
        <v>27.6</v>
      </c>
      <c r="P1279" s="6">
        <v>18.59</v>
      </c>
    </row>
    <row r="1280" spans="1:16">
      <c r="A1280" s="17">
        <v>44989</v>
      </c>
      <c r="B1280" t="s">
        <v>339</v>
      </c>
      <c r="C1280" t="s">
        <v>406</v>
      </c>
      <c r="D1280" s="5">
        <v>196</v>
      </c>
      <c r="E1280" s="5">
        <v>0</v>
      </c>
      <c r="F1280" s="5" t="s">
        <v>37</v>
      </c>
      <c r="G1280" s="5">
        <v>36</v>
      </c>
      <c r="H1280" s="5">
        <v>283</v>
      </c>
      <c r="I1280" s="5">
        <v>45</v>
      </c>
      <c r="J1280" s="5">
        <v>11</v>
      </c>
      <c r="K1280" s="5">
        <v>450</v>
      </c>
      <c r="L1280" s="5">
        <v>1</v>
      </c>
      <c r="M1280" s="5">
        <v>0</v>
      </c>
      <c r="N1280" s="5">
        <v>19</v>
      </c>
      <c r="O1280" s="5">
        <v>-9.57</v>
      </c>
      <c r="P1280" s="6">
        <v>20.420000000000002</v>
      </c>
    </row>
    <row r="1281" spans="1:16">
      <c r="A1281" s="17">
        <v>44989</v>
      </c>
      <c r="B1281" t="s">
        <v>291</v>
      </c>
      <c r="C1281" t="s">
        <v>270</v>
      </c>
      <c r="D1281" s="5">
        <v>178</v>
      </c>
      <c r="E1281" s="5">
        <v>0</v>
      </c>
      <c r="F1281" s="5">
        <v>1</v>
      </c>
      <c r="G1281" s="5">
        <v>17</v>
      </c>
      <c r="H1281" s="5">
        <v>34</v>
      </c>
      <c r="I1281" s="5">
        <v>15</v>
      </c>
      <c r="J1281" s="5">
        <v>21</v>
      </c>
      <c r="K1281" s="5">
        <v>17</v>
      </c>
      <c r="L1281" s="5">
        <v>0</v>
      </c>
      <c r="M1281" s="5" t="s">
        <v>19</v>
      </c>
      <c r="N1281" s="5">
        <v>4.5</v>
      </c>
      <c r="O1281" s="5">
        <v>16.8</v>
      </c>
      <c r="P1281" s="6">
        <v>19.57</v>
      </c>
    </row>
    <row r="1282" spans="1:16">
      <c r="A1282" s="17">
        <v>44989</v>
      </c>
      <c r="B1282" t="s">
        <v>119</v>
      </c>
      <c r="C1282" t="s">
        <v>348</v>
      </c>
      <c r="D1282" s="5">
        <v>57</v>
      </c>
      <c r="E1282" s="5" t="s">
        <v>19</v>
      </c>
      <c r="F1282" s="5">
        <v>0</v>
      </c>
      <c r="G1282" s="5">
        <v>169</v>
      </c>
      <c r="H1282" s="5">
        <v>244</v>
      </c>
      <c r="I1282" s="5">
        <v>256</v>
      </c>
      <c r="J1282" s="5">
        <v>166</v>
      </c>
      <c r="K1282" s="5">
        <v>322</v>
      </c>
      <c r="L1282" s="5" t="s">
        <v>19</v>
      </c>
      <c r="M1282" s="5">
        <v>0</v>
      </c>
      <c r="N1282" s="5">
        <v>3.5</v>
      </c>
      <c r="O1282" s="5">
        <v>-4.95</v>
      </c>
      <c r="P1282" s="6">
        <v>-0.65</v>
      </c>
    </row>
    <row r="1283" spans="1:16">
      <c r="A1283" s="17">
        <v>44989</v>
      </c>
      <c r="B1283" t="s">
        <v>63</v>
      </c>
      <c r="C1283" t="s">
        <v>413</v>
      </c>
      <c r="D1283" s="5">
        <v>82</v>
      </c>
      <c r="E1283" s="5">
        <v>0</v>
      </c>
      <c r="F1283" s="5" t="s">
        <v>18</v>
      </c>
      <c r="G1283" s="5">
        <v>334</v>
      </c>
      <c r="H1283" s="5">
        <v>348</v>
      </c>
      <c r="I1283" s="5">
        <v>287</v>
      </c>
      <c r="J1283" s="5">
        <v>105</v>
      </c>
      <c r="K1283" s="5">
        <v>86</v>
      </c>
      <c r="L1283" s="5">
        <v>0</v>
      </c>
      <c r="M1283" s="5" t="s">
        <v>19</v>
      </c>
      <c r="N1283" s="5">
        <v>15.5</v>
      </c>
      <c r="O1283" s="5">
        <v>-17.03</v>
      </c>
      <c r="P1283" s="6">
        <v>2.4500000000000002</v>
      </c>
    </row>
    <row r="1284" spans="1:16">
      <c r="A1284" s="17">
        <v>44989</v>
      </c>
      <c r="B1284" t="s">
        <v>410</v>
      </c>
      <c r="C1284" t="s">
        <v>412</v>
      </c>
      <c r="D1284" s="5">
        <v>142</v>
      </c>
      <c r="E1284" s="5">
        <v>0</v>
      </c>
      <c r="F1284" s="5" t="s">
        <v>18</v>
      </c>
      <c r="G1284" s="5">
        <v>189</v>
      </c>
      <c r="H1284" s="5">
        <v>170</v>
      </c>
      <c r="I1284" s="5">
        <v>279</v>
      </c>
      <c r="J1284" s="5">
        <v>284</v>
      </c>
      <c r="K1284" s="5">
        <v>88</v>
      </c>
      <c r="L1284" s="5">
        <v>0</v>
      </c>
      <c r="M1284" s="5" t="s">
        <v>37</v>
      </c>
      <c r="N1284" s="5">
        <v>-4</v>
      </c>
      <c r="O1284" s="5">
        <v>0.67</v>
      </c>
      <c r="P1284" s="6">
        <v>-8.83</v>
      </c>
    </row>
    <row r="1285" spans="1:16">
      <c r="A1285" s="17">
        <v>44989</v>
      </c>
      <c r="B1285" t="s">
        <v>101</v>
      </c>
      <c r="C1285" t="s">
        <v>197</v>
      </c>
      <c r="D1285" s="5">
        <v>228</v>
      </c>
      <c r="E1285" s="5">
        <v>0</v>
      </c>
      <c r="F1285" s="5" t="s">
        <v>18</v>
      </c>
      <c r="G1285" s="5" t="s">
        <v>34</v>
      </c>
      <c r="H1285" s="5" t="s">
        <v>34</v>
      </c>
      <c r="I1285" s="5">
        <v>153</v>
      </c>
      <c r="J1285" s="5">
        <v>199</v>
      </c>
      <c r="K1285" s="5">
        <v>443</v>
      </c>
      <c r="L1285" s="5">
        <v>0</v>
      </c>
      <c r="M1285" s="5" t="s">
        <v>19</v>
      </c>
      <c r="N1285" s="5">
        <v>-1</v>
      </c>
      <c r="O1285" s="5">
        <v>4.45</v>
      </c>
      <c r="P1285" s="6">
        <v>-1.97</v>
      </c>
    </row>
    <row r="1286" spans="1:16">
      <c r="A1286" s="17">
        <v>44989</v>
      </c>
      <c r="B1286" t="s">
        <v>242</v>
      </c>
      <c r="C1286" t="s">
        <v>429</v>
      </c>
      <c r="D1286" s="5">
        <v>349</v>
      </c>
      <c r="E1286" s="5">
        <v>0</v>
      </c>
      <c r="F1286" s="5" t="s">
        <v>26</v>
      </c>
      <c r="G1286" s="5">
        <v>265</v>
      </c>
      <c r="H1286" s="5">
        <v>162</v>
      </c>
      <c r="I1286" s="5">
        <v>171</v>
      </c>
      <c r="J1286" s="5">
        <v>313</v>
      </c>
      <c r="K1286" s="5">
        <v>514</v>
      </c>
      <c r="L1286" s="5">
        <v>0</v>
      </c>
      <c r="M1286" s="5" t="s">
        <v>18</v>
      </c>
      <c r="N1286" s="5">
        <v>-4.5</v>
      </c>
      <c r="O1286" s="5">
        <v>-1.83</v>
      </c>
      <c r="P1286" s="6">
        <v>-10.93</v>
      </c>
    </row>
    <row r="1287" spans="1:16">
      <c r="A1287" s="17">
        <v>44989</v>
      </c>
      <c r="B1287" t="s">
        <v>250</v>
      </c>
      <c r="C1287" t="s">
        <v>245</v>
      </c>
      <c r="D1287" s="5">
        <v>246</v>
      </c>
      <c r="E1287" s="5" t="s">
        <v>18</v>
      </c>
      <c r="F1287" s="5">
        <v>0</v>
      </c>
      <c r="G1287" s="5">
        <v>290</v>
      </c>
      <c r="H1287" s="5">
        <v>0</v>
      </c>
      <c r="I1287" s="5">
        <v>255</v>
      </c>
      <c r="J1287" s="5">
        <v>320</v>
      </c>
      <c r="K1287" s="5">
        <v>204</v>
      </c>
      <c r="L1287" s="5" t="s">
        <v>19</v>
      </c>
      <c r="M1287" s="5">
        <v>0</v>
      </c>
      <c r="N1287" s="5">
        <v>2</v>
      </c>
      <c r="O1287" s="5">
        <v>-9.59</v>
      </c>
      <c r="P1287" s="6">
        <v>-10.45</v>
      </c>
    </row>
    <row r="1288" spans="1:16">
      <c r="A1288" s="17">
        <v>44989</v>
      </c>
      <c r="B1288" t="s">
        <v>72</v>
      </c>
      <c r="C1288" t="s">
        <v>273</v>
      </c>
      <c r="D1288" s="5">
        <v>199</v>
      </c>
      <c r="E1288" s="5">
        <v>0</v>
      </c>
      <c r="F1288" s="5" t="s">
        <v>26</v>
      </c>
      <c r="G1288" s="5">
        <v>32</v>
      </c>
      <c r="H1288" s="5">
        <v>237</v>
      </c>
      <c r="I1288" s="5">
        <v>197</v>
      </c>
      <c r="J1288" s="5">
        <v>263</v>
      </c>
      <c r="K1288" s="5">
        <v>179</v>
      </c>
      <c r="L1288" s="5">
        <v>0</v>
      </c>
      <c r="M1288" s="5" t="s">
        <v>26</v>
      </c>
      <c r="N1288" s="5">
        <v>3.5</v>
      </c>
      <c r="O1288" s="5">
        <v>-7.54</v>
      </c>
      <c r="P1288" s="6">
        <v>-5.4</v>
      </c>
    </row>
    <row r="1289" spans="1:16">
      <c r="A1289" s="17">
        <v>44989</v>
      </c>
      <c r="B1289" t="s">
        <v>322</v>
      </c>
      <c r="C1289" t="s">
        <v>325</v>
      </c>
      <c r="D1289" s="5">
        <v>103</v>
      </c>
      <c r="E1289" s="5" t="s">
        <v>18</v>
      </c>
      <c r="F1289" s="5">
        <v>0</v>
      </c>
      <c r="G1289" s="5">
        <v>180</v>
      </c>
      <c r="H1289" s="5">
        <v>106</v>
      </c>
      <c r="I1289" s="5">
        <v>243</v>
      </c>
      <c r="J1289" s="5">
        <v>192</v>
      </c>
      <c r="K1289" s="5">
        <v>123</v>
      </c>
      <c r="L1289" s="5">
        <v>0</v>
      </c>
      <c r="M1289" s="5" t="s">
        <v>18</v>
      </c>
      <c r="N1289" s="5">
        <v>1.5</v>
      </c>
      <c r="O1289" s="5">
        <v>6.14</v>
      </c>
      <c r="P1289" s="6">
        <v>1.55</v>
      </c>
    </row>
    <row r="1290" spans="1:16">
      <c r="A1290" s="17">
        <v>44989</v>
      </c>
      <c r="B1290" t="s">
        <v>22</v>
      </c>
      <c r="C1290" t="s">
        <v>139</v>
      </c>
      <c r="D1290" s="5">
        <v>106</v>
      </c>
      <c r="E1290" s="5" t="s">
        <v>19</v>
      </c>
      <c r="F1290" s="5">
        <v>0</v>
      </c>
      <c r="G1290" s="5">
        <v>142</v>
      </c>
      <c r="H1290" s="5">
        <v>258</v>
      </c>
      <c r="I1290" s="5">
        <v>311</v>
      </c>
      <c r="J1290" s="5">
        <v>250</v>
      </c>
      <c r="K1290" s="5">
        <v>462</v>
      </c>
      <c r="L1290" s="5" t="s">
        <v>18</v>
      </c>
      <c r="M1290" s="5">
        <v>0</v>
      </c>
      <c r="N1290" s="5">
        <v>-2</v>
      </c>
      <c r="O1290" s="5">
        <v>-5.54</v>
      </c>
      <c r="P1290" s="6">
        <v>-6.43</v>
      </c>
    </row>
    <row r="1291" spans="1:16">
      <c r="A1291" s="17">
        <v>44989</v>
      </c>
      <c r="B1291" t="s">
        <v>357</v>
      </c>
      <c r="C1291" t="s">
        <v>355</v>
      </c>
      <c r="D1291" s="5">
        <v>239</v>
      </c>
      <c r="E1291" s="5" t="s">
        <v>18</v>
      </c>
      <c r="F1291" s="5">
        <v>0</v>
      </c>
      <c r="G1291" s="5">
        <v>231</v>
      </c>
      <c r="H1291" s="5">
        <v>355</v>
      </c>
      <c r="I1291" s="5">
        <v>178</v>
      </c>
      <c r="J1291" s="5">
        <v>157</v>
      </c>
      <c r="K1291" s="5">
        <v>101</v>
      </c>
      <c r="L1291" s="5" t="s">
        <v>18</v>
      </c>
      <c r="M1291" s="5">
        <v>0</v>
      </c>
      <c r="N1291" s="5">
        <v>10</v>
      </c>
      <c r="O1291" s="5">
        <v>-17.420000000000002</v>
      </c>
      <c r="P1291" s="6">
        <v>-2.1800000000000002</v>
      </c>
    </row>
    <row r="1292" spans="1:16">
      <c r="A1292" s="17">
        <v>44989</v>
      </c>
      <c r="B1292" t="s">
        <v>289</v>
      </c>
      <c r="C1292" t="s">
        <v>340</v>
      </c>
      <c r="D1292" s="5">
        <v>134</v>
      </c>
      <c r="E1292" s="5" t="s">
        <v>19</v>
      </c>
      <c r="F1292" s="5">
        <v>0</v>
      </c>
      <c r="G1292" s="5">
        <v>54</v>
      </c>
      <c r="H1292" s="5">
        <v>141</v>
      </c>
      <c r="I1292" s="5">
        <v>145</v>
      </c>
      <c r="J1292" s="5">
        <v>200</v>
      </c>
      <c r="K1292" s="5">
        <v>33</v>
      </c>
      <c r="L1292" s="5" t="s">
        <v>37</v>
      </c>
      <c r="M1292" s="5">
        <v>0</v>
      </c>
      <c r="N1292" s="5">
        <v>4.5</v>
      </c>
      <c r="O1292" s="5">
        <v>-0.34</v>
      </c>
      <c r="P1292" s="6">
        <v>0.35</v>
      </c>
    </row>
    <row r="1293" spans="1:16">
      <c r="A1293" s="17">
        <v>44989</v>
      </c>
      <c r="B1293" t="s">
        <v>71</v>
      </c>
      <c r="C1293" t="s">
        <v>389</v>
      </c>
      <c r="D1293" s="5">
        <v>370</v>
      </c>
      <c r="E1293" s="5" t="s">
        <v>18</v>
      </c>
      <c r="F1293" s="5">
        <v>0</v>
      </c>
      <c r="G1293" s="5">
        <v>31</v>
      </c>
      <c r="H1293" s="5">
        <v>155</v>
      </c>
      <c r="I1293" s="5">
        <v>107</v>
      </c>
      <c r="J1293" s="5">
        <v>149</v>
      </c>
      <c r="K1293" s="5">
        <v>213</v>
      </c>
      <c r="L1293" s="5">
        <v>0</v>
      </c>
      <c r="M1293" s="5" t="s">
        <v>19</v>
      </c>
      <c r="N1293" s="5">
        <v>2</v>
      </c>
      <c r="O1293" s="5">
        <v>-1</v>
      </c>
      <c r="P1293" s="6">
        <v>-1.91</v>
      </c>
    </row>
    <row r="1294" spans="1:16">
      <c r="A1294" s="17">
        <v>44989</v>
      </c>
      <c r="B1294" t="s">
        <v>281</v>
      </c>
      <c r="C1294" t="s">
        <v>48</v>
      </c>
      <c r="D1294" s="5">
        <v>383</v>
      </c>
      <c r="E1294" s="5">
        <v>2</v>
      </c>
      <c r="F1294" s="5">
        <v>0</v>
      </c>
      <c r="G1294" s="5">
        <v>75</v>
      </c>
      <c r="H1294" s="5">
        <v>25</v>
      </c>
      <c r="I1294" s="5">
        <v>52</v>
      </c>
      <c r="J1294" s="5">
        <v>33</v>
      </c>
      <c r="K1294" s="5">
        <v>294</v>
      </c>
      <c r="L1294" s="5">
        <v>0</v>
      </c>
      <c r="M1294" s="5" t="s">
        <v>18</v>
      </c>
      <c r="N1294" s="5">
        <v>-2</v>
      </c>
      <c r="O1294" s="5">
        <v>20.12</v>
      </c>
      <c r="P1294" s="6">
        <v>13.2</v>
      </c>
    </row>
    <row r="1295" spans="1:16">
      <c r="A1295" s="17">
        <v>44989</v>
      </c>
      <c r="B1295" t="s">
        <v>110</v>
      </c>
      <c r="C1295" t="s">
        <v>28</v>
      </c>
      <c r="D1295" s="5">
        <v>410</v>
      </c>
      <c r="E1295" s="5" t="s">
        <v>37</v>
      </c>
      <c r="F1295" s="5">
        <v>0</v>
      </c>
      <c r="G1295" s="5">
        <v>230</v>
      </c>
      <c r="H1295" s="5">
        <v>133</v>
      </c>
      <c r="I1295" s="5">
        <v>181</v>
      </c>
      <c r="J1295" s="5">
        <v>90</v>
      </c>
      <c r="K1295" s="5">
        <v>170</v>
      </c>
      <c r="L1295" s="5" t="s">
        <v>18</v>
      </c>
      <c r="M1295" s="5">
        <v>0</v>
      </c>
      <c r="N1295" s="5">
        <v>3</v>
      </c>
      <c r="O1295" s="5">
        <v>3.6</v>
      </c>
      <c r="P1295" s="6">
        <v>7.33</v>
      </c>
    </row>
    <row r="1296" spans="1:16">
      <c r="A1296" s="17">
        <v>44989</v>
      </c>
      <c r="B1296" t="s">
        <v>160</v>
      </c>
      <c r="C1296" t="s">
        <v>67</v>
      </c>
      <c r="D1296" s="5">
        <v>464</v>
      </c>
      <c r="E1296" s="5" t="s">
        <v>18</v>
      </c>
      <c r="F1296" s="5">
        <v>0</v>
      </c>
      <c r="G1296" s="5">
        <v>90</v>
      </c>
      <c r="H1296" s="5">
        <v>143</v>
      </c>
      <c r="I1296" s="5">
        <v>135</v>
      </c>
      <c r="J1296" s="5">
        <v>63</v>
      </c>
      <c r="K1296" s="5">
        <v>279</v>
      </c>
      <c r="L1296" s="5" t="s">
        <v>18</v>
      </c>
      <c r="M1296" s="5">
        <v>0</v>
      </c>
      <c r="N1296" s="5">
        <v>8.5</v>
      </c>
      <c r="O1296" s="5">
        <v>0.11</v>
      </c>
      <c r="P1296" s="6">
        <v>13.34</v>
      </c>
    </row>
    <row r="1297" spans="1:16">
      <c r="A1297" s="17">
        <v>44989</v>
      </c>
      <c r="B1297" t="s">
        <v>65</v>
      </c>
      <c r="C1297" t="s">
        <v>367</v>
      </c>
      <c r="D1297" s="5">
        <v>120</v>
      </c>
      <c r="E1297" s="5">
        <v>0</v>
      </c>
      <c r="F1297" s="5" t="s">
        <v>44</v>
      </c>
      <c r="G1297" s="5">
        <v>309</v>
      </c>
      <c r="H1297" s="5">
        <v>238</v>
      </c>
      <c r="I1297" s="5">
        <v>144</v>
      </c>
      <c r="J1297" s="5">
        <v>183</v>
      </c>
      <c r="K1297" s="5">
        <v>324</v>
      </c>
      <c r="L1297" s="5">
        <v>0</v>
      </c>
      <c r="M1297" s="5" t="s">
        <v>37</v>
      </c>
      <c r="N1297" s="5">
        <v>5</v>
      </c>
      <c r="O1297" s="5">
        <v>0</v>
      </c>
      <c r="P1297" s="6">
        <v>-1.81</v>
      </c>
    </row>
    <row r="1298" spans="1:16">
      <c r="A1298" s="17">
        <v>44989</v>
      </c>
      <c r="B1298" t="s">
        <v>129</v>
      </c>
      <c r="C1298" t="s">
        <v>62</v>
      </c>
      <c r="D1298" s="5">
        <v>160</v>
      </c>
      <c r="E1298" s="5" t="s">
        <v>19</v>
      </c>
      <c r="F1298" s="5">
        <v>0</v>
      </c>
      <c r="G1298" s="5">
        <v>186</v>
      </c>
      <c r="H1298" s="5">
        <v>111</v>
      </c>
      <c r="I1298" s="5">
        <v>173</v>
      </c>
      <c r="J1298" s="5">
        <v>87</v>
      </c>
      <c r="K1298" s="5">
        <v>37</v>
      </c>
      <c r="L1298" s="5" t="s">
        <v>304</v>
      </c>
      <c r="M1298" s="5">
        <v>0</v>
      </c>
      <c r="N1298" s="5">
        <v>2.5</v>
      </c>
      <c r="O1298" s="5">
        <v>7.51</v>
      </c>
      <c r="P1298" s="6">
        <v>10.63</v>
      </c>
    </row>
    <row r="1299" spans="1:16">
      <c r="A1299" s="17">
        <v>44989</v>
      </c>
      <c r="B1299" t="s">
        <v>243</v>
      </c>
      <c r="C1299" t="s">
        <v>247</v>
      </c>
      <c r="D1299" s="5">
        <v>260</v>
      </c>
      <c r="E1299" s="5">
        <v>0</v>
      </c>
      <c r="F1299" s="5" t="s">
        <v>18</v>
      </c>
      <c r="G1299" s="5">
        <v>259</v>
      </c>
      <c r="H1299" s="5">
        <v>248</v>
      </c>
      <c r="I1299" s="5">
        <v>252</v>
      </c>
      <c r="J1299" s="5">
        <v>271</v>
      </c>
      <c r="K1299" s="5">
        <v>58</v>
      </c>
      <c r="L1299" s="5" t="s">
        <v>19</v>
      </c>
      <c r="M1299" s="5">
        <v>0</v>
      </c>
      <c r="N1299" s="5">
        <v>2.5</v>
      </c>
      <c r="O1299" s="5">
        <v>-7.51</v>
      </c>
      <c r="P1299" s="6">
        <v>-6.88</v>
      </c>
    </row>
    <row r="1300" spans="1:16">
      <c r="A1300" s="17">
        <v>44989</v>
      </c>
      <c r="B1300" t="s">
        <v>271</v>
      </c>
      <c r="C1300" t="s">
        <v>122</v>
      </c>
      <c r="D1300" s="5">
        <v>232</v>
      </c>
      <c r="E1300" s="5">
        <v>0</v>
      </c>
      <c r="F1300" s="5" t="s">
        <v>18</v>
      </c>
      <c r="G1300" s="5" t="s">
        <v>34</v>
      </c>
      <c r="H1300" s="5" t="s">
        <v>34</v>
      </c>
      <c r="I1300" s="5">
        <v>95</v>
      </c>
      <c r="J1300" s="5">
        <v>57</v>
      </c>
      <c r="K1300" s="5">
        <v>235</v>
      </c>
      <c r="L1300" s="5" t="s">
        <v>37</v>
      </c>
      <c r="M1300" s="5">
        <v>0</v>
      </c>
      <c r="N1300" s="5">
        <v>9.5</v>
      </c>
      <c r="O1300" s="5">
        <v>5.6</v>
      </c>
      <c r="P1300" s="6">
        <v>13.33</v>
      </c>
    </row>
    <row r="1301" spans="1:16">
      <c r="A1301" s="17">
        <v>44989</v>
      </c>
      <c r="B1301" t="s">
        <v>404</v>
      </c>
      <c r="C1301" t="s">
        <v>123</v>
      </c>
      <c r="D1301" s="5">
        <v>171</v>
      </c>
      <c r="E1301" s="5">
        <v>7</v>
      </c>
      <c r="F1301" s="5">
        <v>0</v>
      </c>
      <c r="G1301" s="5">
        <v>3</v>
      </c>
      <c r="H1301" s="5">
        <v>7</v>
      </c>
      <c r="I1301" s="5">
        <v>14</v>
      </c>
      <c r="J1301" s="5">
        <v>9</v>
      </c>
      <c r="K1301" s="5">
        <v>392</v>
      </c>
      <c r="L1301" s="5">
        <v>0</v>
      </c>
      <c r="M1301" s="5">
        <v>2</v>
      </c>
      <c r="N1301" s="5">
        <v>3.5</v>
      </c>
      <c r="O1301" s="5">
        <v>22</v>
      </c>
      <c r="P1301" s="6">
        <v>22.03</v>
      </c>
    </row>
    <row r="1302" spans="1:16">
      <c r="A1302" s="17">
        <v>44989</v>
      </c>
      <c r="B1302" t="s">
        <v>240</v>
      </c>
      <c r="C1302" t="s">
        <v>232</v>
      </c>
      <c r="D1302" s="5">
        <v>203</v>
      </c>
      <c r="E1302" s="5" t="s">
        <v>19</v>
      </c>
      <c r="F1302" s="5">
        <v>0</v>
      </c>
      <c r="G1302" s="5">
        <v>333</v>
      </c>
      <c r="H1302" s="5">
        <v>312</v>
      </c>
      <c r="I1302" s="5">
        <v>276</v>
      </c>
      <c r="J1302" s="5">
        <v>169</v>
      </c>
      <c r="K1302" s="5">
        <v>426</v>
      </c>
      <c r="L1302" s="5" t="s">
        <v>26</v>
      </c>
      <c r="M1302" s="5">
        <v>0</v>
      </c>
      <c r="N1302" s="5">
        <v>10.5</v>
      </c>
      <c r="O1302" s="5">
        <v>-8.74</v>
      </c>
      <c r="P1302" s="6">
        <v>2.2999999999999998</v>
      </c>
    </row>
    <row r="1303" spans="1:16">
      <c r="A1303" s="17">
        <v>44989</v>
      </c>
      <c r="B1303" t="s">
        <v>127</v>
      </c>
      <c r="C1303" t="s">
        <v>151</v>
      </c>
      <c r="D1303" s="5">
        <v>398</v>
      </c>
      <c r="E1303" s="5">
        <v>0</v>
      </c>
      <c r="F1303" s="5" t="s">
        <v>19</v>
      </c>
      <c r="G1303" s="5">
        <v>239</v>
      </c>
      <c r="H1303" s="5">
        <v>307</v>
      </c>
      <c r="I1303" s="5">
        <v>223</v>
      </c>
      <c r="J1303" s="5">
        <v>273</v>
      </c>
      <c r="K1303" s="5">
        <v>314</v>
      </c>
      <c r="L1303" s="5">
        <v>0</v>
      </c>
      <c r="M1303" s="5" t="s">
        <v>18</v>
      </c>
      <c r="N1303" s="5">
        <v>4</v>
      </c>
      <c r="O1303" s="5">
        <v>-11.45</v>
      </c>
      <c r="P1303" s="6">
        <v>-8.0399999999999991</v>
      </c>
    </row>
    <row r="1304" spans="1:16">
      <c r="A1304" s="17">
        <v>44989</v>
      </c>
      <c r="B1304" t="s">
        <v>99</v>
      </c>
      <c r="C1304" t="s">
        <v>417</v>
      </c>
      <c r="D1304" s="5">
        <v>117</v>
      </c>
      <c r="E1304" s="5">
        <v>0</v>
      </c>
      <c r="F1304" s="5" t="s">
        <v>19</v>
      </c>
      <c r="G1304" s="5">
        <v>283</v>
      </c>
      <c r="H1304" s="5">
        <v>358</v>
      </c>
      <c r="I1304" s="5" t="s">
        <v>34</v>
      </c>
      <c r="J1304" s="5" t="s">
        <v>34</v>
      </c>
      <c r="K1304" s="5" t="s">
        <v>34</v>
      </c>
      <c r="L1304" s="5" t="e">
        <v>#N/A</v>
      </c>
      <c r="M1304" s="5" t="e">
        <v>#N/A</v>
      </c>
      <c r="N1304" s="5">
        <v>4</v>
      </c>
      <c r="O1304" s="5">
        <v>-19.46</v>
      </c>
      <c r="P1304" s="6" t="e">
        <v>#N/A</v>
      </c>
    </row>
    <row r="1305" spans="1:16">
      <c r="A1305" s="17">
        <v>44989</v>
      </c>
      <c r="B1305" t="s">
        <v>218</v>
      </c>
      <c r="C1305" t="s">
        <v>217</v>
      </c>
      <c r="D1305" s="5">
        <v>376</v>
      </c>
      <c r="E1305" s="5" t="s">
        <v>19</v>
      </c>
      <c r="F1305" s="5">
        <v>0</v>
      </c>
      <c r="G1305" s="5">
        <v>70</v>
      </c>
      <c r="H1305" s="5">
        <v>112</v>
      </c>
      <c r="I1305" s="5">
        <v>29</v>
      </c>
      <c r="J1305" s="5">
        <v>64</v>
      </c>
      <c r="K1305" s="5">
        <v>299</v>
      </c>
      <c r="L1305" s="5" t="s">
        <v>19</v>
      </c>
      <c r="M1305" s="5">
        <v>0</v>
      </c>
      <c r="N1305" s="5">
        <v>7.5</v>
      </c>
      <c r="O1305" s="5">
        <v>8.85</v>
      </c>
      <c r="P1305" s="6">
        <v>15.23</v>
      </c>
    </row>
    <row r="1306" spans="1:16">
      <c r="A1306" s="17">
        <v>44989</v>
      </c>
      <c r="B1306" t="s">
        <v>16</v>
      </c>
      <c r="C1306" t="s">
        <v>125</v>
      </c>
      <c r="D1306" s="5">
        <v>122</v>
      </c>
      <c r="E1306" s="5">
        <v>0</v>
      </c>
      <c r="F1306" s="5" t="s">
        <v>18</v>
      </c>
      <c r="G1306" s="5">
        <v>24</v>
      </c>
      <c r="H1306" s="5">
        <v>173</v>
      </c>
      <c r="I1306" s="5">
        <v>39</v>
      </c>
      <c r="J1306" s="5">
        <v>45</v>
      </c>
      <c r="K1306" s="5">
        <v>452</v>
      </c>
      <c r="L1306" s="5" t="s">
        <v>18</v>
      </c>
      <c r="M1306" s="5">
        <v>0</v>
      </c>
      <c r="N1306" s="5">
        <v>9</v>
      </c>
      <c r="O1306" s="5">
        <v>-2.36</v>
      </c>
      <c r="P1306" s="6">
        <v>10.83</v>
      </c>
    </row>
    <row r="1307" spans="1:16">
      <c r="A1307" s="17">
        <v>44989</v>
      </c>
      <c r="B1307" t="s">
        <v>135</v>
      </c>
      <c r="C1307" t="s">
        <v>210</v>
      </c>
      <c r="D1307" s="5">
        <v>345</v>
      </c>
      <c r="E1307" s="5" t="s">
        <v>19</v>
      </c>
      <c r="F1307" s="5">
        <v>0</v>
      </c>
      <c r="G1307" s="5">
        <v>335</v>
      </c>
      <c r="H1307" s="5">
        <v>134</v>
      </c>
      <c r="I1307" s="5">
        <v>300</v>
      </c>
      <c r="J1307" s="5">
        <v>148</v>
      </c>
      <c r="K1307" s="5">
        <v>3</v>
      </c>
      <c r="L1307" s="5">
        <v>0</v>
      </c>
      <c r="M1307" s="5" t="s">
        <v>19</v>
      </c>
      <c r="N1307" s="5">
        <v>2.5</v>
      </c>
      <c r="O1307" s="5">
        <v>7.64</v>
      </c>
      <c r="P1307" s="6">
        <v>1.96</v>
      </c>
    </row>
    <row r="1308" spans="1:16">
      <c r="A1308" s="17">
        <v>44989</v>
      </c>
      <c r="B1308" t="s">
        <v>147</v>
      </c>
      <c r="C1308" t="s">
        <v>146</v>
      </c>
      <c r="D1308" s="5">
        <v>504</v>
      </c>
      <c r="E1308" s="5" t="s">
        <v>19</v>
      </c>
      <c r="F1308" s="5">
        <v>0</v>
      </c>
      <c r="G1308" s="5" t="s">
        <v>34</v>
      </c>
      <c r="H1308" s="5" t="s">
        <v>34</v>
      </c>
      <c r="I1308" s="5">
        <v>212</v>
      </c>
      <c r="J1308" s="5">
        <v>165</v>
      </c>
      <c r="K1308" s="5">
        <v>414</v>
      </c>
      <c r="L1308" s="5">
        <v>0</v>
      </c>
      <c r="M1308" s="5" t="s">
        <v>18</v>
      </c>
      <c r="N1308" s="5">
        <v>3</v>
      </c>
      <c r="O1308" s="5">
        <v>1.69</v>
      </c>
      <c r="P1308" s="6">
        <v>2.13</v>
      </c>
    </row>
    <row r="1309" spans="1:16">
      <c r="A1309" s="17">
        <v>44989</v>
      </c>
      <c r="B1309" t="s">
        <v>324</v>
      </c>
      <c r="C1309" t="s">
        <v>319</v>
      </c>
      <c r="D1309" s="5">
        <v>447</v>
      </c>
      <c r="E1309" s="5" t="s">
        <v>44</v>
      </c>
      <c r="F1309" s="5">
        <v>0</v>
      </c>
      <c r="G1309" s="5" t="s">
        <v>34</v>
      </c>
      <c r="H1309" s="5" t="s">
        <v>34</v>
      </c>
      <c r="I1309" s="5">
        <v>213</v>
      </c>
      <c r="J1309" s="5">
        <v>194</v>
      </c>
      <c r="K1309" s="5">
        <v>129</v>
      </c>
      <c r="L1309" s="5" t="s">
        <v>26</v>
      </c>
      <c r="M1309" s="5">
        <v>0</v>
      </c>
      <c r="N1309" s="5">
        <v>-7</v>
      </c>
      <c r="O1309" s="5">
        <v>11.29</v>
      </c>
      <c r="P1309" s="6">
        <v>-2.92</v>
      </c>
    </row>
    <row r="1310" spans="1:16">
      <c r="A1310" s="17">
        <v>44989</v>
      </c>
      <c r="B1310" t="s">
        <v>311</v>
      </c>
      <c r="C1310" t="s">
        <v>290</v>
      </c>
      <c r="D1310" s="5">
        <v>455</v>
      </c>
      <c r="E1310" s="5">
        <v>0</v>
      </c>
      <c r="F1310" s="5" t="s">
        <v>18</v>
      </c>
      <c r="G1310" s="5">
        <v>103</v>
      </c>
      <c r="H1310" s="5">
        <v>73</v>
      </c>
      <c r="I1310" s="5">
        <v>42</v>
      </c>
      <c r="J1310" s="5">
        <v>86</v>
      </c>
      <c r="K1310" s="5">
        <v>380</v>
      </c>
      <c r="L1310" s="5">
        <v>0</v>
      </c>
      <c r="M1310" s="5" t="s">
        <v>26</v>
      </c>
      <c r="N1310" s="5">
        <v>1</v>
      </c>
      <c r="O1310" s="5">
        <v>8.98</v>
      </c>
      <c r="P1310" s="6">
        <v>4.04</v>
      </c>
    </row>
    <row r="1311" spans="1:16">
      <c r="A1311" s="17">
        <v>44989</v>
      </c>
      <c r="B1311" t="s">
        <v>133</v>
      </c>
      <c r="C1311" t="s">
        <v>408</v>
      </c>
      <c r="D1311" s="5">
        <v>434</v>
      </c>
      <c r="E1311" s="5">
        <v>0</v>
      </c>
      <c r="F1311" s="5" t="s">
        <v>18</v>
      </c>
      <c r="G1311" s="5">
        <v>130</v>
      </c>
      <c r="H1311" s="5">
        <v>82</v>
      </c>
      <c r="I1311" s="5">
        <v>49</v>
      </c>
      <c r="J1311" s="5">
        <v>49</v>
      </c>
      <c r="K1311" s="5">
        <v>253</v>
      </c>
      <c r="L1311" s="5">
        <v>0</v>
      </c>
      <c r="M1311" s="5" t="s">
        <v>18</v>
      </c>
      <c r="N1311" s="5">
        <v>8</v>
      </c>
      <c r="O1311" s="5">
        <v>7.98</v>
      </c>
      <c r="P1311" s="6">
        <v>15.61</v>
      </c>
    </row>
    <row r="1312" spans="1:16">
      <c r="A1312" s="17">
        <v>44989</v>
      </c>
      <c r="B1312" t="s">
        <v>179</v>
      </c>
      <c r="C1312" t="s">
        <v>260</v>
      </c>
      <c r="D1312" s="5">
        <v>439</v>
      </c>
      <c r="E1312" s="5">
        <v>0</v>
      </c>
      <c r="F1312" s="5" t="s">
        <v>26</v>
      </c>
      <c r="G1312" s="5">
        <v>92</v>
      </c>
      <c r="H1312" s="5">
        <v>66</v>
      </c>
      <c r="I1312" s="5">
        <v>35</v>
      </c>
      <c r="J1312" s="5">
        <v>48</v>
      </c>
      <c r="K1312" s="5">
        <v>79</v>
      </c>
      <c r="L1312" s="5">
        <v>0</v>
      </c>
      <c r="M1312" s="5" t="s">
        <v>37</v>
      </c>
      <c r="N1312" s="5">
        <v>4.5</v>
      </c>
      <c r="O1312" s="5">
        <v>12.8</v>
      </c>
      <c r="P1312" s="6">
        <v>12.79</v>
      </c>
    </row>
    <row r="1313" spans="1:16">
      <c r="A1313" s="17">
        <v>44989</v>
      </c>
      <c r="B1313" t="s">
        <v>17</v>
      </c>
      <c r="C1313" t="s">
        <v>20</v>
      </c>
      <c r="D1313" s="5">
        <v>309</v>
      </c>
      <c r="E1313" s="5">
        <v>0</v>
      </c>
      <c r="F1313" s="5">
        <v>1</v>
      </c>
      <c r="G1313" s="5">
        <v>146</v>
      </c>
      <c r="H1313" s="5">
        <v>62</v>
      </c>
      <c r="I1313" s="5">
        <v>83</v>
      </c>
      <c r="J1313" s="5">
        <v>38</v>
      </c>
      <c r="K1313" s="5">
        <v>220</v>
      </c>
      <c r="L1313" s="5">
        <v>0</v>
      </c>
      <c r="M1313" s="5">
        <v>1</v>
      </c>
      <c r="N1313" s="5">
        <v>6.5</v>
      </c>
      <c r="O1313" s="5">
        <v>12.2</v>
      </c>
      <c r="P1313" s="6">
        <v>17.38</v>
      </c>
    </row>
    <row r="1314" spans="1:16">
      <c r="A1314" s="17">
        <v>44989</v>
      </c>
      <c r="B1314" t="s">
        <v>112</v>
      </c>
      <c r="C1314" t="s">
        <v>24</v>
      </c>
      <c r="D1314" s="5">
        <v>400</v>
      </c>
      <c r="E1314" s="5" t="s">
        <v>19</v>
      </c>
      <c r="F1314" s="5">
        <v>0</v>
      </c>
      <c r="G1314" s="5">
        <v>152</v>
      </c>
      <c r="H1314" s="5">
        <v>202</v>
      </c>
      <c r="I1314" s="5">
        <v>111</v>
      </c>
      <c r="J1314" s="5">
        <v>72</v>
      </c>
      <c r="K1314" s="5">
        <v>207</v>
      </c>
      <c r="L1314" s="5">
        <v>0</v>
      </c>
      <c r="M1314" s="5" t="s">
        <v>18</v>
      </c>
      <c r="N1314" s="5">
        <v>8</v>
      </c>
      <c r="O1314" s="5">
        <v>-1.72</v>
      </c>
      <c r="P1314" s="6">
        <v>10.64</v>
      </c>
    </row>
    <row r="1315" spans="1:16">
      <c r="A1315" s="17">
        <v>44989</v>
      </c>
      <c r="B1315" t="s">
        <v>23</v>
      </c>
      <c r="C1315" t="s">
        <v>140</v>
      </c>
      <c r="D1315" s="5">
        <v>68</v>
      </c>
      <c r="E1315" s="5" t="s">
        <v>18</v>
      </c>
      <c r="F1315" s="5">
        <v>0</v>
      </c>
      <c r="G1315" s="5">
        <v>156</v>
      </c>
      <c r="H1315" s="5">
        <v>131</v>
      </c>
      <c r="I1315" s="5">
        <v>253</v>
      </c>
      <c r="J1315" s="5">
        <v>142</v>
      </c>
      <c r="K1315" s="5">
        <v>339</v>
      </c>
      <c r="L1315" s="5">
        <v>0</v>
      </c>
      <c r="M1315" s="5" t="s">
        <v>18</v>
      </c>
      <c r="N1315" s="5">
        <v>3</v>
      </c>
      <c r="O1315" s="5">
        <v>-1.71</v>
      </c>
      <c r="P1315" s="6">
        <v>3.17</v>
      </c>
    </row>
    <row r="1316" spans="1:16">
      <c r="A1316" s="17">
        <v>44989</v>
      </c>
      <c r="B1316" t="s">
        <v>237</v>
      </c>
      <c r="C1316" t="s">
        <v>235</v>
      </c>
      <c r="D1316" s="5">
        <v>331</v>
      </c>
      <c r="E1316" s="5" t="s">
        <v>19</v>
      </c>
      <c r="F1316" s="5">
        <v>0</v>
      </c>
      <c r="G1316" s="5">
        <v>260</v>
      </c>
      <c r="H1316" s="5">
        <v>323</v>
      </c>
      <c r="I1316" s="5">
        <v>209</v>
      </c>
      <c r="J1316" s="5">
        <v>340</v>
      </c>
      <c r="K1316" s="5">
        <v>219</v>
      </c>
      <c r="L1316" s="5" t="s">
        <v>80</v>
      </c>
      <c r="M1316" s="5">
        <v>0</v>
      </c>
      <c r="N1316" s="5">
        <v>4.5</v>
      </c>
      <c r="O1316" s="5">
        <v>-14.55</v>
      </c>
      <c r="P1316" s="6">
        <v>-12.58</v>
      </c>
    </row>
    <row r="1317" spans="1:16">
      <c r="A1317" s="17">
        <v>44989</v>
      </c>
      <c r="B1317" t="s">
        <v>285</v>
      </c>
      <c r="C1317" t="s">
        <v>58</v>
      </c>
      <c r="D1317" s="5">
        <v>365</v>
      </c>
      <c r="E1317" s="5" t="s">
        <v>37</v>
      </c>
      <c r="F1317" s="5">
        <v>0</v>
      </c>
      <c r="G1317" s="5">
        <v>134</v>
      </c>
      <c r="H1317" s="5">
        <v>108</v>
      </c>
      <c r="I1317" s="5">
        <v>74</v>
      </c>
      <c r="J1317" s="5">
        <v>89</v>
      </c>
      <c r="K1317" s="5">
        <v>100</v>
      </c>
      <c r="L1317" s="5" t="s">
        <v>18</v>
      </c>
      <c r="M1317" s="5">
        <v>0</v>
      </c>
      <c r="N1317" s="5">
        <v>5</v>
      </c>
      <c r="O1317" s="5">
        <v>3.34</v>
      </c>
      <c r="P1317" s="6">
        <v>10.76</v>
      </c>
    </row>
    <row r="1318" spans="1:16">
      <c r="A1318" s="17">
        <v>44989</v>
      </c>
      <c r="B1318" t="s">
        <v>360</v>
      </c>
      <c r="C1318" t="s">
        <v>356</v>
      </c>
      <c r="D1318" s="5">
        <v>379</v>
      </c>
      <c r="E1318" s="5">
        <v>0</v>
      </c>
      <c r="F1318" s="5" t="s">
        <v>37</v>
      </c>
      <c r="G1318" s="5">
        <v>184</v>
      </c>
      <c r="H1318" s="5">
        <v>314</v>
      </c>
      <c r="I1318" s="5">
        <v>244</v>
      </c>
      <c r="J1318" s="5">
        <v>267</v>
      </c>
      <c r="K1318" s="5">
        <v>268</v>
      </c>
      <c r="L1318" s="5" t="s">
        <v>18</v>
      </c>
      <c r="M1318" s="5">
        <v>0</v>
      </c>
      <c r="N1318" s="5">
        <v>2</v>
      </c>
      <c r="O1318" s="5">
        <v>-15.18</v>
      </c>
      <c r="P1318" s="6">
        <v>-12.24</v>
      </c>
    </row>
    <row r="1319" spans="1:16">
      <c r="A1319" s="17">
        <v>44989</v>
      </c>
      <c r="B1319" t="s">
        <v>288</v>
      </c>
      <c r="C1319" t="s">
        <v>305</v>
      </c>
      <c r="D1319" s="5">
        <v>295</v>
      </c>
      <c r="E1319" s="5">
        <v>0</v>
      </c>
      <c r="F1319" s="5" t="s">
        <v>44</v>
      </c>
      <c r="G1319" s="5">
        <v>37</v>
      </c>
      <c r="H1319" s="5">
        <v>39</v>
      </c>
      <c r="I1319" s="5">
        <v>12</v>
      </c>
      <c r="J1319" s="5">
        <v>59</v>
      </c>
      <c r="K1319" s="5">
        <v>401</v>
      </c>
      <c r="L1319" s="5">
        <v>0</v>
      </c>
      <c r="M1319" s="5" t="s">
        <v>19</v>
      </c>
      <c r="N1319" s="5">
        <v>6</v>
      </c>
      <c r="O1319" s="5">
        <v>14.85</v>
      </c>
      <c r="P1319" s="6">
        <v>13.96</v>
      </c>
    </row>
    <row r="1320" spans="1:16">
      <c r="A1320" s="17">
        <v>44989</v>
      </c>
      <c r="B1320" t="s">
        <v>43</v>
      </c>
      <c r="C1320" t="s">
        <v>194</v>
      </c>
      <c r="D1320" s="5">
        <v>202</v>
      </c>
      <c r="E1320" s="5">
        <v>0</v>
      </c>
      <c r="F1320" s="5" t="s">
        <v>19</v>
      </c>
      <c r="G1320" s="5">
        <v>43</v>
      </c>
      <c r="H1320" s="5">
        <v>95</v>
      </c>
      <c r="I1320" s="5">
        <v>25</v>
      </c>
      <c r="J1320" s="5">
        <v>44</v>
      </c>
      <c r="K1320" s="5">
        <v>116</v>
      </c>
      <c r="L1320" s="5" t="s">
        <v>18</v>
      </c>
      <c r="M1320" s="5">
        <v>0</v>
      </c>
      <c r="N1320" s="5">
        <v>7.5</v>
      </c>
      <c r="O1320" s="5">
        <v>1.53</v>
      </c>
      <c r="P1320" s="6">
        <v>12.67</v>
      </c>
    </row>
    <row r="1321" spans="1:16">
      <c r="A1321" s="17">
        <v>44989</v>
      </c>
      <c r="B1321" t="s">
        <v>128</v>
      </c>
      <c r="C1321" t="s">
        <v>149</v>
      </c>
      <c r="D1321" s="5">
        <v>6</v>
      </c>
      <c r="E1321" s="5">
        <v>0</v>
      </c>
      <c r="F1321" s="5" t="s">
        <v>18</v>
      </c>
      <c r="G1321" s="5">
        <v>328</v>
      </c>
      <c r="H1321" s="5">
        <v>332</v>
      </c>
      <c r="I1321" s="5">
        <v>319</v>
      </c>
      <c r="J1321" s="5">
        <v>226</v>
      </c>
      <c r="K1321" s="5">
        <v>363</v>
      </c>
      <c r="L1321" s="5" t="s">
        <v>19</v>
      </c>
      <c r="M1321" s="5">
        <v>0</v>
      </c>
      <c r="N1321" s="5">
        <v>6</v>
      </c>
      <c r="O1321" s="5">
        <v>-11.99</v>
      </c>
      <c r="P1321" s="6">
        <v>-7.41</v>
      </c>
    </row>
    <row r="1322" spans="1:16">
      <c r="A1322" s="17">
        <v>44989</v>
      </c>
      <c r="B1322" t="s">
        <v>100</v>
      </c>
      <c r="C1322" t="s">
        <v>150</v>
      </c>
      <c r="D1322" s="5">
        <v>12</v>
      </c>
      <c r="E1322" s="5" t="s">
        <v>19</v>
      </c>
      <c r="F1322" s="5">
        <v>0</v>
      </c>
      <c r="G1322" s="5">
        <v>341</v>
      </c>
      <c r="H1322" s="5">
        <v>261</v>
      </c>
      <c r="I1322" s="5">
        <v>356</v>
      </c>
      <c r="J1322" s="5">
        <v>342</v>
      </c>
      <c r="K1322" s="5">
        <v>19</v>
      </c>
      <c r="L1322" s="5">
        <v>0</v>
      </c>
      <c r="M1322" s="5" t="s">
        <v>75</v>
      </c>
      <c r="N1322" s="5">
        <v>-2.5</v>
      </c>
      <c r="O1322" s="5">
        <v>-6.06</v>
      </c>
      <c r="P1322" s="6">
        <v>0</v>
      </c>
    </row>
    <row r="1323" spans="1:16">
      <c r="A1323" s="17">
        <v>44989</v>
      </c>
      <c r="B1323" t="s">
        <v>152</v>
      </c>
      <c r="C1323" t="s">
        <v>155</v>
      </c>
      <c r="D1323" s="5">
        <v>7</v>
      </c>
      <c r="E1323" s="5">
        <v>0</v>
      </c>
      <c r="F1323" s="5" t="s">
        <v>44</v>
      </c>
      <c r="G1323" s="5">
        <v>346</v>
      </c>
      <c r="H1323" s="5">
        <v>345</v>
      </c>
      <c r="I1323" s="5" t="s">
        <v>34</v>
      </c>
      <c r="J1323" s="5" t="s">
        <v>34</v>
      </c>
      <c r="K1323" s="5">
        <v>136</v>
      </c>
      <c r="L1323" s="5" t="s">
        <v>75</v>
      </c>
      <c r="M1323" s="5">
        <v>0</v>
      </c>
      <c r="N1323" s="5" t="e">
        <v>#N/A</v>
      </c>
      <c r="O1323" s="5">
        <v>-17.14</v>
      </c>
      <c r="P1323" s="6">
        <v>0</v>
      </c>
    </row>
    <row r="1324" spans="1:16">
      <c r="A1324" s="17">
        <v>44989</v>
      </c>
      <c r="B1324" t="s">
        <v>21</v>
      </c>
      <c r="C1324" t="s">
        <v>104</v>
      </c>
      <c r="D1324" s="5">
        <v>102</v>
      </c>
      <c r="E1324" s="5" t="s">
        <v>44</v>
      </c>
      <c r="F1324" s="5">
        <v>0</v>
      </c>
      <c r="G1324" s="5">
        <v>10</v>
      </c>
      <c r="H1324" s="5">
        <v>29</v>
      </c>
      <c r="I1324" s="5">
        <v>40</v>
      </c>
      <c r="J1324" s="5">
        <v>22</v>
      </c>
      <c r="K1324" s="5">
        <v>267</v>
      </c>
      <c r="L1324" s="5" t="s">
        <v>37</v>
      </c>
      <c r="M1324" s="5">
        <v>0</v>
      </c>
      <c r="N1324" s="5">
        <v>3.5</v>
      </c>
      <c r="O1324" s="5">
        <v>16.350000000000001</v>
      </c>
      <c r="P1324" s="6">
        <v>14.78</v>
      </c>
    </row>
    <row r="1325" spans="1:16">
      <c r="A1325" s="17">
        <v>44989</v>
      </c>
      <c r="B1325" t="s">
        <v>219</v>
      </c>
      <c r="C1325" t="s">
        <v>386</v>
      </c>
      <c r="D1325" s="5">
        <v>45</v>
      </c>
      <c r="E1325" s="5">
        <v>0</v>
      </c>
      <c r="F1325" s="5" t="s">
        <v>18</v>
      </c>
      <c r="G1325" s="5">
        <v>55</v>
      </c>
      <c r="H1325" s="5">
        <v>84</v>
      </c>
      <c r="I1325" s="5">
        <v>26</v>
      </c>
      <c r="J1325" s="5">
        <v>15</v>
      </c>
      <c r="K1325" s="5">
        <v>475</v>
      </c>
      <c r="L1325" s="5">
        <v>2</v>
      </c>
      <c r="M1325" s="5">
        <v>0</v>
      </c>
      <c r="N1325" s="5">
        <v>13</v>
      </c>
      <c r="O1325" s="5">
        <v>4.22</v>
      </c>
      <c r="P1325" s="6">
        <v>18.989999999999998</v>
      </c>
    </row>
    <row r="1326" spans="1:16">
      <c r="A1326" s="17">
        <v>44989</v>
      </c>
      <c r="B1326" t="s">
        <v>229</v>
      </c>
      <c r="C1326" t="s">
        <v>230</v>
      </c>
      <c r="D1326" s="5">
        <v>263</v>
      </c>
      <c r="E1326" s="5">
        <v>0</v>
      </c>
      <c r="F1326" s="5" t="s">
        <v>44</v>
      </c>
      <c r="G1326" s="5">
        <v>288</v>
      </c>
      <c r="H1326" s="5">
        <v>324</v>
      </c>
      <c r="I1326" s="5">
        <v>104</v>
      </c>
      <c r="J1326" s="5">
        <v>167</v>
      </c>
      <c r="K1326" s="5">
        <v>448</v>
      </c>
      <c r="L1326" s="5" t="s">
        <v>396</v>
      </c>
      <c r="M1326" s="5">
        <v>0</v>
      </c>
      <c r="N1326" s="5">
        <v>17</v>
      </c>
      <c r="O1326" s="5">
        <v>-14.6</v>
      </c>
      <c r="P1326" s="6">
        <v>4.1900000000000004</v>
      </c>
    </row>
    <row r="1327" spans="1:16">
      <c r="A1327" s="17">
        <v>44989</v>
      </c>
      <c r="B1327" t="s">
        <v>400</v>
      </c>
      <c r="C1327" t="s">
        <v>371</v>
      </c>
      <c r="D1327" s="5">
        <v>274</v>
      </c>
      <c r="E1327" s="5" t="s">
        <v>19</v>
      </c>
      <c r="F1327" s="5">
        <v>0</v>
      </c>
      <c r="G1327" s="5">
        <v>317</v>
      </c>
      <c r="H1327" s="5">
        <v>328</v>
      </c>
      <c r="I1327" s="5">
        <v>157</v>
      </c>
      <c r="J1327" s="5">
        <v>75</v>
      </c>
      <c r="K1327" s="5">
        <v>298</v>
      </c>
      <c r="L1327" s="5" t="s">
        <v>57</v>
      </c>
      <c r="M1327" s="5">
        <v>0</v>
      </c>
      <c r="N1327" s="5">
        <v>16.5</v>
      </c>
      <c r="O1327" s="5">
        <v>-7.91</v>
      </c>
      <c r="P1327" s="6">
        <v>12.62</v>
      </c>
    </row>
    <row r="1328" spans="1:16">
      <c r="A1328" s="17">
        <v>44989</v>
      </c>
      <c r="B1328" t="s">
        <v>343</v>
      </c>
      <c r="C1328" t="s">
        <v>134</v>
      </c>
      <c r="D1328" s="5">
        <v>70</v>
      </c>
      <c r="E1328" s="5">
        <v>0</v>
      </c>
      <c r="F1328" s="5" t="s">
        <v>18</v>
      </c>
      <c r="G1328" s="5" t="s">
        <v>34</v>
      </c>
      <c r="H1328" s="5" t="s">
        <v>34</v>
      </c>
      <c r="I1328" s="5">
        <v>131</v>
      </c>
      <c r="J1328" s="5">
        <v>180</v>
      </c>
      <c r="K1328" s="5">
        <v>125</v>
      </c>
      <c r="L1328" s="5">
        <v>0</v>
      </c>
      <c r="M1328" s="5" t="s">
        <v>19</v>
      </c>
      <c r="N1328" s="5">
        <v>12</v>
      </c>
      <c r="O1328" s="5">
        <v>-9.33</v>
      </c>
      <c r="P1328" s="6">
        <v>1.78</v>
      </c>
    </row>
    <row r="1329" spans="1:16">
      <c r="A1329" s="17">
        <v>44989</v>
      </c>
      <c r="B1329" t="s">
        <v>54</v>
      </c>
      <c r="C1329" t="s">
        <v>156</v>
      </c>
      <c r="D1329" s="5">
        <v>167</v>
      </c>
      <c r="E1329" s="5" t="s">
        <v>37</v>
      </c>
      <c r="F1329" s="5">
        <v>0</v>
      </c>
      <c r="G1329" s="5">
        <v>295</v>
      </c>
      <c r="H1329" s="5">
        <v>303</v>
      </c>
      <c r="I1329" s="5">
        <v>358</v>
      </c>
      <c r="J1329" s="5">
        <v>356</v>
      </c>
      <c r="K1329" s="5">
        <v>234</v>
      </c>
      <c r="L1329" s="5">
        <v>0</v>
      </c>
      <c r="M1329" s="5" t="s">
        <v>18</v>
      </c>
      <c r="N1329" s="5" t="e">
        <v>#N/A</v>
      </c>
      <c r="O1329" s="5">
        <v>-11.07</v>
      </c>
      <c r="P1329" s="6">
        <v>-19.489999999999998</v>
      </c>
    </row>
    <row r="1330" spans="1:16">
      <c r="A1330" s="17">
        <v>44989</v>
      </c>
      <c r="B1330" t="s">
        <v>196</v>
      </c>
      <c r="C1330" t="s">
        <v>102</v>
      </c>
      <c r="D1330" s="5">
        <v>118</v>
      </c>
      <c r="E1330" s="5" t="s">
        <v>37</v>
      </c>
      <c r="F1330" s="5">
        <v>0</v>
      </c>
      <c r="G1330" s="5">
        <v>194</v>
      </c>
      <c r="H1330" s="5">
        <v>41</v>
      </c>
      <c r="I1330" s="5">
        <v>88</v>
      </c>
      <c r="J1330" s="5">
        <v>146</v>
      </c>
      <c r="K1330" s="5">
        <v>194</v>
      </c>
      <c r="L1330" s="5" t="s">
        <v>18</v>
      </c>
      <c r="M1330" s="5">
        <v>0</v>
      </c>
      <c r="N1330" s="5">
        <v>-9</v>
      </c>
      <c r="O1330" s="5">
        <v>17.47</v>
      </c>
      <c r="P1330" s="6">
        <v>0.09</v>
      </c>
    </row>
    <row r="1331" spans="1:16">
      <c r="A1331" s="17">
        <v>44989</v>
      </c>
      <c r="B1331" t="s">
        <v>420</v>
      </c>
      <c r="C1331" t="s">
        <v>246</v>
      </c>
      <c r="D1331" s="5">
        <v>161</v>
      </c>
      <c r="E1331" s="5" t="s">
        <v>169</v>
      </c>
      <c r="F1331" s="5">
        <v>0</v>
      </c>
      <c r="G1331" s="5">
        <v>162</v>
      </c>
      <c r="H1331" s="5">
        <v>76</v>
      </c>
      <c r="I1331" s="5">
        <v>232</v>
      </c>
      <c r="J1331" s="5">
        <v>197</v>
      </c>
      <c r="K1331" s="5">
        <v>326</v>
      </c>
      <c r="L1331" s="5" t="s">
        <v>18</v>
      </c>
      <c r="M1331" s="5">
        <v>0</v>
      </c>
      <c r="N1331" s="5">
        <v>-7</v>
      </c>
      <c r="O1331" s="5">
        <v>11.27</v>
      </c>
      <c r="P1331" s="6">
        <v>-1.81</v>
      </c>
    </row>
    <row r="1332" spans="1:16">
      <c r="A1332" s="17">
        <v>44989</v>
      </c>
      <c r="B1332" t="s">
        <v>248</v>
      </c>
      <c r="C1332" t="s">
        <v>249</v>
      </c>
      <c r="D1332" s="5">
        <v>321</v>
      </c>
      <c r="E1332" s="5">
        <v>0</v>
      </c>
      <c r="F1332" s="5" t="s">
        <v>19</v>
      </c>
      <c r="G1332" s="5">
        <v>238</v>
      </c>
      <c r="H1332" s="5">
        <v>124</v>
      </c>
      <c r="I1332" s="5">
        <v>263</v>
      </c>
      <c r="J1332" s="5">
        <v>296</v>
      </c>
      <c r="K1332" s="5">
        <v>205</v>
      </c>
      <c r="L1332" s="5">
        <v>0</v>
      </c>
      <c r="M1332" s="5" t="s">
        <v>18</v>
      </c>
      <c r="N1332" s="5">
        <v>-3.5</v>
      </c>
      <c r="O1332" s="5">
        <v>-0.72</v>
      </c>
      <c r="P1332" s="6">
        <v>-10.91</v>
      </c>
    </row>
    <row r="1333" spans="1:16">
      <c r="A1333" s="17">
        <v>44989</v>
      </c>
      <c r="B1333" t="s">
        <v>220</v>
      </c>
      <c r="C1333" t="s">
        <v>390</v>
      </c>
      <c r="D1333" s="5">
        <v>84</v>
      </c>
      <c r="E1333" s="5">
        <v>4</v>
      </c>
      <c r="F1333" s="5">
        <v>0</v>
      </c>
      <c r="G1333" s="5">
        <v>21</v>
      </c>
      <c r="H1333" s="5">
        <v>6</v>
      </c>
      <c r="I1333" s="5">
        <v>9</v>
      </c>
      <c r="J1333" s="5">
        <v>74</v>
      </c>
      <c r="K1333" s="5">
        <v>449</v>
      </c>
      <c r="L1333" s="5" t="s">
        <v>37</v>
      </c>
      <c r="M1333" s="5">
        <v>0</v>
      </c>
      <c r="N1333" s="5">
        <v>-2.5</v>
      </c>
      <c r="O1333" s="5">
        <v>24.4</v>
      </c>
      <c r="P1333" s="6">
        <v>12.88</v>
      </c>
    </row>
    <row r="1334" spans="1:16">
      <c r="A1334" s="17">
        <v>44989</v>
      </c>
      <c r="B1334" t="s">
        <v>190</v>
      </c>
      <c r="C1334" t="s">
        <v>84</v>
      </c>
      <c r="D1334" s="5">
        <v>151</v>
      </c>
      <c r="E1334" s="5">
        <v>0</v>
      </c>
      <c r="F1334" s="5" t="s">
        <v>26</v>
      </c>
      <c r="G1334" s="5">
        <v>353</v>
      </c>
      <c r="H1334" s="5">
        <v>318</v>
      </c>
      <c r="I1334" s="5">
        <v>324</v>
      </c>
      <c r="J1334" s="5">
        <v>276</v>
      </c>
      <c r="K1334" s="5">
        <v>281</v>
      </c>
      <c r="L1334" s="5">
        <v>0</v>
      </c>
      <c r="M1334" s="5" t="s">
        <v>18</v>
      </c>
      <c r="N1334" s="5">
        <v>4</v>
      </c>
      <c r="O1334" s="5">
        <v>-10.5</v>
      </c>
      <c r="P1334" s="6">
        <v>-4.28</v>
      </c>
    </row>
    <row r="1335" spans="1:16">
      <c r="A1335" s="17">
        <v>44989</v>
      </c>
      <c r="B1335" t="s">
        <v>132</v>
      </c>
      <c r="C1335" t="s">
        <v>64</v>
      </c>
      <c r="D1335" s="5">
        <v>477</v>
      </c>
      <c r="E1335" s="5" t="s">
        <v>19</v>
      </c>
      <c r="F1335" s="5">
        <v>0</v>
      </c>
      <c r="G1335" s="5">
        <v>165</v>
      </c>
      <c r="H1335" s="5">
        <v>97</v>
      </c>
      <c r="I1335" s="5">
        <v>249</v>
      </c>
      <c r="J1335" s="5">
        <v>217</v>
      </c>
      <c r="K1335" s="5">
        <v>41</v>
      </c>
      <c r="L1335" s="5" t="s">
        <v>18</v>
      </c>
      <c r="M1335" s="5">
        <v>0</v>
      </c>
      <c r="N1335" s="5">
        <v>-5.5</v>
      </c>
      <c r="O1335" s="5">
        <v>11.86</v>
      </c>
      <c r="P1335" s="6">
        <v>-0.93</v>
      </c>
    </row>
    <row r="1336" spans="1:16">
      <c r="A1336" s="17">
        <v>44989</v>
      </c>
      <c r="B1336" t="s">
        <v>114</v>
      </c>
      <c r="C1336" t="s">
        <v>113</v>
      </c>
      <c r="D1336" s="5">
        <v>509</v>
      </c>
      <c r="E1336" s="5" t="s">
        <v>19</v>
      </c>
      <c r="F1336" s="5">
        <v>0</v>
      </c>
      <c r="G1336" s="5">
        <v>268</v>
      </c>
      <c r="H1336" s="5">
        <v>236</v>
      </c>
      <c r="I1336" s="5">
        <v>296</v>
      </c>
      <c r="J1336" s="5">
        <v>301</v>
      </c>
      <c r="K1336" s="5">
        <v>390</v>
      </c>
      <c r="L1336" s="5" t="s">
        <v>19</v>
      </c>
      <c r="M1336" s="5">
        <v>0</v>
      </c>
      <c r="N1336" s="5">
        <v>-2</v>
      </c>
      <c r="O1336" s="5">
        <v>-7.22</v>
      </c>
      <c r="P1336" s="6">
        <v>-9.3800000000000008</v>
      </c>
    </row>
    <row r="1337" spans="1:16">
      <c r="A1337" s="17">
        <v>44989</v>
      </c>
      <c r="B1337" t="s">
        <v>350</v>
      </c>
      <c r="C1337" t="s">
        <v>262</v>
      </c>
      <c r="D1337" s="5">
        <v>373</v>
      </c>
      <c r="E1337" s="5" t="s">
        <v>18</v>
      </c>
      <c r="F1337" s="5">
        <v>0</v>
      </c>
      <c r="G1337" s="5" t="s">
        <v>34</v>
      </c>
      <c r="H1337" s="5" t="s">
        <v>34</v>
      </c>
      <c r="I1337" s="5">
        <v>327</v>
      </c>
      <c r="J1337" s="5">
        <v>306</v>
      </c>
      <c r="K1337" s="5">
        <v>114</v>
      </c>
      <c r="L1337" s="5" t="s">
        <v>19</v>
      </c>
      <c r="M1337" s="5">
        <v>0</v>
      </c>
      <c r="N1337" s="5">
        <v>4.5</v>
      </c>
      <c r="O1337" s="5">
        <v>0</v>
      </c>
      <c r="P1337" s="6">
        <v>-13.17</v>
      </c>
    </row>
    <row r="1338" spans="1:16">
      <c r="A1338" s="17">
        <v>44989</v>
      </c>
      <c r="B1338" t="s">
        <v>256</v>
      </c>
      <c r="C1338" t="s">
        <v>255</v>
      </c>
      <c r="D1338" s="5">
        <v>55</v>
      </c>
      <c r="E1338" s="5">
        <v>0</v>
      </c>
      <c r="F1338" s="5" t="s">
        <v>57</v>
      </c>
      <c r="G1338" s="5">
        <v>100</v>
      </c>
      <c r="H1338" s="5">
        <v>204</v>
      </c>
      <c r="I1338" s="5">
        <v>73</v>
      </c>
      <c r="J1338" s="5">
        <v>223</v>
      </c>
      <c r="K1338" s="5">
        <v>301</v>
      </c>
      <c r="L1338" s="5">
        <v>0</v>
      </c>
      <c r="M1338" s="5" t="s">
        <v>26</v>
      </c>
      <c r="N1338" s="5">
        <v>7.5</v>
      </c>
      <c r="O1338" s="5">
        <v>-8.1999999999999993</v>
      </c>
      <c r="P1338" s="6">
        <v>-2.96</v>
      </c>
    </row>
    <row r="1339" spans="1:16">
      <c r="A1339" s="17">
        <v>44989</v>
      </c>
      <c r="B1339" t="s">
        <v>265</v>
      </c>
      <c r="C1339" t="s">
        <v>126</v>
      </c>
      <c r="D1339" s="5">
        <v>288</v>
      </c>
      <c r="E1339" s="5" t="s">
        <v>18</v>
      </c>
      <c r="F1339" s="5">
        <v>0</v>
      </c>
      <c r="G1339" s="5">
        <v>27</v>
      </c>
      <c r="H1339" s="5">
        <v>129</v>
      </c>
      <c r="I1339" s="5">
        <v>59</v>
      </c>
      <c r="J1339" s="5">
        <v>53</v>
      </c>
      <c r="K1339" s="5">
        <v>73</v>
      </c>
      <c r="L1339" s="5">
        <v>0</v>
      </c>
      <c r="M1339" s="5" t="s">
        <v>18</v>
      </c>
      <c r="N1339" s="5">
        <v>9.5</v>
      </c>
      <c r="O1339" s="5">
        <v>0.46</v>
      </c>
      <c r="P1339" s="6">
        <v>11.79</v>
      </c>
    </row>
    <row r="1340" spans="1:16">
      <c r="A1340" s="17">
        <v>44989</v>
      </c>
      <c r="B1340" t="s">
        <v>272</v>
      </c>
      <c r="C1340" t="s">
        <v>327</v>
      </c>
      <c r="D1340" s="5">
        <v>89</v>
      </c>
      <c r="E1340" s="5">
        <v>0</v>
      </c>
      <c r="F1340" s="5" t="s">
        <v>18</v>
      </c>
      <c r="G1340" s="5">
        <v>91</v>
      </c>
      <c r="H1340" s="5">
        <v>147</v>
      </c>
      <c r="I1340" s="5">
        <v>99</v>
      </c>
      <c r="J1340" s="5">
        <v>211</v>
      </c>
      <c r="K1340" s="5">
        <v>323</v>
      </c>
      <c r="L1340" s="5" t="s">
        <v>18</v>
      </c>
      <c r="M1340" s="5">
        <v>0</v>
      </c>
      <c r="N1340" s="5">
        <v>-3.5</v>
      </c>
      <c r="O1340" s="5">
        <v>1.75</v>
      </c>
      <c r="P1340" s="6">
        <v>-5.51</v>
      </c>
    </row>
    <row r="1341" spans="1:16">
      <c r="A1341" s="17">
        <v>44989</v>
      </c>
      <c r="B1341" t="s">
        <v>31</v>
      </c>
      <c r="C1341" t="s">
        <v>111</v>
      </c>
      <c r="D1341" s="5">
        <v>132</v>
      </c>
      <c r="E1341" s="5" t="s">
        <v>37</v>
      </c>
      <c r="F1341" s="5">
        <v>0</v>
      </c>
      <c r="G1341" s="5">
        <v>262</v>
      </c>
      <c r="H1341" s="5">
        <v>214</v>
      </c>
      <c r="I1341" s="5" t="s">
        <v>34</v>
      </c>
      <c r="J1341" s="5" t="s">
        <v>34</v>
      </c>
      <c r="K1341" s="5">
        <v>191</v>
      </c>
      <c r="L1341" s="5" t="s">
        <v>19</v>
      </c>
      <c r="M1341" s="5">
        <v>0</v>
      </c>
      <c r="N1341" s="5" t="e">
        <v>#N/A</v>
      </c>
      <c r="O1341" s="5">
        <v>-1.89</v>
      </c>
      <c r="P1341" s="6">
        <v>7.21</v>
      </c>
    </row>
    <row r="1342" spans="1:16">
      <c r="A1342" s="17">
        <v>44989</v>
      </c>
      <c r="B1342" t="s">
        <v>258</v>
      </c>
      <c r="C1342" t="s">
        <v>77</v>
      </c>
      <c r="D1342" s="5">
        <v>471</v>
      </c>
      <c r="E1342" s="5" t="s">
        <v>18</v>
      </c>
      <c r="F1342" s="5">
        <v>0</v>
      </c>
      <c r="G1342" s="5">
        <v>126</v>
      </c>
      <c r="H1342" s="5">
        <v>191</v>
      </c>
      <c r="I1342" s="5">
        <v>163</v>
      </c>
      <c r="J1342" s="5">
        <v>0</v>
      </c>
      <c r="K1342" s="5">
        <v>430</v>
      </c>
      <c r="L1342" s="5">
        <v>0</v>
      </c>
      <c r="M1342" s="5" t="s">
        <v>18</v>
      </c>
      <c r="N1342" s="5">
        <v>7</v>
      </c>
      <c r="O1342" s="5">
        <v>-4.9000000000000004</v>
      </c>
      <c r="P1342" s="6">
        <v>5.48</v>
      </c>
    </row>
    <row r="1343" spans="1:16">
      <c r="A1343" s="17">
        <v>44989</v>
      </c>
      <c r="B1343" t="s">
        <v>362</v>
      </c>
      <c r="C1343" t="s">
        <v>353</v>
      </c>
      <c r="D1343" s="5">
        <v>280</v>
      </c>
      <c r="E1343" s="5">
        <v>0</v>
      </c>
      <c r="F1343" s="5" t="s">
        <v>19</v>
      </c>
      <c r="G1343" s="5">
        <v>158</v>
      </c>
      <c r="H1343" s="5">
        <v>265</v>
      </c>
      <c r="I1343" s="5">
        <v>150</v>
      </c>
      <c r="J1343" s="5">
        <v>219</v>
      </c>
      <c r="K1343" s="5">
        <v>91</v>
      </c>
      <c r="L1343" s="5" t="s">
        <v>37</v>
      </c>
      <c r="M1343" s="5">
        <v>0</v>
      </c>
      <c r="N1343" s="5">
        <v>6</v>
      </c>
      <c r="O1343" s="5">
        <v>-11.92</v>
      </c>
      <c r="P1343" s="6">
        <v>-4.5599999999999996</v>
      </c>
    </row>
    <row r="1344" spans="1:16">
      <c r="A1344" s="17">
        <v>44989</v>
      </c>
      <c r="B1344" t="s">
        <v>195</v>
      </c>
      <c r="C1344" t="s">
        <v>292</v>
      </c>
      <c r="D1344" s="5">
        <v>233</v>
      </c>
      <c r="E1344" s="5" t="s">
        <v>19</v>
      </c>
      <c r="F1344" s="5">
        <v>0</v>
      </c>
      <c r="G1344" s="5">
        <v>65</v>
      </c>
      <c r="H1344" s="5">
        <v>51</v>
      </c>
      <c r="I1344" s="5">
        <v>79</v>
      </c>
      <c r="J1344" s="5">
        <v>88</v>
      </c>
      <c r="K1344" s="5">
        <v>446</v>
      </c>
      <c r="L1344" s="5" t="s">
        <v>19</v>
      </c>
      <c r="M1344" s="5">
        <v>0</v>
      </c>
      <c r="N1344" s="5">
        <v>-2.5</v>
      </c>
      <c r="O1344" s="5">
        <v>15.05</v>
      </c>
      <c r="P1344" s="6">
        <v>10.02</v>
      </c>
    </row>
    <row r="1345" spans="1:16">
      <c r="A1345" s="17">
        <v>44989</v>
      </c>
      <c r="B1345" t="s">
        <v>342</v>
      </c>
      <c r="C1345" t="s">
        <v>266</v>
      </c>
      <c r="D1345" s="5">
        <v>87</v>
      </c>
      <c r="E1345" s="5" t="s">
        <v>18</v>
      </c>
      <c r="F1345" s="5">
        <v>0</v>
      </c>
      <c r="G1345" s="5">
        <v>53</v>
      </c>
      <c r="H1345" s="5">
        <v>19</v>
      </c>
      <c r="I1345" s="5">
        <v>141</v>
      </c>
      <c r="J1345" s="5">
        <v>0</v>
      </c>
      <c r="K1345" s="5">
        <v>501</v>
      </c>
      <c r="L1345" s="5">
        <v>0</v>
      </c>
      <c r="M1345" s="5" t="s">
        <v>304</v>
      </c>
      <c r="N1345" s="5">
        <v>-12</v>
      </c>
      <c r="O1345" s="5">
        <v>21.33</v>
      </c>
      <c r="P1345" s="6">
        <v>0</v>
      </c>
    </row>
    <row r="1346" spans="1:16">
      <c r="A1346" s="17">
        <v>44989</v>
      </c>
      <c r="B1346" t="s">
        <v>293</v>
      </c>
      <c r="C1346" t="s">
        <v>136</v>
      </c>
      <c r="D1346" s="5">
        <v>32</v>
      </c>
      <c r="E1346" s="5" t="s">
        <v>18</v>
      </c>
      <c r="F1346" s="5">
        <v>0</v>
      </c>
      <c r="G1346" s="5" t="s">
        <v>34</v>
      </c>
      <c r="H1346" s="5" t="s">
        <v>34</v>
      </c>
      <c r="I1346" s="5">
        <v>94</v>
      </c>
      <c r="J1346" s="5">
        <v>46</v>
      </c>
      <c r="K1346" s="5">
        <v>441</v>
      </c>
      <c r="L1346" s="5" t="s">
        <v>26</v>
      </c>
      <c r="M1346" s="5">
        <v>0</v>
      </c>
      <c r="N1346" s="5">
        <v>4.5</v>
      </c>
      <c r="O1346" s="5">
        <v>17.5</v>
      </c>
      <c r="P1346" s="6">
        <v>17.510000000000002</v>
      </c>
    </row>
    <row r="1347" spans="1:16">
      <c r="A1347" s="17">
        <v>44989</v>
      </c>
      <c r="B1347" t="s">
        <v>213</v>
      </c>
      <c r="C1347" t="s">
        <v>380</v>
      </c>
      <c r="D1347" s="5">
        <v>484</v>
      </c>
      <c r="E1347" s="5">
        <v>0</v>
      </c>
      <c r="F1347" s="5" t="s">
        <v>26</v>
      </c>
      <c r="G1347" s="5" t="s">
        <v>34</v>
      </c>
      <c r="H1347" s="5" t="s">
        <v>34</v>
      </c>
      <c r="I1347" s="5">
        <v>112</v>
      </c>
      <c r="J1347" s="5">
        <v>96</v>
      </c>
      <c r="K1347" s="5">
        <v>415</v>
      </c>
      <c r="L1347" s="5" t="s">
        <v>18</v>
      </c>
      <c r="M1347" s="5">
        <v>0</v>
      </c>
      <c r="N1347" s="5">
        <v>14.5</v>
      </c>
      <c r="O1347" s="5">
        <v>-10.02</v>
      </c>
      <c r="P1347" s="6">
        <v>7.35</v>
      </c>
    </row>
    <row r="1348" spans="1:16">
      <c r="A1348" s="17">
        <v>44989</v>
      </c>
      <c r="B1348" t="s">
        <v>428</v>
      </c>
      <c r="C1348" t="s">
        <v>214</v>
      </c>
      <c r="D1348" s="5">
        <v>502</v>
      </c>
      <c r="E1348" s="5" t="s">
        <v>19</v>
      </c>
      <c r="F1348" s="5">
        <v>0</v>
      </c>
      <c r="G1348" s="5">
        <v>220</v>
      </c>
      <c r="H1348" s="5">
        <v>120</v>
      </c>
      <c r="I1348" s="5">
        <v>98</v>
      </c>
      <c r="J1348" s="5">
        <v>101</v>
      </c>
      <c r="K1348" s="5">
        <v>418</v>
      </c>
      <c r="L1348" s="5" t="s">
        <v>37</v>
      </c>
      <c r="M1348" s="5">
        <v>0</v>
      </c>
      <c r="N1348" s="5">
        <v>4</v>
      </c>
      <c r="O1348" s="5">
        <v>3.4</v>
      </c>
      <c r="P1348" s="6">
        <v>5.1100000000000003</v>
      </c>
    </row>
    <row r="1349" spans="1:16">
      <c r="A1349" s="17">
        <v>44989</v>
      </c>
      <c r="B1349" t="s">
        <v>369</v>
      </c>
      <c r="C1349" t="s">
        <v>36</v>
      </c>
      <c r="D1349" s="5" t="e">
        <v>#N/A</v>
      </c>
      <c r="E1349" s="5" t="e">
        <v>#N/A</v>
      </c>
      <c r="F1349" s="5" t="e">
        <v>#N/A</v>
      </c>
      <c r="G1349" s="5" t="s">
        <v>34</v>
      </c>
      <c r="H1349" s="5" t="s">
        <v>34</v>
      </c>
      <c r="I1349" s="5">
        <v>89</v>
      </c>
      <c r="J1349" s="5">
        <v>193</v>
      </c>
      <c r="K1349" s="5">
        <v>358</v>
      </c>
      <c r="L1349" s="5">
        <v>0</v>
      </c>
      <c r="M1349" s="5" t="s">
        <v>18</v>
      </c>
      <c r="N1349" s="5">
        <v>11</v>
      </c>
      <c r="O1349" s="5" t="e">
        <v>#N/A</v>
      </c>
      <c r="P1349" s="6">
        <v>1</v>
      </c>
    </row>
    <row r="1350" spans="1:16">
      <c r="A1350" s="17">
        <v>44989</v>
      </c>
      <c r="B1350" t="s">
        <v>402</v>
      </c>
      <c r="C1350" t="s">
        <v>374</v>
      </c>
      <c r="D1350" s="5">
        <v>15</v>
      </c>
      <c r="E1350" s="5">
        <v>1</v>
      </c>
      <c r="F1350" s="5">
        <v>0</v>
      </c>
      <c r="G1350" s="5">
        <v>47</v>
      </c>
      <c r="H1350" s="5">
        <v>20</v>
      </c>
      <c r="I1350" s="5">
        <v>7</v>
      </c>
      <c r="J1350" s="5">
        <v>3</v>
      </c>
      <c r="K1350" s="5">
        <v>422</v>
      </c>
      <c r="L1350" s="5">
        <v>9</v>
      </c>
      <c r="M1350" s="5">
        <v>0</v>
      </c>
      <c r="N1350" s="5">
        <v>5.5</v>
      </c>
      <c r="O1350" s="5">
        <v>22.29</v>
      </c>
      <c r="P1350" s="6">
        <v>26.77</v>
      </c>
    </row>
    <row r="1351" spans="1:16">
      <c r="A1351" s="17">
        <v>44989</v>
      </c>
      <c r="B1351" t="s">
        <v>74</v>
      </c>
      <c r="C1351" t="s">
        <v>209</v>
      </c>
      <c r="D1351" s="5">
        <v>474</v>
      </c>
      <c r="E1351" s="5" t="s">
        <v>18</v>
      </c>
      <c r="F1351" s="5">
        <v>0</v>
      </c>
      <c r="G1351" s="5">
        <v>182</v>
      </c>
      <c r="H1351" s="5">
        <v>159</v>
      </c>
      <c r="I1351" s="5">
        <v>33</v>
      </c>
      <c r="J1351" s="5">
        <v>31</v>
      </c>
      <c r="K1351" s="5">
        <v>342</v>
      </c>
      <c r="L1351" s="5">
        <v>0</v>
      </c>
      <c r="M1351" s="5">
        <v>1</v>
      </c>
      <c r="N1351" s="5">
        <v>15</v>
      </c>
      <c r="O1351" s="5">
        <v>1.29</v>
      </c>
      <c r="P1351" s="6">
        <v>18.93</v>
      </c>
    </row>
    <row r="1352" spans="1:16">
      <c r="A1352" s="17">
        <v>44989</v>
      </c>
      <c r="B1352" t="s">
        <v>191</v>
      </c>
      <c r="C1352" t="s">
        <v>188</v>
      </c>
      <c r="D1352" s="5">
        <v>282</v>
      </c>
      <c r="E1352" s="5" t="s">
        <v>18</v>
      </c>
      <c r="F1352" s="5">
        <v>0</v>
      </c>
      <c r="G1352" s="5">
        <v>199</v>
      </c>
      <c r="H1352" s="5">
        <v>247</v>
      </c>
      <c r="I1352" s="5">
        <v>222</v>
      </c>
      <c r="J1352" s="5">
        <v>235</v>
      </c>
      <c r="K1352" s="5">
        <v>312</v>
      </c>
      <c r="L1352" s="5">
        <v>0</v>
      </c>
      <c r="M1352" s="5" t="s">
        <v>37</v>
      </c>
      <c r="N1352" s="5">
        <v>-3</v>
      </c>
      <c r="O1352" s="5">
        <v>-3.39</v>
      </c>
      <c r="P1352" s="6">
        <v>-5.63</v>
      </c>
    </row>
    <row r="1353" spans="1:16">
      <c r="A1353" s="17">
        <v>44989</v>
      </c>
      <c r="B1353" t="s">
        <v>186</v>
      </c>
      <c r="C1353" t="s">
        <v>376</v>
      </c>
      <c r="D1353" s="5">
        <v>46</v>
      </c>
      <c r="E1353" s="5" t="s">
        <v>19</v>
      </c>
      <c r="F1353" s="5">
        <v>0</v>
      </c>
      <c r="G1353" s="5">
        <v>38</v>
      </c>
      <c r="H1353" s="5">
        <v>78</v>
      </c>
      <c r="I1353" s="5">
        <v>68</v>
      </c>
      <c r="J1353" s="5">
        <v>100</v>
      </c>
      <c r="K1353" s="5">
        <v>200</v>
      </c>
      <c r="L1353" s="5" t="s">
        <v>19</v>
      </c>
      <c r="M1353" s="5">
        <v>0</v>
      </c>
      <c r="N1353" s="5">
        <v>-3.5</v>
      </c>
      <c r="O1353" s="5">
        <v>11.24</v>
      </c>
      <c r="P1353" s="6">
        <v>6.57</v>
      </c>
    </row>
    <row r="1354" spans="1:16">
      <c r="A1354" s="17">
        <v>44989</v>
      </c>
      <c r="B1354" t="s">
        <v>82</v>
      </c>
      <c r="C1354" t="s">
        <v>145</v>
      </c>
      <c r="D1354" s="5">
        <v>416</v>
      </c>
      <c r="E1354" s="5">
        <v>0</v>
      </c>
      <c r="F1354" s="5" t="s">
        <v>18</v>
      </c>
      <c r="G1354" s="5">
        <v>154</v>
      </c>
      <c r="H1354" s="5">
        <v>158</v>
      </c>
      <c r="I1354" s="5">
        <v>304</v>
      </c>
      <c r="J1354" s="5">
        <v>287</v>
      </c>
      <c r="K1354" s="5">
        <v>47</v>
      </c>
      <c r="L1354" s="5">
        <v>0</v>
      </c>
      <c r="M1354" s="5" t="s">
        <v>198</v>
      </c>
      <c r="N1354" s="5">
        <v>-7</v>
      </c>
      <c r="O1354" s="5">
        <v>2.3199999999999998</v>
      </c>
      <c r="P1354" s="6">
        <v>-11.78</v>
      </c>
    </row>
    <row r="1355" spans="1:16">
      <c r="A1355" s="17">
        <v>44989</v>
      </c>
      <c r="B1355" t="s">
        <v>208</v>
      </c>
      <c r="C1355" t="s">
        <v>207</v>
      </c>
      <c r="D1355" s="5">
        <v>16</v>
      </c>
      <c r="E1355" s="5">
        <v>0</v>
      </c>
      <c r="F1355" s="5" t="s">
        <v>18</v>
      </c>
      <c r="G1355" s="5">
        <v>58</v>
      </c>
      <c r="H1355" s="5">
        <v>54</v>
      </c>
      <c r="I1355" s="5">
        <v>20</v>
      </c>
      <c r="J1355" s="5">
        <v>58</v>
      </c>
      <c r="K1355" s="5">
        <v>435</v>
      </c>
      <c r="L1355" s="5">
        <v>0</v>
      </c>
      <c r="M1355" s="5" t="s">
        <v>18</v>
      </c>
      <c r="N1355" s="5">
        <v>6</v>
      </c>
      <c r="O1355" s="5">
        <v>12.46</v>
      </c>
      <c r="P1355" s="6">
        <v>16.16</v>
      </c>
    </row>
    <row r="1356" spans="1:16">
      <c r="A1356" s="17">
        <v>44990</v>
      </c>
      <c r="B1356" t="s">
        <v>252</v>
      </c>
      <c r="C1356" t="s">
        <v>227</v>
      </c>
      <c r="D1356" s="5">
        <v>148</v>
      </c>
      <c r="E1356" s="5" t="s">
        <v>169</v>
      </c>
      <c r="F1356" s="5">
        <v>0</v>
      </c>
      <c r="G1356" s="5">
        <v>11</v>
      </c>
      <c r="H1356" s="5">
        <v>1</v>
      </c>
      <c r="I1356" s="5">
        <v>16</v>
      </c>
      <c r="J1356" s="5">
        <v>35</v>
      </c>
      <c r="K1356" s="5">
        <v>217</v>
      </c>
      <c r="L1356" s="5" t="s">
        <v>37</v>
      </c>
      <c r="M1356" s="5">
        <v>0</v>
      </c>
      <c r="N1356" s="5">
        <v>-4.5</v>
      </c>
      <c r="O1356" s="5">
        <v>29.62</v>
      </c>
      <c r="P1356" s="6">
        <v>16.149999999999999</v>
      </c>
    </row>
    <row r="1357" spans="1:16">
      <c r="A1357" s="17">
        <v>44990</v>
      </c>
      <c r="B1357" t="s">
        <v>225</v>
      </c>
      <c r="C1357" t="s">
        <v>384</v>
      </c>
      <c r="D1357" s="5">
        <v>209</v>
      </c>
      <c r="E1357" s="5">
        <v>0</v>
      </c>
      <c r="F1357" s="5">
        <v>1</v>
      </c>
      <c r="G1357" s="5">
        <v>18</v>
      </c>
      <c r="H1357" s="5">
        <v>43</v>
      </c>
      <c r="I1357" s="5">
        <v>67</v>
      </c>
      <c r="J1357" s="5">
        <v>37</v>
      </c>
      <c r="K1357" s="5">
        <v>305</v>
      </c>
      <c r="L1357" s="5" t="s">
        <v>18</v>
      </c>
      <c r="M1357" s="5">
        <v>0</v>
      </c>
      <c r="N1357" s="5">
        <v>3.5</v>
      </c>
      <c r="O1357" s="5">
        <v>18.97</v>
      </c>
      <c r="P1357" s="6">
        <v>14.18</v>
      </c>
    </row>
    <row r="1358" spans="1:16">
      <c r="A1358" s="17">
        <v>44990</v>
      </c>
      <c r="B1358" t="s">
        <v>361</v>
      </c>
      <c r="C1358" t="s">
        <v>359</v>
      </c>
      <c r="D1358" s="5">
        <v>467</v>
      </c>
      <c r="E1358" s="5" t="s">
        <v>37</v>
      </c>
      <c r="F1358" s="5">
        <v>0</v>
      </c>
      <c r="G1358" s="5">
        <v>269</v>
      </c>
      <c r="H1358" s="5">
        <v>282</v>
      </c>
      <c r="I1358" s="5">
        <v>167</v>
      </c>
      <c r="J1358" s="5">
        <v>125</v>
      </c>
      <c r="K1358" s="5">
        <v>146</v>
      </c>
      <c r="L1358" s="5" t="s">
        <v>304</v>
      </c>
      <c r="M1358" s="5">
        <v>0</v>
      </c>
      <c r="N1358" s="5">
        <v>14.5</v>
      </c>
      <c r="O1358" s="5">
        <v>-12.25</v>
      </c>
      <c r="P1358" s="6">
        <v>8.15</v>
      </c>
    </row>
    <row r="1359" spans="1:16">
      <c r="A1359" s="17">
        <v>44990</v>
      </c>
      <c r="B1359" t="s">
        <v>269</v>
      </c>
      <c r="C1359" t="s">
        <v>226</v>
      </c>
      <c r="D1359" s="5">
        <v>153</v>
      </c>
      <c r="E1359" s="5" t="s">
        <v>18</v>
      </c>
      <c r="F1359" s="5">
        <v>0</v>
      </c>
      <c r="G1359" s="5">
        <v>4</v>
      </c>
      <c r="H1359" s="5">
        <v>23</v>
      </c>
      <c r="I1359" s="5">
        <v>5</v>
      </c>
      <c r="J1359" s="5">
        <v>5</v>
      </c>
      <c r="K1359" s="5">
        <v>318</v>
      </c>
      <c r="L1359" s="5">
        <v>1</v>
      </c>
      <c r="M1359" s="5">
        <v>0</v>
      </c>
      <c r="N1359" s="5">
        <v>7</v>
      </c>
      <c r="O1359" s="5">
        <v>16.22</v>
      </c>
      <c r="P1359" s="6">
        <v>26.46</v>
      </c>
    </row>
    <row r="1360" spans="1:16">
      <c r="A1360" s="17">
        <v>44990</v>
      </c>
      <c r="B1360" t="s">
        <v>119</v>
      </c>
      <c r="C1360" t="s">
        <v>298</v>
      </c>
      <c r="D1360" s="5">
        <v>57</v>
      </c>
      <c r="E1360" s="5" t="s">
        <v>37</v>
      </c>
      <c r="F1360" s="5">
        <v>0</v>
      </c>
      <c r="G1360" s="5">
        <v>169</v>
      </c>
      <c r="H1360" s="5">
        <v>244</v>
      </c>
      <c r="I1360" s="5">
        <v>271</v>
      </c>
      <c r="J1360" s="5">
        <v>189</v>
      </c>
      <c r="K1360" s="5">
        <v>429</v>
      </c>
      <c r="L1360" s="5" t="s">
        <v>75</v>
      </c>
      <c r="M1360" s="5">
        <v>0</v>
      </c>
      <c r="N1360" s="5">
        <v>4.5</v>
      </c>
      <c r="O1360" s="5">
        <v>-4.8</v>
      </c>
      <c r="P1360" s="6">
        <v>1.54</v>
      </c>
    </row>
    <row r="1361" spans="1:16">
      <c r="A1361" s="17">
        <v>44990</v>
      </c>
      <c r="B1361" t="s">
        <v>309</v>
      </c>
      <c r="C1361" t="s">
        <v>424</v>
      </c>
      <c r="D1361" s="5">
        <v>20</v>
      </c>
      <c r="E1361" s="5" t="s">
        <v>19</v>
      </c>
      <c r="F1361" s="5">
        <v>0</v>
      </c>
      <c r="G1361" s="5">
        <v>251</v>
      </c>
      <c r="H1361" s="5">
        <v>221</v>
      </c>
      <c r="I1361" s="5">
        <v>121</v>
      </c>
      <c r="J1361" s="5">
        <v>117</v>
      </c>
      <c r="K1361" s="5">
        <v>77</v>
      </c>
      <c r="L1361" s="5" t="s">
        <v>60</v>
      </c>
      <c r="M1361" s="5">
        <v>0</v>
      </c>
      <c r="N1361" s="5">
        <v>12.5</v>
      </c>
      <c r="O1361" s="5">
        <v>-6.61</v>
      </c>
      <c r="P1361" s="6">
        <v>4.99</v>
      </c>
    </row>
    <row r="1362" spans="1:16">
      <c r="A1362" s="17">
        <v>44990</v>
      </c>
      <c r="B1362" t="s">
        <v>58</v>
      </c>
      <c r="C1362" t="s">
        <v>62</v>
      </c>
      <c r="D1362" s="5">
        <v>100</v>
      </c>
      <c r="E1362" s="5" t="s">
        <v>19</v>
      </c>
      <c r="F1362" s="5">
        <v>0</v>
      </c>
      <c r="G1362" s="5">
        <v>74</v>
      </c>
      <c r="H1362" s="5">
        <v>89</v>
      </c>
      <c r="I1362" s="5">
        <v>173</v>
      </c>
      <c r="J1362" s="5">
        <v>87</v>
      </c>
      <c r="K1362" s="5">
        <v>37</v>
      </c>
      <c r="L1362" s="5" t="s">
        <v>396</v>
      </c>
      <c r="M1362" s="5">
        <v>0</v>
      </c>
      <c r="N1362" s="5">
        <v>1</v>
      </c>
      <c r="O1362" s="5">
        <v>11.18</v>
      </c>
      <c r="P1362" s="6">
        <v>10.56</v>
      </c>
    </row>
    <row r="1363" spans="1:16">
      <c r="A1363" s="17">
        <v>44990</v>
      </c>
      <c r="B1363" t="s">
        <v>306</v>
      </c>
      <c r="C1363" t="s">
        <v>253</v>
      </c>
      <c r="D1363" s="5">
        <v>359</v>
      </c>
      <c r="E1363" s="5" t="s">
        <v>37</v>
      </c>
      <c r="F1363" s="5">
        <v>0</v>
      </c>
      <c r="G1363" s="5">
        <v>166</v>
      </c>
      <c r="H1363" s="5">
        <v>144</v>
      </c>
      <c r="I1363" s="5">
        <v>62</v>
      </c>
      <c r="J1363" s="5">
        <v>123</v>
      </c>
      <c r="K1363" s="5">
        <v>466</v>
      </c>
      <c r="L1363" s="5">
        <v>0</v>
      </c>
      <c r="M1363" s="5" t="s">
        <v>18</v>
      </c>
      <c r="N1363" s="5">
        <v>8</v>
      </c>
      <c r="O1363" s="5">
        <v>2.86</v>
      </c>
      <c r="P1363" s="6">
        <v>5.63</v>
      </c>
    </row>
    <row r="1364" spans="1:16">
      <c r="A1364" s="17">
        <v>44990</v>
      </c>
      <c r="B1364" t="s">
        <v>251</v>
      </c>
      <c r="C1364" t="s">
        <v>176</v>
      </c>
      <c r="D1364" s="5">
        <v>385</v>
      </c>
      <c r="E1364" s="5" t="s">
        <v>18</v>
      </c>
      <c r="F1364" s="5">
        <v>0</v>
      </c>
      <c r="G1364" s="5">
        <v>105</v>
      </c>
      <c r="H1364" s="5">
        <v>135</v>
      </c>
      <c r="I1364" s="5">
        <v>123</v>
      </c>
      <c r="J1364" s="5">
        <v>79</v>
      </c>
      <c r="K1364" s="5">
        <v>411</v>
      </c>
      <c r="L1364" s="5" t="s">
        <v>18</v>
      </c>
      <c r="M1364" s="5">
        <v>0</v>
      </c>
      <c r="N1364" s="5">
        <v>5.5</v>
      </c>
      <c r="O1364" s="5">
        <v>5.16</v>
      </c>
      <c r="P1364" s="6">
        <v>7.17</v>
      </c>
    </row>
    <row r="1365" spans="1:16">
      <c r="A1365" s="17">
        <v>44990</v>
      </c>
      <c r="B1365" t="s">
        <v>264</v>
      </c>
      <c r="C1365" t="s">
        <v>300</v>
      </c>
      <c r="D1365" s="5">
        <v>104</v>
      </c>
      <c r="E1365" s="5">
        <v>0</v>
      </c>
      <c r="F1365" s="5" t="s">
        <v>18</v>
      </c>
      <c r="G1365" s="5">
        <v>160</v>
      </c>
      <c r="H1365" s="5">
        <v>203</v>
      </c>
      <c r="I1365" s="5">
        <v>61</v>
      </c>
      <c r="J1365" s="5">
        <v>0</v>
      </c>
      <c r="K1365" s="5">
        <v>420</v>
      </c>
      <c r="L1365" s="5">
        <v>0</v>
      </c>
      <c r="M1365" s="5" t="s">
        <v>18</v>
      </c>
      <c r="N1365" s="5">
        <v>11.5</v>
      </c>
      <c r="O1365" s="5">
        <v>-1.43</v>
      </c>
      <c r="P1365" s="6">
        <v>12.08</v>
      </c>
    </row>
    <row r="1366" spans="1:16">
      <c r="A1366" s="17">
        <v>44990</v>
      </c>
      <c r="B1366" t="s">
        <v>254</v>
      </c>
      <c r="C1366" t="s">
        <v>228</v>
      </c>
      <c r="D1366" s="5">
        <v>351</v>
      </c>
      <c r="E1366" s="5">
        <v>0</v>
      </c>
      <c r="F1366" s="5" t="s">
        <v>19</v>
      </c>
      <c r="G1366" s="5">
        <v>60</v>
      </c>
      <c r="H1366" s="5">
        <v>176</v>
      </c>
      <c r="I1366" s="5">
        <v>117</v>
      </c>
      <c r="J1366" s="5">
        <v>71</v>
      </c>
      <c r="K1366" s="5">
        <v>71</v>
      </c>
      <c r="L1366" s="5">
        <v>0</v>
      </c>
      <c r="M1366" s="5" t="s">
        <v>18</v>
      </c>
      <c r="N1366" s="5">
        <v>12</v>
      </c>
      <c r="O1366" s="5">
        <v>-0.76</v>
      </c>
      <c r="P1366" s="6">
        <v>12.11</v>
      </c>
    </row>
    <row r="1367" spans="1:16">
      <c r="A1367" s="17">
        <v>44990</v>
      </c>
      <c r="B1367" t="s">
        <v>317</v>
      </c>
      <c r="C1367" t="s">
        <v>346</v>
      </c>
      <c r="D1367" s="5">
        <v>251</v>
      </c>
      <c r="E1367" s="5">
        <v>0</v>
      </c>
      <c r="F1367" s="5" t="s">
        <v>18</v>
      </c>
      <c r="G1367" s="5">
        <v>81</v>
      </c>
      <c r="H1367" s="5">
        <v>94</v>
      </c>
      <c r="I1367" s="5">
        <v>23</v>
      </c>
      <c r="J1367" s="5">
        <v>32</v>
      </c>
      <c r="K1367" s="5">
        <v>162</v>
      </c>
      <c r="L1367" s="5" t="s">
        <v>19</v>
      </c>
      <c r="M1367" s="5">
        <v>0</v>
      </c>
      <c r="N1367" s="5">
        <v>11.5</v>
      </c>
      <c r="O1367" s="5">
        <v>7.2</v>
      </c>
      <c r="P1367" s="6">
        <v>16.46</v>
      </c>
    </row>
    <row r="1368" spans="1:16">
      <c r="A1368" s="17">
        <v>44990</v>
      </c>
      <c r="B1368" t="s">
        <v>355</v>
      </c>
      <c r="C1368" t="s">
        <v>358</v>
      </c>
      <c r="D1368" s="5">
        <v>101</v>
      </c>
      <c r="E1368" s="5" t="s">
        <v>19</v>
      </c>
      <c r="F1368" s="5">
        <v>0</v>
      </c>
      <c r="G1368" s="5">
        <v>178</v>
      </c>
      <c r="H1368" s="5">
        <v>157</v>
      </c>
      <c r="I1368" s="5" t="s">
        <v>34</v>
      </c>
      <c r="J1368" s="5" t="s">
        <v>34</v>
      </c>
      <c r="K1368" s="5">
        <v>431</v>
      </c>
      <c r="L1368" s="5">
        <v>0</v>
      </c>
      <c r="M1368" s="5" t="s">
        <v>18</v>
      </c>
      <c r="N1368" s="5">
        <v>2</v>
      </c>
      <c r="O1368" s="5">
        <v>-1.79</v>
      </c>
      <c r="P1368" s="6">
        <v>-0.1</v>
      </c>
    </row>
    <row r="1369" spans="1:16">
      <c r="A1369" s="17">
        <v>44990</v>
      </c>
      <c r="B1369" t="s">
        <v>366</v>
      </c>
      <c r="C1369" t="s">
        <v>174</v>
      </c>
      <c r="D1369" s="5">
        <v>184</v>
      </c>
      <c r="E1369" s="5" t="s">
        <v>44</v>
      </c>
      <c r="F1369" s="5">
        <v>0</v>
      </c>
      <c r="G1369" s="5">
        <v>96</v>
      </c>
      <c r="H1369" s="5">
        <v>70</v>
      </c>
      <c r="I1369" s="5" t="s">
        <v>34</v>
      </c>
      <c r="J1369" s="5" t="s">
        <v>34</v>
      </c>
      <c r="K1369" s="5" t="s">
        <v>34</v>
      </c>
      <c r="L1369" s="5" t="e">
        <v>#N/A</v>
      </c>
      <c r="M1369" s="5" t="e">
        <v>#N/A</v>
      </c>
      <c r="N1369" s="5">
        <v>-5.5</v>
      </c>
      <c r="O1369" s="5">
        <v>14.75</v>
      </c>
      <c r="P1369" s="6" t="e">
        <v>#N/A</v>
      </c>
    </row>
    <row r="1370" spans="1:16">
      <c r="A1370" s="17">
        <v>44990</v>
      </c>
      <c r="B1370" t="s">
        <v>139</v>
      </c>
      <c r="C1370" t="s">
        <v>257</v>
      </c>
      <c r="D1370" s="5">
        <v>462</v>
      </c>
      <c r="E1370" s="5" t="s">
        <v>19</v>
      </c>
      <c r="F1370" s="5">
        <v>0</v>
      </c>
      <c r="G1370" s="5">
        <v>311</v>
      </c>
      <c r="H1370" s="5">
        <v>250</v>
      </c>
      <c r="I1370" s="5">
        <v>118</v>
      </c>
      <c r="J1370" s="5">
        <v>109</v>
      </c>
      <c r="K1370" s="5">
        <v>126</v>
      </c>
      <c r="L1370" s="5" t="s">
        <v>26</v>
      </c>
      <c r="M1370" s="5">
        <v>0</v>
      </c>
      <c r="N1370" s="5" t="e">
        <v>#N/A</v>
      </c>
      <c r="O1370" s="5">
        <v>-5.75</v>
      </c>
      <c r="P1370" s="6">
        <v>8.68</v>
      </c>
    </row>
    <row r="1371" spans="1:16">
      <c r="A1371" s="17">
        <v>44990</v>
      </c>
      <c r="B1371" t="s">
        <v>425</v>
      </c>
      <c r="C1371" t="s">
        <v>153</v>
      </c>
      <c r="D1371" s="5">
        <v>13</v>
      </c>
      <c r="E1371" s="5" t="s">
        <v>19</v>
      </c>
      <c r="F1371" s="5">
        <v>0</v>
      </c>
      <c r="G1371" s="5">
        <v>270</v>
      </c>
      <c r="H1371" s="5">
        <v>212</v>
      </c>
      <c r="I1371" s="5">
        <v>293</v>
      </c>
      <c r="J1371" s="5">
        <v>257</v>
      </c>
      <c r="K1371" s="5">
        <v>180</v>
      </c>
      <c r="L1371" s="5" t="s">
        <v>18</v>
      </c>
      <c r="M1371" s="5">
        <v>0</v>
      </c>
      <c r="N1371" s="5">
        <v>2.5</v>
      </c>
      <c r="O1371" s="5">
        <v>-9.11</v>
      </c>
      <c r="P1371" s="6">
        <v>-8.67</v>
      </c>
    </row>
    <row r="1372" spans="1:16">
      <c r="A1372" s="17">
        <v>44990</v>
      </c>
      <c r="B1372" t="s">
        <v>234</v>
      </c>
      <c r="C1372" t="s">
        <v>222</v>
      </c>
      <c r="D1372" s="5">
        <v>224</v>
      </c>
      <c r="E1372" s="5">
        <v>0</v>
      </c>
      <c r="F1372" s="5" t="s">
        <v>18</v>
      </c>
      <c r="G1372" s="5">
        <v>2</v>
      </c>
      <c r="H1372" s="5">
        <v>50</v>
      </c>
      <c r="I1372" s="5">
        <v>30</v>
      </c>
      <c r="J1372" s="5">
        <v>28</v>
      </c>
      <c r="K1372" s="5">
        <v>158</v>
      </c>
      <c r="L1372" s="5">
        <v>0</v>
      </c>
      <c r="M1372" s="5">
        <v>1</v>
      </c>
      <c r="N1372" s="5">
        <v>4</v>
      </c>
      <c r="O1372" s="5">
        <v>15.14</v>
      </c>
      <c r="P1372" s="6">
        <v>19.07</v>
      </c>
    </row>
    <row r="1373" spans="1:16">
      <c r="A1373" s="17">
        <v>44990</v>
      </c>
      <c r="B1373" t="s">
        <v>90</v>
      </c>
      <c r="C1373" t="s">
        <v>87</v>
      </c>
      <c r="D1373" s="5">
        <v>506</v>
      </c>
      <c r="E1373" s="5" t="s">
        <v>18</v>
      </c>
      <c r="F1373" s="5">
        <v>0</v>
      </c>
      <c r="G1373" s="5" t="s">
        <v>34</v>
      </c>
      <c r="H1373" s="5" t="s">
        <v>34</v>
      </c>
      <c r="I1373" s="5" t="s">
        <v>34</v>
      </c>
      <c r="J1373" s="5" t="s">
        <v>34</v>
      </c>
      <c r="K1373" s="5">
        <v>493</v>
      </c>
      <c r="L1373" s="5">
        <v>0</v>
      </c>
      <c r="M1373" s="5" t="s">
        <v>19</v>
      </c>
      <c r="N1373" s="5">
        <v>1</v>
      </c>
      <c r="O1373" s="5">
        <v>0</v>
      </c>
      <c r="P1373" s="6">
        <v>0</v>
      </c>
    </row>
    <row r="1374" spans="1:16">
      <c r="A1374" s="17">
        <v>44990</v>
      </c>
      <c r="B1374" t="s">
        <v>368</v>
      </c>
      <c r="C1374" t="s">
        <v>28</v>
      </c>
      <c r="D1374" s="5">
        <v>352</v>
      </c>
      <c r="E1374" s="5" t="s">
        <v>19</v>
      </c>
      <c r="F1374" s="5">
        <v>0</v>
      </c>
      <c r="G1374" s="5">
        <v>267</v>
      </c>
      <c r="H1374" s="5">
        <v>188</v>
      </c>
      <c r="I1374" s="5">
        <v>181</v>
      </c>
      <c r="J1374" s="5">
        <v>90</v>
      </c>
      <c r="K1374" s="5">
        <v>170</v>
      </c>
      <c r="L1374" s="5" t="s">
        <v>19</v>
      </c>
      <c r="M1374" s="5">
        <v>0</v>
      </c>
      <c r="N1374" s="5">
        <v>1</v>
      </c>
      <c r="O1374" s="5">
        <v>7.48</v>
      </c>
      <c r="P1374" s="6">
        <v>7.24</v>
      </c>
    </row>
    <row r="1375" spans="1:16">
      <c r="A1375" s="17">
        <v>44990</v>
      </c>
      <c r="B1375" t="s">
        <v>360</v>
      </c>
      <c r="C1375" t="s">
        <v>399</v>
      </c>
      <c r="D1375" s="5">
        <v>379</v>
      </c>
      <c r="E1375" s="5" t="s">
        <v>18</v>
      </c>
      <c r="F1375" s="5">
        <v>0</v>
      </c>
      <c r="G1375" s="5">
        <v>184</v>
      </c>
      <c r="H1375" s="5">
        <v>314</v>
      </c>
      <c r="I1375" s="5">
        <v>248</v>
      </c>
      <c r="J1375" s="5">
        <v>0</v>
      </c>
      <c r="K1375" s="5">
        <v>65</v>
      </c>
      <c r="L1375" s="5" t="s">
        <v>60</v>
      </c>
      <c r="M1375" s="5">
        <v>0</v>
      </c>
      <c r="N1375" s="5">
        <v>20</v>
      </c>
      <c r="O1375" s="5">
        <v>-14.24</v>
      </c>
      <c r="P1375" s="6">
        <v>11.67</v>
      </c>
    </row>
    <row r="1376" spans="1:16">
      <c r="A1376" s="17">
        <v>44990</v>
      </c>
      <c r="B1376" t="s">
        <v>23</v>
      </c>
      <c r="C1376" t="s">
        <v>258</v>
      </c>
      <c r="D1376" s="5">
        <v>68</v>
      </c>
      <c r="E1376" s="5" t="s">
        <v>19</v>
      </c>
      <c r="F1376" s="5">
        <v>0</v>
      </c>
      <c r="G1376" s="5">
        <v>156</v>
      </c>
      <c r="H1376" s="5">
        <v>131</v>
      </c>
      <c r="I1376" s="5">
        <v>126</v>
      </c>
      <c r="J1376" s="5">
        <v>191</v>
      </c>
      <c r="K1376" s="5">
        <v>471</v>
      </c>
      <c r="L1376" s="5" t="s">
        <v>19</v>
      </c>
      <c r="M1376" s="5">
        <v>0</v>
      </c>
      <c r="N1376" s="5">
        <v>-4.5</v>
      </c>
      <c r="O1376" s="5">
        <v>-1.47</v>
      </c>
      <c r="P1376" s="6">
        <v>-4.54</v>
      </c>
    </row>
    <row r="1377" spans="1:16">
      <c r="A1377" s="17">
        <v>44990</v>
      </c>
      <c r="B1377" t="s">
        <v>32</v>
      </c>
      <c r="C1377" t="s">
        <v>33</v>
      </c>
      <c r="D1377" s="5">
        <v>491</v>
      </c>
      <c r="E1377" s="5">
        <v>0</v>
      </c>
      <c r="F1377" s="5" t="s">
        <v>19</v>
      </c>
      <c r="G1377" s="5" t="s">
        <v>34</v>
      </c>
      <c r="H1377" s="5" t="s">
        <v>34</v>
      </c>
      <c r="I1377" s="5">
        <v>240</v>
      </c>
      <c r="J1377" s="5">
        <v>256</v>
      </c>
      <c r="K1377" s="5">
        <v>463</v>
      </c>
      <c r="L1377" s="5">
        <v>0</v>
      </c>
      <c r="M1377" s="5" t="s">
        <v>18</v>
      </c>
      <c r="N1377" s="5" t="e">
        <v>#N/A</v>
      </c>
      <c r="O1377" s="5">
        <v>0</v>
      </c>
      <c r="P1377" s="6">
        <v>-7.84</v>
      </c>
    </row>
    <row r="1378" spans="1:16">
      <c r="A1378" s="17">
        <v>44990</v>
      </c>
      <c r="B1378" t="s">
        <v>84</v>
      </c>
      <c r="C1378" t="s">
        <v>83</v>
      </c>
      <c r="D1378" s="5">
        <v>281</v>
      </c>
      <c r="E1378" s="5" t="s">
        <v>18</v>
      </c>
      <c r="F1378" s="5">
        <v>0</v>
      </c>
      <c r="G1378" s="5">
        <v>324</v>
      </c>
      <c r="H1378" s="5">
        <v>276</v>
      </c>
      <c r="I1378" s="5">
        <v>242</v>
      </c>
      <c r="J1378" s="5">
        <v>160</v>
      </c>
      <c r="K1378" s="5">
        <v>110</v>
      </c>
      <c r="L1378" s="5">
        <v>0</v>
      </c>
      <c r="M1378" s="5" t="s">
        <v>19</v>
      </c>
      <c r="N1378" s="5">
        <v>7</v>
      </c>
      <c r="O1378" s="5">
        <v>-3.93</v>
      </c>
      <c r="P1378" s="6">
        <v>4.51</v>
      </c>
    </row>
    <row r="1379" spans="1:16">
      <c r="A1379" s="17">
        <v>44990</v>
      </c>
      <c r="B1379" t="s">
        <v>316</v>
      </c>
      <c r="C1379" t="s">
        <v>391</v>
      </c>
      <c r="D1379" s="5">
        <v>286</v>
      </c>
      <c r="E1379" s="5">
        <v>0</v>
      </c>
      <c r="F1379" s="5" t="s">
        <v>37</v>
      </c>
      <c r="G1379" s="5">
        <v>48</v>
      </c>
      <c r="H1379" s="5">
        <v>56</v>
      </c>
      <c r="I1379" s="5">
        <v>69</v>
      </c>
      <c r="J1379" s="5">
        <v>14</v>
      </c>
      <c r="K1379" s="5">
        <v>328</v>
      </c>
      <c r="L1379" s="5">
        <v>0</v>
      </c>
      <c r="M1379" s="5" t="s">
        <v>18</v>
      </c>
      <c r="N1379" s="5">
        <v>5</v>
      </c>
      <c r="O1379" s="5">
        <v>14.05</v>
      </c>
      <c r="P1379" s="6">
        <v>15.95</v>
      </c>
    </row>
    <row r="1380" spans="1:16">
      <c r="A1380" s="17">
        <v>44990</v>
      </c>
      <c r="B1380" t="s">
        <v>315</v>
      </c>
      <c r="C1380" t="s">
        <v>233</v>
      </c>
      <c r="D1380" s="5">
        <v>470</v>
      </c>
      <c r="E1380" s="5">
        <v>0</v>
      </c>
      <c r="F1380" s="5" t="s">
        <v>19</v>
      </c>
      <c r="G1380" s="5">
        <v>44</v>
      </c>
      <c r="H1380" s="5">
        <v>67</v>
      </c>
      <c r="I1380" s="5">
        <v>119</v>
      </c>
      <c r="J1380" s="5">
        <v>175</v>
      </c>
      <c r="K1380" s="5">
        <v>231</v>
      </c>
      <c r="L1380" s="5" t="s">
        <v>18</v>
      </c>
      <c r="M1380" s="5">
        <v>0</v>
      </c>
      <c r="N1380" s="5">
        <v>-5</v>
      </c>
      <c r="O1380" s="5">
        <v>11.98</v>
      </c>
      <c r="P1380" s="6">
        <v>-3.93</v>
      </c>
    </row>
    <row r="1381" spans="1:16">
      <c r="A1381" s="17">
        <v>44990</v>
      </c>
      <c r="B1381" t="s">
        <v>106</v>
      </c>
      <c r="C1381" t="s">
        <v>181</v>
      </c>
      <c r="D1381" s="5">
        <v>259</v>
      </c>
      <c r="E1381" s="5">
        <v>0</v>
      </c>
      <c r="F1381" s="5" t="s">
        <v>18</v>
      </c>
      <c r="G1381" s="5">
        <v>321</v>
      </c>
      <c r="H1381" s="5">
        <v>334</v>
      </c>
      <c r="I1381" s="5">
        <v>345</v>
      </c>
      <c r="J1381" s="5">
        <v>353</v>
      </c>
      <c r="K1381" s="5">
        <v>149</v>
      </c>
      <c r="L1381" s="5">
        <v>0</v>
      </c>
      <c r="M1381" s="5" t="s">
        <v>37</v>
      </c>
      <c r="N1381" s="5">
        <v>-4</v>
      </c>
      <c r="O1381" s="5">
        <v>-16.399999999999999</v>
      </c>
      <c r="P1381" s="6">
        <v>-17.87</v>
      </c>
    </row>
    <row r="1382" spans="1:16">
      <c r="A1382" s="17">
        <v>44990</v>
      </c>
      <c r="B1382" t="s">
        <v>112</v>
      </c>
      <c r="C1382" t="s">
        <v>111</v>
      </c>
      <c r="D1382" s="5">
        <v>400</v>
      </c>
      <c r="E1382" s="5" t="s">
        <v>37</v>
      </c>
      <c r="F1382" s="5">
        <v>0</v>
      </c>
      <c r="G1382" s="5">
        <v>152</v>
      </c>
      <c r="H1382" s="5">
        <v>202</v>
      </c>
      <c r="I1382" s="5" t="s">
        <v>34</v>
      </c>
      <c r="J1382" s="5" t="s">
        <v>34</v>
      </c>
      <c r="K1382" s="5">
        <v>191</v>
      </c>
      <c r="L1382" s="5" t="s">
        <v>37</v>
      </c>
      <c r="M1382" s="5">
        <v>0</v>
      </c>
      <c r="N1382" s="5">
        <v>7</v>
      </c>
      <c r="O1382" s="5">
        <v>-1.1499999999999999</v>
      </c>
      <c r="P1382" s="6">
        <v>7.8</v>
      </c>
    </row>
    <row r="1383" spans="1:16">
      <c r="A1383" s="17">
        <v>44990</v>
      </c>
      <c r="B1383" t="s">
        <v>353</v>
      </c>
      <c r="C1383" t="s">
        <v>78</v>
      </c>
      <c r="D1383" s="5">
        <v>91</v>
      </c>
      <c r="E1383" s="5" t="s">
        <v>26</v>
      </c>
      <c r="F1383" s="5">
        <v>0</v>
      </c>
      <c r="G1383" s="5">
        <v>150</v>
      </c>
      <c r="H1383" s="5">
        <v>219</v>
      </c>
      <c r="I1383" s="5">
        <v>245</v>
      </c>
      <c r="J1383" s="5">
        <v>140</v>
      </c>
      <c r="K1383" s="5">
        <v>409</v>
      </c>
      <c r="L1383" s="5" t="s">
        <v>18</v>
      </c>
      <c r="M1383" s="5">
        <v>0</v>
      </c>
      <c r="N1383" s="5">
        <v>5.5</v>
      </c>
      <c r="O1383" s="5">
        <v>-4.66</v>
      </c>
      <c r="P1383" s="6">
        <v>2.63</v>
      </c>
    </row>
    <row r="1384" spans="1:16">
      <c r="A1384" s="17">
        <v>44990</v>
      </c>
      <c r="B1384" t="s">
        <v>352</v>
      </c>
      <c r="C1384" t="s">
        <v>401</v>
      </c>
      <c r="D1384" s="5">
        <v>357</v>
      </c>
      <c r="E1384" s="5" t="s">
        <v>18</v>
      </c>
      <c r="F1384" s="5">
        <v>0</v>
      </c>
      <c r="G1384" s="5">
        <v>185</v>
      </c>
      <c r="H1384" s="5">
        <v>294</v>
      </c>
      <c r="I1384" s="5">
        <v>125</v>
      </c>
      <c r="J1384" s="5">
        <v>227</v>
      </c>
      <c r="K1384" s="5">
        <v>276</v>
      </c>
      <c r="L1384" s="5" t="s">
        <v>19</v>
      </c>
      <c r="M1384" s="5">
        <v>0</v>
      </c>
      <c r="N1384" s="5">
        <v>5.5</v>
      </c>
      <c r="O1384" s="5">
        <v>-10.19</v>
      </c>
      <c r="P1384" s="6">
        <v>-2.6</v>
      </c>
    </row>
    <row r="1385" spans="1:16">
      <c r="A1385" s="17">
        <v>44990</v>
      </c>
      <c r="B1385" t="s">
        <v>191</v>
      </c>
      <c r="C1385" t="s">
        <v>203</v>
      </c>
      <c r="D1385" s="5">
        <v>282</v>
      </c>
      <c r="E1385" s="5" t="s">
        <v>19</v>
      </c>
      <c r="F1385" s="5">
        <v>0</v>
      </c>
      <c r="G1385" s="5">
        <v>199</v>
      </c>
      <c r="H1385" s="5">
        <v>247</v>
      </c>
      <c r="I1385" s="5">
        <v>175</v>
      </c>
      <c r="J1385" s="5">
        <v>121</v>
      </c>
      <c r="K1385" s="5">
        <v>242</v>
      </c>
      <c r="L1385" s="5" t="s">
        <v>44</v>
      </c>
      <c r="M1385" s="5">
        <v>0</v>
      </c>
      <c r="N1385" s="5">
        <v>8</v>
      </c>
      <c r="O1385" s="5">
        <v>-3.26</v>
      </c>
      <c r="P1385" s="6">
        <v>5.69</v>
      </c>
    </row>
    <row r="1386" spans="1:16">
      <c r="A1386" s="17">
        <v>44991</v>
      </c>
      <c r="B1386" t="s">
        <v>90</v>
      </c>
      <c r="C1386" t="s">
        <v>89</v>
      </c>
      <c r="D1386" s="5">
        <v>506</v>
      </c>
      <c r="E1386" s="5" t="s">
        <v>37</v>
      </c>
      <c r="F1386" s="5">
        <v>0</v>
      </c>
      <c r="G1386" s="5">
        <v>332</v>
      </c>
      <c r="H1386" s="5">
        <v>341</v>
      </c>
      <c r="I1386" s="5">
        <v>226</v>
      </c>
      <c r="J1386" s="5">
        <v>242</v>
      </c>
      <c r="K1386" s="5">
        <v>507</v>
      </c>
      <c r="L1386" s="5">
        <v>0</v>
      </c>
      <c r="M1386" s="5" t="s">
        <v>18</v>
      </c>
      <c r="N1386" s="5">
        <v>9.5</v>
      </c>
      <c r="O1386" s="5">
        <v>-15.58</v>
      </c>
      <c r="P1386" s="6">
        <v>-7.03</v>
      </c>
    </row>
    <row r="1387" spans="1:16">
      <c r="A1387" s="17">
        <v>44991</v>
      </c>
      <c r="B1387" t="s">
        <v>358</v>
      </c>
      <c r="C1387" t="s">
        <v>359</v>
      </c>
      <c r="D1387" s="5">
        <v>431</v>
      </c>
      <c r="E1387" s="5" t="s">
        <v>19</v>
      </c>
      <c r="F1387" s="5">
        <v>0</v>
      </c>
      <c r="G1387" s="5" t="s">
        <v>34</v>
      </c>
      <c r="H1387" s="5" t="s">
        <v>34</v>
      </c>
      <c r="I1387" s="5">
        <v>167</v>
      </c>
      <c r="J1387" s="5">
        <v>125</v>
      </c>
      <c r="K1387" s="5">
        <v>146</v>
      </c>
      <c r="L1387" s="5">
        <v>0</v>
      </c>
      <c r="M1387" s="5" t="s">
        <v>18</v>
      </c>
      <c r="N1387" s="5">
        <v>9</v>
      </c>
      <c r="O1387" s="5">
        <v>0.67</v>
      </c>
      <c r="P1387" s="6">
        <v>8.49</v>
      </c>
    </row>
    <row r="1388" spans="1:16">
      <c r="A1388" s="17">
        <v>44991</v>
      </c>
      <c r="B1388" t="s">
        <v>368</v>
      </c>
      <c r="C1388" t="s">
        <v>111</v>
      </c>
      <c r="D1388" s="5">
        <v>352</v>
      </c>
      <c r="E1388" s="5">
        <v>0</v>
      </c>
      <c r="F1388" s="5" t="s">
        <v>18</v>
      </c>
      <c r="G1388" s="5">
        <v>267</v>
      </c>
      <c r="H1388" s="5">
        <v>188</v>
      </c>
      <c r="I1388" s="5" t="s">
        <v>34</v>
      </c>
      <c r="J1388" s="5" t="s">
        <v>34</v>
      </c>
      <c r="K1388" s="5">
        <v>191</v>
      </c>
      <c r="L1388" s="5" t="s">
        <v>44</v>
      </c>
      <c r="M1388" s="5">
        <v>0</v>
      </c>
      <c r="N1388" s="5" t="e">
        <v>#N/A</v>
      </c>
      <c r="O1388" s="5">
        <v>7.75</v>
      </c>
      <c r="P1388" s="6">
        <v>8.23</v>
      </c>
    </row>
    <row r="1389" spans="1:16">
      <c r="A1389" s="17">
        <v>44991</v>
      </c>
      <c r="B1389" t="s">
        <v>32</v>
      </c>
      <c r="C1389" t="s">
        <v>371</v>
      </c>
      <c r="D1389" s="5">
        <v>491</v>
      </c>
      <c r="E1389" s="5">
        <v>0</v>
      </c>
      <c r="F1389" s="5" t="s">
        <v>18</v>
      </c>
      <c r="G1389" s="5" t="s">
        <v>34</v>
      </c>
      <c r="H1389" s="5" t="s">
        <v>34</v>
      </c>
      <c r="I1389" s="5">
        <v>157</v>
      </c>
      <c r="J1389" s="5">
        <v>75</v>
      </c>
      <c r="K1389" s="5">
        <v>298</v>
      </c>
      <c r="L1389" s="5" t="s">
        <v>426</v>
      </c>
      <c r="M1389" s="5">
        <v>0</v>
      </c>
      <c r="N1389" s="5">
        <v>13</v>
      </c>
      <c r="O1389" s="5">
        <v>-1.92</v>
      </c>
      <c r="P1389" s="6">
        <v>12.43</v>
      </c>
    </row>
    <row r="1390" spans="1:16">
      <c r="A1390" s="17">
        <v>44991</v>
      </c>
      <c r="B1390" t="s">
        <v>23</v>
      </c>
      <c r="C1390" t="s">
        <v>257</v>
      </c>
      <c r="D1390" s="5">
        <v>68</v>
      </c>
      <c r="E1390" s="5">
        <v>0</v>
      </c>
      <c r="F1390" s="5" t="s">
        <v>18</v>
      </c>
      <c r="G1390" s="5">
        <v>156</v>
      </c>
      <c r="H1390" s="5">
        <v>131</v>
      </c>
      <c r="I1390" s="5">
        <v>118</v>
      </c>
      <c r="J1390" s="5">
        <v>109</v>
      </c>
      <c r="K1390" s="5">
        <v>126</v>
      </c>
      <c r="L1390" s="5" t="s">
        <v>27</v>
      </c>
      <c r="M1390" s="5">
        <v>0</v>
      </c>
      <c r="N1390" s="5" t="e">
        <v>#N/A</v>
      </c>
      <c r="O1390" s="5">
        <v>-1.01</v>
      </c>
      <c r="P1390" s="6">
        <v>8.4600000000000009</v>
      </c>
    </row>
    <row r="1391" spans="1:16">
      <c r="A1391" s="17">
        <v>44991</v>
      </c>
      <c r="B1391" t="s">
        <v>144</v>
      </c>
      <c r="C1391" t="s">
        <v>170</v>
      </c>
      <c r="D1391" s="5">
        <v>285</v>
      </c>
      <c r="E1391" s="5" t="s">
        <v>26</v>
      </c>
      <c r="F1391" s="5">
        <v>0</v>
      </c>
      <c r="G1391" s="5">
        <v>129</v>
      </c>
      <c r="H1391" s="5">
        <v>222</v>
      </c>
      <c r="I1391" s="5">
        <v>289</v>
      </c>
      <c r="J1391" s="5">
        <v>113</v>
      </c>
      <c r="K1391" s="5">
        <v>479</v>
      </c>
      <c r="L1391" s="5">
        <v>0</v>
      </c>
      <c r="M1391" s="5" t="s">
        <v>18</v>
      </c>
      <c r="N1391" s="5">
        <v>3.5</v>
      </c>
      <c r="O1391" s="5">
        <v>0.37</v>
      </c>
      <c r="P1391" s="6">
        <v>3.56</v>
      </c>
    </row>
    <row r="1392" spans="1:16">
      <c r="A1392" s="17">
        <v>44991</v>
      </c>
      <c r="B1392" t="s">
        <v>189</v>
      </c>
      <c r="C1392" t="s">
        <v>204</v>
      </c>
      <c r="D1392" s="5">
        <v>152</v>
      </c>
      <c r="E1392" s="5">
        <v>0</v>
      </c>
      <c r="F1392" s="5" t="s">
        <v>19</v>
      </c>
      <c r="G1392" s="5">
        <v>187</v>
      </c>
      <c r="H1392" s="5">
        <v>260</v>
      </c>
      <c r="I1392" s="5">
        <v>148</v>
      </c>
      <c r="J1392" s="5">
        <v>164</v>
      </c>
      <c r="K1392" s="5">
        <v>240</v>
      </c>
      <c r="L1392" s="5" t="s">
        <v>37</v>
      </c>
      <c r="M1392" s="5">
        <v>0</v>
      </c>
      <c r="N1392" s="5">
        <v>4.5</v>
      </c>
      <c r="O1392" s="5">
        <v>-6.2</v>
      </c>
      <c r="P1392" s="6">
        <v>1.51</v>
      </c>
    </row>
    <row r="1393" spans="1:16">
      <c r="A1393" s="17">
        <v>44991</v>
      </c>
      <c r="B1393" t="s">
        <v>106</v>
      </c>
      <c r="C1393" t="s">
        <v>88</v>
      </c>
      <c r="D1393" s="5">
        <v>259</v>
      </c>
      <c r="E1393" s="5" t="s">
        <v>19</v>
      </c>
      <c r="F1393" s="5">
        <v>0</v>
      </c>
      <c r="G1393" s="5">
        <v>321</v>
      </c>
      <c r="H1393" s="5">
        <v>334</v>
      </c>
      <c r="I1393" s="5" t="s">
        <v>34</v>
      </c>
      <c r="J1393" s="5" t="s">
        <v>34</v>
      </c>
      <c r="K1393" s="5">
        <v>508</v>
      </c>
      <c r="L1393" s="5">
        <v>0</v>
      </c>
      <c r="M1393" s="5" t="s">
        <v>18</v>
      </c>
      <c r="N1393" s="5">
        <v>8.5</v>
      </c>
      <c r="O1393" s="5">
        <v>-14.98</v>
      </c>
      <c r="P1393" s="6">
        <v>0</v>
      </c>
    </row>
    <row r="1394" spans="1:16">
      <c r="A1394" s="17">
        <v>44991</v>
      </c>
      <c r="B1394" t="s">
        <v>78</v>
      </c>
      <c r="C1394" t="s">
        <v>399</v>
      </c>
      <c r="D1394" s="5">
        <v>409</v>
      </c>
      <c r="E1394" s="5">
        <v>0</v>
      </c>
      <c r="F1394" s="5" t="s">
        <v>18</v>
      </c>
      <c r="G1394" s="5">
        <v>245</v>
      </c>
      <c r="H1394" s="5">
        <v>140</v>
      </c>
      <c r="I1394" s="5">
        <v>248</v>
      </c>
      <c r="J1394" s="5">
        <v>0</v>
      </c>
      <c r="K1394" s="5">
        <v>65</v>
      </c>
      <c r="L1394" s="5" t="s">
        <v>80</v>
      </c>
      <c r="M1394" s="5">
        <v>0</v>
      </c>
      <c r="N1394" s="5" t="e">
        <v>#N/A</v>
      </c>
      <c r="O1394" s="5">
        <v>3.55</v>
      </c>
      <c r="P1394" s="6">
        <v>11.8</v>
      </c>
    </row>
    <row r="1395" spans="1:16">
      <c r="A1395" s="17">
        <v>44991</v>
      </c>
      <c r="B1395" t="s">
        <v>186</v>
      </c>
      <c r="C1395" t="s">
        <v>185</v>
      </c>
      <c r="D1395" s="5">
        <v>46</v>
      </c>
      <c r="E1395" s="5">
        <v>0</v>
      </c>
      <c r="F1395" s="5" t="s">
        <v>18</v>
      </c>
      <c r="G1395" s="5">
        <v>38</v>
      </c>
      <c r="H1395" s="5">
        <v>78</v>
      </c>
      <c r="I1395" s="5">
        <v>60</v>
      </c>
      <c r="J1395" s="5">
        <v>176</v>
      </c>
      <c r="K1395" s="5">
        <v>513</v>
      </c>
      <c r="L1395" s="5">
        <v>0</v>
      </c>
      <c r="M1395" s="5">
        <v>1</v>
      </c>
      <c r="N1395" s="5">
        <v>7</v>
      </c>
      <c r="O1395" s="5">
        <v>11.67</v>
      </c>
      <c r="P1395" s="6">
        <v>23.62</v>
      </c>
    </row>
    <row r="1396" spans="1:16">
      <c r="A1396" s="17">
        <v>44991</v>
      </c>
      <c r="B1396" t="s">
        <v>401</v>
      </c>
      <c r="C1396" t="s">
        <v>36</v>
      </c>
      <c r="D1396" s="5">
        <v>276</v>
      </c>
      <c r="E1396" s="5" t="s">
        <v>26</v>
      </c>
      <c r="F1396" s="5">
        <v>0</v>
      </c>
      <c r="G1396" s="5">
        <v>125</v>
      </c>
      <c r="H1396" s="5">
        <v>227</v>
      </c>
      <c r="I1396" s="5">
        <v>89</v>
      </c>
      <c r="J1396" s="5">
        <v>193</v>
      </c>
      <c r="K1396" s="5">
        <v>358</v>
      </c>
      <c r="L1396" s="5">
        <v>0</v>
      </c>
      <c r="M1396" s="5" t="s">
        <v>18</v>
      </c>
      <c r="N1396" s="5">
        <v>10.5</v>
      </c>
      <c r="O1396" s="5">
        <v>-2.17</v>
      </c>
      <c r="P1396" s="6">
        <v>0.26</v>
      </c>
    </row>
    <row r="1397" spans="1:16">
      <c r="A1397" s="17">
        <v>44991</v>
      </c>
      <c r="B1397" t="s">
        <v>172</v>
      </c>
      <c r="C1397" t="s">
        <v>171</v>
      </c>
      <c r="D1397" s="5">
        <v>75</v>
      </c>
      <c r="E1397" s="5" t="s">
        <v>19</v>
      </c>
      <c r="F1397" s="5">
        <v>0</v>
      </c>
      <c r="G1397" s="5">
        <v>151</v>
      </c>
      <c r="H1397" s="5">
        <v>189</v>
      </c>
      <c r="I1397" s="5">
        <v>120</v>
      </c>
      <c r="J1397" s="5">
        <v>231</v>
      </c>
      <c r="K1397" s="5">
        <v>230</v>
      </c>
      <c r="L1397" s="5">
        <v>0</v>
      </c>
      <c r="M1397" s="5" t="s">
        <v>18</v>
      </c>
      <c r="N1397" s="5">
        <v>-2.5</v>
      </c>
      <c r="O1397" s="5">
        <v>-0.76</v>
      </c>
      <c r="P1397" s="6">
        <v>-4.6100000000000003</v>
      </c>
    </row>
    <row r="1398" spans="1:16">
      <c r="A1398" s="17">
        <v>44991</v>
      </c>
      <c r="B1398" t="s">
        <v>201</v>
      </c>
      <c r="C1398" t="s">
        <v>202</v>
      </c>
      <c r="D1398" s="5">
        <v>330</v>
      </c>
      <c r="E1398" s="5">
        <v>0</v>
      </c>
      <c r="F1398" s="5" t="s">
        <v>18</v>
      </c>
      <c r="G1398" s="5">
        <v>308</v>
      </c>
      <c r="H1398" s="5">
        <v>220</v>
      </c>
      <c r="I1398" s="5">
        <v>115</v>
      </c>
      <c r="J1398" s="5">
        <v>225</v>
      </c>
      <c r="K1398" s="5">
        <v>460</v>
      </c>
      <c r="L1398" s="5" t="s">
        <v>37</v>
      </c>
      <c r="M1398" s="5">
        <v>0</v>
      </c>
      <c r="N1398" s="5">
        <v>2.5</v>
      </c>
      <c r="O1398" s="5">
        <v>-4.3499999999999996</v>
      </c>
      <c r="P1398" s="6">
        <v>-1.57</v>
      </c>
    </row>
    <row r="1399" spans="1:16">
      <c r="A1399" s="17">
        <v>44991</v>
      </c>
      <c r="B1399" t="s">
        <v>187</v>
      </c>
      <c r="C1399" t="s">
        <v>205</v>
      </c>
      <c r="D1399" s="5">
        <v>343</v>
      </c>
      <c r="E1399" s="5">
        <v>0</v>
      </c>
      <c r="F1399" s="5" t="s">
        <v>18</v>
      </c>
      <c r="G1399" s="5">
        <v>34</v>
      </c>
      <c r="H1399" s="5">
        <v>115</v>
      </c>
      <c r="I1399" s="5">
        <v>1</v>
      </c>
      <c r="J1399" s="5">
        <v>10</v>
      </c>
      <c r="K1399" s="5">
        <v>135</v>
      </c>
      <c r="L1399" s="5">
        <v>7</v>
      </c>
      <c r="M1399" s="5">
        <v>0</v>
      </c>
      <c r="N1399" s="5">
        <v>14.5</v>
      </c>
      <c r="O1399" s="5">
        <v>6.82</v>
      </c>
      <c r="P1399" s="6">
        <v>20.04</v>
      </c>
    </row>
    <row r="1400" spans="1:16">
      <c r="A1400" s="17">
        <v>44992</v>
      </c>
      <c r="B1400" t="s">
        <v>389</v>
      </c>
      <c r="C1400" t="s">
        <v>320</v>
      </c>
      <c r="D1400" s="5">
        <v>213</v>
      </c>
      <c r="E1400" s="5" t="s">
        <v>18</v>
      </c>
      <c r="F1400" s="5">
        <v>0</v>
      </c>
      <c r="G1400" s="5">
        <v>107</v>
      </c>
      <c r="H1400" s="5">
        <v>149</v>
      </c>
      <c r="I1400" s="5">
        <v>64</v>
      </c>
      <c r="J1400" s="5">
        <v>102</v>
      </c>
      <c r="K1400" s="5">
        <v>325</v>
      </c>
      <c r="L1400" s="5">
        <v>0</v>
      </c>
      <c r="M1400" s="5" t="s">
        <v>37</v>
      </c>
      <c r="N1400" s="5">
        <v>2.5</v>
      </c>
      <c r="O1400" s="5">
        <v>-1.44</v>
      </c>
      <c r="P1400" s="6">
        <v>-0.04</v>
      </c>
    </row>
    <row r="1401" spans="1:16">
      <c r="A1401" s="17">
        <v>44992</v>
      </c>
      <c r="B1401" t="s">
        <v>72</v>
      </c>
      <c r="C1401" t="s">
        <v>318</v>
      </c>
      <c r="D1401" s="5">
        <v>199</v>
      </c>
      <c r="E1401" s="5" t="s">
        <v>18</v>
      </c>
      <c r="F1401" s="5">
        <v>0</v>
      </c>
      <c r="G1401" s="5">
        <v>32</v>
      </c>
      <c r="H1401" s="5">
        <v>237</v>
      </c>
      <c r="I1401" s="5">
        <v>203</v>
      </c>
      <c r="J1401" s="5">
        <v>206</v>
      </c>
      <c r="K1401" s="5">
        <v>503</v>
      </c>
      <c r="L1401" s="5">
        <v>1</v>
      </c>
      <c r="M1401" s="5">
        <v>0</v>
      </c>
      <c r="N1401" s="5">
        <v>1</v>
      </c>
      <c r="O1401" s="5">
        <v>-7.02</v>
      </c>
      <c r="P1401" s="6">
        <v>-2.19</v>
      </c>
    </row>
    <row r="1402" spans="1:16">
      <c r="A1402" s="17">
        <v>44992</v>
      </c>
      <c r="B1402" t="s">
        <v>289</v>
      </c>
      <c r="C1402" t="s">
        <v>16</v>
      </c>
      <c r="D1402" s="5">
        <v>134</v>
      </c>
      <c r="E1402" s="5" t="s">
        <v>37</v>
      </c>
      <c r="F1402" s="5">
        <v>0</v>
      </c>
      <c r="G1402" s="5">
        <v>54</v>
      </c>
      <c r="H1402" s="5">
        <v>141</v>
      </c>
      <c r="I1402" s="5">
        <v>24</v>
      </c>
      <c r="J1402" s="5">
        <v>173</v>
      </c>
      <c r="K1402" s="5">
        <v>122</v>
      </c>
      <c r="L1402" s="5">
        <v>0</v>
      </c>
      <c r="M1402" s="5" t="s">
        <v>19</v>
      </c>
      <c r="N1402" s="5">
        <v>-2.5</v>
      </c>
      <c r="O1402" s="5">
        <v>0.26</v>
      </c>
      <c r="P1402" s="6">
        <v>-2.82</v>
      </c>
    </row>
    <row r="1403" spans="1:16">
      <c r="A1403" s="17">
        <v>44992</v>
      </c>
      <c r="B1403" t="s">
        <v>164</v>
      </c>
      <c r="C1403" t="s">
        <v>432</v>
      </c>
      <c r="D1403" s="5">
        <v>1</v>
      </c>
      <c r="E1403" s="5">
        <v>0</v>
      </c>
      <c r="F1403" s="5" t="s">
        <v>18</v>
      </c>
      <c r="G1403" s="5">
        <v>172</v>
      </c>
      <c r="H1403" s="5">
        <v>216</v>
      </c>
      <c r="I1403" s="5">
        <v>206</v>
      </c>
      <c r="J1403" s="5">
        <v>159</v>
      </c>
      <c r="K1403" s="5">
        <v>56</v>
      </c>
      <c r="L1403" s="5">
        <v>0</v>
      </c>
      <c r="M1403" s="5" t="s">
        <v>18</v>
      </c>
      <c r="N1403" s="5">
        <v>1</v>
      </c>
      <c r="O1403" s="5">
        <v>-1.1200000000000001</v>
      </c>
      <c r="P1403" s="6">
        <v>0.55000000000000004</v>
      </c>
    </row>
    <row r="1404" spans="1:16">
      <c r="A1404" s="17">
        <v>44992</v>
      </c>
      <c r="B1404" t="s">
        <v>327</v>
      </c>
      <c r="C1404" t="s">
        <v>273</v>
      </c>
      <c r="D1404" s="5">
        <v>323</v>
      </c>
      <c r="E1404" s="5">
        <v>0</v>
      </c>
      <c r="F1404" s="5" t="s">
        <v>18</v>
      </c>
      <c r="G1404" s="5">
        <v>99</v>
      </c>
      <c r="H1404" s="5">
        <v>211</v>
      </c>
      <c r="I1404" s="5">
        <v>197</v>
      </c>
      <c r="J1404" s="5">
        <v>263</v>
      </c>
      <c r="K1404" s="5">
        <v>179</v>
      </c>
      <c r="L1404" s="5">
        <v>0</v>
      </c>
      <c r="M1404" s="5" t="s">
        <v>44</v>
      </c>
      <c r="N1404" s="5">
        <v>1</v>
      </c>
      <c r="O1404" s="5">
        <v>-6.13</v>
      </c>
      <c r="P1404" s="6">
        <v>-5.8</v>
      </c>
    </row>
    <row r="1405" spans="1:16">
      <c r="A1405" s="17">
        <v>44992</v>
      </c>
      <c r="B1405" t="s">
        <v>339</v>
      </c>
      <c r="C1405" t="s">
        <v>340</v>
      </c>
      <c r="D1405" s="5">
        <v>196</v>
      </c>
      <c r="E1405" s="5">
        <v>0</v>
      </c>
      <c r="F1405" s="5" t="s">
        <v>26</v>
      </c>
      <c r="G1405" s="5">
        <v>36</v>
      </c>
      <c r="H1405" s="5">
        <v>283</v>
      </c>
      <c r="I1405" s="5">
        <v>145</v>
      </c>
      <c r="J1405" s="5">
        <v>200</v>
      </c>
      <c r="K1405" s="5">
        <v>33</v>
      </c>
      <c r="L1405" s="5">
        <v>0</v>
      </c>
      <c r="M1405" s="5" t="s">
        <v>18</v>
      </c>
      <c r="N1405" s="5">
        <v>6</v>
      </c>
      <c r="O1405" s="5">
        <v>-9.52</v>
      </c>
      <c r="P1405" s="6">
        <v>-0.34</v>
      </c>
    </row>
    <row r="1406" spans="1:16">
      <c r="A1406" s="17">
        <v>44992</v>
      </c>
      <c r="B1406" t="s">
        <v>163</v>
      </c>
      <c r="C1406" t="s">
        <v>183</v>
      </c>
      <c r="D1406" s="5">
        <v>437</v>
      </c>
      <c r="E1406" s="5">
        <v>0</v>
      </c>
      <c r="F1406" s="5" t="s">
        <v>19</v>
      </c>
      <c r="G1406" s="5">
        <v>261</v>
      </c>
      <c r="H1406" s="5">
        <v>274</v>
      </c>
      <c r="I1406" s="5">
        <v>149</v>
      </c>
      <c r="J1406" s="5">
        <v>98</v>
      </c>
      <c r="K1406" s="5">
        <v>138</v>
      </c>
      <c r="L1406" s="5" t="s">
        <v>19</v>
      </c>
      <c r="M1406" s="5">
        <v>0</v>
      </c>
      <c r="N1406" s="5">
        <v>9.5</v>
      </c>
      <c r="O1406" s="5">
        <v>-6.3</v>
      </c>
      <c r="P1406" s="6">
        <v>4.59</v>
      </c>
    </row>
    <row r="1407" spans="1:16">
      <c r="A1407" s="17">
        <v>44992</v>
      </c>
      <c r="B1407" t="s">
        <v>247</v>
      </c>
      <c r="C1407" t="s">
        <v>250</v>
      </c>
      <c r="D1407" s="5">
        <v>58</v>
      </c>
      <c r="E1407" s="5" t="s">
        <v>37</v>
      </c>
      <c r="F1407" s="5">
        <v>0</v>
      </c>
      <c r="G1407" s="5">
        <v>252</v>
      </c>
      <c r="H1407" s="5">
        <v>271</v>
      </c>
      <c r="I1407" s="5">
        <v>290</v>
      </c>
      <c r="J1407" s="5">
        <v>270</v>
      </c>
      <c r="K1407" s="5">
        <v>246</v>
      </c>
      <c r="L1407" s="5" t="s">
        <v>19</v>
      </c>
      <c r="M1407" s="5">
        <v>0</v>
      </c>
      <c r="N1407" s="5">
        <v>1</v>
      </c>
      <c r="O1407" s="5">
        <v>-6.52</v>
      </c>
      <c r="P1407" s="6">
        <v>-9.2100000000000009</v>
      </c>
    </row>
    <row r="1408" spans="1:16">
      <c r="A1408" s="17">
        <v>44992</v>
      </c>
      <c r="B1408" t="s">
        <v>388</v>
      </c>
      <c r="C1408" t="s">
        <v>232</v>
      </c>
      <c r="D1408" s="5">
        <v>255</v>
      </c>
      <c r="E1408" s="5" t="s">
        <v>19</v>
      </c>
      <c r="F1408" s="5">
        <v>0</v>
      </c>
      <c r="G1408" s="5">
        <v>224</v>
      </c>
      <c r="H1408" s="5">
        <v>288</v>
      </c>
      <c r="I1408" s="5">
        <v>276</v>
      </c>
      <c r="J1408" s="5">
        <v>169</v>
      </c>
      <c r="K1408" s="5">
        <v>426</v>
      </c>
      <c r="L1408" s="5" t="s">
        <v>44</v>
      </c>
      <c r="M1408" s="5">
        <v>0</v>
      </c>
      <c r="N1408" s="5">
        <v>11.5</v>
      </c>
      <c r="O1408" s="5">
        <v>-9.69</v>
      </c>
      <c r="P1408" s="6">
        <v>3.16</v>
      </c>
    </row>
    <row r="1409" spans="1:16">
      <c r="A1409" s="17">
        <v>44992</v>
      </c>
      <c r="B1409" t="s">
        <v>90</v>
      </c>
      <c r="C1409" t="s">
        <v>180</v>
      </c>
      <c r="D1409" s="5">
        <v>506</v>
      </c>
      <c r="E1409" s="5" t="s">
        <v>37</v>
      </c>
      <c r="F1409" s="5">
        <v>0</v>
      </c>
      <c r="G1409" s="5">
        <v>332</v>
      </c>
      <c r="H1409" s="5">
        <v>341</v>
      </c>
      <c r="I1409" s="5">
        <v>343</v>
      </c>
      <c r="J1409" s="5">
        <v>196</v>
      </c>
      <c r="K1409" s="5" t="s">
        <v>34</v>
      </c>
      <c r="L1409" s="5">
        <v>2</v>
      </c>
      <c r="M1409" s="5">
        <v>0</v>
      </c>
      <c r="N1409" s="5">
        <v>9.5</v>
      </c>
      <c r="O1409" s="5">
        <v>-14.95</v>
      </c>
      <c r="P1409" s="6">
        <v>-0.66</v>
      </c>
    </row>
    <row r="1410" spans="1:16">
      <c r="A1410" s="17">
        <v>44992</v>
      </c>
      <c r="B1410" t="s">
        <v>239</v>
      </c>
      <c r="C1410" t="s">
        <v>230</v>
      </c>
      <c r="D1410" s="5">
        <v>30</v>
      </c>
      <c r="E1410" s="5" t="s">
        <v>18</v>
      </c>
      <c r="F1410" s="5">
        <v>0</v>
      </c>
      <c r="G1410" s="5">
        <v>316</v>
      </c>
      <c r="H1410" s="5">
        <v>317</v>
      </c>
      <c r="I1410" s="5">
        <v>104</v>
      </c>
      <c r="J1410" s="5">
        <v>167</v>
      </c>
      <c r="K1410" s="5">
        <v>448</v>
      </c>
      <c r="L1410" s="5" t="s">
        <v>421</v>
      </c>
      <c r="M1410" s="5">
        <v>0</v>
      </c>
      <c r="N1410" s="5">
        <v>15</v>
      </c>
      <c r="O1410" s="5">
        <v>-11.57</v>
      </c>
      <c r="P1410" s="6">
        <v>4.67</v>
      </c>
    </row>
    <row r="1411" spans="1:16">
      <c r="A1411" s="17">
        <v>44992</v>
      </c>
      <c r="B1411" t="s">
        <v>262</v>
      </c>
      <c r="C1411" t="s">
        <v>235</v>
      </c>
      <c r="D1411" s="5">
        <v>114</v>
      </c>
      <c r="E1411" s="5" t="s">
        <v>37</v>
      </c>
      <c r="F1411" s="5">
        <v>0</v>
      </c>
      <c r="G1411" s="5">
        <v>327</v>
      </c>
      <c r="H1411" s="5">
        <v>306</v>
      </c>
      <c r="I1411" s="5">
        <v>209</v>
      </c>
      <c r="J1411" s="5">
        <v>340</v>
      </c>
      <c r="K1411" s="5">
        <v>219</v>
      </c>
      <c r="L1411" s="5" t="s">
        <v>169</v>
      </c>
      <c r="M1411" s="5">
        <v>0</v>
      </c>
      <c r="N1411" s="5">
        <v>3.5</v>
      </c>
      <c r="O1411" s="5">
        <v>-12.38</v>
      </c>
      <c r="P1411" s="6">
        <v>-12.27</v>
      </c>
    </row>
    <row r="1412" spans="1:16">
      <c r="A1412" s="17">
        <v>44992</v>
      </c>
      <c r="B1412" t="s">
        <v>429</v>
      </c>
      <c r="C1412" t="s">
        <v>241</v>
      </c>
      <c r="D1412" s="5">
        <v>514</v>
      </c>
      <c r="E1412" s="5" t="s">
        <v>18</v>
      </c>
      <c r="F1412" s="5">
        <v>0</v>
      </c>
      <c r="G1412" s="5">
        <v>171</v>
      </c>
      <c r="H1412" s="5">
        <v>313</v>
      </c>
      <c r="I1412" s="5">
        <v>229</v>
      </c>
      <c r="J1412" s="5">
        <v>254</v>
      </c>
      <c r="K1412" s="5">
        <v>113</v>
      </c>
      <c r="L1412" s="5" t="s">
        <v>18</v>
      </c>
      <c r="M1412" s="5">
        <v>0</v>
      </c>
      <c r="N1412" s="5">
        <v>3</v>
      </c>
      <c r="O1412" s="5">
        <v>-10.93</v>
      </c>
      <c r="P1412" s="6">
        <v>-6.89</v>
      </c>
    </row>
    <row r="1413" spans="1:16">
      <c r="A1413" s="17">
        <v>44992</v>
      </c>
      <c r="B1413" t="s">
        <v>144</v>
      </c>
      <c r="C1413" t="s">
        <v>438</v>
      </c>
      <c r="D1413" s="5">
        <v>285</v>
      </c>
      <c r="E1413" s="5" t="s">
        <v>26</v>
      </c>
      <c r="F1413" s="5">
        <v>0</v>
      </c>
      <c r="G1413" s="5">
        <v>129</v>
      </c>
      <c r="H1413" s="5">
        <v>222</v>
      </c>
      <c r="I1413" s="5">
        <v>151</v>
      </c>
      <c r="J1413" s="5">
        <v>189</v>
      </c>
      <c r="K1413" s="5">
        <v>75</v>
      </c>
      <c r="L1413" s="5" t="s">
        <v>19</v>
      </c>
      <c r="M1413" s="5">
        <v>0</v>
      </c>
      <c r="N1413" s="5">
        <v>-1.5</v>
      </c>
      <c r="O1413" s="5">
        <v>0.37</v>
      </c>
      <c r="P1413" s="6">
        <v>-0.76</v>
      </c>
    </row>
    <row r="1414" spans="1:16">
      <c r="A1414" s="17">
        <v>44992</v>
      </c>
      <c r="B1414" t="s">
        <v>358</v>
      </c>
      <c r="C1414" t="s">
        <v>399</v>
      </c>
      <c r="D1414" s="5">
        <v>431</v>
      </c>
      <c r="E1414" s="5" t="s">
        <v>19</v>
      </c>
      <c r="F1414" s="5">
        <v>0</v>
      </c>
      <c r="G1414" s="5">
        <v>146</v>
      </c>
      <c r="H1414" s="5">
        <v>161</v>
      </c>
      <c r="I1414" s="5">
        <v>248</v>
      </c>
      <c r="J1414" s="5">
        <v>80</v>
      </c>
      <c r="K1414" s="5">
        <v>65</v>
      </c>
      <c r="L1414" s="5" t="s">
        <v>80</v>
      </c>
      <c r="M1414" s="5">
        <v>0</v>
      </c>
      <c r="N1414" s="5">
        <v>9</v>
      </c>
      <c r="O1414" s="5">
        <v>0.67</v>
      </c>
      <c r="P1414" s="6">
        <v>11.8</v>
      </c>
    </row>
    <row r="1415" spans="1:16">
      <c r="A1415" s="17">
        <v>44992</v>
      </c>
      <c r="B1415" t="s">
        <v>265</v>
      </c>
      <c r="C1415" t="s">
        <v>125</v>
      </c>
      <c r="D1415" s="5">
        <v>288</v>
      </c>
      <c r="E1415" s="5">
        <v>0</v>
      </c>
      <c r="F1415" s="5" t="s">
        <v>18</v>
      </c>
      <c r="G1415" s="5">
        <v>27</v>
      </c>
      <c r="H1415" s="5">
        <v>129</v>
      </c>
      <c r="I1415" s="5">
        <v>39</v>
      </c>
      <c r="J1415" s="5">
        <v>45</v>
      </c>
      <c r="K1415" s="5">
        <v>452</v>
      </c>
      <c r="L1415" s="5" t="s">
        <v>19</v>
      </c>
      <c r="M1415" s="5">
        <v>0</v>
      </c>
      <c r="N1415" s="5">
        <v>7</v>
      </c>
      <c r="O1415" s="5">
        <v>-0.19</v>
      </c>
      <c r="P1415" s="6">
        <v>11.28</v>
      </c>
    </row>
    <row r="1416" spans="1:16">
      <c r="A1416" s="17">
        <v>44992</v>
      </c>
      <c r="B1416" t="s">
        <v>84</v>
      </c>
      <c r="C1416" t="s">
        <v>204</v>
      </c>
      <c r="D1416" s="5">
        <v>281</v>
      </c>
      <c r="E1416" s="5" t="s">
        <v>19</v>
      </c>
      <c r="F1416" s="5">
        <v>0</v>
      </c>
      <c r="G1416" s="5">
        <v>324</v>
      </c>
      <c r="H1416" s="5">
        <v>276</v>
      </c>
      <c r="I1416" s="5">
        <v>148</v>
      </c>
      <c r="J1416" s="5">
        <v>164</v>
      </c>
      <c r="K1416" s="5">
        <v>240</v>
      </c>
      <c r="L1416" s="5" t="s">
        <v>37</v>
      </c>
      <c r="M1416" s="5">
        <v>0</v>
      </c>
      <c r="N1416" s="5">
        <v>4.5</v>
      </c>
      <c r="O1416" s="5">
        <v>-3.59</v>
      </c>
      <c r="P1416" s="6">
        <v>1.51</v>
      </c>
    </row>
    <row r="1417" spans="1:16">
      <c r="A1417" s="17">
        <v>44992</v>
      </c>
      <c r="B1417" t="s">
        <v>205</v>
      </c>
      <c r="C1417" t="s">
        <v>185</v>
      </c>
      <c r="D1417" s="5">
        <v>135</v>
      </c>
      <c r="E1417" s="5">
        <v>8</v>
      </c>
      <c r="F1417" s="5">
        <v>0</v>
      </c>
      <c r="G1417" s="5">
        <v>1</v>
      </c>
      <c r="H1417" s="5">
        <v>10</v>
      </c>
      <c r="I1417" s="5">
        <v>60</v>
      </c>
      <c r="J1417" s="5">
        <v>176</v>
      </c>
      <c r="K1417" s="5">
        <v>513</v>
      </c>
      <c r="L1417" s="5">
        <v>1</v>
      </c>
      <c r="M1417" s="5">
        <v>0</v>
      </c>
      <c r="N1417" s="5">
        <v>-2.5</v>
      </c>
      <c r="O1417" s="5">
        <v>20.04</v>
      </c>
      <c r="P1417" s="6">
        <v>23.62</v>
      </c>
    </row>
    <row r="1418" spans="1:16">
      <c r="A1418" s="17">
        <v>44992</v>
      </c>
      <c r="B1418" t="s">
        <v>106</v>
      </c>
      <c r="C1418" t="s">
        <v>105</v>
      </c>
      <c r="D1418" s="5">
        <v>259</v>
      </c>
      <c r="E1418" s="5" t="s">
        <v>19</v>
      </c>
      <c r="F1418" s="5">
        <v>0</v>
      </c>
      <c r="G1418" s="5">
        <v>321</v>
      </c>
      <c r="H1418" s="5">
        <v>334</v>
      </c>
      <c r="I1418" s="5">
        <v>330</v>
      </c>
      <c r="J1418" s="5">
        <v>243</v>
      </c>
      <c r="K1418" s="5">
        <v>287</v>
      </c>
      <c r="L1418" s="5" t="s">
        <v>18</v>
      </c>
      <c r="M1418" s="5">
        <v>0</v>
      </c>
      <c r="N1418" s="5">
        <v>8.5</v>
      </c>
      <c r="O1418" s="5">
        <v>-14.98</v>
      </c>
      <c r="P1418" s="6">
        <v>-2.65</v>
      </c>
    </row>
    <row r="1419" spans="1:16">
      <c r="A1419" s="17">
        <v>44992</v>
      </c>
      <c r="B1419" t="s">
        <v>117</v>
      </c>
      <c r="C1419" t="s">
        <v>211</v>
      </c>
      <c r="D1419" s="5">
        <v>438</v>
      </c>
      <c r="E1419" s="5">
        <v>0</v>
      </c>
      <c r="F1419" s="5" t="s">
        <v>18</v>
      </c>
      <c r="G1419" s="5">
        <v>302</v>
      </c>
      <c r="H1419" s="5">
        <v>286</v>
      </c>
      <c r="I1419" s="5" t="s">
        <v>34</v>
      </c>
      <c r="J1419" s="5" t="s">
        <v>34</v>
      </c>
      <c r="K1419" s="5">
        <v>520</v>
      </c>
      <c r="L1419" s="5" t="s">
        <v>19</v>
      </c>
      <c r="M1419" s="5">
        <v>0</v>
      </c>
      <c r="N1419" s="5">
        <v>7</v>
      </c>
      <c r="O1419" s="5">
        <v>-6.55</v>
      </c>
      <c r="P1419" s="6">
        <v>0</v>
      </c>
    </row>
    <row r="1420" spans="1:16">
      <c r="A1420" s="17">
        <v>44992</v>
      </c>
      <c r="B1420" t="s">
        <v>401</v>
      </c>
      <c r="C1420" t="s">
        <v>371</v>
      </c>
      <c r="D1420" s="5">
        <v>276</v>
      </c>
      <c r="E1420" s="5" t="s">
        <v>26</v>
      </c>
      <c r="F1420" s="5">
        <v>0</v>
      </c>
      <c r="G1420" s="5">
        <v>125</v>
      </c>
      <c r="H1420" s="5">
        <v>227</v>
      </c>
      <c r="I1420" s="5">
        <v>157</v>
      </c>
      <c r="J1420" s="5">
        <v>75</v>
      </c>
      <c r="K1420" s="5">
        <v>298</v>
      </c>
      <c r="L1420" s="5" t="s">
        <v>426</v>
      </c>
      <c r="M1420" s="5">
        <v>0</v>
      </c>
      <c r="N1420" s="5">
        <v>10.5</v>
      </c>
      <c r="O1420" s="5">
        <v>-2.17</v>
      </c>
      <c r="P1420" s="6">
        <v>12.43</v>
      </c>
    </row>
    <row r="1421" spans="1:16">
      <c r="A1421" s="17">
        <v>44992</v>
      </c>
      <c r="B1421" t="s">
        <v>249</v>
      </c>
      <c r="C1421" t="s">
        <v>245</v>
      </c>
      <c r="D1421" s="5">
        <v>205</v>
      </c>
      <c r="E1421" s="5">
        <v>0</v>
      </c>
      <c r="F1421" s="5" t="s">
        <v>19</v>
      </c>
      <c r="G1421" s="5">
        <v>263</v>
      </c>
      <c r="H1421" s="5">
        <v>296</v>
      </c>
      <c r="I1421" s="5">
        <v>255</v>
      </c>
      <c r="J1421" s="5">
        <v>320</v>
      </c>
      <c r="K1421" s="5">
        <v>204</v>
      </c>
      <c r="L1421" s="5">
        <v>0</v>
      </c>
      <c r="M1421" s="5" t="s">
        <v>18</v>
      </c>
      <c r="N1421" s="5">
        <v>2</v>
      </c>
      <c r="O1421" s="5">
        <v>-11.43</v>
      </c>
      <c r="P1421" s="6">
        <v>-11</v>
      </c>
    </row>
    <row r="1422" spans="1:16">
      <c r="A1422" s="17">
        <v>44992</v>
      </c>
      <c r="B1422" t="s">
        <v>216</v>
      </c>
      <c r="C1422" t="s">
        <v>213</v>
      </c>
      <c r="D1422" s="5">
        <v>500</v>
      </c>
      <c r="E1422" s="5">
        <v>0</v>
      </c>
      <c r="F1422" s="5" t="s">
        <v>19</v>
      </c>
      <c r="G1422" s="5" t="s">
        <v>34</v>
      </c>
      <c r="H1422" s="5" t="s">
        <v>34</v>
      </c>
      <c r="I1422" s="5" t="s">
        <v>34</v>
      </c>
      <c r="J1422" s="5" t="s">
        <v>34</v>
      </c>
      <c r="K1422" s="5">
        <v>484</v>
      </c>
      <c r="L1422" s="5">
        <v>0</v>
      </c>
      <c r="M1422" s="5" t="s">
        <v>44</v>
      </c>
      <c r="N1422" s="5">
        <v>1.5</v>
      </c>
      <c r="O1422" s="5">
        <v>0</v>
      </c>
      <c r="P1422" s="6">
        <v>0</v>
      </c>
    </row>
    <row r="1423" spans="1:16">
      <c r="A1423" s="17">
        <v>44992</v>
      </c>
      <c r="B1423" t="s">
        <v>202</v>
      </c>
      <c r="C1423" t="s">
        <v>203</v>
      </c>
      <c r="D1423" s="5">
        <v>460</v>
      </c>
      <c r="E1423" s="5" t="s">
        <v>37</v>
      </c>
      <c r="F1423" s="5">
        <v>0</v>
      </c>
      <c r="G1423" s="5">
        <v>115</v>
      </c>
      <c r="H1423" s="5">
        <v>225</v>
      </c>
      <c r="I1423" s="5">
        <v>175</v>
      </c>
      <c r="J1423" s="5">
        <v>121</v>
      </c>
      <c r="K1423" s="5">
        <v>242</v>
      </c>
      <c r="L1423" s="5" t="s">
        <v>27</v>
      </c>
      <c r="M1423" s="5">
        <v>0</v>
      </c>
      <c r="N1423" s="5">
        <v>6</v>
      </c>
      <c r="O1423" s="5">
        <v>-1.57</v>
      </c>
      <c r="P1423" s="6">
        <v>5.94</v>
      </c>
    </row>
    <row r="1424" spans="1:16">
      <c r="A1424" s="17">
        <v>44992</v>
      </c>
      <c r="B1424" t="s">
        <v>200</v>
      </c>
      <c r="C1424" t="s">
        <v>335</v>
      </c>
      <c r="D1424" s="5">
        <v>495</v>
      </c>
      <c r="E1424" s="5">
        <v>0</v>
      </c>
      <c r="F1424" s="5" t="s">
        <v>18</v>
      </c>
      <c r="G1424" s="5">
        <v>276</v>
      </c>
      <c r="H1424" s="5">
        <v>154</v>
      </c>
      <c r="I1424" s="5">
        <v>138</v>
      </c>
      <c r="J1424" s="5">
        <v>145</v>
      </c>
      <c r="K1424" s="5">
        <v>377</v>
      </c>
      <c r="L1424" s="5">
        <v>0</v>
      </c>
      <c r="M1424" s="5" t="s">
        <v>19</v>
      </c>
      <c r="N1424" s="5">
        <v>3.5</v>
      </c>
      <c r="O1424" s="5">
        <v>1.04</v>
      </c>
      <c r="P1424" s="6">
        <v>3.5</v>
      </c>
    </row>
    <row r="1425" spans="1:16">
      <c r="A1425" s="17">
        <v>44992</v>
      </c>
      <c r="B1425" t="s">
        <v>145</v>
      </c>
      <c r="C1425" t="s">
        <v>147</v>
      </c>
      <c r="D1425" s="5">
        <v>47</v>
      </c>
      <c r="E1425" s="5">
        <v>0</v>
      </c>
      <c r="F1425" s="5" t="s">
        <v>431</v>
      </c>
      <c r="G1425" s="5">
        <v>304</v>
      </c>
      <c r="H1425" s="5">
        <v>287</v>
      </c>
      <c r="I1425" s="5" t="s">
        <v>34</v>
      </c>
      <c r="J1425" s="5" t="s">
        <v>34</v>
      </c>
      <c r="K1425" s="5">
        <v>504</v>
      </c>
      <c r="L1425" s="5">
        <v>0</v>
      </c>
      <c r="M1425" s="5" t="s">
        <v>18</v>
      </c>
      <c r="N1425" s="5">
        <v>9</v>
      </c>
      <c r="O1425" s="5">
        <v>-11.39</v>
      </c>
      <c r="P1425" s="6">
        <v>1.92</v>
      </c>
    </row>
    <row r="1426" spans="1:16">
      <c r="A1426" s="17">
        <v>44993</v>
      </c>
      <c r="B1426" t="s">
        <v>71</v>
      </c>
      <c r="C1426" t="s">
        <v>272</v>
      </c>
      <c r="D1426" s="5">
        <v>370</v>
      </c>
      <c r="E1426" s="5">
        <v>0</v>
      </c>
      <c r="F1426" s="5" t="s">
        <v>18</v>
      </c>
      <c r="G1426" s="5">
        <v>31</v>
      </c>
      <c r="H1426" s="5">
        <v>155</v>
      </c>
      <c r="I1426" s="5">
        <v>91</v>
      </c>
      <c r="J1426" s="5">
        <v>147</v>
      </c>
      <c r="K1426" s="5">
        <v>89</v>
      </c>
      <c r="L1426" s="5" t="s">
        <v>18</v>
      </c>
      <c r="M1426" s="5">
        <v>0</v>
      </c>
      <c r="N1426" s="5">
        <v>4</v>
      </c>
      <c r="O1426" s="5">
        <v>-1.47</v>
      </c>
      <c r="P1426" s="6">
        <v>2.5299999999999998</v>
      </c>
    </row>
    <row r="1427" spans="1:16">
      <c r="A1427" s="17">
        <v>44993</v>
      </c>
      <c r="B1427" t="s">
        <v>311</v>
      </c>
      <c r="C1427" t="s">
        <v>290</v>
      </c>
      <c r="D1427" s="5">
        <v>455</v>
      </c>
      <c r="E1427" s="5">
        <v>0</v>
      </c>
      <c r="F1427" s="5" t="s">
        <v>19</v>
      </c>
      <c r="G1427" s="5">
        <v>103</v>
      </c>
      <c r="H1427" s="5">
        <v>73</v>
      </c>
      <c r="I1427" s="5">
        <v>42</v>
      </c>
      <c r="J1427" s="5">
        <v>86</v>
      </c>
      <c r="K1427" s="5">
        <v>380</v>
      </c>
      <c r="L1427" s="5" t="s">
        <v>18</v>
      </c>
      <c r="M1427" s="5">
        <v>0</v>
      </c>
      <c r="N1427" s="5">
        <v>-3</v>
      </c>
      <c r="O1427" s="5">
        <v>8.4</v>
      </c>
      <c r="P1427" s="6">
        <v>4.53</v>
      </c>
    </row>
    <row r="1428" spans="1:16">
      <c r="A1428" s="17">
        <v>44993</v>
      </c>
      <c r="B1428" t="s">
        <v>134</v>
      </c>
      <c r="C1428" t="s">
        <v>73</v>
      </c>
      <c r="D1428" s="5">
        <v>125</v>
      </c>
      <c r="E1428" s="5" t="s">
        <v>18</v>
      </c>
      <c r="F1428" s="5">
        <v>0</v>
      </c>
      <c r="G1428" s="5">
        <v>131</v>
      </c>
      <c r="H1428" s="5">
        <v>180</v>
      </c>
      <c r="I1428" s="5">
        <v>72</v>
      </c>
      <c r="J1428" s="5">
        <v>111</v>
      </c>
      <c r="K1428" s="5">
        <v>81</v>
      </c>
      <c r="L1428" s="5" t="s">
        <v>18</v>
      </c>
      <c r="M1428" s="5">
        <v>0</v>
      </c>
      <c r="N1428" s="5">
        <v>3</v>
      </c>
      <c r="O1428" s="5">
        <v>2.95</v>
      </c>
      <c r="P1428" s="6">
        <v>6.09</v>
      </c>
    </row>
    <row r="1429" spans="1:16">
      <c r="A1429" s="17">
        <v>44993</v>
      </c>
      <c r="B1429" t="s">
        <v>320</v>
      </c>
      <c r="C1429" t="s">
        <v>323</v>
      </c>
      <c r="D1429" s="5">
        <v>325</v>
      </c>
      <c r="E1429" s="5" t="s">
        <v>18</v>
      </c>
      <c r="F1429" s="5">
        <v>0</v>
      </c>
      <c r="G1429" s="5">
        <v>64</v>
      </c>
      <c r="H1429" s="5">
        <v>102</v>
      </c>
      <c r="I1429" s="5">
        <v>211</v>
      </c>
      <c r="J1429" s="5">
        <v>114</v>
      </c>
      <c r="K1429" s="5">
        <v>128</v>
      </c>
      <c r="L1429" s="5" t="s">
        <v>27</v>
      </c>
      <c r="M1429" s="5">
        <v>0</v>
      </c>
      <c r="N1429" s="5">
        <v>2</v>
      </c>
      <c r="O1429" s="5">
        <v>1.39</v>
      </c>
      <c r="P1429" s="6">
        <v>2.57</v>
      </c>
    </row>
    <row r="1430" spans="1:16">
      <c r="A1430" s="17">
        <v>44993</v>
      </c>
      <c r="B1430" t="s">
        <v>289</v>
      </c>
      <c r="C1430" t="s">
        <v>17</v>
      </c>
      <c r="D1430" s="5">
        <v>134</v>
      </c>
      <c r="E1430" s="5" t="s">
        <v>26</v>
      </c>
      <c r="F1430" s="5">
        <v>0</v>
      </c>
      <c r="G1430" s="5">
        <v>54</v>
      </c>
      <c r="H1430" s="5">
        <v>141</v>
      </c>
      <c r="I1430" s="5">
        <v>146</v>
      </c>
      <c r="J1430" s="5">
        <v>62</v>
      </c>
      <c r="K1430" s="5">
        <v>309</v>
      </c>
      <c r="L1430" s="5">
        <v>0</v>
      </c>
      <c r="M1430" s="5" t="s">
        <v>19</v>
      </c>
      <c r="N1430" s="5">
        <v>8</v>
      </c>
      <c r="O1430" s="5">
        <v>0.2</v>
      </c>
      <c r="P1430" s="6">
        <v>12.41</v>
      </c>
    </row>
    <row r="1431" spans="1:16">
      <c r="A1431" s="17">
        <v>44993</v>
      </c>
      <c r="B1431" t="s">
        <v>53</v>
      </c>
      <c r="C1431" t="s">
        <v>439</v>
      </c>
      <c r="D1431" s="5">
        <v>482</v>
      </c>
      <c r="E1431" s="5" t="s">
        <v>18</v>
      </c>
      <c r="F1431" s="5">
        <v>0</v>
      </c>
      <c r="G1431" s="5">
        <v>354</v>
      </c>
      <c r="H1431" s="5">
        <v>351</v>
      </c>
      <c r="I1431" s="5">
        <v>325</v>
      </c>
      <c r="J1431" s="5">
        <v>228</v>
      </c>
      <c r="K1431" s="5">
        <v>137</v>
      </c>
      <c r="L1431" s="5">
        <v>9</v>
      </c>
      <c r="M1431" s="5">
        <v>0</v>
      </c>
      <c r="N1431" s="5">
        <v>10</v>
      </c>
      <c r="O1431" s="5">
        <v>-17.13</v>
      </c>
      <c r="P1431" s="6">
        <v>-3.04</v>
      </c>
    </row>
    <row r="1432" spans="1:16">
      <c r="A1432" s="17">
        <v>44993</v>
      </c>
      <c r="B1432" t="s">
        <v>260</v>
      </c>
      <c r="C1432" t="s">
        <v>178</v>
      </c>
      <c r="D1432" s="5">
        <v>79</v>
      </c>
      <c r="E1432" s="5" t="s">
        <v>18</v>
      </c>
      <c r="F1432" s="5">
        <v>0</v>
      </c>
      <c r="G1432" s="5">
        <v>35</v>
      </c>
      <c r="H1432" s="5">
        <v>48</v>
      </c>
      <c r="I1432" s="5">
        <v>101</v>
      </c>
      <c r="J1432" s="5">
        <v>107</v>
      </c>
      <c r="K1432" s="5">
        <v>456</v>
      </c>
      <c r="L1432" s="5">
        <v>0</v>
      </c>
      <c r="M1432" s="5" t="s">
        <v>19</v>
      </c>
      <c r="N1432" s="5">
        <v>-3.5</v>
      </c>
      <c r="O1432" s="5">
        <v>13.08</v>
      </c>
      <c r="P1432" s="6">
        <v>6.47</v>
      </c>
    </row>
    <row r="1433" spans="1:16">
      <c r="A1433" s="17">
        <v>44993</v>
      </c>
      <c r="B1433" t="s">
        <v>219</v>
      </c>
      <c r="C1433" t="s">
        <v>341</v>
      </c>
      <c r="D1433" s="5">
        <v>45</v>
      </c>
      <c r="E1433" s="5">
        <v>0</v>
      </c>
      <c r="F1433" s="5" t="s">
        <v>19</v>
      </c>
      <c r="G1433" s="5">
        <v>55</v>
      </c>
      <c r="H1433" s="5">
        <v>84</v>
      </c>
      <c r="I1433" s="5">
        <v>51</v>
      </c>
      <c r="J1433" s="5">
        <v>61</v>
      </c>
      <c r="K1433" s="5">
        <v>512</v>
      </c>
      <c r="L1433" s="5">
        <v>0</v>
      </c>
      <c r="M1433" s="5">
        <v>2</v>
      </c>
      <c r="N1433" s="5">
        <v>6.5</v>
      </c>
      <c r="O1433" s="5">
        <v>4.33</v>
      </c>
      <c r="P1433" s="6">
        <v>8.5</v>
      </c>
    </row>
    <row r="1434" spans="1:16">
      <c r="A1434" s="17">
        <v>44993</v>
      </c>
      <c r="B1434" t="s">
        <v>210</v>
      </c>
      <c r="C1434" t="s">
        <v>133</v>
      </c>
      <c r="D1434" s="5">
        <v>3</v>
      </c>
      <c r="E1434" s="5">
        <v>0</v>
      </c>
      <c r="F1434" s="5" t="s">
        <v>37</v>
      </c>
      <c r="G1434" s="5">
        <v>300</v>
      </c>
      <c r="H1434" s="5">
        <v>148</v>
      </c>
      <c r="I1434" s="5">
        <v>130</v>
      </c>
      <c r="J1434" s="5">
        <v>82</v>
      </c>
      <c r="K1434" s="5">
        <v>434</v>
      </c>
      <c r="L1434" s="5" t="s">
        <v>18</v>
      </c>
      <c r="M1434" s="5">
        <v>0</v>
      </c>
      <c r="N1434" s="5">
        <v>6</v>
      </c>
      <c r="O1434" s="5">
        <v>1.96</v>
      </c>
      <c r="P1434" s="6">
        <v>8.66</v>
      </c>
    </row>
    <row r="1435" spans="1:16">
      <c r="A1435" s="17">
        <v>44993</v>
      </c>
      <c r="B1435" t="s">
        <v>105</v>
      </c>
      <c r="C1435" t="s">
        <v>180</v>
      </c>
      <c r="D1435" s="5">
        <v>287</v>
      </c>
      <c r="E1435" s="5" t="s">
        <v>19</v>
      </c>
      <c r="F1435" s="5">
        <v>0</v>
      </c>
      <c r="G1435" s="5">
        <v>330</v>
      </c>
      <c r="H1435" s="5">
        <v>243</v>
      </c>
      <c r="I1435" s="5">
        <v>343</v>
      </c>
      <c r="J1435" s="5">
        <v>196</v>
      </c>
      <c r="K1435" s="5" t="s">
        <v>34</v>
      </c>
      <c r="L1435" s="5">
        <v>3</v>
      </c>
      <c r="M1435" s="5">
        <v>0</v>
      </c>
      <c r="N1435" s="5">
        <v>3</v>
      </c>
      <c r="O1435" s="5">
        <v>-2.87</v>
      </c>
      <c r="P1435" s="6">
        <v>-0.26</v>
      </c>
    </row>
    <row r="1436" spans="1:16">
      <c r="A1436" s="17">
        <v>44993</v>
      </c>
      <c r="B1436" t="s">
        <v>318</v>
      </c>
      <c r="C1436" t="s">
        <v>319</v>
      </c>
      <c r="D1436" s="5">
        <v>503</v>
      </c>
      <c r="E1436" s="5">
        <v>2</v>
      </c>
      <c r="F1436" s="5">
        <v>0</v>
      </c>
      <c r="G1436" s="5">
        <v>203</v>
      </c>
      <c r="H1436" s="5">
        <v>206</v>
      </c>
      <c r="I1436" s="5">
        <v>213</v>
      </c>
      <c r="J1436" s="5">
        <v>194</v>
      </c>
      <c r="K1436" s="5">
        <v>129</v>
      </c>
      <c r="L1436" s="5">
        <v>0</v>
      </c>
      <c r="M1436" s="5" t="s">
        <v>18</v>
      </c>
      <c r="N1436" s="5">
        <v>2</v>
      </c>
      <c r="O1436" s="5">
        <v>-2.19</v>
      </c>
      <c r="P1436" s="6">
        <v>-2.81</v>
      </c>
    </row>
    <row r="1437" spans="1:16">
      <c r="A1437" s="17">
        <v>44993</v>
      </c>
      <c r="B1437" t="s">
        <v>256</v>
      </c>
      <c r="C1437" t="s">
        <v>259</v>
      </c>
      <c r="D1437" s="5">
        <v>55</v>
      </c>
      <c r="E1437" s="5">
        <v>0</v>
      </c>
      <c r="F1437" s="5" t="s">
        <v>427</v>
      </c>
      <c r="G1437" s="5">
        <v>100</v>
      </c>
      <c r="H1437" s="5">
        <v>204</v>
      </c>
      <c r="I1437" s="5">
        <v>63</v>
      </c>
      <c r="J1437" s="5">
        <v>65</v>
      </c>
      <c r="K1437" s="5">
        <v>458</v>
      </c>
      <c r="L1437" s="5" t="s">
        <v>27</v>
      </c>
      <c r="M1437" s="5">
        <v>0</v>
      </c>
      <c r="N1437" s="5">
        <v>14</v>
      </c>
      <c r="O1437" s="5">
        <v>-7.96</v>
      </c>
      <c r="P1437" s="6">
        <v>13.34</v>
      </c>
    </row>
    <row r="1438" spans="1:16">
      <c r="A1438" s="17">
        <v>44993</v>
      </c>
      <c r="B1438" t="s">
        <v>266</v>
      </c>
      <c r="C1438" t="s">
        <v>46</v>
      </c>
      <c r="D1438" s="5">
        <v>501</v>
      </c>
      <c r="E1438" s="5">
        <v>0</v>
      </c>
      <c r="F1438" s="5" t="s">
        <v>396</v>
      </c>
      <c r="G1438" s="5">
        <v>141</v>
      </c>
      <c r="H1438" s="5">
        <v>149</v>
      </c>
      <c r="I1438" s="5">
        <v>50</v>
      </c>
      <c r="J1438" s="5">
        <v>55</v>
      </c>
      <c r="K1438" s="5">
        <v>348</v>
      </c>
      <c r="L1438" s="5" t="s">
        <v>18</v>
      </c>
      <c r="M1438" s="5">
        <v>0</v>
      </c>
      <c r="N1438" s="5">
        <v>6</v>
      </c>
      <c r="O1438" s="5">
        <v>1.51</v>
      </c>
      <c r="P1438" s="6">
        <v>12.59</v>
      </c>
    </row>
    <row r="1439" spans="1:16">
      <c r="A1439" s="17">
        <v>44993</v>
      </c>
      <c r="B1439" t="s">
        <v>52</v>
      </c>
      <c r="C1439" t="s">
        <v>50</v>
      </c>
      <c r="D1439" s="5">
        <v>354</v>
      </c>
      <c r="E1439" s="5">
        <v>0</v>
      </c>
      <c r="F1439" s="5" t="s">
        <v>44</v>
      </c>
      <c r="G1439" s="5">
        <v>350</v>
      </c>
      <c r="H1439" s="5">
        <v>339</v>
      </c>
      <c r="I1439" s="5">
        <v>272</v>
      </c>
      <c r="J1439" s="5">
        <v>280</v>
      </c>
      <c r="K1439" s="5">
        <v>150</v>
      </c>
      <c r="L1439" s="5" t="s">
        <v>19</v>
      </c>
      <c r="M1439" s="5">
        <v>0</v>
      </c>
      <c r="N1439" s="5">
        <v>8</v>
      </c>
      <c r="O1439" s="5">
        <v>-16.100000000000001</v>
      </c>
      <c r="P1439" s="6">
        <v>-5.09</v>
      </c>
    </row>
    <row r="1440" spans="1:16">
      <c r="A1440" s="17">
        <v>44993</v>
      </c>
      <c r="B1440" t="s">
        <v>197</v>
      </c>
      <c r="C1440" t="s">
        <v>160</v>
      </c>
      <c r="D1440" s="5">
        <v>443</v>
      </c>
      <c r="E1440" s="5" t="s">
        <v>18</v>
      </c>
      <c r="F1440" s="5">
        <v>0</v>
      </c>
      <c r="G1440" s="5">
        <v>153</v>
      </c>
      <c r="H1440" s="5">
        <v>199</v>
      </c>
      <c r="I1440" s="5">
        <v>90</v>
      </c>
      <c r="J1440" s="5">
        <v>143</v>
      </c>
      <c r="K1440" s="5">
        <v>464</v>
      </c>
      <c r="L1440" s="5">
        <v>0</v>
      </c>
      <c r="M1440" s="5" t="s">
        <v>18</v>
      </c>
      <c r="N1440" s="5">
        <v>2.5</v>
      </c>
      <c r="O1440" s="5">
        <v>-1.27</v>
      </c>
      <c r="P1440" s="6">
        <v>-0.93</v>
      </c>
    </row>
    <row r="1441" spans="1:16">
      <c r="A1441" s="17">
        <v>44993</v>
      </c>
      <c r="B1441" t="s">
        <v>268</v>
      </c>
      <c r="C1441" t="s">
        <v>315</v>
      </c>
      <c r="D1441" s="5">
        <v>293</v>
      </c>
      <c r="E1441" s="5">
        <v>0</v>
      </c>
      <c r="F1441" s="5" t="s">
        <v>18</v>
      </c>
      <c r="G1441" s="5">
        <v>8</v>
      </c>
      <c r="H1441" s="5">
        <v>17</v>
      </c>
      <c r="I1441" s="5">
        <v>44</v>
      </c>
      <c r="J1441" s="5">
        <v>67</v>
      </c>
      <c r="K1441" s="5">
        <v>470</v>
      </c>
      <c r="L1441" s="5" t="s">
        <v>18</v>
      </c>
      <c r="M1441" s="5">
        <v>0</v>
      </c>
      <c r="N1441" s="5">
        <v>-2</v>
      </c>
      <c r="O1441" s="5">
        <v>12.89</v>
      </c>
      <c r="P1441" s="6">
        <v>11.88</v>
      </c>
    </row>
    <row r="1442" spans="1:16">
      <c r="A1442" s="17">
        <v>44993</v>
      </c>
      <c r="B1442" t="s">
        <v>440</v>
      </c>
      <c r="C1442" t="s">
        <v>39</v>
      </c>
      <c r="D1442" s="5">
        <v>232</v>
      </c>
      <c r="E1442" s="5">
        <v>0</v>
      </c>
      <c r="F1442" s="5" t="s">
        <v>19</v>
      </c>
      <c r="G1442" s="5">
        <v>57</v>
      </c>
      <c r="H1442" s="5">
        <v>91</v>
      </c>
      <c r="I1442" s="5">
        <v>86</v>
      </c>
      <c r="J1442" s="5">
        <v>234</v>
      </c>
      <c r="K1442" s="5">
        <v>353</v>
      </c>
      <c r="L1442" s="5" t="s">
        <v>18</v>
      </c>
      <c r="M1442" s="5">
        <v>0</v>
      </c>
      <c r="N1442" s="5">
        <v>-6</v>
      </c>
      <c r="O1442" s="5">
        <v>5.6</v>
      </c>
      <c r="P1442" s="6">
        <v>-3.35</v>
      </c>
    </row>
    <row r="1443" spans="1:16">
      <c r="A1443" s="17">
        <v>44993</v>
      </c>
      <c r="B1443" t="s">
        <v>74</v>
      </c>
      <c r="C1443" t="s">
        <v>392</v>
      </c>
      <c r="D1443" s="5">
        <v>474</v>
      </c>
      <c r="E1443" s="5">
        <v>0</v>
      </c>
      <c r="F1443" s="5" t="s">
        <v>18</v>
      </c>
      <c r="G1443" s="5">
        <v>182</v>
      </c>
      <c r="H1443" s="5">
        <v>159</v>
      </c>
      <c r="I1443" s="5">
        <v>286</v>
      </c>
      <c r="J1443" s="5">
        <v>60</v>
      </c>
      <c r="K1443" s="5">
        <v>256</v>
      </c>
      <c r="L1443" s="5">
        <v>0</v>
      </c>
      <c r="M1443" s="5" t="s">
        <v>18</v>
      </c>
      <c r="N1443" s="5">
        <v>7</v>
      </c>
      <c r="O1443" s="5">
        <v>1.29</v>
      </c>
      <c r="P1443" s="6">
        <v>14.27</v>
      </c>
    </row>
    <row r="1444" spans="1:16">
      <c r="A1444" s="17">
        <v>44993</v>
      </c>
      <c r="B1444" t="s">
        <v>250</v>
      </c>
      <c r="C1444" t="s">
        <v>420</v>
      </c>
      <c r="D1444" s="5">
        <v>246</v>
      </c>
      <c r="E1444" s="5" t="s">
        <v>37</v>
      </c>
      <c r="F1444" s="5">
        <v>0</v>
      </c>
      <c r="G1444" s="5">
        <v>290</v>
      </c>
      <c r="H1444" s="5">
        <v>270</v>
      </c>
      <c r="I1444" s="5">
        <v>162</v>
      </c>
      <c r="J1444" s="5">
        <v>76</v>
      </c>
      <c r="K1444" s="5">
        <v>161</v>
      </c>
      <c r="L1444" s="5" t="s">
        <v>304</v>
      </c>
      <c r="M1444" s="5">
        <v>0</v>
      </c>
      <c r="N1444" s="5">
        <v>14</v>
      </c>
      <c r="O1444" s="5">
        <v>-9.0299999999999994</v>
      </c>
      <c r="P1444" s="6">
        <v>11.06</v>
      </c>
    </row>
    <row r="1445" spans="1:16">
      <c r="A1445" s="17">
        <v>44993</v>
      </c>
      <c r="B1445" t="s">
        <v>305</v>
      </c>
      <c r="C1445" t="s">
        <v>124</v>
      </c>
      <c r="D1445" s="5">
        <v>401</v>
      </c>
      <c r="E1445" s="5">
        <v>0</v>
      </c>
      <c r="F1445" s="5" t="s">
        <v>37</v>
      </c>
      <c r="G1445" s="5">
        <v>12</v>
      </c>
      <c r="H1445" s="5">
        <v>59</v>
      </c>
      <c r="I1445" s="5">
        <v>46</v>
      </c>
      <c r="J1445" s="5">
        <v>24</v>
      </c>
      <c r="K1445" s="5">
        <v>461</v>
      </c>
      <c r="L1445" s="5" t="s">
        <v>19</v>
      </c>
      <c r="M1445" s="5">
        <v>0</v>
      </c>
      <c r="N1445" s="5">
        <v>4</v>
      </c>
      <c r="O1445" s="5">
        <v>13.65</v>
      </c>
      <c r="P1445" s="6">
        <v>19.239999999999998</v>
      </c>
    </row>
    <row r="1446" spans="1:16">
      <c r="A1446" s="17">
        <v>44993</v>
      </c>
      <c r="B1446" t="s">
        <v>340</v>
      </c>
      <c r="C1446" t="s">
        <v>104</v>
      </c>
      <c r="D1446" s="5">
        <v>33</v>
      </c>
      <c r="E1446" s="5" t="s">
        <v>18</v>
      </c>
      <c r="F1446" s="5">
        <v>0</v>
      </c>
      <c r="G1446" s="5">
        <v>145</v>
      </c>
      <c r="H1446" s="5">
        <v>200</v>
      </c>
      <c r="I1446" s="5">
        <v>40</v>
      </c>
      <c r="J1446" s="5">
        <v>22</v>
      </c>
      <c r="K1446" s="5">
        <v>267</v>
      </c>
      <c r="L1446" s="5">
        <v>0</v>
      </c>
      <c r="M1446" s="5" t="s">
        <v>18</v>
      </c>
      <c r="N1446" s="5">
        <v>11.5</v>
      </c>
      <c r="O1446" s="5">
        <v>0.22</v>
      </c>
      <c r="P1446" s="6">
        <v>14.35</v>
      </c>
    </row>
    <row r="1447" spans="1:16">
      <c r="A1447" s="17">
        <v>44993</v>
      </c>
      <c r="B1447" t="s">
        <v>153</v>
      </c>
      <c r="C1447" t="s">
        <v>424</v>
      </c>
      <c r="D1447" s="5">
        <v>180</v>
      </c>
      <c r="E1447" s="5" t="s">
        <v>19</v>
      </c>
      <c r="F1447" s="5">
        <v>0</v>
      </c>
      <c r="G1447" s="5">
        <v>293</v>
      </c>
      <c r="H1447" s="5">
        <v>257</v>
      </c>
      <c r="I1447" s="5">
        <v>121</v>
      </c>
      <c r="J1447" s="5">
        <v>117</v>
      </c>
      <c r="K1447" s="5">
        <v>77</v>
      </c>
      <c r="L1447" s="5" t="s">
        <v>75</v>
      </c>
      <c r="M1447" s="5">
        <v>0</v>
      </c>
      <c r="N1447" s="5">
        <v>14</v>
      </c>
      <c r="O1447" s="5">
        <v>-8.5500000000000007</v>
      </c>
      <c r="P1447" s="6">
        <v>5.12</v>
      </c>
    </row>
    <row r="1448" spans="1:16">
      <c r="A1448" s="17">
        <v>44993</v>
      </c>
      <c r="B1448" t="s">
        <v>273</v>
      </c>
      <c r="C1448" t="s">
        <v>322</v>
      </c>
      <c r="D1448" s="5">
        <v>179</v>
      </c>
      <c r="E1448" s="5" t="s">
        <v>18</v>
      </c>
      <c r="F1448" s="5">
        <v>0</v>
      </c>
      <c r="G1448" s="5">
        <v>197</v>
      </c>
      <c r="H1448" s="5">
        <v>263</v>
      </c>
      <c r="I1448" s="5">
        <v>180</v>
      </c>
      <c r="J1448" s="5">
        <v>106</v>
      </c>
      <c r="K1448" s="5">
        <v>103</v>
      </c>
      <c r="L1448" s="5">
        <v>0</v>
      </c>
      <c r="M1448" s="5" t="s">
        <v>18</v>
      </c>
      <c r="N1448" s="5">
        <v>7</v>
      </c>
      <c r="O1448" s="5">
        <v>-5.05</v>
      </c>
      <c r="P1448" s="6">
        <v>4.9000000000000004</v>
      </c>
    </row>
    <row r="1449" spans="1:16">
      <c r="A1449" s="17">
        <v>44993</v>
      </c>
      <c r="B1449" t="s">
        <v>55</v>
      </c>
      <c r="C1449" t="s">
        <v>56</v>
      </c>
      <c r="D1449" s="5">
        <v>92</v>
      </c>
      <c r="E1449" s="5">
        <v>0</v>
      </c>
      <c r="F1449" s="5" t="s">
        <v>37</v>
      </c>
      <c r="G1449" s="5">
        <v>349</v>
      </c>
      <c r="H1449" s="5">
        <v>357</v>
      </c>
      <c r="I1449" s="5">
        <v>342</v>
      </c>
      <c r="J1449" s="5">
        <v>210</v>
      </c>
      <c r="K1449" s="5">
        <v>269</v>
      </c>
      <c r="L1449" s="5" t="s">
        <v>60</v>
      </c>
      <c r="M1449" s="5">
        <v>0</v>
      </c>
      <c r="N1449" s="5">
        <v>11</v>
      </c>
      <c r="O1449" s="5">
        <v>-19.75</v>
      </c>
      <c r="P1449" s="6">
        <v>-1.61</v>
      </c>
    </row>
    <row r="1450" spans="1:16">
      <c r="A1450" s="17">
        <v>44993</v>
      </c>
      <c r="B1450" t="s">
        <v>267</v>
      </c>
      <c r="C1450" t="s">
        <v>390</v>
      </c>
      <c r="D1450" s="5">
        <v>130</v>
      </c>
      <c r="E1450" s="5">
        <v>0</v>
      </c>
      <c r="F1450" s="5" t="s">
        <v>37</v>
      </c>
      <c r="G1450" s="5">
        <v>76</v>
      </c>
      <c r="H1450" s="5">
        <v>230</v>
      </c>
      <c r="I1450" s="5">
        <v>9</v>
      </c>
      <c r="J1450" s="5">
        <v>74</v>
      </c>
      <c r="K1450" s="5">
        <v>449</v>
      </c>
      <c r="L1450" s="5">
        <v>0</v>
      </c>
      <c r="M1450" s="5" t="s">
        <v>18</v>
      </c>
      <c r="N1450" s="5">
        <v>11.5</v>
      </c>
      <c r="O1450" s="5">
        <v>-3.4</v>
      </c>
      <c r="P1450" s="6">
        <v>12.58</v>
      </c>
    </row>
    <row r="1451" spans="1:16">
      <c r="A1451" s="17">
        <v>44993</v>
      </c>
      <c r="B1451" t="s">
        <v>43</v>
      </c>
      <c r="C1451" t="s">
        <v>301</v>
      </c>
      <c r="D1451" s="5">
        <v>202</v>
      </c>
      <c r="E1451" s="5">
        <v>0</v>
      </c>
      <c r="F1451" s="5" t="s">
        <v>37</v>
      </c>
      <c r="G1451" s="5">
        <v>43</v>
      </c>
      <c r="H1451" s="5">
        <v>95</v>
      </c>
      <c r="I1451" s="5">
        <v>159</v>
      </c>
      <c r="J1451" s="5">
        <v>83</v>
      </c>
      <c r="K1451" s="5">
        <v>131</v>
      </c>
      <c r="L1451" s="5">
        <v>0</v>
      </c>
      <c r="M1451" s="5" t="s">
        <v>44</v>
      </c>
      <c r="N1451" s="5">
        <v>-2</v>
      </c>
      <c r="O1451" s="5">
        <v>1.42</v>
      </c>
      <c r="P1451" s="6">
        <v>1.68</v>
      </c>
    </row>
    <row r="1452" spans="1:16">
      <c r="A1452" s="17">
        <v>44993</v>
      </c>
      <c r="B1452" t="s">
        <v>102</v>
      </c>
      <c r="C1452" t="s">
        <v>65</v>
      </c>
      <c r="D1452" s="5">
        <v>194</v>
      </c>
      <c r="E1452" s="5">
        <v>0</v>
      </c>
      <c r="F1452" s="5" t="s">
        <v>18</v>
      </c>
      <c r="G1452" s="5">
        <v>88</v>
      </c>
      <c r="H1452" s="5">
        <v>146</v>
      </c>
      <c r="I1452" s="5">
        <v>309</v>
      </c>
      <c r="J1452" s="5">
        <v>238</v>
      </c>
      <c r="K1452" s="5">
        <v>120</v>
      </c>
      <c r="L1452" s="5" t="s">
        <v>18</v>
      </c>
      <c r="M1452" s="5">
        <v>0</v>
      </c>
      <c r="N1452" s="5">
        <v>-2.5</v>
      </c>
      <c r="O1452" s="5">
        <v>0.31</v>
      </c>
      <c r="P1452" s="6">
        <v>-2.98</v>
      </c>
    </row>
    <row r="1453" spans="1:16">
      <c r="A1453" s="17">
        <v>44993</v>
      </c>
      <c r="B1453" t="s">
        <v>233</v>
      </c>
      <c r="C1453" t="s">
        <v>317</v>
      </c>
      <c r="D1453" s="5">
        <v>231</v>
      </c>
      <c r="E1453" s="5">
        <v>0</v>
      </c>
      <c r="F1453" s="5" t="s">
        <v>18</v>
      </c>
      <c r="G1453" s="5">
        <v>119</v>
      </c>
      <c r="H1453" s="5">
        <v>175</v>
      </c>
      <c r="I1453" s="5">
        <v>81</v>
      </c>
      <c r="J1453" s="5">
        <v>94</v>
      </c>
      <c r="K1453" s="5">
        <v>251</v>
      </c>
      <c r="L1453" s="5" t="s">
        <v>18</v>
      </c>
      <c r="M1453" s="5">
        <v>0</v>
      </c>
      <c r="N1453" s="5">
        <v>6</v>
      </c>
      <c r="O1453" s="5">
        <v>-3.73</v>
      </c>
      <c r="P1453" s="6">
        <v>7.99</v>
      </c>
    </row>
    <row r="1454" spans="1:16">
      <c r="A1454" s="17">
        <v>44993</v>
      </c>
      <c r="B1454" t="s">
        <v>218</v>
      </c>
      <c r="C1454" t="s">
        <v>179</v>
      </c>
      <c r="D1454" s="5">
        <v>376</v>
      </c>
      <c r="E1454" s="5">
        <v>0</v>
      </c>
      <c r="F1454" s="5" t="s">
        <v>18</v>
      </c>
      <c r="G1454" s="5">
        <v>70</v>
      </c>
      <c r="H1454" s="5">
        <v>112</v>
      </c>
      <c r="I1454" s="5">
        <v>92</v>
      </c>
      <c r="J1454" s="5">
        <v>66</v>
      </c>
      <c r="K1454" s="5">
        <v>439</v>
      </c>
      <c r="L1454" s="5">
        <v>0</v>
      </c>
      <c r="M1454" s="5" t="s">
        <v>44</v>
      </c>
      <c r="N1454" s="5">
        <v>1</v>
      </c>
      <c r="O1454" s="5">
        <v>9.09</v>
      </c>
      <c r="P1454" s="6">
        <v>12.55</v>
      </c>
    </row>
    <row r="1455" spans="1:16">
      <c r="A1455" s="17">
        <v>44993</v>
      </c>
      <c r="B1455" t="s">
        <v>127</v>
      </c>
      <c r="C1455" t="s">
        <v>100</v>
      </c>
      <c r="D1455" s="5">
        <v>398</v>
      </c>
      <c r="E1455" s="5">
        <v>0</v>
      </c>
      <c r="F1455" s="5" t="s">
        <v>37</v>
      </c>
      <c r="G1455" s="5">
        <v>239</v>
      </c>
      <c r="H1455" s="5">
        <v>307</v>
      </c>
      <c r="I1455" s="5">
        <v>341</v>
      </c>
      <c r="J1455" s="5">
        <v>261</v>
      </c>
      <c r="K1455" s="5">
        <v>12</v>
      </c>
      <c r="L1455" s="5" t="s">
        <v>37</v>
      </c>
      <c r="M1455" s="5">
        <v>0</v>
      </c>
      <c r="N1455" s="5">
        <v>2</v>
      </c>
      <c r="O1455" s="5">
        <v>-11.35</v>
      </c>
      <c r="P1455" s="6">
        <v>-5.83</v>
      </c>
    </row>
    <row r="1456" spans="1:16">
      <c r="A1456" s="17">
        <v>44993</v>
      </c>
      <c r="B1456" t="s">
        <v>66</v>
      </c>
      <c r="C1456" t="s">
        <v>367</v>
      </c>
      <c r="D1456" s="5">
        <v>444</v>
      </c>
      <c r="E1456" s="5" t="s">
        <v>19</v>
      </c>
      <c r="F1456" s="5">
        <v>0</v>
      </c>
      <c r="G1456" s="5">
        <v>235</v>
      </c>
      <c r="H1456" s="5">
        <v>322</v>
      </c>
      <c r="I1456" s="5">
        <v>144</v>
      </c>
      <c r="J1456" s="5">
        <v>183</v>
      </c>
      <c r="K1456" s="5">
        <v>324</v>
      </c>
      <c r="L1456" s="5">
        <v>0</v>
      </c>
      <c r="M1456" s="5" t="s">
        <v>26</v>
      </c>
      <c r="N1456" s="5">
        <v>6</v>
      </c>
      <c r="O1456" s="5">
        <v>-10.08</v>
      </c>
      <c r="P1456" s="6">
        <v>-2.44</v>
      </c>
    </row>
    <row r="1457" spans="1:16">
      <c r="A1457" s="17">
        <v>44993</v>
      </c>
      <c r="B1457" t="s">
        <v>429</v>
      </c>
      <c r="C1457" t="s">
        <v>246</v>
      </c>
      <c r="D1457" s="5">
        <v>514</v>
      </c>
      <c r="E1457" s="5" t="s">
        <v>19</v>
      </c>
      <c r="F1457" s="5">
        <v>0</v>
      </c>
      <c r="G1457" s="5">
        <v>171</v>
      </c>
      <c r="H1457" s="5">
        <v>313</v>
      </c>
      <c r="I1457" s="5">
        <v>232</v>
      </c>
      <c r="J1457" s="5">
        <v>197</v>
      </c>
      <c r="K1457" s="5">
        <v>326</v>
      </c>
      <c r="L1457" s="5">
        <v>0</v>
      </c>
      <c r="M1457" s="5" t="s">
        <v>18</v>
      </c>
      <c r="N1457" s="5">
        <v>7</v>
      </c>
      <c r="O1457" s="5">
        <v>-10.93</v>
      </c>
      <c r="P1457" s="6">
        <v>-1.79</v>
      </c>
    </row>
    <row r="1458" spans="1:16">
      <c r="A1458" s="17">
        <v>44993</v>
      </c>
      <c r="B1458" t="s">
        <v>48</v>
      </c>
      <c r="C1458" t="s">
        <v>288</v>
      </c>
      <c r="D1458" s="5">
        <v>294</v>
      </c>
      <c r="E1458" s="5" t="s">
        <v>18</v>
      </c>
      <c r="F1458" s="5">
        <v>0</v>
      </c>
      <c r="G1458" s="5">
        <v>52</v>
      </c>
      <c r="H1458" s="5">
        <v>33</v>
      </c>
      <c r="I1458" s="5">
        <v>37</v>
      </c>
      <c r="J1458" s="5">
        <v>39</v>
      </c>
      <c r="K1458" s="5">
        <v>295</v>
      </c>
      <c r="L1458" s="5" t="s">
        <v>18</v>
      </c>
      <c r="M1458" s="5">
        <v>0</v>
      </c>
      <c r="N1458" s="5">
        <v>1.5</v>
      </c>
      <c r="O1458" s="5">
        <v>14.08</v>
      </c>
      <c r="P1458" s="6">
        <v>15.23</v>
      </c>
    </row>
    <row r="1459" spans="1:16">
      <c r="A1459" s="17">
        <v>44993</v>
      </c>
      <c r="B1459" t="s">
        <v>125</v>
      </c>
      <c r="C1459" t="s">
        <v>103</v>
      </c>
      <c r="D1459" s="5">
        <v>452</v>
      </c>
      <c r="E1459" s="5" t="s">
        <v>37</v>
      </c>
      <c r="F1459" s="5">
        <v>0</v>
      </c>
      <c r="G1459" s="5">
        <v>39</v>
      </c>
      <c r="H1459" s="5">
        <v>45</v>
      </c>
      <c r="I1459" s="5">
        <v>56</v>
      </c>
      <c r="J1459" s="5">
        <v>36</v>
      </c>
      <c r="K1459" s="5">
        <v>270</v>
      </c>
      <c r="L1459" s="5">
        <v>0</v>
      </c>
      <c r="M1459" s="5" t="s">
        <v>19</v>
      </c>
      <c r="N1459" s="5">
        <v>3</v>
      </c>
      <c r="O1459" s="5">
        <v>11.08</v>
      </c>
      <c r="P1459" s="6">
        <v>14.55</v>
      </c>
    </row>
    <row r="1460" spans="1:16">
      <c r="A1460" s="17">
        <v>44993</v>
      </c>
      <c r="B1460" t="s">
        <v>84</v>
      </c>
      <c r="C1460" t="s">
        <v>203</v>
      </c>
      <c r="D1460" s="5">
        <v>281</v>
      </c>
      <c r="E1460" s="5" t="s">
        <v>37</v>
      </c>
      <c r="F1460" s="5">
        <v>0</v>
      </c>
      <c r="G1460" s="5">
        <v>324</v>
      </c>
      <c r="H1460" s="5">
        <v>276</v>
      </c>
      <c r="I1460" s="5">
        <v>175</v>
      </c>
      <c r="J1460" s="5">
        <v>121</v>
      </c>
      <c r="K1460" s="5">
        <v>242</v>
      </c>
      <c r="L1460" s="5" t="s">
        <v>60</v>
      </c>
      <c r="M1460" s="5">
        <v>0</v>
      </c>
      <c r="N1460" s="5">
        <v>6.5</v>
      </c>
      <c r="O1460" s="5">
        <v>-2.83</v>
      </c>
      <c r="P1460" s="6">
        <v>5.75</v>
      </c>
    </row>
    <row r="1461" spans="1:16">
      <c r="A1461" s="17">
        <v>44993</v>
      </c>
      <c r="B1461" t="s">
        <v>255</v>
      </c>
      <c r="C1461" t="s">
        <v>208</v>
      </c>
      <c r="D1461" s="5">
        <v>301</v>
      </c>
      <c r="E1461" s="5" t="s">
        <v>18</v>
      </c>
      <c r="F1461" s="5">
        <v>0</v>
      </c>
      <c r="G1461" s="5">
        <v>73</v>
      </c>
      <c r="H1461" s="5">
        <v>223</v>
      </c>
      <c r="I1461" s="5">
        <v>58</v>
      </c>
      <c r="J1461" s="5">
        <v>54</v>
      </c>
      <c r="K1461" s="5">
        <v>16</v>
      </c>
      <c r="L1461" s="5">
        <v>0</v>
      </c>
      <c r="M1461" s="5" t="s">
        <v>19</v>
      </c>
      <c r="N1461" s="5">
        <v>10</v>
      </c>
      <c r="O1461" s="5">
        <v>-3.14</v>
      </c>
      <c r="P1461" s="6">
        <v>12.72</v>
      </c>
    </row>
    <row r="1462" spans="1:16">
      <c r="A1462" s="17">
        <v>44994</v>
      </c>
      <c r="B1462" t="s">
        <v>107</v>
      </c>
      <c r="C1462" t="s">
        <v>274</v>
      </c>
      <c r="D1462" s="5">
        <v>221</v>
      </c>
      <c r="E1462" s="5">
        <v>0</v>
      </c>
      <c r="F1462" s="5" t="s">
        <v>18</v>
      </c>
      <c r="G1462" s="5">
        <v>137</v>
      </c>
      <c r="H1462" s="5">
        <v>289</v>
      </c>
      <c r="I1462" s="5">
        <v>116</v>
      </c>
      <c r="J1462" s="5">
        <v>104</v>
      </c>
      <c r="K1462" s="5">
        <v>408</v>
      </c>
      <c r="L1462" s="5" t="s">
        <v>427</v>
      </c>
      <c r="M1462" s="5">
        <v>0</v>
      </c>
      <c r="N1462" s="5">
        <v>13.5</v>
      </c>
      <c r="O1462" s="5">
        <v>0</v>
      </c>
      <c r="P1462" s="6">
        <v>9.58</v>
      </c>
    </row>
    <row r="1463" spans="1:16">
      <c r="A1463" s="17">
        <v>44994</v>
      </c>
      <c r="B1463" t="s">
        <v>272</v>
      </c>
      <c r="C1463" t="s">
        <v>324</v>
      </c>
      <c r="D1463" s="5">
        <v>89</v>
      </c>
      <c r="E1463" s="5" t="s">
        <v>19</v>
      </c>
      <c r="F1463" s="5">
        <v>0</v>
      </c>
      <c r="G1463" s="5">
        <v>91</v>
      </c>
      <c r="H1463" s="5">
        <v>147</v>
      </c>
      <c r="I1463" s="5" t="s">
        <v>34</v>
      </c>
      <c r="J1463" s="5" t="s">
        <v>34</v>
      </c>
      <c r="K1463" s="5">
        <v>447</v>
      </c>
      <c r="L1463" s="5" t="s">
        <v>27</v>
      </c>
      <c r="M1463" s="5">
        <v>0</v>
      </c>
      <c r="N1463" s="5">
        <v>7</v>
      </c>
      <c r="O1463" s="5">
        <v>3.02</v>
      </c>
      <c r="P1463" s="6">
        <v>11.44</v>
      </c>
    </row>
    <row r="1464" spans="1:16">
      <c r="A1464" s="17">
        <v>44994</v>
      </c>
      <c r="B1464" t="s">
        <v>341</v>
      </c>
      <c r="C1464" t="s">
        <v>45</v>
      </c>
      <c r="D1464" s="5">
        <v>512</v>
      </c>
      <c r="E1464" s="5">
        <v>0</v>
      </c>
      <c r="F1464" s="5" t="s">
        <v>19</v>
      </c>
      <c r="G1464" s="5">
        <v>51</v>
      </c>
      <c r="H1464" s="5">
        <v>61</v>
      </c>
      <c r="I1464" s="5">
        <v>87</v>
      </c>
      <c r="J1464" s="5">
        <v>12</v>
      </c>
      <c r="K1464" s="5">
        <v>206</v>
      </c>
      <c r="L1464" s="5">
        <v>6</v>
      </c>
      <c r="M1464" s="5">
        <v>0</v>
      </c>
      <c r="N1464" s="5">
        <v>8</v>
      </c>
      <c r="O1464" s="5">
        <v>8.5</v>
      </c>
      <c r="P1464" s="6">
        <v>22.61</v>
      </c>
    </row>
    <row r="1465" spans="1:16">
      <c r="A1465" s="17">
        <v>44994</v>
      </c>
      <c r="B1465" t="s">
        <v>311</v>
      </c>
      <c r="C1465" t="s">
        <v>20</v>
      </c>
      <c r="D1465" s="5">
        <v>455</v>
      </c>
      <c r="E1465" s="5" t="s">
        <v>18</v>
      </c>
      <c r="F1465" s="5">
        <v>0</v>
      </c>
      <c r="G1465" s="5">
        <v>103</v>
      </c>
      <c r="H1465" s="5">
        <v>73</v>
      </c>
      <c r="I1465" s="5">
        <v>83</v>
      </c>
      <c r="J1465" s="5">
        <v>38</v>
      </c>
      <c r="K1465" s="5">
        <v>220</v>
      </c>
      <c r="L1465" s="5">
        <v>1</v>
      </c>
      <c r="M1465" s="5">
        <v>0</v>
      </c>
      <c r="N1465" s="5">
        <v>7</v>
      </c>
      <c r="O1465" s="5">
        <v>8.43</v>
      </c>
      <c r="P1465" s="6">
        <v>15.36</v>
      </c>
    </row>
    <row r="1466" spans="1:16">
      <c r="A1466" s="17">
        <v>44994</v>
      </c>
      <c r="B1466" t="s">
        <v>391</v>
      </c>
      <c r="C1466" t="s">
        <v>234</v>
      </c>
      <c r="D1466" s="5">
        <v>328</v>
      </c>
      <c r="E1466" s="5">
        <v>0</v>
      </c>
      <c r="F1466" s="5" t="s">
        <v>19</v>
      </c>
      <c r="G1466" s="5">
        <v>69</v>
      </c>
      <c r="H1466" s="5">
        <v>14</v>
      </c>
      <c r="I1466" s="5">
        <v>2</v>
      </c>
      <c r="J1466" s="5">
        <v>50</v>
      </c>
      <c r="K1466" s="5">
        <v>224</v>
      </c>
      <c r="L1466" s="5">
        <v>0</v>
      </c>
      <c r="M1466" s="5" t="s">
        <v>19</v>
      </c>
      <c r="N1466" s="5">
        <v>3</v>
      </c>
      <c r="O1466" s="5">
        <v>15.05</v>
      </c>
      <c r="P1466" s="6">
        <v>15.34</v>
      </c>
    </row>
    <row r="1467" spans="1:16">
      <c r="A1467" s="17">
        <v>44994</v>
      </c>
      <c r="B1467" t="s">
        <v>287</v>
      </c>
      <c r="C1467" t="s">
        <v>47</v>
      </c>
      <c r="D1467" s="5">
        <v>164</v>
      </c>
      <c r="E1467" s="5" t="s">
        <v>18</v>
      </c>
      <c r="F1467" s="5">
        <v>0</v>
      </c>
      <c r="G1467" s="5">
        <v>113</v>
      </c>
      <c r="H1467" s="5">
        <v>13</v>
      </c>
      <c r="I1467" s="5">
        <v>6</v>
      </c>
      <c r="J1467" s="5">
        <v>16</v>
      </c>
      <c r="K1467" s="5">
        <v>25</v>
      </c>
      <c r="L1467" s="5">
        <v>0</v>
      </c>
      <c r="M1467" s="5">
        <v>1</v>
      </c>
      <c r="N1467" s="5">
        <v>4</v>
      </c>
      <c r="O1467" s="5">
        <v>18.45</v>
      </c>
      <c r="P1467" s="6">
        <v>21.25</v>
      </c>
    </row>
    <row r="1468" spans="1:16">
      <c r="A1468" s="17">
        <v>44994</v>
      </c>
      <c r="B1468" t="s">
        <v>264</v>
      </c>
      <c r="C1468" t="s">
        <v>306</v>
      </c>
      <c r="D1468" s="5">
        <v>104</v>
      </c>
      <c r="E1468" s="5">
        <v>0</v>
      </c>
      <c r="F1468" s="5" t="s">
        <v>19</v>
      </c>
      <c r="G1468" s="5">
        <v>160</v>
      </c>
      <c r="H1468" s="5">
        <v>203</v>
      </c>
      <c r="I1468" s="5">
        <v>166</v>
      </c>
      <c r="J1468" s="5">
        <v>144</v>
      </c>
      <c r="K1468" s="5">
        <v>359</v>
      </c>
      <c r="L1468" s="5">
        <v>0</v>
      </c>
      <c r="M1468" s="5" t="s">
        <v>18</v>
      </c>
      <c r="N1468" s="5">
        <v>3</v>
      </c>
      <c r="O1468" s="5">
        <v>-1.92</v>
      </c>
      <c r="P1468" s="6">
        <v>2.1800000000000002</v>
      </c>
    </row>
    <row r="1469" spans="1:16">
      <c r="A1469" s="17">
        <v>44994</v>
      </c>
      <c r="B1469" t="s">
        <v>195</v>
      </c>
      <c r="C1469" t="s">
        <v>194</v>
      </c>
      <c r="D1469" s="5">
        <v>233</v>
      </c>
      <c r="E1469" s="5">
        <v>0</v>
      </c>
      <c r="F1469" s="5" t="s">
        <v>18</v>
      </c>
      <c r="G1469" s="5">
        <v>65</v>
      </c>
      <c r="H1469" s="5">
        <v>51</v>
      </c>
      <c r="I1469" s="5">
        <v>25</v>
      </c>
      <c r="J1469" s="5">
        <v>44</v>
      </c>
      <c r="K1469" s="5">
        <v>116</v>
      </c>
      <c r="L1469" s="5" t="s">
        <v>19</v>
      </c>
      <c r="M1469" s="5">
        <v>0</v>
      </c>
      <c r="N1469" s="5">
        <v>-3.5</v>
      </c>
      <c r="O1469" s="5">
        <v>14.71</v>
      </c>
      <c r="P1469" s="6">
        <v>12.81</v>
      </c>
    </row>
    <row r="1470" spans="1:16">
      <c r="A1470" s="17">
        <v>44994</v>
      </c>
      <c r="B1470" t="s">
        <v>280</v>
      </c>
      <c r="C1470" t="s">
        <v>278</v>
      </c>
      <c r="D1470" s="5">
        <v>291</v>
      </c>
      <c r="E1470" s="5" t="s">
        <v>18</v>
      </c>
      <c r="F1470" s="5">
        <v>0</v>
      </c>
      <c r="G1470" s="5">
        <v>114</v>
      </c>
      <c r="H1470" s="5">
        <v>151</v>
      </c>
      <c r="I1470" s="5">
        <v>258</v>
      </c>
      <c r="J1470" s="5">
        <v>138</v>
      </c>
      <c r="K1470" s="5">
        <v>24</v>
      </c>
      <c r="L1470" s="5">
        <v>0</v>
      </c>
      <c r="M1470" s="5" t="s">
        <v>37</v>
      </c>
      <c r="N1470" s="5">
        <v>-1</v>
      </c>
      <c r="O1470" s="5">
        <v>2.71</v>
      </c>
      <c r="P1470" s="6">
        <v>1.1100000000000001</v>
      </c>
    </row>
    <row r="1471" spans="1:16">
      <c r="A1471" s="17">
        <v>44994</v>
      </c>
      <c r="B1471" t="s">
        <v>323</v>
      </c>
      <c r="C1471" t="s">
        <v>407</v>
      </c>
      <c r="D1471" s="5">
        <v>128</v>
      </c>
      <c r="E1471" s="5" t="s">
        <v>60</v>
      </c>
      <c r="F1471" s="5">
        <v>0</v>
      </c>
      <c r="G1471" s="5">
        <v>211</v>
      </c>
      <c r="H1471" s="5">
        <v>114</v>
      </c>
      <c r="I1471" s="5">
        <v>106</v>
      </c>
      <c r="J1471" s="5">
        <v>81</v>
      </c>
      <c r="K1471" s="5">
        <v>334</v>
      </c>
      <c r="L1471" s="5" t="s">
        <v>18</v>
      </c>
      <c r="M1471" s="5">
        <v>0</v>
      </c>
      <c r="N1471" s="5">
        <v>5.5</v>
      </c>
      <c r="O1471" s="5">
        <v>2.77</v>
      </c>
      <c r="P1471" s="6">
        <v>6.53</v>
      </c>
    </row>
    <row r="1472" spans="1:16">
      <c r="A1472" s="17">
        <v>44994</v>
      </c>
      <c r="B1472" t="s">
        <v>337</v>
      </c>
      <c r="C1472" t="s">
        <v>220</v>
      </c>
      <c r="D1472" s="5">
        <v>317</v>
      </c>
      <c r="E1472" s="5">
        <v>0</v>
      </c>
      <c r="F1472" s="5" t="s">
        <v>19</v>
      </c>
      <c r="G1472" s="5">
        <v>85</v>
      </c>
      <c r="H1472" s="5">
        <v>30</v>
      </c>
      <c r="I1472" s="5">
        <v>21</v>
      </c>
      <c r="J1472" s="5">
        <v>6</v>
      </c>
      <c r="K1472" s="5">
        <v>84</v>
      </c>
      <c r="L1472" s="5">
        <v>6</v>
      </c>
      <c r="M1472" s="5">
        <v>0</v>
      </c>
      <c r="N1472" s="5">
        <v>7</v>
      </c>
      <c r="O1472" s="5">
        <v>14.73</v>
      </c>
      <c r="P1472" s="6">
        <v>24.4</v>
      </c>
    </row>
    <row r="1473" spans="1:16">
      <c r="A1473" s="17">
        <v>44994</v>
      </c>
      <c r="B1473" t="s">
        <v>17</v>
      </c>
      <c r="C1473" t="s">
        <v>21</v>
      </c>
      <c r="D1473" s="5">
        <v>309</v>
      </c>
      <c r="E1473" s="5" t="s">
        <v>18</v>
      </c>
      <c r="F1473" s="5">
        <v>0</v>
      </c>
      <c r="G1473" s="5">
        <v>146</v>
      </c>
      <c r="H1473" s="5">
        <v>62</v>
      </c>
      <c r="I1473" s="5">
        <v>10</v>
      </c>
      <c r="J1473" s="5">
        <v>29</v>
      </c>
      <c r="K1473" s="5">
        <v>102</v>
      </c>
      <c r="L1473" s="5">
        <v>6</v>
      </c>
      <c r="M1473" s="5">
        <v>0</v>
      </c>
      <c r="N1473" s="5">
        <v>6.5</v>
      </c>
      <c r="O1473" s="5">
        <v>12.43</v>
      </c>
      <c r="P1473" s="6">
        <v>16.39</v>
      </c>
    </row>
    <row r="1474" spans="1:16">
      <c r="A1474" s="17">
        <v>44994</v>
      </c>
      <c r="B1474" t="s">
        <v>254</v>
      </c>
      <c r="C1474" t="s">
        <v>300</v>
      </c>
      <c r="D1474" s="5">
        <v>351</v>
      </c>
      <c r="E1474" s="5">
        <v>0</v>
      </c>
      <c r="F1474" s="5" t="s">
        <v>37</v>
      </c>
      <c r="G1474" s="5">
        <v>60</v>
      </c>
      <c r="H1474" s="5">
        <v>176</v>
      </c>
      <c r="I1474" s="5">
        <v>61</v>
      </c>
      <c r="J1474" s="5">
        <v>0</v>
      </c>
      <c r="K1474" s="5">
        <v>420</v>
      </c>
      <c r="L1474" s="5" t="s">
        <v>18</v>
      </c>
      <c r="M1474" s="5">
        <v>0</v>
      </c>
      <c r="N1474" s="5">
        <v>7.5</v>
      </c>
      <c r="O1474" s="5">
        <v>-1.1299999999999999</v>
      </c>
      <c r="P1474" s="6">
        <v>12.73</v>
      </c>
    </row>
    <row r="1475" spans="1:16">
      <c r="A1475" s="17">
        <v>44994</v>
      </c>
      <c r="B1475" t="s">
        <v>268</v>
      </c>
      <c r="C1475" t="s">
        <v>346</v>
      </c>
      <c r="D1475" s="5">
        <v>293</v>
      </c>
      <c r="E1475" s="5" t="s">
        <v>18</v>
      </c>
      <c r="F1475" s="5">
        <v>0</v>
      </c>
      <c r="G1475" s="5">
        <v>8</v>
      </c>
      <c r="H1475" s="5">
        <v>17</v>
      </c>
      <c r="I1475" s="5">
        <v>23</v>
      </c>
      <c r="J1475" s="5">
        <v>32</v>
      </c>
      <c r="K1475" s="5">
        <v>162</v>
      </c>
      <c r="L1475" s="5">
        <v>0</v>
      </c>
      <c r="M1475" s="5" t="s">
        <v>18</v>
      </c>
      <c r="N1475" s="5">
        <v>3.5</v>
      </c>
      <c r="O1475" s="5">
        <v>13.29</v>
      </c>
      <c r="P1475" s="6">
        <v>15.75</v>
      </c>
    </row>
    <row r="1476" spans="1:16">
      <c r="A1476" s="17">
        <v>44994</v>
      </c>
      <c r="B1476" t="s">
        <v>260</v>
      </c>
      <c r="C1476" t="s">
        <v>374</v>
      </c>
      <c r="D1476" s="5">
        <v>79</v>
      </c>
      <c r="E1476" s="5" t="s">
        <v>19</v>
      </c>
      <c r="F1476" s="5">
        <v>0</v>
      </c>
      <c r="G1476" s="5">
        <v>35</v>
      </c>
      <c r="H1476" s="5">
        <v>48</v>
      </c>
      <c r="I1476" s="5">
        <v>7</v>
      </c>
      <c r="J1476" s="5">
        <v>3</v>
      </c>
      <c r="K1476" s="5">
        <v>422</v>
      </c>
      <c r="L1476" s="5">
        <v>10</v>
      </c>
      <c r="M1476" s="5">
        <v>0</v>
      </c>
      <c r="N1476" s="5">
        <v>9</v>
      </c>
      <c r="O1476" s="5">
        <v>13.16</v>
      </c>
      <c r="P1476" s="6">
        <v>26.77</v>
      </c>
    </row>
    <row r="1477" spans="1:16">
      <c r="A1477" s="17">
        <v>44994</v>
      </c>
      <c r="B1477" t="s">
        <v>124</v>
      </c>
      <c r="C1477" t="s">
        <v>404</v>
      </c>
      <c r="D1477" s="5">
        <v>461</v>
      </c>
      <c r="E1477" s="5" t="s">
        <v>37</v>
      </c>
      <c r="F1477" s="5">
        <v>0</v>
      </c>
      <c r="G1477" s="5">
        <v>46</v>
      </c>
      <c r="H1477" s="5">
        <v>24</v>
      </c>
      <c r="I1477" s="5">
        <v>3</v>
      </c>
      <c r="J1477" s="5">
        <v>7</v>
      </c>
      <c r="K1477" s="5">
        <v>171</v>
      </c>
      <c r="L1477" s="5">
        <v>0</v>
      </c>
      <c r="M1477" s="5">
        <v>1</v>
      </c>
      <c r="N1477" s="5">
        <v>4.5</v>
      </c>
      <c r="O1477" s="5">
        <v>19.829999999999998</v>
      </c>
      <c r="P1477" s="6">
        <v>22</v>
      </c>
    </row>
    <row r="1478" spans="1:16">
      <c r="A1478" s="17">
        <v>44994</v>
      </c>
      <c r="B1478" t="s">
        <v>440</v>
      </c>
      <c r="C1478" t="s">
        <v>42</v>
      </c>
      <c r="D1478" s="5">
        <v>232</v>
      </c>
      <c r="E1478" s="5">
        <v>0</v>
      </c>
      <c r="F1478" s="5" t="s">
        <v>19</v>
      </c>
      <c r="G1478" s="5">
        <v>57</v>
      </c>
      <c r="H1478" s="5">
        <v>91</v>
      </c>
      <c r="I1478" s="5">
        <v>13</v>
      </c>
      <c r="J1478" s="5">
        <v>2</v>
      </c>
      <c r="K1478" s="5">
        <v>386</v>
      </c>
      <c r="L1478" s="5">
        <v>0</v>
      </c>
      <c r="M1478" s="5">
        <v>1</v>
      </c>
      <c r="N1478" s="5">
        <v>12</v>
      </c>
      <c r="O1478" s="5">
        <v>5.6</v>
      </c>
      <c r="P1478" s="6">
        <v>27.6</v>
      </c>
    </row>
    <row r="1479" spans="1:16">
      <c r="A1479" s="17">
        <v>44994</v>
      </c>
      <c r="B1479" t="s">
        <v>73</v>
      </c>
      <c r="C1479" t="s">
        <v>209</v>
      </c>
      <c r="D1479" s="5">
        <v>81</v>
      </c>
      <c r="E1479" s="5" t="s">
        <v>19</v>
      </c>
      <c r="F1479" s="5">
        <v>0</v>
      </c>
      <c r="G1479" s="5">
        <v>72</v>
      </c>
      <c r="H1479" s="5">
        <v>111</v>
      </c>
      <c r="I1479" s="5">
        <v>33</v>
      </c>
      <c r="J1479" s="5">
        <v>31</v>
      </c>
      <c r="K1479" s="5">
        <v>342</v>
      </c>
      <c r="L1479" s="5">
        <v>1</v>
      </c>
      <c r="M1479" s="5">
        <v>0</v>
      </c>
      <c r="N1479" s="5">
        <v>8.5</v>
      </c>
      <c r="O1479" s="5">
        <v>6.09</v>
      </c>
      <c r="P1479" s="6">
        <v>18.93</v>
      </c>
    </row>
    <row r="1480" spans="1:16">
      <c r="A1480" s="17">
        <v>44994</v>
      </c>
      <c r="B1480" t="s">
        <v>151</v>
      </c>
      <c r="C1480" t="s">
        <v>54</v>
      </c>
      <c r="D1480" s="5">
        <v>314</v>
      </c>
      <c r="E1480" s="5" t="s">
        <v>18</v>
      </c>
      <c r="F1480" s="5">
        <v>0</v>
      </c>
      <c r="G1480" s="5">
        <v>223</v>
      </c>
      <c r="H1480" s="5">
        <v>273</v>
      </c>
      <c r="I1480" s="5">
        <v>295</v>
      </c>
      <c r="J1480" s="5">
        <v>303</v>
      </c>
      <c r="K1480" s="5">
        <v>167</v>
      </c>
      <c r="L1480" s="5" t="s">
        <v>26</v>
      </c>
      <c r="M1480" s="5">
        <v>0</v>
      </c>
      <c r="N1480" s="5" t="e">
        <v>#N/A</v>
      </c>
      <c r="O1480" s="5">
        <v>-8.1199999999999992</v>
      </c>
      <c r="P1480" s="6">
        <v>-10.9</v>
      </c>
    </row>
    <row r="1481" spans="1:16">
      <c r="A1481" s="17">
        <v>44994</v>
      </c>
      <c r="B1481" t="s">
        <v>212</v>
      </c>
      <c r="C1481" t="s">
        <v>118</v>
      </c>
      <c r="D1481" s="5">
        <v>56</v>
      </c>
      <c r="E1481" s="5" t="s">
        <v>18</v>
      </c>
      <c r="F1481" s="5">
        <v>0</v>
      </c>
      <c r="G1481" s="5" t="s">
        <v>34</v>
      </c>
      <c r="H1481" s="5" t="s">
        <v>34</v>
      </c>
      <c r="I1481" s="5" t="s">
        <v>34</v>
      </c>
      <c r="J1481" s="5" t="s">
        <v>34</v>
      </c>
      <c r="K1481" s="5">
        <v>510</v>
      </c>
      <c r="L1481" s="5" t="s">
        <v>60</v>
      </c>
      <c r="M1481" s="5">
        <v>0</v>
      </c>
      <c r="N1481" s="5" t="e">
        <v>#N/A</v>
      </c>
      <c r="O1481" s="5">
        <v>0</v>
      </c>
      <c r="P1481" s="6">
        <v>0</v>
      </c>
    </row>
    <row r="1482" spans="1:16">
      <c r="A1482" s="17">
        <v>44994</v>
      </c>
      <c r="B1482" t="s">
        <v>213</v>
      </c>
      <c r="C1482" t="s">
        <v>380</v>
      </c>
      <c r="D1482" s="5">
        <v>484</v>
      </c>
      <c r="E1482" s="5" t="s">
        <v>18</v>
      </c>
      <c r="F1482" s="5">
        <v>0</v>
      </c>
      <c r="G1482" s="5" t="s">
        <v>34</v>
      </c>
      <c r="H1482" s="5" t="s">
        <v>34</v>
      </c>
      <c r="I1482" s="5">
        <v>112</v>
      </c>
      <c r="J1482" s="5">
        <v>96</v>
      </c>
      <c r="K1482" s="5">
        <v>415</v>
      </c>
      <c r="L1482" s="5" t="s">
        <v>19</v>
      </c>
      <c r="M1482" s="5">
        <v>0</v>
      </c>
      <c r="N1482" s="5">
        <v>11.5</v>
      </c>
      <c r="O1482" s="5">
        <v>0</v>
      </c>
      <c r="P1482" s="6">
        <v>7.06</v>
      </c>
    </row>
    <row r="1483" spans="1:16">
      <c r="A1483" s="17">
        <v>44994</v>
      </c>
      <c r="B1483" t="s">
        <v>40</v>
      </c>
      <c r="C1483" t="s">
        <v>282</v>
      </c>
      <c r="D1483" s="5">
        <v>283</v>
      </c>
      <c r="E1483" s="5" t="s">
        <v>18</v>
      </c>
      <c r="F1483" s="5">
        <v>0</v>
      </c>
      <c r="G1483" s="5">
        <v>326</v>
      </c>
      <c r="H1483" s="5">
        <v>310</v>
      </c>
      <c r="I1483" s="5">
        <v>143</v>
      </c>
      <c r="J1483" s="5">
        <v>69</v>
      </c>
      <c r="K1483" s="5">
        <v>177</v>
      </c>
      <c r="L1483" s="5" t="s">
        <v>37</v>
      </c>
      <c r="M1483" s="5">
        <v>0</v>
      </c>
      <c r="N1483" s="5">
        <v>12</v>
      </c>
      <c r="O1483" s="5">
        <v>-6.03</v>
      </c>
      <c r="P1483" s="6">
        <v>10.72</v>
      </c>
    </row>
    <row r="1484" spans="1:16">
      <c r="A1484" s="17">
        <v>44994</v>
      </c>
      <c r="B1484" t="s">
        <v>183</v>
      </c>
      <c r="C1484" t="s">
        <v>138</v>
      </c>
      <c r="D1484" s="5">
        <v>138</v>
      </c>
      <c r="E1484" s="5" t="s">
        <v>37</v>
      </c>
      <c r="F1484" s="5">
        <v>0</v>
      </c>
      <c r="G1484" s="5">
        <v>149</v>
      </c>
      <c r="H1484" s="5">
        <v>98</v>
      </c>
      <c r="I1484" s="5">
        <v>190</v>
      </c>
      <c r="J1484" s="5">
        <v>132</v>
      </c>
      <c r="K1484" s="5">
        <v>347</v>
      </c>
      <c r="L1484" s="5" t="s">
        <v>18</v>
      </c>
      <c r="M1484" s="5">
        <v>0</v>
      </c>
      <c r="N1484" s="5">
        <v>-2.5</v>
      </c>
      <c r="O1484" s="5">
        <v>4.45</v>
      </c>
      <c r="P1484" s="6">
        <v>0</v>
      </c>
    </row>
    <row r="1485" spans="1:16">
      <c r="A1485" s="17">
        <v>44994</v>
      </c>
      <c r="B1485" t="s">
        <v>318</v>
      </c>
      <c r="C1485" t="s">
        <v>326</v>
      </c>
      <c r="D1485" s="5">
        <v>503</v>
      </c>
      <c r="E1485" s="5">
        <v>2</v>
      </c>
      <c r="F1485" s="5">
        <v>0</v>
      </c>
      <c r="G1485" s="5">
        <v>203</v>
      </c>
      <c r="H1485" s="5">
        <v>206</v>
      </c>
      <c r="I1485" s="5">
        <v>84</v>
      </c>
      <c r="J1485" s="5">
        <v>52</v>
      </c>
      <c r="K1485" s="5">
        <v>90</v>
      </c>
      <c r="L1485" s="5">
        <v>0</v>
      </c>
      <c r="M1485" s="5" t="s">
        <v>18</v>
      </c>
      <c r="N1485" s="5">
        <v>10</v>
      </c>
      <c r="O1485" s="5">
        <v>-2.19</v>
      </c>
      <c r="P1485" s="6">
        <v>11.72</v>
      </c>
    </row>
    <row r="1486" spans="1:16">
      <c r="A1486" s="17">
        <v>44994</v>
      </c>
      <c r="B1486" t="s">
        <v>135</v>
      </c>
      <c r="C1486" t="s">
        <v>408</v>
      </c>
      <c r="D1486" s="5">
        <v>345</v>
      </c>
      <c r="E1486" s="5" t="s">
        <v>37</v>
      </c>
      <c r="F1486" s="5">
        <v>0</v>
      </c>
      <c r="G1486" s="5">
        <v>335</v>
      </c>
      <c r="H1486" s="5">
        <v>134</v>
      </c>
      <c r="I1486" s="5">
        <v>49</v>
      </c>
      <c r="J1486" s="5">
        <v>49</v>
      </c>
      <c r="K1486" s="5">
        <v>253</v>
      </c>
      <c r="L1486" s="5">
        <v>0</v>
      </c>
      <c r="M1486" s="5" t="s">
        <v>19</v>
      </c>
      <c r="N1486" s="5">
        <v>5</v>
      </c>
      <c r="O1486" s="5">
        <v>7.93</v>
      </c>
      <c r="P1486" s="6">
        <v>15.24</v>
      </c>
    </row>
    <row r="1487" spans="1:16">
      <c r="A1487" s="17">
        <v>44994</v>
      </c>
      <c r="B1487" t="s">
        <v>259</v>
      </c>
      <c r="C1487" t="s">
        <v>217</v>
      </c>
      <c r="D1487" s="5">
        <v>458</v>
      </c>
      <c r="E1487" s="5" t="s">
        <v>60</v>
      </c>
      <c r="F1487" s="5">
        <v>0</v>
      </c>
      <c r="G1487" s="5">
        <v>63</v>
      </c>
      <c r="H1487" s="5">
        <v>65</v>
      </c>
      <c r="I1487" s="5">
        <v>29</v>
      </c>
      <c r="J1487" s="5">
        <v>64</v>
      </c>
      <c r="K1487" s="5">
        <v>299</v>
      </c>
      <c r="L1487" s="5" t="s">
        <v>37</v>
      </c>
      <c r="M1487" s="5">
        <v>0</v>
      </c>
      <c r="N1487" s="5">
        <v>2.5</v>
      </c>
      <c r="O1487" s="5">
        <v>13.45</v>
      </c>
      <c r="P1487" s="6">
        <v>15.15</v>
      </c>
    </row>
    <row r="1488" spans="1:16">
      <c r="A1488" s="17">
        <v>44994</v>
      </c>
      <c r="B1488" t="s">
        <v>81</v>
      </c>
      <c r="C1488" t="s">
        <v>381</v>
      </c>
      <c r="D1488" s="5">
        <v>502</v>
      </c>
      <c r="E1488" s="5">
        <v>0</v>
      </c>
      <c r="F1488" s="5" t="s">
        <v>18</v>
      </c>
      <c r="G1488" s="5" t="s">
        <v>34</v>
      </c>
      <c r="H1488" s="5" t="s">
        <v>34</v>
      </c>
      <c r="I1488" s="5" t="s">
        <v>34</v>
      </c>
      <c r="J1488" s="5" t="s">
        <v>34</v>
      </c>
      <c r="K1488" s="5" t="s">
        <v>34</v>
      </c>
      <c r="L1488" s="5" t="e">
        <v>#N/A</v>
      </c>
      <c r="M1488" s="5" t="e">
        <v>#N/A</v>
      </c>
      <c r="N1488" s="5" t="e">
        <v>#N/A</v>
      </c>
      <c r="O1488" s="5">
        <v>0</v>
      </c>
      <c r="P1488" s="6" t="e">
        <v>#N/A</v>
      </c>
    </row>
    <row r="1489" spans="1:16">
      <c r="A1489" s="17">
        <v>44994</v>
      </c>
      <c r="B1489" t="s">
        <v>49</v>
      </c>
      <c r="C1489" t="s">
        <v>51</v>
      </c>
      <c r="D1489" s="5">
        <v>245</v>
      </c>
      <c r="E1489" s="5">
        <v>0</v>
      </c>
      <c r="F1489" s="5" t="s">
        <v>18</v>
      </c>
      <c r="G1489" s="5">
        <v>254</v>
      </c>
      <c r="H1489" s="5">
        <v>246</v>
      </c>
      <c r="I1489" s="5">
        <v>0</v>
      </c>
      <c r="J1489" s="5">
        <v>0</v>
      </c>
      <c r="K1489" s="5">
        <v>212</v>
      </c>
      <c r="L1489" s="5" t="s">
        <v>18</v>
      </c>
      <c r="M1489" s="5">
        <v>0</v>
      </c>
      <c r="N1489" s="5" t="e">
        <v>#N/A</v>
      </c>
      <c r="O1489" s="5">
        <v>-11.81</v>
      </c>
      <c r="P1489" s="6">
        <v>0</v>
      </c>
    </row>
    <row r="1490" spans="1:16">
      <c r="A1490" s="17">
        <v>44994</v>
      </c>
      <c r="B1490" t="s">
        <v>160</v>
      </c>
      <c r="C1490" t="s">
        <v>196</v>
      </c>
      <c r="D1490" s="5">
        <v>464</v>
      </c>
      <c r="E1490" s="5" t="s">
        <v>18</v>
      </c>
      <c r="F1490" s="5">
        <v>0</v>
      </c>
      <c r="G1490" s="5">
        <v>90</v>
      </c>
      <c r="H1490" s="5">
        <v>143</v>
      </c>
      <c r="I1490" s="5">
        <v>194</v>
      </c>
      <c r="J1490" s="5">
        <v>41</v>
      </c>
      <c r="K1490" s="5">
        <v>118</v>
      </c>
      <c r="L1490" s="5" t="s">
        <v>26</v>
      </c>
      <c r="M1490" s="5">
        <v>0</v>
      </c>
      <c r="N1490" s="5">
        <v>11</v>
      </c>
      <c r="O1490" s="5">
        <v>-0.67</v>
      </c>
      <c r="P1490" s="6">
        <v>17.239999999999998</v>
      </c>
    </row>
    <row r="1491" spans="1:16">
      <c r="A1491" s="17">
        <v>44994</v>
      </c>
      <c r="B1491" t="s">
        <v>384</v>
      </c>
      <c r="C1491" t="s">
        <v>269</v>
      </c>
      <c r="D1491" s="5">
        <v>305</v>
      </c>
      <c r="E1491" s="5" t="s">
        <v>19</v>
      </c>
      <c r="F1491" s="5">
        <v>0</v>
      </c>
      <c r="G1491" s="5">
        <v>67</v>
      </c>
      <c r="H1491" s="5">
        <v>37</v>
      </c>
      <c r="I1491" s="5">
        <v>4</v>
      </c>
      <c r="J1491" s="5">
        <v>23</v>
      </c>
      <c r="K1491" s="5">
        <v>153</v>
      </c>
      <c r="L1491" s="5">
        <v>0</v>
      </c>
      <c r="M1491" s="5" t="s">
        <v>18</v>
      </c>
      <c r="N1491" s="5">
        <v>2.5</v>
      </c>
      <c r="O1491" s="5">
        <v>14.14</v>
      </c>
      <c r="P1491" s="6">
        <v>16.510000000000002</v>
      </c>
    </row>
    <row r="1492" spans="1:16">
      <c r="A1492" s="17">
        <v>44994</v>
      </c>
      <c r="B1492" t="s">
        <v>277</v>
      </c>
      <c r="C1492" t="s">
        <v>276</v>
      </c>
      <c r="D1492" s="5">
        <v>44</v>
      </c>
      <c r="E1492" s="5" t="s">
        <v>19</v>
      </c>
      <c r="F1492" s="5">
        <v>0</v>
      </c>
      <c r="G1492" s="5">
        <v>93</v>
      </c>
      <c r="H1492" s="5">
        <v>213</v>
      </c>
      <c r="I1492" s="5">
        <v>140</v>
      </c>
      <c r="J1492" s="5">
        <v>119</v>
      </c>
      <c r="K1492" s="5">
        <v>4</v>
      </c>
      <c r="L1492" s="5">
        <v>0</v>
      </c>
      <c r="M1492" s="5" t="s">
        <v>18</v>
      </c>
      <c r="N1492" s="5">
        <v>7.5</v>
      </c>
      <c r="O1492" s="5">
        <v>-1.82</v>
      </c>
      <c r="P1492" s="6">
        <v>5.92</v>
      </c>
    </row>
    <row r="1493" spans="1:16">
      <c r="A1493" s="17">
        <v>44994</v>
      </c>
      <c r="B1493" t="s">
        <v>288</v>
      </c>
      <c r="C1493" t="s">
        <v>123</v>
      </c>
      <c r="D1493" s="5">
        <v>295</v>
      </c>
      <c r="E1493" s="5" t="s">
        <v>19</v>
      </c>
      <c r="F1493" s="5">
        <v>0</v>
      </c>
      <c r="G1493" s="5">
        <v>37</v>
      </c>
      <c r="H1493" s="5">
        <v>39</v>
      </c>
      <c r="I1493" s="5">
        <v>14</v>
      </c>
      <c r="J1493" s="5">
        <v>9</v>
      </c>
      <c r="K1493" s="5">
        <v>392</v>
      </c>
      <c r="L1493" s="5" t="s">
        <v>18</v>
      </c>
      <c r="M1493" s="5">
        <v>0</v>
      </c>
      <c r="N1493" s="5">
        <v>6</v>
      </c>
      <c r="O1493" s="5">
        <v>15.59</v>
      </c>
      <c r="P1493" s="6">
        <v>23.12</v>
      </c>
    </row>
    <row r="1494" spans="1:16">
      <c r="A1494" s="17">
        <v>44994</v>
      </c>
      <c r="B1494" t="s">
        <v>104</v>
      </c>
      <c r="C1494" t="s">
        <v>406</v>
      </c>
      <c r="D1494" s="5">
        <v>267</v>
      </c>
      <c r="E1494" s="5" t="s">
        <v>18</v>
      </c>
      <c r="F1494" s="5">
        <v>0</v>
      </c>
      <c r="G1494" s="5">
        <v>40</v>
      </c>
      <c r="H1494" s="5">
        <v>22</v>
      </c>
      <c r="I1494" s="5">
        <v>45</v>
      </c>
      <c r="J1494" s="5">
        <v>11</v>
      </c>
      <c r="K1494" s="5">
        <v>450</v>
      </c>
      <c r="L1494" s="5">
        <v>2</v>
      </c>
      <c r="M1494" s="5">
        <v>0</v>
      </c>
      <c r="N1494" s="5">
        <v>2</v>
      </c>
      <c r="O1494" s="5">
        <v>15.07</v>
      </c>
      <c r="P1494" s="6">
        <v>20.420000000000002</v>
      </c>
    </row>
    <row r="1495" spans="1:16">
      <c r="A1495" s="17">
        <v>44994</v>
      </c>
      <c r="B1495" t="s">
        <v>266</v>
      </c>
      <c r="C1495" t="s">
        <v>386</v>
      </c>
      <c r="D1495" s="5">
        <v>501</v>
      </c>
      <c r="E1495" s="5" t="s">
        <v>18</v>
      </c>
      <c r="F1495" s="5">
        <v>0</v>
      </c>
      <c r="G1495" s="5">
        <v>141</v>
      </c>
      <c r="H1495" s="5">
        <v>0</v>
      </c>
      <c r="I1495" s="5">
        <v>26</v>
      </c>
      <c r="J1495" s="5">
        <v>15</v>
      </c>
      <c r="K1495" s="5">
        <v>475</v>
      </c>
      <c r="L1495" s="5">
        <v>3</v>
      </c>
      <c r="M1495" s="5">
        <v>0</v>
      </c>
      <c r="N1495" s="5">
        <v>12.5</v>
      </c>
      <c r="O1495" s="5">
        <v>1.94</v>
      </c>
      <c r="P1495" s="6">
        <v>18.989999999999998</v>
      </c>
    </row>
    <row r="1496" spans="1:16">
      <c r="A1496" s="17">
        <v>44994</v>
      </c>
      <c r="B1496" t="s">
        <v>270</v>
      </c>
      <c r="C1496" t="s">
        <v>38</v>
      </c>
      <c r="D1496" s="5">
        <v>17</v>
      </c>
      <c r="E1496" s="5">
        <v>0</v>
      </c>
      <c r="F1496" s="5" t="s">
        <v>37</v>
      </c>
      <c r="G1496" s="5">
        <v>15</v>
      </c>
      <c r="H1496" s="5">
        <v>21</v>
      </c>
      <c r="I1496" s="5">
        <v>28</v>
      </c>
      <c r="J1496" s="5">
        <v>18</v>
      </c>
      <c r="K1496" s="5">
        <v>21</v>
      </c>
      <c r="L1496" s="5">
        <v>1</v>
      </c>
      <c r="M1496" s="5">
        <v>0</v>
      </c>
      <c r="N1496" s="5">
        <v>-2</v>
      </c>
      <c r="O1496" s="5">
        <v>18.829999999999998</v>
      </c>
      <c r="P1496" s="6">
        <v>18.59</v>
      </c>
    </row>
    <row r="1497" spans="1:16">
      <c r="A1497" s="17">
        <v>44994</v>
      </c>
      <c r="B1497" t="s">
        <v>159</v>
      </c>
      <c r="C1497" t="s">
        <v>101</v>
      </c>
      <c r="D1497" s="5">
        <v>67</v>
      </c>
      <c r="E1497" s="5" t="e">
        <v>#N/A</v>
      </c>
      <c r="F1497" s="5" t="e">
        <v>#N/A</v>
      </c>
      <c r="G1497" s="5">
        <v>201</v>
      </c>
      <c r="H1497" s="5">
        <v>0</v>
      </c>
      <c r="I1497" s="5" t="s">
        <v>34</v>
      </c>
      <c r="J1497" s="5" t="s">
        <v>34</v>
      </c>
      <c r="K1497" s="5">
        <v>228</v>
      </c>
      <c r="L1497" s="5">
        <v>0</v>
      </c>
      <c r="M1497" s="5" t="s">
        <v>19</v>
      </c>
      <c r="N1497" s="5">
        <v>1</v>
      </c>
      <c r="O1497" s="5">
        <v>4.6900000000000004</v>
      </c>
      <c r="P1497" s="6">
        <v>3.75</v>
      </c>
    </row>
    <row r="1498" spans="1:16">
      <c r="A1498" s="17">
        <v>44994</v>
      </c>
      <c r="B1498" t="s">
        <v>177</v>
      </c>
      <c r="C1498" t="s">
        <v>253</v>
      </c>
      <c r="D1498" s="5">
        <v>412</v>
      </c>
      <c r="E1498" s="5">
        <v>0</v>
      </c>
      <c r="F1498" s="5" t="s">
        <v>304</v>
      </c>
      <c r="G1498" s="5">
        <v>133</v>
      </c>
      <c r="H1498" s="5">
        <v>245</v>
      </c>
      <c r="I1498" s="5">
        <v>62</v>
      </c>
      <c r="J1498" s="5">
        <v>123</v>
      </c>
      <c r="K1498" s="5">
        <v>466</v>
      </c>
      <c r="L1498" s="5" t="s">
        <v>18</v>
      </c>
      <c r="M1498" s="5">
        <v>0</v>
      </c>
      <c r="N1498" s="5">
        <v>16</v>
      </c>
      <c r="O1498" s="5">
        <v>-12.05</v>
      </c>
      <c r="P1498" s="6">
        <v>6.49</v>
      </c>
    </row>
    <row r="1499" spans="1:16">
      <c r="A1499" s="17">
        <v>44994</v>
      </c>
      <c r="B1499" t="s">
        <v>249</v>
      </c>
      <c r="C1499" t="s">
        <v>248</v>
      </c>
      <c r="D1499" s="5">
        <v>205</v>
      </c>
      <c r="E1499" s="5" t="s">
        <v>18</v>
      </c>
      <c r="F1499" s="5">
        <v>0</v>
      </c>
      <c r="G1499" s="5">
        <v>263</v>
      </c>
      <c r="H1499" s="5">
        <v>296</v>
      </c>
      <c r="I1499" s="5">
        <v>238</v>
      </c>
      <c r="J1499" s="5">
        <v>124</v>
      </c>
      <c r="K1499" s="5">
        <v>321</v>
      </c>
      <c r="L1499" s="5" t="s">
        <v>18</v>
      </c>
      <c r="M1499" s="5">
        <v>0</v>
      </c>
      <c r="N1499" s="5">
        <v>6.5</v>
      </c>
      <c r="O1499" s="5">
        <v>-10.83</v>
      </c>
      <c r="P1499" s="6">
        <v>-0.38</v>
      </c>
    </row>
    <row r="1500" spans="1:16">
      <c r="A1500" s="17">
        <v>44994</v>
      </c>
      <c r="B1500" t="s">
        <v>273</v>
      </c>
      <c r="C1500" t="s">
        <v>325</v>
      </c>
      <c r="D1500" s="5">
        <v>179</v>
      </c>
      <c r="E1500" s="5" t="s">
        <v>19</v>
      </c>
      <c r="F1500" s="5">
        <v>0</v>
      </c>
      <c r="G1500" s="5">
        <v>197</v>
      </c>
      <c r="H1500" s="5">
        <v>263</v>
      </c>
      <c r="I1500" s="5">
        <v>243</v>
      </c>
      <c r="J1500" s="5">
        <v>192</v>
      </c>
      <c r="K1500" s="5">
        <v>123</v>
      </c>
      <c r="L1500" s="5" t="s">
        <v>18</v>
      </c>
      <c r="M1500" s="5">
        <v>0</v>
      </c>
      <c r="N1500" s="5">
        <v>6</v>
      </c>
      <c r="O1500" s="5">
        <v>-4.1399999999999997</v>
      </c>
      <c r="P1500" s="6">
        <v>2.75</v>
      </c>
    </row>
    <row r="1501" spans="1:16">
      <c r="A1501" s="17">
        <v>44994</v>
      </c>
      <c r="B1501" t="s">
        <v>70</v>
      </c>
      <c r="C1501" t="s">
        <v>69</v>
      </c>
      <c r="D1501" s="5">
        <v>85</v>
      </c>
      <c r="E1501" s="5" t="s">
        <v>19</v>
      </c>
      <c r="F1501" s="5">
        <v>0</v>
      </c>
      <c r="G1501" s="5" t="s">
        <v>34</v>
      </c>
      <c r="H1501" s="5" t="s">
        <v>34</v>
      </c>
      <c r="I1501" s="5">
        <v>305</v>
      </c>
      <c r="J1501" s="5">
        <v>207</v>
      </c>
      <c r="K1501" s="5">
        <v>265</v>
      </c>
      <c r="L1501" s="5">
        <v>0</v>
      </c>
      <c r="M1501" s="5" t="s">
        <v>19</v>
      </c>
      <c r="N1501" s="5">
        <v>10.5</v>
      </c>
      <c r="O1501" s="5">
        <v>-15.7</v>
      </c>
      <c r="P1501" s="6">
        <v>-2.11</v>
      </c>
    </row>
    <row r="1502" spans="1:16">
      <c r="A1502" s="17">
        <v>44994</v>
      </c>
      <c r="B1502" t="s">
        <v>218</v>
      </c>
      <c r="C1502" t="s">
        <v>402</v>
      </c>
      <c r="D1502" s="5">
        <v>376</v>
      </c>
      <c r="E1502" s="5" t="s">
        <v>18</v>
      </c>
      <c r="F1502" s="5">
        <v>0</v>
      </c>
      <c r="G1502" s="5">
        <v>70</v>
      </c>
      <c r="H1502" s="5">
        <v>112</v>
      </c>
      <c r="I1502" s="5">
        <v>47</v>
      </c>
      <c r="J1502" s="5">
        <v>20</v>
      </c>
      <c r="K1502" s="5">
        <v>15</v>
      </c>
      <c r="L1502" s="5">
        <v>0</v>
      </c>
      <c r="M1502" s="5">
        <v>1</v>
      </c>
      <c r="N1502" s="5">
        <v>9</v>
      </c>
      <c r="O1502" s="5">
        <v>9.75</v>
      </c>
      <c r="P1502" s="6">
        <v>22.29</v>
      </c>
    </row>
    <row r="1503" spans="1:16">
      <c r="A1503" s="17">
        <v>44994</v>
      </c>
      <c r="B1503" t="s">
        <v>43</v>
      </c>
      <c r="C1503" t="s">
        <v>292</v>
      </c>
      <c r="D1503" s="5">
        <v>202</v>
      </c>
      <c r="E1503" s="5" t="s">
        <v>18</v>
      </c>
      <c r="F1503" s="5">
        <v>0</v>
      </c>
      <c r="G1503" s="5">
        <v>43</v>
      </c>
      <c r="H1503" s="5">
        <v>95</v>
      </c>
      <c r="I1503" s="5">
        <v>79</v>
      </c>
      <c r="J1503" s="5">
        <v>88</v>
      </c>
      <c r="K1503" s="5">
        <v>446</v>
      </c>
      <c r="L1503" s="5" t="s">
        <v>37</v>
      </c>
      <c r="M1503" s="5">
        <v>0</v>
      </c>
      <c r="N1503" s="5">
        <v>4</v>
      </c>
      <c r="O1503" s="5">
        <v>1.71</v>
      </c>
      <c r="P1503" s="6">
        <v>10.35</v>
      </c>
    </row>
    <row r="1504" spans="1:16">
      <c r="A1504" s="17">
        <v>44994</v>
      </c>
      <c r="B1504" t="s">
        <v>102</v>
      </c>
      <c r="C1504" t="s">
        <v>67</v>
      </c>
      <c r="D1504" s="5">
        <v>194</v>
      </c>
      <c r="E1504" s="5" t="s">
        <v>18</v>
      </c>
      <c r="F1504" s="5">
        <v>0</v>
      </c>
      <c r="G1504" s="5">
        <v>88</v>
      </c>
      <c r="H1504" s="5">
        <v>146</v>
      </c>
      <c r="I1504" s="5">
        <v>135</v>
      </c>
      <c r="J1504" s="5">
        <v>63</v>
      </c>
      <c r="K1504" s="5">
        <v>279</v>
      </c>
      <c r="L1504" s="5" t="s">
        <v>19</v>
      </c>
      <c r="M1504" s="5">
        <v>0</v>
      </c>
      <c r="N1504" s="5">
        <v>8.5</v>
      </c>
      <c r="O1504" s="5">
        <v>0.4</v>
      </c>
      <c r="P1504" s="6">
        <v>14.3</v>
      </c>
    </row>
    <row r="1505" spans="1:16">
      <c r="A1505" s="17">
        <v>44994</v>
      </c>
      <c r="B1505" t="s">
        <v>133</v>
      </c>
      <c r="C1505" t="s">
        <v>293</v>
      </c>
      <c r="D1505" s="5">
        <v>434</v>
      </c>
      <c r="E1505" s="5" t="s">
        <v>19</v>
      </c>
      <c r="F1505" s="5">
        <v>0</v>
      </c>
      <c r="G1505" s="5">
        <v>130</v>
      </c>
      <c r="H1505" s="5">
        <v>82</v>
      </c>
      <c r="I1505" s="5" t="s">
        <v>34</v>
      </c>
      <c r="J1505" s="5" t="s">
        <v>34</v>
      </c>
      <c r="K1505" s="5">
        <v>32</v>
      </c>
      <c r="L1505" s="5">
        <v>0</v>
      </c>
      <c r="M1505" s="5" t="s">
        <v>18</v>
      </c>
      <c r="N1505" s="5">
        <v>5.5</v>
      </c>
      <c r="O1505" s="5">
        <v>8.65</v>
      </c>
      <c r="P1505" s="6">
        <v>17.16</v>
      </c>
    </row>
    <row r="1506" spans="1:16">
      <c r="A1506" s="17">
        <v>44994</v>
      </c>
      <c r="B1506" t="s">
        <v>233</v>
      </c>
      <c r="C1506" t="s">
        <v>225</v>
      </c>
      <c r="D1506" s="5">
        <v>231</v>
      </c>
      <c r="E1506" s="5" t="s">
        <v>18</v>
      </c>
      <c r="F1506" s="5">
        <v>0</v>
      </c>
      <c r="G1506" s="5">
        <v>119</v>
      </c>
      <c r="H1506" s="5">
        <v>175</v>
      </c>
      <c r="I1506" s="5">
        <v>18</v>
      </c>
      <c r="J1506" s="5">
        <v>43</v>
      </c>
      <c r="K1506" s="5">
        <v>209</v>
      </c>
      <c r="L1506" s="5">
        <v>0</v>
      </c>
      <c r="M1506" s="5" t="s">
        <v>19</v>
      </c>
      <c r="N1506" s="5">
        <v>13</v>
      </c>
      <c r="O1506" s="5">
        <v>-3.15</v>
      </c>
      <c r="P1506" s="6">
        <v>18.809999999999999</v>
      </c>
    </row>
    <row r="1507" spans="1:16">
      <c r="A1507" s="17">
        <v>44994</v>
      </c>
      <c r="B1507" t="s">
        <v>211</v>
      </c>
      <c r="C1507" t="s">
        <v>182</v>
      </c>
      <c r="D1507" s="5">
        <v>520</v>
      </c>
      <c r="E1507" s="5" t="s">
        <v>37</v>
      </c>
      <c r="F1507" s="5">
        <v>0</v>
      </c>
      <c r="G1507" s="5" t="s">
        <v>34</v>
      </c>
      <c r="H1507" s="5" t="s">
        <v>34</v>
      </c>
      <c r="I1507" s="5">
        <v>221</v>
      </c>
      <c r="J1507" s="5">
        <v>92</v>
      </c>
      <c r="K1507" s="5">
        <v>442</v>
      </c>
      <c r="L1507" s="5" t="s">
        <v>37</v>
      </c>
      <c r="M1507" s="5">
        <v>0</v>
      </c>
      <c r="N1507" s="5" t="e">
        <v>#N/A</v>
      </c>
      <c r="O1507" s="5">
        <v>0</v>
      </c>
      <c r="P1507" s="6">
        <v>10.81</v>
      </c>
    </row>
    <row r="1508" spans="1:16">
      <c r="A1508" s="17">
        <v>44994</v>
      </c>
      <c r="B1508" t="s">
        <v>145</v>
      </c>
      <c r="C1508" t="s">
        <v>214</v>
      </c>
      <c r="D1508" s="5">
        <v>47</v>
      </c>
      <c r="E1508" s="5" t="s">
        <v>18</v>
      </c>
      <c r="F1508" s="5">
        <v>0</v>
      </c>
      <c r="G1508" s="5">
        <v>304</v>
      </c>
      <c r="H1508" s="5">
        <v>287</v>
      </c>
      <c r="I1508" s="5">
        <v>98</v>
      </c>
      <c r="J1508" s="5">
        <v>101</v>
      </c>
      <c r="K1508" s="5">
        <v>418</v>
      </c>
      <c r="L1508" s="5" t="s">
        <v>26</v>
      </c>
      <c r="M1508" s="5">
        <v>0</v>
      </c>
      <c r="N1508" s="5">
        <v>10.5</v>
      </c>
      <c r="O1508" s="5">
        <v>-9.9600000000000009</v>
      </c>
      <c r="P1508" s="6">
        <v>6.09</v>
      </c>
    </row>
    <row r="1509" spans="1:16">
      <c r="A1509" s="17">
        <v>44994</v>
      </c>
      <c r="B1509" t="s">
        <v>281</v>
      </c>
      <c r="C1509" t="s">
        <v>286</v>
      </c>
      <c r="D1509" s="5">
        <v>383</v>
      </c>
      <c r="E1509" s="5">
        <v>0</v>
      </c>
      <c r="F1509" s="5">
        <v>1</v>
      </c>
      <c r="G1509" s="5">
        <v>75</v>
      </c>
      <c r="H1509" s="5">
        <v>25</v>
      </c>
      <c r="I1509" s="5">
        <v>82</v>
      </c>
      <c r="J1509" s="5">
        <v>26</v>
      </c>
      <c r="K1509" s="5">
        <v>173</v>
      </c>
      <c r="L1509" s="5">
        <v>0</v>
      </c>
      <c r="M1509" s="5">
        <v>1</v>
      </c>
      <c r="N1509" s="5">
        <v>-2</v>
      </c>
      <c r="O1509" s="5">
        <v>20.12</v>
      </c>
      <c r="P1509" s="6">
        <v>18.36</v>
      </c>
    </row>
    <row r="1510" spans="1:16">
      <c r="A1510" s="17">
        <v>44994</v>
      </c>
      <c r="B1510" t="s">
        <v>390</v>
      </c>
      <c r="C1510" t="s">
        <v>342</v>
      </c>
      <c r="D1510" s="5">
        <v>449</v>
      </c>
      <c r="E1510" s="5" t="s">
        <v>18</v>
      </c>
      <c r="F1510" s="5">
        <v>0</v>
      </c>
      <c r="G1510" s="5">
        <v>9</v>
      </c>
      <c r="H1510" s="5">
        <v>74</v>
      </c>
      <c r="I1510" s="5">
        <v>53</v>
      </c>
      <c r="J1510" s="5">
        <v>19</v>
      </c>
      <c r="K1510" s="5">
        <v>87</v>
      </c>
      <c r="L1510" s="5">
        <v>2</v>
      </c>
      <c r="M1510" s="5">
        <v>0</v>
      </c>
      <c r="N1510" s="5">
        <v>5</v>
      </c>
      <c r="O1510" s="5">
        <v>13.42</v>
      </c>
      <c r="P1510" s="6">
        <v>21.23</v>
      </c>
    </row>
    <row r="1511" spans="1:16">
      <c r="A1511" s="17">
        <v>44994</v>
      </c>
      <c r="B1511" t="s">
        <v>128</v>
      </c>
      <c r="C1511" t="s">
        <v>149</v>
      </c>
      <c r="D1511" s="5">
        <v>6</v>
      </c>
      <c r="E1511" s="5" t="s">
        <v>18</v>
      </c>
      <c r="F1511" s="5">
        <v>0</v>
      </c>
      <c r="G1511" s="5">
        <v>328</v>
      </c>
      <c r="H1511" s="5">
        <v>332</v>
      </c>
      <c r="I1511" s="5">
        <v>319</v>
      </c>
      <c r="J1511" s="5">
        <v>226</v>
      </c>
      <c r="K1511" s="5">
        <v>363</v>
      </c>
      <c r="L1511" s="5">
        <v>0</v>
      </c>
      <c r="M1511" s="5" t="s">
        <v>18</v>
      </c>
      <c r="N1511" s="5">
        <v>3</v>
      </c>
      <c r="O1511" s="5">
        <v>-11.45</v>
      </c>
      <c r="P1511" s="6">
        <v>-7.95</v>
      </c>
    </row>
    <row r="1512" spans="1:16">
      <c r="A1512" s="17">
        <v>44994</v>
      </c>
      <c r="B1512" t="s">
        <v>367</v>
      </c>
      <c r="C1512" t="s">
        <v>68</v>
      </c>
      <c r="D1512" s="5">
        <v>324</v>
      </c>
      <c r="E1512" s="5" t="s">
        <v>18</v>
      </c>
      <c r="F1512" s="5">
        <v>0</v>
      </c>
      <c r="G1512" s="5">
        <v>144</v>
      </c>
      <c r="H1512" s="5">
        <v>183</v>
      </c>
      <c r="I1512" s="5">
        <v>71</v>
      </c>
      <c r="J1512" s="5">
        <v>68</v>
      </c>
      <c r="K1512" s="5">
        <v>413</v>
      </c>
      <c r="L1512" s="5" t="s">
        <v>27</v>
      </c>
      <c r="M1512" s="5">
        <v>0</v>
      </c>
      <c r="N1512" s="5">
        <v>12</v>
      </c>
      <c r="O1512" s="5">
        <v>-2.66</v>
      </c>
      <c r="P1512" s="6">
        <v>12.76</v>
      </c>
    </row>
    <row r="1513" spans="1:16">
      <c r="A1513" s="17">
        <v>44994</v>
      </c>
      <c r="B1513" t="s">
        <v>243</v>
      </c>
      <c r="C1513" t="s">
        <v>242</v>
      </c>
      <c r="D1513" s="5">
        <v>260</v>
      </c>
      <c r="E1513" s="5">
        <v>0</v>
      </c>
      <c r="F1513" s="5" t="s">
        <v>19</v>
      </c>
      <c r="G1513" s="5">
        <v>259</v>
      </c>
      <c r="H1513" s="5">
        <v>248</v>
      </c>
      <c r="I1513" s="5">
        <v>265</v>
      </c>
      <c r="J1513" s="5">
        <v>162</v>
      </c>
      <c r="K1513" s="5">
        <v>349</v>
      </c>
      <c r="L1513" s="5">
        <v>0</v>
      </c>
      <c r="M1513" s="5" t="s">
        <v>44</v>
      </c>
      <c r="N1513" s="5">
        <v>2.5</v>
      </c>
      <c r="O1513" s="5">
        <v>-7.99</v>
      </c>
      <c r="P1513" s="6">
        <v>-2.21</v>
      </c>
    </row>
    <row r="1514" spans="1:16">
      <c r="A1514" s="17">
        <v>44994</v>
      </c>
      <c r="B1514" t="s">
        <v>103</v>
      </c>
      <c r="C1514" t="s">
        <v>126</v>
      </c>
      <c r="D1514" s="5">
        <v>270</v>
      </c>
      <c r="E1514" s="5" t="s">
        <v>18</v>
      </c>
      <c r="F1514" s="5">
        <v>0</v>
      </c>
      <c r="G1514" s="5">
        <v>56</v>
      </c>
      <c r="H1514" s="5">
        <v>36</v>
      </c>
      <c r="I1514" s="5">
        <v>59</v>
      </c>
      <c r="J1514" s="5">
        <v>53</v>
      </c>
      <c r="K1514" s="5">
        <v>73</v>
      </c>
      <c r="L1514" s="5" t="s">
        <v>18</v>
      </c>
      <c r="M1514" s="5">
        <v>0</v>
      </c>
      <c r="N1514" s="5">
        <v>-1.5</v>
      </c>
      <c r="O1514" s="5">
        <v>14.55</v>
      </c>
      <c r="P1514" s="6">
        <v>12.31</v>
      </c>
    </row>
    <row r="1515" spans="1:16">
      <c r="A1515" s="17">
        <v>44994</v>
      </c>
      <c r="B1515" t="s">
        <v>200</v>
      </c>
      <c r="C1515" t="s">
        <v>137</v>
      </c>
      <c r="D1515" s="5">
        <v>495</v>
      </c>
      <c r="E1515" s="5" t="s">
        <v>18</v>
      </c>
      <c r="F1515" s="5">
        <v>0</v>
      </c>
      <c r="G1515" s="5">
        <v>276</v>
      </c>
      <c r="H1515" s="5">
        <v>154</v>
      </c>
      <c r="I1515" s="5">
        <v>122</v>
      </c>
      <c r="J1515" s="5">
        <v>128</v>
      </c>
      <c r="K1515" s="5">
        <v>369</v>
      </c>
      <c r="L1515" s="5" t="s">
        <v>18</v>
      </c>
      <c r="M1515" s="5">
        <v>0</v>
      </c>
      <c r="N1515" s="5">
        <v>5</v>
      </c>
      <c r="O1515" s="5">
        <v>1.33</v>
      </c>
      <c r="P1515" s="6">
        <v>6.53</v>
      </c>
    </row>
    <row r="1516" spans="1:16">
      <c r="A1516" s="17">
        <v>44994</v>
      </c>
      <c r="B1516" t="s">
        <v>392</v>
      </c>
      <c r="C1516" t="s">
        <v>136</v>
      </c>
      <c r="D1516" s="5">
        <v>256</v>
      </c>
      <c r="E1516" s="5" t="s">
        <v>18</v>
      </c>
      <c r="F1516" s="5">
        <v>0</v>
      </c>
      <c r="G1516" s="5">
        <v>286</v>
      </c>
      <c r="H1516" s="5">
        <v>60</v>
      </c>
      <c r="I1516" s="5">
        <v>94</v>
      </c>
      <c r="J1516" s="5">
        <v>46</v>
      </c>
      <c r="K1516" s="5">
        <v>441</v>
      </c>
      <c r="L1516" s="5" t="s">
        <v>44</v>
      </c>
      <c r="M1516" s="5">
        <v>0</v>
      </c>
      <c r="N1516" s="5">
        <v>4</v>
      </c>
      <c r="O1516" s="5">
        <v>14.36</v>
      </c>
      <c r="P1516" s="6">
        <v>18.170000000000002</v>
      </c>
    </row>
    <row r="1517" spans="1:16">
      <c r="A1517" s="17">
        <v>44994</v>
      </c>
      <c r="B1517" t="s">
        <v>208</v>
      </c>
      <c r="C1517" t="s">
        <v>207</v>
      </c>
      <c r="D1517" s="5">
        <v>16</v>
      </c>
      <c r="E1517" s="5" t="s">
        <v>18</v>
      </c>
      <c r="F1517" s="5">
        <v>0</v>
      </c>
      <c r="G1517" s="5">
        <v>58</v>
      </c>
      <c r="H1517" s="5">
        <v>54</v>
      </c>
      <c r="I1517" s="5">
        <v>20</v>
      </c>
      <c r="J1517" s="5">
        <v>58</v>
      </c>
      <c r="K1517" s="5">
        <v>435</v>
      </c>
      <c r="L1517" s="5" t="s">
        <v>18</v>
      </c>
      <c r="M1517" s="5">
        <v>0</v>
      </c>
      <c r="N1517" s="5">
        <v>3</v>
      </c>
      <c r="O1517" s="5">
        <v>12.52</v>
      </c>
      <c r="P1517" s="6">
        <v>16.02</v>
      </c>
    </row>
    <row r="1518" spans="1:16">
      <c r="A1518" s="17">
        <v>44994</v>
      </c>
      <c r="B1518" t="s">
        <v>146</v>
      </c>
      <c r="C1518" t="s">
        <v>82</v>
      </c>
      <c r="D1518" s="5">
        <v>414</v>
      </c>
      <c r="E1518" s="5" t="s">
        <v>18</v>
      </c>
      <c r="F1518" s="5">
        <v>0</v>
      </c>
      <c r="G1518" s="5">
        <v>212</v>
      </c>
      <c r="H1518" s="5">
        <v>165</v>
      </c>
      <c r="I1518" s="5">
        <v>154</v>
      </c>
      <c r="J1518" s="5">
        <v>158</v>
      </c>
      <c r="K1518" s="5">
        <v>416</v>
      </c>
      <c r="L1518" s="5" t="s">
        <v>18</v>
      </c>
      <c r="M1518" s="5">
        <v>0</v>
      </c>
      <c r="N1518" s="5">
        <v>1.5</v>
      </c>
      <c r="O1518" s="5">
        <v>2.0099999999999998</v>
      </c>
      <c r="P1518" s="6">
        <v>2.11</v>
      </c>
    </row>
    <row r="1519" spans="1:16">
      <c r="A1519" s="17">
        <v>44995</v>
      </c>
      <c r="B1519" t="s">
        <v>391</v>
      </c>
      <c r="C1519" t="s">
        <v>226</v>
      </c>
      <c r="D1519" s="5">
        <v>328</v>
      </c>
      <c r="E1519" s="5" t="s">
        <v>18</v>
      </c>
      <c r="F1519" s="5">
        <v>0</v>
      </c>
      <c r="G1519" s="5">
        <v>69</v>
      </c>
      <c r="H1519" s="5">
        <v>14</v>
      </c>
      <c r="I1519" s="5">
        <v>5</v>
      </c>
      <c r="J1519" s="5">
        <v>5</v>
      </c>
      <c r="K1519" s="5">
        <v>318</v>
      </c>
      <c r="L1519" s="5">
        <v>2</v>
      </c>
      <c r="M1519" s="5">
        <v>0</v>
      </c>
      <c r="N1519" s="5">
        <v>6.5</v>
      </c>
      <c r="O1519" s="5">
        <v>15.78</v>
      </c>
      <c r="P1519" s="6">
        <v>26.46</v>
      </c>
    </row>
    <row r="1520" spans="1:16">
      <c r="A1520" s="17">
        <v>44995</v>
      </c>
      <c r="B1520" t="s">
        <v>101</v>
      </c>
      <c r="C1520" t="s">
        <v>196</v>
      </c>
      <c r="D1520" s="5">
        <v>228</v>
      </c>
      <c r="E1520" s="5" t="s">
        <v>18</v>
      </c>
      <c r="F1520" s="5">
        <v>0</v>
      </c>
      <c r="G1520" s="5" t="s">
        <v>34</v>
      </c>
      <c r="H1520" s="5" t="s">
        <v>34</v>
      </c>
      <c r="I1520" s="5">
        <v>194</v>
      </c>
      <c r="J1520" s="5">
        <v>41</v>
      </c>
      <c r="K1520" s="5">
        <v>118</v>
      </c>
      <c r="L1520" s="5" t="s">
        <v>44</v>
      </c>
      <c r="M1520" s="5">
        <v>0</v>
      </c>
      <c r="N1520" s="5">
        <v>9</v>
      </c>
      <c r="O1520" s="5">
        <v>3.81</v>
      </c>
      <c r="P1520" s="6">
        <v>17.63</v>
      </c>
    </row>
    <row r="1521" spans="1:16">
      <c r="A1521" s="17">
        <v>44995</v>
      </c>
      <c r="B1521" t="s">
        <v>264</v>
      </c>
      <c r="C1521" t="s">
        <v>252</v>
      </c>
      <c r="D1521" s="5">
        <v>104</v>
      </c>
      <c r="E1521" s="5" t="s">
        <v>18</v>
      </c>
      <c r="F1521" s="5">
        <v>0</v>
      </c>
      <c r="G1521" s="5">
        <v>160</v>
      </c>
      <c r="H1521" s="5">
        <v>203</v>
      </c>
      <c r="I1521" s="5">
        <v>11</v>
      </c>
      <c r="J1521" s="5">
        <v>1</v>
      </c>
      <c r="K1521" s="5">
        <v>148</v>
      </c>
      <c r="L1521" s="5" t="s">
        <v>304</v>
      </c>
      <c r="M1521" s="5">
        <v>0</v>
      </c>
      <c r="N1521" s="5">
        <v>23.5</v>
      </c>
      <c r="O1521" s="5">
        <v>-0.98</v>
      </c>
      <c r="P1521" s="6">
        <v>29.55</v>
      </c>
    </row>
    <row r="1522" spans="1:16">
      <c r="A1522" s="17">
        <v>44995</v>
      </c>
      <c r="B1522" t="s">
        <v>195</v>
      </c>
      <c r="C1522" t="s">
        <v>121</v>
      </c>
      <c r="D1522" s="5">
        <v>233</v>
      </c>
      <c r="E1522" s="5" t="s">
        <v>18</v>
      </c>
      <c r="F1522" s="5">
        <v>0</v>
      </c>
      <c r="G1522" s="5">
        <v>65</v>
      </c>
      <c r="H1522" s="5">
        <v>51</v>
      </c>
      <c r="I1522" s="5">
        <v>19</v>
      </c>
      <c r="J1522" s="5">
        <v>4</v>
      </c>
      <c r="K1522" s="5">
        <v>5</v>
      </c>
      <c r="L1522" s="5">
        <v>0</v>
      </c>
      <c r="M1522" s="5" t="s">
        <v>18</v>
      </c>
      <c r="N1522" s="5">
        <v>7.5</v>
      </c>
      <c r="O1522" s="5">
        <v>14.74</v>
      </c>
      <c r="P1522" s="6">
        <v>26.09</v>
      </c>
    </row>
    <row r="1523" spans="1:16">
      <c r="A1523" s="17">
        <v>44995</v>
      </c>
      <c r="B1523" t="s">
        <v>268</v>
      </c>
      <c r="C1523" t="s">
        <v>221</v>
      </c>
      <c r="D1523" s="5">
        <v>293</v>
      </c>
      <c r="E1523" s="5" t="s">
        <v>19</v>
      </c>
      <c r="F1523" s="5">
        <v>0</v>
      </c>
      <c r="G1523" s="5">
        <v>8</v>
      </c>
      <c r="H1523" s="5">
        <v>17</v>
      </c>
      <c r="I1523" s="5">
        <v>22</v>
      </c>
      <c r="J1523" s="5">
        <v>40</v>
      </c>
      <c r="K1523" s="5">
        <v>226</v>
      </c>
      <c r="L1523" s="5" t="s">
        <v>19</v>
      </c>
      <c r="M1523" s="5">
        <v>0</v>
      </c>
      <c r="N1523" s="5">
        <v>4</v>
      </c>
      <c r="O1523" s="5">
        <v>13.64</v>
      </c>
      <c r="P1523" s="6">
        <v>17.41</v>
      </c>
    </row>
    <row r="1524" spans="1:16">
      <c r="A1524" s="17">
        <v>44995</v>
      </c>
      <c r="B1524" t="s">
        <v>42</v>
      </c>
      <c r="C1524" t="s">
        <v>122</v>
      </c>
      <c r="D1524" s="5">
        <v>386</v>
      </c>
      <c r="E1524" s="5">
        <v>1</v>
      </c>
      <c r="F1524" s="5">
        <v>0</v>
      </c>
      <c r="G1524" s="5">
        <v>13</v>
      </c>
      <c r="H1524" s="5">
        <v>2</v>
      </c>
      <c r="I1524" s="5">
        <v>95</v>
      </c>
      <c r="J1524" s="5">
        <v>57</v>
      </c>
      <c r="K1524" s="5">
        <v>235</v>
      </c>
      <c r="L1524" s="5">
        <v>4</v>
      </c>
      <c r="M1524" s="5">
        <v>0</v>
      </c>
      <c r="N1524" s="5">
        <v>-5.5</v>
      </c>
      <c r="O1524" s="5">
        <v>27.6</v>
      </c>
      <c r="P1524" s="6">
        <v>13.88</v>
      </c>
    </row>
    <row r="1525" spans="1:16">
      <c r="A1525" s="17">
        <v>44995</v>
      </c>
      <c r="B1525" t="s">
        <v>127</v>
      </c>
      <c r="C1525" t="s">
        <v>128</v>
      </c>
      <c r="D1525" s="5">
        <v>398</v>
      </c>
      <c r="E1525" s="5" t="s">
        <v>18</v>
      </c>
      <c r="F1525" s="5">
        <v>0</v>
      </c>
      <c r="G1525" s="5">
        <v>239</v>
      </c>
      <c r="H1525" s="5">
        <v>307</v>
      </c>
      <c r="I1525" s="5">
        <v>328</v>
      </c>
      <c r="J1525" s="5">
        <v>332</v>
      </c>
      <c r="K1525" s="5">
        <v>6</v>
      </c>
      <c r="L1525" s="5" t="s">
        <v>19</v>
      </c>
      <c r="M1525" s="5">
        <v>0</v>
      </c>
      <c r="N1525" s="5">
        <v>-2.5</v>
      </c>
      <c r="O1525" s="5">
        <v>-10.95</v>
      </c>
      <c r="P1525" s="6">
        <v>-10.61</v>
      </c>
    </row>
    <row r="1526" spans="1:16">
      <c r="A1526" s="17">
        <v>44995</v>
      </c>
      <c r="B1526" t="s">
        <v>68</v>
      </c>
      <c r="C1526" t="s">
        <v>67</v>
      </c>
      <c r="D1526" s="5">
        <v>413</v>
      </c>
      <c r="E1526" s="5" t="s">
        <v>60</v>
      </c>
      <c r="F1526" s="5">
        <v>0</v>
      </c>
      <c r="G1526" s="5">
        <v>71</v>
      </c>
      <c r="H1526" s="5">
        <v>68</v>
      </c>
      <c r="I1526" s="5">
        <v>135</v>
      </c>
      <c r="J1526" s="5">
        <v>63</v>
      </c>
      <c r="K1526" s="5">
        <v>279</v>
      </c>
      <c r="L1526" s="5" t="s">
        <v>37</v>
      </c>
      <c r="M1526" s="5">
        <v>0</v>
      </c>
      <c r="N1526" s="5">
        <v>1</v>
      </c>
      <c r="O1526" s="5">
        <v>13.29</v>
      </c>
      <c r="P1526" s="6">
        <v>15.12</v>
      </c>
    </row>
    <row r="1527" spans="1:16">
      <c r="A1527" s="17">
        <v>44995</v>
      </c>
      <c r="B1527" t="s">
        <v>251</v>
      </c>
      <c r="C1527" t="s">
        <v>228</v>
      </c>
      <c r="D1527" s="5">
        <v>385</v>
      </c>
      <c r="E1527" s="5">
        <v>0</v>
      </c>
      <c r="F1527" s="5" t="s">
        <v>18</v>
      </c>
      <c r="G1527" s="5">
        <v>105</v>
      </c>
      <c r="H1527" s="5">
        <v>135</v>
      </c>
      <c r="I1527" s="5">
        <v>117</v>
      </c>
      <c r="J1527" s="5">
        <v>71</v>
      </c>
      <c r="K1527" s="5">
        <v>71</v>
      </c>
      <c r="L1527" s="5" t="s">
        <v>18</v>
      </c>
      <c r="M1527" s="5">
        <v>0</v>
      </c>
      <c r="N1527" s="5">
        <v>5</v>
      </c>
      <c r="O1527" s="5">
        <v>5.54</v>
      </c>
      <c r="P1527" s="6">
        <v>12.66</v>
      </c>
    </row>
    <row r="1528" spans="1:16">
      <c r="A1528" s="17">
        <v>44995</v>
      </c>
      <c r="B1528" t="s">
        <v>280</v>
      </c>
      <c r="C1528" t="s">
        <v>274</v>
      </c>
      <c r="D1528" s="5">
        <v>291</v>
      </c>
      <c r="E1528" s="5" t="s">
        <v>19</v>
      </c>
      <c r="F1528" s="5">
        <v>0</v>
      </c>
      <c r="G1528" s="5">
        <v>114</v>
      </c>
      <c r="H1528" s="5">
        <v>151</v>
      </c>
      <c r="I1528" s="5">
        <v>116</v>
      </c>
      <c r="J1528" s="5">
        <v>104</v>
      </c>
      <c r="K1528" s="5">
        <v>408</v>
      </c>
      <c r="L1528" s="5" t="s">
        <v>426</v>
      </c>
      <c r="M1528" s="5">
        <v>0</v>
      </c>
      <c r="N1528" s="5">
        <v>5.5</v>
      </c>
      <c r="O1528" s="5">
        <v>3.52</v>
      </c>
      <c r="P1528" s="6">
        <v>9.7100000000000009</v>
      </c>
    </row>
    <row r="1529" spans="1:16">
      <c r="A1529" s="17">
        <v>44995</v>
      </c>
      <c r="B1529" t="s">
        <v>51</v>
      </c>
      <c r="C1529" t="s">
        <v>50</v>
      </c>
      <c r="D1529" s="5">
        <v>212</v>
      </c>
      <c r="E1529" s="5" t="s">
        <v>19</v>
      </c>
      <c r="F1529" s="5">
        <v>0</v>
      </c>
      <c r="G1529" s="5">
        <v>0</v>
      </c>
      <c r="H1529" s="5">
        <v>0</v>
      </c>
      <c r="I1529" s="5">
        <v>272</v>
      </c>
      <c r="J1529" s="5">
        <v>280</v>
      </c>
      <c r="K1529" s="5">
        <v>150</v>
      </c>
      <c r="L1529" s="5" t="s">
        <v>37</v>
      </c>
      <c r="M1529" s="5">
        <v>0</v>
      </c>
      <c r="N1529" s="5" t="e">
        <v>#N/A</v>
      </c>
      <c r="O1529" s="5">
        <v>0</v>
      </c>
      <c r="P1529" s="6">
        <v>-4.1399999999999997</v>
      </c>
    </row>
    <row r="1530" spans="1:16">
      <c r="A1530" s="17">
        <v>44995</v>
      </c>
      <c r="B1530" t="s">
        <v>243</v>
      </c>
      <c r="C1530" t="s">
        <v>420</v>
      </c>
      <c r="D1530" s="5">
        <v>260</v>
      </c>
      <c r="E1530" s="5" t="s">
        <v>18</v>
      </c>
      <c r="F1530" s="5">
        <v>0</v>
      </c>
      <c r="G1530" s="5">
        <v>259</v>
      </c>
      <c r="H1530" s="5">
        <v>248</v>
      </c>
      <c r="I1530" s="5">
        <v>162</v>
      </c>
      <c r="J1530" s="5">
        <v>76</v>
      </c>
      <c r="K1530" s="5">
        <v>161</v>
      </c>
      <c r="L1530" s="5" t="s">
        <v>396</v>
      </c>
      <c r="M1530" s="5">
        <v>0</v>
      </c>
      <c r="N1530" s="5">
        <v>14.5</v>
      </c>
      <c r="O1530" s="5">
        <v>-7.38</v>
      </c>
      <c r="P1530" s="6">
        <v>11.39</v>
      </c>
    </row>
    <row r="1531" spans="1:16">
      <c r="A1531" s="17">
        <v>44995</v>
      </c>
      <c r="B1531" t="s">
        <v>220</v>
      </c>
      <c r="C1531" t="s">
        <v>45</v>
      </c>
      <c r="D1531" s="5">
        <v>84</v>
      </c>
      <c r="E1531" s="5">
        <v>6</v>
      </c>
      <c r="F1531" s="5">
        <v>0</v>
      </c>
      <c r="G1531" s="5">
        <v>21</v>
      </c>
      <c r="H1531" s="5">
        <v>6</v>
      </c>
      <c r="I1531" s="5">
        <v>87</v>
      </c>
      <c r="J1531" s="5">
        <v>12</v>
      </c>
      <c r="K1531" s="5">
        <v>206</v>
      </c>
      <c r="L1531" s="5">
        <v>7</v>
      </c>
      <c r="M1531" s="5">
        <v>0</v>
      </c>
      <c r="N1531" s="5">
        <v>-3.5</v>
      </c>
      <c r="O1531" s="5">
        <v>24.4</v>
      </c>
      <c r="P1531" s="6">
        <v>22.61</v>
      </c>
    </row>
    <row r="1532" spans="1:16">
      <c r="A1532" s="17">
        <v>44995</v>
      </c>
      <c r="B1532" t="s">
        <v>384</v>
      </c>
      <c r="C1532" t="s">
        <v>316</v>
      </c>
      <c r="D1532" s="5">
        <v>305</v>
      </c>
      <c r="E1532" s="5" t="s">
        <v>37</v>
      </c>
      <c r="F1532" s="5">
        <v>0</v>
      </c>
      <c r="G1532" s="5">
        <v>67</v>
      </c>
      <c r="H1532" s="5">
        <v>37</v>
      </c>
      <c r="I1532" s="5">
        <v>48</v>
      </c>
      <c r="J1532" s="5">
        <v>56</v>
      </c>
      <c r="K1532" s="5">
        <v>286</v>
      </c>
      <c r="L1532" s="5" t="s">
        <v>18</v>
      </c>
      <c r="M1532" s="5">
        <v>0</v>
      </c>
      <c r="N1532" s="5">
        <v>1</v>
      </c>
      <c r="O1532" s="5">
        <v>14.43</v>
      </c>
      <c r="P1532" s="6">
        <v>14.89</v>
      </c>
    </row>
    <row r="1533" spans="1:16">
      <c r="A1533" s="17">
        <v>44995</v>
      </c>
      <c r="B1533" t="s">
        <v>287</v>
      </c>
      <c r="C1533" t="s">
        <v>404</v>
      </c>
      <c r="D1533" s="5">
        <v>164</v>
      </c>
      <c r="E1533" s="5" t="s">
        <v>19</v>
      </c>
      <c r="F1533" s="5">
        <v>0</v>
      </c>
      <c r="G1533" s="5">
        <v>113</v>
      </c>
      <c r="H1533" s="5">
        <v>13</v>
      </c>
      <c r="I1533" s="5">
        <v>3</v>
      </c>
      <c r="J1533" s="5">
        <v>7</v>
      </c>
      <c r="K1533" s="5">
        <v>171</v>
      </c>
      <c r="L1533" s="5">
        <v>1</v>
      </c>
      <c r="M1533" s="5">
        <v>0</v>
      </c>
      <c r="N1533" s="5">
        <v>4.5</v>
      </c>
      <c r="O1533" s="5">
        <v>18.82</v>
      </c>
      <c r="P1533" s="6">
        <v>22</v>
      </c>
    </row>
    <row r="1534" spans="1:16">
      <c r="A1534" s="17">
        <v>44995</v>
      </c>
      <c r="B1534" t="s">
        <v>21</v>
      </c>
      <c r="C1534" t="s">
        <v>20</v>
      </c>
      <c r="D1534" s="5">
        <v>102</v>
      </c>
      <c r="E1534" s="5">
        <v>7</v>
      </c>
      <c r="F1534" s="5">
        <v>0</v>
      </c>
      <c r="G1534" s="5">
        <v>10</v>
      </c>
      <c r="H1534" s="5">
        <v>29</v>
      </c>
      <c r="I1534" s="5">
        <v>83</v>
      </c>
      <c r="J1534" s="5">
        <v>38</v>
      </c>
      <c r="K1534" s="5">
        <v>220</v>
      </c>
      <c r="L1534" s="5">
        <v>2</v>
      </c>
      <c r="M1534" s="5">
        <v>0</v>
      </c>
      <c r="N1534" s="5">
        <v>-2.5</v>
      </c>
      <c r="O1534" s="5">
        <v>16.39</v>
      </c>
      <c r="P1534" s="6">
        <v>15.2</v>
      </c>
    </row>
    <row r="1535" spans="1:16">
      <c r="A1535" s="17">
        <v>44995</v>
      </c>
      <c r="B1535" t="s">
        <v>270</v>
      </c>
      <c r="C1535" t="s">
        <v>338</v>
      </c>
      <c r="D1535" s="5">
        <v>17</v>
      </c>
      <c r="E1535" s="5" t="s">
        <v>18</v>
      </c>
      <c r="F1535" s="5">
        <v>0</v>
      </c>
      <c r="G1535" s="5">
        <v>15</v>
      </c>
      <c r="H1535" s="5">
        <v>21</v>
      </c>
      <c r="I1535" s="5">
        <v>78</v>
      </c>
      <c r="J1535" s="5">
        <v>47</v>
      </c>
      <c r="K1535" s="5">
        <v>393</v>
      </c>
      <c r="L1535" s="5">
        <v>2</v>
      </c>
      <c r="M1535" s="5">
        <v>0</v>
      </c>
      <c r="N1535" s="5">
        <v>1</v>
      </c>
      <c r="O1535" s="5">
        <v>18.95</v>
      </c>
      <c r="P1535" s="6">
        <v>15.98</v>
      </c>
    </row>
    <row r="1536" spans="1:16">
      <c r="A1536" s="17">
        <v>44995</v>
      </c>
      <c r="B1536" t="s">
        <v>300</v>
      </c>
      <c r="C1536" t="s">
        <v>227</v>
      </c>
      <c r="D1536" s="5">
        <v>420</v>
      </c>
      <c r="E1536" s="5" t="s">
        <v>19</v>
      </c>
      <c r="F1536" s="5">
        <v>0</v>
      </c>
      <c r="G1536" s="5">
        <v>61</v>
      </c>
      <c r="H1536" s="5">
        <v>0</v>
      </c>
      <c r="I1536" s="5">
        <v>16</v>
      </c>
      <c r="J1536" s="5">
        <v>35</v>
      </c>
      <c r="K1536" s="5">
        <v>217</v>
      </c>
      <c r="L1536" s="5">
        <v>0</v>
      </c>
      <c r="M1536" s="5" t="s">
        <v>18</v>
      </c>
      <c r="N1536" s="5">
        <v>4.5</v>
      </c>
      <c r="O1536" s="5">
        <v>12.54</v>
      </c>
      <c r="P1536" s="6">
        <v>16.5</v>
      </c>
    </row>
    <row r="1537" spans="1:16">
      <c r="A1537" s="17">
        <v>44995</v>
      </c>
      <c r="B1537" t="s">
        <v>276</v>
      </c>
      <c r="C1537" t="s">
        <v>282</v>
      </c>
      <c r="D1537" s="5">
        <v>4</v>
      </c>
      <c r="E1537" s="5" t="s">
        <v>18</v>
      </c>
      <c r="F1537" s="5">
        <v>0</v>
      </c>
      <c r="G1537" s="5">
        <v>140</v>
      </c>
      <c r="H1537" s="5">
        <v>119</v>
      </c>
      <c r="I1537" s="5">
        <v>143</v>
      </c>
      <c r="J1537" s="5">
        <v>69</v>
      </c>
      <c r="K1537" s="5">
        <v>177</v>
      </c>
      <c r="L1537" s="5" t="s">
        <v>26</v>
      </c>
      <c r="M1537" s="5">
        <v>0</v>
      </c>
      <c r="N1537" s="5">
        <v>2</v>
      </c>
      <c r="O1537" s="5">
        <v>6.6</v>
      </c>
      <c r="P1537" s="6">
        <v>11.03</v>
      </c>
    </row>
    <row r="1538" spans="1:16">
      <c r="A1538" s="17">
        <v>44995</v>
      </c>
      <c r="B1538" t="s">
        <v>69</v>
      </c>
      <c r="C1538" t="s">
        <v>56</v>
      </c>
      <c r="D1538" s="5">
        <v>265</v>
      </c>
      <c r="E1538" s="5" t="s">
        <v>18</v>
      </c>
      <c r="F1538" s="5">
        <v>0</v>
      </c>
      <c r="G1538" s="5">
        <v>305</v>
      </c>
      <c r="H1538" s="5">
        <v>207</v>
      </c>
      <c r="I1538" s="5">
        <v>342</v>
      </c>
      <c r="J1538" s="5">
        <v>210</v>
      </c>
      <c r="K1538" s="5">
        <v>269</v>
      </c>
      <c r="L1538" s="5" t="s">
        <v>75</v>
      </c>
      <c r="M1538" s="5">
        <v>0</v>
      </c>
      <c r="N1538" s="5">
        <v>-1</v>
      </c>
      <c r="O1538" s="5">
        <v>-1.73</v>
      </c>
      <c r="P1538" s="6">
        <v>-0.9</v>
      </c>
    </row>
    <row r="1539" spans="1:16">
      <c r="A1539" s="17">
        <v>44995</v>
      </c>
      <c r="B1539" t="s">
        <v>249</v>
      </c>
      <c r="C1539" t="s">
        <v>429</v>
      </c>
      <c r="D1539" s="5">
        <v>205</v>
      </c>
      <c r="E1539" s="5" t="s">
        <v>19</v>
      </c>
      <c r="F1539" s="5">
        <v>0</v>
      </c>
      <c r="G1539" s="5">
        <v>263</v>
      </c>
      <c r="H1539" s="5">
        <v>296</v>
      </c>
      <c r="I1539" s="5">
        <v>171</v>
      </c>
      <c r="J1539" s="5">
        <v>313</v>
      </c>
      <c r="K1539" s="5">
        <v>514</v>
      </c>
      <c r="L1539" s="5" t="s">
        <v>37</v>
      </c>
      <c r="M1539" s="5">
        <v>0</v>
      </c>
      <c r="N1539" s="5">
        <v>6.5</v>
      </c>
      <c r="O1539" s="5">
        <v>-9.59</v>
      </c>
      <c r="P1539" s="6">
        <v>-10.93</v>
      </c>
    </row>
    <row r="1540" spans="1:16">
      <c r="A1540" s="17">
        <v>44995</v>
      </c>
      <c r="B1540" t="s">
        <v>217</v>
      </c>
      <c r="C1540" t="s">
        <v>374</v>
      </c>
      <c r="D1540" s="5">
        <v>299</v>
      </c>
      <c r="E1540" s="5" t="s">
        <v>26</v>
      </c>
      <c r="F1540" s="5">
        <v>0</v>
      </c>
      <c r="G1540" s="5">
        <v>29</v>
      </c>
      <c r="H1540" s="5">
        <v>64</v>
      </c>
      <c r="I1540" s="5">
        <v>7</v>
      </c>
      <c r="J1540" s="5">
        <v>3</v>
      </c>
      <c r="K1540" s="5">
        <v>422</v>
      </c>
      <c r="L1540" s="5">
        <v>11</v>
      </c>
      <c r="M1540" s="5">
        <v>0</v>
      </c>
      <c r="N1540" s="5">
        <v>6</v>
      </c>
      <c r="O1540" s="5">
        <v>15.39</v>
      </c>
      <c r="P1540" s="6">
        <v>26.77</v>
      </c>
    </row>
    <row r="1541" spans="1:16">
      <c r="A1541" s="17">
        <v>44995</v>
      </c>
      <c r="B1541" t="s">
        <v>342</v>
      </c>
      <c r="C1541" t="s">
        <v>386</v>
      </c>
      <c r="D1541" s="5">
        <v>87</v>
      </c>
      <c r="E1541" s="5">
        <v>3</v>
      </c>
      <c r="F1541" s="5">
        <v>0</v>
      </c>
      <c r="G1541" s="5">
        <v>53</v>
      </c>
      <c r="H1541" s="5">
        <v>19</v>
      </c>
      <c r="I1541" s="5">
        <v>26</v>
      </c>
      <c r="J1541" s="5">
        <v>15</v>
      </c>
      <c r="K1541" s="5">
        <v>475</v>
      </c>
      <c r="L1541" s="5">
        <v>4</v>
      </c>
      <c r="M1541" s="5">
        <v>0</v>
      </c>
      <c r="N1541" s="5">
        <v>-3.5</v>
      </c>
      <c r="O1541" s="5">
        <v>21.23</v>
      </c>
      <c r="P1541" s="6">
        <v>18.989999999999998</v>
      </c>
    </row>
    <row r="1542" spans="1:16">
      <c r="A1542" s="17">
        <v>44995</v>
      </c>
      <c r="B1542" t="s">
        <v>225</v>
      </c>
      <c r="C1542" t="s">
        <v>222</v>
      </c>
      <c r="D1542" s="5">
        <v>209</v>
      </c>
      <c r="E1542" s="5" t="s">
        <v>18</v>
      </c>
      <c r="F1542" s="5">
        <v>0</v>
      </c>
      <c r="G1542" s="5">
        <v>18</v>
      </c>
      <c r="H1542" s="5">
        <v>43</v>
      </c>
      <c r="I1542" s="5">
        <v>30</v>
      </c>
      <c r="J1542" s="5">
        <v>28</v>
      </c>
      <c r="K1542" s="5">
        <v>158</v>
      </c>
      <c r="L1542" s="5">
        <v>1</v>
      </c>
      <c r="M1542" s="5">
        <v>0</v>
      </c>
      <c r="N1542" s="5">
        <v>1</v>
      </c>
      <c r="O1542" s="5">
        <v>18.989999999999998</v>
      </c>
      <c r="P1542" s="6">
        <v>19.07</v>
      </c>
    </row>
    <row r="1543" spans="1:16">
      <c r="A1543" s="17">
        <v>44995</v>
      </c>
      <c r="B1543" t="s">
        <v>292</v>
      </c>
      <c r="C1543" t="s">
        <v>291</v>
      </c>
      <c r="D1543" s="5">
        <v>446</v>
      </c>
      <c r="E1543" s="5" t="s">
        <v>26</v>
      </c>
      <c r="F1543" s="5">
        <v>0</v>
      </c>
      <c r="G1543" s="5">
        <v>79</v>
      </c>
      <c r="H1543" s="5">
        <v>88</v>
      </c>
      <c r="I1543" s="5">
        <v>17</v>
      </c>
      <c r="J1543" s="5">
        <v>34</v>
      </c>
      <c r="K1543" s="5">
        <v>178</v>
      </c>
      <c r="L1543" s="5">
        <v>1</v>
      </c>
      <c r="M1543" s="5">
        <v>0</v>
      </c>
      <c r="N1543" s="5">
        <v>7.5</v>
      </c>
      <c r="O1543" s="5">
        <v>10.48</v>
      </c>
      <c r="P1543" s="6">
        <v>16.8</v>
      </c>
    </row>
    <row r="1544" spans="1:16">
      <c r="A1544" s="17">
        <v>44995</v>
      </c>
      <c r="B1544" t="s">
        <v>253</v>
      </c>
      <c r="C1544" t="s">
        <v>176</v>
      </c>
      <c r="D1544" s="5">
        <v>466</v>
      </c>
      <c r="E1544" s="5" t="s">
        <v>19</v>
      </c>
      <c r="F1544" s="5">
        <v>0</v>
      </c>
      <c r="G1544" s="5">
        <v>62</v>
      </c>
      <c r="H1544" s="5">
        <v>123</v>
      </c>
      <c r="I1544" s="5">
        <v>123</v>
      </c>
      <c r="J1544" s="5">
        <v>79</v>
      </c>
      <c r="K1544" s="5">
        <v>411</v>
      </c>
      <c r="L1544" s="5" t="s">
        <v>19</v>
      </c>
      <c r="M1544" s="5">
        <v>0</v>
      </c>
      <c r="N1544" s="5">
        <v>2</v>
      </c>
      <c r="O1544" s="5">
        <v>6.68</v>
      </c>
      <c r="P1544" s="6">
        <v>6.97</v>
      </c>
    </row>
    <row r="1545" spans="1:16">
      <c r="A1545" s="17">
        <v>44995</v>
      </c>
      <c r="B1545" t="s">
        <v>183</v>
      </c>
      <c r="C1545" t="s">
        <v>118</v>
      </c>
      <c r="D1545" s="5">
        <v>138</v>
      </c>
      <c r="E1545" s="5" t="s">
        <v>26</v>
      </c>
      <c r="F1545" s="5">
        <v>0</v>
      </c>
      <c r="G1545" s="5">
        <v>149</v>
      </c>
      <c r="H1545" s="5">
        <v>98</v>
      </c>
      <c r="I1545" s="5" t="s">
        <v>34</v>
      </c>
      <c r="J1545" s="5" t="s">
        <v>34</v>
      </c>
      <c r="K1545" s="5">
        <v>510</v>
      </c>
      <c r="L1545" s="5" t="s">
        <v>75</v>
      </c>
      <c r="M1545" s="5">
        <v>0</v>
      </c>
      <c r="N1545" s="5">
        <v>2.5</v>
      </c>
      <c r="O1545" s="5">
        <v>4.66</v>
      </c>
      <c r="P1545" s="6">
        <v>0</v>
      </c>
    </row>
    <row r="1546" spans="1:16">
      <c r="A1546" s="17">
        <v>44995</v>
      </c>
      <c r="B1546" t="s">
        <v>215</v>
      </c>
      <c r="C1546" t="s">
        <v>380</v>
      </c>
      <c r="D1546" s="5">
        <v>49</v>
      </c>
      <c r="E1546" s="5" t="s">
        <v>60</v>
      </c>
      <c r="F1546" s="5">
        <v>0</v>
      </c>
      <c r="G1546" s="5">
        <v>207</v>
      </c>
      <c r="H1546" s="5">
        <v>0</v>
      </c>
      <c r="I1546" s="5">
        <v>112</v>
      </c>
      <c r="J1546" s="5">
        <v>96</v>
      </c>
      <c r="K1546" s="5">
        <v>415</v>
      </c>
      <c r="L1546" s="5" t="s">
        <v>37</v>
      </c>
      <c r="M1546" s="5">
        <v>0</v>
      </c>
      <c r="N1546" s="5">
        <v>3.5</v>
      </c>
      <c r="O1546" s="5">
        <v>0</v>
      </c>
      <c r="P1546" s="6">
        <v>7.56</v>
      </c>
    </row>
    <row r="1547" spans="1:16">
      <c r="A1547" s="17">
        <v>44995</v>
      </c>
      <c r="B1547" t="s">
        <v>281</v>
      </c>
      <c r="C1547" t="s">
        <v>123</v>
      </c>
      <c r="D1547" s="5">
        <v>383</v>
      </c>
      <c r="E1547" s="5">
        <v>1</v>
      </c>
      <c r="F1547" s="5">
        <v>0</v>
      </c>
      <c r="G1547" s="5">
        <v>75</v>
      </c>
      <c r="H1547" s="5">
        <v>25</v>
      </c>
      <c r="I1547" s="5">
        <v>14</v>
      </c>
      <c r="J1547" s="5">
        <v>9</v>
      </c>
      <c r="K1547" s="5">
        <v>392</v>
      </c>
      <c r="L1547" s="5" t="s">
        <v>19</v>
      </c>
      <c r="M1547" s="5">
        <v>0</v>
      </c>
      <c r="N1547" s="5">
        <v>2.5</v>
      </c>
      <c r="O1547" s="5">
        <v>20.12</v>
      </c>
      <c r="P1547" s="6">
        <v>23.52</v>
      </c>
    </row>
    <row r="1548" spans="1:16">
      <c r="A1548" s="17">
        <v>44995</v>
      </c>
      <c r="B1548" t="s">
        <v>126</v>
      </c>
      <c r="C1548" t="s">
        <v>406</v>
      </c>
      <c r="D1548" s="5">
        <v>73</v>
      </c>
      <c r="E1548" s="5" t="s">
        <v>19</v>
      </c>
      <c r="F1548" s="5">
        <v>0</v>
      </c>
      <c r="G1548" s="5">
        <v>59</v>
      </c>
      <c r="H1548" s="5">
        <v>53</v>
      </c>
      <c r="I1548" s="5">
        <v>45</v>
      </c>
      <c r="J1548" s="5">
        <v>11</v>
      </c>
      <c r="K1548" s="5">
        <v>450</v>
      </c>
      <c r="L1548" s="5">
        <v>3</v>
      </c>
      <c r="M1548" s="5">
        <v>0</v>
      </c>
      <c r="N1548" s="5">
        <v>3.5</v>
      </c>
      <c r="O1548" s="5">
        <v>13.66</v>
      </c>
      <c r="P1548" s="6">
        <v>20.420000000000002</v>
      </c>
    </row>
    <row r="1549" spans="1:16">
      <c r="A1549" s="17">
        <v>44995</v>
      </c>
      <c r="B1549" t="s">
        <v>135</v>
      </c>
      <c r="C1549" t="s">
        <v>209</v>
      </c>
      <c r="D1549" s="5">
        <v>345</v>
      </c>
      <c r="E1549" s="5" t="s">
        <v>26</v>
      </c>
      <c r="F1549" s="5">
        <v>0</v>
      </c>
      <c r="G1549" s="5">
        <v>335</v>
      </c>
      <c r="H1549" s="5">
        <v>134</v>
      </c>
      <c r="I1549" s="5">
        <v>33</v>
      </c>
      <c r="J1549" s="5">
        <v>31</v>
      </c>
      <c r="K1549" s="5">
        <v>342</v>
      </c>
      <c r="L1549" s="5">
        <v>2</v>
      </c>
      <c r="M1549" s="5">
        <v>0</v>
      </c>
      <c r="N1549" s="5">
        <v>5</v>
      </c>
      <c r="O1549" s="5">
        <v>8.34</v>
      </c>
      <c r="P1549" s="6">
        <v>18.93</v>
      </c>
    </row>
    <row r="1550" spans="1:16">
      <c r="A1550" s="17">
        <v>44995</v>
      </c>
      <c r="B1550" t="s">
        <v>54</v>
      </c>
      <c r="C1550" t="s">
        <v>155</v>
      </c>
      <c r="D1550" s="5">
        <v>167</v>
      </c>
      <c r="E1550" s="5" t="s">
        <v>44</v>
      </c>
      <c r="F1550" s="5">
        <v>0</v>
      </c>
      <c r="G1550" s="5">
        <v>295</v>
      </c>
      <c r="H1550" s="5">
        <v>303</v>
      </c>
      <c r="I1550" s="5" t="s">
        <v>34</v>
      </c>
      <c r="J1550" s="5" t="s">
        <v>34</v>
      </c>
      <c r="K1550" s="5">
        <v>136</v>
      </c>
      <c r="L1550" s="5" t="s">
        <v>169</v>
      </c>
      <c r="M1550" s="5">
        <v>0</v>
      </c>
      <c r="N1550" s="5" t="e">
        <v>#N/A</v>
      </c>
      <c r="O1550" s="5">
        <v>-10.71</v>
      </c>
      <c r="P1550" s="6">
        <v>0</v>
      </c>
    </row>
    <row r="1551" spans="1:16">
      <c r="A1551" s="17">
        <v>44995</v>
      </c>
      <c r="B1551" t="s">
        <v>137</v>
      </c>
      <c r="C1551" t="s">
        <v>182</v>
      </c>
      <c r="D1551" s="5">
        <v>369</v>
      </c>
      <c r="E1551" s="5" t="s">
        <v>19</v>
      </c>
      <c r="F1551" s="5">
        <v>0</v>
      </c>
      <c r="G1551" s="5">
        <v>122</v>
      </c>
      <c r="H1551" s="5">
        <v>128</v>
      </c>
      <c r="I1551" s="5">
        <v>221</v>
      </c>
      <c r="J1551" s="5">
        <v>92</v>
      </c>
      <c r="K1551" s="5">
        <v>442</v>
      </c>
      <c r="L1551" s="5" t="s">
        <v>26</v>
      </c>
      <c r="M1551" s="5">
        <v>0</v>
      </c>
      <c r="N1551" s="5">
        <v>3.5</v>
      </c>
      <c r="O1551" s="5">
        <v>6.48</v>
      </c>
      <c r="P1551" s="6">
        <v>11.21</v>
      </c>
    </row>
    <row r="1552" spans="1:16">
      <c r="A1552" s="17">
        <v>44995</v>
      </c>
      <c r="B1552" t="s">
        <v>208</v>
      </c>
      <c r="C1552" t="s">
        <v>402</v>
      </c>
      <c r="D1552" s="5">
        <v>16</v>
      </c>
      <c r="E1552" s="5" t="s">
        <v>19</v>
      </c>
      <c r="F1552" s="5">
        <v>0</v>
      </c>
      <c r="G1552" s="5">
        <v>58</v>
      </c>
      <c r="H1552" s="5">
        <v>54</v>
      </c>
      <c r="I1552" s="5">
        <v>47</v>
      </c>
      <c r="J1552" s="5">
        <v>20</v>
      </c>
      <c r="K1552" s="5">
        <v>15</v>
      </c>
      <c r="L1552" s="5">
        <v>1</v>
      </c>
      <c r="M1552" s="5">
        <v>0</v>
      </c>
      <c r="N1552" s="5">
        <v>7.5</v>
      </c>
      <c r="O1552" s="5">
        <v>12.89</v>
      </c>
      <c r="P1552" s="6">
        <v>22.29</v>
      </c>
    </row>
    <row r="1553" spans="1:16">
      <c r="A1553" s="17">
        <v>44995</v>
      </c>
      <c r="B1553" t="s">
        <v>82</v>
      </c>
      <c r="C1553" t="s">
        <v>214</v>
      </c>
      <c r="D1553" s="5">
        <v>416</v>
      </c>
      <c r="E1553" s="5" t="s">
        <v>19</v>
      </c>
      <c r="F1553" s="5">
        <v>0</v>
      </c>
      <c r="G1553" s="5">
        <v>154</v>
      </c>
      <c r="H1553" s="5">
        <v>158</v>
      </c>
      <c r="I1553" s="5">
        <v>98</v>
      </c>
      <c r="J1553" s="5">
        <v>101</v>
      </c>
      <c r="K1553" s="5">
        <v>418</v>
      </c>
      <c r="L1553" s="5" t="s">
        <v>44</v>
      </c>
      <c r="M1553" s="5">
        <v>0</v>
      </c>
      <c r="N1553" s="5">
        <v>3.5</v>
      </c>
      <c r="O1553" s="5">
        <v>2.88</v>
      </c>
      <c r="P1553" s="6">
        <v>6.07</v>
      </c>
    </row>
    <row r="1554" spans="1:16">
      <c r="A1554" s="17">
        <v>44995</v>
      </c>
      <c r="B1554" t="s">
        <v>136</v>
      </c>
      <c r="C1554" t="s">
        <v>441</v>
      </c>
      <c r="D1554" s="5">
        <v>441</v>
      </c>
      <c r="E1554" s="5" t="s">
        <v>27</v>
      </c>
      <c r="F1554" s="5">
        <v>0</v>
      </c>
      <c r="G1554" s="5">
        <v>94</v>
      </c>
      <c r="H1554" s="5">
        <v>46</v>
      </c>
      <c r="I1554" s="5">
        <v>80</v>
      </c>
      <c r="J1554" s="5">
        <v>29</v>
      </c>
      <c r="K1554" s="5">
        <v>32</v>
      </c>
      <c r="L1554" s="5" t="s">
        <v>18</v>
      </c>
      <c r="M1554" s="5">
        <v>0</v>
      </c>
      <c r="N1554" s="5">
        <v>-2</v>
      </c>
      <c r="O1554" s="5">
        <v>18.690000000000001</v>
      </c>
      <c r="P1554" s="6">
        <v>17.600000000000001</v>
      </c>
    </row>
    <row r="1555" spans="1:16">
      <c r="A1555" s="17">
        <v>44996</v>
      </c>
      <c r="B1555" t="s">
        <v>232</v>
      </c>
      <c r="C1555" t="s">
        <v>230</v>
      </c>
      <c r="D1555" s="5">
        <v>426</v>
      </c>
      <c r="E1555" s="5" t="s">
        <v>27</v>
      </c>
      <c r="F1555" s="5">
        <v>0</v>
      </c>
      <c r="G1555" s="5">
        <v>276</v>
      </c>
      <c r="H1555" s="5">
        <v>134</v>
      </c>
      <c r="I1555" s="5">
        <v>104</v>
      </c>
      <c r="J1555" s="5">
        <v>113</v>
      </c>
      <c r="K1555" s="5">
        <v>448</v>
      </c>
      <c r="L1555" s="5" t="s">
        <v>57</v>
      </c>
      <c r="M1555" s="5">
        <v>0</v>
      </c>
      <c r="N1555" s="5">
        <v>6.5</v>
      </c>
      <c r="O1555" s="5">
        <v>3.09</v>
      </c>
      <c r="P1555" s="6">
        <v>5.05</v>
      </c>
    </row>
    <row r="1556" spans="1:16">
      <c r="A1556" s="17">
        <v>44996</v>
      </c>
      <c r="B1556" t="s">
        <v>413</v>
      </c>
      <c r="C1556" t="s">
        <v>132</v>
      </c>
      <c r="D1556" s="5">
        <v>86</v>
      </c>
      <c r="E1556" s="5" t="s">
        <v>18</v>
      </c>
      <c r="F1556" s="5">
        <v>0</v>
      </c>
      <c r="G1556" s="5">
        <v>287</v>
      </c>
      <c r="H1556" s="5">
        <v>142</v>
      </c>
      <c r="I1556" s="5">
        <v>165</v>
      </c>
      <c r="J1556" s="5">
        <v>68</v>
      </c>
      <c r="K1556" s="5">
        <v>477</v>
      </c>
      <c r="L1556" s="5" t="s">
        <v>37</v>
      </c>
      <c r="M1556" s="5">
        <v>0</v>
      </c>
      <c r="N1556" s="5">
        <v>6.5</v>
      </c>
      <c r="O1556" s="5">
        <v>2.31</v>
      </c>
      <c r="P1556" s="6">
        <v>12.19</v>
      </c>
    </row>
    <row r="1557" spans="1:16">
      <c r="A1557" s="17">
        <v>44996</v>
      </c>
      <c r="B1557" t="s">
        <v>122</v>
      </c>
      <c r="C1557" t="s">
        <v>121</v>
      </c>
      <c r="D1557" s="5">
        <v>235</v>
      </c>
      <c r="E1557" s="5">
        <v>5</v>
      </c>
      <c r="F1557" s="5">
        <v>0</v>
      </c>
      <c r="G1557" s="5">
        <v>95</v>
      </c>
      <c r="H1557" s="5">
        <v>51</v>
      </c>
      <c r="I1557" s="5">
        <v>19</v>
      </c>
      <c r="J1557" s="5">
        <v>3</v>
      </c>
      <c r="K1557" s="5">
        <v>5</v>
      </c>
      <c r="L1557" s="5" t="s">
        <v>18</v>
      </c>
      <c r="M1557" s="5">
        <v>0</v>
      </c>
      <c r="N1557" s="5">
        <v>9.5</v>
      </c>
      <c r="O1557" s="5">
        <v>13.88</v>
      </c>
      <c r="P1557" s="6">
        <v>26.78</v>
      </c>
    </row>
    <row r="1558" spans="1:16">
      <c r="A1558" s="17">
        <v>44996</v>
      </c>
      <c r="B1558" t="s">
        <v>268</v>
      </c>
      <c r="C1558" t="s">
        <v>226</v>
      </c>
      <c r="D1558" s="5">
        <v>293</v>
      </c>
      <c r="E1558" s="5" t="s">
        <v>37</v>
      </c>
      <c r="F1558" s="5">
        <v>0</v>
      </c>
      <c r="G1558" s="5">
        <v>8</v>
      </c>
      <c r="H1558" s="5">
        <v>49</v>
      </c>
      <c r="I1558" s="5">
        <v>5</v>
      </c>
      <c r="J1558" s="5">
        <v>6</v>
      </c>
      <c r="K1558" s="5">
        <v>318</v>
      </c>
      <c r="L1558" s="5">
        <v>3</v>
      </c>
      <c r="M1558" s="5">
        <v>0</v>
      </c>
      <c r="N1558" s="5">
        <v>7.5</v>
      </c>
      <c r="O1558" s="5">
        <v>14.35</v>
      </c>
      <c r="P1558" s="6">
        <v>26.46</v>
      </c>
    </row>
    <row r="1559" spans="1:16">
      <c r="A1559" s="17">
        <v>44996</v>
      </c>
      <c r="B1559" t="s">
        <v>69</v>
      </c>
      <c r="C1559" t="s">
        <v>50</v>
      </c>
      <c r="D1559" s="5">
        <v>265</v>
      </c>
      <c r="E1559" s="5" t="s">
        <v>19</v>
      </c>
      <c r="F1559" s="5">
        <v>0</v>
      </c>
      <c r="G1559" s="5">
        <v>305</v>
      </c>
      <c r="H1559" s="5">
        <v>192</v>
      </c>
      <c r="I1559" s="5">
        <v>272</v>
      </c>
      <c r="J1559" s="5">
        <v>218</v>
      </c>
      <c r="K1559" s="5">
        <v>150</v>
      </c>
      <c r="L1559" s="5" t="s">
        <v>26</v>
      </c>
      <c r="M1559" s="5">
        <v>0</v>
      </c>
      <c r="N1559" s="5">
        <v>-2</v>
      </c>
      <c r="O1559" s="5">
        <v>-1.34</v>
      </c>
      <c r="P1559" s="6">
        <v>-3.36</v>
      </c>
    </row>
    <row r="1560" spans="1:16">
      <c r="A1560" s="17">
        <v>44996</v>
      </c>
      <c r="B1560" t="s">
        <v>407</v>
      </c>
      <c r="C1560" t="s">
        <v>324</v>
      </c>
      <c r="D1560" s="5">
        <v>334</v>
      </c>
      <c r="E1560" s="5" t="s">
        <v>19</v>
      </c>
      <c r="F1560" s="5">
        <v>0</v>
      </c>
      <c r="G1560" s="5">
        <v>106</v>
      </c>
      <c r="H1560" s="5">
        <v>94</v>
      </c>
      <c r="I1560" s="5">
        <v>97</v>
      </c>
      <c r="J1560" s="5">
        <v>93</v>
      </c>
      <c r="K1560" s="5">
        <v>447</v>
      </c>
      <c r="L1560" s="5" t="s">
        <v>60</v>
      </c>
      <c r="M1560" s="5">
        <v>0</v>
      </c>
      <c r="N1560" s="5">
        <v>4</v>
      </c>
      <c r="O1560" s="5">
        <v>7.74</v>
      </c>
      <c r="P1560" s="6">
        <v>12.02</v>
      </c>
    </row>
    <row r="1561" spans="1:16">
      <c r="A1561" s="17">
        <v>44996</v>
      </c>
      <c r="B1561" t="s">
        <v>131</v>
      </c>
      <c r="C1561" t="s">
        <v>411</v>
      </c>
      <c r="D1561" s="5">
        <v>306</v>
      </c>
      <c r="E1561" s="5">
        <v>0</v>
      </c>
      <c r="F1561" s="5" t="s">
        <v>18</v>
      </c>
      <c r="G1561" s="5">
        <v>214</v>
      </c>
      <c r="H1561" s="5">
        <v>132</v>
      </c>
      <c r="I1561" s="5">
        <v>164</v>
      </c>
      <c r="J1561" s="5">
        <v>117</v>
      </c>
      <c r="K1561" s="5">
        <v>316</v>
      </c>
      <c r="L1561" s="5" t="s">
        <v>19</v>
      </c>
      <c r="M1561" s="5">
        <v>0</v>
      </c>
      <c r="N1561" s="5">
        <v>2</v>
      </c>
      <c r="O1561" s="5">
        <v>3.23</v>
      </c>
      <c r="P1561" s="6">
        <v>4.6399999999999997</v>
      </c>
    </row>
    <row r="1562" spans="1:16">
      <c r="A1562" s="17">
        <v>44996</v>
      </c>
      <c r="B1562" t="s">
        <v>228</v>
      </c>
      <c r="C1562" t="s">
        <v>252</v>
      </c>
      <c r="D1562" s="5">
        <v>71</v>
      </c>
      <c r="E1562" s="5" t="s">
        <v>19</v>
      </c>
      <c r="F1562" s="5">
        <v>0</v>
      </c>
      <c r="G1562" s="5">
        <v>117</v>
      </c>
      <c r="H1562" s="5">
        <v>52</v>
      </c>
      <c r="I1562" s="5">
        <v>11</v>
      </c>
      <c r="J1562" s="5">
        <v>1</v>
      </c>
      <c r="K1562" s="5">
        <v>148</v>
      </c>
      <c r="L1562" s="5" t="s">
        <v>396</v>
      </c>
      <c r="M1562" s="5">
        <v>0</v>
      </c>
      <c r="N1562" s="5">
        <v>9.5</v>
      </c>
      <c r="O1562" s="5">
        <v>13.88</v>
      </c>
      <c r="P1562" s="6">
        <v>29.3</v>
      </c>
    </row>
    <row r="1563" spans="1:16">
      <c r="A1563" s="17">
        <v>44996</v>
      </c>
      <c r="B1563" t="s">
        <v>292</v>
      </c>
      <c r="C1563" t="s">
        <v>338</v>
      </c>
      <c r="D1563" s="5">
        <v>446</v>
      </c>
      <c r="E1563" s="5" t="s">
        <v>44</v>
      </c>
      <c r="F1563" s="5">
        <v>0</v>
      </c>
      <c r="G1563" s="5">
        <v>79</v>
      </c>
      <c r="H1563" s="5">
        <v>79</v>
      </c>
      <c r="I1563" s="5">
        <v>78</v>
      </c>
      <c r="J1563" s="5">
        <v>20</v>
      </c>
      <c r="K1563" s="5">
        <v>393</v>
      </c>
      <c r="L1563" s="5">
        <v>3</v>
      </c>
      <c r="M1563" s="5">
        <v>0</v>
      </c>
      <c r="N1563" s="5">
        <v>6</v>
      </c>
      <c r="O1563" s="5">
        <v>11.01</v>
      </c>
      <c r="P1563" s="6">
        <v>15.98</v>
      </c>
    </row>
    <row r="1564" spans="1:16">
      <c r="A1564" s="17">
        <v>44996</v>
      </c>
      <c r="B1564" t="s">
        <v>384</v>
      </c>
      <c r="C1564" t="s">
        <v>222</v>
      </c>
      <c r="D1564" s="5">
        <v>305</v>
      </c>
      <c r="E1564" s="5" t="s">
        <v>26</v>
      </c>
      <c r="F1564" s="5">
        <v>0</v>
      </c>
      <c r="G1564" s="5">
        <v>67</v>
      </c>
      <c r="H1564" s="5">
        <v>47</v>
      </c>
      <c r="I1564" s="5">
        <v>30</v>
      </c>
      <c r="J1564" s="5">
        <v>27</v>
      </c>
      <c r="K1564" s="5">
        <v>158</v>
      </c>
      <c r="L1564" s="5">
        <v>2</v>
      </c>
      <c r="M1564" s="5">
        <v>0</v>
      </c>
      <c r="N1564" s="5">
        <v>4</v>
      </c>
      <c r="O1564" s="5">
        <v>14.52</v>
      </c>
      <c r="P1564" s="6">
        <v>19.07</v>
      </c>
    </row>
    <row r="1565" spans="1:16">
      <c r="A1565" s="17">
        <v>44996</v>
      </c>
      <c r="B1565" t="s">
        <v>325</v>
      </c>
      <c r="C1565" t="s">
        <v>326</v>
      </c>
      <c r="D1565" s="5">
        <v>123</v>
      </c>
      <c r="E1565" s="5" t="s">
        <v>19</v>
      </c>
      <c r="F1565" s="5">
        <v>0</v>
      </c>
      <c r="G1565" s="5">
        <v>243</v>
      </c>
      <c r="H1565" s="5">
        <v>138</v>
      </c>
      <c r="I1565" s="5">
        <v>84</v>
      </c>
      <c r="J1565" s="5">
        <v>74</v>
      </c>
      <c r="K1565" s="5">
        <v>90</v>
      </c>
      <c r="L1565" s="5" t="s">
        <v>18</v>
      </c>
      <c r="M1565" s="5">
        <v>0</v>
      </c>
      <c r="N1565" s="5">
        <v>6.5</v>
      </c>
      <c r="O1565" s="5">
        <v>2.84</v>
      </c>
      <c r="P1565" s="6">
        <v>11.58</v>
      </c>
    </row>
    <row r="1566" spans="1:16">
      <c r="A1566" s="17">
        <v>44996</v>
      </c>
      <c r="B1566" t="s">
        <v>127</v>
      </c>
      <c r="C1566" t="s">
        <v>439</v>
      </c>
      <c r="D1566" s="5">
        <v>398</v>
      </c>
      <c r="E1566" s="5" t="s">
        <v>19</v>
      </c>
      <c r="F1566" s="5">
        <v>0</v>
      </c>
      <c r="G1566" s="5">
        <v>239</v>
      </c>
      <c r="H1566" s="5">
        <v>294</v>
      </c>
      <c r="I1566" s="5">
        <v>325</v>
      </c>
      <c r="J1566" s="5">
        <v>228</v>
      </c>
      <c r="K1566" s="5">
        <v>170</v>
      </c>
      <c r="L1566" s="5">
        <v>11</v>
      </c>
      <c r="M1566" s="5">
        <v>0</v>
      </c>
      <c r="N1566" s="5">
        <v>3</v>
      </c>
      <c r="O1566" s="5">
        <v>-10.210000000000001</v>
      </c>
      <c r="P1566" s="6">
        <v>-3.04</v>
      </c>
    </row>
    <row r="1567" spans="1:16">
      <c r="A1567" s="17">
        <v>44996</v>
      </c>
      <c r="B1567" t="s">
        <v>176</v>
      </c>
      <c r="C1567" t="s">
        <v>227</v>
      </c>
      <c r="D1567" s="5">
        <v>411</v>
      </c>
      <c r="E1567" s="5" t="s">
        <v>37</v>
      </c>
      <c r="F1567" s="5">
        <v>0</v>
      </c>
      <c r="G1567" s="5">
        <v>123</v>
      </c>
      <c r="H1567" s="5">
        <v>99</v>
      </c>
      <c r="I1567" s="5">
        <v>16</v>
      </c>
      <c r="J1567" s="5">
        <v>33</v>
      </c>
      <c r="K1567" s="5">
        <v>217</v>
      </c>
      <c r="L1567" s="5" t="s">
        <v>18</v>
      </c>
      <c r="M1567" s="5">
        <v>0</v>
      </c>
      <c r="N1567" s="5">
        <v>6</v>
      </c>
      <c r="O1567" s="5">
        <v>7.31</v>
      </c>
      <c r="P1567" s="6">
        <v>16.690000000000001</v>
      </c>
    </row>
    <row r="1568" spans="1:16">
      <c r="A1568" s="17">
        <v>44996</v>
      </c>
      <c r="B1568" t="s">
        <v>123</v>
      </c>
      <c r="C1568" t="s">
        <v>404</v>
      </c>
      <c r="D1568" s="5">
        <v>392</v>
      </c>
      <c r="E1568" s="5" t="s">
        <v>37</v>
      </c>
      <c r="F1568" s="5">
        <v>0</v>
      </c>
      <c r="G1568" s="5">
        <v>14</v>
      </c>
      <c r="H1568" s="5">
        <v>9</v>
      </c>
      <c r="I1568" s="5">
        <v>3</v>
      </c>
      <c r="J1568" s="5">
        <v>8</v>
      </c>
      <c r="K1568" s="5">
        <v>171</v>
      </c>
      <c r="L1568" s="5">
        <v>2</v>
      </c>
      <c r="M1568" s="5">
        <v>0</v>
      </c>
      <c r="N1568" s="5">
        <v>2</v>
      </c>
      <c r="O1568" s="5">
        <v>23.58</v>
      </c>
      <c r="P1568" s="6">
        <v>22</v>
      </c>
    </row>
    <row r="1569" spans="1:16">
      <c r="A1569" s="17">
        <v>44996</v>
      </c>
      <c r="B1569" t="s">
        <v>136</v>
      </c>
      <c r="C1569" t="s">
        <v>209</v>
      </c>
      <c r="D1569" s="5">
        <v>441</v>
      </c>
      <c r="E1569" s="5" t="s">
        <v>60</v>
      </c>
      <c r="F1569" s="5">
        <v>0</v>
      </c>
      <c r="G1569" s="5">
        <v>94</v>
      </c>
      <c r="H1569" s="5">
        <v>18</v>
      </c>
      <c r="I1569" s="5">
        <v>33</v>
      </c>
      <c r="J1569" s="5">
        <v>15</v>
      </c>
      <c r="K1569" s="5">
        <v>342</v>
      </c>
      <c r="L1569" s="5">
        <v>3</v>
      </c>
      <c r="M1569" s="5">
        <v>0</v>
      </c>
      <c r="N1569" s="5">
        <v>1.5</v>
      </c>
      <c r="O1569" s="5">
        <v>19.100000000000001</v>
      </c>
      <c r="P1569" s="6">
        <v>18.93</v>
      </c>
    </row>
    <row r="1570" spans="1:16">
      <c r="A1570" s="17">
        <v>44996</v>
      </c>
      <c r="B1570" t="s">
        <v>386</v>
      </c>
      <c r="C1570" t="s">
        <v>45</v>
      </c>
      <c r="D1570" s="5">
        <v>475</v>
      </c>
      <c r="E1570" s="5">
        <v>5</v>
      </c>
      <c r="F1570" s="5">
        <v>0</v>
      </c>
      <c r="G1570" s="5">
        <v>26</v>
      </c>
      <c r="H1570" s="5">
        <v>14</v>
      </c>
      <c r="I1570" s="5">
        <v>87</v>
      </c>
      <c r="J1570" s="5">
        <v>12</v>
      </c>
      <c r="K1570" s="5">
        <v>206</v>
      </c>
      <c r="L1570" s="5">
        <v>8</v>
      </c>
      <c r="M1570" s="5">
        <v>0</v>
      </c>
      <c r="N1570" s="5">
        <v>2</v>
      </c>
      <c r="O1570" s="5">
        <v>18.989999999999998</v>
      </c>
      <c r="P1570" s="6">
        <v>22.61</v>
      </c>
    </row>
    <row r="1571" spans="1:16">
      <c r="A1571" s="17">
        <v>44996</v>
      </c>
      <c r="B1571" t="s">
        <v>282</v>
      </c>
      <c r="C1571" t="s">
        <v>274</v>
      </c>
      <c r="D1571" s="5">
        <v>177</v>
      </c>
      <c r="E1571" s="5" t="s">
        <v>44</v>
      </c>
      <c r="F1571" s="5">
        <v>0</v>
      </c>
      <c r="G1571" s="5">
        <v>143</v>
      </c>
      <c r="H1571" s="5">
        <v>78</v>
      </c>
      <c r="I1571" s="5">
        <v>116</v>
      </c>
      <c r="J1571" s="5">
        <v>83</v>
      </c>
      <c r="K1571" s="5">
        <v>408</v>
      </c>
      <c r="L1571" s="5" t="s">
        <v>198</v>
      </c>
      <c r="M1571" s="5">
        <v>0</v>
      </c>
      <c r="N1571" s="5">
        <v>1</v>
      </c>
      <c r="O1571" s="5">
        <v>11.16</v>
      </c>
      <c r="P1571" s="6">
        <v>9.85</v>
      </c>
    </row>
    <row r="1572" spans="1:16">
      <c r="A1572" s="17">
        <v>44996</v>
      </c>
      <c r="B1572" t="s">
        <v>249</v>
      </c>
      <c r="C1572" t="s">
        <v>420</v>
      </c>
      <c r="D1572" s="5">
        <v>205</v>
      </c>
      <c r="E1572" s="5" t="s">
        <v>37</v>
      </c>
      <c r="F1572" s="5">
        <v>0</v>
      </c>
      <c r="G1572" s="5">
        <v>263</v>
      </c>
      <c r="H1572" s="5">
        <v>276</v>
      </c>
      <c r="I1572" s="5">
        <v>162</v>
      </c>
      <c r="J1572" s="5">
        <v>76</v>
      </c>
      <c r="K1572" s="5">
        <v>161</v>
      </c>
      <c r="L1572" s="5" t="s">
        <v>421</v>
      </c>
      <c r="M1572" s="5">
        <v>0</v>
      </c>
      <c r="N1572" s="5">
        <v>15</v>
      </c>
      <c r="O1572" s="5">
        <v>-9.07</v>
      </c>
      <c r="P1572" s="6">
        <v>11.43</v>
      </c>
    </row>
    <row r="1573" spans="1:16">
      <c r="A1573" s="17">
        <v>44996</v>
      </c>
      <c r="B1573" t="s">
        <v>21</v>
      </c>
      <c r="C1573" t="s">
        <v>406</v>
      </c>
      <c r="D1573" s="5">
        <v>102</v>
      </c>
      <c r="E1573" s="5">
        <v>8</v>
      </c>
      <c r="F1573" s="5">
        <v>0</v>
      </c>
      <c r="G1573" s="5">
        <v>10</v>
      </c>
      <c r="H1573" s="5">
        <v>24</v>
      </c>
      <c r="I1573" s="5">
        <v>45</v>
      </c>
      <c r="J1573" s="5">
        <v>31</v>
      </c>
      <c r="K1573" s="5">
        <v>450</v>
      </c>
      <c r="L1573" s="5">
        <v>4</v>
      </c>
      <c r="M1573" s="5">
        <v>0</v>
      </c>
      <c r="N1573" s="5">
        <v>-2.5</v>
      </c>
      <c r="O1573" s="5">
        <v>16.39</v>
      </c>
      <c r="P1573" s="6">
        <v>20.420000000000002</v>
      </c>
    </row>
    <row r="1574" spans="1:16">
      <c r="A1574" s="17">
        <v>44996</v>
      </c>
      <c r="B1574" t="s">
        <v>68</v>
      </c>
      <c r="C1574" t="s">
        <v>196</v>
      </c>
      <c r="D1574" s="5">
        <v>413</v>
      </c>
      <c r="E1574" s="5" t="s">
        <v>75</v>
      </c>
      <c r="F1574" s="5">
        <v>0</v>
      </c>
      <c r="G1574" s="5">
        <v>71</v>
      </c>
      <c r="H1574" s="5">
        <v>54</v>
      </c>
      <c r="I1574" s="5">
        <v>194</v>
      </c>
      <c r="J1574" s="5">
        <v>29</v>
      </c>
      <c r="K1574" s="5">
        <v>118</v>
      </c>
      <c r="L1574" s="5" t="s">
        <v>27</v>
      </c>
      <c r="M1574" s="5">
        <v>0</v>
      </c>
      <c r="N1574" s="5">
        <v>-2</v>
      </c>
      <c r="O1574" s="5">
        <v>13.74</v>
      </c>
      <c r="P1574" s="6">
        <v>17.309999999999999</v>
      </c>
    </row>
    <row r="1575" spans="1:16">
      <c r="A1575" s="17">
        <v>44996</v>
      </c>
      <c r="B1575" t="s">
        <v>215</v>
      </c>
      <c r="C1575" t="s">
        <v>214</v>
      </c>
      <c r="D1575" s="5">
        <v>49</v>
      </c>
      <c r="E1575" s="5" t="s">
        <v>75</v>
      </c>
      <c r="F1575" s="5">
        <v>0</v>
      </c>
      <c r="G1575" s="5">
        <v>207</v>
      </c>
      <c r="H1575" s="5">
        <v>0</v>
      </c>
      <c r="I1575" s="5">
        <v>98</v>
      </c>
      <c r="J1575" s="5">
        <v>109</v>
      </c>
      <c r="K1575" s="5">
        <v>418</v>
      </c>
      <c r="L1575" s="5" t="s">
        <v>27</v>
      </c>
      <c r="M1575" s="5">
        <v>0</v>
      </c>
      <c r="N1575" s="5">
        <v>3.5</v>
      </c>
      <c r="O1575" s="5">
        <v>5.04</v>
      </c>
      <c r="P1575" s="6">
        <v>6.19</v>
      </c>
    </row>
    <row r="1576" spans="1:16">
      <c r="A1576" s="17">
        <v>44996</v>
      </c>
      <c r="B1576" t="s">
        <v>402</v>
      </c>
      <c r="C1576" t="s">
        <v>374</v>
      </c>
      <c r="D1576" s="5">
        <v>15</v>
      </c>
      <c r="E1576" s="5">
        <v>2</v>
      </c>
      <c r="F1576" s="5">
        <v>0</v>
      </c>
      <c r="G1576" s="5">
        <v>47</v>
      </c>
      <c r="H1576" s="5">
        <v>10</v>
      </c>
      <c r="I1576" s="5">
        <v>7</v>
      </c>
      <c r="J1576" s="5">
        <v>2</v>
      </c>
      <c r="K1576" s="5">
        <v>422</v>
      </c>
      <c r="L1576" s="5">
        <v>12</v>
      </c>
      <c r="M1576" s="5">
        <v>0</v>
      </c>
      <c r="N1576" s="5">
        <v>1</v>
      </c>
      <c r="O1576" s="5">
        <v>22.29</v>
      </c>
      <c r="P1576" s="6">
        <v>26.77</v>
      </c>
    </row>
    <row r="1577" spans="1:16">
      <c r="A1577" s="17">
        <v>44996</v>
      </c>
      <c r="B1577" t="s">
        <v>183</v>
      </c>
      <c r="C1577" t="s">
        <v>137</v>
      </c>
      <c r="D1577" s="5">
        <v>138</v>
      </c>
      <c r="E1577" s="5" t="s">
        <v>44</v>
      </c>
      <c r="F1577" s="5">
        <v>0</v>
      </c>
      <c r="G1577" s="5">
        <v>149</v>
      </c>
      <c r="H1577" s="5">
        <v>112</v>
      </c>
      <c r="I1577" s="5">
        <v>122</v>
      </c>
      <c r="J1577" s="5">
        <v>103</v>
      </c>
      <c r="K1577" s="5">
        <v>369</v>
      </c>
      <c r="L1577" s="5" t="s">
        <v>37</v>
      </c>
      <c r="M1577" s="5">
        <v>0</v>
      </c>
      <c r="N1577" s="5">
        <v>1</v>
      </c>
      <c r="O1577" s="5">
        <v>5.1100000000000003</v>
      </c>
      <c r="P1577" s="6">
        <v>6.7</v>
      </c>
    </row>
    <row r="1578" spans="1:16">
      <c r="A1578" s="17">
        <v>44997</v>
      </c>
      <c r="B1578" t="s">
        <v>411</v>
      </c>
      <c r="C1578" t="s">
        <v>132</v>
      </c>
      <c r="D1578" s="5">
        <v>316</v>
      </c>
      <c r="E1578" s="5" t="s">
        <v>37</v>
      </c>
      <c r="F1578" s="5">
        <v>0</v>
      </c>
      <c r="G1578" s="5">
        <v>164</v>
      </c>
      <c r="H1578" s="5">
        <v>117</v>
      </c>
      <c r="I1578" s="5">
        <v>165</v>
      </c>
      <c r="J1578" s="5">
        <v>68</v>
      </c>
      <c r="K1578" s="5">
        <v>477</v>
      </c>
      <c r="L1578" s="5" t="s">
        <v>26</v>
      </c>
      <c r="M1578" s="5">
        <v>0</v>
      </c>
      <c r="N1578" s="5">
        <v>3.5</v>
      </c>
      <c r="O1578" s="5">
        <v>4.84</v>
      </c>
      <c r="P1578" s="6">
        <v>12.94</v>
      </c>
    </row>
    <row r="1579" spans="1:16">
      <c r="A1579" s="17">
        <v>44997</v>
      </c>
      <c r="B1579" t="s">
        <v>338</v>
      </c>
      <c r="C1579" t="s">
        <v>121</v>
      </c>
      <c r="D1579" s="5">
        <v>393</v>
      </c>
      <c r="E1579" s="5">
        <v>4</v>
      </c>
      <c r="F1579" s="5">
        <v>0</v>
      </c>
      <c r="G1579" s="5">
        <v>78</v>
      </c>
      <c r="H1579" s="5">
        <v>20</v>
      </c>
      <c r="I1579" s="5">
        <v>19</v>
      </c>
      <c r="J1579" s="5">
        <v>3</v>
      </c>
      <c r="K1579" s="5">
        <v>5</v>
      </c>
      <c r="L1579" s="5" t="s">
        <v>19</v>
      </c>
      <c r="M1579" s="5">
        <v>0</v>
      </c>
      <c r="N1579" s="5">
        <v>4.5</v>
      </c>
      <c r="O1579" s="5">
        <v>18.829999999999998</v>
      </c>
      <c r="P1579" s="6">
        <v>26.94</v>
      </c>
    </row>
    <row r="1580" spans="1:16">
      <c r="A1580" s="17">
        <v>44997</v>
      </c>
      <c r="B1580" t="s">
        <v>326</v>
      </c>
      <c r="C1580" t="s">
        <v>324</v>
      </c>
      <c r="D1580" s="5">
        <v>90</v>
      </c>
      <c r="E1580" s="5" t="s">
        <v>19</v>
      </c>
      <c r="F1580" s="5">
        <v>0</v>
      </c>
      <c r="G1580" s="5">
        <v>84</v>
      </c>
      <c r="H1580" s="5">
        <v>74</v>
      </c>
      <c r="I1580" s="5">
        <v>97</v>
      </c>
      <c r="J1580" s="5">
        <v>70</v>
      </c>
      <c r="K1580" s="5">
        <v>447</v>
      </c>
      <c r="L1580" s="5" t="s">
        <v>75</v>
      </c>
      <c r="M1580" s="5">
        <v>0</v>
      </c>
      <c r="N1580" s="5">
        <v>2.5</v>
      </c>
      <c r="O1580" s="5">
        <v>11.82</v>
      </c>
      <c r="P1580" s="6">
        <v>12.44</v>
      </c>
    </row>
    <row r="1581" spans="1:16">
      <c r="A1581" s="17">
        <v>44997</v>
      </c>
      <c r="B1581" t="s">
        <v>227</v>
      </c>
      <c r="C1581" t="s">
        <v>252</v>
      </c>
      <c r="D1581" s="5">
        <v>217</v>
      </c>
      <c r="E1581" s="5" t="s">
        <v>19</v>
      </c>
      <c r="F1581" s="5">
        <v>0</v>
      </c>
      <c r="G1581" s="5">
        <v>16</v>
      </c>
      <c r="H1581" s="5">
        <v>33</v>
      </c>
      <c r="I1581" s="5">
        <v>11</v>
      </c>
      <c r="J1581" s="5">
        <v>1</v>
      </c>
      <c r="K1581" s="5">
        <v>148</v>
      </c>
      <c r="L1581" s="5" t="s">
        <v>421</v>
      </c>
      <c r="M1581" s="5">
        <v>0</v>
      </c>
      <c r="N1581" s="5">
        <v>6</v>
      </c>
      <c r="O1581" s="5">
        <v>17.739999999999998</v>
      </c>
      <c r="P1581" s="6">
        <v>29.87</v>
      </c>
    </row>
    <row r="1582" spans="1:16">
      <c r="A1582" s="17">
        <v>44997</v>
      </c>
      <c r="B1582" t="s">
        <v>384</v>
      </c>
      <c r="C1582" t="s">
        <v>226</v>
      </c>
      <c r="D1582" s="5">
        <v>305</v>
      </c>
      <c r="E1582" s="5" t="s">
        <v>44</v>
      </c>
      <c r="F1582" s="5">
        <v>0</v>
      </c>
      <c r="G1582" s="5">
        <v>67</v>
      </c>
      <c r="H1582" s="5">
        <v>47</v>
      </c>
      <c r="I1582" s="5">
        <v>5</v>
      </c>
      <c r="J1582" s="5">
        <v>6</v>
      </c>
      <c r="K1582" s="5">
        <v>318</v>
      </c>
      <c r="L1582" s="5">
        <v>4</v>
      </c>
      <c r="M1582" s="5">
        <v>0</v>
      </c>
      <c r="N1582" s="5">
        <v>7.5</v>
      </c>
      <c r="O1582" s="5">
        <v>14.81</v>
      </c>
      <c r="P1582" s="6">
        <v>24.77</v>
      </c>
    </row>
    <row r="1583" spans="1:16">
      <c r="A1583" s="17">
        <v>44999</v>
      </c>
      <c r="B1583" t="s">
        <v>114</v>
      </c>
      <c r="C1583" t="s">
        <v>180</v>
      </c>
      <c r="D1583" s="5">
        <v>509</v>
      </c>
      <c r="E1583" s="5" t="s">
        <v>26</v>
      </c>
      <c r="F1583" s="5">
        <v>0</v>
      </c>
      <c r="G1583" s="5">
        <v>268</v>
      </c>
      <c r="H1583" s="5">
        <v>257</v>
      </c>
      <c r="I1583" s="5">
        <v>343</v>
      </c>
      <c r="J1583" s="5">
        <v>170</v>
      </c>
      <c r="K1583" s="5">
        <v>521</v>
      </c>
      <c r="L1583" s="5">
        <v>4</v>
      </c>
      <c r="M1583" s="5">
        <v>0</v>
      </c>
      <c r="N1583" s="5">
        <v>3.5</v>
      </c>
      <c r="O1583" s="5">
        <v>-7.21</v>
      </c>
      <c r="P1583" s="6">
        <v>-0.23</v>
      </c>
    </row>
    <row r="1584" spans="1:16">
      <c r="A1584" s="17">
        <v>44999</v>
      </c>
      <c r="B1584" t="s">
        <v>17</v>
      </c>
      <c r="C1584" t="s">
        <v>195</v>
      </c>
      <c r="D1584" s="5">
        <v>309</v>
      </c>
      <c r="E1584" s="5">
        <v>0</v>
      </c>
      <c r="F1584" s="5" t="s">
        <v>18</v>
      </c>
      <c r="G1584" s="5">
        <v>146</v>
      </c>
      <c r="H1584" s="5">
        <v>77</v>
      </c>
      <c r="I1584" s="5">
        <v>65</v>
      </c>
      <c r="J1584" s="5">
        <v>50</v>
      </c>
      <c r="K1584" s="5">
        <v>233</v>
      </c>
      <c r="L1584" s="5">
        <v>0</v>
      </c>
      <c r="M1584" s="5" t="s">
        <v>18</v>
      </c>
      <c r="N1584" s="5">
        <v>2.5</v>
      </c>
      <c r="O1584" s="5">
        <v>11.27</v>
      </c>
      <c r="P1584" s="6">
        <v>14.07</v>
      </c>
    </row>
    <row r="1585" spans="1:16">
      <c r="A1585" s="17">
        <v>44999</v>
      </c>
      <c r="B1585" t="s">
        <v>359</v>
      </c>
      <c r="C1585" t="s">
        <v>391</v>
      </c>
      <c r="D1585" s="5">
        <v>146</v>
      </c>
      <c r="E1585" s="5">
        <v>0</v>
      </c>
      <c r="F1585" s="5" t="s">
        <v>18</v>
      </c>
      <c r="G1585" s="5">
        <v>167</v>
      </c>
      <c r="H1585" s="5">
        <v>90</v>
      </c>
      <c r="I1585" s="5">
        <v>69</v>
      </c>
      <c r="J1585" s="5">
        <v>35</v>
      </c>
      <c r="K1585" s="5">
        <v>328</v>
      </c>
      <c r="L1585" s="5">
        <v>0</v>
      </c>
      <c r="M1585" s="5" t="s">
        <v>18</v>
      </c>
      <c r="N1585" s="5">
        <v>7.5</v>
      </c>
      <c r="O1585" s="5">
        <v>8.4</v>
      </c>
      <c r="P1585" s="6">
        <v>15.77</v>
      </c>
    </row>
    <row r="1586" spans="1:16">
      <c r="A1586" s="17">
        <v>44999</v>
      </c>
      <c r="B1586" t="s">
        <v>274</v>
      </c>
      <c r="C1586" t="s">
        <v>234</v>
      </c>
      <c r="D1586" s="5">
        <v>408</v>
      </c>
      <c r="E1586" s="5">
        <v>0</v>
      </c>
      <c r="F1586" s="5" t="s">
        <v>18</v>
      </c>
      <c r="G1586" s="5">
        <v>116</v>
      </c>
      <c r="H1586" s="5">
        <v>83</v>
      </c>
      <c r="I1586" s="5">
        <v>2</v>
      </c>
      <c r="J1586" s="5">
        <v>45</v>
      </c>
      <c r="K1586" s="5">
        <v>224</v>
      </c>
      <c r="L1586" s="5">
        <v>0</v>
      </c>
      <c r="M1586" s="5" t="s">
        <v>37</v>
      </c>
      <c r="N1586" s="5">
        <v>6</v>
      </c>
      <c r="O1586" s="5">
        <v>9.1199999999999992</v>
      </c>
      <c r="P1586" s="6">
        <v>14.68</v>
      </c>
    </row>
    <row r="1587" spans="1:16">
      <c r="A1587" s="17">
        <v>44999</v>
      </c>
      <c r="B1587" t="s">
        <v>29</v>
      </c>
      <c r="C1587" t="s">
        <v>68</v>
      </c>
      <c r="D1587" s="5">
        <v>367</v>
      </c>
      <c r="E1587" s="5">
        <v>0</v>
      </c>
      <c r="F1587" s="5" t="s">
        <v>18</v>
      </c>
      <c r="G1587" s="5">
        <v>191</v>
      </c>
      <c r="H1587" s="5">
        <v>98</v>
      </c>
      <c r="I1587" s="5">
        <v>71</v>
      </c>
      <c r="J1587" s="5">
        <v>54</v>
      </c>
      <c r="K1587" s="5">
        <v>413</v>
      </c>
      <c r="L1587" s="5">
        <v>0</v>
      </c>
      <c r="M1587" s="5" t="s">
        <v>18</v>
      </c>
      <c r="N1587" s="5">
        <v>10</v>
      </c>
      <c r="O1587" s="5">
        <v>7.31</v>
      </c>
      <c r="P1587" s="6">
        <v>12.86</v>
      </c>
    </row>
    <row r="1588" spans="1:16">
      <c r="A1588" s="17">
        <v>44999</v>
      </c>
      <c r="B1588" t="s">
        <v>390</v>
      </c>
      <c r="C1588" t="s">
        <v>366</v>
      </c>
      <c r="D1588" s="5">
        <v>449</v>
      </c>
      <c r="E1588" s="5">
        <v>0</v>
      </c>
      <c r="F1588" s="5" t="s">
        <v>18</v>
      </c>
      <c r="G1588" s="5">
        <v>9</v>
      </c>
      <c r="H1588" s="5">
        <v>60</v>
      </c>
      <c r="I1588" s="5">
        <v>96</v>
      </c>
      <c r="J1588" s="5">
        <v>48</v>
      </c>
      <c r="K1588" s="5">
        <v>184</v>
      </c>
      <c r="L1588" s="5">
        <v>0</v>
      </c>
      <c r="M1588" s="5" t="s">
        <v>18</v>
      </c>
      <c r="N1588" s="5">
        <v>3</v>
      </c>
      <c r="O1588" s="5">
        <v>12.98</v>
      </c>
      <c r="P1588" s="6">
        <v>14.51</v>
      </c>
    </row>
    <row r="1589" spans="1:16">
      <c r="A1589" s="17">
        <v>44999</v>
      </c>
      <c r="B1589" t="s">
        <v>132</v>
      </c>
      <c r="C1589" t="s">
        <v>292</v>
      </c>
      <c r="D1589" s="5">
        <v>477</v>
      </c>
      <c r="E1589" s="5">
        <v>0</v>
      </c>
      <c r="F1589" s="5" t="s">
        <v>18</v>
      </c>
      <c r="G1589" s="5">
        <v>165</v>
      </c>
      <c r="H1589" s="5">
        <v>68</v>
      </c>
      <c r="I1589" s="5">
        <v>79</v>
      </c>
      <c r="J1589" s="5">
        <v>79</v>
      </c>
      <c r="K1589" s="5">
        <v>446</v>
      </c>
      <c r="L1589" s="5">
        <v>0</v>
      </c>
      <c r="M1589" s="5" t="s">
        <v>18</v>
      </c>
      <c r="N1589" s="5">
        <v>3.5</v>
      </c>
      <c r="O1589" s="5">
        <v>12.39</v>
      </c>
      <c r="P1589" s="6">
        <v>10.82</v>
      </c>
    </row>
    <row r="1590" spans="1:16">
      <c r="A1590" s="17">
        <v>44999</v>
      </c>
      <c r="B1590" t="s">
        <v>62</v>
      </c>
      <c r="C1590" t="s">
        <v>315</v>
      </c>
      <c r="D1590" s="5">
        <v>37</v>
      </c>
      <c r="E1590" s="5">
        <v>0</v>
      </c>
      <c r="F1590" s="5" t="s">
        <v>18</v>
      </c>
      <c r="G1590" s="5">
        <v>173</v>
      </c>
      <c r="H1590" s="5">
        <v>87</v>
      </c>
      <c r="I1590" s="5">
        <v>44</v>
      </c>
      <c r="J1590" s="5">
        <v>75</v>
      </c>
      <c r="K1590" s="5">
        <v>470</v>
      </c>
      <c r="L1590" s="5">
        <v>0</v>
      </c>
      <c r="M1590" s="5" t="s">
        <v>18</v>
      </c>
      <c r="N1590" s="5">
        <v>3</v>
      </c>
      <c r="O1590" s="5">
        <v>9.24</v>
      </c>
      <c r="P1590" s="6">
        <v>11.54</v>
      </c>
    </row>
    <row r="1591" spans="1:16">
      <c r="A1591" s="17">
        <v>44999</v>
      </c>
      <c r="B1591" t="s">
        <v>83</v>
      </c>
      <c r="C1591" t="s">
        <v>259</v>
      </c>
      <c r="D1591" s="5">
        <v>110</v>
      </c>
      <c r="E1591" s="5">
        <v>0</v>
      </c>
      <c r="F1591" s="5" t="s">
        <v>37</v>
      </c>
      <c r="G1591" s="5">
        <v>242</v>
      </c>
      <c r="H1591" s="5">
        <v>122</v>
      </c>
      <c r="I1591" s="5">
        <v>63</v>
      </c>
      <c r="J1591" s="5">
        <v>58</v>
      </c>
      <c r="K1591" s="5">
        <v>458</v>
      </c>
      <c r="L1591" s="5">
        <v>0</v>
      </c>
      <c r="M1591" s="5" t="s">
        <v>18</v>
      </c>
      <c r="N1591" s="5">
        <v>10.5</v>
      </c>
      <c r="O1591" s="5">
        <v>4.08</v>
      </c>
      <c r="P1591" s="6">
        <v>13.22</v>
      </c>
    </row>
    <row r="1592" spans="1:16">
      <c r="A1592" s="17">
        <v>44999</v>
      </c>
      <c r="B1592" t="s">
        <v>46</v>
      </c>
      <c r="C1592" t="s">
        <v>260</v>
      </c>
      <c r="D1592" s="5">
        <v>348</v>
      </c>
      <c r="E1592" s="5">
        <v>0</v>
      </c>
      <c r="F1592" s="5" t="s">
        <v>18</v>
      </c>
      <c r="G1592" s="5">
        <v>50</v>
      </c>
      <c r="H1592" s="5">
        <v>69</v>
      </c>
      <c r="I1592" s="5">
        <v>35</v>
      </c>
      <c r="J1592" s="5">
        <v>59</v>
      </c>
      <c r="K1592" s="5">
        <v>79</v>
      </c>
      <c r="L1592" s="5">
        <v>0</v>
      </c>
      <c r="M1592" s="5" t="s">
        <v>18</v>
      </c>
      <c r="N1592" s="5">
        <v>4</v>
      </c>
      <c r="O1592" s="5">
        <v>12.23</v>
      </c>
      <c r="P1592" s="6">
        <v>13.05</v>
      </c>
    </row>
    <row r="1593" spans="1:16">
      <c r="A1593" s="17">
        <v>45000</v>
      </c>
      <c r="B1593" t="s">
        <v>262</v>
      </c>
      <c r="C1593" t="s">
        <v>127</v>
      </c>
      <c r="D1593" s="5">
        <v>114</v>
      </c>
      <c r="E1593" s="5">
        <v>0</v>
      </c>
      <c r="F1593" s="5" t="s">
        <v>18</v>
      </c>
      <c r="G1593" s="5">
        <v>327</v>
      </c>
      <c r="H1593" s="5">
        <v>312</v>
      </c>
      <c r="I1593" s="5">
        <v>239</v>
      </c>
      <c r="J1593" s="5">
        <v>294</v>
      </c>
      <c r="K1593" s="5">
        <v>398</v>
      </c>
      <c r="L1593" s="5" t="s">
        <v>37</v>
      </c>
      <c r="M1593" s="5">
        <v>0</v>
      </c>
      <c r="N1593" s="5">
        <v>2</v>
      </c>
      <c r="O1593" s="5">
        <v>-12.25</v>
      </c>
      <c r="P1593" s="6">
        <v>-9.7100000000000009</v>
      </c>
    </row>
    <row r="1594" spans="1:16">
      <c r="A1594" s="17">
        <v>45000</v>
      </c>
      <c r="B1594" t="s">
        <v>408</v>
      </c>
      <c r="C1594" t="s">
        <v>208</v>
      </c>
      <c r="D1594" s="5">
        <v>253</v>
      </c>
      <c r="E1594" s="5">
        <v>0</v>
      </c>
      <c r="F1594" s="5" t="s">
        <v>37</v>
      </c>
      <c r="G1594" s="5">
        <v>49</v>
      </c>
      <c r="H1594" s="5">
        <v>42</v>
      </c>
      <c r="I1594" s="5">
        <v>58</v>
      </c>
      <c r="J1594" s="5">
        <v>66</v>
      </c>
      <c r="K1594" s="5">
        <v>16</v>
      </c>
      <c r="L1594" s="5">
        <v>0</v>
      </c>
      <c r="M1594" s="5" t="s">
        <v>18</v>
      </c>
      <c r="N1594" s="5">
        <v>2</v>
      </c>
      <c r="O1594" s="5">
        <v>14.79</v>
      </c>
      <c r="P1594" s="6">
        <v>12.38</v>
      </c>
    </row>
    <row r="1595" spans="1:16">
      <c r="A1595" s="17">
        <v>45000</v>
      </c>
      <c r="B1595" t="s">
        <v>300</v>
      </c>
      <c r="C1595" t="s">
        <v>194</v>
      </c>
      <c r="D1595" s="5">
        <v>420</v>
      </c>
      <c r="E1595" s="5">
        <v>0</v>
      </c>
      <c r="F1595" s="5" t="s">
        <v>18</v>
      </c>
      <c r="G1595" s="5">
        <v>61</v>
      </c>
      <c r="H1595" s="5">
        <v>65</v>
      </c>
      <c r="I1595" s="5">
        <v>25</v>
      </c>
      <c r="J1595" s="5">
        <v>62</v>
      </c>
      <c r="K1595" s="5">
        <v>116</v>
      </c>
      <c r="L1595" s="5">
        <v>0</v>
      </c>
      <c r="M1595" s="5" t="s">
        <v>18</v>
      </c>
      <c r="N1595" s="5">
        <v>3</v>
      </c>
      <c r="O1595" s="5">
        <v>12.59</v>
      </c>
      <c r="P1595" s="6">
        <v>12.82</v>
      </c>
    </row>
    <row r="1596" spans="1:16">
      <c r="A1596" s="17">
        <v>45000</v>
      </c>
      <c r="B1596" t="s">
        <v>288</v>
      </c>
      <c r="C1596" t="s">
        <v>170</v>
      </c>
      <c r="D1596" s="5">
        <v>295</v>
      </c>
      <c r="E1596" s="5">
        <v>0</v>
      </c>
      <c r="F1596" s="5" t="s">
        <v>18</v>
      </c>
      <c r="G1596" s="5">
        <v>37</v>
      </c>
      <c r="H1596" s="5">
        <v>38</v>
      </c>
      <c r="I1596" s="5">
        <v>289</v>
      </c>
      <c r="J1596" s="5">
        <v>129</v>
      </c>
      <c r="K1596" s="5">
        <v>479</v>
      </c>
      <c r="L1596" s="5">
        <v>0</v>
      </c>
      <c r="M1596" s="5" t="s">
        <v>18</v>
      </c>
      <c r="N1596" s="5">
        <v>-6</v>
      </c>
      <c r="O1596" s="5">
        <v>15.21</v>
      </c>
      <c r="P1596" s="6">
        <v>3.56</v>
      </c>
    </row>
    <row r="1597" spans="1:16">
      <c r="A1597" s="17">
        <v>45000</v>
      </c>
      <c r="B1597" t="s">
        <v>97</v>
      </c>
      <c r="C1597" t="s">
        <v>126</v>
      </c>
      <c r="D1597" s="5">
        <v>243</v>
      </c>
      <c r="E1597" s="5">
        <v>0</v>
      </c>
      <c r="F1597" s="5" t="s">
        <v>18</v>
      </c>
      <c r="G1597" s="5">
        <v>161</v>
      </c>
      <c r="H1597" s="5">
        <v>247</v>
      </c>
      <c r="I1597" s="5">
        <v>59</v>
      </c>
      <c r="J1597" s="5">
        <v>63</v>
      </c>
      <c r="K1597" s="5">
        <v>73</v>
      </c>
      <c r="L1597" s="5">
        <v>0</v>
      </c>
      <c r="M1597" s="5" t="s">
        <v>18</v>
      </c>
      <c r="N1597" s="5">
        <v>15.5</v>
      </c>
      <c r="O1597" s="5">
        <v>-6.59</v>
      </c>
      <c r="P1597" s="6">
        <v>12.67</v>
      </c>
    </row>
    <row r="1598" spans="1:16">
      <c r="A1598" s="17">
        <v>45000</v>
      </c>
      <c r="B1598" t="s">
        <v>100</v>
      </c>
      <c r="C1598" t="s">
        <v>67</v>
      </c>
      <c r="D1598" s="5">
        <v>12</v>
      </c>
      <c r="E1598" s="5">
        <v>0</v>
      </c>
      <c r="F1598" s="5" t="s">
        <v>18</v>
      </c>
      <c r="G1598" s="5">
        <v>341</v>
      </c>
      <c r="H1598" s="5">
        <v>242</v>
      </c>
      <c r="I1598" s="5">
        <v>135</v>
      </c>
      <c r="J1598" s="5">
        <v>46</v>
      </c>
      <c r="K1598" s="5">
        <v>279</v>
      </c>
      <c r="L1598" s="5">
        <v>0</v>
      </c>
      <c r="M1598" s="5" t="s">
        <v>18</v>
      </c>
      <c r="N1598" s="5">
        <v>17</v>
      </c>
      <c r="O1598" s="5">
        <v>-6.17</v>
      </c>
      <c r="P1598" s="6">
        <v>14.68</v>
      </c>
    </row>
    <row r="1599" spans="1:16">
      <c r="A1599" s="17">
        <v>45000</v>
      </c>
      <c r="B1599" t="s">
        <v>125</v>
      </c>
      <c r="C1599" t="s">
        <v>228</v>
      </c>
      <c r="D1599" s="5">
        <v>452</v>
      </c>
      <c r="E1599" s="5">
        <v>0</v>
      </c>
      <c r="F1599" s="5" t="s">
        <v>18</v>
      </c>
      <c r="G1599" s="5">
        <v>39</v>
      </c>
      <c r="H1599" s="5">
        <v>81</v>
      </c>
      <c r="I1599" s="5">
        <v>117</v>
      </c>
      <c r="J1599" s="5">
        <v>52</v>
      </c>
      <c r="K1599" s="5">
        <v>71</v>
      </c>
      <c r="L1599" s="5">
        <v>0</v>
      </c>
      <c r="M1599" s="5" t="s">
        <v>18</v>
      </c>
      <c r="N1599" s="5">
        <v>5.5</v>
      </c>
      <c r="O1599" s="5">
        <v>10.210000000000001</v>
      </c>
      <c r="P1599" s="6">
        <v>13.35</v>
      </c>
    </row>
    <row r="1600" spans="1:16">
      <c r="A1600" s="17">
        <v>45000</v>
      </c>
      <c r="B1600" t="s">
        <v>118</v>
      </c>
      <c r="C1600" t="s">
        <v>184</v>
      </c>
      <c r="D1600" s="5">
        <v>510</v>
      </c>
      <c r="E1600" s="5">
        <v>0</v>
      </c>
      <c r="F1600" s="5" t="s">
        <v>18</v>
      </c>
      <c r="G1600" s="5">
        <v>196</v>
      </c>
      <c r="H1600" s="5">
        <v>67</v>
      </c>
      <c r="I1600" s="5">
        <v>124</v>
      </c>
      <c r="J1600" s="5">
        <v>82</v>
      </c>
      <c r="K1600" s="5">
        <v>346</v>
      </c>
      <c r="L1600" s="5">
        <v>0</v>
      </c>
      <c r="M1600" s="5" t="s">
        <v>18</v>
      </c>
      <c r="N1600" s="5">
        <v>4.5</v>
      </c>
      <c r="O1600" s="5">
        <v>12.28</v>
      </c>
      <c r="P1600" s="6">
        <v>10.130000000000001</v>
      </c>
    </row>
    <row r="1601" spans="1:16">
      <c r="A1601" s="17">
        <v>45000</v>
      </c>
      <c r="B1601" t="s">
        <v>182</v>
      </c>
      <c r="C1601" t="s">
        <v>392</v>
      </c>
      <c r="D1601" s="5">
        <v>442</v>
      </c>
      <c r="E1601" s="5">
        <v>0</v>
      </c>
      <c r="F1601" s="5" t="s">
        <v>18</v>
      </c>
      <c r="G1601" s="5">
        <v>221</v>
      </c>
      <c r="H1601" s="5">
        <v>80</v>
      </c>
      <c r="I1601" s="5">
        <v>286</v>
      </c>
      <c r="J1601" s="5">
        <v>53</v>
      </c>
      <c r="K1601" s="5">
        <v>256</v>
      </c>
      <c r="L1601" s="5">
        <v>0</v>
      </c>
      <c r="M1601" s="5" t="s">
        <v>18</v>
      </c>
      <c r="N1601" s="5">
        <v>5.5</v>
      </c>
      <c r="O1601" s="5">
        <v>10.87</v>
      </c>
      <c r="P1601" s="6">
        <v>13.84</v>
      </c>
    </row>
    <row r="1602" spans="1:16">
      <c r="A1602" s="17">
        <v>45000</v>
      </c>
      <c r="B1602" t="s">
        <v>380</v>
      </c>
      <c r="C1602" t="s">
        <v>217</v>
      </c>
      <c r="D1602" s="5">
        <v>415</v>
      </c>
      <c r="E1602" s="5">
        <v>0</v>
      </c>
      <c r="F1602" s="5" t="s">
        <v>18</v>
      </c>
      <c r="G1602" s="5">
        <v>112</v>
      </c>
      <c r="H1602" s="5">
        <v>100</v>
      </c>
      <c r="I1602" s="5">
        <v>29</v>
      </c>
      <c r="J1602" s="5">
        <v>40</v>
      </c>
      <c r="K1602" s="5">
        <v>299</v>
      </c>
      <c r="L1602" s="5">
        <v>0</v>
      </c>
      <c r="M1602" s="5" t="s">
        <v>18</v>
      </c>
      <c r="N1602" s="5">
        <v>9</v>
      </c>
      <c r="O1602" s="5">
        <v>7.29</v>
      </c>
      <c r="P1602" s="6">
        <v>14.84</v>
      </c>
    </row>
    <row r="1603" spans="1:16">
      <c r="A1603" s="17">
        <v>45001</v>
      </c>
      <c r="B1603" t="s">
        <v>124</v>
      </c>
      <c r="C1603" t="s">
        <v>225</v>
      </c>
      <c r="D1603" s="5">
        <v>461</v>
      </c>
      <c r="E1603" s="5">
        <v>0</v>
      </c>
      <c r="F1603" s="5" t="s">
        <v>18</v>
      </c>
      <c r="G1603" s="5">
        <v>46</v>
      </c>
      <c r="H1603" s="5">
        <v>17</v>
      </c>
      <c r="I1603" s="5">
        <v>18</v>
      </c>
      <c r="J1603" s="5">
        <v>23</v>
      </c>
      <c r="K1603" s="5">
        <v>209</v>
      </c>
      <c r="L1603" s="5">
        <v>0</v>
      </c>
      <c r="M1603" s="5" t="s">
        <v>18</v>
      </c>
      <c r="N1603" s="5">
        <v>-2</v>
      </c>
      <c r="O1603" s="5">
        <v>19.12</v>
      </c>
      <c r="P1603" s="6">
        <v>18.43</v>
      </c>
    </row>
    <row r="1604" spans="1:16">
      <c r="A1604" s="17">
        <v>45001</v>
      </c>
      <c r="B1604" t="s">
        <v>257</v>
      </c>
      <c r="C1604" t="s">
        <v>406</v>
      </c>
      <c r="D1604" s="5">
        <v>126</v>
      </c>
      <c r="E1604" s="5" t="s">
        <v>27</v>
      </c>
      <c r="F1604" s="5">
        <v>0</v>
      </c>
      <c r="G1604" s="5">
        <v>118</v>
      </c>
      <c r="H1604" s="5">
        <v>90</v>
      </c>
      <c r="I1604" s="5">
        <v>45</v>
      </c>
      <c r="J1604" s="5">
        <v>34</v>
      </c>
      <c r="K1604" s="5">
        <v>450</v>
      </c>
      <c r="L1604" s="5">
        <v>0</v>
      </c>
      <c r="M1604" s="5">
        <v>1</v>
      </c>
      <c r="N1604" s="5">
        <v>5.5</v>
      </c>
      <c r="O1604" s="5">
        <v>8.44</v>
      </c>
      <c r="P1604" s="6">
        <v>16.23</v>
      </c>
    </row>
    <row r="1605" spans="1:16">
      <c r="A1605" s="17">
        <v>45001</v>
      </c>
      <c r="B1605" t="s">
        <v>136</v>
      </c>
      <c r="C1605" t="s">
        <v>122</v>
      </c>
      <c r="D1605" s="5">
        <v>441</v>
      </c>
      <c r="E1605" s="5">
        <v>0</v>
      </c>
      <c r="F1605" s="5" t="s">
        <v>18</v>
      </c>
      <c r="G1605" s="5">
        <v>94</v>
      </c>
      <c r="H1605" s="5">
        <v>18</v>
      </c>
      <c r="I1605" s="5">
        <v>95</v>
      </c>
      <c r="J1605" s="5">
        <v>51</v>
      </c>
      <c r="K1605" s="5">
        <v>235</v>
      </c>
      <c r="L1605" s="5">
        <v>0</v>
      </c>
      <c r="M1605" s="5" t="s">
        <v>18</v>
      </c>
      <c r="N1605" s="5">
        <v>-1.5</v>
      </c>
      <c r="O1605" s="5">
        <v>18.399999999999999</v>
      </c>
      <c r="P1605" s="6">
        <v>13.85</v>
      </c>
    </row>
    <row r="1606" spans="1:16">
      <c r="A1606" s="17">
        <v>45001</v>
      </c>
      <c r="B1606" t="s">
        <v>50</v>
      </c>
      <c r="C1606" t="s">
        <v>404</v>
      </c>
      <c r="D1606" s="5">
        <v>150</v>
      </c>
      <c r="E1606" s="5" t="s">
        <v>44</v>
      </c>
      <c r="F1606" s="5">
        <v>0</v>
      </c>
      <c r="G1606" s="5">
        <v>272</v>
      </c>
      <c r="H1606" s="5">
        <v>216</v>
      </c>
      <c r="I1606" s="5">
        <v>3</v>
      </c>
      <c r="J1606" s="5">
        <v>9</v>
      </c>
      <c r="K1606" s="5">
        <v>171</v>
      </c>
      <c r="L1606" s="5">
        <v>0</v>
      </c>
      <c r="M1606" s="5">
        <v>1</v>
      </c>
      <c r="N1606" s="5">
        <v>22</v>
      </c>
      <c r="O1606" s="5">
        <v>-3.23</v>
      </c>
      <c r="P1606" s="6">
        <v>23.14</v>
      </c>
    </row>
    <row r="1607" spans="1:16">
      <c r="A1607" s="17">
        <v>45001</v>
      </c>
      <c r="B1607" t="s">
        <v>180</v>
      </c>
      <c r="C1607" t="s">
        <v>121</v>
      </c>
      <c r="D1607" s="5">
        <v>396</v>
      </c>
      <c r="E1607" s="5">
        <v>5</v>
      </c>
      <c r="F1607" s="5">
        <v>0</v>
      </c>
      <c r="G1607" s="5">
        <v>343</v>
      </c>
      <c r="H1607" s="5">
        <v>172</v>
      </c>
      <c r="I1607" s="5">
        <v>19</v>
      </c>
      <c r="J1607" s="5">
        <v>2</v>
      </c>
      <c r="K1607" s="5">
        <v>5</v>
      </c>
      <c r="L1607" s="5" t="s">
        <v>37</v>
      </c>
      <c r="M1607" s="5">
        <v>0</v>
      </c>
      <c r="N1607" s="5">
        <v>24</v>
      </c>
      <c r="O1607" s="5">
        <v>-0.34</v>
      </c>
      <c r="P1607" s="6">
        <v>27.42</v>
      </c>
    </row>
    <row r="1608" spans="1:16">
      <c r="A1608" s="17">
        <v>45001</v>
      </c>
      <c r="B1608" t="s">
        <v>399</v>
      </c>
      <c r="C1608" t="s">
        <v>209</v>
      </c>
      <c r="D1608" s="5">
        <v>65</v>
      </c>
      <c r="E1608" s="5" t="s">
        <v>169</v>
      </c>
      <c r="F1608" s="5">
        <v>0</v>
      </c>
      <c r="G1608" s="5">
        <v>248</v>
      </c>
      <c r="H1608" s="5">
        <v>73</v>
      </c>
      <c r="I1608" s="5">
        <v>33</v>
      </c>
      <c r="J1608" s="5">
        <v>14</v>
      </c>
      <c r="K1608" s="5">
        <v>342</v>
      </c>
      <c r="L1608" s="5" t="s">
        <v>26</v>
      </c>
      <c r="M1608" s="5">
        <v>0</v>
      </c>
      <c r="N1608" s="5">
        <v>5</v>
      </c>
      <c r="O1608" s="5">
        <v>11.76</v>
      </c>
      <c r="P1608" s="6">
        <v>20.25</v>
      </c>
    </row>
    <row r="1609" spans="1:16">
      <c r="A1609" s="17">
        <v>45001</v>
      </c>
      <c r="B1609" t="s">
        <v>411</v>
      </c>
      <c r="C1609" t="s">
        <v>402</v>
      </c>
      <c r="D1609" s="5">
        <v>316</v>
      </c>
      <c r="E1609" s="5" t="s">
        <v>26</v>
      </c>
      <c r="F1609" s="5">
        <v>0</v>
      </c>
      <c r="G1609" s="5">
        <v>164</v>
      </c>
      <c r="H1609" s="5">
        <v>112</v>
      </c>
      <c r="I1609" s="5">
        <v>47</v>
      </c>
      <c r="J1609" s="5">
        <v>10</v>
      </c>
      <c r="K1609" s="5">
        <v>15</v>
      </c>
      <c r="L1609" s="5" t="s">
        <v>37</v>
      </c>
      <c r="M1609" s="5">
        <v>0</v>
      </c>
      <c r="N1609" s="5">
        <v>14.5</v>
      </c>
      <c r="O1609" s="5">
        <v>5.58</v>
      </c>
      <c r="P1609" s="6">
        <v>23.09</v>
      </c>
    </row>
    <row r="1610" spans="1:16">
      <c r="A1610" s="17">
        <v>45001</v>
      </c>
      <c r="B1610" t="s">
        <v>269</v>
      </c>
      <c r="C1610" t="s">
        <v>270</v>
      </c>
      <c r="D1610" s="5">
        <v>153</v>
      </c>
      <c r="E1610" s="5">
        <v>0</v>
      </c>
      <c r="F1610" s="5" t="s">
        <v>19</v>
      </c>
      <c r="G1610" s="5">
        <v>4</v>
      </c>
      <c r="H1610" s="5">
        <v>33</v>
      </c>
      <c r="I1610" s="5">
        <v>15</v>
      </c>
      <c r="J1610" s="5">
        <v>20</v>
      </c>
      <c r="K1610" s="5">
        <v>17</v>
      </c>
      <c r="L1610" s="5">
        <v>0</v>
      </c>
      <c r="M1610" s="5" t="s">
        <v>18</v>
      </c>
      <c r="N1610" s="5">
        <v>2</v>
      </c>
      <c r="O1610" s="5">
        <v>16.53</v>
      </c>
      <c r="P1610" s="6">
        <v>18.45</v>
      </c>
    </row>
    <row r="1611" spans="1:16">
      <c r="A1611" s="17">
        <v>45001</v>
      </c>
      <c r="B1611" t="s">
        <v>38</v>
      </c>
      <c r="C1611" t="s">
        <v>346</v>
      </c>
      <c r="D1611" s="5">
        <v>21</v>
      </c>
      <c r="E1611" s="5">
        <v>0</v>
      </c>
      <c r="F1611" s="5" t="s">
        <v>18</v>
      </c>
      <c r="G1611" s="5">
        <v>28</v>
      </c>
      <c r="H1611" s="5">
        <v>29</v>
      </c>
      <c r="I1611" s="5">
        <v>23</v>
      </c>
      <c r="J1611" s="5">
        <v>35</v>
      </c>
      <c r="K1611" s="5">
        <v>162</v>
      </c>
      <c r="L1611" s="5">
        <v>0</v>
      </c>
      <c r="M1611" s="5" t="s">
        <v>19</v>
      </c>
      <c r="N1611" s="5">
        <v>-1</v>
      </c>
      <c r="O1611" s="5">
        <v>17.45</v>
      </c>
      <c r="P1611" s="6">
        <v>15.62</v>
      </c>
    </row>
    <row r="1612" spans="1:16">
      <c r="A1612" s="17">
        <v>45001</v>
      </c>
      <c r="B1612" t="s">
        <v>371</v>
      </c>
      <c r="C1612" t="s">
        <v>21</v>
      </c>
      <c r="D1612" s="5">
        <v>298</v>
      </c>
      <c r="E1612" s="5" t="s">
        <v>198</v>
      </c>
      <c r="F1612" s="5">
        <v>0</v>
      </c>
      <c r="G1612" s="5">
        <v>157</v>
      </c>
      <c r="H1612" s="5">
        <v>57</v>
      </c>
      <c r="I1612" s="5">
        <v>10</v>
      </c>
      <c r="J1612" s="5">
        <v>21</v>
      </c>
      <c r="K1612" s="5">
        <v>102</v>
      </c>
      <c r="L1612" s="5" t="s">
        <v>80</v>
      </c>
      <c r="M1612" s="5">
        <v>0</v>
      </c>
      <c r="N1612" s="5">
        <v>6</v>
      </c>
      <c r="O1612" s="5">
        <v>13.16</v>
      </c>
      <c r="P1612" s="6">
        <v>18.37</v>
      </c>
    </row>
    <row r="1613" spans="1:16">
      <c r="A1613" s="17">
        <v>45001</v>
      </c>
      <c r="B1613" t="s">
        <v>424</v>
      </c>
      <c r="C1613" t="s">
        <v>123</v>
      </c>
      <c r="D1613" s="5">
        <v>77</v>
      </c>
      <c r="E1613" s="5" t="s">
        <v>80</v>
      </c>
      <c r="F1613" s="5">
        <v>0</v>
      </c>
      <c r="G1613" s="5">
        <v>121</v>
      </c>
      <c r="H1613" s="5">
        <v>114</v>
      </c>
      <c r="I1613" s="5">
        <v>14</v>
      </c>
      <c r="J1613" s="5">
        <v>7</v>
      </c>
      <c r="K1613" s="5">
        <v>392</v>
      </c>
      <c r="L1613" s="5" t="s">
        <v>26</v>
      </c>
      <c r="M1613" s="5">
        <v>0</v>
      </c>
      <c r="N1613" s="5">
        <v>13.5</v>
      </c>
      <c r="O1613" s="5">
        <v>5.34</v>
      </c>
      <c r="P1613" s="6">
        <v>24.54</v>
      </c>
    </row>
    <row r="1614" spans="1:16">
      <c r="A1614" s="17">
        <v>45001</v>
      </c>
      <c r="B1614" t="s">
        <v>293</v>
      </c>
      <c r="C1614" t="s">
        <v>316</v>
      </c>
      <c r="D1614" s="5">
        <v>32</v>
      </c>
      <c r="E1614" s="5">
        <v>0</v>
      </c>
      <c r="F1614" s="5" t="s">
        <v>18</v>
      </c>
      <c r="G1614" s="5">
        <v>80</v>
      </c>
      <c r="H1614" s="5">
        <v>31</v>
      </c>
      <c r="I1614" s="5">
        <v>48</v>
      </c>
      <c r="J1614" s="5">
        <v>42</v>
      </c>
      <c r="K1614" s="5">
        <v>286</v>
      </c>
      <c r="L1614" s="5">
        <v>0</v>
      </c>
      <c r="M1614" s="5" t="s">
        <v>18</v>
      </c>
      <c r="N1614" s="5">
        <v>2</v>
      </c>
      <c r="O1614" s="5">
        <v>16.670000000000002</v>
      </c>
      <c r="P1614" s="6">
        <v>14.86</v>
      </c>
    </row>
    <row r="1615" spans="1:16">
      <c r="A1615" s="17">
        <v>45001</v>
      </c>
      <c r="B1615" t="s">
        <v>144</v>
      </c>
      <c r="C1615" t="s">
        <v>252</v>
      </c>
      <c r="D1615" s="5">
        <v>285</v>
      </c>
      <c r="E1615" s="5" t="s">
        <v>44</v>
      </c>
      <c r="F1615" s="5">
        <v>0</v>
      </c>
      <c r="G1615" s="5">
        <v>129</v>
      </c>
      <c r="H1615" s="5">
        <v>162</v>
      </c>
      <c r="I1615" s="5">
        <v>11</v>
      </c>
      <c r="J1615" s="5">
        <v>1</v>
      </c>
      <c r="K1615" s="5">
        <v>148</v>
      </c>
      <c r="L1615" s="5">
        <v>0</v>
      </c>
      <c r="M1615" s="5">
        <v>1</v>
      </c>
      <c r="N1615" s="5">
        <v>18.5</v>
      </c>
      <c r="O1615" s="5">
        <v>0.51</v>
      </c>
      <c r="P1615" s="6">
        <v>28.82</v>
      </c>
    </row>
    <row r="1616" spans="1:16">
      <c r="A1616" s="17">
        <v>45001</v>
      </c>
      <c r="B1616" t="s">
        <v>111</v>
      </c>
      <c r="C1616" t="s">
        <v>42</v>
      </c>
      <c r="D1616" s="5">
        <v>191</v>
      </c>
      <c r="E1616" s="5" t="s">
        <v>44</v>
      </c>
      <c r="F1616" s="5">
        <v>0</v>
      </c>
      <c r="G1616" s="5">
        <v>176</v>
      </c>
      <c r="H1616" s="5">
        <v>92</v>
      </c>
      <c r="I1616" s="5">
        <v>13</v>
      </c>
      <c r="J1616" s="5">
        <v>5</v>
      </c>
      <c r="K1616" s="5">
        <v>386</v>
      </c>
      <c r="L1616" s="5">
        <v>0</v>
      </c>
      <c r="M1616" s="5" t="s">
        <v>18</v>
      </c>
      <c r="N1616" s="5">
        <v>12</v>
      </c>
      <c r="O1616" s="5">
        <v>8.0399999999999991</v>
      </c>
      <c r="P1616" s="6">
        <v>24.6</v>
      </c>
    </row>
    <row r="1617" spans="1:16">
      <c r="A1617" s="17">
        <v>45001</v>
      </c>
      <c r="B1617" t="s">
        <v>384</v>
      </c>
      <c r="C1617" t="s">
        <v>338</v>
      </c>
      <c r="D1617" s="5">
        <v>305</v>
      </c>
      <c r="E1617" s="5">
        <v>0</v>
      </c>
      <c r="F1617" s="5" t="s">
        <v>18</v>
      </c>
      <c r="G1617" s="5">
        <v>67</v>
      </c>
      <c r="H1617" s="5">
        <v>39</v>
      </c>
      <c r="I1617" s="5">
        <v>78</v>
      </c>
      <c r="J1617" s="5">
        <v>26</v>
      </c>
      <c r="K1617" s="5">
        <v>393</v>
      </c>
      <c r="L1617" s="5">
        <v>0</v>
      </c>
      <c r="M1617" s="5" t="s">
        <v>18</v>
      </c>
      <c r="N1617" s="5">
        <v>3</v>
      </c>
      <c r="O1617" s="5">
        <v>15.04</v>
      </c>
      <c r="P1617" s="6">
        <v>18.14</v>
      </c>
    </row>
    <row r="1618" spans="1:16">
      <c r="A1618" s="17">
        <v>45001</v>
      </c>
      <c r="B1618" t="s">
        <v>298</v>
      </c>
      <c r="C1618" t="s">
        <v>374</v>
      </c>
      <c r="D1618" s="5">
        <v>429</v>
      </c>
      <c r="E1618" s="5" t="s">
        <v>80</v>
      </c>
      <c r="F1618" s="5">
        <v>0</v>
      </c>
      <c r="G1618" s="5">
        <v>271</v>
      </c>
      <c r="H1618" s="5">
        <v>146</v>
      </c>
      <c r="I1618" s="5">
        <v>7</v>
      </c>
      <c r="J1618" s="5">
        <v>3</v>
      </c>
      <c r="K1618" s="5">
        <v>422</v>
      </c>
      <c r="L1618" s="5">
        <v>0</v>
      </c>
      <c r="M1618" s="5" t="s">
        <v>18</v>
      </c>
      <c r="N1618" s="5">
        <v>17.5</v>
      </c>
      <c r="O1618" s="5">
        <v>1.55</v>
      </c>
      <c r="P1618" s="6">
        <v>27.82</v>
      </c>
    </row>
    <row r="1619" spans="1:16">
      <c r="A1619" s="17">
        <v>45002</v>
      </c>
      <c r="B1619" t="s">
        <v>207</v>
      </c>
      <c r="C1619" t="s">
        <v>221</v>
      </c>
      <c r="D1619" s="5">
        <v>435</v>
      </c>
      <c r="E1619" s="5">
        <v>0</v>
      </c>
      <c r="F1619" s="5" t="s">
        <v>18</v>
      </c>
      <c r="G1619" s="5">
        <v>20</v>
      </c>
      <c r="H1619" s="5">
        <v>36</v>
      </c>
      <c r="I1619" s="5">
        <v>22</v>
      </c>
      <c r="J1619" s="5">
        <v>32</v>
      </c>
      <c r="K1619" s="5">
        <v>226</v>
      </c>
      <c r="L1619" s="5">
        <v>0</v>
      </c>
      <c r="M1619" s="5" t="s">
        <v>18</v>
      </c>
      <c r="N1619" s="5">
        <v>2</v>
      </c>
      <c r="O1619" s="5">
        <v>15.83</v>
      </c>
      <c r="P1619" s="6">
        <v>16.739999999999998</v>
      </c>
    </row>
    <row r="1620" spans="1:16">
      <c r="A1620" s="17">
        <v>45002</v>
      </c>
      <c r="B1620" t="s">
        <v>174</v>
      </c>
      <c r="C1620" t="s">
        <v>386</v>
      </c>
      <c r="D1620" s="5">
        <v>174</v>
      </c>
      <c r="E1620" s="5" t="s">
        <v>44</v>
      </c>
      <c r="F1620" s="5">
        <v>0</v>
      </c>
      <c r="G1620" s="5">
        <v>294</v>
      </c>
      <c r="H1620" s="5">
        <v>127</v>
      </c>
      <c r="I1620" s="5">
        <v>26</v>
      </c>
      <c r="J1620" s="5">
        <v>16</v>
      </c>
      <c r="K1620" s="5">
        <v>475</v>
      </c>
      <c r="L1620" s="5">
        <v>0</v>
      </c>
      <c r="M1620" s="5" t="s">
        <v>18</v>
      </c>
      <c r="N1620" s="5">
        <v>12.5</v>
      </c>
      <c r="O1620" s="5">
        <v>3.64</v>
      </c>
      <c r="P1620" s="6">
        <v>19.72</v>
      </c>
    </row>
    <row r="1621" spans="1:16">
      <c r="A1621" s="17">
        <v>45002</v>
      </c>
      <c r="B1621" t="s">
        <v>214</v>
      </c>
      <c r="C1621" t="s">
        <v>47</v>
      </c>
      <c r="D1621" s="5">
        <v>418</v>
      </c>
      <c r="E1621" s="5" t="s">
        <v>60</v>
      </c>
      <c r="F1621" s="5">
        <v>0</v>
      </c>
      <c r="G1621" s="5">
        <v>98</v>
      </c>
      <c r="H1621" s="5">
        <v>100</v>
      </c>
      <c r="I1621" s="5">
        <v>6</v>
      </c>
      <c r="J1621" s="5">
        <v>15</v>
      </c>
      <c r="K1621" s="5">
        <v>25</v>
      </c>
      <c r="L1621" s="5">
        <v>0</v>
      </c>
      <c r="M1621" s="5">
        <v>2</v>
      </c>
      <c r="N1621" s="5">
        <v>11</v>
      </c>
      <c r="O1621" s="5">
        <v>6.48</v>
      </c>
      <c r="P1621" s="6">
        <v>19.98</v>
      </c>
    </row>
    <row r="1622" spans="1:16">
      <c r="A1622" s="17">
        <v>45002</v>
      </c>
      <c r="B1622" t="s">
        <v>324</v>
      </c>
      <c r="C1622" t="s">
        <v>185</v>
      </c>
      <c r="D1622" s="5">
        <v>447</v>
      </c>
      <c r="E1622" s="5" t="s">
        <v>80</v>
      </c>
      <c r="F1622" s="5">
        <v>0</v>
      </c>
      <c r="G1622" s="5">
        <v>97</v>
      </c>
      <c r="H1622" s="5">
        <v>58</v>
      </c>
      <c r="I1622" s="5">
        <v>17</v>
      </c>
      <c r="J1622" s="5">
        <v>11</v>
      </c>
      <c r="K1622" s="5">
        <v>513</v>
      </c>
      <c r="L1622" s="5">
        <v>0</v>
      </c>
      <c r="M1622" s="5" t="s">
        <v>18</v>
      </c>
      <c r="N1622" s="5">
        <v>4</v>
      </c>
      <c r="O1622" s="5">
        <v>13.23</v>
      </c>
      <c r="P1622" s="6">
        <v>21.77</v>
      </c>
    </row>
    <row r="1623" spans="1:16">
      <c r="A1623" s="17">
        <v>45002</v>
      </c>
      <c r="B1623" t="s">
        <v>230</v>
      </c>
      <c r="C1623" t="s">
        <v>45</v>
      </c>
      <c r="D1623" s="5">
        <v>448</v>
      </c>
      <c r="E1623" s="5" t="s">
        <v>427</v>
      </c>
      <c r="F1623" s="5">
        <v>0</v>
      </c>
      <c r="G1623" s="5">
        <v>104</v>
      </c>
      <c r="H1623" s="5">
        <v>113</v>
      </c>
      <c r="I1623" s="5">
        <v>87</v>
      </c>
      <c r="J1623" s="5">
        <v>12</v>
      </c>
      <c r="K1623" s="5">
        <v>206</v>
      </c>
      <c r="L1623" s="5" t="s">
        <v>80</v>
      </c>
      <c r="M1623" s="5">
        <v>0</v>
      </c>
      <c r="N1623" s="5">
        <v>10</v>
      </c>
      <c r="O1623" s="5">
        <v>5.48</v>
      </c>
      <c r="P1623" s="6">
        <v>21.88</v>
      </c>
    </row>
    <row r="1624" spans="1:16">
      <c r="A1624" s="17">
        <v>45002</v>
      </c>
      <c r="B1624" t="s">
        <v>17</v>
      </c>
      <c r="C1624" t="s">
        <v>287</v>
      </c>
      <c r="D1624" s="5">
        <v>309</v>
      </c>
      <c r="E1624" s="5">
        <v>1</v>
      </c>
      <c r="F1624" s="5">
        <v>0</v>
      </c>
      <c r="G1624" s="5">
        <v>146</v>
      </c>
      <c r="H1624" s="5">
        <v>77</v>
      </c>
      <c r="I1624" s="5">
        <v>113</v>
      </c>
      <c r="J1624" s="5">
        <v>24</v>
      </c>
      <c r="K1624" s="5">
        <v>164</v>
      </c>
      <c r="L1624" s="5">
        <v>0</v>
      </c>
      <c r="M1624" s="5" t="s">
        <v>18</v>
      </c>
      <c r="N1624" s="5">
        <v>4</v>
      </c>
      <c r="O1624" s="5">
        <v>11.33</v>
      </c>
      <c r="P1624" s="6">
        <v>18.329999999999998</v>
      </c>
    </row>
    <row r="1625" spans="1:16">
      <c r="A1625" s="17">
        <v>45002</v>
      </c>
      <c r="B1625" t="s">
        <v>103</v>
      </c>
      <c r="C1625" t="s">
        <v>342</v>
      </c>
      <c r="D1625" s="5">
        <v>270</v>
      </c>
      <c r="E1625" s="5">
        <v>0</v>
      </c>
      <c r="F1625" s="5" t="s">
        <v>18</v>
      </c>
      <c r="G1625" s="5">
        <v>56</v>
      </c>
      <c r="H1625" s="5">
        <v>55</v>
      </c>
      <c r="I1625" s="5">
        <v>53</v>
      </c>
      <c r="J1625" s="5">
        <v>13</v>
      </c>
      <c r="K1625" s="5">
        <v>87</v>
      </c>
      <c r="L1625" s="5">
        <v>0</v>
      </c>
      <c r="M1625" s="5" t="s">
        <v>18</v>
      </c>
      <c r="N1625" s="5">
        <v>5</v>
      </c>
      <c r="O1625" s="5">
        <v>13.31</v>
      </c>
      <c r="P1625" s="6">
        <v>20.73</v>
      </c>
    </row>
    <row r="1626" spans="1:16">
      <c r="A1626" s="17">
        <v>45002</v>
      </c>
      <c r="B1626" t="s">
        <v>420</v>
      </c>
      <c r="C1626" t="s">
        <v>220</v>
      </c>
      <c r="D1626" s="5">
        <v>161</v>
      </c>
      <c r="E1626" s="5" t="s">
        <v>57</v>
      </c>
      <c r="F1626" s="5">
        <v>0</v>
      </c>
      <c r="G1626" s="5">
        <v>162</v>
      </c>
      <c r="H1626" s="5">
        <v>74</v>
      </c>
      <c r="I1626" s="5">
        <v>21</v>
      </c>
      <c r="J1626" s="5">
        <v>4</v>
      </c>
      <c r="K1626" s="5">
        <v>84</v>
      </c>
      <c r="L1626" s="5">
        <v>0</v>
      </c>
      <c r="M1626" s="5" t="s">
        <v>18</v>
      </c>
      <c r="N1626" s="5">
        <v>9.5</v>
      </c>
      <c r="O1626" s="5">
        <v>11.75</v>
      </c>
      <c r="P1626" s="6">
        <v>25.4</v>
      </c>
    </row>
    <row r="1627" spans="1:16">
      <c r="A1627" s="17">
        <v>45002</v>
      </c>
      <c r="B1627" t="s">
        <v>262</v>
      </c>
      <c r="C1627" t="s">
        <v>226</v>
      </c>
      <c r="D1627" s="5">
        <v>114</v>
      </c>
      <c r="E1627" s="5" t="s">
        <v>18</v>
      </c>
      <c r="F1627" s="5">
        <v>0</v>
      </c>
      <c r="G1627" s="5">
        <v>327</v>
      </c>
      <c r="H1627" s="5">
        <v>312</v>
      </c>
      <c r="I1627" s="5">
        <v>5</v>
      </c>
      <c r="J1627" s="5">
        <v>6</v>
      </c>
      <c r="K1627" s="5">
        <v>318</v>
      </c>
      <c r="L1627" s="5" t="s">
        <v>44</v>
      </c>
      <c r="M1627" s="5">
        <v>0</v>
      </c>
      <c r="N1627" s="5">
        <v>23.5</v>
      </c>
      <c r="O1627" s="5">
        <v>-10.79</v>
      </c>
      <c r="P1627" s="6">
        <v>24.57</v>
      </c>
    </row>
    <row r="1628" spans="1:16">
      <c r="A1628" s="17">
        <v>45002</v>
      </c>
      <c r="B1628" t="s">
        <v>337</v>
      </c>
      <c r="C1628" t="s">
        <v>291</v>
      </c>
      <c r="D1628" s="5">
        <v>317</v>
      </c>
      <c r="E1628" s="5">
        <v>0</v>
      </c>
      <c r="F1628" s="5" t="s">
        <v>37</v>
      </c>
      <c r="G1628" s="5">
        <v>85</v>
      </c>
      <c r="H1628" s="5">
        <v>45</v>
      </c>
      <c r="I1628" s="5">
        <v>17</v>
      </c>
      <c r="J1628" s="5">
        <v>28</v>
      </c>
      <c r="K1628" s="5">
        <v>178</v>
      </c>
      <c r="L1628" s="5">
        <v>0</v>
      </c>
      <c r="M1628" s="5" t="s">
        <v>18</v>
      </c>
      <c r="N1628" s="5">
        <v>4</v>
      </c>
      <c r="O1628" s="5">
        <v>14.79</v>
      </c>
      <c r="P1628" s="6">
        <v>17.66</v>
      </c>
    </row>
    <row r="1629" spans="1:16">
      <c r="A1629" s="17">
        <v>45002</v>
      </c>
      <c r="B1629" t="s">
        <v>58</v>
      </c>
      <c r="C1629" t="s">
        <v>20</v>
      </c>
      <c r="D1629" s="5">
        <v>100</v>
      </c>
      <c r="E1629" s="5" t="s">
        <v>37</v>
      </c>
      <c r="F1629" s="5">
        <v>0</v>
      </c>
      <c r="G1629" s="5">
        <v>74</v>
      </c>
      <c r="H1629" s="5">
        <v>67</v>
      </c>
      <c r="I1629" s="5">
        <v>83</v>
      </c>
      <c r="J1629" s="5">
        <v>40</v>
      </c>
      <c r="K1629" s="5">
        <v>220</v>
      </c>
      <c r="L1629" s="5">
        <v>0</v>
      </c>
      <c r="M1629" s="5" t="s">
        <v>18</v>
      </c>
      <c r="N1629" s="5">
        <v>2</v>
      </c>
      <c r="O1629" s="5">
        <v>12.3</v>
      </c>
      <c r="P1629" s="6">
        <v>14.91</v>
      </c>
    </row>
    <row r="1630" spans="1:16">
      <c r="A1630" s="17">
        <v>45002</v>
      </c>
      <c r="B1630" t="s">
        <v>183</v>
      </c>
      <c r="C1630" t="s">
        <v>205</v>
      </c>
      <c r="D1630" s="5">
        <v>138</v>
      </c>
      <c r="E1630" s="5" t="s">
        <v>27</v>
      </c>
      <c r="F1630" s="5">
        <v>0</v>
      </c>
      <c r="G1630" s="5">
        <v>149</v>
      </c>
      <c r="H1630" s="5">
        <v>109</v>
      </c>
      <c r="I1630" s="5">
        <v>1</v>
      </c>
      <c r="J1630" s="5">
        <v>8</v>
      </c>
      <c r="K1630" s="5">
        <v>135</v>
      </c>
      <c r="L1630" s="5">
        <v>9</v>
      </c>
      <c r="M1630" s="5">
        <v>0</v>
      </c>
      <c r="N1630" s="5">
        <v>15.5</v>
      </c>
      <c r="O1630" s="5">
        <v>6.06</v>
      </c>
      <c r="P1630" s="6">
        <v>24.31</v>
      </c>
    </row>
    <row r="1631" spans="1:16">
      <c r="A1631" s="17">
        <v>45002</v>
      </c>
      <c r="B1631" t="s">
        <v>196</v>
      </c>
      <c r="C1631" t="s">
        <v>227</v>
      </c>
      <c r="D1631" s="5">
        <v>118</v>
      </c>
      <c r="E1631" s="5" t="s">
        <v>60</v>
      </c>
      <c r="F1631" s="5">
        <v>0</v>
      </c>
      <c r="G1631" s="5">
        <v>194</v>
      </c>
      <c r="H1631" s="5">
        <v>22</v>
      </c>
      <c r="I1631" s="5">
        <v>16</v>
      </c>
      <c r="J1631" s="5">
        <v>19</v>
      </c>
      <c r="K1631" s="5">
        <v>217</v>
      </c>
      <c r="L1631" s="5" t="s">
        <v>37</v>
      </c>
      <c r="M1631" s="5">
        <v>0</v>
      </c>
      <c r="N1631" s="5">
        <v>1.5</v>
      </c>
      <c r="O1631" s="5">
        <v>18.36</v>
      </c>
      <c r="P1631" s="6">
        <v>18.95</v>
      </c>
    </row>
    <row r="1632" spans="1:16">
      <c r="A1632" s="17">
        <v>45002</v>
      </c>
      <c r="B1632" t="s">
        <v>203</v>
      </c>
      <c r="C1632" t="s">
        <v>286</v>
      </c>
      <c r="D1632" s="5">
        <v>242</v>
      </c>
      <c r="E1632" s="5" t="s">
        <v>75</v>
      </c>
      <c r="F1632" s="5">
        <v>0</v>
      </c>
      <c r="G1632" s="5">
        <v>175</v>
      </c>
      <c r="H1632" s="5">
        <v>110</v>
      </c>
      <c r="I1632" s="5">
        <v>82</v>
      </c>
      <c r="J1632" s="5">
        <v>25</v>
      </c>
      <c r="K1632" s="5">
        <v>173</v>
      </c>
      <c r="L1632" s="5">
        <v>0</v>
      </c>
      <c r="M1632" s="5" t="s">
        <v>19</v>
      </c>
      <c r="N1632" s="5">
        <v>8.5</v>
      </c>
      <c r="O1632" s="5">
        <v>5.9</v>
      </c>
      <c r="P1632" s="6">
        <v>18.309999999999999</v>
      </c>
    </row>
    <row r="1633" spans="1:16">
      <c r="A1633" s="17">
        <v>45002</v>
      </c>
      <c r="B1633" t="s">
        <v>282</v>
      </c>
      <c r="C1633" t="s">
        <v>222</v>
      </c>
      <c r="D1633" s="5">
        <v>177</v>
      </c>
      <c r="E1633" s="5" t="s">
        <v>27</v>
      </c>
      <c r="F1633" s="5">
        <v>0</v>
      </c>
      <c r="G1633" s="5">
        <v>143</v>
      </c>
      <c r="H1633" s="5">
        <v>72</v>
      </c>
      <c r="I1633" s="5">
        <v>30</v>
      </c>
      <c r="J1633" s="5">
        <v>30</v>
      </c>
      <c r="K1633" s="5">
        <v>158</v>
      </c>
      <c r="L1633" s="5">
        <v>0</v>
      </c>
      <c r="M1633" s="5" t="s">
        <v>18</v>
      </c>
      <c r="N1633" s="5">
        <v>4</v>
      </c>
      <c r="O1633" s="5">
        <v>11.85</v>
      </c>
      <c r="P1633" s="6">
        <v>17.41</v>
      </c>
    </row>
    <row r="1634" spans="1:16">
      <c r="A1634" s="17">
        <v>45002</v>
      </c>
      <c r="B1634" t="s">
        <v>208</v>
      </c>
      <c r="C1634" t="s">
        <v>281</v>
      </c>
      <c r="D1634" s="5">
        <v>16</v>
      </c>
      <c r="E1634" s="5">
        <v>1</v>
      </c>
      <c r="F1634" s="5">
        <v>0</v>
      </c>
      <c r="G1634" s="5">
        <v>58</v>
      </c>
      <c r="H1634" s="5">
        <v>70</v>
      </c>
      <c r="I1634" s="5">
        <v>75</v>
      </c>
      <c r="J1634" s="5">
        <v>27</v>
      </c>
      <c r="K1634" s="5">
        <v>383</v>
      </c>
      <c r="L1634" s="5">
        <v>0</v>
      </c>
      <c r="M1634" s="5" t="s">
        <v>18</v>
      </c>
      <c r="N1634" s="5">
        <v>5.5</v>
      </c>
      <c r="O1634" s="5">
        <v>13.74</v>
      </c>
      <c r="P1634" s="6">
        <v>18.010000000000002</v>
      </c>
    </row>
    <row r="1635" spans="1:16">
      <c r="A1635" s="17">
        <v>45003</v>
      </c>
      <c r="B1635" t="s">
        <v>257</v>
      </c>
      <c r="C1635" t="s">
        <v>209</v>
      </c>
      <c r="D1635" s="5">
        <v>126</v>
      </c>
      <c r="E1635" s="5" t="s">
        <v>60</v>
      </c>
      <c r="F1635" s="5">
        <v>0</v>
      </c>
      <c r="G1635" s="5">
        <v>118</v>
      </c>
      <c r="H1635" s="5">
        <v>87</v>
      </c>
      <c r="I1635" s="5">
        <v>33</v>
      </c>
      <c r="J1635" s="5">
        <v>17</v>
      </c>
      <c r="K1635" s="5">
        <v>342</v>
      </c>
      <c r="L1635" s="5" t="s">
        <v>44</v>
      </c>
      <c r="M1635" s="5">
        <v>0</v>
      </c>
      <c r="N1635" s="5">
        <v>6</v>
      </c>
      <c r="O1635" s="5">
        <v>8.92</v>
      </c>
      <c r="P1635" s="6">
        <v>19.41</v>
      </c>
    </row>
    <row r="1636" spans="1:16">
      <c r="A1636" s="17">
        <v>45003</v>
      </c>
      <c r="B1636" t="s">
        <v>21</v>
      </c>
      <c r="C1636" t="s">
        <v>42</v>
      </c>
      <c r="D1636" s="5">
        <v>102</v>
      </c>
      <c r="E1636" s="5" t="s">
        <v>169</v>
      </c>
      <c r="F1636" s="5">
        <v>0</v>
      </c>
      <c r="G1636" s="5">
        <v>10</v>
      </c>
      <c r="H1636" s="5">
        <v>16</v>
      </c>
      <c r="I1636" s="5">
        <v>13</v>
      </c>
      <c r="J1636" s="5">
        <v>6</v>
      </c>
      <c r="K1636" s="5">
        <v>386</v>
      </c>
      <c r="L1636" s="5" t="s">
        <v>18</v>
      </c>
      <c r="M1636" s="5">
        <v>0</v>
      </c>
      <c r="N1636" s="5">
        <v>-3.5</v>
      </c>
      <c r="O1636" s="5">
        <v>19.59</v>
      </c>
      <c r="P1636" s="6">
        <v>24.26</v>
      </c>
    </row>
    <row r="1637" spans="1:16">
      <c r="A1637" s="17">
        <v>45003</v>
      </c>
      <c r="B1637" t="s">
        <v>270</v>
      </c>
      <c r="C1637" t="s">
        <v>404</v>
      </c>
      <c r="D1637" s="5">
        <v>17</v>
      </c>
      <c r="E1637" s="5" t="s">
        <v>18</v>
      </c>
      <c r="F1637" s="5">
        <v>0</v>
      </c>
      <c r="G1637" s="5">
        <v>15</v>
      </c>
      <c r="H1637" s="5">
        <v>19</v>
      </c>
      <c r="I1637" s="5">
        <v>3</v>
      </c>
      <c r="J1637" s="5">
        <v>9</v>
      </c>
      <c r="K1637" s="5">
        <v>171</v>
      </c>
      <c r="L1637" s="5">
        <v>1</v>
      </c>
      <c r="M1637" s="5">
        <v>0</v>
      </c>
      <c r="N1637" s="5">
        <v>3.5</v>
      </c>
      <c r="O1637" s="5">
        <v>18.809999999999999</v>
      </c>
      <c r="P1637" s="6">
        <v>23.32</v>
      </c>
    </row>
    <row r="1638" spans="1:16">
      <c r="A1638" s="17">
        <v>45003</v>
      </c>
      <c r="B1638" t="s">
        <v>411</v>
      </c>
      <c r="C1638" t="s">
        <v>122</v>
      </c>
      <c r="D1638" s="5">
        <v>316</v>
      </c>
      <c r="E1638" s="5" t="s">
        <v>44</v>
      </c>
      <c r="F1638" s="5">
        <v>0</v>
      </c>
      <c r="G1638" s="5">
        <v>164</v>
      </c>
      <c r="H1638" s="5">
        <v>98</v>
      </c>
      <c r="I1638" s="5">
        <v>95</v>
      </c>
      <c r="J1638" s="5">
        <v>48</v>
      </c>
      <c r="K1638" s="5">
        <v>235</v>
      </c>
      <c r="L1638" s="5" t="s">
        <v>18</v>
      </c>
      <c r="M1638" s="5">
        <v>0</v>
      </c>
      <c r="N1638" s="5">
        <v>6.5</v>
      </c>
      <c r="O1638" s="5">
        <v>6.69</v>
      </c>
      <c r="P1638" s="6">
        <v>14.49</v>
      </c>
    </row>
    <row r="1639" spans="1:16">
      <c r="A1639" s="17">
        <v>45003</v>
      </c>
      <c r="B1639" t="s">
        <v>38</v>
      </c>
      <c r="C1639" t="s">
        <v>252</v>
      </c>
      <c r="D1639" s="5">
        <v>21</v>
      </c>
      <c r="E1639" s="5" t="s">
        <v>18</v>
      </c>
      <c r="F1639" s="5">
        <v>0</v>
      </c>
      <c r="G1639" s="5">
        <v>28</v>
      </c>
      <c r="H1639" s="5">
        <v>27</v>
      </c>
      <c r="I1639" s="5">
        <v>11</v>
      </c>
      <c r="J1639" s="5">
        <v>1</v>
      </c>
      <c r="K1639" s="5">
        <v>148</v>
      </c>
      <c r="L1639" s="5">
        <v>1</v>
      </c>
      <c r="M1639" s="5">
        <v>0</v>
      </c>
      <c r="N1639" s="5">
        <v>5.5</v>
      </c>
      <c r="O1639" s="5">
        <v>17.64</v>
      </c>
      <c r="P1639" s="6">
        <v>28.54</v>
      </c>
    </row>
    <row r="1640" spans="1:16">
      <c r="A1640" s="17">
        <v>45003</v>
      </c>
      <c r="B1640" t="s">
        <v>384</v>
      </c>
      <c r="C1640" t="s">
        <v>123</v>
      </c>
      <c r="D1640" s="5">
        <v>305</v>
      </c>
      <c r="E1640" s="5" t="s">
        <v>18</v>
      </c>
      <c r="F1640" s="5">
        <v>0</v>
      </c>
      <c r="G1640" s="5">
        <v>67</v>
      </c>
      <c r="H1640" s="5">
        <v>34</v>
      </c>
      <c r="I1640" s="5">
        <v>14</v>
      </c>
      <c r="J1640" s="5">
        <v>5</v>
      </c>
      <c r="K1640" s="5">
        <v>392</v>
      </c>
      <c r="L1640" s="5" t="s">
        <v>44</v>
      </c>
      <c r="M1640" s="5">
        <v>0</v>
      </c>
      <c r="N1640" s="5">
        <v>5.5</v>
      </c>
      <c r="O1640" s="5">
        <v>16.16</v>
      </c>
      <c r="P1640" s="6">
        <v>24.83</v>
      </c>
    </row>
    <row r="1641" spans="1:16">
      <c r="A1641" s="17">
        <v>45003</v>
      </c>
      <c r="B1641" t="s">
        <v>316</v>
      </c>
      <c r="C1641" t="s">
        <v>374</v>
      </c>
      <c r="D1641" s="5">
        <v>286</v>
      </c>
      <c r="E1641" s="5" t="s">
        <v>18</v>
      </c>
      <c r="F1641" s="5">
        <v>0</v>
      </c>
      <c r="G1641" s="5">
        <v>48</v>
      </c>
      <c r="H1641" s="5">
        <v>36</v>
      </c>
      <c r="I1641" s="5">
        <v>7</v>
      </c>
      <c r="J1641" s="5">
        <v>2</v>
      </c>
      <c r="K1641" s="5">
        <v>422</v>
      </c>
      <c r="L1641" s="5" t="s">
        <v>18</v>
      </c>
      <c r="M1641" s="5">
        <v>0</v>
      </c>
      <c r="N1641" s="5">
        <v>7.5</v>
      </c>
      <c r="O1641" s="5">
        <v>15.59</v>
      </c>
      <c r="P1641" s="6">
        <v>28.07</v>
      </c>
    </row>
    <row r="1642" spans="1:16">
      <c r="A1642" s="17">
        <v>45003</v>
      </c>
      <c r="B1642" t="s">
        <v>225</v>
      </c>
      <c r="C1642" t="s">
        <v>121</v>
      </c>
      <c r="D1642" s="5">
        <v>209</v>
      </c>
      <c r="E1642" s="5" t="s">
        <v>18</v>
      </c>
      <c r="F1642" s="5">
        <v>0</v>
      </c>
      <c r="G1642" s="5">
        <v>18</v>
      </c>
      <c r="H1642" s="5">
        <v>20</v>
      </c>
      <c r="I1642" s="5">
        <v>19</v>
      </c>
      <c r="J1642" s="5">
        <v>3</v>
      </c>
      <c r="K1642" s="5">
        <v>5</v>
      </c>
      <c r="L1642" s="5" t="s">
        <v>26</v>
      </c>
      <c r="M1642" s="5">
        <v>0</v>
      </c>
      <c r="N1642" s="5">
        <v>9</v>
      </c>
      <c r="O1642" s="5">
        <v>18.75</v>
      </c>
      <c r="P1642" s="6">
        <v>27.5</v>
      </c>
    </row>
    <row r="1643" spans="1:16">
      <c r="A1643" s="17">
        <v>45004</v>
      </c>
      <c r="B1643" t="s">
        <v>17</v>
      </c>
      <c r="C1643" t="s">
        <v>386</v>
      </c>
      <c r="D1643" s="5">
        <v>309</v>
      </c>
      <c r="E1643" s="5" t="s">
        <v>19</v>
      </c>
      <c r="F1643" s="5">
        <v>0</v>
      </c>
      <c r="G1643" s="5">
        <v>146</v>
      </c>
      <c r="H1643" s="5">
        <v>58</v>
      </c>
      <c r="I1643" s="5">
        <v>26</v>
      </c>
      <c r="J1643" s="5">
        <v>15</v>
      </c>
      <c r="K1643" s="5">
        <v>475</v>
      </c>
      <c r="L1643" s="5" t="s">
        <v>18</v>
      </c>
      <c r="M1643" s="5">
        <v>0</v>
      </c>
      <c r="N1643" s="5">
        <v>5</v>
      </c>
      <c r="O1643" s="5">
        <v>12.92</v>
      </c>
      <c r="P1643" s="6">
        <v>19.63</v>
      </c>
    </row>
    <row r="1644" spans="1:16">
      <c r="A1644" s="17">
        <v>45004</v>
      </c>
      <c r="B1644" t="s">
        <v>291</v>
      </c>
      <c r="C1644" t="s">
        <v>286</v>
      </c>
      <c r="D1644" s="5">
        <v>178</v>
      </c>
      <c r="E1644" s="5" t="s">
        <v>18</v>
      </c>
      <c r="F1644" s="5">
        <v>0</v>
      </c>
      <c r="G1644" s="5">
        <v>17</v>
      </c>
      <c r="H1644" s="5">
        <v>24</v>
      </c>
      <c r="I1644" s="5">
        <v>82</v>
      </c>
      <c r="J1644" s="5">
        <v>23</v>
      </c>
      <c r="K1644" s="5">
        <v>173</v>
      </c>
      <c r="L1644" s="5" t="s">
        <v>18</v>
      </c>
      <c r="M1644" s="5">
        <v>0</v>
      </c>
      <c r="N1644" s="5">
        <v>-3</v>
      </c>
      <c r="O1644" s="5">
        <v>18.09</v>
      </c>
      <c r="P1644" s="6">
        <v>18.32</v>
      </c>
    </row>
    <row r="1645" spans="1:16">
      <c r="A1645" s="17">
        <v>45004</v>
      </c>
      <c r="B1645" t="s">
        <v>221</v>
      </c>
      <c r="C1645" t="s">
        <v>45</v>
      </c>
      <c r="D1645" s="5">
        <v>226</v>
      </c>
      <c r="E1645" s="5" t="s">
        <v>18</v>
      </c>
      <c r="F1645" s="5">
        <v>0</v>
      </c>
      <c r="G1645" s="5">
        <v>22</v>
      </c>
      <c r="H1645" s="5">
        <v>28</v>
      </c>
      <c r="I1645" s="5">
        <v>87</v>
      </c>
      <c r="J1645" s="5">
        <v>10</v>
      </c>
      <c r="K1645" s="5">
        <v>206</v>
      </c>
      <c r="L1645" s="5" t="s">
        <v>169</v>
      </c>
      <c r="M1645" s="5">
        <v>0</v>
      </c>
      <c r="N1645" s="5">
        <v>2.5</v>
      </c>
      <c r="O1645" s="5">
        <v>17.350000000000001</v>
      </c>
      <c r="P1645" s="6">
        <v>22.35</v>
      </c>
    </row>
    <row r="1646" spans="1:16">
      <c r="A1646" s="17">
        <v>45004</v>
      </c>
      <c r="B1646" t="s">
        <v>185</v>
      </c>
      <c r="C1646" t="s">
        <v>220</v>
      </c>
      <c r="D1646" s="5">
        <v>513</v>
      </c>
      <c r="E1646" s="5" t="s">
        <v>18</v>
      </c>
      <c r="F1646" s="5">
        <v>0</v>
      </c>
      <c r="G1646" s="5">
        <v>17</v>
      </c>
      <c r="H1646" s="5">
        <v>12</v>
      </c>
      <c r="I1646" s="5">
        <v>21</v>
      </c>
      <c r="J1646" s="5">
        <v>4</v>
      </c>
      <c r="K1646" s="5">
        <v>84</v>
      </c>
      <c r="L1646" s="5" t="s">
        <v>18</v>
      </c>
      <c r="M1646" s="5">
        <v>0</v>
      </c>
      <c r="N1646" s="5">
        <v>4</v>
      </c>
      <c r="O1646" s="5">
        <v>21.94</v>
      </c>
      <c r="P1646" s="6">
        <v>26.17</v>
      </c>
    </row>
    <row r="1647" spans="1:16">
      <c r="A1647" s="17">
        <v>45004</v>
      </c>
      <c r="B1647" t="s">
        <v>342</v>
      </c>
      <c r="C1647" t="s">
        <v>47</v>
      </c>
      <c r="D1647" s="5">
        <v>87</v>
      </c>
      <c r="E1647" s="5" t="s">
        <v>18</v>
      </c>
      <c r="F1647" s="5">
        <v>0</v>
      </c>
      <c r="G1647" s="5">
        <v>53</v>
      </c>
      <c r="H1647" s="5">
        <v>13</v>
      </c>
      <c r="I1647" s="5">
        <v>6</v>
      </c>
      <c r="J1647" s="5">
        <v>14</v>
      </c>
      <c r="K1647" s="5">
        <v>25</v>
      </c>
      <c r="L1647" s="5">
        <v>1</v>
      </c>
      <c r="M1647" s="5">
        <v>0</v>
      </c>
      <c r="N1647" s="5">
        <v>1</v>
      </c>
      <c r="O1647" s="5">
        <v>21.02</v>
      </c>
      <c r="P1647" s="6">
        <v>20.32</v>
      </c>
    </row>
    <row r="1648" spans="1:16">
      <c r="A1648" s="17">
        <v>45004</v>
      </c>
      <c r="B1648" t="s">
        <v>262</v>
      </c>
      <c r="C1648" t="s">
        <v>196</v>
      </c>
      <c r="D1648" s="5">
        <v>114</v>
      </c>
      <c r="E1648" s="5" t="s">
        <v>19</v>
      </c>
      <c r="F1648" s="5">
        <v>0</v>
      </c>
      <c r="G1648" s="5">
        <v>327</v>
      </c>
      <c r="H1648" s="5">
        <v>275</v>
      </c>
      <c r="I1648" s="5">
        <v>194</v>
      </c>
      <c r="J1648" s="5">
        <v>22</v>
      </c>
      <c r="K1648" s="5">
        <v>118</v>
      </c>
      <c r="L1648" s="5" t="s">
        <v>75</v>
      </c>
      <c r="M1648" s="5">
        <v>0</v>
      </c>
      <c r="N1648" s="5">
        <v>15.5</v>
      </c>
      <c r="O1648" s="5">
        <v>-9.02</v>
      </c>
      <c r="P1648" s="6">
        <v>18.46</v>
      </c>
    </row>
    <row r="1649" spans="1:16">
      <c r="A1649" s="17">
        <v>45004</v>
      </c>
      <c r="B1649" t="s">
        <v>20</v>
      </c>
      <c r="C1649" t="s">
        <v>222</v>
      </c>
      <c r="D1649" s="5">
        <v>220</v>
      </c>
      <c r="E1649" s="5" t="s">
        <v>18</v>
      </c>
      <c r="F1649" s="5">
        <v>0</v>
      </c>
      <c r="G1649" s="5">
        <v>83</v>
      </c>
      <c r="H1649" s="5">
        <v>0</v>
      </c>
      <c r="I1649" s="5">
        <v>30</v>
      </c>
      <c r="J1649" s="5">
        <v>25</v>
      </c>
      <c r="K1649" s="5">
        <v>158</v>
      </c>
      <c r="L1649" s="5" t="s">
        <v>18</v>
      </c>
      <c r="M1649" s="5">
        <v>0</v>
      </c>
      <c r="N1649" s="5">
        <v>2</v>
      </c>
      <c r="O1649" s="5">
        <v>14.91</v>
      </c>
      <c r="P1649" s="6">
        <v>17.940000000000001</v>
      </c>
    </row>
    <row r="1650" spans="1:16">
      <c r="A1650" s="17">
        <v>45004</v>
      </c>
      <c r="B1650" t="s">
        <v>281</v>
      </c>
      <c r="C1650" t="s">
        <v>205</v>
      </c>
      <c r="D1650" s="5">
        <v>383</v>
      </c>
      <c r="E1650" s="5" t="s">
        <v>18</v>
      </c>
      <c r="F1650" s="5">
        <v>0</v>
      </c>
      <c r="G1650" s="5">
        <v>75</v>
      </c>
      <c r="H1650" s="5">
        <v>26</v>
      </c>
      <c r="I1650" s="5">
        <v>1</v>
      </c>
      <c r="J1650" s="5">
        <v>7</v>
      </c>
      <c r="K1650" s="5">
        <v>135</v>
      </c>
      <c r="L1650" s="5">
        <v>10</v>
      </c>
      <c r="M1650" s="5">
        <v>0</v>
      </c>
      <c r="N1650" s="5">
        <v>4.5</v>
      </c>
      <c r="O1650" s="5">
        <v>17.940000000000001</v>
      </c>
      <c r="P1650" s="6">
        <v>24.14</v>
      </c>
    </row>
    <row r="1651" spans="1:16">
      <c r="A1651" s="17">
        <v>45004</v>
      </c>
      <c r="B1651" t="s">
        <v>366</v>
      </c>
      <c r="C1651" t="s">
        <v>315</v>
      </c>
      <c r="D1651" s="5">
        <v>184</v>
      </c>
      <c r="E1651" s="5" t="s">
        <v>18</v>
      </c>
      <c r="F1651" s="5">
        <v>0</v>
      </c>
      <c r="G1651" s="5">
        <v>96</v>
      </c>
      <c r="H1651" s="5">
        <v>47</v>
      </c>
      <c r="I1651" s="5">
        <v>44</v>
      </c>
      <c r="J1651" s="5">
        <v>65</v>
      </c>
      <c r="K1651" s="5">
        <v>470</v>
      </c>
      <c r="L1651" s="5" t="s">
        <v>18</v>
      </c>
      <c r="M1651" s="5">
        <v>0</v>
      </c>
      <c r="N1651" s="5">
        <v>3.5</v>
      </c>
      <c r="O1651" s="5">
        <v>14.54</v>
      </c>
      <c r="P1651" s="6">
        <v>12.4</v>
      </c>
    </row>
    <row r="1652" spans="1:16">
      <c r="A1652" s="17">
        <v>45004</v>
      </c>
      <c r="B1652" t="s">
        <v>83</v>
      </c>
      <c r="C1652" t="s">
        <v>288</v>
      </c>
      <c r="D1652" s="5">
        <v>110</v>
      </c>
      <c r="E1652" s="5" t="s">
        <v>18</v>
      </c>
      <c r="F1652" s="5">
        <v>0</v>
      </c>
      <c r="G1652" s="5">
        <v>242</v>
      </c>
      <c r="H1652" s="5">
        <v>117</v>
      </c>
      <c r="I1652" s="5">
        <v>37</v>
      </c>
      <c r="J1652" s="5">
        <v>41</v>
      </c>
      <c r="K1652" s="5">
        <v>295</v>
      </c>
      <c r="L1652" s="5" t="s">
        <v>18</v>
      </c>
      <c r="M1652" s="5">
        <v>0</v>
      </c>
      <c r="N1652" s="5">
        <v>11.5</v>
      </c>
      <c r="O1652" s="5">
        <v>4.76</v>
      </c>
      <c r="P1652" s="6">
        <v>15.23</v>
      </c>
    </row>
    <row r="1653" spans="1:16">
      <c r="A1653" s="17">
        <v>45004</v>
      </c>
      <c r="B1653" t="s">
        <v>97</v>
      </c>
      <c r="C1653" t="s">
        <v>68</v>
      </c>
      <c r="D1653" s="5">
        <v>243</v>
      </c>
      <c r="E1653" s="5" t="s">
        <v>18</v>
      </c>
      <c r="F1653" s="5">
        <v>0</v>
      </c>
      <c r="G1653" s="5">
        <v>161</v>
      </c>
      <c r="H1653" s="5">
        <v>234</v>
      </c>
      <c r="I1653" s="5">
        <v>71</v>
      </c>
      <c r="J1653" s="5">
        <v>52</v>
      </c>
      <c r="K1653" s="5">
        <v>413</v>
      </c>
      <c r="L1653" s="5" t="s">
        <v>18</v>
      </c>
      <c r="M1653" s="5">
        <v>0</v>
      </c>
      <c r="N1653" s="5">
        <v>14.5</v>
      </c>
      <c r="O1653" s="5">
        <v>-5.17</v>
      </c>
      <c r="P1653" s="6">
        <v>13.66</v>
      </c>
    </row>
    <row r="1654" spans="1:16">
      <c r="A1654" s="17">
        <v>45004</v>
      </c>
      <c r="B1654" t="s">
        <v>118</v>
      </c>
      <c r="C1654" t="s">
        <v>67</v>
      </c>
      <c r="D1654" s="5">
        <v>510</v>
      </c>
      <c r="E1654" s="5" t="s">
        <v>18</v>
      </c>
      <c r="F1654" s="5">
        <v>0</v>
      </c>
      <c r="G1654" s="5">
        <v>143</v>
      </c>
      <c r="H1654" s="5">
        <v>64</v>
      </c>
      <c r="I1654" s="5">
        <v>135</v>
      </c>
      <c r="J1654" s="5">
        <v>45</v>
      </c>
      <c r="K1654" s="5">
        <v>279</v>
      </c>
      <c r="L1654" s="5" t="s">
        <v>18</v>
      </c>
      <c r="M1654" s="5">
        <v>0</v>
      </c>
      <c r="N1654" s="5">
        <v>5</v>
      </c>
      <c r="O1654" s="5">
        <v>12.42</v>
      </c>
      <c r="P1654" s="6">
        <v>14.75</v>
      </c>
    </row>
    <row r="1655" spans="1:16">
      <c r="A1655" s="17">
        <v>45004</v>
      </c>
      <c r="B1655" t="s">
        <v>300</v>
      </c>
      <c r="C1655" t="s">
        <v>217</v>
      </c>
      <c r="D1655" s="5">
        <v>420</v>
      </c>
      <c r="E1655" s="5" t="s">
        <v>18</v>
      </c>
      <c r="F1655" s="5">
        <v>0</v>
      </c>
      <c r="G1655" s="5">
        <v>61</v>
      </c>
      <c r="H1655" s="5">
        <v>50</v>
      </c>
      <c r="I1655" s="5">
        <v>29</v>
      </c>
      <c r="J1655" s="5">
        <v>40</v>
      </c>
      <c r="K1655" s="5">
        <v>299</v>
      </c>
      <c r="L1655" s="5" t="s">
        <v>18</v>
      </c>
      <c r="M1655" s="5">
        <v>0</v>
      </c>
      <c r="N1655" s="5">
        <v>4</v>
      </c>
      <c r="O1655" s="5">
        <v>13.79</v>
      </c>
      <c r="P1655" s="6">
        <v>15.3</v>
      </c>
    </row>
    <row r="1656" spans="1:16">
      <c r="A1656" s="17">
        <v>45004</v>
      </c>
      <c r="B1656" t="s">
        <v>182</v>
      </c>
      <c r="C1656" t="s">
        <v>260</v>
      </c>
      <c r="D1656" s="5">
        <v>442</v>
      </c>
      <c r="E1656" s="5" t="s">
        <v>18</v>
      </c>
      <c r="F1656" s="5">
        <v>0</v>
      </c>
      <c r="G1656" s="5">
        <v>221</v>
      </c>
      <c r="H1656" s="5">
        <v>75</v>
      </c>
      <c r="I1656" s="5">
        <v>35</v>
      </c>
      <c r="J1656" s="5">
        <v>61</v>
      </c>
      <c r="K1656" s="5">
        <v>79</v>
      </c>
      <c r="L1656" s="5" t="s">
        <v>18</v>
      </c>
      <c r="M1656" s="5">
        <v>0</v>
      </c>
      <c r="N1656" s="5">
        <v>4.5</v>
      </c>
      <c r="O1656" s="5">
        <v>11.68</v>
      </c>
      <c r="P1656" s="6">
        <v>12.83</v>
      </c>
    </row>
    <row r="1657" spans="1:16">
      <c r="A1657" s="17">
        <v>45008</v>
      </c>
      <c r="B1657" t="s">
        <v>221</v>
      </c>
      <c r="C1657" t="s">
        <v>286</v>
      </c>
      <c r="D1657" s="5">
        <v>226</v>
      </c>
      <c r="E1657" s="5" t="s">
        <v>19</v>
      </c>
      <c r="F1657" s="5">
        <v>0</v>
      </c>
      <c r="G1657" s="5">
        <v>22</v>
      </c>
      <c r="H1657" s="5">
        <v>28</v>
      </c>
      <c r="I1657" s="5">
        <v>82</v>
      </c>
      <c r="J1657" s="5">
        <v>23</v>
      </c>
      <c r="K1657" s="5">
        <v>173</v>
      </c>
      <c r="L1657" s="5" t="s">
        <v>19</v>
      </c>
      <c r="M1657" s="5">
        <v>0</v>
      </c>
      <c r="N1657" s="5">
        <v>-1.5</v>
      </c>
      <c r="O1657" s="5">
        <v>17.850000000000001</v>
      </c>
      <c r="P1657" s="6">
        <v>18.46</v>
      </c>
    </row>
    <row r="1658" spans="1:16">
      <c r="A1658" s="17">
        <v>45008</v>
      </c>
      <c r="B1658" t="s">
        <v>270</v>
      </c>
      <c r="C1658" t="s">
        <v>220</v>
      </c>
      <c r="D1658" s="5">
        <v>17</v>
      </c>
      <c r="E1658" s="5" t="s">
        <v>19</v>
      </c>
      <c r="F1658" s="5">
        <v>0</v>
      </c>
      <c r="G1658" s="5">
        <v>15</v>
      </c>
      <c r="H1658" s="5">
        <v>19</v>
      </c>
      <c r="I1658" s="5">
        <v>21</v>
      </c>
      <c r="J1658" s="5">
        <v>4</v>
      </c>
      <c r="K1658" s="5">
        <v>84</v>
      </c>
      <c r="L1658" s="5" t="s">
        <v>19</v>
      </c>
      <c r="M1658" s="5">
        <v>0</v>
      </c>
      <c r="N1658" s="5">
        <v>4</v>
      </c>
      <c r="O1658" s="5">
        <v>18.86</v>
      </c>
      <c r="P1658" s="6">
        <v>26.92</v>
      </c>
    </row>
    <row r="1659" spans="1:16">
      <c r="A1659" s="17">
        <v>45008</v>
      </c>
      <c r="B1659" t="s">
        <v>196</v>
      </c>
      <c r="C1659" t="s">
        <v>42</v>
      </c>
      <c r="D1659" s="5">
        <v>118</v>
      </c>
      <c r="E1659" s="5" t="s">
        <v>80</v>
      </c>
      <c r="F1659" s="5">
        <v>0</v>
      </c>
      <c r="G1659" s="5">
        <v>194</v>
      </c>
      <c r="H1659" s="5">
        <v>22</v>
      </c>
      <c r="I1659" s="5">
        <v>13</v>
      </c>
      <c r="J1659" s="5">
        <v>6</v>
      </c>
      <c r="K1659" s="5">
        <v>386</v>
      </c>
      <c r="L1659" s="5" t="s">
        <v>19</v>
      </c>
      <c r="M1659" s="5">
        <v>0</v>
      </c>
      <c r="N1659" s="5">
        <v>5.5</v>
      </c>
      <c r="O1659" s="5">
        <v>18.57</v>
      </c>
      <c r="P1659" s="6">
        <v>24.59</v>
      </c>
    </row>
    <row r="1660" spans="1:16">
      <c r="A1660" s="17">
        <v>45008</v>
      </c>
      <c r="B1660" t="s">
        <v>205</v>
      </c>
      <c r="C1660" t="s">
        <v>374</v>
      </c>
      <c r="D1660" s="5">
        <v>135</v>
      </c>
      <c r="E1660" s="5">
        <v>11</v>
      </c>
      <c r="F1660" s="5">
        <v>0</v>
      </c>
      <c r="G1660" s="5">
        <v>1</v>
      </c>
      <c r="H1660" s="5">
        <v>7</v>
      </c>
      <c r="I1660" s="5">
        <v>7</v>
      </c>
      <c r="J1660" s="5">
        <v>2</v>
      </c>
      <c r="K1660" s="5">
        <v>422</v>
      </c>
      <c r="L1660" s="5" t="s">
        <v>19</v>
      </c>
      <c r="M1660" s="5">
        <v>0</v>
      </c>
      <c r="N1660" s="5">
        <v>1.5</v>
      </c>
      <c r="O1660" s="5">
        <v>24.14</v>
      </c>
      <c r="P1660" s="6">
        <v>27.7</v>
      </c>
    </row>
    <row r="1661" spans="1:16">
      <c r="A1661" s="17">
        <v>45009</v>
      </c>
      <c r="B1661" t="s">
        <v>209</v>
      </c>
      <c r="C1661" t="s">
        <v>121</v>
      </c>
      <c r="D1661" s="5">
        <v>342</v>
      </c>
      <c r="E1661" s="5" t="s">
        <v>27</v>
      </c>
      <c r="F1661" s="5">
        <v>0</v>
      </c>
      <c r="G1661" s="5">
        <v>33</v>
      </c>
      <c r="H1661" s="5">
        <v>17</v>
      </c>
      <c r="I1661" s="5">
        <v>19</v>
      </c>
      <c r="J1661" s="5">
        <v>3</v>
      </c>
      <c r="K1661" s="5">
        <v>5</v>
      </c>
      <c r="L1661" s="5" t="s">
        <v>44</v>
      </c>
      <c r="M1661" s="5">
        <v>0</v>
      </c>
      <c r="N1661" s="5">
        <v>7.5</v>
      </c>
      <c r="O1661" s="5">
        <v>20.170000000000002</v>
      </c>
      <c r="P1661" s="6">
        <v>28.07</v>
      </c>
    </row>
    <row r="1662" spans="1:16">
      <c r="A1662" s="17">
        <v>45009</v>
      </c>
      <c r="B1662" t="s">
        <v>20</v>
      </c>
      <c r="C1662" t="s">
        <v>252</v>
      </c>
      <c r="D1662" s="5">
        <v>220</v>
      </c>
      <c r="E1662" s="5" t="s">
        <v>19</v>
      </c>
      <c r="F1662" s="5">
        <v>0</v>
      </c>
      <c r="G1662" s="5">
        <v>83</v>
      </c>
      <c r="H1662" s="5">
        <v>33</v>
      </c>
      <c r="I1662" s="5">
        <v>11</v>
      </c>
      <c r="J1662" s="5">
        <v>1</v>
      </c>
      <c r="K1662" s="5">
        <v>148</v>
      </c>
      <c r="L1662" s="5" t="s">
        <v>19</v>
      </c>
      <c r="M1662" s="5">
        <v>0</v>
      </c>
      <c r="N1662" s="5">
        <v>7</v>
      </c>
      <c r="O1662" s="5">
        <v>15.56</v>
      </c>
      <c r="P1662" s="6">
        <v>29.16</v>
      </c>
    </row>
    <row r="1663" spans="1:16">
      <c r="A1663" s="17">
        <v>45009</v>
      </c>
      <c r="B1663" t="s">
        <v>411</v>
      </c>
      <c r="C1663" t="s">
        <v>342</v>
      </c>
      <c r="D1663" s="5">
        <v>316</v>
      </c>
      <c r="E1663" s="5" t="s">
        <v>27</v>
      </c>
      <c r="F1663" s="5">
        <v>0</v>
      </c>
      <c r="G1663" s="5">
        <v>164</v>
      </c>
      <c r="H1663" s="5">
        <v>98</v>
      </c>
      <c r="I1663" s="5">
        <v>53</v>
      </c>
      <c r="J1663" s="5">
        <v>13</v>
      </c>
      <c r="K1663" s="5">
        <v>87</v>
      </c>
      <c r="L1663" s="5" t="s">
        <v>19</v>
      </c>
      <c r="M1663" s="5">
        <v>0</v>
      </c>
      <c r="N1663" s="5">
        <v>10</v>
      </c>
      <c r="O1663" s="5">
        <v>8.08</v>
      </c>
      <c r="P1663" s="6">
        <v>21.51</v>
      </c>
    </row>
    <row r="1664" spans="1:16">
      <c r="A1664" s="17">
        <v>45009</v>
      </c>
      <c r="B1664" t="s">
        <v>386</v>
      </c>
      <c r="C1664" t="s">
        <v>123</v>
      </c>
      <c r="D1664" s="5">
        <v>475</v>
      </c>
      <c r="E1664" s="5" t="s">
        <v>19</v>
      </c>
      <c r="F1664" s="5">
        <v>0</v>
      </c>
      <c r="G1664" s="5">
        <v>26</v>
      </c>
      <c r="H1664" s="5">
        <v>15</v>
      </c>
      <c r="I1664" s="5">
        <v>14</v>
      </c>
      <c r="J1664" s="5">
        <v>5</v>
      </c>
      <c r="K1664" s="5">
        <v>392</v>
      </c>
      <c r="L1664" s="5" t="s">
        <v>27</v>
      </c>
      <c r="M1664" s="5">
        <v>0</v>
      </c>
      <c r="N1664" s="5">
        <v>4</v>
      </c>
      <c r="O1664" s="5">
        <v>19.940000000000001</v>
      </c>
      <c r="P1664" s="6">
        <v>24.66</v>
      </c>
    </row>
    <row r="1665" spans="1:16">
      <c r="A1665" s="17">
        <v>45010</v>
      </c>
      <c r="B1665" t="s">
        <v>196</v>
      </c>
      <c r="C1665" t="s">
        <v>286</v>
      </c>
      <c r="D1665" s="5">
        <v>118</v>
      </c>
      <c r="E1665" s="5">
        <v>10</v>
      </c>
      <c r="F1665" s="5">
        <v>0</v>
      </c>
      <c r="G1665" s="5">
        <v>194</v>
      </c>
      <c r="H1665" s="5">
        <v>22</v>
      </c>
      <c r="I1665" s="5">
        <v>82</v>
      </c>
      <c r="J1665" s="5">
        <v>23</v>
      </c>
      <c r="K1665" s="5">
        <v>173</v>
      </c>
      <c r="L1665" s="5">
        <v>3</v>
      </c>
      <c r="M1665" s="5">
        <v>0</v>
      </c>
      <c r="N1665" s="5">
        <v>2</v>
      </c>
      <c r="O1665" s="5">
        <v>19.3</v>
      </c>
      <c r="P1665" s="6">
        <v>18.72</v>
      </c>
    </row>
    <row r="1666" spans="1:16">
      <c r="A1666" s="17">
        <v>45010</v>
      </c>
      <c r="B1666" t="s">
        <v>220</v>
      </c>
      <c r="C1666" t="s">
        <v>205</v>
      </c>
      <c r="D1666" s="5">
        <v>84</v>
      </c>
      <c r="E1666" s="5" t="s">
        <v>37</v>
      </c>
      <c r="F1666" s="5">
        <v>0</v>
      </c>
      <c r="G1666" s="5">
        <v>21</v>
      </c>
      <c r="H1666" s="5">
        <v>4</v>
      </c>
      <c r="I1666" s="5">
        <v>1</v>
      </c>
      <c r="J1666" s="5">
        <v>7</v>
      </c>
      <c r="K1666" s="5">
        <v>135</v>
      </c>
      <c r="L1666" s="5">
        <v>12</v>
      </c>
      <c r="M1666" s="5">
        <v>0</v>
      </c>
      <c r="N1666" s="5">
        <v>-2.5</v>
      </c>
      <c r="O1666" s="5">
        <v>27.72</v>
      </c>
      <c r="P1666" s="6">
        <v>24.14</v>
      </c>
    </row>
    <row r="1667" spans="1:16">
      <c r="A1667" s="17">
        <v>45011</v>
      </c>
      <c r="B1667" t="s">
        <v>342</v>
      </c>
      <c r="C1667" t="s">
        <v>209</v>
      </c>
      <c r="D1667" s="5">
        <v>87</v>
      </c>
      <c r="E1667" s="5" t="s">
        <v>37</v>
      </c>
      <c r="F1667" s="5">
        <v>0</v>
      </c>
      <c r="G1667" s="5">
        <v>53</v>
      </c>
      <c r="H1667" s="5">
        <v>13</v>
      </c>
      <c r="I1667" s="5">
        <v>33</v>
      </c>
      <c r="J1667" s="5">
        <v>17</v>
      </c>
      <c r="K1667" s="5">
        <v>342</v>
      </c>
      <c r="L1667" s="5" t="s">
        <v>60</v>
      </c>
      <c r="M1667" s="5">
        <v>0</v>
      </c>
      <c r="N1667" s="5">
        <v>-2</v>
      </c>
      <c r="O1667" s="5">
        <v>21.63</v>
      </c>
      <c r="P1667" s="6">
        <v>20.8</v>
      </c>
    </row>
    <row r="1668" spans="1:16">
      <c r="A1668" s="17">
        <v>45011</v>
      </c>
      <c r="B1668" t="s">
        <v>20</v>
      </c>
      <c r="C1668" t="s">
        <v>123</v>
      </c>
      <c r="D1668" s="5">
        <v>220</v>
      </c>
      <c r="E1668" s="5" t="s">
        <v>37</v>
      </c>
      <c r="F1668" s="5">
        <v>0</v>
      </c>
      <c r="G1668" s="5">
        <v>83</v>
      </c>
      <c r="H1668" s="5">
        <v>26</v>
      </c>
      <c r="I1668" s="5">
        <v>14</v>
      </c>
      <c r="J1668" s="5">
        <v>5</v>
      </c>
      <c r="K1668" s="5">
        <v>392</v>
      </c>
      <c r="L1668" s="5" t="s">
        <v>60</v>
      </c>
      <c r="M1668" s="5">
        <v>0</v>
      </c>
      <c r="N1668" s="5">
        <v>4</v>
      </c>
      <c r="O1668" s="5">
        <v>17.559999999999999</v>
      </c>
      <c r="P1668" s="6">
        <v>25.09</v>
      </c>
    </row>
    <row r="1669" spans="1:16">
      <c r="A1669" s="17">
        <v>45017</v>
      </c>
      <c r="B1669" t="s">
        <v>209</v>
      </c>
      <c r="C1669" t="s">
        <v>196</v>
      </c>
      <c r="D1669" s="5">
        <v>342</v>
      </c>
      <c r="E1669" s="5">
        <v>8</v>
      </c>
      <c r="F1669" s="5">
        <v>0</v>
      </c>
      <c r="G1669" s="5">
        <v>33</v>
      </c>
      <c r="H1669" s="5">
        <v>14</v>
      </c>
      <c r="I1669" s="5">
        <v>194</v>
      </c>
      <c r="J1669" s="5">
        <v>17</v>
      </c>
      <c r="K1669" s="5">
        <v>118</v>
      </c>
      <c r="L1669" s="5">
        <v>11</v>
      </c>
      <c r="M1669" s="5">
        <v>0</v>
      </c>
      <c r="N1669" s="5">
        <v>-2.5</v>
      </c>
      <c r="O1669" s="5">
        <v>20.86</v>
      </c>
      <c r="P1669" s="6">
        <v>19.41</v>
      </c>
    </row>
    <row r="1670" spans="1:16">
      <c r="A1670" s="17">
        <v>45017</v>
      </c>
      <c r="B1670" t="s">
        <v>220</v>
      </c>
      <c r="C1670" t="s">
        <v>20</v>
      </c>
      <c r="D1670" s="5">
        <v>84</v>
      </c>
      <c r="E1670" s="5">
        <v>4</v>
      </c>
      <c r="F1670" s="5">
        <v>0</v>
      </c>
      <c r="G1670" s="5">
        <v>21</v>
      </c>
      <c r="H1670" s="5">
        <v>1</v>
      </c>
      <c r="I1670" s="5">
        <v>83</v>
      </c>
      <c r="J1670" s="5">
        <v>22</v>
      </c>
      <c r="K1670" s="5">
        <v>220</v>
      </c>
      <c r="L1670" s="5">
        <v>4</v>
      </c>
      <c r="M1670" s="5">
        <v>0</v>
      </c>
      <c r="N1670" s="5">
        <v>-5.5</v>
      </c>
      <c r="O1670" s="5">
        <v>29.85</v>
      </c>
      <c r="P1670" s="6">
        <v>18.23</v>
      </c>
    </row>
    <row r="1671" spans="1:16">
      <c r="A1671" s="17">
        <v>45019</v>
      </c>
      <c r="B1671" t="s">
        <v>209</v>
      </c>
      <c r="C1671" t="s">
        <v>220</v>
      </c>
      <c r="D1671" s="5">
        <v>342</v>
      </c>
      <c r="E1671" s="5">
        <v>9</v>
      </c>
      <c r="F1671" s="5">
        <v>0</v>
      </c>
      <c r="G1671" s="5">
        <v>33</v>
      </c>
      <c r="H1671" s="5">
        <v>14</v>
      </c>
      <c r="I1671" s="5">
        <v>21</v>
      </c>
      <c r="J1671" s="5">
        <v>1</v>
      </c>
      <c r="K1671" s="5">
        <v>84</v>
      </c>
      <c r="L1671" s="5">
        <v>5</v>
      </c>
      <c r="M1671" s="5">
        <v>0</v>
      </c>
      <c r="N1671" s="5">
        <v>7.5</v>
      </c>
      <c r="O1671" s="5">
        <v>20.86</v>
      </c>
      <c r="P1671" s="6">
        <v>29.3</v>
      </c>
    </row>
    <row r="1672" spans="1:16">
      <c r="A1672" s="17">
        <v>45020</v>
      </c>
      <c r="B1672" t="s">
        <v>442</v>
      </c>
      <c r="C1672" t="s">
        <v>443</v>
      </c>
      <c r="D1672" s="5" t="e">
        <f>IFERROR(VLOOKUP(B1672,Updated_Team_Name_IDs[[Team Name]:[Team_ID]],3,FALSE),VLOOKUP(VLOOKUP(B1672,Top_25[[Team_Rk]:[Team3]],2,FALSE),Updated_Team_Name_IDs[[Team Name]:[Team_ID]],3,FALSE))</f>
        <v>#N/A</v>
      </c>
      <c r="E1672" s="5" t="e">
        <f>IFERROR(IF(LEFT(VLOOKUP(B1672,Teams_Standings[[Team Name]:[AdjEM]],6,FALSE),1)="W",RIGHT(VLOOKUP(B1672,Teams_Standings[[Team Name]:[AdjEM]],6,FALSE),LEN(VLOOKUP(B1672,Teams_Standings[[Team Name]:[AdjEM]],6,FALSE))-1),0),IF(LEFT(VLOOKUP(B1672,Teams_Standings[[Team_Name_st]:[AdjEM]],5,FALSE),1)="W",RIGHT(VLOOKUP(B1672,Teams_Standings[[Team_Name_st]:[AdjEM]],5,FALSE),LEN(VLOOKUP(B1672,Teams_Standings[[Team_Name_st]:[AdjEM]],5,FALSE))-1),0))</f>
        <v>#N/A</v>
      </c>
      <c r="F1672" s="5" t="e">
        <f>IFERROR(IF(LEFT(VLOOKUP(B1672,Teams_Standings[[Team Name]:[AdjEM]],6,FALSE),1)="L",RIGHT(VLOOKUP(B1672,Teams_Standings[[Team Name]:[AdjEM]],6,FALSE),LEN(VLOOKUP(B1672,Teams_Standings[[Team Name]:[AdjEM]],6,FALSE))-1),0),IF(LEFT(VLOOKUP(B1672,Teams_Standings[[Team_Name_st]:[AdjEM]],5,FALSE),1)="L",RIGHT(VLOOKUP(B1672,Teams_Standings[[Team_Name_st]:[AdjEM]],5,FALSE),LEN(VLOOKUP(B1672,Teams_Standings[[Team_Name_st]:[AdjEM]],5,FALSE))-1),0))</f>
        <v>#N/A</v>
      </c>
      <c r="G1672" s="5" t="str">
        <f>IFERROR(IFERROR(VLOOKUP(B1672,Team_Rankings[[Team_Name]:[22_Rank]],10,FALSE),VLOOKUP(VLOOKUP(B1672,Top_25[[Team_Rk]:[Team3]],2,FALSE),Team_Rankings[[Team_Name]:[22_Rank]],10,FALSE)),"")</f>
        <v/>
      </c>
      <c r="H1672" s="5" t="str">
        <f>IFERROR(IFERROR(VLOOKUP(B1672,Team_Rankings[[Team_Name]:[23_Rank]],11,FALSE),VLOOKUP(VLOOKUP(B1672,Top_25[[Team_Rk]:[Team3]],2,FALSE),Team_Rankings[[Team_Name]:[23_Rank]],11,FALSE)),"")</f>
        <v/>
      </c>
      <c r="I1672" s="5" t="str">
        <f>IFERROR(IFERROR(VLOOKUP(C1672,Team_Rankings[[Team_Name]:[22_Rank]],10,FALSE),VLOOKUP(VLOOKUP(C1672,Top_25[[Team_Rk]:[Team3]],2,FALSE),Team_Rankings[[Team_Name]:[22_Rank]],10,FALSE)),"")</f>
        <v/>
      </c>
      <c r="J1672" s="5" t="str">
        <f>IFERROR(IFERROR(VLOOKUP(C1672,Team_Rankings[[Team_Name]:[23_Rank]],11,FALSE),VLOOKUP(VLOOKUP(C1672,Top_25[[Team_Rk]:[Team3]],2,FALSE),Team_Rankings[[Team_Name]:[23_Rank]],11,FALSE)),"")</f>
        <v/>
      </c>
      <c r="K1672" s="5" t="str">
        <f>IFERROR(IFERROR(VLOOKUP(C1672,Updated_Team_Name_IDs[[Team Name]:[Team_ID]],3,FALSE),VLOOKUP(VLOOKUP(C1672,Top_25[[Team_Rk]:[Team3]],2,FALSE),Updated_Team_Name_IDs[[Team Name]:[Team_ID]],3,FALSE)),"")</f>
        <v/>
      </c>
      <c r="L1672" s="5" t="e">
        <f>IFERROR(IF(LEFT(VLOOKUP(C1672,Teams_Standings[[Team Name]:[AdjEM]],6,FALSE),1)="W",RIGHT(VLOOKUP(C1672,Teams_Standings[[Team Name]:[AdjEM]],6,FALSE),LEN(VLOOKUP(C1672,Teams_Standings[[Team Name]:[AdjEM]],6,FALSE))-1),0),IF(LEFT(VLOOKUP(C1672,Teams_Standings[[Team_Name_st]:[AdjEM]],5,FALSE),1)="W",RIGHT(VLOOKUP(C1672,Teams_Standings[[Team_Name_st]:[AdjEM]],5,FALSE),LEN(VLOOKUP(C1672,Teams_Standings[[Team_Name_st]:[AdjEM]],5,FALSE))-1),0))</f>
        <v>#N/A</v>
      </c>
      <c r="M1672" s="5" t="e">
        <f>IFERROR(IF(LEFT(VLOOKUP(C1672,Teams_Standings[[Team Name]:[AdjEM]],6,FALSE),1)="L",RIGHT(VLOOKUP(C1672,Teams_Standings[[Team Name]:[AdjEM]],6,FALSE),LEN(VLOOKUP(C1672,Teams_Standings[[Team Name]:[AdjEM]],6,FALSE))-1),0),IF(LEFT(VLOOKUP(C1672,Teams_Standings[[Team_Name_st]:[AdjEM]],5,FALSE),1)="L",RIGHT(VLOOKUP(C1672,Teams_Standings[[Team_Name_st]:[AdjEM]],5,FALSE),LEN(VLOOKUP(C1672,Teams_Standings[[Team_Name_st]:[AdjEM]],5,FALSE))-1),0))</f>
        <v>#N/A</v>
      </c>
      <c r="N1672" s="5" t="e">
        <f>IFERROR(VLOOKUP(B1672,Table28_2[[Team_1]:[Team_1_Spread]],3,FALSE),VLOOKUP(B1672,Table28_2[[Team_2]:[Team_2_spread]],3,FALSE))</f>
        <v>#N/A</v>
      </c>
      <c r="O1672" s="5" t="e">
        <f>IFERROR(IFERROR(VLOOKUP(B1672,Teams_Standings[[Team Name]:[AdjEM]],7,FALSE),VLOOKUP(B1672,Table18_2[[Column2]:[Column5]],4,FALSE)),VLOOKUP(B1672,Teams_Standings[[Kenpom_Team]:[Adj_EM]],6,FALSE))</f>
        <v>#N/A</v>
      </c>
      <c r="P1672" s="6" t="e">
        <f>IFERROR(IFERROR(VLOOKUP(C1672,Teams_Standings[[Team Name]:[AdjEM]],7,FALSE),VLOOKUP(C1672,Table18_2[[Column2]:[Column5]],4,FALSE)),VLOOKUP(C1672,Teams_Standings[[Kenpom_Team]:[Adj_EM]],6,FALSE))</f>
        <v>#N/A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642D0-9D96-404C-84FE-3945ECE6E466}">
  <dimension ref="A1:I2664"/>
  <sheetViews>
    <sheetView workbookViewId="0"/>
  </sheetViews>
  <sheetFormatPr defaultRowHeight="15"/>
  <cols>
    <col min="1" max="1" width="8.28515625" bestFit="1" customWidth="1"/>
    <col min="2" max="2" width="7.42578125" bestFit="1" customWidth="1"/>
    <col min="3" max="3" width="7" bestFit="1" customWidth="1"/>
    <col min="4" max="4" width="5.85546875" bestFit="1" customWidth="1"/>
    <col min="5" max="5" width="18.42578125" bestFit="1" customWidth="1"/>
    <col min="6" max="6" width="13.28515625" bestFit="1" customWidth="1"/>
    <col min="7" max="8" width="21.85546875" bestFit="1" customWidth="1"/>
    <col min="9" max="9" width="11.7109375" bestFit="1" customWidth="1"/>
  </cols>
  <sheetData>
    <row r="1" spans="1:9">
      <c r="A1" t="s">
        <v>444</v>
      </c>
      <c r="B1" t="s">
        <v>0</v>
      </c>
      <c r="C1" t="s">
        <v>445</v>
      </c>
      <c r="D1" t="s">
        <v>446</v>
      </c>
      <c r="E1" t="s">
        <v>2</v>
      </c>
      <c r="F1" t="s">
        <v>447</v>
      </c>
      <c r="G1" t="s">
        <v>448</v>
      </c>
      <c r="H1" t="s">
        <v>449</v>
      </c>
      <c r="I1" t="s">
        <v>450</v>
      </c>
    </row>
    <row r="2" spans="1:9">
      <c r="A2">
        <v>1</v>
      </c>
      <c r="B2">
        <v>1107</v>
      </c>
      <c r="C2">
        <v>602</v>
      </c>
      <c r="D2" t="s">
        <v>451</v>
      </c>
      <c r="E2" t="s">
        <v>218</v>
      </c>
      <c r="F2">
        <v>88</v>
      </c>
      <c r="G2">
        <v>17.5</v>
      </c>
      <c r="H2">
        <v>15</v>
      </c>
      <c r="I2">
        <v>-1500</v>
      </c>
    </row>
    <row r="3" spans="1:9">
      <c r="A3">
        <v>2</v>
      </c>
      <c r="B3">
        <v>1107</v>
      </c>
      <c r="C3">
        <v>604</v>
      </c>
      <c r="D3" t="s">
        <v>451</v>
      </c>
      <c r="E3" t="s">
        <v>390</v>
      </c>
      <c r="F3">
        <v>81</v>
      </c>
      <c r="G3">
        <v>19.5</v>
      </c>
      <c r="H3">
        <v>15</v>
      </c>
      <c r="I3">
        <v>-1600</v>
      </c>
    </row>
    <row r="4" spans="1:9">
      <c r="A4">
        <v>3</v>
      </c>
      <c r="B4">
        <v>1107</v>
      </c>
      <c r="C4">
        <v>606</v>
      </c>
      <c r="D4" t="s">
        <v>451</v>
      </c>
      <c r="E4" t="s">
        <v>234</v>
      </c>
      <c r="F4">
        <v>75</v>
      </c>
      <c r="G4">
        <v>16.5</v>
      </c>
      <c r="H4">
        <v>16</v>
      </c>
      <c r="I4">
        <v>-2000</v>
      </c>
    </row>
    <row r="5" spans="1:9">
      <c r="A5">
        <v>4</v>
      </c>
      <c r="B5">
        <v>1107</v>
      </c>
      <c r="C5">
        <v>608</v>
      </c>
      <c r="D5" t="s">
        <v>451</v>
      </c>
      <c r="E5" t="s">
        <v>452</v>
      </c>
      <c r="F5">
        <v>73</v>
      </c>
      <c r="G5">
        <v>20.5</v>
      </c>
      <c r="H5">
        <v>21</v>
      </c>
      <c r="I5">
        <v>-5000</v>
      </c>
    </row>
    <row r="6" spans="1:9">
      <c r="A6">
        <v>5</v>
      </c>
      <c r="B6">
        <v>1107</v>
      </c>
      <c r="C6">
        <v>610</v>
      </c>
      <c r="D6" t="s">
        <v>451</v>
      </c>
      <c r="E6" t="s">
        <v>453</v>
      </c>
      <c r="F6">
        <v>91</v>
      </c>
      <c r="G6">
        <v>22.5</v>
      </c>
      <c r="H6">
        <v>20</v>
      </c>
      <c r="I6">
        <v>-3500</v>
      </c>
    </row>
    <row r="7" spans="1:9">
      <c r="A7">
        <v>6</v>
      </c>
      <c r="B7">
        <v>1107</v>
      </c>
      <c r="C7">
        <v>612</v>
      </c>
      <c r="D7" t="s">
        <v>451</v>
      </c>
      <c r="E7" t="s">
        <v>454</v>
      </c>
      <c r="F7">
        <v>74</v>
      </c>
      <c r="G7">
        <v>7</v>
      </c>
      <c r="H7">
        <v>4.5</v>
      </c>
      <c r="I7">
        <v>-230</v>
      </c>
    </row>
    <row r="8" spans="1:9">
      <c r="A8">
        <v>7</v>
      </c>
      <c r="B8">
        <v>1107</v>
      </c>
      <c r="C8">
        <v>614</v>
      </c>
      <c r="D8" t="s">
        <v>451</v>
      </c>
      <c r="E8" t="s">
        <v>455</v>
      </c>
      <c r="F8">
        <v>73</v>
      </c>
      <c r="G8">
        <v>12</v>
      </c>
      <c r="H8">
        <v>22.5</v>
      </c>
      <c r="I8">
        <v>-6000</v>
      </c>
    </row>
    <row r="9" spans="1:9">
      <c r="A9">
        <v>8</v>
      </c>
      <c r="B9">
        <v>1107</v>
      </c>
      <c r="C9">
        <v>616</v>
      </c>
      <c r="D9" t="s">
        <v>451</v>
      </c>
      <c r="E9" t="s">
        <v>420</v>
      </c>
      <c r="F9">
        <v>78</v>
      </c>
      <c r="G9">
        <v>7</v>
      </c>
      <c r="H9">
        <v>5.5</v>
      </c>
      <c r="I9">
        <v>-260</v>
      </c>
    </row>
    <row r="10" spans="1:9">
      <c r="A10">
        <v>9</v>
      </c>
      <c r="B10">
        <v>1107</v>
      </c>
      <c r="C10">
        <v>618</v>
      </c>
      <c r="D10" t="s">
        <v>451</v>
      </c>
      <c r="E10" t="s">
        <v>391</v>
      </c>
      <c r="F10">
        <v>75</v>
      </c>
      <c r="G10">
        <v>23.5</v>
      </c>
      <c r="H10">
        <v>19</v>
      </c>
      <c r="I10">
        <v>-5000</v>
      </c>
    </row>
    <row r="11" spans="1:9">
      <c r="A11">
        <v>10</v>
      </c>
      <c r="B11">
        <v>1107</v>
      </c>
      <c r="C11">
        <v>620</v>
      </c>
      <c r="D11" t="s">
        <v>451</v>
      </c>
      <c r="E11" t="s">
        <v>320</v>
      </c>
      <c r="F11">
        <v>69</v>
      </c>
      <c r="G11">
        <v>14.5</v>
      </c>
      <c r="H11">
        <v>22.5</v>
      </c>
      <c r="I11">
        <v>-6000</v>
      </c>
    </row>
    <row r="12" spans="1:9">
      <c r="A12">
        <v>11</v>
      </c>
      <c r="B12">
        <v>1107</v>
      </c>
      <c r="C12">
        <v>622</v>
      </c>
      <c r="D12" t="s">
        <v>451</v>
      </c>
      <c r="E12" t="s">
        <v>126</v>
      </c>
      <c r="F12">
        <v>80</v>
      </c>
      <c r="G12">
        <v>16.5</v>
      </c>
      <c r="H12">
        <v>18.5</v>
      </c>
      <c r="I12">
        <v>-2500</v>
      </c>
    </row>
    <row r="13" spans="1:9">
      <c r="A13">
        <v>12</v>
      </c>
      <c r="B13">
        <v>1107</v>
      </c>
      <c r="C13">
        <v>624</v>
      </c>
      <c r="D13" t="s">
        <v>451</v>
      </c>
      <c r="E13" t="s">
        <v>42</v>
      </c>
      <c r="F13">
        <v>75</v>
      </c>
      <c r="G13">
        <v>31.5</v>
      </c>
      <c r="H13">
        <v>35.5</v>
      </c>
      <c r="I13">
        <v>-8000</v>
      </c>
    </row>
    <row r="14" spans="1:9">
      <c r="A14">
        <v>13</v>
      </c>
      <c r="B14">
        <v>1107</v>
      </c>
      <c r="C14">
        <v>626</v>
      </c>
      <c r="D14" t="s">
        <v>451</v>
      </c>
      <c r="E14" t="s">
        <v>276</v>
      </c>
      <c r="F14">
        <v>81</v>
      </c>
      <c r="G14">
        <v>4.5</v>
      </c>
      <c r="H14">
        <v>4</v>
      </c>
      <c r="I14">
        <v>-170</v>
      </c>
    </row>
    <row r="15" spans="1:9">
      <c r="A15">
        <v>14</v>
      </c>
      <c r="B15">
        <v>1107</v>
      </c>
      <c r="C15">
        <v>628</v>
      </c>
      <c r="D15" t="s">
        <v>451</v>
      </c>
      <c r="E15" t="s">
        <v>301</v>
      </c>
      <c r="F15">
        <v>68</v>
      </c>
      <c r="G15">
        <v>13.5</v>
      </c>
      <c r="H15">
        <v>13.5</v>
      </c>
      <c r="I15">
        <v>-1400</v>
      </c>
    </row>
    <row r="16" spans="1:9">
      <c r="A16">
        <v>15</v>
      </c>
      <c r="B16">
        <v>1107</v>
      </c>
      <c r="C16">
        <v>630</v>
      </c>
      <c r="D16" t="s">
        <v>451</v>
      </c>
      <c r="E16" t="s">
        <v>456</v>
      </c>
      <c r="F16">
        <v>62</v>
      </c>
      <c r="G16">
        <v>1.5</v>
      </c>
      <c r="H16">
        <v>3.5</v>
      </c>
      <c r="I16">
        <v>-160</v>
      </c>
    </row>
    <row r="17" spans="1:9">
      <c r="A17">
        <v>16</v>
      </c>
      <c r="B17">
        <v>1107</v>
      </c>
      <c r="C17">
        <v>632</v>
      </c>
      <c r="D17" t="s">
        <v>451</v>
      </c>
      <c r="E17" t="s">
        <v>274</v>
      </c>
      <c r="F17">
        <v>85</v>
      </c>
      <c r="G17">
        <v>11.5</v>
      </c>
      <c r="H17">
        <v>13</v>
      </c>
      <c r="I17">
        <v>-1200</v>
      </c>
    </row>
    <row r="18" spans="1:9">
      <c r="A18">
        <v>17</v>
      </c>
      <c r="B18">
        <v>1107</v>
      </c>
      <c r="C18">
        <v>634</v>
      </c>
      <c r="D18" t="s">
        <v>451</v>
      </c>
      <c r="E18" t="s">
        <v>17</v>
      </c>
      <c r="F18">
        <v>80</v>
      </c>
      <c r="G18">
        <v>16.5</v>
      </c>
      <c r="H18">
        <v>8.5</v>
      </c>
      <c r="I18">
        <v>-500</v>
      </c>
    </row>
    <row r="19" spans="1:9">
      <c r="A19">
        <v>18</v>
      </c>
      <c r="B19">
        <v>1107</v>
      </c>
      <c r="C19">
        <v>636</v>
      </c>
      <c r="D19" t="s">
        <v>451</v>
      </c>
      <c r="E19" t="s">
        <v>457</v>
      </c>
      <c r="F19">
        <v>62</v>
      </c>
      <c r="G19">
        <v>7.5</v>
      </c>
      <c r="H19">
        <v>8.5</v>
      </c>
      <c r="I19">
        <v>-430</v>
      </c>
    </row>
    <row r="20" spans="1:9">
      <c r="A20">
        <v>19</v>
      </c>
      <c r="B20">
        <v>1107</v>
      </c>
      <c r="C20">
        <v>638</v>
      </c>
      <c r="D20" t="s">
        <v>451</v>
      </c>
      <c r="E20" t="s">
        <v>225</v>
      </c>
      <c r="F20">
        <v>71</v>
      </c>
      <c r="G20">
        <v>15.5</v>
      </c>
      <c r="H20">
        <v>16.5</v>
      </c>
      <c r="I20">
        <v>-2000</v>
      </c>
    </row>
    <row r="21" spans="1:9">
      <c r="A21">
        <v>20</v>
      </c>
      <c r="B21">
        <v>1107</v>
      </c>
      <c r="C21">
        <v>640</v>
      </c>
      <c r="D21" t="s">
        <v>451</v>
      </c>
      <c r="E21" t="s">
        <v>458</v>
      </c>
      <c r="F21">
        <v>88</v>
      </c>
      <c r="G21">
        <v>20.5</v>
      </c>
      <c r="H21">
        <v>24.5</v>
      </c>
      <c r="I21">
        <v>-5000</v>
      </c>
    </row>
    <row r="22" spans="1:9">
      <c r="A22">
        <v>21</v>
      </c>
      <c r="B22">
        <v>1107</v>
      </c>
      <c r="C22">
        <v>642</v>
      </c>
      <c r="D22" t="s">
        <v>451</v>
      </c>
      <c r="E22" t="s">
        <v>459</v>
      </c>
      <c r="F22">
        <v>62</v>
      </c>
      <c r="G22">
        <v>14.5</v>
      </c>
      <c r="H22">
        <v>14</v>
      </c>
      <c r="I22">
        <v>-1500</v>
      </c>
    </row>
    <row r="23" spans="1:9">
      <c r="A23">
        <v>22</v>
      </c>
      <c r="B23">
        <v>1107</v>
      </c>
      <c r="C23">
        <v>644</v>
      </c>
      <c r="D23" t="s">
        <v>451</v>
      </c>
      <c r="E23" t="s">
        <v>326</v>
      </c>
      <c r="F23">
        <v>73</v>
      </c>
      <c r="G23">
        <v>30.5</v>
      </c>
      <c r="H23">
        <v>31</v>
      </c>
      <c r="I23">
        <v>-20000</v>
      </c>
    </row>
    <row r="24" spans="1:9">
      <c r="A24">
        <v>23</v>
      </c>
      <c r="B24">
        <v>1107</v>
      </c>
      <c r="C24">
        <v>646</v>
      </c>
      <c r="D24" t="s">
        <v>451</v>
      </c>
      <c r="E24" t="s">
        <v>460</v>
      </c>
      <c r="F24">
        <v>68</v>
      </c>
      <c r="G24">
        <v>10.5</v>
      </c>
      <c r="H24">
        <v>9.5</v>
      </c>
      <c r="I24">
        <v>-500</v>
      </c>
    </row>
    <row r="25" spans="1:9">
      <c r="A25">
        <v>24</v>
      </c>
      <c r="B25">
        <v>1107</v>
      </c>
      <c r="C25">
        <v>648</v>
      </c>
      <c r="D25" t="s">
        <v>451</v>
      </c>
      <c r="E25" t="s">
        <v>461</v>
      </c>
      <c r="F25">
        <v>80</v>
      </c>
      <c r="G25">
        <v>16.5</v>
      </c>
      <c r="H25">
        <v>17.5</v>
      </c>
      <c r="I25">
        <v>-2500</v>
      </c>
    </row>
    <row r="26" spans="1:9">
      <c r="A26">
        <v>25</v>
      </c>
      <c r="B26">
        <v>1107</v>
      </c>
      <c r="C26">
        <v>650</v>
      </c>
      <c r="D26" t="s">
        <v>451</v>
      </c>
      <c r="E26" t="s">
        <v>462</v>
      </c>
      <c r="F26">
        <v>57</v>
      </c>
      <c r="G26">
        <v>1</v>
      </c>
      <c r="H26">
        <v>1</v>
      </c>
      <c r="I26">
        <v>-120</v>
      </c>
    </row>
    <row r="27" spans="1:9">
      <c r="A27">
        <v>26</v>
      </c>
      <c r="B27">
        <v>1107</v>
      </c>
      <c r="C27">
        <v>652</v>
      </c>
      <c r="D27" t="s">
        <v>451</v>
      </c>
      <c r="E27" t="s">
        <v>411</v>
      </c>
      <c r="F27">
        <v>77</v>
      </c>
      <c r="G27">
        <v>4</v>
      </c>
      <c r="H27">
        <v>2</v>
      </c>
      <c r="I27">
        <v>-135</v>
      </c>
    </row>
    <row r="28" spans="1:9">
      <c r="A28">
        <v>27</v>
      </c>
      <c r="B28">
        <v>1107</v>
      </c>
      <c r="C28">
        <v>654</v>
      </c>
      <c r="D28" t="s">
        <v>451</v>
      </c>
      <c r="E28" t="s">
        <v>325</v>
      </c>
      <c r="F28">
        <v>88</v>
      </c>
      <c r="G28">
        <v>4</v>
      </c>
      <c r="H28">
        <v>6</v>
      </c>
      <c r="I28">
        <v>-270</v>
      </c>
    </row>
    <row r="29" spans="1:9">
      <c r="A29">
        <v>28</v>
      </c>
      <c r="B29">
        <v>1107</v>
      </c>
      <c r="C29">
        <v>656</v>
      </c>
      <c r="D29" t="s">
        <v>451</v>
      </c>
      <c r="E29" t="s">
        <v>463</v>
      </c>
      <c r="F29">
        <v>85</v>
      </c>
      <c r="G29">
        <v>1</v>
      </c>
      <c r="H29">
        <v>4.5</v>
      </c>
      <c r="I29">
        <v>-190</v>
      </c>
    </row>
    <row r="30" spans="1:9">
      <c r="A30">
        <v>29</v>
      </c>
      <c r="B30">
        <v>1107</v>
      </c>
      <c r="C30">
        <v>658</v>
      </c>
      <c r="D30" t="s">
        <v>451</v>
      </c>
      <c r="E30" t="s">
        <v>464</v>
      </c>
      <c r="F30">
        <v>83</v>
      </c>
      <c r="G30">
        <v>11.5</v>
      </c>
      <c r="H30">
        <v>12</v>
      </c>
      <c r="I30">
        <v>-1000</v>
      </c>
    </row>
    <row r="31" spans="1:9">
      <c r="A31">
        <v>30</v>
      </c>
      <c r="B31">
        <v>1107</v>
      </c>
      <c r="C31">
        <v>660</v>
      </c>
      <c r="D31" t="s">
        <v>451</v>
      </c>
      <c r="E31" t="s">
        <v>247</v>
      </c>
      <c r="F31">
        <v>81</v>
      </c>
      <c r="G31" t="s">
        <v>465</v>
      </c>
      <c r="H31">
        <v>144.5</v>
      </c>
      <c r="I31">
        <v>145</v>
      </c>
    </row>
    <row r="32" spans="1:9">
      <c r="A32">
        <v>31</v>
      </c>
      <c r="B32">
        <v>1107</v>
      </c>
      <c r="C32">
        <v>662</v>
      </c>
      <c r="D32" t="s">
        <v>451</v>
      </c>
      <c r="E32" t="s">
        <v>61</v>
      </c>
      <c r="F32">
        <v>70</v>
      </c>
      <c r="G32">
        <v>7.5</v>
      </c>
      <c r="H32">
        <v>6.5</v>
      </c>
      <c r="I32">
        <v>-280</v>
      </c>
    </row>
    <row r="33" spans="1:9">
      <c r="A33">
        <v>32</v>
      </c>
      <c r="B33">
        <v>1107</v>
      </c>
      <c r="C33">
        <v>664</v>
      </c>
      <c r="D33" t="s">
        <v>451</v>
      </c>
      <c r="E33" t="s">
        <v>466</v>
      </c>
      <c r="F33">
        <v>68</v>
      </c>
      <c r="G33">
        <v>7.5</v>
      </c>
      <c r="H33">
        <v>9</v>
      </c>
      <c r="I33">
        <v>-450</v>
      </c>
    </row>
    <row r="34" spans="1:9">
      <c r="A34">
        <v>33</v>
      </c>
      <c r="B34">
        <v>1107</v>
      </c>
      <c r="C34">
        <v>666</v>
      </c>
      <c r="D34" t="s">
        <v>451</v>
      </c>
      <c r="E34" t="s">
        <v>292</v>
      </c>
      <c r="F34">
        <v>67</v>
      </c>
      <c r="G34" t="s">
        <v>465</v>
      </c>
      <c r="H34">
        <v>139.5</v>
      </c>
      <c r="I34">
        <v>120</v>
      </c>
    </row>
    <row r="35" spans="1:9">
      <c r="A35">
        <v>34</v>
      </c>
      <c r="B35">
        <v>1107</v>
      </c>
      <c r="C35">
        <v>668</v>
      </c>
      <c r="D35" t="s">
        <v>451</v>
      </c>
      <c r="E35" t="s">
        <v>467</v>
      </c>
      <c r="F35">
        <v>71</v>
      </c>
      <c r="G35">
        <v>12.5</v>
      </c>
      <c r="H35">
        <v>13</v>
      </c>
      <c r="I35">
        <v>-900</v>
      </c>
    </row>
    <row r="36" spans="1:9">
      <c r="A36">
        <v>35</v>
      </c>
      <c r="B36">
        <v>1107</v>
      </c>
      <c r="C36">
        <v>670</v>
      </c>
      <c r="D36" t="s">
        <v>451</v>
      </c>
      <c r="E36" t="s">
        <v>404</v>
      </c>
      <c r="F36">
        <v>89</v>
      </c>
      <c r="G36">
        <v>31.5</v>
      </c>
      <c r="H36">
        <v>34</v>
      </c>
      <c r="I36">
        <v>-8000</v>
      </c>
    </row>
    <row r="37" spans="1:9">
      <c r="A37">
        <v>36</v>
      </c>
      <c r="B37">
        <v>1107</v>
      </c>
      <c r="C37">
        <v>672</v>
      </c>
      <c r="D37" t="s">
        <v>451</v>
      </c>
      <c r="E37" t="s">
        <v>38</v>
      </c>
      <c r="F37">
        <v>70</v>
      </c>
      <c r="G37">
        <v>13.5</v>
      </c>
      <c r="H37">
        <v>10</v>
      </c>
      <c r="I37">
        <v>-650</v>
      </c>
    </row>
    <row r="38" spans="1:9">
      <c r="A38">
        <v>37</v>
      </c>
      <c r="B38">
        <v>1107</v>
      </c>
      <c r="C38">
        <v>674</v>
      </c>
      <c r="D38" t="s">
        <v>451</v>
      </c>
      <c r="E38" t="s">
        <v>468</v>
      </c>
      <c r="F38">
        <v>61</v>
      </c>
      <c r="G38">
        <v>9.5</v>
      </c>
      <c r="H38">
        <v>11</v>
      </c>
      <c r="I38">
        <v>-700</v>
      </c>
    </row>
    <row r="39" spans="1:9">
      <c r="A39">
        <v>38</v>
      </c>
      <c r="B39">
        <v>1107</v>
      </c>
      <c r="C39">
        <v>676</v>
      </c>
      <c r="D39" t="s">
        <v>451</v>
      </c>
      <c r="E39" t="s">
        <v>469</v>
      </c>
      <c r="F39">
        <v>88</v>
      </c>
      <c r="G39">
        <v>30.5</v>
      </c>
      <c r="H39">
        <v>26.5</v>
      </c>
      <c r="I39">
        <v>-3500</v>
      </c>
    </row>
    <row r="40" spans="1:9">
      <c r="A40">
        <v>39</v>
      </c>
      <c r="B40">
        <v>1107</v>
      </c>
      <c r="C40">
        <v>678</v>
      </c>
      <c r="D40" t="s">
        <v>451</v>
      </c>
      <c r="E40" t="s">
        <v>470</v>
      </c>
      <c r="F40">
        <v>87</v>
      </c>
      <c r="G40">
        <v>18.5</v>
      </c>
      <c r="H40">
        <v>20.5</v>
      </c>
      <c r="I40">
        <v>-5000</v>
      </c>
    </row>
    <row r="41" spans="1:9">
      <c r="A41">
        <v>40</v>
      </c>
      <c r="B41">
        <v>1107</v>
      </c>
      <c r="C41">
        <v>680</v>
      </c>
      <c r="D41" t="s">
        <v>451</v>
      </c>
      <c r="E41" t="s">
        <v>471</v>
      </c>
      <c r="F41">
        <v>79</v>
      </c>
      <c r="G41">
        <v>12.5</v>
      </c>
      <c r="H41">
        <v>9</v>
      </c>
      <c r="I41">
        <v>-500</v>
      </c>
    </row>
    <row r="42" spans="1:9">
      <c r="A42">
        <v>41</v>
      </c>
      <c r="B42">
        <v>1107</v>
      </c>
      <c r="C42">
        <v>682</v>
      </c>
      <c r="D42" t="s">
        <v>451</v>
      </c>
      <c r="E42" t="s">
        <v>472</v>
      </c>
      <c r="F42">
        <v>94</v>
      </c>
      <c r="G42">
        <v>15.5</v>
      </c>
      <c r="H42">
        <v>14.5</v>
      </c>
      <c r="I42">
        <v>-1800</v>
      </c>
    </row>
    <row r="43" spans="1:9">
      <c r="A43">
        <v>42</v>
      </c>
      <c r="B43">
        <v>1107</v>
      </c>
      <c r="C43">
        <v>684</v>
      </c>
      <c r="D43" t="s">
        <v>451</v>
      </c>
      <c r="E43" t="s">
        <v>316</v>
      </c>
      <c r="F43">
        <v>85</v>
      </c>
      <c r="G43">
        <v>26</v>
      </c>
      <c r="H43">
        <v>23.5</v>
      </c>
      <c r="I43">
        <v>-8000</v>
      </c>
    </row>
    <row r="44" spans="1:9">
      <c r="A44">
        <v>43</v>
      </c>
      <c r="B44">
        <v>1107</v>
      </c>
      <c r="C44">
        <v>686</v>
      </c>
      <c r="D44" t="s">
        <v>451</v>
      </c>
      <c r="E44" t="s">
        <v>473</v>
      </c>
      <c r="F44">
        <v>83</v>
      </c>
      <c r="G44">
        <v>21</v>
      </c>
      <c r="H44">
        <v>23.5</v>
      </c>
      <c r="I44">
        <v>-8000</v>
      </c>
    </row>
    <row r="45" spans="1:9">
      <c r="A45">
        <v>44</v>
      </c>
      <c r="B45">
        <v>1107</v>
      </c>
      <c r="C45">
        <v>688</v>
      </c>
      <c r="D45" t="s">
        <v>451</v>
      </c>
      <c r="E45" t="s">
        <v>270</v>
      </c>
      <c r="F45">
        <v>76</v>
      </c>
      <c r="G45">
        <v>20.5</v>
      </c>
      <c r="H45">
        <v>23</v>
      </c>
      <c r="I45">
        <v>-5000</v>
      </c>
    </row>
    <row r="46" spans="1:9">
      <c r="A46">
        <v>45</v>
      </c>
      <c r="B46">
        <v>1107</v>
      </c>
      <c r="C46">
        <v>690</v>
      </c>
      <c r="D46" t="s">
        <v>451</v>
      </c>
      <c r="E46" t="s">
        <v>48</v>
      </c>
      <c r="F46">
        <v>51</v>
      </c>
      <c r="G46">
        <v>15.5</v>
      </c>
      <c r="H46">
        <v>16</v>
      </c>
      <c r="I46">
        <v>-2000</v>
      </c>
    </row>
    <row r="47" spans="1:9">
      <c r="A47">
        <v>46</v>
      </c>
      <c r="B47">
        <v>1107</v>
      </c>
      <c r="C47">
        <v>692</v>
      </c>
      <c r="D47" t="s">
        <v>451</v>
      </c>
      <c r="E47" t="s">
        <v>122</v>
      </c>
      <c r="F47">
        <v>97</v>
      </c>
      <c r="G47">
        <v>20.5</v>
      </c>
      <c r="H47">
        <v>19.5</v>
      </c>
      <c r="I47">
        <v>-3000</v>
      </c>
    </row>
    <row r="48" spans="1:9">
      <c r="A48">
        <v>47</v>
      </c>
      <c r="B48">
        <v>1107</v>
      </c>
      <c r="C48">
        <v>694</v>
      </c>
      <c r="D48" t="s">
        <v>451</v>
      </c>
      <c r="E48" t="s">
        <v>194</v>
      </c>
      <c r="F48">
        <v>81</v>
      </c>
      <c r="G48">
        <v>20.5</v>
      </c>
      <c r="H48">
        <v>26.5</v>
      </c>
      <c r="I48">
        <v>-4000</v>
      </c>
    </row>
    <row r="49" spans="1:9">
      <c r="A49">
        <v>48</v>
      </c>
      <c r="B49">
        <v>1107</v>
      </c>
      <c r="C49">
        <v>696</v>
      </c>
      <c r="D49" t="s">
        <v>451</v>
      </c>
      <c r="E49" t="s">
        <v>315</v>
      </c>
      <c r="F49">
        <v>85</v>
      </c>
      <c r="G49">
        <v>14</v>
      </c>
      <c r="H49">
        <v>12</v>
      </c>
      <c r="I49">
        <v>-850</v>
      </c>
    </row>
    <row r="50" spans="1:9">
      <c r="A50">
        <v>49</v>
      </c>
      <c r="B50">
        <v>1107</v>
      </c>
      <c r="C50">
        <v>698</v>
      </c>
      <c r="D50" t="s">
        <v>451</v>
      </c>
      <c r="E50" t="s">
        <v>342</v>
      </c>
      <c r="F50">
        <v>72</v>
      </c>
      <c r="G50">
        <v>24.5</v>
      </c>
      <c r="H50">
        <v>28.5</v>
      </c>
      <c r="I50">
        <v>-5000</v>
      </c>
    </row>
    <row r="51" spans="1:9">
      <c r="A51">
        <v>50</v>
      </c>
      <c r="B51">
        <v>1107</v>
      </c>
      <c r="C51">
        <v>700</v>
      </c>
      <c r="D51" t="s">
        <v>451</v>
      </c>
      <c r="E51" t="s">
        <v>260</v>
      </c>
      <c r="F51">
        <v>82</v>
      </c>
      <c r="G51">
        <v>14.5</v>
      </c>
      <c r="H51">
        <v>11</v>
      </c>
      <c r="I51">
        <v>-750</v>
      </c>
    </row>
    <row r="52" spans="1:9">
      <c r="A52">
        <v>51</v>
      </c>
      <c r="B52">
        <v>1107</v>
      </c>
      <c r="C52">
        <v>702</v>
      </c>
      <c r="D52" t="s">
        <v>451</v>
      </c>
      <c r="E52" t="s">
        <v>123</v>
      </c>
      <c r="F52">
        <v>72</v>
      </c>
      <c r="G52">
        <v>21.5</v>
      </c>
      <c r="H52">
        <v>21.5</v>
      </c>
      <c r="I52">
        <v>-5000</v>
      </c>
    </row>
    <row r="53" spans="1:9">
      <c r="A53">
        <v>52</v>
      </c>
      <c r="B53">
        <v>1107</v>
      </c>
      <c r="C53">
        <v>704</v>
      </c>
      <c r="D53" t="s">
        <v>451</v>
      </c>
      <c r="E53" t="s">
        <v>233</v>
      </c>
      <c r="F53">
        <v>61</v>
      </c>
      <c r="G53">
        <v>16.5</v>
      </c>
      <c r="H53">
        <v>9.5</v>
      </c>
      <c r="I53">
        <v>-450</v>
      </c>
    </row>
    <row r="54" spans="1:9">
      <c r="A54">
        <v>53</v>
      </c>
      <c r="B54">
        <v>1107</v>
      </c>
      <c r="C54">
        <v>706</v>
      </c>
      <c r="D54" t="s">
        <v>451</v>
      </c>
      <c r="E54" t="s">
        <v>474</v>
      </c>
      <c r="F54">
        <v>91</v>
      </c>
      <c r="G54">
        <v>9.5</v>
      </c>
      <c r="H54">
        <v>13.5</v>
      </c>
      <c r="I54">
        <v>-1100</v>
      </c>
    </row>
    <row r="55" spans="1:9">
      <c r="A55">
        <v>54</v>
      </c>
      <c r="B55">
        <v>1107</v>
      </c>
      <c r="C55">
        <v>708</v>
      </c>
      <c r="D55" t="s">
        <v>451</v>
      </c>
      <c r="E55" t="s">
        <v>475</v>
      </c>
      <c r="F55">
        <v>75</v>
      </c>
      <c r="G55">
        <v>9</v>
      </c>
      <c r="H55">
        <v>9</v>
      </c>
      <c r="I55">
        <v>-450</v>
      </c>
    </row>
    <row r="56" spans="1:9">
      <c r="A56">
        <v>55</v>
      </c>
      <c r="B56">
        <v>1107</v>
      </c>
      <c r="C56">
        <v>710</v>
      </c>
      <c r="D56" t="s">
        <v>451</v>
      </c>
      <c r="E56" t="s">
        <v>476</v>
      </c>
      <c r="F56">
        <v>89</v>
      </c>
      <c r="G56">
        <v>4.5</v>
      </c>
      <c r="H56">
        <v>8</v>
      </c>
      <c r="I56">
        <v>-330</v>
      </c>
    </row>
    <row r="57" spans="1:9">
      <c r="A57">
        <v>56</v>
      </c>
      <c r="B57">
        <v>1107</v>
      </c>
      <c r="C57">
        <v>712</v>
      </c>
      <c r="D57" t="s">
        <v>451</v>
      </c>
      <c r="E57" t="s">
        <v>186</v>
      </c>
      <c r="F57">
        <v>60</v>
      </c>
      <c r="G57">
        <v>24.5</v>
      </c>
      <c r="H57">
        <v>24</v>
      </c>
      <c r="I57">
        <v>-6000</v>
      </c>
    </row>
    <row r="58" spans="1:9">
      <c r="A58">
        <v>57</v>
      </c>
      <c r="B58">
        <v>1107</v>
      </c>
      <c r="C58">
        <v>714</v>
      </c>
      <c r="D58" t="s">
        <v>451</v>
      </c>
      <c r="E58" t="s">
        <v>477</v>
      </c>
      <c r="F58">
        <v>60</v>
      </c>
      <c r="G58">
        <v>8</v>
      </c>
      <c r="H58">
        <v>6.5</v>
      </c>
      <c r="I58">
        <v>-280</v>
      </c>
    </row>
    <row r="59" spans="1:9">
      <c r="A59">
        <v>58</v>
      </c>
      <c r="B59">
        <v>1107</v>
      </c>
      <c r="C59">
        <v>716</v>
      </c>
      <c r="D59" t="s">
        <v>451</v>
      </c>
      <c r="E59" t="s">
        <v>478</v>
      </c>
      <c r="F59">
        <v>93</v>
      </c>
      <c r="G59">
        <v>20</v>
      </c>
      <c r="H59">
        <v>18.5</v>
      </c>
      <c r="I59">
        <v>-3000</v>
      </c>
    </row>
    <row r="60" spans="1:9">
      <c r="A60">
        <v>59</v>
      </c>
      <c r="B60">
        <v>1107</v>
      </c>
      <c r="C60">
        <v>718</v>
      </c>
      <c r="D60" t="s">
        <v>451</v>
      </c>
      <c r="E60" t="s">
        <v>269</v>
      </c>
      <c r="F60">
        <v>87</v>
      </c>
      <c r="G60">
        <v>29.5</v>
      </c>
      <c r="H60">
        <v>31</v>
      </c>
      <c r="I60">
        <v>-15000</v>
      </c>
    </row>
    <row r="61" spans="1:9">
      <c r="A61">
        <v>60</v>
      </c>
      <c r="B61">
        <v>1107</v>
      </c>
      <c r="C61">
        <v>720</v>
      </c>
      <c r="D61" t="s">
        <v>451</v>
      </c>
      <c r="E61" t="s">
        <v>479</v>
      </c>
      <c r="F61">
        <v>69</v>
      </c>
      <c r="G61">
        <v>22.5</v>
      </c>
      <c r="H61">
        <v>22.5</v>
      </c>
      <c r="I61">
        <v>-5000</v>
      </c>
    </row>
    <row r="62" spans="1:9">
      <c r="A62">
        <v>61</v>
      </c>
      <c r="B62">
        <v>1107</v>
      </c>
      <c r="C62">
        <v>722</v>
      </c>
      <c r="D62" t="s">
        <v>451</v>
      </c>
      <c r="E62" t="s">
        <v>480</v>
      </c>
      <c r="F62">
        <v>77</v>
      </c>
      <c r="G62">
        <v>20.5</v>
      </c>
      <c r="H62">
        <v>20.5</v>
      </c>
      <c r="I62">
        <v>-4000</v>
      </c>
    </row>
    <row r="63" spans="1:9">
      <c r="A63">
        <v>62</v>
      </c>
      <c r="B63">
        <v>1107</v>
      </c>
      <c r="C63">
        <v>724</v>
      </c>
      <c r="D63" t="s">
        <v>451</v>
      </c>
      <c r="E63" t="s">
        <v>481</v>
      </c>
      <c r="F63">
        <v>64</v>
      </c>
      <c r="G63">
        <v>2.5</v>
      </c>
      <c r="H63">
        <v>3.5</v>
      </c>
      <c r="I63">
        <v>-165</v>
      </c>
    </row>
    <row r="64" spans="1:9">
      <c r="A64">
        <v>63</v>
      </c>
      <c r="B64">
        <v>1107</v>
      </c>
      <c r="C64">
        <v>726</v>
      </c>
      <c r="D64" t="s">
        <v>451</v>
      </c>
      <c r="E64" t="s">
        <v>141</v>
      </c>
      <c r="F64">
        <v>106</v>
      </c>
      <c r="G64">
        <v>3</v>
      </c>
      <c r="H64">
        <v>4.5</v>
      </c>
      <c r="I64">
        <v>-200</v>
      </c>
    </row>
    <row r="65" spans="1:9">
      <c r="A65">
        <v>64</v>
      </c>
      <c r="B65">
        <v>1107</v>
      </c>
      <c r="C65">
        <v>728</v>
      </c>
      <c r="D65" t="s">
        <v>451</v>
      </c>
      <c r="E65" t="s">
        <v>482</v>
      </c>
      <c r="F65">
        <v>80</v>
      </c>
      <c r="G65">
        <v>18.5</v>
      </c>
      <c r="H65">
        <v>23.5</v>
      </c>
      <c r="I65">
        <v>-6000</v>
      </c>
    </row>
    <row r="66" spans="1:9">
      <c r="A66">
        <v>65</v>
      </c>
      <c r="B66">
        <v>1107</v>
      </c>
      <c r="C66">
        <v>730</v>
      </c>
      <c r="D66" t="s">
        <v>451</v>
      </c>
      <c r="E66" t="s">
        <v>483</v>
      </c>
      <c r="F66">
        <v>78</v>
      </c>
      <c r="G66">
        <v>11</v>
      </c>
      <c r="H66">
        <v>9.5</v>
      </c>
      <c r="I66">
        <v>-450</v>
      </c>
    </row>
    <row r="67" spans="1:9">
      <c r="A67">
        <v>66</v>
      </c>
      <c r="B67">
        <v>1107</v>
      </c>
      <c r="C67">
        <v>732</v>
      </c>
      <c r="D67" t="s">
        <v>451</v>
      </c>
      <c r="E67" t="s">
        <v>484</v>
      </c>
      <c r="F67">
        <v>84</v>
      </c>
      <c r="G67">
        <v>8</v>
      </c>
      <c r="H67">
        <v>6.5</v>
      </c>
      <c r="I67">
        <v>-280</v>
      </c>
    </row>
    <row r="68" spans="1:9">
      <c r="A68">
        <v>67</v>
      </c>
      <c r="B68">
        <v>1107</v>
      </c>
      <c r="C68">
        <v>734</v>
      </c>
      <c r="D68" t="s">
        <v>451</v>
      </c>
      <c r="E68" t="s">
        <v>408</v>
      </c>
      <c r="F68">
        <v>84</v>
      </c>
      <c r="G68">
        <v>12</v>
      </c>
      <c r="H68">
        <v>12</v>
      </c>
      <c r="I68">
        <v>-750</v>
      </c>
    </row>
    <row r="69" spans="1:9">
      <c r="A69">
        <v>68</v>
      </c>
      <c r="B69">
        <v>1107</v>
      </c>
      <c r="C69">
        <v>736</v>
      </c>
      <c r="D69" t="s">
        <v>451</v>
      </c>
      <c r="E69" t="s">
        <v>485</v>
      </c>
      <c r="F69">
        <v>71</v>
      </c>
      <c r="G69">
        <v>148</v>
      </c>
      <c r="H69">
        <v>142.5</v>
      </c>
      <c r="I69">
        <v>135</v>
      </c>
    </row>
    <row r="70" spans="1:9">
      <c r="A70">
        <v>69</v>
      </c>
      <c r="B70">
        <v>1107</v>
      </c>
      <c r="C70">
        <v>738</v>
      </c>
      <c r="D70" t="s">
        <v>451</v>
      </c>
      <c r="E70" t="s">
        <v>486</v>
      </c>
      <c r="F70">
        <v>69</v>
      </c>
      <c r="G70">
        <v>10.5</v>
      </c>
      <c r="H70">
        <v>13.5</v>
      </c>
      <c r="I70">
        <v>-1000</v>
      </c>
    </row>
    <row r="71" spans="1:9">
      <c r="A71">
        <v>70</v>
      </c>
      <c r="B71">
        <v>1107</v>
      </c>
      <c r="C71">
        <v>740</v>
      </c>
      <c r="D71" t="s">
        <v>451</v>
      </c>
      <c r="E71" t="s">
        <v>256</v>
      </c>
      <c r="F71">
        <v>65</v>
      </c>
      <c r="G71">
        <v>6.5</v>
      </c>
      <c r="H71">
        <v>6</v>
      </c>
      <c r="I71">
        <v>-260</v>
      </c>
    </row>
    <row r="72" spans="1:9">
      <c r="A72">
        <v>71</v>
      </c>
      <c r="B72">
        <v>1107</v>
      </c>
      <c r="C72">
        <v>742</v>
      </c>
      <c r="D72" t="s">
        <v>451</v>
      </c>
      <c r="E72" t="s">
        <v>374</v>
      </c>
      <c r="F72">
        <v>76</v>
      </c>
      <c r="G72">
        <v>23.5</v>
      </c>
      <c r="H72">
        <v>25.5</v>
      </c>
      <c r="I72">
        <v>-6000</v>
      </c>
    </row>
    <row r="73" spans="1:9">
      <c r="A73">
        <v>72</v>
      </c>
      <c r="B73">
        <v>1107</v>
      </c>
      <c r="C73">
        <v>744</v>
      </c>
      <c r="D73" t="s">
        <v>451</v>
      </c>
      <c r="E73" t="s">
        <v>487</v>
      </c>
      <c r="F73">
        <v>73</v>
      </c>
      <c r="G73" t="s">
        <v>465</v>
      </c>
      <c r="H73">
        <v>3</v>
      </c>
      <c r="I73">
        <v>-155</v>
      </c>
    </row>
    <row r="74" spans="1:9">
      <c r="A74">
        <v>73</v>
      </c>
      <c r="B74">
        <v>1107</v>
      </c>
      <c r="C74">
        <v>306502</v>
      </c>
      <c r="D74" t="s">
        <v>451</v>
      </c>
      <c r="E74" t="s">
        <v>47</v>
      </c>
      <c r="F74">
        <v>117</v>
      </c>
      <c r="G74">
        <v>38.5</v>
      </c>
      <c r="H74">
        <v>44.5</v>
      </c>
      <c r="I74" t="s">
        <v>488</v>
      </c>
    </row>
    <row r="75" spans="1:9">
      <c r="A75">
        <v>74</v>
      </c>
      <c r="B75">
        <v>1107</v>
      </c>
      <c r="C75">
        <v>306504</v>
      </c>
      <c r="D75" t="s">
        <v>451</v>
      </c>
      <c r="E75" t="s">
        <v>489</v>
      </c>
      <c r="F75">
        <v>82</v>
      </c>
      <c r="G75">
        <v>10.5</v>
      </c>
      <c r="H75">
        <v>10.5</v>
      </c>
      <c r="I75">
        <v>-650</v>
      </c>
    </row>
    <row r="76" spans="1:9">
      <c r="A76">
        <v>75</v>
      </c>
      <c r="B76">
        <v>1107</v>
      </c>
      <c r="C76">
        <v>306506</v>
      </c>
      <c r="D76" t="s">
        <v>451</v>
      </c>
      <c r="E76" t="s">
        <v>219</v>
      </c>
      <c r="F76">
        <v>89</v>
      </c>
      <c r="G76">
        <v>15.5</v>
      </c>
      <c r="H76">
        <v>18.5</v>
      </c>
      <c r="I76">
        <v>-4000</v>
      </c>
    </row>
    <row r="77" spans="1:9">
      <c r="A77">
        <v>76</v>
      </c>
      <c r="B77">
        <v>1107</v>
      </c>
      <c r="C77">
        <v>306508</v>
      </c>
      <c r="D77" t="s">
        <v>451</v>
      </c>
      <c r="E77" t="s">
        <v>291</v>
      </c>
      <c r="F77">
        <v>95</v>
      </c>
      <c r="G77">
        <v>28.5</v>
      </c>
      <c r="H77">
        <v>24.5</v>
      </c>
      <c r="I77">
        <v>-12500</v>
      </c>
    </row>
    <row r="78" spans="1:9">
      <c r="A78">
        <v>77</v>
      </c>
      <c r="B78">
        <v>1107</v>
      </c>
      <c r="C78">
        <v>306510</v>
      </c>
      <c r="D78" t="s">
        <v>451</v>
      </c>
      <c r="E78" t="s">
        <v>490</v>
      </c>
      <c r="F78">
        <v>97</v>
      </c>
      <c r="G78">
        <v>21.5</v>
      </c>
      <c r="H78">
        <v>21</v>
      </c>
      <c r="I78">
        <v>-5000</v>
      </c>
    </row>
    <row r="79" spans="1:9">
      <c r="A79">
        <v>78</v>
      </c>
      <c r="B79">
        <v>1107</v>
      </c>
      <c r="C79">
        <v>306512</v>
      </c>
      <c r="D79" t="s">
        <v>451</v>
      </c>
      <c r="E79" t="s">
        <v>491</v>
      </c>
      <c r="F79">
        <v>84</v>
      </c>
      <c r="G79">
        <v>11.5</v>
      </c>
      <c r="H79">
        <v>11</v>
      </c>
      <c r="I79">
        <v>-750</v>
      </c>
    </row>
    <row r="80" spans="1:9">
      <c r="A80">
        <v>79</v>
      </c>
      <c r="B80">
        <v>1107</v>
      </c>
      <c r="C80">
        <v>306514</v>
      </c>
      <c r="D80" t="s">
        <v>451</v>
      </c>
      <c r="E80" t="s">
        <v>492</v>
      </c>
      <c r="F80">
        <v>71</v>
      </c>
      <c r="G80">
        <v>13.5</v>
      </c>
      <c r="H80">
        <v>11</v>
      </c>
      <c r="I80">
        <v>-900</v>
      </c>
    </row>
    <row r="81" spans="1:9">
      <c r="A81">
        <v>80</v>
      </c>
      <c r="B81">
        <v>1107</v>
      </c>
      <c r="C81">
        <v>306516</v>
      </c>
      <c r="D81" t="s">
        <v>451</v>
      </c>
      <c r="E81" t="s">
        <v>493</v>
      </c>
      <c r="F81">
        <v>59</v>
      </c>
      <c r="G81">
        <v>135.5</v>
      </c>
      <c r="H81">
        <v>133.5</v>
      </c>
      <c r="I81">
        <v>125</v>
      </c>
    </row>
    <row r="82" spans="1:9">
      <c r="A82">
        <v>81</v>
      </c>
      <c r="B82">
        <v>1107</v>
      </c>
      <c r="C82">
        <v>306518</v>
      </c>
      <c r="D82" t="s">
        <v>451</v>
      </c>
      <c r="E82" t="s">
        <v>346</v>
      </c>
      <c r="F82">
        <v>89</v>
      </c>
      <c r="G82">
        <v>26.5</v>
      </c>
      <c r="H82">
        <v>28.5</v>
      </c>
      <c r="I82" t="s">
        <v>488</v>
      </c>
    </row>
    <row r="83" spans="1:9">
      <c r="A83">
        <v>82</v>
      </c>
      <c r="B83">
        <v>1107</v>
      </c>
      <c r="C83">
        <v>306520</v>
      </c>
      <c r="D83" t="s">
        <v>451</v>
      </c>
      <c r="E83" t="s">
        <v>251</v>
      </c>
      <c r="F83">
        <v>73</v>
      </c>
      <c r="G83">
        <v>15.5</v>
      </c>
      <c r="H83">
        <v>16</v>
      </c>
      <c r="I83">
        <v>-2500</v>
      </c>
    </row>
    <row r="84" spans="1:9">
      <c r="A84">
        <v>83</v>
      </c>
      <c r="B84">
        <v>1107</v>
      </c>
      <c r="C84">
        <v>306522</v>
      </c>
      <c r="D84" t="s">
        <v>451</v>
      </c>
      <c r="E84" t="s">
        <v>78</v>
      </c>
      <c r="F84">
        <v>67</v>
      </c>
      <c r="G84">
        <v>15.5</v>
      </c>
      <c r="H84">
        <v>16.5</v>
      </c>
      <c r="I84">
        <v>-3000</v>
      </c>
    </row>
    <row r="85" spans="1:9">
      <c r="A85">
        <v>84</v>
      </c>
      <c r="B85">
        <v>1107</v>
      </c>
      <c r="C85">
        <v>306524</v>
      </c>
      <c r="D85" t="s">
        <v>451</v>
      </c>
      <c r="E85" t="s">
        <v>230</v>
      </c>
      <c r="F85">
        <v>80</v>
      </c>
      <c r="G85">
        <v>12.5</v>
      </c>
      <c r="H85">
        <v>13</v>
      </c>
      <c r="I85">
        <v>-800</v>
      </c>
    </row>
    <row r="86" spans="1:9">
      <c r="A86">
        <v>85</v>
      </c>
      <c r="B86">
        <v>1107</v>
      </c>
      <c r="C86">
        <v>306526</v>
      </c>
      <c r="D86" t="s">
        <v>451</v>
      </c>
      <c r="E86" t="s">
        <v>494</v>
      </c>
      <c r="F86">
        <v>76</v>
      </c>
      <c r="G86">
        <v>16</v>
      </c>
      <c r="H86">
        <v>17</v>
      </c>
      <c r="I86">
        <v>-3000</v>
      </c>
    </row>
    <row r="87" spans="1:9">
      <c r="A87">
        <v>86</v>
      </c>
      <c r="B87">
        <v>1107</v>
      </c>
      <c r="C87">
        <v>306528</v>
      </c>
      <c r="D87" t="s">
        <v>451</v>
      </c>
      <c r="E87" t="s">
        <v>21</v>
      </c>
      <c r="F87">
        <v>71</v>
      </c>
      <c r="G87">
        <v>18.5</v>
      </c>
      <c r="H87">
        <v>15</v>
      </c>
      <c r="I87">
        <v>-2000</v>
      </c>
    </row>
    <row r="88" spans="1:9">
      <c r="A88">
        <v>87</v>
      </c>
      <c r="B88">
        <v>1107</v>
      </c>
      <c r="C88">
        <v>306530</v>
      </c>
      <c r="D88" t="s">
        <v>451</v>
      </c>
      <c r="E88" t="s">
        <v>495</v>
      </c>
      <c r="F88">
        <v>74</v>
      </c>
      <c r="G88">
        <v>16.5</v>
      </c>
      <c r="H88">
        <v>18</v>
      </c>
      <c r="I88">
        <v>-4000</v>
      </c>
    </row>
    <row r="89" spans="1:9">
      <c r="A89">
        <v>88</v>
      </c>
      <c r="B89">
        <v>1107</v>
      </c>
      <c r="C89">
        <v>306532</v>
      </c>
      <c r="D89" t="s">
        <v>451</v>
      </c>
      <c r="E89" t="s">
        <v>496</v>
      </c>
      <c r="F89">
        <v>68</v>
      </c>
      <c r="G89">
        <v>136</v>
      </c>
      <c r="H89">
        <v>134.5</v>
      </c>
      <c r="I89">
        <v>100</v>
      </c>
    </row>
    <row r="90" spans="1:9">
      <c r="A90">
        <v>89</v>
      </c>
      <c r="B90">
        <v>1107</v>
      </c>
      <c r="C90">
        <v>306534</v>
      </c>
      <c r="D90" t="s">
        <v>451</v>
      </c>
      <c r="E90" t="s">
        <v>497</v>
      </c>
      <c r="F90">
        <v>93</v>
      </c>
      <c r="G90">
        <v>13</v>
      </c>
      <c r="H90">
        <v>13.5</v>
      </c>
      <c r="I90">
        <v>-1100</v>
      </c>
    </row>
    <row r="91" spans="1:9">
      <c r="A91">
        <v>90</v>
      </c>
      <c r="B91">
        <v>1107</v>
      </c>
      <c r="C91">
        <v>306536</v>
      </c>
      <c r="D91" t="s">
        <v>451</v>
      </c>
      <c r="E91" t="s">
        <v>277</v>
      </c>
      <c r="F91">
        <v>88</v>
      </c>
      <c r="G91">
        <v>151</v>
      </c>
      <c r="H91">
        <v>153.5</v>
      </c>
      <c r="I91">
        <v>130</v>
      </c>
    </row>
    <row r="92" spans="1:9">
      <c r="A92">
        <v>91</v>
      </c>
      <c r="B92">
        <v>1107</v>
      </c>
      <c r="C92">
        <v>306538</v>
      </c>
      <c r="D92" t="s">
        <v>451</v>
      </c>
      <c r="E92" t="s">
        <v>498</v>
      </c>
      <c r="F92">
        <v>83</v>
      </c>
      <c r="G92">
        <v>159.5</v>
      </c>
      <c r="H92">
        <v>167.5</v>
      </c>
      <c r="I92">
        <v>180</v>
      </c>
    </row>
    <row r="93" spans="1:9">
      <c r="A93">
        <v>92</v>
      </c>
      <c r="B93">
        <v>1107</v>
      </c>
      <c r="C93">
        <v>306540</v>
      </c>
      <c r="D93" t="s">
        <v>451</v>
      </c>
      <c r="E93" t="s">
        <v>499</v>
      </c>
      <c r="F93">
        <v>73</v>
      </c>
      <c r="G93">
        <v>9.5</v>
      </c>
      <c r="H93">
        <v>8</v>
      </c>
      <c r="I93">
        <v>-380</v>
      </c>
    </row>
    <row r="94" spans="1:9">
      <c r="A94">
        <v>93</v>
      </c>
      <c r="B94">
        <v>1107</v>
      </c>
      <c r="C94">
        <v>306542</v>
      </c>
      <c r="D94" t="s">
        <v>451</v>
      </c>
      <c r="E94" t="s">
        <v>500</v>
      </c>
      <c r="F94">
        <v>77</v>
      </c>
      <c r="G94">
        <v>10.5</v>
      </c>
      <c r="H94">
        <v>13.5</v>
      </c>
      <c r="I94">
        <v>-1000</v>
      </c>
    </row>
    <row r="95" spans="1:9">
      <c r="A95">
        <v>94</v>
      </c>
      <c r="B95">
        <v>1107</v>
      </c>
      <c r="C95">
        <v>306544</v>
      </c>
      <c r="D95" t="s">
        <v>451</v>
      </c>
      <c r="E95" t="s">
        <v>389</v>
      </c>
      <c r="F95">
        <v>94</v>
      </c>
      <c r="G95">
        <v>15</v>
      </c>
      <c r="H95">
        <v>17</v>
      </c>
      <c r="I95">
        <v>-3000</v>
      </c>
    </row>
    <row r="96" spans="1:9">
      <c r="A96">
        <v>95</v>
      </c>
      <c r="B96">
        <v>1107</v>
      </c>
      <c r="C96">
        <v>306546</v>
      </c>
      <c r="D96" t="s">
        <v>451</v>
      </c>
      <c r="E96" t="s">
        <v>501</v>
      </c>
      <c r="F96">
        <v>63</v>
      </c>
      <c r="G96">
        <v>16</v>
      </c>
      <c r="H96">
        <v>15</v>
      </c>
      <c r="I96">
        <v>-1800</v>
      </c>
    </row>
    <row r="97" spans="1:9">
      <c r="A97">
        <v>96</v>
      </c>
      <c r="B97">
        <v>1107</v>
      </c>
      <c r="C97">
        <v>306548</v>
      </c>
      <c r="D97" t="s">
        <v>451</v>
      </c>
      <c r="E97" t="s">
        <v>502</v>
      </c>
      <c r="F97">
        <v>72</v>
      </c>
      <c r="G97">
        <v>1.5</v>
      </c>
      <c r="H97">
        <v>2</v>
      </c>
      <c r="I97">
        <v>-130</v>
      </c>
    </row>
    <row r="98" spans="1:9">
      <c r="A98">
        <v>97</v>
      </c>
      <c r="B98">
        <v>1107</v>
      </c>
      <c r="C98">
        <v>306550</v>
      </c>
      <c r="D98" t="s">
        <v>451</v>
      </c>
      <c r="E98" t="s">
        <v>503</v>
      </c>
      <c r="F98">
        <v>67</v>
      </c>
      <c r="G98">
        <v>26.5</v>
      </c>
      <c r="H98">
        <v>26.5</v>
      </c>
      <c r="I98">
        <v>-8000</v>
      </c>
    </row>
    <row r="99" spans="1:9">
      <c r="A99">
        <v>98</v>
      </c>
      <c r="B99">
        <v>1107</v>
      </c>
      <c r="C99">
        <v>306552</v>
      </c>
      <c r="D99" t="s">
        <v>451</v>
      </c>
      <c r="E99" t="s">
        <v>386</v>
      </c>
      <c r="F99">
        <v>96</v>
      </c>
      <c r="G99">
        <v>23.5</v>
      </c>
      <c r="H99">
        <v>23.5</v>
      </c>
      <c r="I99">
        <v>-6000</v>
      </c>
    </row>
    <row r="100" spans="1:9">
      <c r="A100">
        <v>99</v>
      </c>
      <c r="B100">
        <v>1107</v>
      </c>
      <c r="C100">
        <v>306554</v>
      </c>
      <c r="D100" t="s">
        <v>451</v>
      </c>
      <c r="E100" t="s">
        <v>220</v>
      </c>
      <c r="F100">
        <v>85</v>
      </c>
      <c r="G100">
        <v>30.5</v>
      </c>
      <c r="H100">
        <v>30.5</v>
      </c>
      <c r="I100">
        <v>-8000</v>
      </c>
    </row>
    <row r="101" spans="1:9">
      <c r="A101">
        <v>100</v>
      </c>
      <c r="B101">
        <v>1107</v>
      </c>
      <c r="C101">
        <v>306556</v>
      </c>
      <c r="D101" t="s">
        <v>451</v>
      </c>
      <c r="E101" t="s">
        <v>68</v>
      </c>
      <c r="F101">
        <v>111</v>
      </c>
      <c r="G101">
        <v>20.5</v>
      </c>
      <c r="H101">
        <v>26</v>
      </c>
      <c r="I101">
        <v>-6000</v>
      </c>
    </row>
    <row r="102" spans="1:9">
      <c r="A102">
        <v>101</v>
      </c>
      <c r="B102">
        <v>1107</v>
      </c>
      <c r="C102">
        <v>306558</v>
      </c>
      <c r="D102" t="s">
        <v>451</v>
      </c>
      <c r="E102" t="s">
        <v>504</v>
      </c>
      <c r="F102">
        <v>72</v>
      </c>
      <c r="G102">
        <v>13.5</v>
      </c>
      <c r="H102">
        <v>13.5</v>
      </c>
      <c r="I102">
        <v>-1200</v>
      </c>
    </row>
    <row r="103" spans="1:9">
      <c r="A103">
        <v>102</v>
      </c>
      <c r="B103">
        <v>1107</v>
      </c>
      <c r="C103">
        <v>306560</v>
      </c>
      <c r="D103" t="s">
        <v>451</v>
      </c>
      <c r="E103" t="s">
        <v>505</v>
      </c>
      <c r="F103">
        <v>88</v>
      </c>
      <c r="G103">
        <v>27</v>
      </c>
      <c r="H103">
        <v>24.5</v>
      </c>
      <c r="I103" t="s">
        <v>488</v>
      </c>
    </row>
    <row r="104" spans="1:9">
      <c r="A104">
        <v>103</v>
      </c>
      <c r="B104">
        <v>1107</v>
      </c>
      <c r="C104">
        <v>306562</v>
      </c>
      <c r="D104" t="s">
        <v>451</v>
      </c>
      <c r="E104" t="s">
        <v>317</v>
      </c>
      <c r="F104">
        <v>79</v>
      </c>
      <c r="G104">
        <v>21</v>
      </c>
      <c r="H104">
        <v>21</v>
      </c>
      <c r="I104">
        <v>-5000</v>
      </c>
    </row>
    <row r="105" spans="1:9">
      <c r="A105">
        <v>104</v>
      </c>
      <c r="B105">
        <v>1107</v>
      </c>
      <c r="C105">
        <v>306564</v>
      </c>
      <c r="D105" t="s">
        <v>451</v>
      </c>
      <c r="E105" t="s">
        <v>506</v>
      </c>
      <c r="F105">
        <v>95</v>
      </c>
      <c r="G105">
        <v>11</v>
      </c>
      <c r="H105">
        <v>7.5</v>
      </c>
      <c r="I105">
        <v>-380</v>
      </c>
    </row>
    <row r="106" spans="1:9">
      <c r="A106">
        <v>105</v>
      </c>
      <c r="B106">
        <v>1107</v>
      </c>
      <c r="C106">
        <v>306566</v>
      </c>
      <c r="D106" t="s">
        <v>451</v>
      </c>
      <c r="E106" t="s">
        <v>507</v>
      </c>
      <c r="F106">
        <v>65</v>
      </c>
      <c r="G106">
        <v>15.5</v>
      </c>
      <c r="H106">
        <v>16.5</v>
      </c>
      <c r="I106">
        <v>-2000</v>
      </c>
    </row>
    <row r="107" spans="1:9">
      <c r="A107">
        <v>106</v>
      </c>
      <c r="B107">
        <v>1107</v>
      </c>
      <c r="C107">
        <v>306568</v>
      </c>
      <c r="D107" t="s">
        <v>451</v>
      </c>
      <c r="E107" t="s">
        <v>281</v>
      </c>
      <c r="F107">
        <v>73</v>
      </c>
      <c r="G107">
        <v>35.5</v>
      </c>
      <c r="H107">
        <v>35</v>
      </c>
      <c r="I107" t="s">
        <v>488</v>
      </c>
    </row>
    <row r="108" spans="1:9">
      <c r="A108">
        <v>107</v>
      </c>
      <c r="B108">
        <v>1107</v>
      </c>
      <c r="C108">
        <v>306570</v>
      </c>
      <c r="D108" t="s">
        <v>451</v>
      </c>
      <c r="E108" t="s">
        <v>290</v>
      </c>
      <c r="F108">
        <v>90</v>
      </c>
      <c r="G108">
        <v>20.5</v>
      </c>
      <c r="H108">
        <v>17</v>
      </c>
      <c r="I108">
        <v>-3000</v>
      </c>
    </row>
    <row r="109" spans="1:9">
      <c r="A109">
        <v>108</v>
      </c>
      <c r="B109">
        <v>1107</v>
      </c>
      <c r="C109">
        <v>306572</v>
      </c>
      <c r="D109" t="s">
        <v>451</v>
      </c>
      <c r="E109" t="s">
        <v>508</v>
      </c>
      <c r="F109">
        <v>99</v>
      </c>
      <c r="G109">
        <v>12.5</v>
      </c>
      <c r="H109">
        <v>13</v>
      </c>
      <c r="I109">
        <v>-1100</v>
      </c>
    </row>
    <row r="110" spans="1:9">
      <c r="A110">
        <v>109</v>
      </c>
      <c r="B110">
        <v>1107</v>
      </c>
      <c r="C110">
        <v>306574</v>
      </c>
      <c r="D110" t="s">
        <v>451</v>
      </c>
      <c r="E110" t="s">
        <v>509</v>
      </c>
      <c r="F110">
        <v>79</v>
      </c>
      <c r="G110">
        <v>17.5</v>
      </c>
      <c r="H110">
        <v>17.5</v>
      </c>
      <c r="I110">
        <v>-3000</v>
      </c>
    </row>
    <row r="111" spans="1:9">
      <c r="A111">
        <v>110</v>
      </c>
      <c r="B111">
        <v>1107</v>
      </c>
      <c r="C111">
        <v>306576</v>
      </c>
      <c r="D111" t="s">
        <v>451</v>
      </c>
      <c r="E111" t="s">
        <v>121</v>
      </c>
      <c r="F111">
        <v>75</v>
      </c>
      <c r="G111">
        <v>16.5</v>
      </c>
      <c r="H111">
        <v>14.5</v>
      </c>
      <c r="I111">
        <v>-1400</v>
      </c>
    </row>
    <row r="112" spans="1:9">
      <c r="A112">
        <v>111</v>
      </c>
      <c r="B112">
        <v>1107</v>
      </c>
      <c r="C112">
        <v>306578</v>
      </c>
      <c r="D112" t="s">
        <v>451</v>
      </c>
      <c r="E112" t="s">
        <v>45</v>
      </c>
      <c r="F112">
        <v>79</v>
      </c>
      <c r="G112">
        <v>18.5</v>
      </c>
      <c r="H112">
        <v>19</v>
      </c>
      <c r="I112">
        <v>-4000</v>
      </c>
    </row>
    <row r="113" spans="1:9">
      <c r="A113">
        <v>112</v>
      </c>
      <c r="B113">
        <v>1107</v>
      </c>
      <c r="C113">
        <v>306580</v>
      </c>
      <c r="D113" t="s">
        <v>451</v>
      </c>
      <c r="E113" t="s">
        <v>510</v>
      </c>
      <c r="F113">
        <v>57</v>
      </c>
      <c r="G113">
        <v>141.5</v>
      </c>
      <c r="H113">
        <v>142</v>
      </c>
      <c r="I113">
        <v>130</v>
      </c>
    </row>
    <row r="114" spans="1:9">
      <c r="A114">
        <v>113</v>
      </c>
      <c r="B114">
        <v>1107</v>
      </c>
      <c r="C114">
        <v>306582</v>
      </c>
      <c r="D114" t="s">
        <v>451</v>
      </c>
      <c r="E114" t="s">
        <v>176</v>
      </c>
      <c r="F114">
        <v>89</v>
      </c>
      <c r="G114">
        <v>18</v>
      </c>
      <c r="H114">
        <v>15.5</v>
      </c>
      <c r="I114">
        <v>-2000</v>
      </c>
    </row>
    <row r="115" spans="1:9">
      <c r="A115">
        <v>114</v>
      </c>
      <c r="B115">
        <v>1107</v>
      </c>
      <c r="C115">
        <v>306584</v>
      </c>
      <c r="D115" t="s">
        <v>451</v>
      </c>
      <c r="E115" t="s">
        <v>254</v>
      </c>
      <c r="F115">
        <v>77</v>
      </c>
      <c r="G115">
        <v>16.5</v>
      </c>
      <c r="H115">
        <v>16.5</v>
      </c>
      <c r="I115">
        <v>-3000</v>
      </c>
    </row>
    <row r="116" spans="1:9">
      <c r="A116">
        <v>115</v>
      </c>
      <c r="B116">
        <v>1107</v>
      </c>
      <c r="C116">
        <v>306586</v>
      </c>
      <c r="D116" t="s">
        <v>451</v>
      </c>
      <c r="E116" t="s">
        <v>440</v>
      </c>
      <c r="F116">
        <v>73</v>
      </c>
      <c r="G116">
        <v>22.5</v>
      </c>
      <c r="H116">
        <v>20.5</v>
      </c>
      <c r="I116">
        <v>-6000</v>
      </c>
    </row>
    <row r="117" spans="1:9">
      <c r="A117">
        <v>116</v>
      </c>
      <c r="B117">
        <v>1107</v>
      </c>
      <c r="C117">
        <v>306588</v>
      </c>
      <c r="D117" t="s">
        <v>451</v>
      </c>
      <c r="E117" t="s">
        <v>511</v>
      </c>
      <c r="F117">
        <v>95</v>
      </c>
      <c r="G117">
        <v>36.5</v>
      </c>
      <c r="H117">
        <v>34</v>
      </c>
      <c r="I117" t="s">
        <v>488</v>
      </c>
    </row>
    <row r="118" spans="1:9">
      <c r="A118">
        <v>117</v>
      </c>
      <c r="B118">
        <v>1107</v>
      </c>
      <c r="C118">
        <v>306590</v>
      </c>
      <c r="D118" t="s">
        <v>451</v>
      </c>
      <c r="E118" t="s">
        <v>512</v>
      </c>
      <c r="F118">
        <v>65</v>
      </c>
      <c r="G118">
        <v>10.5</v>
      </c>
      <c r="H118">
        <v>7.5</v>
      </c>
      <c r="I118">
        <v>-400</v>
      </c>
    </row>
    <row r="119" spans="1:9">
      <c r="A119">
        <v>118</v>
      </c>
      <c r="B119">
        <v>1107</v>
      </c>
      <c r="C119">
        <v>306592</v>
      </c>
      <c r="D119" t="s">
        <v>451</v>
      </c>
      <c r="E119" t="s">
        <v>513</v>
      </c>
      <c r="F119">
        <v>73</v>
      </c>
      <c r="G119">
        <v>30.5</v>
      </c>
      <c r="H119">
        <v>28</v>
      </c>
      <c r="I119" t="s">
        <v>488</v>
      </c>
    </row>
    <row r="120" spans="1:9">
      <c r="A120">
        <v>119</v>
      </c>
      <c r="B120">
        <v>1107</v>
      </c>
      <c r="C120">
        <v>306594</v>
      </c>
      <c r="D120" t="s">
        <v>451</v>
      </c>
      <c r="E120" t="s">
        <v>406</v>
      </c>
      <c r="F120">
        <v>73</v>
      </c>
      <c r="G120">
        <v>26.5</v>
      </c>
      <c r="H120">
        <v>24.5</v>
      </c>
      <c r="I120">
        <v>-7000</v>
      </c>
    </row>
    <row r="121" spans="1:9">
      <c r="A121">
        <v>120</v>
      </c>
      <c r="B121">
        <v>1107</v>
      </c>
      <c r="C121">
        <v>306596</v>
      </c>
      <c r="D121" t="s">
        <v>451</v>
      </c>
      <c r="E121" t="s">
        <v>205</v>
      </c>
      <c r="F121">
        <v>104</v>
      </c>
      <c r="G121">
        <v>28</v>
      </c>
      <c r="H121">
        <v>30.5</v>
      </c>
      <c r="I121" t="s">
        <v>488</v>
      </c>
    </row>
    <row r="122" spans="1:9">
      <c r="A122">
        <v>121</v>
      </c>
      <c r="B122">
        <v>1107</v>
      </c>
      <c r="C122">
        <v>306598</v>
      </c>
      <c r="D122" t="s">
        <v>451</v>
      </c>
      <c r="E122" t="s">
        <v>402</v>
      </c>
      <c r="F122">
        <v>117</v>
      </c>
      <c r="G122">
        <v>25.5</v>
      </c>
      <c r="H122">
        <v>25</v>
      </c>
      <c r="I122">
        <v>-3500</v>
      </c>
    </row>
    <row r="123" spans="1:9">
      <c r="A123">
        <v>122</v>
      </c>
      <c r="B123">
        <v>1107</v>
      </c>
      <c r="C123">
        <v>306600</v>
      </c>
      <c r="D123" t="s">
        <v>451</v>
      </c>
      <c r="E123" t="s">
        <v>207</v>
      </c>
      <c r="F123">
        <v>61</v>
      </c>
      <c r="G123">
        <v>21.5</v>
      </c>
      <c r="H123">
        <v>18.5</v>
      </c>
      <c r="I123">
        <v>-4000</v>
      </c>
    </row>
    <row r="124" spans="1:9">
      <c r="A124">
        <v>123</v>
      </c>
      <c r="B124">
        <v>1107</v>
      </c>
      <c r="C124">
        <v>306602</v>
      </c>
      <c r="D124" t="s">
        <v>451</v>
      </c>
      <c r="E124" t="s">
        <v>217</v>
      </c>
      <c r="F124">
        <v>80</v>
      </c>
      <c r="G124">
        <v>30.5</v>
      </c>
      <c r="H124">
        <v>30.5</v>
      </c>
      <c r="I124" t="s">
        <v>488</v>
      </c>
    </row>
    <row r="125" spans="1:9">
      <c r="A125">
        <v>124</v>
      </c>
      <c r="B125">
        <v>1107</v>
      </c>
      <c r="C125">
        <v>306604</v>
      </c>
      <c r="D125" t="s">
        <v>451</v>
      </c>
      <c r="E125" t="s">
        <v>514</v>
      </c>
      <c r="F125">
        <v>90</v>
      </c>
      <c r="G125">
        <v>15.5</v>
      </c>
      <c r="H125">
        <v>15</v>
      </c>
      <c r="I125">
        <v>-1600</v>
      </c>
    </row>
    <row r="126" spans="1:9">
      <c r="A126">
        <v>125</v>
      </c>
      <c r="B126">
        <v>1107</v>
      </c>
      <c r="C126">
        <v>306606</v>
      </c>
      <c r="D126" t="s">
        <v>451</v>
      </c>
      <c r="E126" t="s">
        <v>133</v>
      </c>
      <c r="F126">
        <v>66</v>
      </c>
      <c r="G126">
        <v>12.5</v>
      </c>
      <c r="H126">
        <v>14</v>
      </c>
      <c r="I126">
        <v>-1400</v>
      </c>
    </row>
    <row r="127" spans="1:9">
      <c r="A127">
        <v>126</v>
      </c>
      <c r="B127">
        <v>1107</v>
      </c>
      <c r="C127">
        <v>306608</v>
      </c>
      <c r="D127" t="s">
        <v>451</v>
      </c>
      <c r="E127" t="s">
        <v>515</v>
      </c>
      <c r="F127">
        <v>89</v>
      </c>
      <c r="G127">
        <v>21.5</v>
      </c>
      <c r="H127">
        <v>25</v>
      </c>
      <c r="I127">
        <v>-5000</v>
      </c>
    </row>
    <row r="128" spans="1:9">
      <c r="A128">
        <v>127</v>
      </c>
      <c r="B128">
        <v>1108</v>
      </c>
      <c r="C128">
        <v>752</v>
      </c>
      <c r="D128" t="s">
        <v>451</v>
      </c>
      <c r="E128" t="s">
        <v>226</v>
      </c>
      <c r="F128">
        <v>84</v>
      </c>
      <c r="G128">
        <v>27</v>
      </c>
      <c r="H128">
        <v>25</v>
      </c>
      <c r="I128">
        <v>-6000</v>
      </c>
    </row>
    <row r="129" spans="1:9">
      <c r="A129">
        <v>128</v>
      </c>
      <c r="B129">
        <v>1108</v>
      </c>
      <c r="C129">
        <v>754</v>
      </c>
      <c r="D129" t="s">
        <v>451</v>
      </c>
      <c r="E129" t="s">
        <v>337</v>
      </c>
      <c r="F129">
        <v>66</v>
      </c>
      <c r="G129">
        <v>15</v>
      </c>
      <c r="H129">
        <v>12.5</v>
      </c>
      <c r="I129">
        <v>-1000</v>
      </c>
    </row>
    <row r="130" spans="1:9">
      <c r="A130">
        <v>129</v>
      </c>
      <c r="B130">
        <v>1108</v>
      </c>
      <c r="C130">
        <v>756</v>
      </c>
      <c r="D130" t="s">
        <v>451</v>
      </c>
      <c r="E130" t="s">
        <v>322</v>
      </c>
      <c r="F130">
        <v>91</v>
      </c>
      <c r="G130">
        <v>6</v>
      </c>
      <c r="H130">
        <v>3.5</v>
      </c>
      <c r="I130">
        <v>-170</v>
      </c>
    </row>
    <row r="131" spans="1:9">
      <c r="A131">
        <v>130</v>
      </c>
      <c r="B131">
        <v>1108</v>
      </c>
      <c r="C131">
        <v>758</v>
      </c>
      <c r="D131" t="s">
        <v>451</v>
      </c>
      <c r="E131" t="s">
        <v>516</v>
      </c>
      <c r="F131">
        <v>77</v>
      </c>
      <c r="G131">
        <v>138</v>
      </c>
      <c r="H131">
        <v>132.5</v>
      </c>
      <c r="I131">
        <v>100</v>
      </c>
    </row>
    <row r="132" spans="1:9">
      <c r="A132">
        <v>131</v>
      </c>
      <c r="B132">
        <v>1108</v>
      </c>
      <c r="C132">
        <v>760</v>
      </c>
      <c r="D132" t="s">
        <v>451</v>
      </c>
      <c r="E132" t="s">
        <v>517</v>
      </c>
      <c r="F132">
        <v>63</v>
      </c>
      <c r="G132">
        <v>3</v>
      </c>
      <c r="H132">
        <v>3.5</v>
      </c>
      <c r="I132">
        <v>-165</v>
      </c>
    </row>
    <row r="133" spans="1:9">
      <c r="A133">
        <v>132</v>
      </c>
      <c r="B133">
        <v>1108</v>
      </c>
      <c r="C133">
        <v>306618</v>
      </c>
      <c r="D133" t="s">
        <v>451</v>
      </c>
      <c r="E133" t="s">
        <v>518</v>
      </c>
      <c r="F133">
        <v>80</v>
      </c>
      <c r="G133">
        <v>23</v>
      </c>
      <c r="H133">
        <v>25.5</v>
      </c>
      <c r="I133">
        <v>-10000</v>
      </c>
    </row>
    <row r="134" spans="1:9">
      <c r="A134">
        <v>133</v>
      </c>
      <c r="B134">
        <v>1108</v>
      </c>
      <c r="C134">
        <v>306620</v>
      </c>
      <c r="D134" t="s">
        <v>451</v>
      </c>
      <c r="E134" t="s">
        <v>303</v>
      </c>
      <c r="F134">
        <v>70</v>
      </c>
      <c r="G134">
        <v>2</v>
      </c>
      <c r="H134">
        <v>140.5</v>
      </c>
      <c r="I134">
        <v>215</v>
      </c>
    </row>
    <row r="135" spans="1:9">
      <c r="A135">
        <v>134</v>
      </c>
      <c r="B135">
        <v>1108</v>
      </c>
      <c r="C135">
        <v>306622</v>
      </c>
      <c r="D135" t="s">
        <v>451</v>
      </c>
      <c r="E135" t="s">
        <v>267</v>
      </c>
      <c r="F135">
        <v>99</v>
      </c>
      <c r="G135">
        <v>16.5</v>
      </c>
      <c r="H135">
        <v>18.5</v>
      </c>
      <c r="I135">
        <v>-3000</v>
      </c>
    </row>
    <row r="136" spans="1:9">
      <c r="A136">
        <v>135</v>
      </c>
      <c r="B136">
        <v>1109</v>
      </c>
      <c r="C136">
        <v>764</v>
      </c>
      <c r="D136" t="s">
        <v>451</v>
      </c>
      <c r="E136" t="s">
        <v>519</v>
      </c>
      <c r="F136">
        <v>97</v>
      </c>
      <c r="G136">
        <v>147.5</v>
      </c>
      <c r="H136">
        <v>150.5</v>
      </c>
      <c r="I136">
        <v>155</v>
      </c>
    </row>
    <row r="137" spans="1:9">
      <c r="A137">
        <v>136</v>
      </c>
      <c r="B137">
        <v>1109</v>
      </c>
      <c r="C137">
        <v>766</v>
      </c>
      <c r="D137" t="s">
        <v>451</v>
      </c>
      <c r="E137" t="s">
        <v>520</v>
      </c>
      <c r="F137">
        <v>90</v>
      </c>
      <c r="G137">
        <v>8</v>
      </c>
      <c r="H137">
        <v>8.5</v>
      </c>
      <c r="I137">
        <v>-380</v>
      </c>
    </row>
    <row r="138" spans="1:9">
      <c r="A138">
        <v>137</v>
      </c>
      <c r="B138">
        <v>1109</v>
      </c>
      <c r="C138">
        <v>768</v>
      </c>
      <c r="D138" t="s">
        <v>451</v>
      </c>
      <c r="E138" t="s">
        <v>521</v>
      </c>
      <c r="F138">
        <v>106</v>
      </c>
      <c r="G138">
        <v>16.5</v>
      </c>
      <c r="H138">
        <v>16.5</v>
      </c>
      <c r="I138">
        <v>-2000</v>
      </c>
    </row>
    <row r="139" spans="1:9">
      <c r="A139">
        <v>138</v>
      </c>
      <c r="B139">
        <v>1109</v>
      </c>
      <c r="C139">
        <v>770</v>
      </c>
      <c r="D139" t="s">
        <v>451</v>
      </c>
      <c r="E139" t="s">
        <v>58</v>
      </c>
      <c r="F139">
        <v>80</v>
      </c>
      <c r="G139">
        <v>28.5</v>
      </c>
      <c r="H139">
        <v>27</v>
      </c>
      <c r="I139">
        <v>-4500</v>
      </c>
    </row>
    <row r="140" spans="1:9">
      <c r="A140">
        <v>139</v>
      </c>
      <c r="B140">
        <v>1109</v>
      </c>
      <c r="C140">
        <v>772</v>
      </c>
      <c r="D140" t="s">
        <v>451</v>
      </c>
      <c r="E140" t="s">
        <v>43</v>
      </c>
      <c r="F140">
        <v>74</v>
      </c>
      <c r="G140">
        <v>21.5</v>
      </c>
      <c r="H140">
        <v>23</v>
      </c>
      <c r="I140">
        <v>-5000</v>
      </c>
    </row>
    <row r="141" spans="1:9">
      <c r="A141">
        <v>140</v>
      </c>
      <c r="B141">
        <v>1109</v>
      </c>
      <c r="C141">
        <v>774</v>
      </c>
      <c r="D141" t="s">
        <v>451</v>
      </c>
      <c r="E141" t="s">
        <v>522</v>
      </c>
      <c r="F141">
        <v>79</v>
      </c>
      <c r="G141">
        <v>19</v>
      </c>
      <c r="H141">
        <v>19.5</v>
      </c>
      <c r="I141">
        <v>-4000</v>
      </c>
    </row>
    <row r="142" spans="1:9">
      <c r="A142">
        <v>141</v>
      </c>
      <c r="B142">
        <v>1109</v>
      </c>
      <c r="C142">
        <v>776</v>
      </c>
      <c r="D142" t="s">
        <v>451</v>
      </c>
      <c r="E142" t="s">
        <v>523</v>
      </c>
      <c r="F142">
        <v>66</v>
      </c>
      <c r="G142">
        <v>6.5</v>
      </c>
      <c r="H142">
        <v>6.5</v>
      </c>
      <c r="I142">
        <v>-280</v>
      </c>
    </row>
    <row r="143" spans="1:9">
      <c r="A143">
        <v>142</v>
      </c>
      <c r="B143">
        <v>1109</v>
      </c>
      <c r="C143">
        <v>306628</v>
      </c>
      <c r="D143" t="s">
        <v>451</v>
      </c>
      <c r="E143" t="s">
        <v>249</v>
      </c>
      <c r="F143">
        <v>73</v>
      </c>
      <c r="G143">
        <v>2.5</v>
      </c>
      <c r="H143">
        <v>1.5</v>
      </c>
      <c r="I143">
        <v>-120</v>
      </c>
    </row>
    <row r="144" spans="1:9">
      <c r="A144">
        <v>143</v>
      </c>
      <c r="B144">
        <v>1109</v>
      </c>
      <c r="C144">
        <v>306630</v>
      </c>
      <c r="D144" t="s">
        <v>451</v>
      </c>
      <c r="E144" t="s">
        <v>524</v>
      </c>
      <c r="F144">
        <v>85</v>
      </c>
      <c r="G144">
        <v>4</v>
      </c>
      <c r="H144">
        <v>6</v>
      </c>
      <c r="I144">
        <v>-240</v>
      </c>
    </row>
    <row r="145" spans="1:9">
      <c r="A145">
        <v>144</v>
      </c>
      <c r="B145">
        <v>1109</v>
      </c>
      <c r="C145">
        <v>306632</v>
      </c>
      <c r="D145" t="s">
        <v>451</v>
      </c>
      <c r="E145" t="s">
        <v>339</v>
      </c>
      <c r="F145">
        <v>66</v>
      </c>
      <c r="G145">
        <v>12.5</v>
      </c>
      <c r="H145">
        <v>7.5</v>
      </c>
      <c r="I145">
        <v>-360</v>
      </c>
    </row>
    <row r="146" spans="1:9">
      <c r="A146">
        <v>145</v>
      </c>
      <c r="B146">
        <v>1109</v>
      </c>
      <c r="C146">
        <v>306634</v>
      </c>
      <c r="D146" t="s">
        <v>451</v>
      </c>
      <c r="E146" t="s">
        <v>525</v>
      </c>
      <c r="F146">
        <v>79</v>
      </c>
      <c r="G146">
        <v>6.5</v>
      </c>
      <c r="H146">
        <v>4.5</v>
      </c>
      <c r="I146">
        <v>-190</v>
      </c>
    </row>
    <row r="147" spans="1:9">
      <c r="A147">
        <v>146</v>
      </c>
      <c r="B147">
        <v>1109</v>
      </c>
      <c r="C147">
        <v>306636</v>
      </c>
      <c r="D147" t="s">
        <v>451</v>
      </c>
      <c r="E147" t="s">
        <v>526</v>
      </c>
      <c r="F147">
        <v>91</v>
      </c>
      <c r="G147">
        <v>22.5</v>
      </c>
      <c r="H147">
        <v>24</v>
      </c>
      <c r="I147">
        <v>-10000</v>
      </c>
    </row>
    <row r="148" spans="1:9">
      <c r="A148">
        <v>147</v>
      </c>
      <c r="B148">
        <v>1110</v>
      </c>
      <c r="C148">
        <v>602</v>
      </c>
      <c r="D148" t="s">
        <v>451</v>
      </c>
      <c r="E148" t="s">
        <v>225</v>
      </c>
      <c r="F148">
        <v>71</v>
      </c>
      <c r="G148">
        <v>20</v>
      </c>
      <c r="H148">
        <v>20</v>
      </c>
      <c r="I148">
        <v>-5000</v>
      </c>
    </row>
    <row r="149" spans="1:9">
      <c r="A149">
        <v>148</v>
      </c>
      <c r="B149">
        <v>1110</v>
      </c>
      <c r="C149">
        <v>604</v>
      </c>
      <c r="D149" t="s">
        <v>451</v>
      </c>
      <c r="E149" t="s">
        <v>389</v>
      </c>
      <c r="F149">
        <v>55</v>
      </c>
      <c r="G149">
        <v>147</v>
      </c>
      <c r="H149">
        <v>3</v>
      </c>
      <c r="I149">
        <v>-160</v>
      </c>
    </row>
    <row r="150" spans="1:9">
      <c r="A150">
        <v>149</v>
      </c>
      <c r="B150">
        <v>1110</v>
      </c>
      <c r="C150">
        <v>606</v>
      </c>
      <c r="D150" t="s">
        <v>451</v>
      </c>
      <c r="E150" t="s">
        <v>45</v>
      </c>
      <c r="F150">
        <v>97</v>
      </c>
      <c r="G150">
        <v>18.5</v>
      </c>
      <c r="H150">
        <v>18</v>
      </c>
      <c r="I150">
        <v>-3500</v>
      </c>
    </row>
    <row r="151" spans="1:9">
      <c r="A151">
        <v>150</v>
      </c>
      <c r="B151">
        <v>1110</v>
      </c>
      <c r="C151">
        <v>608</v>
      </c>
      <c r="D151" t="s">
        <v>451</v>
      </c>
      <c r="E151" t="s">
        <v>228</v>
      </c>
      <c r="F151">
        <v>69</v>
      </c>
      <c r="G151">
        <v>18.5</v>
      </c>
      <c r="H151">
        <v>22.5</v>
      </c>
      <c r="I151">
        <v>-8000</v>
      </c>
    </row>
    <row r="152" spans="1:9">
      <c r="A152">
        <v>151</v>
      </c>
      <c r="B152">
        <v>1110</v>
      </c>
      <c r="C152">
        <v>610</v>
      </c>
      <c r="D152" t="s">
        <v>451</v>
      </c>
      <c r="E152" t="s">
        <v>404</v>
      </c>
      <c r="F152">
        <v>82</v>
      </c>
      <c r="G152">
        <v>23</v>
      </c>
      <c r="H152">
        <v>24</v>
      </c>
      <c r="I152">
        <v>-8000</v>
      </c>
    </row>
    <row r="153" spans="1:9">
      <c r="A153">
        <v>152</v>
      </c>
      <c r="B153">
        <v>1110</v>
      </c>
      <c r="C153">
        <v>612</v>
      </c>
      <c r="D153" t="s">
        <v>451</v>
      </c>
      <c r="E153" t="s">
        <v>317</v>
      </c>
      <c r="F153">
        <v>75</v>
      </c>
      <c r="G153">
        <v>17.5</v>
      </c>
      <c r="H153">
        <v>17.5</v>
      </c>
      <c r="I153">
        <v>-3500</v>
      </c>
    </row>
    <row r="154" spans="1:9">
      <c r="A154">
        <v>153</v>
      </c>
      <c r="B154">
        <v>1110</v>
      </c>
      <c r="C154">
        <v>614</v>
      </c>
      <c r="D154" t="s">
        <v>451</v>
      </c>
      <c r="E154" t="s">
        <v>480</v>
      </c>
      <c r="F154">
        <v>60</v>
      </c>
      <c r="G154">
        <v>9</v>
      </c>
      <c r="H154">
        <v>8</v>
      </c>
      <c r="I154">
        <v>-380</v>
      </c>
    </row>
    <row r="155" spans="1:9">
      <c r="A155">
        <v>154</v>
      </c>
      <c r="B155">
        <v>1110</v>
      </c>
      <c r="C155">
        <v>616</v>
      </c>
      <c r="D155" t="s">
        <v>451</v>
      </c>
      <c r="E155" t="s">
        <v>527</v>
      </c>
      <c r="F155">
        <v>49</v>
      </c>
      <c r="G155">
        <v>134.5</v>
      </c>
      <c r="H155">
        <v>135.5</v>
      </c>
      <c r="I155">
        <v>425</v>
      </c>
    </row>
    <row r="156" spans="1:9">
      <c r="A156">
        <v>155</v>
      </c>
      <c r="B156">
        <v>1110</v>
      </c>
      <c r="C156">
        <v>618</v>
      </c>
      <c r="D156" t="s">
        <v>451</v>
      </c>
      <c r="E156" t="s">
        <v>459</v>
      </c>
      <c r="F156">
        <v>84</v>
      </c>
      <c r="G156">
        <v>16</v>
      </c>
      <c r="H156">
        <v>16.5</v>
      </c>
      <c r="I156">
        <v>-1600</v>
      </c>
    </row>
    <row r="157" spans="1:9">
      <c r="A157">
        <v>156</v>
      </c>
      <c r="B157">
        <v>1110</v>
      </c>
      <c r="C157">
        <v>620</v>
      </c>
      <c r="D157" t="s">
        <v>451</v>
      </c>
      <c r="E157" t="s">
        <v>342</v>
      </c>
      <c r="F157">
        <v>96</v>
      </c>
      <c r="G157">
        <v>26.5</v>
      </c>
      <c r="H157">
        <v>30</v>
      </c>
      <c r="I157" t="s">
        <v>488</v>
      </c>
    </row>
    <row r="158" spans="1:9">
      <c r="A158">
        <v>157</v>
      </c>
      <c r="B158">
        <v>1110</v>
      </c>
      <c r="C158">
        <v>622</v>
      </c>
      <c r="D158" t="s">
        <v>451</v>
      </c>
      <c r="E158" t="s">
        <v>528</v>
      </c>
      <c r="F158">
        <v>79</v>
      </c>
      <c r="G158">
        <v>6</v>
      </c>
      <c r="H158">
        <v>6</v>
      </c>
      <c r="I158">
        <v>-265</v>
      </c>
    </row>
    <row r="159" spans="1:9">
      <c r="A159">
        <v>158</v>
      </c>
      <c r="B159">
        <v>1110</v>
      </c>
      <c r="C159">
        <v>624</v>
      </c>
      <c r="D159" t="s">
        <v>451</v>
      </c>
      <c r="E159" t="s">
        <v>514</v>
      </c>
      <c r="F159">
        <v>60</v>
      </c>
      <c r="G159">
        <v>13.5</v>
      </c>
      <c r="H159">
        <v>13.5</v>
      </c>
      <c r="I159">
        <v>-1600</v>
      </c>
    </row>
    <row r="160" spans="1:9">
      <c r="A160">
        <v>159</v>
      </c>
      <c r="B160">
        <v>1110</v>
      </c>
      <c r="C160">
        <v>626</v>
      </c>
      <c r="D160" t="s">
        <v>451</v>
      </c>
      <c r="E160" t="s">
        <v>484</v>
      </c>
      <c r="F160">
        <v>78</v>
      </c>
      <c r="G160">
        <v>12</v>
      </c>
      <c r="H160">
        <v>12</v>
      </c>
      <c r="I160">
        <v>-1000</v>
      </c>
    </row>
    <row r="161" spans="1:9">
      <c r="A161">
        <v>160</v>
      </c>
      <c r="B161">
        <v>1110</v>
      </c>
      <c r="C161">
        <v>306640</v>
      </c>
      <c r="D161" t="s">
        <v>451</v>
      </c>
      <c r="E161" t="s">
        <v>511</v>
      </c>
      <c r="F161">
        <v>78</v>
      </c>
      <c r="G161">
        <v>23.5</v>
      </c>
      <c r="H161">
        <v>22</v>
      </c>
      <c r="I161">
        <v>-8000</v>
      </c>
    </row>
    <row r="162" spans="1:9">
      <c r="A162">
        <v>161</v>
      </c>
      <c r="B162">
        <v>1110</v>
      </c>
      <c r="C162">
        <v>306642</v>
      </c>
      <c r="D162" t="s">
        <v>451</v>
      </c>
      <c r="E162" t="s">
        <v>529</v>
      </c>
      <c r="F162">
        <v>79</v>
      </c>
      <c r="G162">
        <v>4.5</v>
      </c>
      <c r="H162">
        <v>6</v>
      </c>
      <c r="I162">
        <v>-250</v>
      </c>
    </row>
    <row r="163" spans="1:9">
      <c r="A163">
        <v>162</v>
      </c>
      <c r="B163">
        <v>1110</v>
      </c>
      <c r="C163">
        <v>306644</v>
      </c>
      <c r="D163" t="s">
        <v>451</v>
      </c>
      <c r="E163" t="s">
        <v>453</v>
      </c>
      <c r="F163">
        <v>82</v>
      </c>
      <c r="G163">
        <v>24.5</v>
      </c>
      <c r="H163">
        <v>26.5</v>
      </c>
      <c r="I163">
        <v>-6000</v>
      </c>
    </row>
    <row r="164" spans="1:9">
      <c r="A164">
        <v>163</v>
      </c>
      <c r="B164">
        <v>1110</v>
      </c>
      <c r="C164">
        <v>306646</v>
      </c>
      <c r="D164" t="s">
        <v>451</v>
      </c>
      <c r="E164" t="s">
        <v>497</v>
      </c>
      <c r="F164">
        <v>90</v>
      </c>
      <c r="G164">
        <v>16.5</v>
      </c>
      <c r="H164">
        <v>18.5</v>
      </c>
      <c r="I164">
        <v>-5000</v>
      </c>
    </row>
    <row r="165" spans="1:9">
      <c r="A165">
        <v>164</v>
      </c>
      <c r="B165">
        <v>1110</v>
      </c>
      <c r="C165">
        <v>306648</v>
      </c>
      <c r="D165" t="s">
        <v>451</v>
      </c>
      <c r="E165" t="s">
        <v>391</v>
      </c>
      <c r="F165">
        <v>88</v>
      </c>
      <c r="G165">
        <v>21.5</v>
      </c>
      <c r="H165">
        <v>21.5</v>
      </c>
      <c r="I165">
        <v>-6000</v>
      </c>
    </row>
    <row r="166" spans="1:9">
      <c r="A166">
        <v>165</v>
      </c>
      <c r="B166">
        <v>1110</v>
      </c>
      <c r="C166">
        <v>306650</v>
      </c>
      <c r="D166" t="s">
        <v>451</v>
      </c>
      <c r="E166" t="s">
        <v>64</v>
      </c>
      <c r="F166">
        <v>68</v>
      </c>
      <c r="G166">
        <v>151.5</v>
      </c>
      <c r="H166">
        <v>148</v>
      </c>
      <c r="I166">
        <v>225</v>
      </c>
    </row>
    <row r="167" spans="1:9">
      <c r="A167">
        <v>166</v>
      </c>
      <c r="B167">
        <v>1110</v>
      </c>
      <c r="C167">
        <v>306652</v>
      </c>
      <c r="D167" t="s">
        <v>451</v>
      </c>
      <c r="E167" t="s">
        <v>530</v>
      </c>
      <c r="F167">
        <v>60</v>
      </c>
      <c r="G167">
        <v>151.5</v>
      </c>
      <c r="H167">
        <v>157.5</v>
      </c>
      <c r="I167">
        <v>280</v>
      </c>
    </row>
    <row r="168" spans="1:9">
      <c r="A168">
        <v>167</v>
      </c>
      <c r="B168">
        <v>1110</v>
      </c>
      <c r="C168">
        <v>306654</v>
      </c>
      <c r="D168" t="s">
        <v>451</v>
      </c>
      <c r="E168" t="s">
        <v>531</v>
      </c>
      <c r="F168">
        <v>79</v>
      </c>
      <c r="G168">
        <v>20.5</v>
      </c>
      <c r="H168">
        <v>18.5</v>
      </c>
      <c r="I168">
        <v>-4000</v>
      </c>
    </row>
    <row r="169" spans="1:9">
      <c r="A169">
        <v>168</v>
      </c>
      <c r="B169">
        <v>1110</v>
      </c>
      <c r="C169">
        <v>306656</v>
      </c>
      <c r="D169" t="s">
        <v>451</v>
      </c>
      <c r="E169" t="s">
        <v>63</v>
      </c>
      <c r="F169">
        <v>62</v>
      </c>
      <c r="G169">
        <v>143</v>
      </c>
      <c r="H169">
        <v>141</v>
      </c>
      <c r="I169">
        <v>320</v>
      </c>
    </row>
    <row r="170" spans="1:9">
      <c r="A170">
        <v>169</v>
      </c>
      <c r="B170">
        <v>1110</v>
      </c>
      <c r="C170">
        <v>306658</v>
      </c>
      <c r="D170" t="s">
        <v>451</v>
      </c>
      <c r="E170" t="s">
        <v>261</v>
      </c>
      <c r="F170">
        <v>95</v>
      </c>
      <c r="G170">
        <v>144</v>
      </c>
      <c r="H170">
        <v>140.5</v>
      </c>
      <c r="I170">
        <v>475</v>
      </c>
    </row>
    <row r="171" spans="1:9">
      <c r="A171">
        <v>170</v>
      </c>
      <c r="B171">
        <v>1110</v>
      </c>
      <c r="C171">
        <v>306660</v>
      </c>
      <c r="D171" t="s">
        <v>451</v>
      </c>
      <c r="E171" t="s">
        <v>532</v>
      </c>
      <c r="F171">
        <v>70</v>
      </c>
      <c r="G171">
        <v>2.5</v>
      </c>
      <c r="H171">
        <v>3</v>
      </c>
      <c r="I171">
        <v>-145</v>
      </c>
    </row>
    <row r="172" spans="1:9">
      <c r="A172">
        <v>171</v>
      </c>
      <c r="B172">
        <v>1110</v>
      </c>
      <c r="C172">
        <v>306662</v>
      </c>
      <c r="D172" t="s">
        <v>451</v>
      </c>
      <c r="E172" t="s">
        <v>533</v>
      </c>
      <c r="F172">
        <v>86</v>
      </c>
      <c r="G172">
        <v>5</v>
      </c>
      <c r="H172">
        <v>6</v>
      </c>
      <c r="I172">
        <v>-220</v>
      </c>
    </row>
    <row r="173" spans="1:9">
      <c r="A173">
        <v>172</v>
      </c>
      <c r="B173">
        <v>1110</v>
      </c>
      <c r="C173">
        <v>306664</v>
      </c>
      <c r="D173" t="s">
        <v>451</v>
      </c>
      <c r="E173" t="s">
        <v>513</v>
      </c>
      <c r="F173">
        <v>78</v>
      </c>
      <c r="G173">
        <v>21</v>
      </c>
      <c r="H173">
        <v>19.5</v>
      </c>
      <c r="I173">
        <v>-5000</v>
      </c>
    </row>
    <row r="174" spans="1:9">
      <c r="A174">
        <v>173</v>
      </c>
      <c r="B174">
        <v>1110</v>
      </c>
      <c r="C174">
        <v>306666</v>
      </c>
      <c r="D174" t="s">
        <v>451</v>
      </c>
      <c r="E174" t="s">
        <v>534</v>
      </c>
      <c r="F174">
        <v>76</v>
      </c>
      <c r="G174">
        <v>2.5</v>
      </c>
      <c r="I174">
        <v>-110</v>
      </c>
    </row>
    <row r="175" spans="1:9">
      <c r="A175">
        <v>174</v>
      </c>
      <c r="B175">
        <v>1110</v>
      </c>
      <c r="C175">
        <v>306668</v>
      </c>
      <c r="D175" t="s">
        <v>451</v>
      </c>
      <c r="E175" t="s">
        <v>458</v>
      </c>
      <c r="F175">
        <v>101</v>
      </c>
      <c r="G175">
        <v>30.5</v>
      </c>
      <c r="H175">
        <v>32</v>
      </c>
      <c r="I175" t="s">
        <v>488</v>
      </c>
    </row>
    <row r="176" spans="1:9">
      <c r="A176">
        <v>175</v>
      </c>
      <c r="B176">
        <v>1110</v>
      </c>
      <c r="C176">
        <v>306670</v>
      </c>
      <c r="D176" t="s">
        <v>451</v>
      </c>
      <c r="E176" t="s">
        <v>123</v>
      </c>
      <c r="F176">
        <v>82</v>
      </c>
      <c r="G176">
        <v>31.5</v>
      </c>
      <c r="H176">
        <v>37</v>
      </c>
      <c r="I176" t="s">
        <v>488</v>
      </c>
    </row>
    <row r="177" spans="1:9">
      <c r="A177">
        <v>176</v>
      </c>
      <c r="B177">
        <v>1110</v>
      </c>
      <c r="C177">
        <v>306672</v>
      </c>
      <c r="D177" t="s">
        <v>451</v>
      </c>
      <c r="E177" t="s">
        <v>74</v>
      </c>
      <c r="F177">
        <v>79</v>
      </c>
      <c r="G177">
        <v>16.5</v>
      </c>
      <c r="H177">
        <v>15.5</v>
      </c>
      <c r="I177">
        <v>-2000</v>
      </c>
    </row>
    <row r="178" spans="1:9">
      <c r="A178">
        <v>177</v>
      </c>
      <c r="B178">
        <v>1110</v>
      </c>
      <c r="C178">
        <v>306674</v>
      </c>
      <c r="D178" t="s">
        <v>451</v>
      </c>
      <c r="E178" t="s">
        <v>483</v>
      </c>
      <c r="F178">
        <v>79</v>
      </c>
      <c r="G178">
        <v>7.5</v>
      </c>
      <c r="H178">
        <v>8.5</v>
      </c>
      <c r="I178">
        <v>-350</v>
      </c>
    </row>
    <row r="179" spans="1:9">
      <c r="A179">
        <v>178</v>
      </c>
      <c r="B179">
        <v>1110</v>
      </c>
      <c r="C179">
        <v>306676</v>
      </c>
      <c r="D179" t="s">
        <v>451</v>
      </c>
      <c r="E179" t="s">
        <v>207</v>
      </c>
      <c r="F179">
        <v>96</v>
      </c>
      <c r="G179">
        <v>26.5</v>
      </c>
      <c r="H179">
        <v>24</v>
      </c>
      <c r="I179">
        <v>-8000</v>
      </c>
    </row>
    <row r="180" spans="1:9">
      <c r="A180">
        <v>179</v>
      </c>
      <c r="B180">
        <v>1111</v>
      </c>
      <c r="C180">
        <v>632</v>
      </c>
      <c r="D180" t="s">
        <v>451</v>
      </c>
      <c r="E180" t="s">
        <v>471</v>
      </c>
      <c r="F180">
        <v>70</v>
      </c>
      <c r="G180">
        <v>11</v>
      </c>
      <c r="H180">
        <v>9</v>
      </c>
      <c r="I180">
        <v>-450</v>
      </c>
    </row>
    <row r="181" spans="1:9">
      <c r="A181">
        <v>180</v>
      </c>
      <c r="B181">
        <v>1111</v>
      </c>
      <c r="C181">
        <v>636</v>
      </c>
      <c r="D181" t="s">
        <v>451</v>
      </c>
      <c r="E181" t="s">
        <v>535</v>
      </c>
      <c r="F181">
        <v>75</v>
      </c>
      <c r="G181" t="s">
        <v>465</v>
      </c>
      <c r="H181">
        <v>130.5</v>
      </c>
      <c r="I181">
        <v>-105</v>
      </c>
    </row>
    <row r="182" spans="1:9">
      <c r="A182">
        <v>181</v>
      </c>
      <c r="B182">
        <v>1111</v>
      </c>
      <c r="C182">
        <v>642</v>
      </c>
      <c r="D182" t="s">
        <v>451</v>
      </c>
      <c r="E182" t="s">
        <v>518</v>
      </c>
      <c r="F182">
        <v>60</v>
      </c>
      <c r="G182">
        <v>138</v>
      </c>
      <c r="H182">
        <v>135.5</v>
      </c>
      <c r="I182">
        <v>135</v>
      </c>
    </row>
    <row r="183" spans="1:9">
      <c r="A183">
        <v>182</v>
      </c>
      <c r="B183">
        <v>1111</v>
      </c>
      <c r="C183">
        <v>646</v>
      </c>
      <c r="D183" t="s">
        <v>451</v>
      </c>
      <c r="E183" t="s">
        <v>326</v>
      </c>
      <c r="F183">
        <v>74</v>
      </c>
      <c r="G183">
        <v>13</v>
      </c>
      <c r="H183">
        <v>11</v>
      </c>
      <c r="I183">
        <v>-800</v>
      </c>
    </row>
    <row r="184" spans="1:9">
      <c r="A184">
        <v>183</v>
      </c>
      <c r="B184">
        <v>1111</v>
      </c>
      <c r="C184">
        <v>648</v>
      </c>
      <c r="D184" t="s">
        <v>451</v>
      </c>
      <c r="E184" t="s">
        <v>440</v>
      </c>
      <c r="F184">
        <v>80</v>
      </c>
      <c r="G184">
        <v>6.5</v>
      </c>
      <c r="H184">
        <v>7</v>
      </c>
      <c r="I184">
        <v>-275</v>
      </c>
    </row>
    <row r="185" spans="1:9">
      <c r="A185">
        <v>184</v>
      </c>
      <c r="B185">
        <v>1111</v>
      </c>
      <c r="C185">
        <v>650</v>
      </c>
      <c r="D185" t="s">
        <v>451</v>
      </c>
      <c r="E185" t="s">
        <v>292</v>
      </c>
      <c r="F185">
        <v>48</v>
      </c>
      <c r="G185">
        <v>19.5</v>
      </c>
      <c r="H185">
        <v>17</v>
      </c>
      <c r="I185">
        <v>-3000</v>
      </c>
    </row>
    <row r="186" spans="1:9">
      <c r="A186">
        <v>185</v>
      </c>
      <c r="B186">
        <v>1111</v>
      </c>
      <c r="C186">
        <v>652</v>
      </c>
      <c r="D186" t="s">
        <v>451</v>
      </c>
      <c r="E186" t="s">
        <v>257</v>
      </c>
      <c r="F186">
        <v>89</v>
      </c>
      <c r="G186">
        <v>9</v>
      </c>
      <c r="H186">
        <v>9</v>
      </c>
      <c r="I186">
        <v>-500</v>
      </c>
    </row>
    <row r="187" spans="1:9">
      <c r="A187">
        <v>186</v>
      </c>
      <c r="B187">
        <v>1111</v>
      </c>
      <c r="C187">
        <v>654</v>
      </c>
      <c r="D187" t="s">
        <v>451</v>
      </c>
      <c r="E187" t="s">
        <v>515</v>
      </c>
      <c r="F187">
        <v>72</v>
      </c>
      <c r="G187">
        <v>18</v>
      </c>
      <c r="H187">
        <v>18.5</v>
      </c>
      <c r="I187">
        <v>-3000</v>
      </c>
    </row>
    <row r="188" spans="1:9">
      <c r="A188">
        <v>187</v>
      </c>
      <c r="B188">
        <v>1111</v>
      </c>
      <c r="C188">
        <v>656</v>
      </c>
      <c r="D188" t="s">
        <v>451</v>
      </c>
      <c r="E188" t="s">
        <v>479</v>
      </c>
      <c r="F188">
        <v>102</v>
      </c>
      <c r="G188">
        <v>22</v>
      </c>
      <c r="H188">
        <v>19.5</v>
      </c>
      <c r="I188">
        <v>-4500</v>
      </c>
    </row>
    <row r="189" spans="1:9">
      <c r="A189">
        <v>188</v>
      </c>
      <c r="B189">
        <v>1111</v>
      </c>
      <c r="C189">
        <v>658</v>
      </c>
      <c r="D189" t="s">
        <v>451</v>
      </c>
      <c r="E189" t="s">
        <v>256</v>
      </c>
      <c r="F189">
        <v>54</v>
      </c>
      <c r="G189">
        <v>133.5</v>
      </c>
      <c r="H189">
        <v>135</v>
      </c>
      <c r="I189">
        <v>240</v>
      </c>
    </row>
    <row r="190" spans="1:9">
      <c r="A190">
        <v>189</v>
      </c>
      <c r="B190">
        <v>1111</v>
      </c>
      <c r="C190">
        <v>660</v>
      </c>
      <c r="D190" t="s">
        <v>451</v>
      </c>
      <c r="E190" t="s">
        <v>17</v>
      </c>
      <c r="F190">
        <v>56</v>
      </c>
      <c r="G190">
        <v>138</v>
      </c>
      <c r="H190">
        <v>134</v>
      </c>
      <c r="I190">
        <v>130</v>
      </c>
    </row>
    <row r="191" spans="1:9">
      <c r="A191">
        <v>190</v>
      </c>
      <c r="B191">
        <v>1111</v>
      </c>
      <c r="C191">
        <v>662</v>
      </c>
      <c r="D191" t="s">
        <v>451</v>
      </c>
      <c r="E191" t="s">
        <v>503</v>
      </c>
      <c r="F191">
        <v>79</v>
      </c>
      <c r="G191">
        <v>10.5</v>
      </c>
      <c r="H191">
        <v>10</v>
      </c>
      <c r="I191">
        <v>-550</v>
      </c>
    </row>
    <row r="192" spans="1:9">
      <c r="A192">
        <v>191</v>
      </c>
      <c r="B192">
        <v>1111</v>
      </c>
      <c r="C192">
        <v>664</v>
      </c>
      <c r="D192" t="s">
        <v>451</v>
      </c>
      <c r="E192" t="s">
        <v>355</v>
      </c>
      <c r="F192">
        <v>71</v>
      </c>
      <c r="G192" t="s">
        <v>465</v>
      </c>
      <c r="H192">
        <v>134.5</v>
      </c>
      <c r="I192">
        <v>125</v>
      </c>
    </row>
    <row r="193" spans="1:9">
      <c r="A193">
        <v>192</v>
      </c>
      <c r="B193">
        <v>1111</v>
      </c>
      <c r="C193">
        <v>666</v>
      </c>
      <c r="D193" t="s">
        <v>451</v>
      </c>
      <c r="E193" t="s">
        <v>320</v>
      </c>
      <c r="F193">
        <v>68</v>
      </c>
      <c r="G193">
        <v>7.5</v>
      </c>
      <c r="H193">
        <v>6.5</v>
      </c>
      <c r="I193">
        <v>-280</v>
      </c>
    </row>
    <row r="194" spans="1:9">
      <c r="A194">
        <v>193</v>
      </c>
      <c r="B194">
        <v>1111</v>
      </c>
      <c r="C194">
        <v>668</v>
      </c>
      <c r="D194" t="s">
        <v>451</v>
      </c>
      <c r="E194" t="s">
        <v>251</v>
      </c>
      <c r="F194">
        <v>68</v>
      </c>
      <c r="G194">
        <v>135</v>
      </c>
      <c r="H194">
        <v>134</v>
      </c>
      <c r="I194">
        <v>190</v>
      </c>
    </row>
    <row r="195" spans="1:9">
      <c r="A195">
        <v>194</v>
      </c>
      <c r="B195">
        <v>1111</v>
      </c>
      <c r="C195">
        <v>670</v>
      </c>
      <c r="D195" t="s">
        <v>451</v>
      </c>
      <c r="E195" t="s">
        <v>506</v>
      </c>
      <c r="F195">
        <v>68</v>
      </c>
      <c r="G195">
        <v>144.5</v>
      </c>
      <c r="H195">
        <v>145.5</v>
      </c>
      <c r="I195">
        <v>115</v>
      </c>
    </row>
    <row r="196" spans="1:9">
      <c r="A196">
        <v>195</v>
      </c>
      <c r="B196">
        <v>1111</v>
      </c>
      <c r="C196">
        <v>672</v>
      </c>
      <c r="D196" t="s">
        <v>451</v>
      </c>
      <c r="E196" t="s">
        <v>359</v>
      </c>
      <c r="F196">
        <v>83</v>
      </c>
      <c r="G196">
        <v>149.5</v>
      </c>
      <c r="H196">
        <v>155</v>
      </c>
      <c r="I196">
        <v>130</v>
      </c>
    </row>
    <row r="197" spans="1:9">
      <c r="A197">
        <v>196</v>
      </c>
      <c r="B197">
        <v>1111</v>
      </c>
      <c r="C197">
        <v>674</v>
      </c>
      <c r="D197" t="s">
        <v>451</v>
      </c>
      <c r="E197" t="s">
        <v>397</v>
      </c>
      <c r="F197">
        <v>82</v>
      </c>
      <c r="G197">
        <v>7</v>
      </c>
      <c r="H197">
        <v>7.5</v>
      </c>
      <c r="I197">
        <v>-330</v>
      </c>
    </row>
    <row r="198" spans="1:9">
      <c r="A198">
        <v>197</v>
      </c>
      <c r="B198">
        <v>1111</v>
      </c>
      <c r="C198">
        <v>676</v>
      </c>
      <c r="D198" t="s">
        <v>451</v>
      </c>
      <c r="E198" t="s">
        <v>291</v>
      </c>
      <c r="F198">
        <v>77</v>
      </c>
      <c r="G198">
        <v>17</v>
      </c>
      <c r="H198">
        <v>19</v>
      </c>
      <c r="I198">
        <v>-4000</v>
      </c>
    </row>
    <row r="199" spans="1:9">
      <c r="A199">
        <v>198</v>
      </c>
      <c r="B199">
        <v>1111</v>
      </c>
      <c r="C199">
        <v>680</v>
      </c>
      <c r="D199" t="s">
        <v>451</v>
      </c>
      <c r="E199" t="s">
        <v>122</v>
      </c>
      <c r="F199">
        <v>92</v>
      </c>
      <c r="G199">
        <v>14</v>
      </c>
      <c r="H199">
        <v>11.5</v>
      </c>
      <c r="I199">
        <v>-900</v>
      </c>
    </row>
    <row r="200" spans="1:9">
      <c r="A200">
        <v>199</v>
      </c>
      <c r="B200">
        <v>1111</v>
      </c>
      <c r="C200">
        <v>682</v>
      </c>
      <c r="D200" t="s">
        <v>451</v>
      </c>
      <c r="E200" t="s">
        <v>270</v>
      </c>
      <c r="F200">
        <v>74</v>
      </c>
      <c r="G200">
        <v>21</v>
      </c>
      <c r="H200">
        <v>19.5</v>
      </c>
      <c r="I200">
        <v>-4000</v>
      </c>
    </row>
    <row r="201" spans="1:9">
      <c r="A201">
        <v>200</v>
      </c>
      <c r="B201">
        <v>1111</v>
      </c>
      <c r="C201">
        <v>684</v>
      </c>
      <c r="D201" t="s">
        <v>451</v>
      </c>
      <c r="E201" t="s">
        <v>38</v>
      </c>
      <c r="F201">
        <v>67</v>
      </c>
      <c r="G201">
        <v>20.5</v>
      </c>
      <c r="H201">
        <v>20.5</v>
      </c>
      <c r="I201">
        <v>-5000</v>
      </c>
    </row>
    <row r="202" spans="1:9">
      <c r="A202">
        <v>201</v>
      </c>
      <c r="B202">
        <v>1111</v>
      </c>
      <c r="C202">
        <v>686</v>
      </c>
      <c r="D202" t="s">
        <v>451</v>
      </c>
      <c r="E202" t="s">
        <v>316</v>
      </c>
      <c r="F202">
        <v>63</v>
      </c>
      <c r="G202">
        <v>17</v>
      </c>
      <c r="H202">
        <v>17.5</v>
      </c>
      <c r="I202">
        <v>-3000</v>
      </c>
    </row>
    <row r="203" spans="1:9">
      <c r="A203">
        <v>202</v>
      </c>
      <c r="B203">
        <v>1111</v>
      </c>
      <c r="C203">
        <v>688</v>
      </c>
      <c r="D203" t="s">
        <v>451</v>
      </c>
      <c r="E203" t="s">
        <v>346</v>
      </c>
      <c r="F203">
        <v>112</v>
      </c>
      <c r="G203">
        <v>24.5</v>
      </c>
      <c r="H203">
        <v>24.5</v>
      </c>
      <c r="I203">
        <v>-8000</v>
      </c>
    </row>
    <row r="204" spans="1:9">
      <c r="A204">
        <v>203</v>
      </c>
      <c r="B204">
        <v>1111</v>
      </c>
      <c r="C204">
        <v>690</v>
      </c>
      <c r="D204" t="s">
        <v>451</v>
      </c>
      <c r="E204" t="s">
        <v>536</v>
      </c>
      <c r="F204">
        <v>63</v>
      </c>
      <c r="G204">
        <v>138.5</v>
      </c>
      <c r="H204">
        <v>135</v>
      </c>
      <c r="I204">
        <v>500</v>
      </c>
    </row>
    <row r="205" spans="1:9">
      <c r="A205">
        <v>204</v>
      </c>
      <c r="B205">
        <v>1111</v>
      </c>
      <c r="C205">
        <v>692</v>
      </c>
      <c r="D205" t="s">
        <v>451</v>
      </c>
      <c r="E205" t="s">
        <v>470</v>
      </c>
      <c r="F205">
        <v>77</v>
      </c>
      <c r="G205">
        <v>13</v>
      </c>
      <c r="H205">
        <v>12.5</v>
      </c>
      <c r="I205">
        <v>-1000</v>
      </c>
    </row>
    <row r="206" spans="1:9">
      <c r="A206">
        <v>205</v>
      </c>
      <c r="B206">
        <v>1111</v>
      </c>
      <c r="C206">
        <v>694</v>
      </c>
      <c r="D206" t="s">
        <v>451</v>
      </c>
      <c r="E206" t="s">
        <v>386</v>
      </c>
      <c r="F206">
        <v>86</v>
      </c>
      <c r="G206">
        <v>13.5</v>
      </c>
      <c r="H206">
        <v>17.5</v>
      </c>
      <c r="I206">
        <v>-3000</v>
      </c>
    </row>
    <row r="207" spans="1:9">
      <c r="A207">
        <v>206</v>
      </c>
      <c r="B207">
        <v>1111</v>
      </c>
      <c r="C207">
        <v>696</v>
      </c>
      <c r="D207" t="s">
        <v>451</v>
      </c>
      <c r="E207" t="s">
        <v>537</v>
      </c>
      <c r="F207">
        <v>83</v>
      </c>
      <c r="G207">
        <v>14</v>
      </c>
      <c r="H207">
        <v>9</v>
      </c>
      <c r="I207">
        <v>-500</v>
      </c>
    </row>
    <row r="208" spans="1:9">
      <c r="A208">
        <v>207</v>
      </c>
      <c r="B208">
        <v>1111</v>
      </c>
      <c r="C208">
        <v>698</v>
      </c>
      <c r="D208" t="s">
        <v>451</v>
      </c>
      <c r="E208" t="s">
        <v>467</v>
      </c>
      <c r="F208">
        <v>81</v>
      </c>
      <c r="G208">
        <v>6</v>
      </c>
      <c r="H208">
        <v>7.5</v>
      </c>
      <c r="I208">
        <v>-330</v>
      </c>
    </row>
    <row r="209" spans="1:9">
      <c r="A209">
        <v>208</v>
      </c>
      <c r="B209">
        <v>1111</v>
      </c>
      <c r="C209">
        <v>700</v>
      </c>
      <c r="D209" t="s">
        <v>451</v>
      </c>
      <c r="E209" t="s">
        <v>475</v>
      </c>
      <c r="F209">
        <v>84</v>
      </c>
      <c r="G209">
        <v>9</v>
      </c>
      <c r="H209">
        <v>7.5</v>
      </c>
      <c r="I209">
        <v>-350</v>
      </c>
    </row>
    <row r="210" spans="1:9">
      <c r="A210">
        <v>209</v>
      </c>
      <c r="B210">
        <v>1111</v>
      </c>
      <c r="C210">
        <v>702</v>
      </c>
      <c r="D210" t="s">
        <v>451</v>
      </c>
      <c r="E210" t="s">
        <v>476</v>
      </c>
      <c r="F210">
        <v>80</v>
      </c>
      <c r="G210">
        <v>8</v>
      </c>
      <c r="H210">
        <v>9</v>
      </c>
      <c r="I210">
        <v>-500</v>
      </c>
    </row>
    <row r="211" spans="1:9">
      <c r="A211">
        <v>210</v>
      </c>
      <c r="B211">
        <v>1111</v>
      </c>
      <c r="C211">
        <v>706</v>
      </c>
      <c r="D211" t="s">
        <v>451</v>
      </c>
      <c r="E211" t="s">
        <v>406</v>
      </c>
      <c r="F211">
        <v>89</v>
      </c>
      <c r="G211">
        <v>24.5</v>
      </c>
      <c r="H211">
        <v>24.5</v>
      </c>
      <c r="I211">
        <v>-8000</v>
      </c>
    </row>
    <row r="212" spans="1:9">
      <c r="A212">
        <v>211</v>
      </c>
      <c r="B212">
        <v>1111</v>
      </c>
      <c r="C212">
        <v>708</v>
      </c>
      <c r="D212" t="s">
        <v>451</v>
      </c>
      <c r="E212" t="s">
        <v>269</v>
      </c>
      <c r="F212">
        <v>86</v>
      </c>
      <c r="G212">
        <v>24</v>
      </c>
      <c r="H212">
        <v>26</v>
      </c>
      <c r="I212">
        <v>-9000</v>
      </c>
    </row>
    <row r="213" spans="1:9">
      <c r="A213">
        <v>212</v>
      </c>
      <c r="B213">
        <v>1111</v>
      </c>
      <c r="C213">
        <v>712</v>
      </c>
      <c r="D213" t="s">
        <v>451</v>
      </c>
      <c r="E213" t="s">
        <v>482</v>
      </c>
      <c r="F213">
        <v>82</v>
      </c>
      <c r="G213">
        <v>9.5</v>
      </c>
      <c r="H213">
        <v>10.5</v>
      </c>
      <c r="I213">
        <v>-650</v>
      </c>
    </row>
    <row r="214" spans="1:9">
      <c r="A214">
        <v>213</v>
      </c>
      <c r="B214">
        <v>1111</v>
      </c>
      <c r="C214">
        <v>716</v>
      </c>
      <c r="D214" t="s">
        <v>451</v>
      </c>
      <c r="E214" t="s">
        <v>526</v>
      </c>
      <c r="F214">
        <v>98</v>
      </c>
      <c r="G214">
        <v>13</v>
      </c>
      <c r="H214">
        <v>16</v>
      </c>
      <c r="I214">
        <v>-1800</v>
      </c>
    </row>
    <row r="215" spans="1:9">
      <c r="A215">
        <v>214</v>
      </c>
      <c r="B215">
        <v>1111</v>
      </c>
      <c r="C215">
        <v>718</v>
      </c>
      <c r="D215" t="s">
        <v>451</v>
      </c>
      <c r="E215" t="s">
        <v>538</v>
      </c>
      <c r="F215">
        <v>74</v>
      </c>
      <c r="G215">
        <v>148.5</v>
      </c>
      <c r="H215">
        <v>155</v>
      </c>
      <c r="I215">
        <v>150</v>
      </c>
    </row>
    <row r="216" spans="1:9">
      <c r="A216">
        <v>215</v>
      </c>
      <c r="B216">
        <v>1111</v>
      </c>
      <c r="C216">
        <v>720</v>
      </c>
      <c r="D216" t="s">
        <v>451</v>
      </c>
      <c r="E216" t="s">
        <v>504</v>
      </c>
      <c r="F216">
        <v>86</v>
      </c>
      <c r="G216">
        <v>16.5</v>
      </c>
      <c r="H216">
        <v>15.5</v>
      </c>
      <c r="I216">
        <v>-1600</v>
      </c>
    </row>
    <row r="217" spans="1:9">
      <c r="A217">
        <v>216</v>
      </c>
      <c r="B217">
        <v>1111</v>
      </c>
      <c r="C217">
        <v>722</v>
      </c>
      <c r="D217" t="s">
        <v>451</v>
      </c>
      <c r="E217" t="s">
        <v>374</v>
      </c>
      <c r="F217">
        <v>93</v>
      </c>
      <c r="G217">
        <v>19</v>
      </c>
      <c r="H217">
        <v>19.5</v>
      </c>
      <c r="I217">
        <v>-4000</v>
      </c>
    </row>
    <row r="218" spans="1:9">
      <c r="A218">
        <v>217</v>
      </c>
      <c r="B218">
        <v>1111</v>
      </c>
      <c r="C218">
        <v>724</v>
      </c>
      <c r="D218" t="s">
        <v>451</v>
      </c>
      <c r="E218" t="s">
        <v>217</v>
      </c>
      <c r="F218">
        <v>56</v>
      </c>
      <c r="G218">
        <v>14</v>
      </c>
      <c r="H218">
        <v>15.5</v>
      </c>
      <c r="I218">
        <v>-2000</v>
      </c>
    </row>
    <row r="219" spans="1:9">
      <c r="A219">
        <v>218</v>
      </c>
      <c r="B219">
        <v>1111</v>
      </c>
      <c r="C219">
        <v>306502</v>
      </c>
      <c r="D219" t="s">
        <v>451</v>
      </c>
      <c r="E219" t="s">
        <v>539</v>
      </c>
      <c r="F219">
        <v>83</v>
      </c>
      <c r="G219">
        <v>126</v>
      </c>
      <c r="H219">
        <v>125.5</v>
      </c>
      <c r="I219">
        <v>225</v>
      </c>
    </row>
    <row r="220" spans="1:9">
      <c r="A220">
        <v>219</v>
      </c>
      <c r="B220">
        <v>1111</v>
      </c>
      <c r="C220">
        <v>306504</v>
      </c>
      <c r="D220" t="s">
        <v>451</v>
      </c>
      <c r="E220" t="s">
        <v>540</v>
      </c>
      <c r="F220">
        <v>85</v>
      </c>
      <c r="G220">
        <v>4.5</v>
      </c>
      <c r="H220">
        <v>6</v>
      </c>
      <c r="I220">
        <v>-260</v>
      </c>
    </row>
    <row r="221" spans="1:9">
      <c r="A221">
        <v>220</v>
      </c>
      <c r="B221">
        <v>1111</v>
      </c>
      <c r="C221">
        <v>306506</v>
      </c>
      <c r="D221" t="s">
        <v>451</v>
      </c>
      <c r="E221" t="s">
        <v>220</v>
      </c>
      <c r="F221">
        <v>86</v>
      </c>
      <c r="G221">
        <v>19.5</v>
      </c>
      <c r="H221">
        <v>19.5</v>
      </c>
      <c r="I221">
        <v>-4000</v>
      </c>
    </row>
    <row r="222" spans="1:9">
      <c r="A222">
        <v>221</v>
      </c>
      <c r="B222">
        <v>1111</v>
      </c>
      <c r="C222">
        <v>306508</v>
      </c>
      <c r="D222" t="s">
        <v>451</v>
      </c>
      <c r="E222" t="s">
        <v>21</v>
      </c>
      <c r="F222">
        <v>84</v>
      </c>
      <c r="G222">
        <v>28</v>
      </c>
      <c r="H222">
        <v>29</v>
      </c>
      <c r="I222">
        <v>-10000</v>
      </c>
    </row>
    <row r="223" spans="1:9">
      <c r="A223">
        <v>222</v>
      </c>
      <c r="B223">
        <v>1111</v>
      </c>
      <c r="C223">
        <v>306510</v>
      </c>
      <c r="D223" t="s">
        <v>451</v>
      </c>
      <c r="E223" t="s">
        <v>233</v>
      </c>
      <c r="F223">
        <v>72</v>
      </c>
      <c r="G223">
        <v>19</v>
      </c>
      <c r="H223">
        <v>15</v>
      </c>
      <c r="I223">
        <v>-1600</v>
      </c>
    </row>
    <row r="224" spans="1:9">
      <c r="A224">
        <v>223</v>
      </c>
      <c r="B224">
        <v>1111</v>
      </c>
      <c r="C224">
        <v>306512</v>
      </c>
      <c r="D224" t="s">
        <v>451</v>
      </c>
      <c r="E224" t="s">
        <v>194</v>
      </c>
      <c r="F224">
        <v>88</v>
      </c>
      <c r="G224">
        <v>19</v>
      </c>
      <c r="H224">
        <v>20.5</v>
      </c>
      <c r="I224">
        <v>-4000</v>
      </c>
    </row>
    <row r="225" spans="1:9">
      <c r="A225">
        <v>224</v>
      </c>
      <c r="B225">
        <v>1111</v>
      </c>
      <c r="C225">
        <v>306514</v>
      </c>
      <c r="D225" t="s">
        <v>451</v>
      </c>
      <c r="E225" t="s">
        <v>508</v>
      </c>
      <c r="F225">
        <v>73</v>
      </c>
      <c r="G225">
        <v>13.5</v>
      </c>
      <c r="H225">
        <v>14</v>
      </c>
      <c r="I225">
        <v>-1600</v>
      </c>
    </row>
    <row r="226" spans="1:9">
      <c r="A226">
        <v>225</v>
      </c>
      <c r="B226">
        <v>1111</v>
      </c>
      <c r="C226">
        <v>306516</v>
      </c>
      <c r="D226" t="s">
        <v>451</v>
      </c>
      <c r="E226" t="s">
        <v>226</v>
      </c>
      <c r="F226">
        <v>63</v>
      </c>
      <c r="G226">
        <v>22.5</v>
      </c>
      <c r="H226">
        <v>24.5</v>
      </c>
      <c r="I226">
        <v>-8000</v>
      </c>
    </row>
    <row r="227" spans="1:9">
      <c r="A227">
        <v>226</v>
      </c>
      <c r="B227">
        <v>1111</v>
      </c>
      <c r="C227">
        <v>306518</v>
      </c>
      <c r="D227" t="s">
        <v>451</v>
      </c>
      <c r="E227" t="s">
        <v>541</v>
      </c>
      <c r="F227">
        <v>83</v>
      </c>
      <c r="G227">
        <v>8.5</v>
      </c>
      <c r="H227">
        <v>8</v>
      </c>
      <c r="I227">
        <v>-380</v>
      </c>
    </row>
    <row r="228" spans="1:9">
      <c r="A228">
        <v>227</v>
      </c>
      <c r="B228">
        <v>1111</v>
      </c>
      <c r="C228">
        <v>306522</v>
      </c>
      <c r="D228" t="s">
        <v>451</v>
      </c>
      <c r="E228" t="s">
        <v>412</v>
      </c>
      <c r="F228">
        <v>70</v>
      </c>
      <c r="G228" t="s">
        <v>465</v>
      </c>
      <c r="H228">
        <v>151</v>
      </c>
      <c r="I228">
        <v>200</v>
      </c>
    </row>
    <row r="229" spans="1:9">
      <c r="A229">
        <v>228</v>
      </c>
      <c r="B229">
        <v>1111</v>
      </c>
      <c r="C229">
        <v>306524</v>
      </c>
      <c r="D229" t="s">
        <v>451</v>
      </c>
      <c r="E229" t="s">
        <v>542</v>
      </c>
      <c r="F229">
        <v>83</v>
      </c>
      <c r="G229">
        <v>135.5</v>
      </c>
      <c r="H229">
        <v>137.5</v>
      </c>
      <c r="I229">
        <v>-105</v>
      </c>
    </row>
    <row r="230" spans="1:9">
      <c r="A230">
        <v>229</v>
      </c>
      <c r="B230">
        <v>1111</v>
      </c>
      <c r="C230">
        <v>306526</v>
      </c>
      <c r="D230" t="s">
        <v>451</v>
      </c>
      <c r="E230" t="s">
        <v>176</v>
      </c>
      <c r="F230">
        <v>75</v>
      </c>
      <c r="G230">
        <v>24</v>
      </c>
      <c r="H230">
        <v>20.5</v>
      </c>
      <c r="I230">
        <v>-6000</v>
      </c>
    </row>
    <row r="231" spans="1:9">
      <c r="A231">
        <v>230</v>
      </c>
      <c r="B231">
        <v>1111</v>
      </c>
      <c r="C231">
        <v>306528</v>
      </c>
      <c r="D231" t="s">
        <v>451</v>
      </c>
      <c r="E231" t="s">
        <v>121</v>
      </c>
      <c r="F231">
        <v>95</v>
      </c>
      <c r="G231">
        <v>11</v>
      </c>
      <c r="H231">
        <v>9.5</v>
      </c>
      <c r="I231">
        <v>-500</v>
      </c>
    </row>
    <row r="232" spans="1:9">
      <c r="A232">
        <v>231</v>
      </c>
      <c r="B232">
        <v>1111</v>
      </c>
      <c r="C232">
        <v>306530</v>
      </c>
      <c r="D232" t="s">
        <v>451</v>
      </c>
      <c r="E232" t="s">
        <v>48</v>
      </c>
      <c r="F232">
        <v>66</v>
      </c>
      <c r="G232">
        <v>29.5</v>
      </c>
      <c r="H232">
        <v>26.5</v>
      </c>
      <c r="I232">
        <v>-10000</v>
      </c>
    </row>
    <row r="233" spans="1:9">
      <c r="A233">
        <v>232</v>
      </c>
      <c r="B233">
        <v>1111</v>
      </c>
      <c r="C233">
        <v>306532</v>
      </c>
      <c r="D233" t="s">
        <v>451</v>
      </c>
      <c r="E233" t="s">
        <v>281</v>
      </c>
      <c r="F233">
        <v>77</v>
      </c>
      <c r="G233">
        <v>33</v>
      </c>
      <c r="H233">
        <v>35.5</v>
      </c>
      <c r="I233">
        <v>-20000</v>
      </c>
    </row>
    <row r="234" spans="1:9">
      <c r="A234">
        <v>233</v>
      </c>
      <c r="B234">
        <v>1111</v>
      </c>
      <c r="C234">
        <v>306534</v>
      </c>
      <c r="D234" t="s">
        <v>451</v>
      </c>
      <c r="E234" t="s">
        <v>543</v>
      </c>
      <c r="F234">
        <v>75</v>
      </c>
      <c r="G234">
        <v>8</v>
      </c>
      <c r="H234">
        <v>6.5</v>
      </c>
      <c r="I234">
        <v>-280</v>
      </c>
    </row>
    <row r="235" spans="1:9">
      <c r="A235">
        <v>234</v>
      </c>
      <c r="B235">
        <v>1111</v>
      </c>
      <c r="C235">
        <v>306536</v>
      </c>
      <c r="D235" t="s">
        <v>451</v>
      </c>
      <c r="E235" t="s">
        <v>47</v>
      </c>
      <c r="F235">
        <v>87</v>
      </c>
      <c r="G235">
        <v>24</v>
      </c>
      <c r="H235">
        <v>27</v>
      </c>
      <c r="I235">
        <v>-8000</v>
      </c>
    </row>
    <row r="236" spans="1:9">
      <c r="A236">
        <v>235</v>
      </c>
      <c r="B236">
        <v>1111</v>
      </c>
      <c r="C236">
        <v>306538</v>
      </c>
      <c r="D236" t="s">
        <v>451</v>
      </c>
      <c r="E236" t="s">
        <v>155</v>
      </c>
      <c r="F236">
        <v>83</v>
      </c>
      <c r="G236">
        <v>141.5</v>
      </c>
      <c r="H236">
        <v>144</v>
      </c>
      <c r="I236">
        <v>800</v>
      </c>
    </row>
    <row r="237" spans="1:9">
      <c r="A237">
        <v>236</v>
      </c>
      <c r="B237">
        <v>1111</v>
      </c>
      <c r="C237">
        <v>306540</v>
      </c>
      <c r="D237" t="s">
        <v>451</v>
      </c>
      <c r="E237" t="s">
        <v>544</v>
      </c>
      <c r="F237">
        <v>80</v>
      </c>
      <c r="G237">
        <v>9.5</v>
      </c>
      <c r="H237">
        <v>13</v>
      </c>
      <c r="I237">
        <v>-750</v>
      </c>
    </row>
    <row r="238" spans="1:9">
      <c r="A238">
        <v>237</v>
      </c>
      <c r="B238">
        <v>1111</v>
      </c>
      <c r="C238">
        <v>306542</v>
      </c>
      <c r="D238" t="s">
        <v>451</v>
      </c>
      <c r="E238" t="s">
        <v>313</v>
      </c>
      <c r="F238">
        <v>74</v>
      </c>
      <c r="G238" t="s">
        <v>465</v>
      </c>
      <c r="H238">
        <v>134.5</v>
      </c>
      <c r="I238">
        <v>100</v>
      </c>
    </row>
    <row r="239" spans="1:9">
      <c r="A239">
        <v>238</v>
      </c>
      <c r="B239">
        <v>1111</v>
      </c>
      <c r="C239">
        <v>306544</v>
      </c>
      <c r="D239" t="s">
        <v>451</v>
      </c>
      <c r="E239" t="s">
        <v>402</v>
      </c>
      <c r="F239">
        <v>95</v>
      </c>
      <c r="G239">
        <v>27.5</v>
      </c>
      <c r="H239">
        <v>28.5</v>
      </c>
      <c r="I239">
        <v>-10000</v>
      </c>
    </row>
    <row r="240" spans="1:9">
      <c r="A240">
        <v>239</v>
      </c>
      <c r="B240">
        <v>1111</v>
      </c>
      <c r="C240">
        <v>306546</v>
      </c>
      <c r="D240" t="s">
        <v>451</v>
      </c>
      <c r="E240" t="s">
        <v>487</v>
      </c>
      <c r="F240">
        <v>60</v>
      </c>
      <c r="G240">
        <v>16.5</v>
      </c>
      <c r="H240">
        <v>18.5</v>
      </c>
      <c r="I240">
        <v>-3500</v>
      </c>
    </row>
    <row r="241" spans="1:9">
      <c r="A241">
        <v>240</v>
      </c>
      <c r="B241">
        <v>1111</v>
      </c>
      <c r="C241">
        <v>306548</v>
      </c>
      <c r="D241" t="s">
        <v>451</v>
      </c>
      <c r="E241" t="s">
        <v>512</v>
      </c>
      <c r="F241">
        <v>80</v>
      </c>
      <c r="G241">
        <v>19.5</v>
      </c>
      <c r="H241">
        <v>18</v>
      </c>
      <c r="I241">
        <v>-3500</v>
      </c>
    </row>
    <row r="242" spans="1:9">
      <c r="A242">
        <v>241</v>
      </c>
      <c r="B242">
        <v>1111</v>
      </c>
      <c r="C242">
        <v>306550</v>
      </c>
      <c r="D242" t="s">
        <v>451</v>
      </c>
      <c r="E242" t="s">
        <v>481</v>
      </c>
      <c r="F242">
        <v>59</v>
      </c>
      <c r="G242">
        <v>12.5</v>
      </c>
      <c r="H242">
        <v>15.5</v>
      </c>
      <c r="I242">
        <v>-1600</v>
      </c>
    </row>
    <row r="243" spans="1:9">
      <c r="A243">
        <v>242</v>
      </c>
      <c r="B243">
        <v>1111</v>
      </c>
      <c r="C243">
        <v>306552</v>
      </c>
      <c r="D243" t="s">
        <v>451</v>
      </c>
      <c r="E243" t="s">
        <v>486</v>
      </c>
      <c r="F243">
        <v>75</v>
      </c>
      <c r="G243">
        <v>12.5</v>
      </c>
      <c r="H243">
        <v>15</v>
      </c>
      <c r="I243">
        <v>-1600</v>
      </c>
    </row>
    <row r="244" spans="1:9">
      <c r="A244">
        <v>243</v>
      </c>
      <c r="B244">
        <v>1111</v>
      </c>
      <c r="C244">
        <v>306554</v>
      </c>
      <c r="D244" t="s">
        <v>451</v>
      </c>
      <c r="E244" t="s">
        <v>428</v>
      </c>
      <c r="F244">
        <v>72</v>
      </c>
      <c r="G244">
        <v>24</v>
      </c>
      <c r="H244">
        <v>26</v>
      </c>
      <c r="I244">
        <v>-6000</v>
      </c>
    </row>
    <row r="245" spans="1:9">
      <c r="A245">
        <v>244</v>
      </c>
      <c r="B245">
        <v>1112</v>
      </c>
      <c r="C245">
        <v>734</v>
      </c>
      <c r="D245" t="s">
        <v>451</v>
      </c>
      <c r="E245" t="s">
        <v>267</v>
      </c>
      <c r="F245">
        <v>92</v>
      </c>
      <c r="G245">
        <v>21.5</v>
      </c>
      <c r="H245">
        <v>17</v>
      </c>
      <c r="I245">
        <v>-2500</v>
      </c>
    </row>
    <row r="246" spans="1:9">
      <c r="A246">
        <v>245</v>
      </c>
      <c r="B246">
        <v>1112</v>
      </c>
      <c r="C246">
        <v>736</v>
      </c>
      <c r="D246" t="s">
        <v>451</v>
      </c>
      <c r="E246" t="s">
        <v>522</v>
      </c>
      <c r="F246">
        <v>80</v>
      </c>
      <c r="G246">
        <v>17.5</v>
      </c>
      <c r="H246">
        <v>17</v>
      </c>
      <c r="I246">
        <v>-3000</v>
      </c>
    </row>
    <row r="247" spans="1:9">
      <c r="A247">
        <v>246</v>
      </c>
      <c r="B247">
        <v>1112</v>
      </c>
      <c r="C247">
        <v>738</v>
      </c>
      <c r="D247" t="s">
        <v>451</v>
      </c>
      <c r="E247" t="s">
        <v>339</v>
      </c>
      <c r="F247">
        <v>72</v>
      </c>
      <c r="G247">
        <v>8.5</v>
      </c>
      <c r="H247">
        <v>5.5</v>
      </c>
      <c r="I247">
        <v>-240</v>
      </c>
    </row>
    <row r="248" spans="1:9">
      <c r="A248">
        <v>247</v>
      </c>
      <c r="B248">
        <v>1112</v>
      </c>
      <c r="C248">
        <v>740</v>
      </c>
      <c r="D248" t="s">
        <v>451</v>
      </c>
      <c r="E248" t="s">
        <v>461</v>
      </c>
      <c r="F248">
        <v>83</v>
      </c>
      <c r="G248">
        <v>9.5</v>
      </c>
      <c r="H248">
        <v>7.5</v>
      </c>
      <c r="I248">
        <v>-380</v>
      </c>
    </row>
    <row r="249" spans="1:9">
      <c r="A249">
        <v>248</v>
      </c>
      <c r="B249">
        <v>1112</v>
      </c>
      <c r="C249">
        <v>742</v>
      </c>
      <c r="D249" t="s">
        <v>451</v>
      </c>
      <c r="E249" t="s">
        <v>280</v>
      </c>
      <c r="F249">
        <v>81</v>
      </c>
      <c r="G249">
        <v>6.5</v>
      </c>
      <c r="H249">
        <v>9.5</v>
      </c>
      <c r="I249">
        <v>-500</v>
      </c>
    </row>
    <row r="250" spans="1:9">
      <c r="A250">
        <v>249</v>
      </c>
      <c r="B250">
        <v>1112</v>
      </c>
      <c r="C250">
        <v>744</v>
      </c>
      <c r="D250" t="s">
        <v>451</v>
      </c>
      <c r="E250" t="s">
        <v>545</v>
      </c>
      <c r="F250">
        <v>81</v>
      </c>
      <c r="G250">
        <v>9.5</v>
      </c>
      <c r="H250">
        <v>9.5</v>
      </c>
      <c r="I250">
        <v>-450</v>
      </c>
    </row>
    <row r="251" spans="1:9">
      <c r="A251">
        <v>250</v>
      </c>
      <c r="B251">
        <v>1112</v>
      </c>
      <c r="C251">
        <v>746</v>
      </c>
      <c r="D251" t="s">
        <v>451</v>
      </c>
      <c r="E251" t="s">
        <v>277</v>
      </c>
      <c r="F251">
        <v>62</v>
      </c>
      <c r="G251">
        <v>158.5</v>
      </c>
      <c r="H251">
        <v>166</v>
      </c>
      <c r="I251">
        <v>140</v>
      </c>
    </row>
    <row r="252" spans="1:9">
      <c r="A252">
        <v>251</v>
      </c>
      <c r="B252">
        <v>1112</v>
      </c>
      <c r="C252">
        <v>748</v>
      </c>
      <c r="D252" t="s">
        <v>451</v>
      </c>
      <c r="E252" t="s">
        <v>546</v>
      </c>
      <c r="F252">
        <v>73</v>
      </c>
      <c r="G252">
        <v>10.5</v>
      </c>
      <c r="H252">
        <v>10.5</v>
      </c>
      <c r="I252">
        <v>-600</v>
      </c>
    </row>
    <row r="253" spans="1:9">
      <c r="A253">
        <v>252</v>
      </c>
      <c r="B253">
        <v>1112</v>
      </c>
      <c r="C253">
        <v>750</v>
      </c>
      <c r="D253" t="s">
        <v>451</v>
      </c>
      <c r="E253" t="s">
        <v>457</v>
      </c>
      <c r="F253">
        <v>66</v>
      </c>
      <c r="G253">
        <v>6</v>
      </c>
      <c r="H253">
        <v>7.5</v>
      </c>
      <c r="I253">
        <v>-300</v>
      </c>
    </row>
    <row r="254" spans="1:9">
      <c r="A254">
        <v>253</v>
      </c>
      <c r="B254">
        <v>1112</v>
      </c>
      <c r="C254">
        <v>752</v>
      </c>
      <c r="D254" t="s">
        <v>451</v>
      </c>
      <c r="E254" t="s">
        <v>408</v>
      </c>
      <c r="F254">
        <v>59</v>
      </c>
      <c r="G254">
        <v>1.5</v>
      </c>
      <c r="H254">
        <v>1.5</v>
      </c>
      <c r="I254">
        <v>-125</v>
      </c>
    </row>
    <row r="255" spans="1:9">
      <c r="A255">
        <v>254</v>
      </c>
      <c r="B255">
        <v>1112</v>
      </c>
      <c r="C255">
        <v>754</v>
      </c>
      <c r="D255" t="s">
        <v>451</v>
      </c>
      <c r="E255" t="s">
        <v>247</v>
      </c>
      <c r="F255">
        <v>84</v>
      </c>
      <c r="G255">
        <v>141.5</v>
      </c>
      <c r="H255">
        <v>142</v>
      </c>
      <c r="I255">
        <v>250</v>
      </c>
    </row>
    <row r="256" spans="1:9">
      <c r="A256">
        <v>255</v>
      </c>
      <c r="B256">
        <v>1112</v>
      </c>
      <c r="C256">
        <v>758</v>
      </c>
      <c r="D256" t="s">
        <v>451</v>
      </c>
      <c r="E256" t="s">
        <v>474</v>
      </c>
      <c r="F256">
        <v>83</v>
      </c>
      <c r="G256">
        <v>24.5</v>
      </c>
      <c r="H256">
        <v>24</v>
      </c>
      <c r="I256">
        <v>-9000</v>
      </c>
    </row>
    <row r="257" spans="1:9">
      <c r="A257">
        <v>256</v>
      </c>
      <c r="B257">
        <v>1112</v>
      </c>
      <c r="C257">
        <v>760</v>
      </c>
      <c r="D257" t="s">
        <v>451</v>
      </c>
      <c r="E257" t="s">
        <v>547</v>
      </c>
      <c r="F257">
        <v>57</v>
      </c>
      <c r="G257">
        <v>138.5</v>
      </c>
      <c r="H257">
        <v>136.5</v>
      </c>
      <c r="I257">
        <v>105</v>
      </c>
    </row>
    <row r="258" spans="1:9">
      <c r="A258">
        <v>257</v>
      </c>
      <c r="B258">
        <v>1112</v>
      </c>
      <c r="C258">
        <v>762</v>
      </c>
      <c r="D258" t="s">
        <v>451</v>
      </c>
      <c r="E258" t="s">
        <v>43</v>
      </c>
      <c r="F258">
        <v>61</v>
      </c>
      <c r="G258">
        <v>20.5</v>
      </c>
      <c r="H258">
        <v>18.5</v>
      </c>
      <c r="I258">
        <v>-3000</v>
      </c>
    </row>
    <row r="259" spans="1:9">
      <c r="A259">
        <v>258</v>
      </c>
      <c r="B259">
        <v>1112</v>
      </c>
      <c r="C259">
        <v>764</v>
      </c>
      <c r="D259" t="s">
        <v>451</v>
      </c>
      <c r="E259" t="s">
        <v>337</v>
      </c>
      <c r="F259">
        <v>89</v>
      </c>
      <c r="G259">
        <v>15</v>
      </c>
      <c r="H259">
        <v>13.5</v>
      </c>
      <c r="I259">
        <v>-1200</v>
      </c>
    </row>
    <row r="260" spans="1:9">
      <c r="A260">
        <v>259</v>
      </c>
      <c r="B260">
        <v>1112</v>
      </c>
      <c r="C260">
        <v>766</v>
      </c>
      <c r="D260" t="s">
        <v>451</v>
      </c>
      <c r="E260" t="s">
        <v>197</v>
      </c>
      <c r="F260">
        <v>67</v>
      </c>
      <c r="G260">
        <v>2.5</v>
      </c>
      <c r="H260">
        <v>1</v>
      </c>
      <c r="I260">
        <v>-120</v>
      </c>
    </row>
    <row r="261" spans="1:9">
      <c r="A261">
        <v>260</v>
      </c>
      <c r="B261">
        <v>1112</v>
      </c>
      <c r="C261">
        <v>768</v>
      </c>
      <c r="D261" t="s">
        <v>451</v>
      </c>
      <c r="E261" t="s">
        <v>548</v>
      </c>
      <c r="F261">
        <v>69</v>
      </c>
      <c r="G261">
        <v>6</v>
      </c>
      <c r="H261">
        <v>6</v>
      </c>
      <c r="I261">
        <v>-260</v>
      </c>
    </row>
    <row r="262" spans="1:9">
      <c r="A262">
        <v>261</v>
      </c>
      <c r="B262">
        <v>1112</v>
      </c>
      <c r="C262">
        <v>770</v>
      </c>
      <c r="D262" t="s">
        <v>451</v>
      </c>
      <c r="E262" t="s">
        <v>528</v>
      </c>
      <c r="F262">
        <v>85</v>
      </c>
      <c r="G262">
        <v>2.5</v>
      </c>
      <c r="H262">
        <v>5.5</v>
      </c>
      <c r="I262">
        <v>-240</v>
      </c>
    </row>
    <row r="263" spans="1:9">
      <c r="A263">
        <v>262</v>
      </c>
      <c r="B263">
        <v>1112</v>
      </c>
      <c r="C263">
        <v>772</v>
      </c>
      <c r="D263" t="s">
        <v>451</v>
      </c>
      <c r="E263" t="s">
        <v>485</v>
      </c>
      <c r="F263">
        <v>55</v>
      </c>
      <c r="G263">
        <v>2</v>
      </c>
      <c r="H263">
        <v>2</v>
      </c>
      <c r="I263">
        <v>-135</v>
      </c>
    </row>
    <row r="264" spans="1:9">
      <c r="A264">
        <v>263</v>
      </c>
      <c r="B264">
        <v>1112</v>
      </c>
      <c r="C264">
        <v>306562</v>
      </c>
      <c r="D264" t="s">
        <v>451</v>
      </c>
      <c r="E264" t="s">
        <v>549</v>
      </c>
      <c r="F264">
        <v>80</v>
      </c>
      <c r="G264">
        <v>9.5</v>
      </c>
      <c r="H264">
        <v>8.5</v>
      </c>
      <c r="I264">
        <v>-450</v>
      </c>
    </row>
    <row r="265" spans="1:9">
      <c r="A265">
        <v>264</v>
      </c>
      <c r="B265">
        <v>1112</v>
      </c>
      <c r="C265">
        <v>306564</v>
      </c>
      <c r="D265" t="s">
        <v>451</v>
      </c>
      <c r="E265" t="s">
        <v>309</v>
      </c>
      <c r="F265">
        <v>77</v>
      </c>
      <c r="G265">
        <v>10</v>
      </c>
      <c r="H265">
        <v>11.5</v>
      </c>
      <c r="I265">
        <v>-800</v>
      </c>
    </row>
    <row r="266" spans="1:9">
      <c r="A266">
        <v>265</v>
      </c>
      <c r="B266">
        <v>1112</v>
      </c>
      <c r="C266">
        <v>306566</v>
      </c>
      <c r="D266" t="s">
        <v>451</v>
      </c>
      <c r="E266" t="s">
        <v>391</v>
      </c>
      <c r="F266">
        <v>73</v>
      </c>
      <c r="G266">
        <v>15.5</v>
      </c>
      <c r="H266">
        <v>14</v>
      </c>
      <c r="I266">
        <v>-1600</v>
      </c>
    </row>
    <row r="267" spans="1:9">
      <c r="A267">
        <v>266</v>
      </c>
      <c r="B267">
        <v>1112</v>
      </c>
      <c r="C267">
        <v>306568</v>
      </c>
      <c r="D267" t="s">
        <v>451</v>
      </c>
      <c r="E267" t="s">
        <v>177</v>
      </c>
      <c r="F267">
        <v>85</v>
      </c>
      <c r="G267">
        <v>12</v>
      </c>
      <c r="H267">
        <v>12.5</v>
      </c>
      <c r="I267">
        <v>-1000</v>
      </c>
    </row>
    <row r="268" spans="1:9">
      <c r="A268">
        <v>267</v>
      </c>
      <c r="B268">
        <v>1112</v>
      </c>
      <c r="C268">
        <v>306570</v>
      </c>
      <c r="D268" t="s">
        <v>451</v>
      </c>
      <c r="E268" t="s">
        <v>550</v>
      </c>
      <c r="F268">
        <v>77</v>
      </c>
      <c r="G268">
        <v>7</v>
      </c>
      <c r="H268">
        <v>7</v>
      </c>
      <c r="I268">
        <v>-310</v>
      </c>
    </row>
    <row r="269" spans="1:9">
      <c r="A269">
        <v>268</v>
      </c>
      <c r="B269">
        <v>1112</v>
      </c>
      <c r="C269">
        <v>306572</v>
      </c>
      <c r="D269" t="s">
        <v>451</v>
      </c>
      <c r="E269" t="s">
        <v>330</v>
      </c>
      <c r="F269">
        <v>76</v>
      </c>
      <c r="G269" t="s">
        <v>465</v>
      </c>
      <c r="H269">
        <v>142.5</v>
      </c>
      <c r="I269">
        <v>130</v>
      </c>
    </row>
    <row r="270" spans="1:9">
      <c r="A270">
        <v>269</v>
      </c>
      <c r="B270">
        <v>1112</v>
      </c>
      <c r="C270">
        <v>306574</v>
      </c>
      <c r="D270" t="s">
        <v>451</v>
      </c>
      <c r="E270" t="s">
        <v>314</v>
      </c>
      <c r="F270">
        <v>68</v>
      </c>
      <c r="G270" t="s">
        <v>465</v>
      </c>
      <c r="H270">
        <v>1.5</v>
      </c>
      <c r="I270">
        <v>-125</v>
      </c>
    </row>
    <row r="271" spans="1:9">
      <c r="A271">
        <v>270</v>
      </c>
      <c r="B271">
        <v>1112</v>
      </c>
      <c r="C271">
        <v>306576</v>
      </c>
      <c r="D271" t="s">
        <v>451</v>
      </c>
      <c r="E271" t="s">
        <v>516</v>
      </c>
      <c r="F271">
        <v>77</v>
      </c>
      <c r="G271">
        <v>4</v>
      </c>
      <c r="H271">
        <v>4.5</v>
      </c>
      <c r="I271">
        <v>-240</v>
      </c>
    </row>
    <row r="272" spans="1:9">
      <c r="A272">
        <v>271</v>
      </c>
      <c r="B272">
        <v>1112</v>
      </c>
      <c r="C272">
        <v>306578</v>
      </c>
      <c r="D272" t="s">
        <v>451</v>
      </c>
      <c r="E272" t="s">
        <v>551</v>
      </c>
      <c r="F272">
        <v>91</v>
      </c>
      <c r="G272">
        <v>138</v>
      </c>
      <c r="H272">
        <v>138</v>
      </c>
      <c r="I272">
        <v>125</v>
      </c>
    </row>
    <row r="273" spans="1:9">
      <c r="A273">
        <v>272</v>
      </c>
      <c r="B273">
        <v>1112</v>
      </c>
      <c r="C273">
        <v>306580</v>
      </c>
      <c r="D273" t="s">
        <v>451</v>
      </c>
      <c r="E273" t="s">
        <v>509</v>
      </c>
      <c r="F273">
        <v>57</v>
      </c>
      <c r="G273">
        <v>19</v>
      </c>
      <c r="H273">
        <v>15.5</v>
      </c>
      <c r="I273">
        <v>-2100</v>
      </c>
    </row>
    <row r="274" spans="1:9">
      <c r="A274">
        <v>273</v>
      </c>
      <c r="B274">
        <v>1112</v>
      </c>
      <c r="C274">
        <v>306582</v>
      </c>
      <c r="D274" t="s">
        <v>451</v>
      </c>
      <c r="E274" t="s">
        <v>133</v>
      </c>
      <c r="F274">
        <v>88</v>
      </c>
      <c r="G274">
        <v>23.5</v>
      </c>
      <c r="H274">
        <v>25</v>
      </c>
      <c r="I274">
        <v>-8000</v>
      </c>
    </row>
    <row r="275" spans="1:9">
      <c r="A275">
        <v>274</v>
      </c>
      <c r="B275">
        <v>1112</v>
      </c>
      <c r="C275">
        <v>306584</v>
      </c>
      <c r="D275" t="s">
        <v>451</v>
      </c>
      <c r="E275" t="s">
        <v>490</v>
      </c>
      <c r="F275">
        <v>83</v>
      </c>
      <c r="G275">
        <v>24.5</v>
      </c>
      <c r="H275">
        <v>24</v>
      </c>
      <c r="I275">
        <v>-8000</v>
      </c>
    </row>
    <row r="276" spans="1:9">
      <c r="A276">
        <v>275</v>
      </c>
      <c r="B276">
        <v>1112</v>
      </c>
      <c r="C276">
        <v>306586</v>
      </c>
      <c r="D276" t="s">
        <v>451</v>
      </c>
      <c r="E276" t="s">
        <v>455</v>
      </c>
      <c r="F276">
        <v>69</v>
      </c>
      <c r="G276">
        <v>18</v>
      </c>
      <c r="H276">
        <v>19.5</v>
      </c>
      <c r="I276">
        <v>-3500</v>
      </c>
    </row>
    <row r="277" spans="1:9">
      <c r="A277">
        <v>276</v>
      </c>
      <c r="B277">
        <v>1112</v>
      </c>
      <c r="C277">
        <v>306588</v>
      </c>
      <c r="D277" t="s">
        <v>451</v>
      </c>
      <c r="E277" t="s">
        <v>249</v>
      </c>
      <c r="F277">
        <v>75</v>
      </c>
      <c r="G277">
        <v>1</v>
      </c>
      <c r="H277">
        <v>2.5</v>
      </c>
      <c r="I277">
        <v>-135</v>
      </c>
    </row>
    <row r="278" spans="1:9">
      <c r="A278">
        <v>277</v>
      </c>
      <c r="B278">
        <v>1112</v>
      </c>
      <c r="C278">
        <v>306590</v>
      </c>
      <c r="D278" t="s">
        <v>451</v>
      </c>
      <c r="E278" t="s">
        <v>552</v>
      </c>
      <c r="F278">
        <v>77</v>
      </c>
      <c r="G278">
        <v>7</v>
      </c>
      <c r="H278">
        <v>10</v>
      </c>
      <c r="I278">
        <v>-500</v>
      </c>
    </row>
    <row r="279" spans="1:9">
      <c r="A279">
        <v>278</v>
      </c>
      <c r="B279">
        <v>1112</v>
      </c>
      <c r="C279">
        <v>306592</v>
      </c>
      <c r="D279" t="s">
        <v>451</v>
      </c>
      <c r="E279" t="s">
        <v>242</v>
      </c>
      <c r="F279">
        <v>75</v>
      </c>
      <c r="G279">
        <v>5</v>
      </c>
      <c r="H279">
        <v>4.5</v>
      </c>
      <c r="I279">
        <v>-190</v>
      </c>
    </row>
    <row r="280" spans="1:9">
      <c r="A280">
        <v>279</v>
      </c>
      <c r="B280">
        <v>1112</v>
      </c>
      <c r="C280">
        <v>306594</v>
      </c>
      <c r="D280" t="s">
        <v>451</v>
      </c>
      <c r="E280" t="s">
        <v>553</v>
      </c>
      <c r="F280">
        <v>62</v>
      </c>
      <c r="G280">
        <v>1</v>
      </c>
      <c r="H280">
        <v>2.5</v>
      </c>
      <c r="I280">
        <v>-145</v>
      </c>
    </row>
    <row r="281" spans="1:9">
      <c r="A281">
        <v>280</v>
      </c>
      <c r="B281">
        <v>1112</v>
      </c>
      <c r="C281">
        <v>306596</v>
      </c>
      <c r="D281" t="s">
        <v>451</v>
      </c>
      <c r="E281" t="s">
        <v>554</v>
      </c>
      <c r="F281">
        <v>67</v>
      </c>
      <c r="G281">
        <v>140.5</v>
      </c>
      <c r="H281">
        <v>131.5</v>
      </c>
      <c r="I281">
        <v>155</v>
      </c>
    </row>
    <row r="282" spans="1:9">
      <c r="A282">
        <v>281</v>
      </c>
      <c r="B282">
        <v>1113</v>
      </c>
      <c r="C282">
        <v>804</v>
      </c>
      <c r="D282" t="s">
        <v>451</v>
      </c>
      <c r="E282" t="s">
        <v>469</v>
      </c>
      <c r="F282">
        <v>80</v>
      </c>
      <c r="G282">
        <v>18.5</v>
      </c>
      <c r="H282">
        <v>19.5</v>
      </c>
      <c r="I282">
        <v>-4000</v>
      </c>
    </row>
    <row r="283" spans="1:9">
      <c r="A283">
        <v>282</v>
      </c>
      <c r="B283">
        <v>1113</v>
      </c>
      <c r="C283">
        <v>808</v>
      </c>
      <c r="D283" t="s">
        <v>451</v>
      </c>
      <c r="E283" t="s">
        <v>272</v>
      </c>
      <c r="F283">
        <v>75</v>
      </c>
      <c r="G283">
        <v>17.5</v>
      </c>
      <c r="H283">
        <v>21</v>
      </c>
      <c r="I283">
        <v>-5000</v>
      </c>
    </row>
    <row r="284" spans="1:9">
      <c r="A284">
        <v>283</v>
      </c>
      <c r="B284">
        <v>1113</v>
      </c>
      <c r="C284">
        <v>810</v>
      </c>
      <c r="D284" t="s">
        <v>451</v>
      </c>
      <c r="E284" t="s">
        <v>555</v>
      </c>
      <c r="F284">
        <v>86</v>
      </c>
      <c r="G284">
        <v>5</v>
      </c>
      <c r="H284">
        <v>5.5</v>
      </c>
      <c r="I284">
        <v>-250</v>
      </c>
    </row>
    <row r="285" spans="1:9">
      <c r="A285">
        <v>284</v>
      </c>
      <c r="B285">
        <v>1113</v>
      </c>
      <c r="C285">
        <v>812</v>
      </c>
      <c r="D285" t="s">
        <v>451</v>
      </c>
      <c r="E285" t="s">
        <v>556</v>
      </c>
      <c r="F285">
        <v>76</v>
      </c>
      <c r="G285">
        <v>8.5</v>
      </c>
      <c r="H285">
        <v>7</v>
      </c>
      <c r="I285">
        <v>-300</v>
      </c>
    </row>
    <row r="286" spans="1:9">
      <c r="A286">
        <v>285</v>
      </c>
      <c r="B286">
        <v>1113</v>
      </c>
      <c r="C286">
        <v>814</v>
      </c>
      <c r="D286" t="s">
        <v>451</v>
      </c>
      <c r="E286" t="s">
        <v>397</v>
      </c>
      <c r="F286">
        <v>62</v>
      </c>
      <c r="G286">
        <v>145</v>
      </c>
      <c r="H286">
        <v>143.5</v>
      </c>
      <c r="I286">
        <v>350</v>
      </c>
    </row>
    <row r="287" spans="1:9">
      <c r="A287">
        <v>286</v>
      </c>
      <c r="B287">
        <v>1113</v>
      </c>
      <c r="C287">
        <v>816</v>
      </c>
      <c r="D287" t="s">
        <v>451</v>
      </c>
      <c r="E287" t="s">
        <v>557</v>
      </c>
      <c r="F287">
        <v>79</v>
      </c>
      <c r="G287">
        <v>5</v>
      </c>
      <c r="H287">
        <v>5</v>
      </c>
      <c r="I287">
        <v>-210</v>
      </c>
    </row>
    <row r="288" spans="1:9">
      <c r="A288">
        <v>287</v>
      </c>
      <c r="B288">
        <v>1113</v>
      </c>
      <c r="C288">
        <v>818</v>
      </c>
      <c r="D288" t="s">
        <v>451</v>
      </c>
      <c r="E288" t="s">
        <v>131</v>
      </c>
      <c r="F288">
        <v>74</v>
      </c>
      <c r="G288">
        <v>141.5</v>
      </c>
      <c r="H288">
        <v>141.5</v>
      </c>
      <c r="I288">
        <v>155</v>
      </c>
    </row>
    <row r="289" spans="1:9">
      <c r="A289">
        <v>288</v>
      </c>
      <c r="B289">
        <v>1113</v>
      </c>
      <c r="C289">
        <v>820</v>
      </c>
      <c r="D289" t="s">
        <v>451</v>
      </c>
      <c r="E289" t="s">
        <v>531</v>
      </c>
      <c r="F289">
        <v>88</v>
      </c>
      <c r="G289">
        <v>12.5</v>
      </c>
      <c r="H289">
        <v>10.5</v>
      </c>
      <c r="I289">
        <v>-650</v>
      </c>
    </row>
    <row r="290" spans="1:9">
      <c r="A290">
        <v>289</v>
      </c>
      <c r="B290">
        <v>1113</v>
      </c>
      <c r="C290">
        <v>822</v>
      </c>
      <c r="D290" t="s">
        <v>451</v>
      </c>
      <c r="E290" t="s">
        <v>558</v>
      </c>
      <c r="F290">
        <v>71</v>
      </c>
      <c r="G290">
        <v>138</v>
      </c>
      <c r="H290">
        <v>137</v>
      </c>
      <c r="I290">
        <v>400</v>
      </c>
    </row>
    <row r="291" spans="1:9">
      <c r="A291">
        <v>290</v>
      </c>
      <c r="B291">
        <v>1113</v>
      </c>
      <c r="C291">
        <v>824</v>
      </c>
      <c r="D291" t="s">
        <v>451</v>
      </c>
      <c r="E291" t="s">
        <v>157</v>
      </c>
      <c r="F291">
        <v>81</v>
      </c>
      <c r="G291">
        <v>4.5</v>
      </c>
      <c r="H291">
        <v>5.5</v>
      </c>
      <c r="I291">
        <v>-240</v>
      </c>
    </row>
    <row r="292" spans="1:9">
      <c r="A292">
        <v>291</v>
      </c>
      <c r="B292">
        <v>1113</v>
      </c>
      <c r="C292">
        <v>826</v>
      </c>
      <c r="D292" t="s">
        <v>451</v>
      </c>
      <c r="E292" t="s">
        <v>511</v>
      </c>
      <c r="F292">
        <v>94</v>
      </c>
      <c r="G292">
        <v>27</v>
      </c>
      <c r="H292">
        <v>26.5</v>
      </c>
      <c r="I292">
        <v>-8000</v>
      </c>
    </row>
    <row r="293" spans="1:9">
      <c r="A293">
        <v>292</v>
      </c>
      <c r="B293">
        <v>1113</v>
      </c>
      <c r="C293">
        <v>828</v>
      </c>
      <c r="D293" t="s">
        <v>451</v>
      </c>
      <c r="E293" t="s">
        <v>122</v>
      </c>
      <c r="F293">
        <v>82</v>
      </c>
      <c r="G293">
        <v>27</v>
      </c>
      <c r="H293">
        <v>28</v>
      </c>
      <c r="I293">
        <v>-8000</v>
      </c>
    </row>
    <row r="294" spans="1:9">
      <c r="A294">
        <v>293</v>
      </c>
      <c r="B294">
        <v>1113</v>
      </c>
      <c r="C294">
        <v>830</v>
      </c>
      <c r="D294" t="s">
        <v>451</v>
      </c>
      <c r="E294" t="s">
        <v>559</v>
      </c>
      <c r="F294">
        <v>83</v>
      </c>
      <c r="G294">
        <v>11</v>
      </c>
      <c r="H294">
        <v>8.5</v>
      </c>
      <c r="I294">
        <v>-400</v>
      </c>
    </row>
    <row r="295" spans="1:9">
      <c r="A295">
        <v>294</v>
      </c>
      <c r="B295">
        <v>1113</v>
      </c>
      <c r="C295">
        <v>832</v>
      </c>
      <c r="D295" t="s">
        <v>451</v>
      </c>
      <c r="E295" t="s">
        <v>560</v>
      </c>
      <c r="F295">
        <v>57</v>
      </c>
      <c r="G295">
        <v>4</v>
      </c>
      <c r="H295">
        <v>3</v>
      </c>
      <c r="I295">
        <v>-145</v>
      </c>
    </row>
    <row r="296" spans="1:9">
      <c r="A296">
        <v>295</v>
      </c>
      <c r="B296">
        <v>1113</v>
      </c>
      <c r="C296">
        <v>834</v>
      </c>
      <c r="D296" t="s">
        <v>451</v>
      </c>
      <c r="E296" t="s">
        <v>483</v>
      </c>
      <c r="F296">
        <v>63</v>
      </c>
      <c r="G296">
        <v>8.5</v>
      </c>
      <c r="H296">
        <v>10</v>
      </c>
      <c r="I296">
        <v>-450</v>
      </c>
    </row>
    <row r="297" spans="1:9">
      <c r="A297">
        <v>296</v>
      </c>
      <c r="B297">
        <v>1113</v>
      </c>
      <c r="C297">
        <v>836</v>
      </c>
      <c r="D297" t="s">
        <v>451</v>
      </c>
      <c r="E297" t="s">
        <v>428</v>
      </c>
      <c r="F297">
        <v>71</v>
      </c>
      <c r="G297">
        <v>4.5</v>
      </c>
      <c r="H297">
        <v>6.5</v>
      </c>
      <c r="I297">
        <v>-260</v>
      </c>
    </row>
    <row r="298" spans="1:9">
      <c r="A298">
        <v>297</v>
      </c>
      <c r="B298">
        <v>1113</v>
      </c>
      <c r="C298">
        <v>306602</v>
      </c>
      <c r="D298" t="s">
        <v>451</v>
      </c>
      <c r="E298" t="s">
        <v>228</v>
      </c>
      <c r="F298">
        <v>87</v>
      </c>
      <c r="G298">
        <v>17.5</v>
      </c>
      <c r="H298">
        <v>16</v>
      </c>
      <c r="I298">
        <v>-2500</v>
      </c>
    </row>
    <row r="299" spans="1:9">
      <c r="A299">
        <v>298</v>
      </c>
      <c r="B299">
        <v>1113</v>
      </c>
      <c r="C299">
        <v>306604</v>
      </c>
      <c r="D299" t="s">
        <v>451</v>
      </c>
      <c r="E299" t="s">
        <v>561</v>
      </c>
      <c r="F299">
        <v>67</v>
      </c>
      <c r="G299">
        <v>143.5</v>
      </c>
      <c r="H299">
        <v>145.5</v>
      </c>
      <c r="I299">
        <v>550</v>
      </c>
    </row>
    <row r="300" spans="1:9">
      <c r="A300">
        <v>299</v>
      </c>
      <c r="B300">
        <v>1113</v>
      </c>
      <c r="C300">
        <v>306606</v>
      </c>
      <c r="D300" t="s">
        <v>451</v>
      </c>
      <c r="E300" t="s">
        <v>562</v>
      </c>
      <c r="F300">
        <v>88</v>
      </c>
      <c r="G300">
        <v>7</v>
      </c>
      <c r="H300">
        <v>4.5</v>
      </c>
      <c r="I300">
        <v>-200</v>
      </c>
    </row>
    <row r="301" spans="1:9">
      <c r="A301">
        <v>300</v>
      </c>
      <c r="B301">
        <v>1113</v>
      </c>
      <c r="C301">
        <v>306608</v>
      </c>
      <c r="D301" t="s">
        <v>451</v>
      </c>
      <c r="E301" t="s">
        <v>563</v>
      </c>
      <c r="F301">
        <v>70</v>
      </c>
      <c r="G301">
        <v>144</v>
      </c>
      <c r="H301">
        <v>145</v>
      </c>
      <c r="I301">
        <v>265</v>
      </c>
    </row>
    <row r="302" spans="1:9">
      <c r="A302">
        <v>301</v>
      </c>
      <c r="B302">
        <v>1113</v>
      </c>
      <c r="C302">
        <v>306610</v>
      </c>
      <c r="D302" t="s">
        <v>451</v>
      </c>
      <c r="E302" t="s">
        <v>564</v>
      </c>
      <c r="F302">
        <v>77</v>
      </c>
      <c r="G302">
        <v>145</v>
      </c>
      <c r="H302">
        <v>4</v>
      </c>
      <c r="I302">
        <v>-180</v>
      </c>
    </row>
    <row r="303" spans="1:9">
      <c r="A303">
        <v>302</v>
      </c>
      <c r="B303">
        <v>1113</v>
      </c>
      <c r="C303">
        <v>306612</v>
      </c>
      <c r="D303" t="s">
        <v>451</v>
      </c>
      <c r="E303" t="s">
        <v>501</v>
      </c>
      <c r="F303">
        <v>80</v>
      </c>
      <c r="G303">
        <v>28</v>
      </c>
      <c r="H303">
        <v>22</v>
      </c>
      <c r="I303">
        <v>-3500</v>
      </c>
    </row>
    <row r="304" spans="1:9">
      <c r="A304">
        <v>303</v>
      </c>
      <c r="B304">
        <v>1113</v>
      </c>
      <c r="C304">
        <v>306614</v>
      </c>
      <c r="D304" t="s">
        <v>451</v>
      </c>
      <c r="E304" t="s">
        <v>537</v>
      </c>
      <c r="F304">
        <v>84</v>
      </c>
      <c r="G304">
        <v>8.5</v>
      </c>
      <c r="H304">
        <v>7.5</v>
      </c>
      <c r="I304">
        <v>-340</v>
      </c>
    </row>
    <row r="305" spans="1:9">
      <c r="A305">
        <v>304</v>
      </c>
      <c r="B305">
        <v>1113</v>
      </c>
      <c r="C305">
        <v>306616</v>
      </c>
      <c r="D305" t="s">
        <v>451</v>
      </c>
      <c r="E305" t="s">
        <v>74</v>
      </c>
      <c r="F305">
        <v>72</v>
      </c>
      <c r="G305">
        <v>20.5</v>
      </c>
      <c r="H305">
        <v>22.5</v>
      </c>
      <c r="I305">
        <v>-9000</v>
      </c>
    </row>
    <row r="306" spans="1:9">
      <c r="A306">
        <v>305</v>
      </c>
      <c r="B306">
        <v>1113</v>
      </c>
      <c r="C306">
        <v>306618</v>
      </c>
      <c r="D306" t="s">
        <v>451</v>
      </c>
      <c r="E306" t="s">
        <v>541</v>
      </c>
      <c r="F306">
        <v>73</v>
      </c>
      <c r="G306">
        <v>15</v>
      </c>
      <c r="H306">
        <v>15</v>
      </c>
      <c r="I306">
        <v>-1600</v>
      </c>
    </row>
    <row r="307" spans="1:9">
      <c r="A307">
        <v>306</v>
      </c>
      <c r="B307">
        <v>1113</v>
      </c>
      <c r="C307">
        <v>306620</v>
      </c>
      <c r="D307" t="s">
        <v>451</v>
      </c>
      <c r="E307" t="s">
        <v>141</v>
      </c>
      <c r="F307">
        <v>91</v>
      </c>
      <c r="G307">
        <v>17.5</v>
      </c>
      <c r="H307">
        <v>18.5</v>
      </c>
      <c r="I307">
        <v>-5000</v>
      </c>
    </row>
    <row r="308" spans="1:9">
      <c r="A308">
        <v>307</v>
      </c>
      <c r="B308">
        <v>1113</v>
      </c>
      <c r="C308">
        <v>306622</v>
      </c>
      <c r="D308" t="s">
        <v>451</v>
      </c>
      <c r="E308" t="s">
        <v>565</v>
      </c>
      <c r="F308">
        <v>75</v>
      </c>
      <c r="G308">
        <v>3.5</v>
      </c>
      <c r="H308">
        <v>3</v>
      </c>
      <c r="I308">
        <v>-155</v>
      </c>
    </row>
    <row r="309" spans="1:9">
      <c r="A309">
        <v>308</v>
      </c>
      <c r="B309">
        <v>1113</v>
      </c>
      <c r="C309">
        <v>306624</v>
      </c>
      <c r="D309" t="s">
        <v>451</v>
      </c>
      <c r="E309" t="s">
        <v>525</v>
      </c>
      <c r="F309">
        <v>74</v>
      </c>
      <c r="G309">
        <v>16.5</v>
      </c>
      <c r="H309">
        <v>17.5</v>
      </c>
      <c r="I309">
        <v>-3000</v>
      </c>
    </row>
    <row r="310" spans="1:9">
      <c r="A310">
        <v>309</v>
      </c>
      <c r="B310">
        <v>1113</v>
      </c>
      <c r="C310">
        <v>306628</v>
      </c>
      <c r="D310" t="s">
        <v>451</v>
      </c>
      <c r="E310" t="s">
        <v>538</v>
      </c>
      <c r="F310">
        <v>94</v>
      </c>
      <c r="G310">
        <v>137</v>
      </c>
      <c r="H310">
        <v>136</v>
      </c>
      <c r="I310">
        <v>150</v>
      </c>
    </row>
    <row r="311" spans="1:9">
      <c r="A311">
        <v>310</v>
      </c>
      <c r="B311">
        <v>1114</v>
      </c>
      <c r="C311">
        <v>846</v>
      </c>
      <c r="D311" t="s">
        <v>451</v>
      </c>
      <c r="E311" t="s">
        <v>24</v>
      </c>
      <c r="F311">
        <v>91</v>
      </c>
      <c r="G311">
        <v>15.5</v>
      </c>
      <c r="H311">
        <v>17</v>
      </c>
      <c r="I311">
        <v>-2500</v>
      </c>
    </row>
    <row r="312" spans="1:9">
      <c r="A312">
        <v>311</v>
      </c>
      <c r="B312">
        <v>1114</v>
      </c>
      <c r="C312">
        <v>848</v>
      </c>
      <c r="D312" t="s">
        <v>451</v>
      </c>
      <c r="E312" t="s">
        <v>301</v>
      </c>
      <c r="F312">
        <v>77</v>
      </c>
      <c r="G312">
        <v>14.5</v>
      </c>
      <c r="H312">
        <v>12.5</v>
      </c>
      <c r="I312">
        <v>-800</v>
      </c>
    </row>
    <row r="313" spans="1:9">
      <c r="A313">
        <v>312</v>
      </c>
      <c r="B313">
        <v>1114</v>
      </c>
      <c r="C313">
        <v>850</v>
      </c>
      <c r="D313" t="s">
        <v>451</v>
      </c>
      <c r="E313" t="s">
        <v>194</v>
      </c>
      <c r="F313">
        <v>74</v>
      </c>
      <c r="G313">
        <v>10.5</v>
      </c>
      <c r="H313">
        <v>12</v>
      </c>
      <c r="I313">
        <v>-800</v>
      </c>
    </row>
    <row r="314" spans="1:9">
      <c r="A314">
        <v>313</v>
      </c>
      <c r="B314">
        <v>1114</v>
      </c>
      <c r="C314">
        <v>852</v>
      </c>
      <c r="D314" t="s">
        <v>451</v>
      </c>
      <c r="E314" t="s">
        <v>495</v>
      </c>
      <c r="F314">
        <v>72</v>
      </c>
      <c r="G314">
        <v>11</v>
      </c>
      <c r="H314">
        <v>10</v>
      </c>
      <c r="I314">
        <v>-550</v>
      </c>
    </row>
    <row r="315" spans="1:9">
      <c r="A315">
        <v>314</v>
      </c>
      <c r="B315">
        <v>1114</v>
      </c>
      <c r="C315">
        <v>854</v>
      </c>
      <c r="D315" t="s">
        <v>451</v>
      </c>
      <c r="E315" t="s">
        <v>359</v>
      </c>
      <c r="F315">
        <v>85</v>
      </c>
      <c r="G315">
        <v>8.5</v>
      </c>
      <c r="H315">
        <v>8</v>
      </c>
      <c r="I315">
        <v>-360</v>
      </c>
    </row>
    <row r="316" spans="1:9">
      <c r="A316">
        <v>315</v>
      </c>
      <c r="B316">
        <v>1114</v>
      </c>
      <c r="C316">
        <v>856</v>
      </c>
      <c r="D316" t="s">
        <v>451</v>
      </c>
      <c r="E316" t="s">
        <v>233</v>
      </c>
      <c r="F316">
        <v>53</v>
      </c>
      <c r="G316">
        <v>1.5</v>
      </c>
      <c r="H316">
        <v>134.5</v>
      </c>
      <c r="I316">
        <v>100</v>
      </c>
    </row>
    <row r="317" spans="1:9">
      <c r="A317">
        <v>316</v>
      </c>
      <c r="B317">
        <v>1114</v>
      </c>
      <c r="C317">
        <v>858</v>
      </c>
      <c r="D317" t="s">
        <v>451</v>
      </c>
      <c r="E317" t="s">
        <v>506</v>
      </c>
      <c r="F317">
        <v>70</v>
      </c>
      <c r="G317">
        <v>15.5</v>
      </c>
      <c r="H317">
        <v>16.5</v>
      </c>
      <c r="I317">
        <v>-2500</v>
      </c>
    </row>
    <row r="318" spans="1:9">
      <c r="A318">
        <v>317</v>
      </c>
      <c r="B318">
        <v>1114</v>
      </c>
      <c r="C318">
        <v>860</v>
      </c>
      <c r="D318" t="s">
        <v>451</v>
      </c>
      <c r="E318" t="s">
        <v>566</v>
      </c>
      <c r="F318">
        <v>77</v>
      </c>
      <c r="G318">
        <v>4.5</v>
      </c>
      <c r="H318">
        <v>5.5</v>
      </c>
      <c r="I318">
        <v>-240</v>
      </c>
    </row>
    <row r="319" spans="1:9">
      <c r="A319">
        <v>318</v>
      </c>
      <c r="B319">
        <v>1114</v>
      </c>
      <c r="C319">
        <v>862</v>
      </c>
      <c r="D319" t="s">
        <v>451</v>
      </c>
      <c r="E319" t="s">
        <v>463</v>
      </c>
      <c r="F319">
        <v>92</v>
      </c>
      <c r="G319">
        <v>149</v>
      </c>
      <c r="H319">
        <v>2.5</v>
      </c>
      <c r="I319">
        <v>-150</v>
      </c>
    </row>
    <row r="320" spans="1:9">
      <c r="A320">
        <v>319</v>
      </c>
      <c r="B320">
        <v>1114</v>
      </c>
      <c r="C320">
        <v>864</v>
      </c>
      <c r="D320" t="s">
        <v>451</v>
      </c>
      <c r="E320" t="s">
        <v>58</v>
      </c>
      <c r="F320">
        <v>80</v>
      </c>
      <c r="G320">
        <v>10</v>
      </c>
      <c r="H320">
        <v>12.5</v>
      </c>
      <c r="I320">
        <v>-850</v>
      </c>
    </row>
    <row r="321" spans="1:9">
      <c r="A321">
        <v>320</v>
      </c>
      <c r="B321">
        <v>1114</v>
      </c>
      <c r="C321">
        <v>866</v>
      </c>
      <c r="D321" t="s">
        <v>451</v>
      </c>
      <c r="E321" t="s">
        <v>473</v>
      </c>
      <c r="F321">
        <v>83</v>
      </c>
      <c r="G321">
        <v>18.5</v>
      </c>
      <c r="H321">
        <v>20</v>
      </c>
      <c r="I321">
        <v>-5000</v>
      </c>
    </row>
    <row r="322" spans="1:9">
      <c r="A322">
        <v>321</v>
      </c>
      <c r="B322">
        <v>1114</v>
      </c>
      <c r="C322">
        <v>868</v>
      </c>
      <c r="D322" t="s">
        <v>451</v>
      </c>
      <c r="E322" t="s">
        <v>515</v>
      </c>
      <c r="F322">
        <v>70</v>
      </c>
      <c r="G322">
        <v>22</v>
      </c>
      <c r="H322">
        <v>23</v>
      </c>
      <c r="I322">
        <v>-8000</v>
      </c>
    </row>
    <row r="323" spans="1:9">
      <c r="A323">
        <v>322</v>
      </c>
      <c r="B323">
        <v>1114</v>
      </c>
      <c r="C323">
        <v>870</v>
      </c>
      <c r="D323" t="s">
        <v>451</v>
      </c>
      <c r="E323" t="s">
        <v>513</v>
      </c>
      <c r="F323">
        <v>64</v>
      </c>
      <c r="G323">
        <v>15.5</v>
      </c>
      <c r="H323">
        <v>13</v>
      </c>
      <c r="I323">
        <v>-950</v>
      </c>
    </row>
    <row r="324" spans="1:9">
      <c r="A324">
        <v>323</v>
      </c>
      <c r="B324">
        <v>1114</v>
      </c>
      <c r="C324">
        <v>874</v>
      </c>
      <c r="D324" t="s">
        <v>451</v>
      </c>
      <c r="E324" t="s">
        <v>47</v>
      </c>
      <c r="F324">
        <v>95</v>
      </c>
      <c r="G324">
        <v>24.5</v>
      </c>
      <c r="H324">
        <v>28</v>
      </c>
      <c r="I324">
        <v>-10000</v>
      </c>
    </row>
    <row r="325" spans="1:9">
      <c r="A325">
        <v>324</v>
      </c>
      <c r="B325">
        <v>1114</v>
      </c>
      <c r="C325">
        <v>876</v>
      </c>
      <c r="D325" t="s">
        <v>451</v>
      </c>
      <c r="E325" t="s">
        <v>567</v>
      </c>
      <c r="F325">
        <v>68</v>
      </c>
      <c r="G325">
        <v>6</v>
      </c>
      <c r="I325">
        <v>-280</v>
      </c>
    </row>
    <row r="326" spans="1:9">
      <c r="A326">
        <v>325</v>
      </c>
      <c r="B326">
        <v>1114</v>
      </c>
      <c r="C326">
        <v>878</v>
      </c>
      <c r="D326" t="s">
        <v>451</v>
      </c>
      <c r="E326" t="s">
        <v>497</v>
      </c>
      <c r="F326">
        <v>68</v>
      </c>
      <c r="G326">
        <v>10.5</v>
      </c>
      <c r="H326">
        <v>5.5</v>
      </c>
      <c r="I326">
        <v>-250</v>
      </c>
    </row>
    <row r="327" spans="1:9">
      <c r="A327">
        <v>326</v>
      </c>
      <c r="B327">
        <v>1114</v>
      </c>
      <c r="C327">
        <v>880</v>
      </c>
      <c r="D327" t="s">
        <v>451</v>
      </c>
      <c r="E327" t="s">
        <v>475</v>
      </c>
      <c r="F327">
        <v>96</v>
      </c>
      <c r="G327">
        <v>8</v>
      </c>
      <c r="H327">
        <v>7</v>
      </c>
      <c r="I327">
        <v>-300</v>
      </c>
    </row>
    <row r="328" spans="1:9">
      <c r="A328">
        <v>327</v>
      </c>
      <c r="B328">
        <v>1114</v>
      </c>
      <c r="C328">
        <v>882</v>
      </c>
      <c r="D328" t="s">
        <v>451</v>
      </c>
      <c r="E328" t="s">
        <v>460</v>
      </c>
      <c r="F328">
        <v>69</v>
      </c>
      <c r="G328">
        <v>3</v>
      </c>
      <c r="H328">
        <v>1.5</v>
      </c>
      <c r="I328">
        <v>-125</v>
      </c>
    </row>
    <row r="329" spans="1:9">
      <c r="A329">
        <v>328</v>
      </c>
      <c r="B329">
        <v>1114</v>
      </c>
      <c r="C329">
        <v>884</v>
      </c>
      <c r="D329" t="s">
        <v>451</v>
      </c>
      <c r="E329" t="s">
        <v>512</v>
      </c>
      <c r="F329">
        <v>77</v>
      </c>
      <c r="G329">
        <v>11</v>
      </c>
      <c r="H329">
        <v>8</v>
      </c>
      <c r="I329">
        <v>-420</v>
      </c>
    </row>
    <row r="330" spans="1:9">
      <c r="A330">
        <v>329</v>
      </c>
      <c r="B330">
        <v>1114</v>
      </c>
      <c r="C330">
        <v>886</v>
      </c>
      <c r="D330" t="s">
        <v>451</v>
      </c>
      <c r="E330" t="s">
        <v>269</v>
      </c>
      <c r="F330">
        <v>103</v>
      </c>
      <c r="G330">
        <v>23.5</v>
      </c>
      <c r="H330">
        <v>27.5</v>
      </c>
      <c r="I330">
        <v>-10000</v>
      </c>
    </row>
    <row r="331" spans="1:9">
      <c r="A331">
        <v>330</v>
      </c>
      <c r="B331">
        <v>1114</v>
      </c>
      <c r="C331">
        <v>888</v>
      </c>
      <c r="D331" t="s">
        <v>451</v>
      </c>
      <c r="E331" t="s">
        <v>486</v>
      </c>
      <c r="F331">
        <v>78</v>
      </c>
      <c r="G331">
        <v>14.5</v>
      </c>
      <c r="H331">
        <v>16</v>
      </c>
      <c r="I331">
        <v>-2000</v>
      </c>
    </row>
    <row r="332" spans="1:9">
      <c r="A332">
        <v>331</v>
      </c>
      <c r="B332">
        <v>1114</v>
      </c>
      <c r="C332">
        <v>890</v>
      </c>
      <c r="D332" t="s">
        <v>451</v>
      </c>
      <c r="E332" t="s">
        <v>428</v>
      </c>
      <c r="F332">
        <v>59</v>
      </c>
      <c r="G332">
        <v>3</v>
      </c>
      <c r="H332">
        <v>4</v>
      </c>
      <c r="I332">
        <v>-180</v>
      </c>
    </row>
    <row r="333" spans="1:9">
      <c r="A333">
        <v>332</v>
      </c>
      <c r="B333">
        <v>1114</v>
      </c>
      <c r="C333">
        <v>306634</v>
      </c>
      <c r="D333" t="s">
        <v>451</v>
      </c>
      <c r="E333" t="s">
        <v>568</v>
      </c>
      <c r="F333">
        <v>64</v>
      </c>
      <c r="G333">
        <v>149.5</v>
      </c>
      <c r="H333">
        <v>152.5</v>
      </c>
      <c r="I333">
        <v>190</v>
      </c>
    </row>
    <row r="334" spans="1:9">
      <c r="A334">
        <v>333</v>
      </c>
      <c r="B334">
        <v>1114</v>
      </c>
      <c r="C334">
        <v>306636</v>
      </c>
      <c r="D334" t="s">
        <v>451</v>
      </c>
      <c r="E334" t="s">
        <v>471</v>
      </c>
      <c r="F334">
        <v>64</v>
      </c>
      <c r="G334">
        <v>21.5</v>
      </c>
      <c r="H334">
        <v>20.5</v>
      </c>
      <c r="I334">
        <v>-6000</v>
      </c>
    </row>
    <row r="335" spans="1:9">
      <c r="A335">
        <v>334</v>
      </c>
      <c r="B335">
        <v>1114</v>
      </c>
      <c r="C335">
        <v>306638</v>
      </c>
      <c r="D335" t="s">
        <v>451</v>
      </c>
      <c r="E335" t="s">
        <v>390</v>
      </c>
      <c r="F335">
        <v>60</v>
      </c>
      <c r="G335">
        <v>36</v>
      </c>
      <c r="H335">
        <v>33.5</v>
      </c>
      <c r="I335" t="s">
        <v>488</v>
      </c>
    </row>
    <row r="336" spans="1:9">
      <c r="A336">
        <v>335</v>
      </c>
      <c r="B336">
        <v>1114</v>
      </c>
      <c r="C336">
        <v>306640</v>
      </c>
      <c r="D336" t="s">
        <v>451</v>
      </c>
      <c r="E336" t="s">
        <v>322</v>
      </c>
      <c r="F336">
        <v>96</v>
      </c>
      <c r="G336">
        <v>18</v>
      </c>
      <c r="H336">
        <v>20.5</v>
      </c>
      <c r="I336">
        <v>-5000</v>
      </c>
    </row>
    <row r="337" spans="1:9">
      <c r="A337">
        <v>336</v>
      </c>
      <c r="B337">
        <v>1114</v>
      </c>
      <c r="C337">
        <v>306642</v>
      </c>
      <c r="D337" t="s">
        <v>451</v>
      </c>
      <c r="E337" t="s">
        <v>489</v>
      </c>
      <c r="F337">
        <v>80</v>
      </c>
      <c r="G337">
        <v>11.5</v>
      </c>
      <c r="H337">
        <v>12.5</v>
      </c>
      <c r="I337">
        <v>-900</v>
      </c>
    </row>
    <row r="338" spans="1:9">
      <c r="A338">
        <v>337</v>
      </c>
      <c r="B338">
        <v>1114</v>
      </c>
      <c r="C338">
        <v>306644</v>
      </c>
      <c r="D338" t="s">
        <v>451</v>
      </c>
      <c r="E338" t="s">
        <v>468</v>
      </c>
      <c r="F338">
        <v>67</v>
      </c>
      <c r="G338">
        <v>8.5</v>
      </c>
      <c r="H338">
        <v>8</v>
      </c>
      <c r="I338">
        <v>-350</v>
      </c>
    </row>
    <row r="339" spans="1:9">
      <c r="A339">
        <v>338</v>
      </c>
      <c r="B339">
        <v>1114</v>
      </c>
      <c r="C339">
        <v>306646</v>
      </c>
      <c r="D339" t="s">
        <v>451</v>
      </c>
      <c r="E339" t="s">
        <v>552</v>
      </c>
      <c r="F339">
        <v>77</v>
      </c>
      <c r="G339">
        <v>151.5</v>
      </c>
      <c r="H339">
        <v>158</v>
      </c>
      <c r="I339">
        <v>165</v>
      </c>
    </row>
    <row r="340" spans="1:9">
      <c r="A340">
        <v>339</v>
      </c>
      <c r="B340">
        <v>1114</v>
      </c>
      <c r="C340">
        <v>306648</v>
      </c>
      <c r="D340" t="s">
        <v>451</v>
      </c>
      <c r="E340" t="s">
        <v>542</v>
      </c>
      <c r="F340">
        <v>75</v>
      </c>
      <c r="G340">
        <v>137.5</v>
      </c>
      <c r="H340">
        <v>138.5</v>
      </c>
      <c r="I340">
        <v>130</v>
      </c>
    </row>
    <row r="341" spans="1:9">
      <c r="A341">
        <v>340</v>
      </c>
      <c r="B341">
        <v>1114</v>
      </c>
      <c r="C341">
        <v>306650</v>
      </c>
      <c r="D341" t="s">
        <v>451</v>
      </c>
      <c r="E341" t="s">
        <v>569</v>
      </c>
      <c r="F341">
        <v>63</v>
      </c>
      <c r="G341">
        <v>10</v>
      </c>
      <c r="H341">
        <v>10</v>
      </c>
      <c r="I341">
        <v>-550</v>
      </c>
    </row>
    <row r="342" spans="1:9">
      <c r="A342">
        <v>341</v>
      </c>
      <c r="B342">
        <v>1114</v>
      </c>
      <c r="C342">
        <v>306652</v>
      </c>
      <c r="D342" t="s">
        <v>451</v>
      </c>
      <c r="E342" t="s">
        <v>366</v>
      </c>
      <c r="F342">
        <v>79</v>
      </c>
      <c r="G342">
        <v>12</v>
      </c>
      <c r="H342">
        <v>11.5</v>
      </c>
      <c r="I342">
        <v>-800</v>
      </c>
    </row>
    <row r="343" spans="1:9">
      <c r="A343">
        <v>342</v>
      </c>
      <c r="B343">
        <v>1114</v>
      </c>
      <c r="C343">
        <v>306654</v>
      </c>
      <c r="D343" t="s">
        <v>451</v>
      </c>
      <c r="E343" t="s">
        <v>281</v>
      </c>
      <c r="F343">
        <v>63</v>
      </c>
      <c r="G343">
        <v>28</v>
      </c>
      <c r="H343">
        <v>22.5</v>
      </c>
      <c r="I343">
        <v>-4500</v>
      </c>
    </row>
    <row r="344" spans="1:9">
      <c r="A344">
        <v>343</v>
      </c>
      <c r="B344">
        <v>1114</v>
      </c>
      <c r="C344">
        <v>306656</v>
      </c>
      <c r="D344" t="s">
        <v>451</v>
      </c>
      <c r="E344" t="s">
        <v>116</v>
      </c>
      <c r="F344">
        <v>77</v>
      </c>
      <c r="G344">
        <v>153</v>
      </c>
      <c r="H344">
        <v>152.5</v>
      </c>
      <c r="I344">
        <v>120</v>
      </c>
    </row>
    <row r="345" spans="1:9">
      <c r="A345">
        <v>344</v>
      </c>
      <c r="B345">
        <v>1114</v>
      </c>
      <c r="C345">
        <v>306658</v>
      </c>
      <c r="D345" t="s">
        <v>451</v>
      </c>
      <c r="E345" t="s">
        <v>570</v>
      </c>
      <c r="F345">
        <v>82</v>
      </c>
      <c r="G345">
        <v>2</v>
      </c>
      <c r="H345">
        <v>2.5</v>
      </c>
      <c r="I345">
        <v>-140</v>
      </c>
    </row>
    <row r="346" spans="1:9">
      <c r="A346">
        <v>345</v>
      </c>
      <c r="B346">
        <v>1114</v>
      </c>
      <c r="C346">
        <v>306660</v>
      </c>
      <c r="D346" t="s">
        <v>451</v>
      </c>
      <c r="E346" t="s">
        <v>536</v>
      </c>
      <c r="F346">
        <v>67</v>
      </c>
      <c r="G346">
        <v>1</v>
      </c>
      <c r="H346">
        <v>142.5</v>
      </c>
      <c r="I346">
        <v>130</v>
      </c>
    </row>
    <row r="347" spans="1:9">
      <c r="A347">
        <v>346</v>
      </c>
      <c r="B347">
        <v>1114</v>
      </c>
      <c r="C347">
        <v>306662</v>
      </c>
      <c r="D347" t="s">
        <v>451</v>
      </c>
      <c r="E347" t="s">
        <v>549</v>
      </c>
      <c r="F347">
        <v>87</v>
      </c>
      <c r="G347">
        <v>8</v>
      </c>
      <c r="H347">
        <v>10</v>
      </c>
      <c r="I347">
        <v>-430</v>
      </c>
    </row>
    <row r="348" spans="1:9">
      <c r="A348">
        <v>347</v>
      </c>
      <c r="B348">
        <v>1114</v>
      </c>
      <c r="C348">
        <v>306664</v>
      </c>
      <c r="D348" t="s">
        <v>451</v>
      </c>
      <c r="E348" t="s">
        <v>342</v>
      </c>
      <c r="F348">
        <v>94</v>
      </c>
      <c r="G348">
        <v>26</v>
      </c>
      <c r="H348">
        <v>29.5</v>
      </c>
      <c r="I348">
        <v>-10000</v>
      </c>
    </row>
    <row r="349" spans="1:9">
      <c r="A349">
        <v>348</v>
      </c>
      <c r="B349">
        <v>1114</v>
      </c>
      <c r="C349">
        <v>306666</v>
      </c>
      <c r="D349" t="s">
        <v>451</v>
      </c>
      <c r="E349" t="s">
        <v>535</v>
      </c>
      <c r="F349">
        <v>69</v>
      </c>
      <c r="G349">
        <v>8</v>
      </c>
      <c r="H349">
        <v>10.5</v>
      </c>
      <c r="I349">
        <v>-500</v>
      </c>
    </row>
    <row r="350" spans="1:9">
      <c r="A350">
        <v>349</v>
      </c>
      <c r="B350">
        <v>1114</v>
      </c>
      <c r="C350">
        <v>306670</v>
      </c>
      <c r="D350" t="s">
        <v>451</v>
      </c>
      <c r="E350" t="s">
        <v>374</v>
      </c>
      <c r="F350">
        <v>86</v>
      </c>
      <c r="G350">
        <v>20.5</v>
      </c>
      <c r="H350">
        <v>20.5</v>
      </c>
      <c r="I350">
        <v>-7000</v>
      </c>
    </row>
    <row r="351" spans="1:9">
      <c r="A351">
        <v>350</v>
      </c>
      <c r="B351">
        <v>1115</v>
      </c>
      <c r="C351">
        <v>602</v>
      </c>
      <c r="D351" t="s">
        <v>451</v>
      </c>
      <c r="E351" t="s">
        <v>339</v>
      </c>
      <c r="F351">
        <v>60</v>
      </c>
      <c r="G351">
        <v>7.5</v>
      </c>
      <c r="H351">
        <v>6</v>
      </c>
      <c r="I351">
        <v>-260</v>
      </c>
    </row>
    <row r="352" spans="1:9">
      <c r="A352">
        <v>351</v>
      </c>
      <c r="B352">
        <v>1115</v>
      </c>
      <c r="C352">
        <v>604</v>
      </c>
      <c r="D352" t="s">
        <v>451</v>
      </c>
      <c r="E352" t="s">
        <v>267</v>
      </c>
      <c r="F352">
        <v>63</v>
      </c>
      <c r="G352" t="s">
        <v>465</v>
      </c>
      <c r="H352">
        <v>147.5</v>
      </c>
      <c r="I352">
        <v>100</v>
      </c>
    </row>
    <row r="353" spans="1:9">
      <c r="A353">
        <v>352</v>
      </c>
      <c r="B353">
        <v>1115</v>
      </c>
      <c r="C353">
        <v>606</v>
      </c>
      <c r="D353" t="s">
        <v>451</v>
      </c>
      <c r="E353" t="s">
        <v>571</v>
      </c>
      <c r="F353">
        <v>81</v>
      </c>
      <c r="G353">
        <v>9.5</v>
      </c>
      <c r="H353">
        <v>9.5</v>
      </c>
      <c r="I353">
        <v>-500</v>
      </c>
    </row>
    <row r="354" spans="1:9">
      <c r="A354">
        <v>353</v>
      </c>
      <c r="B354">
        <v>1115</v>
      </c>
      <c r="C354">
        <v>608</v>
      </c>
      <c r="D354" t="s">
        <v>451</v>
      </c>
      <c r="E354" t="s">
        <v>547</v>
      </c>
      <c r="F354">
        <v>85</v>
      </c>
      <c r="G354">
        <v>2</v>
      </c>
      <c r="H354">
        <v>3.5</v>
      </c>
      <c r="I354">
        <v>-160</v>
      </c>
    </row>
    <row r="355" spans="1:9">
      <c r="A355">
        <v>354</v>
      </c>
      <c r="B355">
        <v>1115</v>
      </c>
      <c r="C355">
        <v>610</v>
      </c>
      <c r="D355" t="s">
        <v>451</v>
      </c>
      <c r="E355" t="s">
        <v>519</v>
      </c>
      <c r="F355">
        <v>80</v>
      </c>
      <c r="G355">
        <v>7</v>
      </c>
      <c r="H355">
        <v>7</v>
      </c>
      <c r="I355">
        <v>-310</v>
      </c>
    </row>
    <row r="356" spans="1:9">
      <c r="A356">
        <v>355</v>
      </c>
      <c r="B356">
        <v>1115</v>
      </c>
      <c r="C356">
        <v>614</v>
      </c>
      <c r="D356" t="s">
        <v>451</v>
      </c>
      <c r="E356" t="s">
        <v>494</v>
      </c>
      <c r="F356">
        <v>75</v>
      </c>
      <c r="G356">
        <v>16.5</v>
      </c>
      <c r="H356">
        <v>18.5</v>
      </c>
      <c r="I356">
        <v>-4000</v>
      </c>
    </row>
    <row r="357" spans="1:9">
      <c r="A357">
        <v>356</v>
      </c>
      <c r="B357">
        <v>1115</v>
      </c>
      <c r="C357">
        <v>616</v>
      </c>
      <c r="D357" t="s">
        <v>451</v>
      </c>
      <c r="E357" t="s">
        <v>467</v>
      </c>
      <c r="F357">
        <v>68</v>
      </c>
      <c r="G357">
        <v>9</v>
      </c>
      <c r="H357">
        <v>12</v>
      </c>
      <c r="I357">
        <v>-750</v>
      </c>
    </row>
    <row r="358" spans="1:9">
      <c r="A358">
        <v>357</v>
      </c>
      <c r="B358">
        <v>1115</v>
      </c>
      <c r="C358">
        <v>618</v>
      </c>
      <c r="D358" t="s">
        <v>451</v>
      </c>
      <c r="E358" t="s">
        <v>355</v>
      </c>
      <c r="F358">
        <v>59</v>
      </c>
      <c r="G358">
        <v>2</v>
      </c>
      <c r="H358">
        <v>142.5</v>
      </c>
      <c r="I358">
        <v>125</v>
      </c>
    </row>
    <row r="359" spans="1:9">
      <c r="A359">
        <v>358</v>
      </c>
      <c r="B359">
        <v>1115</v>
      </c>
      <c r="C359">
        <v>620</v>
      </c>
      <c r="D359" t="s">
        <v>451</v>
      </c>
      <c r="E359" t="s">
        <v>251</v>
      </c>
      <c r="F359">
        <v>87</v>
      </c>
      <c r="G359">
        <v>4</v>
      </c>
      <c r="H359">
        <v>3.5</v>
      </c>
      <c r="I359">
        <v>-165</v>
      </c>
    </row>
    <row r="360" spans="1:9">
      <c r="A360">
        <v>359</v>
      </c>
      <c r="B360">
        <v>1115</v>
      </c>
      <c r="C360">
        <v>622</v>
      </c>
      <c r="D360" t="s">
        <v>451</v>
      </c>
      <c r="E360" t="s">
        <v>457</v>
      </c>
      <c r="F360">
        <v>74</v>
      </c>
      <c r="G360">
        <v>12</v>
      </c>
      <c r="H360">
        <v>11.5</v>
      </c>
      <c r="I360">
        <v>-900</v>
      </c>
    </row>
    <row r="361" spans="1:9">
      <c r="A361">
        <v>360</v>
      </c>
      <c r="B361">
        <v>1115</v>
      </c>
      <c r="C361">
        <v>624</v>
      </c>
      <c r="D361" t="s">
        <v>451</v>
      </c>
      <c r="E361" t="s">
        <v>248</v>
      </c>
      <c r="F361">
        <v>81</v>
      </c>
      <c r="G361">
        <v>7</v>
      </c>
      <c r="H361">
        <v>9</v>
      </c>
      <c r="I361">
        <v>-450</v>
      </c>
    </row>
    <row r="362" spans="1:9">
      <c r="A362">
        <v>361</v>
      </c>
      <c r="B362">
        <v>1115</v>
      </c>
      <c r="C362">
        <v>626</v>
      </c>
      <c r="D362" t="s">
        <v>451</v>
      </c>
      <c r="E362" t="s">
        <v>220</v>
      </c>
      <c r="F362">
        <v>84</v>
      </c>
      <c r="G362">
        <v>20</v>
      </c>
      <c r="H362">
        <v>20.5</v>
      </c>
      <c r="I362">
        <v>-5000</v>
      </c>
    </row>
    <row r="363" spans="1:9">
      <c r="A363">
        <v>362</v>
      </c>
      <c r="B363">
        <v>1115</v>
      </c>
      <c r="C363">
        <v>628</v>
      </c>
      <c r="D363" t="s">
        <v>451</v>
      </c>
      <c r="E363" t="s">
        <v>440</v>
      </c>
      <c r="F363">
        <v>70</v>
      </c>
      <c r="G363">
        <v>13.5</v>
      </c>
      <c r="H363">
        <v>10.5</v>
      </c>
      <c r="I363">
        <v>-700</v>
      </c>
    </row>
    <row r="364" spans="1:9">
      <c r="A364">
        <v>363</v>
      </c>
      <c r="B364">
        <v>1115</v>
      </c>
      <c r="C364">
        <v>630</v>
      </c>
      <c r="D364" t="s">
        <v>451</v>
      </c>
      <c r="E364" t="s">
        <v>572</v>
      </c>
      <c r="F364">
        <v>63</v>
      </c>
      <c r="G364">
        <v>147.5</v>
      </c>
      <c r="H364">
        <v>150</v>
      </c>
      <c r="I364">
        <v>230</v>
      </c>
    </row>
    <row r="365" spans="1:9">
      <c r="A365">
        <v>364</v>
      </c>
      <c r="B365">
        <v>1115</v>
      </c>
      <c r="C365">
        <v>632</v>
      </c>
      <c r="D365" t="s">
        <v>451</v>
      </c>
      <c r="E365" t="s">
        <v>122</v>
      </c>
      <c r="F365">
        <v>105</v>
      </c>
      <c r="G365">
        <v>18</v>
      </c>
      <c r="H365">
        <v>18</v>
      </c>
      <c r="I365">
        <v>-3000</v>
      </c>
    </row>
    <row r="366" spans="1:9">
      <c r="A366">
        <v>365</v>
      </c>
      <c r="B366">
        <v>1115</v>
      </c>
      <c r="C366">
        <v>636</v>
      </c>
      <c r="D366" t="s">
        <v>451</v>
      </c>
      <c r="E366" t="s">
        <v>48</v>
      </c>
      <c r="F366">
        <v>74</v>
      </c>
      <c r="G366">
        <v>15.5</v>
      </c>
      <c r="H366">
        <v>11.5</v>
      </c>
      <c r="I366">
        <v>-900</v>
      </c>
    </row>
    <row r="367" spans="1:9">
      <c r="A367">
        <v>366</v>
      </c>
      <c r="B367">
        <v>1115</v>
      </c>
      <c r="C367">
        <v>638</v>
      </c>
      <c r="D367" t="s">
        <v>451</v>
      </c>
      <c r="E367" t="s">
        <v>254</v>
      </c>
      <c r="F367">
        <v>63</v>
      </c>
      <c r="G367">
        <v>4.5</v>
      </c>
      <c r="H367">
        <v>3.5</v>
      </c>
      <c r="I367">
        <v>-155</v>
      </c>
    </row>
    <row r="368" spans="1:9">
      <c r="A368">
        <v>367</v>
      </c>
      <c r="B368">
        <v>1115</v>
      </c>
      <c r="C368">
        <v>640</v>
      </c>
      <c r="D368" t="s">
        <v>451</v>
      </c>
      <c r="E368" t="s">
        <v>62</v>
      </c>
      <c r="F368">
        <v>89</v>
      </c>
      <c r="G368">
        <v>9</v>
      </c>
      <c r="H368">
        <v>6.5</v>
      </c>
      <c r="I368">
        <v>-280</v>
      </c>
    </row>
    <row r="369" spans="1:9">
      <c r="A369">
        <v>368</v>
      </c>
      <c r="B369">
        <v>1115</v>
      </c>
      <c r="C369">
        <v>642</v>
      </c>
      <c r="D369" t="s">
        <v>451</v>
      </c>
      <c r="E369" t="s">
        <v>226</v>
      </c>
      <c r="F369">
        <v>75</v>
      </c>
      <c r="G369">
        <v>9</v>
      </c>
      <c r="H369">
        <v>8</v>
      </c>
      <c r="I369">
        <v>-380</v>
      </c>
    </row>
    <row r="370" spans="1:9">
      <c r="A370">
        <v>369</v>
      </c>
      <c r="B370">
        <v>1115</v>
      </c>
      <c r="C370">
        <v>644</v>
      </c>
      <c r="D370" t="s">
        <v>451</v>
      </c>
      <c r="E370" t="s">
        <v>474</v>
      </c>
      <c r="F370">
        <v>90</v>
      </c>
      <c r="G370">
        <v>2.5</v>
      </c>
      <c r="H370">
        <v>3</v>
      </c>
      <c r="I370">
        <v>-150</v>
      </c>
    </row>
    <row r="371" spans="1:9">
      <c r="A371">
        <v>370</v>
      </c>
      <c r="B371">
        <v>1115</v>
      </c>
      <c r="C371">
        <v>646</v>
      </c>
      <c r="D371" t="s">
        <v>451</v>
      </c>
      <c r="E371" t="s">
        <v>218</v>
      </c>
      <c r="F371">
        <v>62</v>
      </c>
      <c r="G371">
        <v>135</v>
      </c>
      <c r="H371">
        <v>139</v>
      </c>
      <c r="I371">
        <v>175</v>
      </c>
    </row>
    <row r="372" spans="1:9">
      <c r="A372">
        <v>371</v>
      </c>
      <c r="B372">
        <v>1115</v>
      </c>
      <c r="C372">
        <v>648</v>
      </c>
      <c r="D372" t="s">
        <v>451</v>
      </c>
      <c r="E372" t="s">
        <v>217</v>
      </c>
      <c r="F372">
        <v>81</v>
      </c>
      <c r="G372">
        <v>14</v>
      </c>
      <c r="H372">
        <v>11</v>
      </c>
      <c r="I372">
        <v>-700</v>
      </c>
    </row>
    <row r="373" spans="1:9">
      <c r="A373">
        <v>372</v>
      </c>
      <c r="B373">
        <v>1115</v>
      </c>
      <c r="C373">
        <v>650</v>
      </c>
      <c r="D373" t="s">
        <v>451</v>
      </c>
      <c r="E373" t="s">
        <v>508</v>
      </c>
      <c r="F373">
        <v>107</v>
      </c>
      <c r="G373">
        <v>13.5</v>
      </c>
      <c r="H373">
        <v>15</v>
      </c>
      <c r="I373">
        <v>-1500</v>
      </c>
    </row>
    <row r="374" spans="1:9">
      <c r="A374">
        <v>373</v>
      </c>
      <c r="B374">
        <v>1115</v>
      </c>
      <c r="C374">
        <v>652</v>
      </c>
      <c r="D374" t="s">
        <v>451</v>
      </c>
      <c r="E374" t="s">
        <v>315</v>
      </c>
      <c r="F374">
        <v>56</v>
      </c>
      <c r="G374">
        <v>28.5</v>
      </c>
      <c r="H374">
        <v>27</v>
      </c>
      <c r="I374">
        <v>-8000</v>
      </c>
    </row>
    <row r="375" spans="1:9">
      <c r="A375">
        <v>374</v>
      </c>
      <c r="B375">
        <v>1115</v>
      </c>
      <c r="C375">
        <v>654</v>
      </c>
      <c r="D375" t="s">
        <v>451</v>
      </c>
      <c r="E375" t="s">
        <v>386</v>
      </c>
      <c r="F375">
        <v>78</v>
      </c>
      <c r="G375">
        <v>18</v>
      </c>
      <c r="H375">
        <v>20</v>
      </c>
      <c r="I375">
        <v>-4000</v>
      </c>
    </row>
    <row r="376" spans="1:9">
      <c r="A376">
        <v>375</v>
      </c>
      <c r="B376">
        <v>1115</v>
      </c>
      <c r="C376">
        <v>658</v>
      </c>
      <c r="D376" t="s">
        <v>451</v>
      </c>
      <c r="E376" t="s">
        <v>573</v>
      </c>
      <c r="F376">
        <v>55</v>
      </c>
      <c r="G376">
        <v>147.5</v>
      </c>
      <c r="H376">
        <v>150.5</v>
      </c>
      <c r="I376">
        <v>500</v>
      </c>
    </row>
    <row r="377" spans="1:9">
      <c r="A377">
        <v>376</v>
      </c>
      <c r="B377">
        <v>1115</v>
      </c>
      <c r="C377">
        <v>660</v>
      </c>
      <c r="D377" t="s">
        <v>451</v>
      </c>
      <c r="E377" t="s">
        <v>481</v>
      </c>
      <c r="F377">
        <v>62</v>
      </c>
      <c r="G377">
        <v>11.5</v>
      </c>
      <c r="H377">
        <v>13.5</v>
      </c>
      <c r="I377">
        <v>-900</v>
      </c>
    </row>
    <row r="378" spans="1:9">
      <c r="A378">
        <v>377</v>
      </c>
      <c r="B378">
        <v>1115</v>
      </c>
      <c r="C378">
        <v>662</v>
      </c>
      <c r="D378" t="s">
        <v>451</v>
      </c>
      <c r="E378" t="s">
        <v>574</v>
      </c>
      <c r="F378">
        <v>79</v>
      </c>
      <c r="G378">
        <v>5</v>
      </c>
      <c r="H378">
        <v>4.5</v>
      </c>
      <c r="I378">
        <v>-190</v>
      </c>
    </row>
    <row r="379" spans="1:9">
      <c r="A379">
        <v>378</v>
      </c>
      <c r="B379">
        <v>1115</v>
      </c>
      <c r="C379">
        <v>664</v>
      </c>
      <c r="D379" t="s">
        <v>451</v>
      </c>
      <c r="E379" t="s">
        <v>485</v>
      </c>
      <c r="F379">
        <v>64</v>
      </c>
      <c r="G379">
        <v>134</v>
      </c>
      <c r="H379">
        <v>130</v>
      </c>
      <c r="I379">
        <v>110</v>
      </c>
    </row>
    <row r="380" spans="1:9">
      <c r="A380">
        <v>379</v>
      </c>
      <c r="B380">
        <v>1115</v>
      </c>
      <c r="C380">
        <v>666</v>
      </c>
      <c r="D380" t="s">
        <v>451</v>
      </c>
      <c r="E380" t="s">
        <v>133</v>
      </c>
      <c r="F380">
        <v>60</v>
      </c>
      <c r="G380">
        <v>133</v>
      </c>
      <c r="H380">
        <v>131</v>
      </c>
      <c r="I380">
        <v>165</v>
      </c>
    </row>
    <row r="381" spans="1:9">
      <c r="A381">
        <v>380</v>
      </c>
      <c r="B381">
        <v>1115</v>
      </c>
      <c r="C381">
        <v>306676</v>
      </c>
      <c r="D381" t="s">
        <v>451</v>
      </c>
      <c r="E381" t="s">
        <v>337</v>
      </c>
      <c r="F381">
        <v>100</v>
      </c>
      <c r="G381">
        <v>25</v>
      </c>
      <c r="H381">
        <v>23.5</v>
      </c>
      <c r="I381">
        <v>-6000</v>
      </c>
    </row>
    <row r="382" spans="1:9">
      <c r="A382">
        <v>381</v>
      </c>
      <c r="B382">
        <v>1115</v>
      </c>
      <c r="C382">
        <v>306678</v>
      </c>
      <c r="D382" t="s">
        <v>451</v>
      </c>
      <c r="E382" t="s">
        <v>490</v>
      </c>
      <c r="F382">
        <v>91</v>
      </c>
      <c r="G382">
        <v>27.5</v>
      </c>
      <c r="H382">
        <v>27.5</v>
      </c>
      <c r="I382" t="s">
        <v>488</v>
      </c>
    </row>
    <row r="383" spans="1:9">
      <c r="A383">
        <v>382</v>
      </c>
      <c r="B383">
        <v>1115</v>
      </c>
      <c r="C383">
        <v>306680</v>
      </c>
      <c r="D383" t="s">
        <v>451</v>
      </c>
      <c r="E383" t="s">
        <v>276</v>
      </c>
      <c r="F383">
        <v>65</v>
      </c>
      <c r="G383">
        <v>13.5</v>
      </c>
      <c r="H383">
        <v>13.5</v>
      </c>
      <c r="I383">
        <v>-1200</v>
      </c>
    </row>
    <row r="384" spans="1:9">
      <c r="A384">
        <v>383</v>
      </c>
      <c r="B384">
        <v>1115</v>
      </c>
      <c r="C384">
        <v>306682</v>
      </c>
      <c r="D384" t="s">
        <v>451</v>
      </c>
      <c r="E384" t="s">
        <v>38</v>
      </c>
      <c r="F384">
        <v>89</v>
      </c>
      <c r="G384">
        <v>18.5</v>
      </c>
      <c r="H384">
        <v>19.5</v>
      </c>
      <c r="I384">
        <v>-3000</v>
      </c>
    </row>
    <row r="385" spans="1:9">
      <c r="A385">
        <v>384</v>
      </c>
      <c r="B385">
        <v>1115</v>
      </c>
      <c r="C385">
        <v>306684</v>
      </c>
      <c r="D385" t="s">
        <v>451</v>
      </c>
      <c r="E385" t="s">
        <v>325</v>
      </c>
      <c r="F385">
        <v>79</v>
      </c>
      <c r="G385">
        <v>8.5</v>
      </c>
      <c r="H385">
        <v>7.5</v>
      </c>
      <c r="I385">
        <v>-290</v>
      </c>
    </row>
    <row r="386" spans="1:9">
      <c r="A386">
        <v>385</v>
      </c>
      <c r="B386">
        <v>1115</v>
      </c>
      <c r="C386">
        <v>306686</v>
      </c>
      <c r="D386" t="s">
        <v>451</v>
      </c>
      <c r="E386" t="s">
        <v>290</v>
      </c>
      <c r="F386">
        <v>68</v>
      </c>
      <c r="G386">
        <v>8.5</v>
      </c>
      <c r="H386">
        <v>7.5</v>
      </c>
      <c r="I386">
        <v>-310</v>
      </c>
    </row>
    <row r="387" spans="1:9">
      <c r="A387">
        <v>386</v>
      </c>
      <c r="B387">
        <v>1115</v>
      </c>
      <c r="C387">
        <v>306688</v>
      </c>
      <c r="D387" t="s">
        <v>451</v>
      </c>
      <c r="E387" t="s">
        <v>503</v>
      </c>
      <c r="F387">
        <v>87</v>
      </c>
      <c r="G387">
        <v>31.5</v>
      </c>
      <c r="H387">
        <v>32</v>
      </c>
      <c r="I387" t="s">
        <v>488</v>
      </c>
    </row>
    <row r="388" spans="1:9">
      <c r="A388">
        <v>387</v>
      </c>
      <c r="B388">
        <v>1115</v>
      </c>
      <c r="C388">
        <v>306690</v>
      </c>
      <c r="D388" t="s">
        <v>451</v>
      </c>
      <c r="E388" t="s">
        <v>225</v>
      </c>
      <c r="F388">
        <v>76</v>
      </c>
      <c r="G388">
        <v>19.5</v>
      </c>
      <c r="H388">
        <v>21</v>
      </c>
      <c r="I388">
        <v>-6000</v>
      </c>
    </row>
    <row r="389" spans="1:9">
      <c r="A389">
        <v>388</v>
      </c>
      <c r="B389">
        <v>1115</v>
      </c>
      <c r="C389">
        <v>306692</v>
      </c>
      <c r="D389" t="s">
        <v>451</v>
      </c>
      <c r="E389" t="s">
        <v>126</v>
      </c>
      <c r="F389">
        <v>81</v>
      </c>
      <c r="G389">
        <v>21.5</v>
      </c>
      <c r="H389">
        <v>21</v>
      </c>
      <c r="I389">
        <v>-6000</v>
      </c>
    </row>
    <row r="390" spans="1:9">
      <c r="A390">
        <v>389</v>
      </c>
      <c r="B390">
        <v>1115</v>
      </c>
      <c r="C390">
        <v>306694</v>
      </c>
      <c r="D390" t="s">
        <v>451</v>
      </c>
      <c r="E390" t="s">
        <v>499</v>
      </c>
      <c r="F390">
        <v>82</v>
      </c>
      <c r="G390">
        <v>4.5</v>
      </c>
      <c r="H390">
        <v>2.5</v>
      </c>
      <c r="I390">
        <v>-145</v>
      </c>
    </row>
    <row r="391" spans="1:9">
      <c r="A391">
        <v>390</v>
      </c>
      <c r="B391">
        <v>1115</v>
      </c>
      <c r="C391">
        <v>306696</v>
      </c>
      <c r="D391" t="s">
        <v>451</v>
      </c>
      <c r="E391" t="s">
        <v>550</v>
      </c>
      <c r="F391">
        <v>72</v>
      </c>
      <c r="G391">
        <v>6.5</v>
      </c>
      <c r="H391">
        <v>6</v>
      </c>
      <c r="I391">
        <v>-280</v>
      </c>
    </row>
    <row r="392" spans="1:9">
      <c r="A392">
        <v>391</v>
      </c>
      <c r="B392">
        <v>1115</v>
      </c>
      <c r="C392">
        <v>306698</v>
      </c>
      <c r="D392" t="s">
        <v>451</v>
      </c>
      <c r="E392" t="s">
        <v>575</v>
      </c>
      <c r="F392">
        <v>70</v>
      </c>
      <c r="G392">
        <v>137</v>
      </c>
      <c r="H392">
        <v>144</v>
      </c>
      <c r="I392">
        <v>550</v>
      </c>
    </row>
    <row r="393" spans="1:9">
      <c r="A393">
        <v>392</v>
      </c>
      <c r="B393">
        <v>1115</v>
      </c>
      <c r="C393">
        <v>306700</v>
      </c>
      <c r="D393" t="s">
        <v>451</v>
      </c>
      <c r="E393" t="s">
        <v>50</v>
      </c>
      <c r="F393">
        <v>69</v>
      </c>
      <c r="G393">
        <v>153.5</v>
      </c>
      <c r="H393">
        <v>159.5</v>
      </c>
      <c r="I393">
        <v>550</v>
      </c>
    </row>
    <row r="394" spans="1:9">
      <c r="A394">
        <v>393</v>
      </c>
      <c r="B394">
        <v>1115</v>
      </c>
      <c r="C394">
        <v>306702</v>
      </c>
      <c r="D394" t="s">
        <v>451</v>
      </c>
      <c r="E394" t="s">
        <v>533</v>
      </c>
      <c r="F394">
        <v>60</v>
      </c>
      <c r="G394">
        <v>11.5</v>
      </c>
      <c r="H394">
        <v>11</v>
      </c>
      <c r="I394">
        <v>-700</v>
      </c>
    </row>
    <row r="395" spans="1:9">
      <c r="A395">
        <v>394</v>
      </c>
      <c r="B395">
        <v>1115</v>
      </c>
      <c r="C395">
        <v>306704</v>
      </c>
      <c r="D395" t="s">
        <v>451</v>
      </c>
      <c r="E395" t="s">
        <v>561</v>
      </c>
      <c r="F395">
        <v>64</v>
      </c>
      <c r="G395">
        <v>153</v>
      </c>
      <c r="H395">
        <v>153.5</v>
      </c>
      <c r="I395">
        <v>160</v>
      </c>
    </row>
    <row r="396" spans="1:9">
      <c r="A396">
        <v>395</v>
      </c>
      <c r="B396">
        <v>1115</v>
      </c>
      <c r="C396">
        <v>306706</v>
      </c>
      <c r="D396" t="s">
        <v>451</v>
      </c>
      <c r="E396" t="s">
        <v>479</v>
      </c>
      <c r="F396">
        <v>72</v>
      </c>
      <c r="G396">
        <v>20.5</v>
      </c>
      <c r="H396">
        <v>22.5</v>
      </c>
      <c r="I396">
        <v>-6000</v>
      </c>
    </row>
    <row r="397" spans="1:9">
      <c r="A397">
        <v>396</v>
      </c>
      <c r="B397">
        <v>1115</v>
      </c>
      <c r="C397">
        <v>306708</v>
      </c>
      <c r="D397" t="s">
        <v>451</v>
      </c>
      <c r="E397" t="s">
        <v>517</v>
      </c>
      <c r="F397">
        <v>70</v>
      </c>
      <c r="G397">
        <v>13</v>
      </c>
      <c r="H397">
        <v>14.5</v>
      </c>
      <c r="I397">
        <v>-1500</v>
      </c>
    </row>
    <row r="398" spans="1:9">
      <c r="A398">
        <v>397</v>
      </c>
      <c r="B398">
        <v>1115</v>
      </c>
      <c r="C398">
        <v>306710</v>
      </c>
      <c r="D398" t="s">
        <v>451</v>
      </c>
      <c r="E398" t="s">
        <v>207</v>
      </c>
      <c r="F398">
        <v>59</v>
      </c>
      <c r="G398">
        <v>11</v>
      </c>
      <c r="H398">
        <v>10</v>
      </c>
      <c r="I398">
        <v>-550</v>
      </c>
    </row>
    <row r="399" spans="1:9">
      <c r="A399">
        <v>398</v>
      </c>
      <c r="B399">
        <v>1116</v>
      </c>
      <c r="C399">
        <v>672</v>
      </c>
      <c r="D399" t="s">
        <v>451</v>
      </c>
      <c r="E399" t="s">
        <v>462</v>
      </c>
      <c r="F399">
        <v>64</v>
      </c>
      <c r="G399">
        <v>136.5</v>
      </c>
      <c r="H399">
        <v>136.5</v>
      </c>
      <c r="I399">
        <v>240</v>
      </c>
    </row>
    <row r="400" spans="1:9">
      <c r="A400">
        <v>399</v>
      </c>
      <c r="B400">
        <v>1116</v>
      </c>
      <c r="C400">
        <v>674</v>
      </c>
      <c r="D400" t="s">
        <v>451</v>
      </c>
      <c r="E400" t="s">
        <v>576</v>
      </c>
      <c r="F400">
        <v>88</v>
      </c>
      <c r="G400">
        <v>145.5</v>
      </c>
      <c r="H400">
        <v>142.5</v>
      </c>
      <c r="I400">
        <v>100</v>
      </c>
    </row>
    <row r="401" spans="1:9">
      <c r="A401">
        <v>400</v>
      </c>
      <c r="B401">
        <v>1116</v>
      </c>
      <c r="C401">
        <v>676</v>
      </c>
      <c r="D401" t="s">
        <v>451</v>
      </c>
      <c r="E401" t="s">
        <v>247</v>
      </c>
      <c r="F401">
        <v>57</v>
      </c>
      <c r="G401">
        <v>1</v>
      </c>
      <c r="H401">
        <v>1.5</v>
      </c>
      <c r="I401">
        <v>-130</v>
      </c>
    </row>
    <row r="402" spans="1:9">
      <c r="A402">
        <v>401</v>
      </c>
      <c r="B402">
        <v>1116</v>
      </c>
      <c r="C402">
        <v>678</v>
      </c>
      <c r="D402" t="s">
        <v>451</v>
      </c>
      <c r="E402" t="s">
        <v>516</v>
      </c>
      <c r="F402">
        <v>82</v>
      </c>
      <c r="G402">
        <v>10.5</v>
      </c>
      <c r="H402">
        <v>10.5</v>
      </c>
      <c r="I402">
        <v>-600</v>
      </c>
    </row>
    <row r="403" spans="1:9">
      <c r="A403">
        <v>402</v>
      </c>
      <c r="B403">
        <v>1116</v>
      </c>
      <c r="C403">
        <v>680</v>
      </c>
      <c r="D403" t="s">
        <v>451</v>
      </c>
      <c r="E403" t="s">
        <v>453</v>
      </c>
      <c r="F403">
        <v>65</v>
      </c>
      <c r="G403">
        <v>30.5</v>
      </c>
      <c r="H403">
        <v>31.5</v>
      </c>
      <c r="I403" t="s">
        <v>488</v>
      </c>
    </row>
    <row r="404" spans="1:9">
      <c r="A404">
        <v>403</v>
      </c>
      <c r="B404">
        <v>1116</v>
      </c>
      <c r="C404">
        <v>682</v>
      </c>
      <c r="D404" t="s">
        <v>451</v>
      </c>
      <c r="E404" t="s">
        <v>274</v>
      </c>
      <c r="F404">
        <v>112</v>
      </c>
      <c r="G404">
        <v>15.5</v>
      </c>
      <c r="H404">
        <v>13.5</v>
      </c>
      <c r="I404">
        <v>-1100</v>
      </c>
    </row>
    <row r="405" spans="1:9">
      <c r="A405">
        <v>404</v>
      </c>
      <c r="B405">
        <v>1116</v>
      </c>
      <c r="C405">
        <v>684</v>
      </c>
      <c r="D405" t="s">
        <v>451</v>
      </c>
      <c r="E405" t="s">
        <v>362</v>
      </c>
      <c r="F405">
        <v>69</v>
      </c>
      <c r="G405">
        <v>1</v>
      </c>
      <c r="H405">
        <v>136.5</v>
      </c>
      <c r="I405">
        <v>110</v>
      </c>
    </row>
    <row r="406" spans="1:9">
      <c r="A406">
        <v>405</v>
      </c>
      <c r="B406">
        <v>1116</v>
      </c>
      <c r="C406">
        <v>686</v>
      </c>
      <c r="D406" t="s">
        <v>451</v>
      </c>
      <c r="E406" t="s">
        <v>522</v>
      </c>
      <c r="F406">
        <v>67</v>
      </c>
      <c r="G406" t="s">
        <v>465</v>
      </c>
      <c r="I406">
        <v>-110</v>
      </c>
    </row>
    <row r="407" spans="1:9">
      <c r="A407">
        <v>406</v>
      </c>
      <c r="B407">
        <v>1116</v>
      </c>
      <c r="C407">
        <v>688</v>
      </c>
      <c r="D407" t="s">
        <v>451</v>
      </c>
      <c r="E407" t="s">
        <v>270</v>
      </c>
      <c r="F407">
        <v>71</v>
      </c>
      <c r="G407">
        <v>14</v>
      </c>
      <c r="H407">
        <v>15</v>
      </c>
      <c r="I407">
        <v>-2000</v>
      </c>
    </row>
    <row r="408" spans="1:9">
      <c r="A408">
        <v>407</v>
      </c>
      <c r="B408">
        <v>1116</v>
      </c>
      <c r="C408">
        <v>690</v>
      </c>
      <c r="D408" t="s">
        <v>451</v>
      </c>
      <c r="E408" t="s">
        <v>59</v>
      </c>
      <c r="F408">
        <v>61</v>
      </c>
      <c r="G408">
        <v>1</v>
      </c>
      <c r="H408">
        <v>2</v>
      </c>
      <c r="I408">
        <v>-130</v>
      </c>
    </row>
    <row r="409" spans="1:9">
      <c r="A409">
        <v>408</v>
      </c>
      <c r="B409">
        <v>1116</v>
      </c>
      <c r="C409">
        <v>692</v>
      </c>
      <c r="D409" t="s">
        <v>451</v>
      </c>
      <c r="E409" t="s">
        <v>567</v>
      </c>
      <c r="F409">
        <v>87</v>
      </c>
      <c r="G409">
        <v>141.5</v>
      </c>
      <c r="H409">
        <v>138</v>
      </c>
      <c r="I409">
        <v>400</v>
      </c>
    </row>
    <row r="410" spans="1:9">
      <c r="A410">
        <v>409</v>
      </c>
      <c r="B410">
        <v>1116</v>
      </c>
      <c r="C410">
        <v>694</v>
      </c>
      <c r="D410" t="s">
        <v>451</v>
      </c>
      <c r="E410" t="s">
        <v>531</v>
      </c>
      <c r="F410">
        <v>82</v>
      </c>
      <c r="G410">
        <v>14.5</v>
      </c>
      <c r="H410">
        <v>14.5</v>
      </c>
      <c r="I410">
        <v>-1600</v>
      </c>
    </row>
    <row r="411" spans="1:9">
      <c r="A411">
        <v>410</v>
      </c>
      <c r="B411">
        <v>1116</v>
      </c>
      <c r="C411">
        <v>696</v>
      </c>
      <c r="D411" t="s">
        <v>451</v>
      </c>
      <c r="E411" t="s">
        <v>557</v>
      </c>
      <c r="F411">
        <v>61</v>
      </c>
      <c r="G411">
        <v>151.5</v>
      </c>
      <c r="H411">
        <v>144</v>
      </c>
      <c r="I411">
        <v>175</v>
      </c>
    </row>
    <row r="412" spans="1:9">
      <c r="A412">
        <v>411</v>
      </c>
      <c r="B412">
        <v>1116</v>
      </c>
      <c r="C412">
        <v>698</v>
      </c>
      <c r="D412" t="s">
        <v>451</v>
      </c>
      <c r="E412" t="s">
        <v>577</v>
      </c>
      <c r="F412">
        <v>43</v>
      </c>
      <c r="G412">
        <v>135.5</v>
      </c>
      <c r="H412">
        <v>2.5</v>
      </c>
      <c r="I412">
        <v>-150</v>
      </c>
    </row>
    <row r="413" spans="1:9">
      <c r="A413">
        <v>412</v>
      </c>
      <c r="B413">
        <v>1116</v>
      </c>
      <c r="C413">
        <v>700</v>
      </c>
      <c r="D413" t="s">
        <v>451</v>
      </c>
      <c r="E413" t="s">
        <v>186</v>
      </c>
      <c r="F413">
        <v>66</v>
      </c>
      <c r="G413">
        <v>8.5</v>
      </c>
      <c r="H413">
        <v>9.5</v>
      </c>
      <c r="I413">
        <v>-450</v>
      </c>
    </row>
    <row r="414" spans="1:9">
      <c r="A414">
        <v>413</v>
      </c>
      <c r="B414">
        <v>1116</v>
      </c>
      <c r="C414">
        <v>702</v>
      </c>
      <c r="D414" t="s">
        <v>451</v>
      </c>
      <c r="E414" t="s">
        <v>123</v>
      </c>
      <c r="F414">
        <v>93</v>
      </c>
      <c r="G414">
        <v>146.5</v>
      </c>
      <c r="H414">
        <v>2</v>
      </c>
      <c r="I414">
        <v>-135</v>
      </c>
    </row>
    <row r="415" spans="1:9">
      <c r="A415">
        <v>414</v>
      </c>
      <c r="B415">
        <v>1116</v>
      </c>
      <c r="C415">
        <v>704</v>
      </c>
      <c r="D415" t="s">
        <v>451</v>
      </c>
      <c r="E415" t="s">
        <v>578</v>
      </c>
      <c r="F415">
        <v>60</v>
      </c>
      <c r="G415">
        <v>1</v>
      </c>
      <c r="H415">
        <v>1</v>
      </c>
      <c r="I415">
        <v>-115</v>
      </c>
    </row>
    <row r="416" spans="1:9">
      <c r="A416">
        <v>415</v>
      </c>
      <c r="B416">
        <v>1116</v>
      </c>
      <c r="C416">
        <v>306502</v>
      </c>
      <c r="D416" t="s">
        <v>451</v>
      </c>
      <c r="E416" t="s">
        <v>566</v>
      </c>
      <c r="F416">
        <v>94</v>
      </c>
      <c r="G416">
        <v>22.5</v>
      </c>
      <c r="H416">
        <v>20</v>
      </c>
      <c r="I416">
        <v>-4000</v>
      </c>
    </row>
    <row r="417" spans="1:9">
      <c r="A417">
        <v>416</v>
      </c>
      <c r="B417">
        <v>1116</v>
      </c>
      <c r="C417">
        <v>306504</v>
      </c>
      <c r="D417" t="s">
        <v>451</v>
      </c>
      <c r="E417" t="s">
        <v>579</v>
      </c>
      <c r="F417">
        <v>90</v>
      </c>
      <c r="G417">
        <v>13</v>
      </c>
      <c r="H417">
        <v>13</v>
      </c>
      <c r="I417">
        <v>-1000</v>
      </c>
    </row>
    <row r="418" spans="1:9">
      <c r="A418">
        <v>417</v>
      </c>
      <c r="B418">
        <v>1116</v>
      </c>
      <c r="C418">
        <v>306506</v>
      </c>
      <c r="D418" t="s">
        <v>451</v>
      </c>
      <c r="E418" t="s">
        <v>42</v>
      </c>
      <c r="F418">
        <v>81</v>
      </c>
      <c r="G418">
        <v>23</v>
      </c>
      <c r="H418">
        <v>21</v>
      </c>
      <c r="I418">
        <v>-5000</v>
      </c>
    </row>
    <row r="419" spans="1:9">
      <c r="A419">
        <v>418</v>
      </c>
      <c r="B419">
        <v>1116</v>
      </c>
      <c r="C419">
        <v>306508</v>
      </c>
      <c r="D419" t="s">
        <v>451</v>
      </c>
      <c r="E419" t="s">
        <v>242</v>
      </c>
      <c r="F419">
        <v>94</v>
      </c>
      <c r="G419">
        <v>6.5</v>
      </c>
      <c r="H419">
        <v>6</v>
      </c>
      <c r="I419">
        <v>-240</v>
      </c>
    </row>
    <row r="420" spans="1:9">
      <c r="A420">
        <v>419</v>
      </c>
      <c r="B420">
        <v>1116</v>
      </c>
      <c r="C420">
        <v>306510</v>
      </c>
      <c r="D420" t="s">
        <v>451</v>
      </c>
      <c r="E420" t="s">
        <v>63</v>
      </c>
      <c r="F420">
        <v>70</v>
      </c>
      <c r="G420">
        <v>10.5</v>
      </c>
      <c r="H420">
        <v>8</v>
      </c>
      <c r="I420">
        <v>-360</v>
      </c>
    </row>
    <row r="421" spans="1:9">
      <c r="A421">
        <v>420</v>
      </c>
      <c r="B421">
        <v>1116</v>
      </c>
      <c r="C421">
        <v>306512</v>
      </c>
      <c r="D421" t="s">
        <v>451</v>
      </c>
      <c r="E421" t="s">
        <v>425</v>
      </c>
      <c r="F421">
        <v>71</v>
      </c>
      <c r="G421">
        <v>4.5</v>
      </c>
      <c r="H421">
        <v>1.5</v>
      </c>
      <c r="I421">
        <v>-125</v>
      </c>
    </row>
    <row r="422" spans="1:9">
      <c r="A422">
        <v>421</v>
      </c>
      <c r="B422">
        <v>1116</v>
      </c>
      <c r="C422">
        <v>306514</v>
      </c>
      <c r="D422" t="s">
        <v>451</v>
      </c>
      <c r="E422" t="s">
        <v>176</v>
      </c>
      <c r="F422">
        <v>99</v>
      </c>
      <c r="G422">
        <v>20.5</v>
      </c>
      <c r="H422">
        <v>21</v>
      </c>
      <c r="I422">
        <v>-5000</v>
      </c>
    </row>
    <row r="423" spans="1:9">
      <c r="A423">
        <v>422</v>
      </c>
      <c r="B423">
        <v>1116</v>
      </c>
      <c r="C423">
        <v>306516</v>
      </c>
      <c r="D423" t="s">
        <v>451</v>
      </c>
      <c r="E423" t="s">
        <v>154</v>
      </c>
      <c r="F423">
        <v>64</v>
      </c>
      <c r="G423">
        <v>4.5</v>
      </c>
      <c r="H423">
        <v>3.5</v>
      </c>
      <c r="I423">
        <v>-175</v>
      </c>
    </row>
    <row r="424" spans="1:9">
      <c r="A424">
        <v>423</v>
      </c>
      <c r="B424">
        <v>1116</v>
      </c>
      <c r="C424">
        <v>306518</v>
      </c>
      <c r="D424" t="s">
        <v>451</v>
      </c>
      <c r="E424" t="s">
        <v>68</v>
      </c>
      <c r="F424">
        <v>92</v>
      </c>
      <c r="G424">
        <v>20.5</v>
      </c>
      <c r="H424">
        <v>26.5</v>
      </c>
      <c r="I424" t="s">
        <v>488</v>
      </c>
    </row>
    <row r="425" spans="1:9">
      <c r="A425">
        <v>424</v>
      </c>
      <c r="B425">
        <v>1116</v>
      </c>
      <c r="C425">
        <v>306520</v>
      </c>
      <c r="D425" t="s">
        <v>451</v>
      </c>
      <c r="E425" t="s">
        <v>473</v>
      </c>
      <c r="F425">
        <v>83</v>
      </c>
      <c r="G425">
        <v>28.5</v>
      </c>
      <c r="H425">
        <v>31.5</v>
      </c>
      <c r="I425" t="s">
        <v>488</v>
      </c>
    </row>
    <row r="426" spans="1:9">
      <c r="A426">
        <v>425</v>
      </c>
      <c r="B426">
        <v>1116</v>
      </c>
      <c r="C426">
        <v>306522</v>
      </c>
      <c r="D426" t="s">
        <v>451</v>
      </c>
      <c r="E426" t="s">
        <v>483</v>
      </c>
      <c r="F426">
        <v>72</v>
      </c>
      <c r="G426">
        <v>20.5</v>
      </c>
      <c r="H426">
        <v>19</v>
      </c>
      <c r="I426">
        <v>-4000</v>
      </c>
    </row>
    <row r="427" spans="1:9">
      <c r="A427">
        <v>426</v>
      </c>
      <c r="B427">
        <v>1117</v>
      </c>
      <c r="C427">
        <v>714</v>
      </c>
      <c r="D427" t="s">
        <v>451</v>
      </c>
      <c r="E427" t="s">
        <v>478</v>
      </c>
      <c r="F427">
        <v>69</v>
      </c>
      <c r="G427">
        <v>19</v>
      </c>
      <c r="H427">
        <v>19.5</v>
      </c>
      <c r="I427">
        <v>-4000</v>
      </c>
    </row>
    <row r="428" spans="1:9">
      <c r="A428">
        <v>427</v>
      </c>
      <c r="B428">
        <v>1117</v>
      </c>
      <c r="C428">
        <v>716</v>
      </c>
      <c r="D428" t="s">
        <v>451</v>
      </c>
      <c r="E428" t="s">
        <v>490</v>
      </c>
      <c r="F428">
        <v>70</v>
      </c>
      <c r="G428">
        <v>10.5</v>
      </c>
      <c r="H428">
        <v>9</v>
      </c>
      <c r="I428">
        <v>-500</v>
      </c>
    </row>
    <row r="429" spans="1:9">
      <c r="A429">
        <v>428</v>
      </c>
      <c r="B429">
        <v>1117</v>
      </c>
      <c r="C429">
        <v>718</v>
      </c>
      <c r="D429" t="s">
        <v>451</v>
      </c>
      <c r="E429" t="s">
        <v>580</v>
      </c>
      <c r="F429">
        <v>84</v>
      </c>
      <c r="G429">
        <v>11.5</v>
      </c>
      <c r="H429">
        <v>11.5</v>
      </c>
      <c r="I429">
        <v>-700</v>
      </c>
    </row>
    <row r="430" spans="1:9">
      <c r="A430">
        <v>429</v>
      </c>
      <c r="B430">
        <v>1117</v>
      </c>
      <c r="C430">
        <v>720</v>
      </c>
      <c r="D430" t="s">
        <v>451</v>
      </c>
      <c r="E430" t="s">
        <v>454</v>
      </c>
      <c r="F430">
        <v>69</v>
      </c>
      <c r="G430">
        <v>157.5</v>
      </c>
      <c r="H430">
        <v>156.5</v>
      </c>
      <c r="I430">
        <v>200</v>
      </c>
    </row>
    <row r="431" spans="1:9">
      <c r="A431">
        <v>430</v>
      </c>
      <c r="B431">
        <v>1117</v>
      </c>
      <c r="C431">
        <v>722</v>
      </c>
      <c r="D431" t="s">
        <v>451</v>
      </c>
      <c r="E431" t="s">
        <v>581</v>
      </c>
      <c r="F431">
        <v>53</v>
      </c>
      <c r="G431">
        <v>1</v>
      </c>
      <c r="H431">
        <v>127.5</v>
      </c>
      <c r="I431">
        <v>105</v>
      </c>
    </row>
    <row r="432" spans="1:9">
      <c r="A432">
        <v>431</v>
      </c>
      <c r="B432">
        <v>1117</v>
      </c>
      <c r="C432">
        <v>724</v>
      </c>
      <c r="D432" t="s">
        <v>451</v>
      </c>
      <c r="E432" t="s">
        <v>320</v>
      </c>
      <c r="F432">
        <v>53</v>
      </c>
      <c r="G432">
        <v>4</v>
      </c>
      <c r="H432">
        <v>4.5</v>
      </c>
      <c r="I432">
        <v>-190</v>
      </c>
    </row>
    <row r="433" spans="1:9">
      <c r="A433">
        <v>432</v>
      </c>
      <c r="B433">
        <v>1117</v>
      </c>
      <c r="C433">
        <v>726</v>
      </c>
      <c r="D433" t="s">
        <v>451</v>
      </c>
      <c r="E433" t="s">
        <v>461</v>
      </c>
      <c r="F433">
        <v>101</v>
      </c>
      <c r="G433">
        <v>7.5</v>
      </c>
      <c r="H433">
        <v>11.5</v>
      </c>
      <c r="I433">
        <v>-650</v>
      </c>
    </row>
    <row r="434" spans="1:9">
      <c r="A434">
        <v>433</v>
      </c>
      <c r="B434">
        <v>1117</v>
      </c>
      <c r="C434">
        <v>728</v>
      </c>
      <c r="D434" t="s">
        <v>451</v>
      </c>
      <c r="E434" t="s">
        <v>64</v>
      </c>
      <c r="F434">
        <v>64</v>
      </c>
      <c r="G434">
        <v>5</v>
      </c>
      <c r="H434">
        <v>7</v>
      </c>
      <c r="I434">
        <v>-300</v>
      </c>
    </row>
    <row r="435" spans="1:9">
      <c r="A435">
        <v>434</v>
      </c>
      <c r="B435">
        <v>1117</v>
      </c>
      <c r="C435">
        <v>730</v>
      </c>
      <c r="D435" t="s">
        <v>451</v>
      </c>
      <c r="E435" t="s">
        <v>79</v>
      </c>
      <c r="F435">
        <v>73</v>
      </c>
      <c r="G435">
        <v>6.5</v>
      </c>
      <c r="H435">
        <v>6.5</v>
      </c>
      <c r="I435">
        <v>-265</v>
      </c>
    </row>
    <row r="436" spans="1:9">
      <c r="A436">
        <v>435</v>
      </c>
      <c r="B436">
        <v>1117</v>
      </c>
      <c r="C436">
        <v>732</v>
      </c>
      <c r="D436" t="s">
        <v>451</v>
      </c>
      <c r="E436" t="s">
        <v>582</v>
      </c>
      <c r="F436">
        <v>94</v>
      </c>
      <c r="G436">
        <v>144</v>
      </c>
      <c r="H436">
        <v>4.5</v>
      </c>
      <c r="I436">
        <v>-190</v>
      </c>
    </row>
    <row r="437" spans="1:9">
      <c r="A437">
        <v>436</v>
      </c>
      <c r="B437">
        <v>1117</v>
      </c>
      <c r="C437">
        <v>734</v>
      </c>
      <c r="D437" t="s">
        <v>451</v>
      </c>
      <c r="E437" t="s">
        <v>583</v>
      </c>
      <c r="F437">
        <v>61</v>
      </c>
      <c r="G437">
        <v>136.5</v>
      </c>
      <c r="H437">
        <v>134.5</v>
      </c>
      <c r="I437">
        <v>180</v>
      </c>
    </row>
    <row r="438" spans="1:9">
      <c r="A438">
        <v>437</v>
      </c>
      <c r="B438">
        <v>1117</v>
      </c>
      <c r="C438">
        <v>736</v>
      </c>
      <c r="D438" t="s">
        <v>451</v>
      </c>
      <c r="E438" t="s">
        <v>472</v>
      </c>
      <c r="F438">
        <v>57</v>
      </c>
      <c r="G438">
        <v>14</v>
      </c>
      <c r="H438">
        <v>14</v>
      </c>
      <c r="I438">
        <v>-1200</v>
      </c>
    </row>
    <row r="439" spans="1:9">
      <c r="A439">
        <v>438</v>
      </c>
      <c r="B439">
        <v>1117</v>
      </c>
      <c r="C439">
        <v>738</v>
      </c>
      <c r="D439" t="s">
        <v>451</v>
      </c>
      <c r="E439" t="s">
        <v>281</v>
      </c>
      <c r="F439">
        <v>95</v>
      </c>
      <c r="G439">
        <v>18</v>
      </c>
      <c r="H439">
        <v>15</v>
      </c>
      <c r="I439">
        <v>-1800</v>
      </c>
    </row>
    <row r="440" spans="1:9">
      <c r="A440">
        <v>439</v>
      </c>
      <c r="B440">
        <v>1117</v>
      </c>
      <c r="C440">
        <v>740</v>
      </c>
      <c r="D440" t="s">
        <v>451</v>
      </c>
      <c r="E440" t="s">
        <v>584</v>
      </c>
      <c r="F440">
        <v>68</v>
      </c>
      <c r="G440">
        <v>14</v>
      </c>
      <c r="H440">
        <v>13.5</v>
      </c>
      <c r="I440">
        <v>-900</v>
      </c>
    </row>
    <row r="441" spans="1:9">
      <c r="A441">
        <v>440</v>
      </c>
      <c r="B441">
        <v>1117</v>
      </c>
      <c r="C441">
        <v>742</v>
      </c>
      <c r="D441" t="s">
        <v>451</v>
      </c>
      <c r="E441" t="s">
        <v>342</v>
      </c>
      <c r="F441">
        <v>80</v>
      </c>
      <c r="G441">
        <v>17.5</v>
      </c>
      <c r="H441">
        <v>19</v>
      </c>
      <c r="I441">
        <v>-3500</v>
      </c>
    </row>
    <row r="442" spans="1:9">
      <c r="A442">
        <v>441</v>
      </c>
      <c r="B442">
        <v>1117</v>
      </c>
      <c r="C442">
        <v>744</v>
      </c>
      <c r="D442" t="s">
        <v>451</v>
      </c>
      <c r="E442" t="s">
        <v>501</v>
      </c>
      <c r="F442">
        <v>79</v>
      </c>
      <c r="G442">
        <v>14.5</v>
      </c>
      <c r="H442">
        <v>15</v>
      </c>
      <c r="I442">
        <v>-1500</v>
      </c>
    </row>
    <row r="443" spans="1:9">
      <c r="A443">
        <v>442</v>
      </c>
      <c r="B443">
        <v>1117</v>
      </c>
      <c r="C443">
        <v>746</v>
      </c>
      <c r="D443" t="s">
        <v>451</v>
      </c>
      <c r="E443" t="s">
        <v>535</v>
      </c>
      <c r="F443">
        <v>51</v>
      </c>
      <c r="G443">
        <v>139.5</v>
      </c>
      <c r="H443">
        <v>134</v>
      </c>
      <c r="I443">
        <v>140</v>
      </c>
    </row>
    <row r="444" spans="1:9">
      <c r="A444">
        <v>443</v>
      </c>
      <c r="B444">
        <v>1117</v>
      </c>
      <c r="C444">
        <v>748</v>
      </c>
      <c r="D444" t="s">
        <v>451</v>
      </c>
      <c r="E444" t="s">
        <v>233</v>
      </c>
      <c r="F444">
        <v>68</v>
      </c>
      <c r="G444">
        <v>13.5</v>
      </c>
      <c r="H444">
        <v>10.5</v>
      </c>
      <c r="I444">
        <v>-600</v>
      </c>
    </row>
    <row r="445" spans="1:9">
      <c r="A445">
        <v>444</v>
      </c>
      <c r="B445">
        <v>1117</v>
      </c>
      <c r="C445">
        <v>750</v>
      </c>
      <c r="D445" t="s">
        <v>451</v>
      </c>
      <c r="E445" t="s">
        <v>515</v>
      </c>
      <c r="F445">
        <v>55</v>
      </c>
      <c r="G445">
        <v>9.5</v>
      </c>
      <c r="H445">
        <v>10</v>
      </c>
      <c r="I445">
        <v>-550</v>
      </c>
    </row>
    <row r="446" spans="1:9">
      <c r="A446">
        <v>445</v>
      </c>
      <c r="B446">
        <v>1117</v>
      </c>
      <c r="C446">
        <v>752</v>
      </c>
      <c r="D446" t="s">
        <v>451</v>
      </c>
      <c r="E446" t="s">
        <v>402</v>
      </c>
      <c r="F446">
        <v>104</v>
      </c>
      <c r="G446">
        <v>26.5</v>
      </c>
      <c r="H446">
        <v>28</v>
      </c>
      <c r="I446" t="s">
        <v>488</v>
      </c>
    </row>
    <row r="447" spans="1:9">
      <c r="A447">
        <v>446</v>
      </c>
      <c r="B447">
        <v>1117</v>
      </c>
      <c r="C447">
        <v>754</v>
      </c>
      <c r="D447" t="s">
        <v>451</v>
      </c>
      <c r="E447" t="s">
        <v>204</v>
      </c>
      <c r="F447">
        <v>78</v>
      </c>
      <c r="G447">
        <v>4</v>
      </c>
      <c r="H447">
        <v>5.5</v>
      </c>
      <c r="I447">
        <v>-215</v>
      </c>
    </row>
    <row r="448" spans="1:9">
      <c r="A448">
        <v>447</v>
      </c>
      <c r="B448">
        <v>1117</v>
      </c>
      <c r="C448">
        <v>756</v>
      </c>
      <c r="D448" t="s">
        <v>451</v>
      </c>
      <c r="E448" t="s">
        <v>517</v>
      </c>
      <c r="F448">
        <v>76</v>
      </c>
      <c r="G448">
        <v>143.5</v>
      </c>
      <c r="H448">
        <v>141.5</v>
      </c>
      <c r="I448">
        <v>135</v>
      </c>
    </row>
    <row r="449" spans="1:9">
      <c r="A449">
        <v>448</v>
      </c>
      <c r="B449">
        <v>1117</v>
      </c>
      <c r="C449">
        <v>758</v>
      </c>
      <c r="D449" t="s">
        <v>451</v>
      </c>
      <c r="E449" t="s">
        <v>525</v>
      </c>
      <c r="F449">
        <v>89</v>
      </c>
      <c r="G449">
        <v>143.5</v>
      </c>
      <c r="H449">
        <v>148</v>
      </c>
      <c r="I449">
        <v>240</v>
      </c>
    </row>
    <row r="450" spans="1:9">
      <c r="A450">
        <v>449</v>
      </c>
      <c r="B450">
        <v>1117</v>
      </c>
      <c r="C450">
        <v>760</v>
      </c>
      <c r="D450" t="s">
        <v>451</v>
      </c>
      <c r="E450" t="s">
        <v>486</v>
      </c>
      <c r="F450">
        <v>64</v>
      </c>
      <c r="G450">
        <v>8.5</v>
      </c>
      <c r="H450">
        <v>8</v>
      </c>
      <c r="I450">
        <v>-350</v>
      </c>
    </row>
    <row r="451" spans="1:9">
      <c r="A451">
        <v>450</v>
      </c>
      <c r="B451">
        <v>1117</v>
      </c>
      <c r="C451">
        <v>768</v>
      </c>
      <c r="D451" t="s">
        <v>451</v>
      </c>
      <c r="E451" t="s">
        <v>463</v>
      </c>
      <c r="F451">
        <v>89</v>
      </c>
      <c r="G451">
        <v>157</v>
      </c>
      <c r="H451">
        <v>3</v>
      </c>
      <c r="I451">
        <v>-155</v>
      </c>
    </row>
    <row r="452" spans="1:9">
      <c r="A452">
        <v>451</v>
      </c>
      <c r="B452">
        <v>1117</v>
      </c>
      <c r="C452">
        <v>306528</v>
      </c>
      <c r="D452" t="s">
        <v>451</v>
      </c>
      <c r="E452" t="s">
        <v>219</v>
      </c>
      <c r="F452">
        <v>95</v>
      </c>
      <c r="G452">
        <v>14.5</v>
      </c>
      <c r="H452">
        <v>19.5</v>
      </c>
      <c r="I452">
        <v>-4000</v>
      </c>
    </row>
    <row r="453" spans="1:9">
      <c r="A453">
        <v>452</v>
      </c>
      <c r="B453">
        <v>1117</v>
      </c>
      <c r="C453">
        <v>306530</v>
      </c>
      <c r="D453" t="s">
        <v>451</v>
      </c>
      <c r="E453" t="s">
        <v>357</v>
      </c>
      <c r="F453">
        <v>59</v>
      </c>
      <c r="G453">
        <v>139</v>
      </c>
      <c r="H453">
        <v>141</v>
      </c>
      <c r="I453">
        <v>290</v>
      </c>
    </row>
    <row r="454" spans="1:9">
      <c r="A454">
        <v>453</v>
      </c>
      <c r="B454">
        <v>1117</v>
      </c>
      <c r="C454">
        <v>306532</v>
      </c>
      <c r="D454" t="s">
        <v>451</v>
      </c>
      <c r="E454" t="s">
        <v>585</v>
      </c>
      <c r="F454">
        <v>85</v>
      </c>
      <c r="G454">
        <v>9.5</v>
      </c>
      <c r="H454">
        <v>8</v>
      </c>
      <c r="I454">
        <v>-360</v>
      </c>
    </row>
    <row r="455" spans="1:9">
      <c r="A455">
        <v>454</v>
      </c>
      <c r="B455">
        <v>1117</v>
      </c>
      <c r="C455">
        <v>306534</v>
      </c>
      <c r="D455" t="s">
        <v>451</v>
      </c>
      <c r="E455" t="s">
        <v>468</v>
      </c>
      <c r="F455">
        <v>60</v>
      </c>
      <c r="G455">
        <v>7.5</v>
      </c>
      <c r="H455">
        <v>6.5</v>
      </c>
      <c r="I455">
        <v>-300</v>
      </c>
    </row>
    <row r="456" spans="1:9">
      <c r="A456">
        <v>455</v>
      </c>
      <c r="B456">
        <v>1117</v>
      </c>
      <c r="C456">
        <v>306536</v>
      </c>
      <c r="D456" t="s">
        <v>451</v>
      </c>
      <c r="E456" t="s">
        <v>569</v>
      </c>
      <c r="F456">
        <v>99</v>
      </c>
      <c r="G456">
        <v>9.5</v>
      </c>
      <c r="H456">
        <v>8</v>
      </c>
      <c r="I456">
        <v>-380</v>
      </c>
    </row>
    <row r="457" spans="1:9">
      <c r="A457">
        <v>456</v>
      </c>
      <c r="B457">
        <v>1117</v>
      </c>
      <c r="C457">
        <v>306540</v>
      </c>
      <c r="D457" t="s">
        <v>451</v>
      </c>
      <c r="E457" t="s">
        <v>502</v>
      </c>
      <c r="F457">
        <v>102</v>
      </c>
      <c r="G457">
        <v>10.5</v>
      </c>
      <c r="H457">
        <v>16</v>
      </c>
      <c r="I457">
        <v>-1500</v>
      </c>
    </row>
    <row r="458" spans="1:9">
      <c r="A458">
        <v>457</v>
      </c>
      <c r="B458">
        <v>1117</v>
      </c>
      <c r="C458">
        <v>306542</v>
      </c>
      <c r="D458" t="s">
        <v>451</v>
      </c>
      <c r="E458" t="s">
        <v>291</v>
      </c>
      <c r="F458">
        <v>106</v>
      </c>
      <c r="G458">
        <v>36.5</v>
      </c>
      <c r="H458">
        <v>40</v>
      </c>
      <c r="I458" t="s">
        <v>488</v>
      </c>
    </row>
    <row r="459" spans="1:9">
      <c r="A459">
        <v>458</v>
      </c>
      <c r="B459">
        <v>1117</v>
      </c>
      <c r="C459">
        <v>306544</v>
      </c>
      <c r="D459" t="s">
        <v>451</v>
      </c>
      <c r="E459" t="s">
        <v>534</v>
      </c>
      <c r="F459">
        <v>64</v>
      </c>
      <c r="G459">
        <v>147.5</v>
      </c>
      <c r="H459">
        <v>157</v>
      </c>
      <c r="I459">
        <v>550</v>
      </c>
    </row>
    <row r="460" spans="1:9">
      <c r="A460">
        <v>459</v>
      </c>
      <c r="B460">
        <v>1117</v>
      </c>
      <c r="C460">
        <v>306546</v>
      </c>
      <c r="D460" t="s">
        <v>451</v>
      </c>
      <c r="E460" t="s">
        <v>466</v>
      </c>
      <c r="F460">
        <v>67</v>
      </c>
      <c r="G460">
        <v>10.5</v>
      </c>
      <c r="H460">
        <v>6</v>
      </c>
      <c r="I460">
        <v>-260</v>
      </c>
    </row>
    <row r="461" spans="1:9">
      <c r="A461">
        <v>460</v>
      </c>
      <c r="B461">
        <v>1117</v>
      </c>
      <c r="C461">
        <v>306548</v>
      </c>
      <c r="D461" t="s">
        <v>451</v>
      </c>
      <c r="E461" t="s">
        <v>43</v>
      </c>
      <c r="F461">
        <v>91</v>
      </c>
      <c r="G461">
        <v>23.5</v>
      </c>
      <c r="H461">
        <v>24.5</v>
      </c>
      <c r="I461">
        <v>-8000</v>
      </c>
    </row>
    <row r="462" spans="1:9">
      <c r="A462">
        <v>461</v>
      </c>
      <c r="B462">
        <v>1117</v>
      </c>
      <c r="C462">
        <v>306550</v>
      </c>
      <c r="D462" t="s">
        <v>451</v>
      </c>
      <c r="E462" t="s">
        <v>543</v>
      </c>
      <c r="F462">
        <v>97</v>
      </c>
      <c r="G462">
        <v>11.5</v>
      </c>
      <c r="H462">
        <v>11</v>
      </c>
      <c r="I462">
        <v>-750</v>
      </c>
    </row>
    <row r="463" spans="1:9">
      <c r="A463">
        <v>462</v>
      </c>
      <c r="B463">
        <v>1117</v>
      </c>
      <c r="C463">
        <v>306552</v>
      </c>
      <c r="D463" t="s">
        <v>451</v>
      </c>
      <c r="E463" t="s">
        <v>45</v>
      </c>
      <c r="F463">
        <v>95</v>
      </c>
      <c r="G463">
        <v>23.5</v>
      </c>
      <c r="H463">
        <v>29.5</v>
      </c>
      <c r="I463">
        <v>-6000</v>
      </c>
    </row>
    <row r="464" spans="1:9">
      <c r="A464">
        <v>463</v>
      </c>
      <c r="B464">
        <v>1117</v>
      </c>
      <c r="C464">
        <v>306554</v>
      </c>
      <c r="D464" t="s">
        <v>451</v>
      </c>
      <c r="E464" t="s">
        <v>586</v>
      </c>
      <c r="F464">
        <v>85</v>
      </c>
      <c r="G464" t="s">
        <v>465</v>
      </c>
      <c r="H464">
        <v>150</v>
      </c>
      <c r="I464">
        <v>170</v>
      </c>
    </row>
    <row r="465" spans="1:9">
      <c r="A465">
        <v>464</v>
      </c>
      <c r="B465">
        <v>1118</v>
      </c>
      <c r="C465">
        <v>814</v>
      </c>
      <c r="D465" t="s">
        <v>451</v>
      </c>
      <c r="E465" t="s">
        <v>386</v>
      </c>
      <c r="F465">
        <v>79</v>
      </c>
      <c r="G465">
        <v>145</v>
      </c>
      <c r="H465">
        <v>142.5</v>
      </c>
      <c r="I465">
        <v>115</v>
      </c>
    </row>
    <row r="466" spans="1:9">
      <c r="A466">
        <v>465</v>
      </c>
      <c r="B466">
        <v>1118</v>
      </c>
      <c r="C466">
        <v>816</v>
      </c>
      <c r="D466" t="s">
        <v>451</v>
      </c>
      <c r="E466" t="s">
        <v>367</v>
      </c>
      <c r="F466">
        <v>88</v>
      </c>
      <c r="G466">
        <v>2.5</v>
      </c>
      <c r="H466">
        <v>5.5</v>
      </c>
      <c r="I466">
        <v>-215</v>
      </c>
    </row>
    <row r="467" spans="1:9">
      <c r="A467">
        <v>466</v>
      </c>
      <c r="B467">
        <v>1118</v>
      </c>
      <c r="C467">
        <v>818</v>
      </c>
      <c r="D467" t="s">
        <v>451</v>
      </c>
      <c r="E467" t="s">
        <v>292</v>
      </c>
      <c r="F467">
        <v>76</v>
      </c>
      <c r="G467">
        <v>10.5</v>
      </c>
      <c r="H467">
        <v>12.5</v>
      </c>
      <c r="I467">
        <v>-900</v>
      </c>
    </row>
    <row r="468" spans="1:9">
      <c r="A468">
        <v>467</v>
      </c>
      <c r="B468">
        <v>1118</v>
      </c>
      <c r="C468">
        <v>820</v>
      </c>
      <c r="D468" t="s">
        <v>451</v>
      </c>
      <c r="E468" t="s">
        <v>494</v>
      </c>
      <c r="F468">
        <v>92</v>
      </c>
      <c r="G468">
        <v>14.5</v>
      </c>
      <c r="H468">
        <v>17</v>
      </c>
      <c r="I468">
        <v>-2000</v>
      </c>
    </row>
    <row r="469" spans="1:9">
      <c r="A469">
        <v>468</v>
      </c>
      <c r="B469">
        <v>1118</v>
      </c>
      <c r="C469">
        <v>822</v>
      </c>
      <c r="D469" t="s">
        <v>451</v>
      </c>
      <c r="E469" t="s">
        <v>21</v>
      </c>
      <c r="F469">
        <v>92</v>
      </c>
      <c r="G469">
        <v>19.5</v>
      </c>
      <c r="H469">
        <v>24</v>
      </c>
      <c r="I469">
        <v>-8000</v>
      </c>
    </row>
    <row r="470" spans="1:9">
      <c r="A470">
        <v>469</v>
      </c>
      <c r="B470">
        <v>1118</v>
      </c>
      <c r="C470">
        <v>826</v>
      </c>
      <c r="D470" t="s">
        <v>451</v>
      </c>
      <c r="E470" t="s">
        <v>440</v>
      </c>
      <c r="F470">
        <v>72</v>
      </c>
      <c r="G470">
        <v>21.5</v>
      </c>
      <c r="H470">
        <v>19.5</v>
      </c>
      <c r="I470">
        <v>-4000</v>
      </c>
    </row>
    <row r="471" spans="1:9">
      <c r="A471">
        <v>470</v>
      </c>
      <c r="B471">
        <v>1118</v>
      </c>
      <c r="C471">
        <v>828</v>
      </c>
      <c r="D471" t="s">
        <v>451</v>
      </c>
      <c r="E471" t="s">
        <v>48</v>
      </c>
      <c r="F471">
        <v>64</v>
      </c>
      <c r="G471">
        <v>15</v>
      </c>
      <c r="H471">
        <v>11</v>
      </c>
      <c r="I471">
        <v>-700</v>
      </c>
    </row>
    <row r="472" spans="1:9">
      <c r="A472">
        <v>471</v>
      </c>
      <c r="B472">
        <v>1118</v>
      </c>
      <c r="C472">
        <v>830</v>
      </c>
      <c r="D472" t="s">
        <v>451</v>
      </c>
      <c r="E472" t="s">
        <v>495</v>
      </c>
      <c r="F472">
        <v>67</v>
      </c>
      <c r="G472">
        <v>145.5</v>
      </c>
      <c r="H472">
        <v>144.5</v>
      </c>
      <c r="I472">
        <v>260</v>
      </c>
    </row>
    <row r="473" spans="1:9">
      <c r="A473">
        <v>472</v>
      </c>
      <c r="B473">
        <v>1118</v>
      </c>
      <c r="C473">
        <v>832</v>
      </c>
      <c r="D473" t="s">
        <v>451</v>
      </c>
      <c r="E473" t="s">
        <v>452</v>
      </c>
      <c r="F473">
        <v>73</v>
      </c>
      <c r="G473">
        <v>4</v>
      </c>
      <c r="H473">
        <v>6.5</v>
      </c>
      <c r="I473">
        <v>-270</v>
      </c>
    </row>
    <row r="474" spans="1:9">
      <c r="A474">
        <v>473</v>
      </c>
      <c r="B474">
        <v>1118</v>
      </c>
      <c r="C474">
        <v>834</v>
      </c>
      <c r="D474" t="s">
        <v>451</v>
      </c>
      <c r="E474" t="s">
        <v>404</v>
      </c>
      <c r="F474">
        <v>82</v>
      </c>
      <c r="G474">
        <v>20.5</v>
      </c>
      <c r="H474">
        <v>21.5</v>
      </c>
      <c r="I474">
        <v>-5000</v>
      </c>
    </row>
    <row r="475" spans="1:9">
      <c r="A475">
        <v>474</v>
      </c>
      <c r="B475">
        <v>1118</v>
      </c>
      <c r="C475">
        <v>836</v>
      </c>
      <c r="D475" t="s">
        <v>451</v>
      </c>
      <c r="E475" t="s">
        <v>316</v>
      </c>
      <c r="F475">
        <v>60</v>
      </c>
      <c r="G475">
        <v>13</v>
      </c>
      <c r="H475">
        <v>11.5</v>
      </c>
      <c r="I475">
        <v>-700</v>
      </c>
    </row>
    <row r="476" spans="1:9">
      <c r="A476">
        <v>475</v>
      </c>
      <c r="B476">
        <v>1118</v>
      </c>
      <c r="C476">
        <v>838</v>
      </c>
      <c r="D476" t="s">
        <v>451</v>
      </c>
      <c r="E476" t="s">
        <v>587</v>
      </c>
      <c r="F476">
        <v>43</v>
      </c>
      <c r="G476">
        <v>140.5</v>
      </c>
      <c r="H476">
        <v>141.5</v>
      </c>
      <c r="I476">
        <v>190</v>
      </c>
    </row>
    <row r="477" spans="1:9">
      <c r="A477">
        <v>476</v>
      </c>
      <c r="B477">
        <v>1118</v>
      </c>
      <c r="C477">
        <v>840</v>
      </c>
      <c r="D477" t="s">
        <v>451</v>
      </c>
      <c r="E477" t="s">
        <v>588</v>
      </c>
      <c r="F477">
        <v>63</v>
      </c>
      <c r="G477">
        <v>138.5</v>
      </c>
      <c r="H477">
        <v>136.5</v>
      </c>
      <c r="I477">
        <v>350</v>
      </c>
    </row>
    <row r="478" spans="1:9">
      <c r="A478">
        <v>477</v>
      </c>
      <c r="B478">
        <v>1118</v>
      </c>
      <c r="C478">
        <v>842</v>
      </c>
      <c r="D478" t="s">
        <v>451</v>
      </c>
      <c r="E478" t="s">
        <v>220</v>
      </c>
      <c r="F478">
        <v>86</v>
      </c>
      <c r="G478">
        <v>17.5</v>
      </c>
      <c r="H478">
        <v>18</v>
      </c>
      <c r="I478">
        <v>-3000</v>
      </c>
    </row>
    <row r="479" spans="1:9">
      <c r="A479">
        <v>478</v>
      </c>
      <c r="B479">
        <v>1118</v>
      </c>
      <c r="C479">
        <v>844</v>
      </c>
      <c r="D479" t="s">
        <v>451</v>
      </c>
      <c r="E479" t="s">
        <v>589</v>
      </c>
      <c r="F479">
        <v>75</v>
      </c>
      <c r="G479">
        <v>6</v>
      </c>
      <c r="H479">
        <v>8.5</v>
      </c>
      <c r="I479">
        <v>-370</v>
      </c>
    </row>
    <row r="480" spans="1:9">
      <c r="A480">
        <v>479</v>
      </c>
      <c r="B480">
        <v>1118</v>
      </c>
      <c r="C480">
        <v>846</v>
      </c>
      <c r="D480" t="s">
        <v>451</v>
      </c>
      <c r="E480" t="s">
        <v>590</v>
      </c>
      <c r="F480">
        <v>69</v>
      </c>
      <c r="G480">
        <v>1.5</v>
      </c>
      <c r="H480">
        <v>3.5</v>
      </c>
      <c r="I480">
        <v>-175</v>
      </c>
    </row>
    <row r="481" spans="1:9">
      <c r="A481">
        <v>480</v>
      </c>
      <c r="B481">
        <v>1118</v>
      </c>
      <c r="C481">
        <v>848</v>
      </c>
      <c r="D481" t="s">
        <v>451</v>
      </c>
      <c r="E481" t="s">
        <v>206</v>
      </c>
      <c r="F481">
        <v>91</v>
      </c>
      <c r="G481">
        <v>2</v>
      </c>
      <c r="H481">
        <v>3.5</v>
      </c>
      <c r="I481">
        <v>-160</v>
      </c>
    </row>
    <row r="482" spans="1:9">
      <c r="A482">
        <v>481</v>
      </c>
      <c r="B482">
        <v>1118</v>
      </c>
      <c r="C482">
        <v>850</v>
      </c>
      <c r="D482" t="s">
        <v>451</v>
      </c>
      <c r="E482" t="s">
        <v>218</v>
      </c>
      <c r="F482">
        <v>80</v>
      </c>
      <c r="G482">
        <v>15.5</v>
      </c>
      <c r="H482">
        <v>14.5</v>
      </c>
      <c r="I482">
        <v>-1600</v>
      </c>
    </row>
    <row r="483" spans="1:9">
      <c r="A483">
        <v>482</v>
      </c>
      <c r="B483">
        <v>1118</v>
      </c>
      <c r="C483">
        <v>864</v>
      </c>
      <c r="D483" t="s">
        <v>451</v>
      </c>
      <c r="E483" t="s">
        <v>463</v>
      </c>
      <c r="F483">
        <v>74</v>
      </c>
      <c r="G483">
        <v>154</v>
      </c>
      <c r="H483">
        <v>156</v>
      </c>
      <c r="I483">
        <v>100</v>
      </c>
    </row>
    <row r="484" spans="1:9">
      <c r="A484">
        <v>483</v>
      </c>
      <c r="B484">
        <v>1118</v>
      </c>
      <c r="C484">
        <v>892</v>
      </c>
      <c r="D484" t="s">
        <v>451</v>
      </c>
      <c r="E484" t="s">
        <v>207</v>
      </c>
      <c r="F484">
        <v>83</v>
      </c>
      <c r="G484">
        <v>17</v>
      </c>
      <c r="H484">
        <v>16</v>
      </c>
      <c r="I484">
        <v>-2000</v>
      </c>
    </row>
    <row r="485" spans="1:9">
      <c r="A485">
        <v>484</v>
      </c>
      <c r="B485">
        <v>1118</v>
      </c>
      <c r="C485">
        <v>894</v>
      </c>
      <c r="D485" t="s">
        <v>451</v>
      </c>
      <c r="I485" t="s">
        <v>488</v>
      </c>
    </row>
    <row r="486" spans="1:9">
      <c r="A486">
        <v>485</v>
      </c>
      <c r="B486">
        <v>1118</v>
      </c>
      <c r="C486">
        <v>306566</v>
      </c>
      <c r="D486" t="s">
        <v>451</v>
      </c>
      <c r="E486" t="s">
        <v>568</v>
      </c>
      <c r="F486">
        <v>71</v>
      </c>
      <c r="G486">
        <v>3.5</v>
      </c>
      <c r="H486">
        <v>1</v>
      </c>
      <c r="I486">
        <v>-115</v>
      </c>
    </row>
    <row r="487" spans="1:9">
      <c r="A487">
        <v>486</v>
      </c>
      <c r="B487">
        <v>1118</v>
      </c>
      <c r="C487">
        <v>306572</v>
      </c>
      <c r="D487" t="s">
        <v>451</v>
      </c>
      <c r="E487" t="s">
        <v>591</v>
      </c>
      <c r="F487">
        <v>69</v>
      </c>
      <c r="G487">
        <v>150.5</v>
      </c>
      <c r="H487">
        <v>1</v>
      </c>
      <c r="I487">
        <v>-115</v>
      </c>
    </row>
    <row r="488" spans="1:9">
      <c r="A488">
        <v>487</v>
      </c>
      <c r="B488">
        <v>1118</v>
      </c>
      <c r="C488">
        <v>306574</v>
      </c>
      <c r="D488" t="s">
        <v>451</v>
      </c>
      <c r="E488" t="s">
        <v>347</v>
      </c>
      <c r="F488">
        <v>90</v>
      </c>
      <c r="G488">
        <v>6</v>
      </c>
      <c r="H488">
        <v>13.5</v>
      </c>
      <c r="I488">
        <v>-1150</v>
      </c>
    </row>
    <row r="489" spans="1:9">
      <c r="A489">
        <v>488</v>
      </c>
      <c r="B489">
        <v>1118</v>
      </c>
      <c r="C489">
        <v>306578</v>
      </c>
      <c r="D489" t="s">
        <v>451</v>
      </c>
      <c r="E489" t="s">
        <v>547</v>
      </c>
      <c r="F489">
        <v>61</v>
      </c>
      <c r="G489">
        <v>5.5</v>
      </c>
      <c r="H489">
        <v>5</v>
      </c>
      <c r="I489">
        <v>-200</v>
      </c>
    </row>
    <row r="490" spans="1:9">
      <c r="A490">
        <v>489</v>
      </c>
      <c r="B490">
        <v>1118</v>
      </c>
      <c r="C490">
        <v>306580</v>
      </c>
      <c r="D490" t="s">
        <v>451</v>
      </c>
      <c r="E490" t="s">
        <v>258</v>
      </c>
      <c r="F490">
        <v>60</v>
      </c>
      <c r="G490">
        <v>5.5</v>
      </c>
      <c r="H490">
        <v>3</v>
      </c>
      <c r="I490">
        <v>-155</v>
      </c>
    </row>
    <row r="491" spans="1:9">
      <c r="A491">
        <v>490</v>
      </c>
      <c r="B491">
        <v>1118</v>
      </c>
      <c r="C491">
        <v>306582</v>
      </c>
      <c r="D491" t="s">
        <v>451</v>
      </c>
      <c r="E491" t="s">
        <v>238</v>
      </c>
      <c r="F491">
        <v>68</v>
      </c>
      <c r="G491">
        <v>2.5</v>
      </c>
      <c r="H491">
        <v>133.5</v>
      </c>
      <c r="I491">
        <v>105</v>
      </c>
    </row>
    <row r="492" spans="1:9">
      <c r="A492">
        <v>491</v>
      </c>
      <c r="B492">
        <v>1118</v>
      </c>
      <c r="C492">
        <v>306584</v>
      </c>
      <c r="D492" t="s">
        <v>451</v>
      </c>
      <c r="E492" t="s">
        <v>301</v>
      </c>
      <c r="F492">
        <v>65</v>
      </c>
      <c r="G492">
        <v>11.5</v>
      </c>
      <c r="H492">
        <v>12.5</v>
      </c>
      <c r="I492">
        <v>-900</v>
      </c>
    </row>
    <row r="493" spans="1:9">
      <c r="A493">
        <v>492</v>
      </c>
      <c r="B493">
        <v>1118</v>
      </c>
      <c r="C493">
        <v>306586</v>
      </c>
      <c r="D493" t="s">
        <v>451</v>
      </c>
      <c r="E493" t="s">
        <v>540</v>
      </c>
      <c r="F493">
        <v>69</v>
      </c>
      <c r="G493">
        <v>11.5</v>
      </c>
      <c r="H493">
        <v>11.5</v>
      </c>
      <c r="I493">
        <v>-800</v>
      </c>
    </row>
    <row r="494" spans="1:9">
      <c r="A494">
        <v>493</v>
      </c>
      <c r="B494">
        <v>1118</v>
      </c>
      <c r="C494">
        <v>306588</v>
      </c>
      <c r="D494" t="s">
        <v>451</v>
      </c>
      <c r="E494" t="s">
        <v>529</v>
      </c>
      <c r="F494">
        <v>58</v>
      </c>
      <c r="G494">
        <v>4.5</v>
      </c>
      <c r="H494">
        <v>4</v>
      </c>
      <c r="I494">
        <v>-170</v>
      </c>
    </row>
    <row r="495" spans="1:9">
      <c r="A495">
        <v>494</v>
      </c>
      <c r="B495">
        <v>1118</v>
      </c>
      <c r="C495">
        <v>306590</v>
      </c>
      <c r="D495" t="s">
        <v>451</v>
      </c>
      <c r="E495" t="s">
        <v>366</v>
      </c>
      <c r="F495">
        <v>72</v>
      </c>
      <c r="G495">
        <v>14</v>
      </c>
      <c r="H495">
        <v>11.5</v>
      </c>
      <c r="I495">
        <v>-700</v>
      </c>
    </row>
    <row r="496" spans="1:9">
      <c r="A496">
        <v>495</v>
      </c>
      <c r="B496">
        <v>1118</v>
      </c>
      <c r="C496">
        <v>306592</v>
      </c>
      <c r="D496" t="s">
        <v>451</v>
      </c>
      <c r="E496" t="s">
        <v>531</v>
      </c>
      <c r="F496">
        <v>66</v>
      </c>
      <c r="G496">
        <v>14.5</v>
      </c>
      <c r="H496">
        <v>12.5</v>
      </c>
      <c r="I496">
        <v>-1000</v>
      </c>
    </row>
    <row r="497" spans="1:9">
      <c r="A497">
        <v>496</v>
      </c>
      <c r="B497">
        <v>1118</v>
      </c>
      <c r="C497">
        <v>306594</v>
      </c>
      <c r="D497" t="s">
        <v>451</v>
      </c>
      <c r="E497" t="s">
        <v>126</v>
      </c>
      <c r="F497">
        <v>76</v>
      </c>
      <c r="G497">
        <v>13</v>
      </c>
      <c r="H497">
        <v>11.5</v>
      </c>
      <c r="I497">
        <v>-750</v>
      </c>
    </row>
    <row r="498" spans="1:9">
      <c r="A498">
        <v>497</v>
      </c>
      <c r="B498">
        <v>1118</v>
      </c>
      <c r="C498">
        <v>306596</v>
      </c>
      <c r="D498" t="s">
        <v>451</v>
      </c>
      <c r="E498" t="s">
        <v>240</v>
      </c>
      <c r="F498">
        <v>93</v>
      </c>
      <c r="G498">
        <v>3.5</v>
      </c>
      <c r="H498">
        <v>5</v>
      </c>
      <c r="I498">
        <v>-190</v>
      </c>
    </row>
    <row r="499" spans="1:9">
      <c r="A499">
        <v>498</v>
      </c>
      <c r="B499">
        <v>1118</v>
      </c>
      <c r="C499">
        <v>306598</v>
      </c>
      <c r="D499" t="s">
        <v>451</v>
      </c>
      <c r="E499" t="s">
        <v>313</v>
      </c>
      <c r="F499">
        <v>78</v>
      </c>
      <c r="G499">
        <v>6.5</v>
      </c>
      <c r="H499">
        <v>5.5</v>
      </c>
      <c r="I499">
        <v>-230</v>
      </c>
    </row>
    <row r="500" spans="1:9">
      <c r="A500">
        <v>499</v>
      </c>
      <c r="B500">
        <v>1118</v>
      </c>
      <c r="C500">
        <v>306600</v>
      </c>
      <c r="D500" t="s">
        <v>451</v>
      </c>
      <c r="E500" t="s">
        <v>592</v>
      </c>
      <c r="F500">
        <v>67</v>
      </c>
      <c r="G500">
        <v>13</v>
      </c>
      <c r="H500">
        <v>9.5</v>
      </c>
      <c r="I500">
        <v>-450</v>
      </c>
    </row>
    <row r="501" spans="1:9">
      <c r="A501">
        <v>500</v>
      </c>
      <c r="B501">
        <v>1118</v>
      </c>
      <c r="C501">
        <v>306606</v>
      </c>
      <c r="D501" t="s">
        <v>451</v>
      </c>
      <c r="E501" t="s">
        <v>593</v>
      </c>
      <c r="F501">
        <v>79</v>
      </c>
      <c r="G501">
        <v>144</v>
      </c>
      <c r="H501">
        <v>143.5</v>
      </c>
      <c r="I501">
        <v>160</v>
      </c>
    </row>
    <row r="502" spans="1:9">
      <c r="A502">
        <v>501</v>
      </c>
      <c r="B502">
        <v>1118</v>
      </c>
      <c r="C502">
        <v>306608</v>
      </c>
      <c r="D502" t="s">
        <v>451</v>
      </c>
      <c r="E502" t="s">
        <v>38</v>
      </c>
      <c r="F502">
        <v>72</v>
      </c>
      <c r="G502">
        <v>21</v>
      </c>
      <c r="H502">
        <v>24.5</v>
      </c>
      <c r="I502">
        <v>-8000</v>
      </c>
    </row>
    <row r="503" spans="1:9">
      <c r="A503">
        <v>502</v>
      </c>
      <c r="B503">
        <v>1118</v>
      </c>
      <c r="C503">
        <v>306610</v>
      </c>
      <c r="D503" t="s">
        <v>451</v>
      </c>
      <c r="E503" t="s">
        <v>594</v>
      </c>
      <c r="F503">
        <v>76</v>
      </c>
      <c r="G503">
        <v>141</v>
      </c>
      <c r="H503">
        <v>134.5</v>
      </c>
      <c r="I503">
        <v>400</v>
      </c>
    </row>
    <row r="504" spans="1:9">
      <c r="A504">
        <v>503</v>
      </c>
      <c r="B504">
        <v>1118</v>
      </c>
      <c r="C504">
        <v>306616</v>
      </c>
      <c r="D504" t="s">
        <v>451</v>
      </c>
      <c r="E504" t="s">
        <v>256</v>
      </c>
      <c r="F504">
        <v>66</v>
      </c>
      <c r="G504">
        <v>9</v>
      </c>
      <c r="H504">
        <v>4</v>
      </c>
      <c r="I504">
        <v>-170</v>
      </c>
    </row>
    <row r="505" spans="1:9">
      <c r="A505">
        <v>504</v>
      </c>
      <c r="B505">
        <v>1118</v>
      </c>
      <c r="C505">
        <v>306618</v>
      </c>
      <c r="D505" t="s">
        <v>451</v>
      </c>
      <c r="E505" t="s">
        <v>121</v>
      </c>
      <c r="F505">
        <v>104</v>
      </c>
      <c r="G505">
        <v>17</v>
      </c>
      <c r="H505">
        <v>21.5</v>
      </c>
      <c r="I505">
        <v>-8000</v>
      </c>
    </row>
    <row r="506" spans="1:9">
      <c r="A506">
        <v>505</v>
      </c>
      <c r="B506">
        <v>1118</v>
      </c>
      <c r="C506">
        <v>306620</v>
      </c>
      <c r="D506" t="s">
        <v>451</v>
      </c>
      <c r="E506" t="s">
        <v>477</v>
      </c>
      <c r="F506">
        <v>81</v>
      </c>
      <c r="G506">
        <v>14.5</v>
      </c>
      <c r="H506">
        <v>13.5</v>
      </c>
      <c r="I506">
        <v>-1100</v>
      </c>
    </row>
    <row r="507" spans="1:9">
      <c r="A507">
        <v>506</v>
      </c>
      <c r="B507">
        <v>1118</v>
      </c>
      <c r="C507">
        <v>306622</v>
      </c>
      <c r="D507" t="s">
        <v>451</v>
      </c>
      <c r="E507" t="s">
        <v>204</v>
      </c>
      <c r="F507">
        <v>62</v>
      </c>
      <c r="G507">
        <v>7.5</v>
      </c>
      <c r="H507">
        <v>10.5</v>
      </c>
      <c r="I507">
        <v>-600</v>
      </c>
    </row>
    <row r="508" spans="1:9">
      <c r="A508">
        <v>507</v>
      </c>
      <c r="B508">
        <v>1118</v>
      </c>
      <c r="C508">
        <v>306624</v>
      </c>
      <c r="D508" t="s">
        <v>451</v>
      </c>
      <c r="E508" t="s">
        <v>133</v>
      </c>
      <c r="F508">
        <v>78</v>
      </c>
      <c r="G508">
        <v>12.5</v>
      </c>
      <c r="H508">
        <v>12</v>
      </c>
      <c r="I508">
        <v>-800</v>
      </c>
    </row>
    <row r="509" spans="1:9">
      <c r="A509">
        <v>508</v>
      </c>
      <c r="B509">
        <v>1119</v>
      </c>
      <c r="C509">
        <v>602</v>
      </c>
      <c r="D509" t="s">
        <v>451</v>
      </c>
      <c r="E509" t="s">
        <v>508</v>
      </c>
      <c r="F509">
        <v>74</v>
      </c>
      <c r="G509">
        <v>22.5</v>
      </c>
      <c r="H509">
        <v>25.5</v>
      </c>
      <c r="I509">
        <v>-6000</v>
      </c>
    </row>
    <row r="510" spans="1:9">
      <c r="A510">
        <v>509</v>
      </c>
      <c r="B510">
        <v>1119</v>
      </c>
      <c r="C510">
        <v>604</v>
      </c>
      <c r="D510" t="s">
        <v>451</v>
      </c>
      <c r="E510" t="s">
        <v>326</v>
      </c>
      <c r="F510">
        <v>60</v>
      </c>
      <c r="G510">
        <v>22</v>
      </c>
      <c r="H510">
        <v>20.5</v>
      </c>
      <c r="I510">
        <v>-5000</v>
      </c>
    </row>
    <row r="511" spans="1:9">
      <c r="A511">
        <v>510</v>
      </c>
      <c r="B511">
        <v>1119</v>
      </c>
      <c r="C511">
        <v>606</v>
      </c>
      <c r="D511" t="s">
        <v>451</v>
      </c>
      <c r="E511" t="s">
        <v>290</v>
      </c>
      <c r="F511">
        <v>76</v>
      </c>
      <c r="G511">
        <v>16.5</v>
      </c>
      <c r="H511">
        <v>15</v>
      </c>
      <c r="I511">
        <v>-1600</v>
      </c>
    </row>
    <row r="512" spans="1:9">
      <c r="A512">
        <v>511</v>
      </c>
      <c r="B512">
        <v>1119</v>
      </c>
      <c r="C512">
        <v>608</v>
      </c>
      <c r="D512" t="s">
        <v>451</v>
      </c>
      <c r="E512" t="s">
        <v>566</v>
      </c>
      <c r="F512">
        <v>88</v>
      </c>
      <c r="G512">
        <v>22.5</v>
      </c>
      <c r="H512">
        <v>20.5</v>
      </c>
      <c r="I512">
        <v>-5000</v>
      </c>
    </row>
    <row r="513" spans="1:9">
      <c r="A513">
        <v>512</v>
      </c>
      <c r="B513">
        <v>1119</v>
      </c>
      <c r="C513">
        <v>610</v>
      </c>
      <c r="D513" t="s">
        <v>451</v>
      </c>
      <c r="E513" t="s">
        <v>492</v>
      </c>
      <c r="F513">
        <v>81</v>
      </c>
      <c r="G513">
        <v>11.5</v>
      </c>
      <c r="H513">
        <v>7.5</v>
      </c>
      <c r="I513">
        <v>-360</v>
      </c>
    </row>
    <row r="514" spans="1:9">
      <c r="A514">
        <v>513</v>
      </c>
      <c r="B514">
        <v>1119</v>
      </c>
      <c r="C514">
        <v>612</v>
      </c>
      <c r="D514" t="s">
        <v>451</v>
      </c>
      <c r="E514" t="s">
        <v>397</v>
      </c>
      <c r="F514">
        <v>92</v>
      </c>
      <c r="G514">
        <v>5.5</v>
      </c>
      <c r="H514">
        <v>4</v>
      </c>
      <c r="I514">
        <v>-175</v>
      </c>
    </row>
    <row r="515" spans="1:9">
      <c r="A515">
        <v>514</v>
      </c>
      <c r="B515">
        <v>1119</v>
      </c>
      <c r="C515">
        <v>614</v>
      </c>
      <c r="D515" t="s">
        <v>451</v>
      </c>
      <c r="E515" t="s">
        <v>254</v>
      </c>
      <c r="F515">
        <v>55</v>
      </c>
      <c r="G515">
        <v>14.5</v>
      </c>
      <c r="H515">
        <v>12.5</v>
      </c>
      <c r="I515">
        <v>-1100</v>
      </c>
    </row>
    <row r="516" spans="1:9">
      <c r="A516">
        <v>515</v>
      </c>
      <c r="B516">
        <v>1119</v>
      </c>
      <c r="C516">
        <v>616</v>
      </c>
      <c r="D516" t="s">
        <v>451</v>
      </c>
      <c r="E516" t="s">
        <v>595</v>
      </c>
      <c r="F516">
        <v>75</v>
      </c>
      <c r="G516">
        <v>2</v>
      </c>
      <c r="H516">
        <v>2</v>
      </c>
      <c r="I516">
        <v>-140</v>
      </c>
    </row>
    <row r="517" spans="1:9">
      <c r="A517">
        <v>516</v>
      </c>
      <c r="B517">
        <v>1119</v>
      </c>
      <c r="C517">
        <v>618</v>
      </c>
      <c r="D517" t="s">
        <v>451</v>
      </c>
      <c r="E517" t="s">
        <v>62</v>
      </c>
      <c r="F517">
        <v>73</v>
      </c>
      <c r="G517">
        <v>12.5</v>
      </c>
      <c r="H517">
        <v>12.5</v>
      </c>
      <c r="I517">
        <v>-900</v>
      </c>
    </row>
    <row r="518" spans="1:9">
      <c r="A518">
        <v>517</v>
      </c>
      <c r="B518">
        <v>1119</v>
      </c>
      <c r="C518">
        <v>620</v>
      </c>
      <c r="D518" t="s">
        <v>451</v>
      </c>
      <c r="E518" t="s">
        <v>544</v>
      </c>
      <c r="F518">
        <v>69</v>
      </c>
      <c r="G518">
        <v>4</v>
      </c>
      <c r="H518">
        <v>5</v>
      </c>
      <c r="I518">
        <v>-210</v>
      </c>
    </row>
    <row r="519" spans="1:9">
      <c r="A519">
        <v>518</v>
      </c>
      <c r="B519">
        <v>1119</v>
      </c>
      <c r="C519">
        <v>622</v>
      </c>
      <c r="D519" t="s">
        <v>451</v>
      </c>
      <c r="E519" t="s">
        <v>325</v>
      </c>
      <c r="F519">
        <v>79</v>
      </c>
      <c r="G519">
        <v>6</v>
      </c>
      <c r="H519">
        <v>7.5</v>
      </c>
      <c r="I519">
        <v>-350</v>
      </c>
    </row>
    <row r="520" spans="1:9">
      <c r="A520">
        <v>519</v>
      </c>
      <c r="B520">
        <v>1119</v>
      </c>
      <c r="C520">
        <v>624</v>
      </c>
      <c r="D520" t="s">
        <v>451</v>
      </c>
      <c r="E520" t="s">
        <v>577</v>
      </c>
      <c r="F520">
        <v>71</v>
      </c>
      <c r="G520">
        <v>142.5</v>
      </c>
      <c r="H520">
        <v>146.5</v>
      </c>
      <c r="I520">
        <v>150</v>
      </c>
    </row>
    <row r="521" spans="1:9">
      <c r="A521">
        <v>520</v>
      </c>
      <c r="B521">
        <v>1119</v>
      </c>
      <c r="C521">
        <v>626</v>
      </c>
      <c r="D521" t="s">
        <v>451</v>
      </c>
      <c r="E521" t="s">
        <v>596</v>
      </c>
      <c r="F521">
        <v>61</v>
      </c>
      <c r="G521">
        <v>5</v>
      </c>
      <c r="H521">
        <v>6.5</v>
      </c>
      <c r="I521">
        <v>-280</v>
      </c>
    </row>
    <row r="522" spans="1:9">
      <c r="A522">
        <v>521</v>
      </c>
      <c r="B522">
        <v>1119</v>
      </c>
      <c r="C522">
        <v>628</v>
      </c>
      <c r="D522" t="s">
        <v>451</v>
      </c>
      <c r="E522" t="s">
        <v>367</v>
      </c>
      <c r="F522">
        <v>96</v>
      </c>
      <c r="G522">
        <v>4.5110000000000001</v>
      </c>
      <c r="H522">
        <v>4.5</v>
      </c>
      <c r="I522">
        <v>-190</v>
      </c>
    </row>
    <row r="523" spans="1:9">
      <c r="A523">
        <v>522</v>
      </c>
      <c r="B523">
        <v>1119</v>
      </c>
      <c r="C523">
        <v>630</v>
      </c>
      <c r="D523" t="s">
        <v>451</v>
      </c>
      <c r="E523" t="s">
        <v>585</v>
      </c>
      <c r="F523">
        <v>76</v>
      </c>
      <c r="G523">
        <v>12</v>
      </c>
      <c r="H523">
        <v>10.5</v>
      </c>
      <c r="I523">
        <v>-650</v>
      </c>
    </row>
    <row r="524" spans="1:9">
      <c r="A524">
        <v>523</v>
      </c>
      <c r="B524">
        <v>1119</v>
      </c>
      <c r="C524">
        <v>634</v>
      </c>
      <c r="D524" t="s">
        <v>451</v>
      </c>
      <c r="E524" t="s">
        <v>219</v>
      </c>
      <c r="F524">
        <v>89</v>
      </c>
      <c r="G524">
        <v>16</v>
      </c>
      <c r="H524">
        <v>17.5</v>
      </c>
      <c r="I524">
        <v>-4000</v>
      </c>
    </row>
    <row r="525" spans="1:9">
      <c r="A525">
        <v>524</v>
      </c>
      <c r="B525">
        <v>1119</v>
      </c>
      <c r="C525">
        <v>636</v>
      </c>
      <c r="D525" t="s">
        <v>451</v>
      </c>
      <c r="E525" t="s">
        <v>249</v>
      </c>
      <c r="F525">
        <v>55</v>
      </c>
      <c r="G525">
        <v>143.5</v>
      </c>
      <c r="H525">
        <v>141</v>
      </c>
      <c r="I525">
        <v>240</v>
      </c>
    </row>
    <row r="526" spans="1:9">
      <c r="A526">
        <v>525</v>
      </c>
      <c r="B526">
        <v>1119</v>
      </c>
      <c r="C526">
        <v>638</v>
      </c>
      <c r="D526" t="s">
        <v>451</v>
      </c>
      <c r="E526" t="s">
        <v>476</v>
      </c>
      <c r="G526">
        <v>6</v>
      </c>
      <c r="H526">
        <v>6.5</v>
      </c>
      <c r="I526">
        <v>-260</v>
      </c>
    </row>
    <row r="527" spans="1:9">
      <c r="A527">
        <v>526</v>
      </c>
      <c r="B527">
        <v>1119</v>
      </c>
      <c r="C527">
        <v>640</v>
      </c>
      <c r="D527" t="s">
        <v>451</v>
      </c>
      <c r="E527" t="s">
        <v>597</v>
      </c>
      <c r="F527">
        <v>82</v>
      </c>
      <c r="G527">
        <v>7</v>
      </c>
      <c r="H527">
        <v>7.5</v>
      </c>
      <c r="I527">
        <v>-335</v>
      </c>
    </row>
    <row r="528" spans="1:9">
      <c r="A528">
        <v>527</v>
      </c>
      <c r="B528">
        <v>1119</v>
      </c>
      <c r="C528">
        <v>642</v>
      </c>
      <c r="D528" t="s">
        <v>451</v>
      </c>
      <c r="E528" t="s">
        <v>141</v>
      </c>
      <c r="F528">
        <v>64</v>
      </c>
      <c r="G528" t="s">
        <v>465</v>
      </c>
      <c r="H528">
        <v>3</v>
      </c>
      <c r="I528">
        <v>-145</v>
      </c>
    </row>
    <row r="529" spans="1:9">
      <c r="A529">
        <v>528</v>
      </c>
      <c r="B529">
        <v>1119</v>
      </c>
      <c r="C529">
        <v>644</v>
      </c>
      <c r="D529" t="s">
        <v>451</v>
      </c>
      <c r="E529" t="s">
        <v>526</v>
      </c>
      <c r="F529">
        <v>68</v>
      </c>
      <c r="G529">
        <v>5.5</v>
      </c>
      <c r="H529">
        <v>3.5</v>
      </c>
      <c r="I529">
        <v>-170</v>
      </c>
    </row>
    <row r="530" spans="1:9">
      <c r="A530">
        <v>529</v>
      </c>
      <c r="B530">
        <v>1119</v>
      </c>
      <c r="C530">
        <v>646</v>
      </c>
      <c r="D530" t="s">
        <v>451</v>
      </c>
      <c r="E530" t="s">
        <v>483</v>
      </c>
      <c r="F530">
        <v>76</v>
      </c>
      <c r="G530">
        <v>13</v>
      </c>
      <c r="H530">
        <v>14</v>
      </c>
      <c r="I530">
        <v>-1200</v>
      </c>
    </row>
    <row r="531" spans="1:9">
      <c r="A531">
        <v>530</v>
      </c>
      <c r="B531">
        <v>1119</v>
      </c>
      <c r="C531">
        <v>648</v>
      </c>
      <c r="D531" t="s">
        <v>451</v>
      </c>
      <c r="E531" t="s">
        <v>598</v>
      </c>
      <c r="F531">
        <v>93</v>
      </c>
      <c r="G531">
        <v>1</v>
      </c>
      <c r="H531">
        <v>6.5</v>
      </c>
      <c r="I531">
        <v>-260</v>
      </c>
    </row>
    <row r="532" spans="1:9">
      <c r="A532">
        <v>531</v>
      </c>
      <c r="B532">
        <v>1119</v>
      </c>
      <c r="C532">
        <v>650</v>
      </c>
      <c r="D532" t="s">
        <v>451</v>
      </c>
      <c r="E532" t="s">
        <v>204</v>
      </c>
      <c r="F532">
        <v>62</v>
      </c>
      <c r="G532">
        <v>1</v>
      </c>
      <c r="H532">
        <v>2</v>
      </c>
      <c r="I532">
        <v>-135</v>
      </c>
    </row>
    <row r="533" spans="1:9">
      <c r="A533">
        <v>532</v>
      </c>
      <c r="B533">
        <v>1119</v>
      </c>
      <c r="C533">
        <v>652</v>
      </c>
      <c r="D533" t="s">
        <v>451</v>
      </c>
      <c r="E533" t="s">
        <v>487</v>
      </c>
      <c r="F533">
        <v>66</v>
      </c>
      <c r="G533">
        <v>7.5</v>
      </c>
      <c r="H533">
        <v>7.5</v>
      </c>
      <c r="I533">
        <v>-350</v>
      </c>
    </row>
    <row r="534" spans="1:9">
      <c r="A534">
        <v>533</v>
      </c>
      <c r="B534">
        <v>1119</v>
      </c>
      <c r="C534">
        <v>306642</v>
      </c>
      <c r="D534" t="s">
        <v>451</v>
      </c>
      <c r="E534" t="s">
        <v>76</v>
      </c>
      <c r="F534">
        <v>77</v>
      </c>
      <c r="G534">
        <v>3</v>
      </c>
      <c r="H534">
        <v>3.5</v>
      </c>
      <c r="I534">
        <v>-170</v>
      </c>
    </row>
    <row r="535" spans="1:9">
      <c r="A535">
        <v>534</v>
      </c>
      <c r="B535">
        <v>1119</v>
      </c>
      <c r="C535">
        <v>306644</v>
      </c>
      <c r="D535" t="s">
        <v>451</v>
      </c>
      <c r="E535" t="s">
        <v>239</v>
      </c>
      <c r="F535">
        <v>60</v>
      </c>
      <c r="G535">
        <v>5</v>
      </c>
      <c r="H535">
        <v>4.5</v>
      </c>
      <c r="I535">
        <v>-190</v>
      </c>
    </row>
    <row r="536" spans="1:9">
      <c r="A536">
        <v>535</v>
      </c>
      <c r="B536">
        <v>1119</v>
      </c>
      <c r="C536">
        <v>306646</v>
      </c>
      <c r="D536" t="s">
        <v>451</v>
      </c>
      <c r="E536" t="s">
        <v>599</v>
      </c>
      <c r="F536">
        <v>61</v>
      </c>
      <c r="G536">
        <v>133.5</v>
      </c>
      <c r="H536">
        <v>132</v>
      </c>
      <c r="I536">
        <v>160</v>
      </c>
    </row>
    <row r="537" spans="1:9">
      <c r="A537">
        <v>536</v>
      </c>
      <c r="B537">
        <v>1119</v>
      </c>
      <c r="C537">
        <v>306648</v>
      </c>
      <c r="D537" t="s">
        <v>451</v>
      </c>
      <c r="E537" t="s">
        <v>591</v>
      </c>
      <c r="F537">
        <v>60</v>
      </c>
      <c r="G537">
        <v>7</v>
      </c>
      <c r="H537">
        <v>7</v>
      </c>
      <c r="I537">
        <v>-320</v>
      </c>
    </row>
    <row r="538" spans="1:9">
      <c r="A538">
        <v>537</v>
      </c>
      <c r="B538">
        <v>1119</v>
      </c>
      <c r="C538">
        <v>306650</v>
      </c>
      <c r="D538" t="s">
        <v>451</v>
      </c>
      <c r="E538" t="s">
        <v>547</v>
      </c>
      <c r="F538">
        <v>57</v>
      </c>
      <c r="G538">
        <v>9.5</v>
      </c>
      <c r="H538">
        <v>9.5</v>
      </c>
      <c r="I538">
        <v>-335</v>
      </c>
    </row>
    <row r="539" spans="1:9">
      <c r="A539">
        <v>538</v>
      </c>
      <c r="B539">
        <v>1119</v>
      </c>
      <c r="C539">
        <v>306652</v>
      </c>
      <c r="D539" t="s">
        <v>451</v>
      </c>
      <c r="E539" t="s">
        <v>493</v>
      </c>
      <c r="F539">
        <v>76</v>
      </c>
      <c r="G539">
        <v>1</v>
      </c>
      <c r="H539">
        <v>152</v>
      </c>
      <c r="I539">
        <v>105</v>
      </c>
    </row>
    <row r="540" spans="1:9">
      <c r="A540">
        <v>539</v>
      </c>
      <c r="B540">
        <v>1119</v>
      </c>
      <c r="C540">
        <v>306656</v>
      </c>
      <c r="D540" t="s">
        <v>451</v>
      </c>
      <c r="E540" t="s">
        <v>229</v>
      </c>
      <c r="F540">
        <v>53</v>
      </c>
      <c r="G540" t="s">
        <v>465</v>
      </c>
      <c r="H540">
        <v>3.5</v>
      </c>
      <c r="I540">
        <v>-170</v>
      </c>
    </row>
    <row r="541" spans="1:9">
      <c r="A541">
        <v>540</v>
      </c>
      <c r="B541">
        <v>1119</v>
      </c>
      <c r="C541">
        <v>306660</v>
      </c>
      <c r="D541" t="s">
        <v>451</v>
      </c>
      <c r="E541" t="s">
        <v>347</v>
      </c>
      <c r="F541">
        <v>99</v>
      </c>
      <c r="G541">
        <v>12.5</v>
      </c>
      <c r="H541">
        <v>11.5</v>
      </c>
      <c r="I541">
        <v>-700</v>
      </c>
    </row>
    <row r="542" spans="1:9">
      <c r="A542">
        <v>541</v>
      </c>
      <c r="B542">
        <v>1119</v>
      </c>
      <c r="C542">
        <v>306662</v>
      </c>
      <c r="D542" t="s">
        <v>451</v>
      </c>
      <c r="E542" t="s">
        <v>600</v>
      </c>
      <c r="F542">
        <v>72</v>
      </c>
      <c r="G542">
        <v>11</v>
      </c>
      <c r="H542">
        <v>16.5</v>
      </c>
      <c r="I542">
        <v>-2500</v>
      </c>
    </row>
    <row r="543" spans="1:9">
      <c r="A543">
        <v>542</v>
      </c>
      <c r="B543">
        <v>1119</v>
      </c>
      <c r="C543">
        <v>306668</v>
      </c>
      <c r="D543" t="s">
        <v>451</v>
      </c>
      <c r="E543" t="s">
        <v>500</v>
      </c>
      <c r="F543">
        <v>85</v>
      </c>
      <c r="G543">
        <v>1</v>
      </c>
      <c r="H543">
        <v>170</v>
      </c>
      <c r="I543">
        <v>170</v>
      </c>
    </row>
    <row r="544" spans="1:9">
      <c r="A544">
        <v>543</v>
      </c>
      <c r="B544">
        <v>1119</v>
      </c>
      <c r="C544">
        <v>306670</v>
      </c>
      <c r="D544" t="s">
        <v>451</v>
      </c>
      <c r="E544" t="s">
        <v>24</v>
      </c>
      <c r="F544">
        <v>86</v>
      </c>
      <c r="G544">
        <v>13.5</v>
      </c>
      <c r="H544">
        <v>11.5</v>
      </c>
      <c r="I544">
        <v>-800</v>
      </c>
    </row>
    <row r="545" spans="1:9">
      <c r="A545">
        <v>544</v>
      </c>
      <c r="B545">
        <v>1119</v>
      </c>
      <c r="C545">
        <v>306674</v>
      </c>
      <c r="D545" t="s">
        <v>451</v>
      </c>
      <c r="E545" t="s">
        <v>529</v>
      </c>
      <c r="F545">
        <v>67</v>
      </c>
      <c r="G545">
        <v>4.5</v>
      </c>
      <c r="H545">
        <v>3</v>
      </c>
      <c r="I545">
        <v>-150</v>
      </c>
    </row>
    <row r="546" spans="1:9">
      <c r="A546">
        <v>545</v>
      </c>
      <c r="B546">
        <v>1119</v>
      </c>
      <c r="C546">
        <v>306678</v>
      </c>
      <c r="D546" t="s">
        <v>451</v>
      </c>
      <c r="E546" t="s">
        <v>601</v>
      </c>
      <c r="F546">
        <v>77</v>
      </c>
      <c r="G546">
        <v>141.5</v>
      </c>
      <c r="H546">
        <v>140.5</v>
      </c>
      <c r="I546">
        <v>160</v>
      </c>
    </row>
    <row r="547" spans="1:9">
      <c r="A547">
        <v>546</v>
      </c>
      <c r="B547">
        <v>1119</v>
      </c>
      <c r="C547">
        <v>306680</v>
      </c>
      <c r="D547" t="s">
        <v>451</v>
      </c>
      <c r="E547" t="s">
        <v>157</v>
      </c>
      <c r="F547">
        <v>68</v>
      </c>
      <c r="G547">
        <v>14.5</v>
      </c>
      <c r="H547">
        <v>17</v>
      </c>
      <c r="I547">
        <v>-3000</v>
      </c>
    </row>
    <row r="548" spans="1:9">
      <c r="A548">
        <v>547</v>
      </c>
      <c r="B548">
        <v>1119</v>
      </c>
      <c r="C548">
        <v>306682</v>
      </c>
      <c r="D548" t="s">
        <v>451</v>
      </c>
      <c r="E548" t="s">
        <v>186</v>
      </c>
      <c r="F548">
        <v>87</v>
      </c>
      <c r="G548">
        <v>17.5</v>
      </c>
      <c r="H548">
        <v>14</v>
      </c>
      <c r="I548">
        <v>-1600</v>
      </c>
    </row>
    <row r="549" spans="1:9">
      <c r="A549">
        <v>548</v>
      </c>
      <c r="B549">
        <v>1120</v>
      </c>
      <c r="C549">
        <v>668</v>
      </c>
      <c r="D549" t="s">
        <v>451</v>
      </c>
      <c r="E549" t="s">
        <v>479</v>
      </c>
      <c r="F549">
        <v>80</v>
      </c>
      <c r="G549">
        <v>12</v>
      </c>
      <c r="H549">
        <v>12.5</v>
      </c>
      <c r="I549">
        <v>-800</v>
      </c>
    </row>
    <row r="550" spans="1:9">
      <c r="A550">
        <v>549</v>
      </c>
      <c r="B550">
        <v>1120</v>
      </c>
      <c r="C550">
        <v>674</v>
      </c>
      <c r="D550" t="s">
        <v>451</v>
      </c>
      <c r="E550" t="s">
        <v>572</v>
      </c>
      <c r="F550">
        <v>71</v>
      </c>
      <c r="G550">
        <v>138.5</v>
      </c>
      <c r="H550">
        <v>135.5</v>
      </c>
      <c r="I550">
        <v>375</v>
      </c>
    </row>
    <row r="551" spans="1:9">
      <c r="A551">
        <v>550</v>
      </c>
      <c r="B551">
        <v>1120</v>
      </c>
      <c r="C551">
        <v>676</v>
      </c>
      <c r="D551" t="s">
        <v>451</v>
      </c>
      <c r="E551" t="s">
        <v>410</v>
      </c>
      <c r="F551">
        <v>69</v>
      </c>
      <c r="G551">
        <v>5</v>
      </c>
      <c r="H551">
        <v>3.5</v>
      </c>
      <c r="I551">
        <v>-165</v>
      </c>
    </row>
    <row r="552" spans="1:9">
      <c r="A552">
        <v>551</v>
      </c>
      <c r="B552">
        <v>1120</v>
      </c>
      <c r="C552">
        <v>678</v>
      </c>
      <c r="D552" t="s">
        <v>451</v>
      </c>
      <c r="E552" t="s">
        <v>586</v>
      </c>
      <c r="F552">
        <v>69</v>
      </c>
      <c r="G552">
        <v>147</v>
      </c>
      <c r="H552">
        <v>145.5</v>
      </c>
      <c r="I552">
        <v>240</v>
      </c>
    </row>
    <row r="553" spans="1:9">
      <c r="A553">
        <v>552</v>
      </c>
      <c r="B553">
        <v>1120</v>
      </c>
      <c r="C553">
        <v>680</v>
      </c>
      <c r="D553" t="s">
        <v>451</v>
      </c>
      <c r="E553" t="s">
        <v>258</v>
      </c>
      <c r="F553">
        <v>78</v>
      </c>
      <c r="G553">
        <v>10</v>
      </c>
      <c r="H553">
        <v>10</v>
      </c>
      <c r="I553">
        <v>-500</v>
      </c>
    </row>
    <row r="554" spans="1:9">
      <c r="A554">
        <v>553</v>
      </c>
      <c r="B554">
        <v>1120</v>
      </c>
      <c r="C554">
        <v>682</v>
      </c>
      <c r="D554" t="s">
        <v>451</v>
      </c>
      <c r="E554" t="s">
        <v>602</v>
      </c>
      <c r="F554">
        <v>62</v>
      </c>
      <c r="G554">
        <v>9</v>
      </c>
      <c r="H554">
        <v>10.5</v>
      </c>
      <c r="I554">
        <v>-550</v>
      </c>
    </row>
    <row r="555" spans="1:9">
      <c r="A555">
        <v>554</v>
      </c>
      <c r="B555">
        <v>1120</v>
      </c>
      <c r="C555">
        <v>686</v>
      </c>
      <c r="D555" t="s">
        <v>451</v>
      </c>
      <c r="E555" t="s">
        <v>469</v>
      </c>
      <c r="F555">
        <v>68</v>
      </c>
      <c r="G555">
        <v>24</v>
      </c>
      <c r="H555">
        <v>23.5</v>
      </c>
      <c r="I555">
        <v>-8000</v>
      </c>
    </row>
    <row r="556" spans="1:9">
      <c r="A556">
        <v>555</v>
      </c>
      <c r="B556">
        <v>1120</v>
      </c>
      <c r="C556">
        <v>688</v>
      </c>
      <c r="D556" t="s">
        <v>451</v>
      </c>
      <c r="E556" t="s">
        <v>234</v>
      </c>
      <c r="F556">
        <v>70</v>
      </c>
      <c r="G556">
        <v>15.5</v>
      </c>
      <c r="H556">
        <v>15</v>
      </c>
      <c r="I556">
        <v>-1500</v>
      </c>
    </row>
    <row r="557" spans="1:9">
      <c r="A557">
        <v>556</v>
      </c>
      <c r="B557">
        <v>1120</v>
      </c>
      <c r="C557">
        <v>690</v>
      </c>
      <c r="D557" t="s">
        <v>451</v>
      </c>
      <c r="E557" t="s">
        <v>205</v>
      </c>
      <c r="F557">
        <v>88</v>
      </c>
      <c r="G557">
        <v>3</v>
      </c>
      <c r="H557">
        <v>4</v>
      </c>
      <c r="I557">
        <v>-175</v>
      </c>
    </row>
    <row r="558" spans="1:9">
      <c r="A558">
        <v>557</v>
      </c>
      <c r="B558">
        <v>1120</v>
      </c>
      <c r="C558">
        <v>692</v>
      </c>
      <c r="D558" t="s">
        <v>451</v>
      </c>
      <c r="E558" t="s">
        <v>217</v>
      </c>
      <c r="F558">
        <v>56</v>
      </c>
      <c r="G558">
        <v>133</v>
      </c>
      <c r="H558">
        <v>132</v>
      </c>
      <c r="I558">
        <v>250</v>
      </c>
    </row>
    <row r="559" spans="1:9">
      <c r="A559">
        <v>558</v>
      </c>
      <c r="B559">
        <v>1120</v>
      </c>
      <c r="C559">
        <v>694</v>
      </c>
      <c r="D559" t="s">
        <v>451</v>
      </c>
      <c r="E559" t="s">
        <v>603</v>
      </c>
      <c r="F559">
        <v>68</v>
      </c>
      <c r="G559">
        <v>1.5</v>
      </c>
      <c r="H559">
        <v>2.5</v>
      </c>
      <c r="I559">
        <v>-150</v>
      </c>
    </row>
    <row r="560" spans="1:9">
      <c r="A560">
        <v>559</v>
      </c>
      <c r="B560">
        <v>1120</v>
      </c>
      <c r="C560">
        <v>700</v>
      </c>
      <c r="D560" t="s">
        <v>451</v>
      </c>
      <c r="E560" t="s">
        <v>463</v>
      </c>
      <c r="F560">
        <v>77</v>
      </c>
      <c r="G560">
        <v>153.5</v>
      </c>
      <c r="H560">
        <v>152</v>
      </c>
      <c r="I560">
        <v>240</v>
      </c>
    </row>
    <row r="561" spans="1:9">
      <c r="A561">
        <v>560</v>
      </c>
      <c r="B561">
        <v>1120</v>
      </c>
      <c r="C561">
        <v>306694</v>
      </c>
      <c r="D561" t="s">
        <v>451</v>
      </c>
      <c r="E561" t="s">
        <v>568</v>
      </c>
      <c r="F561">
        <v>78</v>
      </c>
      <c r="G561">
        <v>6</v>
      </c>
      <c r="H561">
        <v>6</v>
      </c>
      <c r="I561">
        <v>-240</v>
      </c>
    </row>
    <row r="562" spans="1:9">
      <c r="A562">
        <v>561</v>
      </c>
      <c r="B562">
        <v>1120</v>
      </c>
      <c r="C562">
        <v>306696</v>
      </c>
      <c r="D562" t="s">
        <v>451</v>
      </c>
      <c r="E562" t="s">
        <v>539</v>
      </c>
      <c r="F562">
        <v>57</v>
      </c>
      <c r="G562">
        <v>139</v>
      </c>
      <c r="H562">
        <v>138</v>
      </c>
      <c r="I562">
        <v>220</v>
      </c>
    </row>
    <row r="563" spans="1:9">
      <c r="A563">
        <v>562</v>
      </c>
      <c r="B563">
        <v>1120</v>
      </c>
      <c r="C563">
        <v>306702</v>
      </c>
      <c r="D563" t="s">
        <v>451</v>
      </c>
      <c r="E563" t="s">
        <v>17</v>
      </c>
      <c r="F563">
        <v>73</v>
      </c>
      <c r="G563">
        <v>20</v>
      </c>
      <c r="H563">
        <v>20</v>
      </c>
      <c r="I563">
        <v>-4000</v>
      </c>
    </row>
    <row r="564" spans="1:9">
      <c r="A564">
        <v>563</v>
      </c>
      <c r="B564">
        <v>1120</v>
      </c>
      <c r="C564">
        <v>306704</v>
      </c>
      <c r="D564" t="s">
        <v>451</v>
      </c>
      <c r="E564" t="s">
        <v>591</v>
      </c>
      <c r="F564">
        <v>66</v>
      </c>
      <c r="G564">
        <v>5.5</v>
      </c>
      <c r="H564">
        <v>7.5</v>
      </c>
      <c r="I564">
        <v>-320</v>
      </c>
    </row>
    <row r="565" spans="1:9">
      <c r="A565">
        <v>564</v>
      </c>
      <c r="B565">
        <v>1120</v>
      </c>
      <c r="C565">
        <v>306706</v>
      </c>
      <c r="D565" t="s">
        <v>451</v>
      </c>
      <c r="E565" t="s">
        <v>529</v>
      </c>
      <c r="F565">
        <v>83</v>
      </c>
      <c r="G565">
        <v>8</v>
      </c>
      <c r="H565">
        <v>7.5</v>
      </c>
      <c r="I565">
        <v>-310</v>
      </c>
    </row>
    <row r="566" spans="1:9">
      <c r="A566">
        <v>565</v>
      </c>
      <c r="B566">
        <v>1120</v>
      </c>
      <c r="C566">
        <v>306708</v>
      </c>
      <c r="D566" t="s">
        <v>451</v>
      </c>
      <c r="E566" t="s">
        <v>140</v>
      </c>
      <c r="F566">
        <v>78</v>
      </c>
      <c r="G566">
        <v>10</v>
      </c>
      <c r="H566">
        <v>9</v>
      </c>
      <c r="I566">
        <v>-420</v>
      </c>
    </row>
    <row r="567" spans="1:9">
      <c r="A567">
        <v>566</v>
      </c>
      <c r="B567">
        <v>1120</v>
      </c>
      <c r="C567">
        <v>306710</v>
      </c>
      <c r="D567" t="s">
        <v>451</v>
      </c>
      <c r="E567" t="s">
        <v>522</v>
      </c>
      <c r="F567">
        <v>82</v>
      </c>
      <c r="G567">
        <v>16</v>
      </c>
      <c r="H567">
        <v>19</v>
      </c>
      <c r="I567">
        <v>-3000</v>
      </c>
    </row>
    <row r="568" spans="1:9">
      <c r="A568">
        <v>567</v>
      </c>
      <c r="B568">
        <v>1120</v>
      </c>
      <c r="C568">
        <v>306712</v>
      </c>
      <c r="D568" t="s">
        <v>451</v>
      </c>
      <c r="E568" t="s">
        <v>604</v>
      </c>
      <c r="F568">
        <v>80</v>
      </c>
      <c r="G568">
        <v>3</v>
      </c>
      <c r="H568">
        <v>4</v>
      </c>
      <c r="I568">
        <v>-175</v>
      </c>
    </row>
    <row r="569" spans="1:9">
      <c r="A569">
        <v>568</v>
      </c>
      <c r="B569">
        <v>1120</v>
      </c>
      <c r="C569">
        <v>306714</v>
      </c>
      <c r="D569" t="s">
        <v>451</v>
      </c>
      <c r="E569" t="s">
        <v>317</v>
      </c>
      <c r="F569">
        <v>82</v>
      </c>
      <c r="G569">
        <v>20.5</v>
      </c>
      <c r="H569">
        <v>18.5</v>
      </c>
      <c r="I569">
        <v>-3000</v>
      </c>
    </row>
    <row r="570" spans="1:9">
      <c r="A570">
        <v>569</v>
      </c>
      <c r="B570">
        <v>1120</v>
      </c>
      <c r="C570">
        <v>306716</v>
      </c>
      <c r="D570" t="s">
        <v>451</v>
      </c>
      <c r="E570" t="s">
        <v>547</v>
      </c>
      <c r="F570">
        <v>74</v>
      </c>
      <c r="G570">
        <v>2.5</v>
      </c>
      <c r="H570">
        <v>133</v>
      </c>
      <c r="I570">
        <v>105</v>
      </c>
    </row>
    <row r="571" spans="1:9">
      <c r="A571">
        <v>570</v>
      </c>
      <c r="B571">
        <v>1120</v>
      </c>
      <c r="C571">
        <v>306720</v>
      </c>
      <c r="D571" t="s">
        <v>451</v>
      </c>
      <c r="E571" t="s">
        <v>313</v>
      </c>
      <c r="F571">
        <v>80</v>
      </c>
      <c r="G571" t="s">
        <v>465</v>
      </c>
      <c r="H571">
        <v>139.5</v>
      </c>
      <c r="I571">
        <v>130</v>
      </c>
    </row>
    <row r="572" spans="1:9">
      <c r="A572">
        <v>571</v>
      </c>
      <c r="B572">
        <v>1120</v>
      </c>
      <c r="C572">
        <v>306722</v>
      </c>
      <c r="D572" t="s">
        <v>451</v>
      </c>
      <c r="E572" t="s">
        <v>347</v>
      </c>
      <c r="F572">
        <v>56</v>
      </c>
      <c r="G572">
        <v>10</v>
      </c>
      <c r="H572">
        <v>10</v>
      </c>
      <c r="I572">
        <v>-550</v>
      </c>
    </row>
    <row r="573" spans="1:9">
      <c r="A573">
        <v>572</v>
      </c>
      <c r="B573">
        <v>1120</v>
      </c>
      <c r="C573">
        <v>306724</v>
      </c>
      <c r="D573" t="s">
        <v>451</v>
      </c>
      <c r="E573" t="s">
        <v>220</v>
      </c>
      <c r="F573">
        <v>95</v>
      </c>
      <c r="G573">
        <v>33</v>
      </c>
      <c r="H573">
        <v>33</v>
      </c>
      <c r="I573" t="s">
        <v>488</v>
      </c>
    </row>
    <row r="574" spans="1:9">
      <c r="A574">
        <v>573</v>
      </c>
      <c r="B574">
        <v>1120</v>
      </c>
      <c r="C574">
        <v>306726</v>
      </c>
      <c r="D574" t="s">
        <v>451</v>
      </c>
      <c r="E574" t="s">
        <v>122</v>
      </c>
      <c r="F574">
        <v>83</v>
      </c>
      <c r="G574">
        <v>30.5</v>
      </c>
      <c r="H574">
        <v>33.5</v>
      </c>
      <c r="I574" t="s">
        <v>488</v>
      </c>
    </row>
    <row r="575" spans="1:9">
      <c r="A575">
        <v>574</v>
      </c>
      <c r="B575">
        <v>1120</v>
      </c>
      <c r="C575">
        <v>306728</v>
      </c>
      <c r="D575" t="s">
        <v>451</v>
      </c>
      <c r="E575" t="s">
        <v>605</v>
      </c>
      <c r="F575">
        <v>94</v>
      </c>
      <c r="G575">
        <v>2</v>
      </c>
      <c r="H575">
        <v>2</v>
      </c>
      <c r="I575">
        <v>-130</v>
      </c>
    </row>
    <row r="576" spans="1:9">
      <c r="A576">
        <v>575</v>
      </c>
      <c r="B576">
        <v>1121</v>
      </c>
      <c r="C576">
        <v>742</v>
      </c>
      <c r="D576" t="s">
        <v>451</v>
      </c>
      <c r="E576" t="s">
        <v>606</v>
      </c>
      <c r="F576">
        <v>78</v>
      </c>
      <c r="G576">
        <v>156.5</v>
      </c>
      <c r="H576">
        <v>156</v>
      </c>
      <c r="I576">
        <v>120</v>
      </c>
    </row>
    <row r="577" spans="1:9">
      <c r="A577">
        <v>576</v>
      </c>
      <c r="B577">
        <v>1121</v>
      </c>
      <c r="C577">
        <v>744</v>
      </c>
      <c r="D577" t="s">
        <v>451</v>
      </c>
      <c r="E577" t="s">
        <v>495</v>
      </c>
      <c r="F577">
        <v>81</v>
      </c>
      <c r="G577">
        <v>6.5</v>
      </c>
      <c r="H577">
        <v>7</v>
      </c>
      <c r="I577">
        <v>-300</v>
      </c>
    </row>
    <row r="578" spans="1:9">
      <c r="A578">
        <v>577</v>
      </c>
      <c r="B578">
        <v>1121</v>
      </c>
      <c r="C578">
        <v>746</v>
      </c>
      <c r="D578" t="s">
        <v>451</v>
      </c>
      <c r="E578" t="s">
        <v>607</v>
      </c>
      <c r="F578">
        <v>79</v>
      </c>
      <c r="G578">
        <v>13</v>
      </c>
      <c r="H578">
        <v>11.5</v>
      </c>
      <c r="I578">
        <v>-900</v>
      </c>
    </row>
    <row r="579" spans="1:9">
      <c r="A579">
        <v>578</v>
      </c>
      <c r="B579">
        <v>1121</v>
      </c>
      <c r="C579">
        <v>748</v>
      </c>
      <c r="D579" t="s">
        <v>451</v>
      </c>
      <c r="E579" t="s">
        <v>24</v>
      </c>
      <c r="F579">
        <v>82</v>
      </c>
      <c r="G579">
        <v>19.5</v>
      </c>
      <c r="H579">
        <v>21</v>
      </c>
      <c r="I579">
        <v>-5000</v>
      </c>
    </row>
    <row r="580" spans="1:9">
      <c r="A580">
        <v>579</v>
      </c>
      <c r="B580">
        <v>1121</v>
      </c>
      <c r="C580">
        <v>752</v>
      </c>
      <c r="D580" t="s">
        <v>451</v>
      </c>
      <c r="E580" t="s">
        <v>346</v>
      </c>
      <c r="F580">
        <v>100</v>
      </c>
      <c r="G580">
        <v>31</v>
      </c>
      <c r="H580">
        <v>29.5</v>
      </c>
      <c r="I580">
        <v>-6000</v>
      </c>
    </row>
    <row r="581" spans="1:9">
      <c r="A581">
        <v>580</v>
      </c>
      <c r="B581">
        <v>1121</v>
      </c>
      <c r="C581">
        <v>756</v>
      </c>
      <c r="D581" t="s">
        <v>451</v>
      </c>
      <c r="E581" t="s">
        <v>608</v>
      </c>
      <c r="F581">
        <v>56</v>
      </c>
      <c r="G581">
        <v>137.5</v>
      </c>
      <c r="H581">
        <v>142</v>
      </c>
      <c r="I581">
        <v>270</v>
      </c>
    </row>
    <row r="582" spans="1:9">
      <c r="A582">
        <v>581</v>
      </c>
      <c r="B582">
        <v>1121</v>
      </c>
      <c r="C582">
        <v>758</v>
      </c>
      <c r="D582" t="s">
        <v>451</v>
      </c>
      <c r="E582" t="s">
        <v>609</v>
      </c>
      <c r="F582">
        <v>79</v>
      </c>
      <c r="G582">
        <v>19</v>
      </c>
      <c r="H582">
        <v>18</v>
      </c>
      <c r="I582">
        <v>-3000</v>
      </c>
    </row>
    <row r="583" spans="1:9">
      <c r="A583">
        <v>582</v>
      </c>
      <c r="B583">
        <v>1121</v>
      </c>
      <c r="C583">
        <v>762</v>
      </c>
      <c r="D583" t="s">
        <v>451</v>
      </c>
      <c r="E583" t="s">
        <v>256</v>
      </c>
      <c r="F583">
        <v>55</v>
      </c>
      <c r="G583">
        <v>1.5</v>
      </c>
      <c r="H583">
        <v>1.5</v>
      </c>
      <c r="I583">
        <v>-120</v>
      </c>
    </row>
    <row r="584" spans="1:9">
      <c r="A584">
        <v>583</v>
      </c>
      <c r="B584">
        <v>1121</v>
      </c>
      <c r="C584">
        <v>770</v>
      </c>
      <c r="D584" t="s">
        <v>451</v>
      </c>
      <c r="E584" t="s">
        <v>610</v>
      </c>
      <c r="F584">
        <v>82</v>
      </c>
      <c r="G584">
        <v>14.5</v>
      </c>
      <c r="H584">
        <v>132.5</v>
      </c>
      <c r="I584">
        <v>130</v>
      </c>
    </row>
    <row r="585" spans="1:9">
      <c r="A585">
        <v>584</v>
      </c>
      <c r="B585">
        <v>1121</v>
      </c>
      <c r="C585">
        <v>306506</v>
      </c>
      <c r="D585" t="s">
        <v>451</v>
      </c>
      <c r="E585" t="s">
        <v>552</v>
      </c>
      <c r="F585">
        <v>76</v>
      </c>
      <c r="G585" t="s">
        <v>465</v>
      </c>
      <c r="H585">
        <v>1</v>
      </c>
      <c r="I585">
        <v>-155</v>
      </c>
    </row>
    <row r="586" spans="1:9">
      <c r="A586">
        <v>585</v>
      </c>
      <c r="B586">
        <v>1121</v>
      </c>
      <c r="C586">
        <v>306508</v>
      </c>
      <c r="D586" t="s">
        <v>451</v>
      </c>
      <c r="E586" t="s">
        <v>611</v>
      </c>
      <c r="F586">
        <v>78</v>
      </c>
      <c r="G586">
        <v>4</v>
      </c>
      <c r="H586">
        <v>1.5</v>
      </c>
      <c r="I586">
        <v>-220</v>
      </c>
    </row>
    <row r="587" spans="1:9">
      <c r="A587">
        <v>586</v>
      </c>
      <c r="B587">
        <v>1121</v>
      </c>
      <c r="C587">
        <v>306510</v>
      </c>
      <c r="D587" t="s">
        <v>451</v>
      </c>
      <c r="E587" t="s">
        <v>325</v>
      </c>
      <c r="F587">
        <v>67</v>
      </c>
      <c r="G587">
        <v>11</v>
      </c>
      <c r="H587">
        <v>12.5</v>
      </c>
      <c r="I587">
        <v>-115</v>
      </c>
    </row>
    <row r="588" spans="1:9">
      <c r="A588">
        <v>587</v>
      </c>
      <c r="B588">
        <v>1121</v>
      </c>
      <c r="C588">
        <v>306512</v>
      </c>
      <c r="D588" t="s">
        <v>451</v>
      </c>
      <c r="E588" t="s">
        <v>322</v>
      </c>
      <c r="F588">
        <v>83</v>
      </c>
      <c r="G588">
        <v>12</v>
      </c>
      <c r="H588">
        <v>9</v>
      </c>
      <c r="I588">
        <v>-120</v>
      </c>
    </row>
    <row r="589" spans="1:9">
      <c r="A589">
        <v>588</v>
      </c>
      <c r="B589">
        <v>1121</v>
      </c>
      <c r="C589">
        <v>306514</v>
      </c>
      <c r="D589" t="s">
        <v>451</v>
      </c>
      <c r="E589" t="s">
        <v>126</v>
      </c>
      <c r="F589">
        <v>72</v>
      </c>
      <c r="G589">
        <v>13.5</v>
      </c>
      <c r="H589">
        <v>15</v>
      </c>
      <c r="I589">
        <v>-900</v>
      </c>
    </row>
    <row r="590" spans="1:9">
      <c r="A590">
        <v>589</v>
      </c>
      <c r="B590">
        <v>1121</v>
      </c>
      <c r="C590">
        <v>306516</v>
      </c>
      <c r="D590" t="s">
        <v>451</v>
      </c>
      <c r="E590" t="s">
        <v>424</v>
      </c>
      <c r="F590">
        <v>85</v>
      </c>
      <c r="G590">
        <v>17</v>
      </c>
      <c r="H590">
        <v>18</v>
      </c>
      <c r="I590">
        <v>-450</v>
      </c>
    </row>
    <row r="591" spans="1:9">
      <c r="A591">
        <v>590</v>
      </c>
      <c r="B591">
        <v>1121</v>
      </c>
      <c r="C591">
        <v>306518</v>
      </c>
      <c r="D591" t="s">
        <v>451</v>
      </c>
      <c r="E591" t="s">
        <v>367</v>
      </c>
      <c r="F591">
        <v>76</v>
      </c>
      <c r="G591">
        <v>14.5</v>
      </c>
      <c r="H591">
        <v>12.5</v>
      </c>
      <c r="I591">
        <v>-1400</v>
      </c>
    </row>
    <row r="592" spans="1:9">
      <c r="A592">
        <v>591</v>
      </c>
      <c r="B592">
        <v>1121</v>
      </c>
      <c r="C592">
        <v>306520</v>
      </c>
      <c r="D592" t="s">
        <v>451</v>
      </c>
      <c r="E592" t="s">
        <v>21</v>
      </c>
      <c r="F592">
        <v>74</v>
      </c>
      <c r="G592">
        <v>22.5</v>
      </c>
      <c r="H592">
        <v>24</v>
      </c>
      <c r="I592">
        <v>-2500</v>
      </c>
    </row>
    <row r="593" spans="1:9">
      <c r="A593">
        <v>592</v>
      </c>
      <c r="B593">
        <v>1121</v>
      </c>
      <c r="C593">
        <v>306522</v>
      </c>
      <c r="D593" t="s">
        <v>451</v>
      </c>
      <c r="E593" t="s">
        <v>535</v>
      </c>
      <c r="F593">
        <v>83</v>
      </c>
      <c r="G593">
        <v>6</v>
      </c>
      <c r="H593">
        <v>7</v>
      </c>
      <c r="I593">
        <v>-1000</v>
      </c>
    </row>
    <row r="594" spans="1:9">
      <c r="A594">
        <v>593</v>
      </c>
      <c r="B594">
        <v>1121</v>
      </c>
      <c r="C594">
        <v>306524</v>
      </c>
      <c r="D594" t="s">
        <v>451</v>
      </c>
      <c r="E594" t="s">
        <v>612</v>
      </c>
      <c r="F594">
        <v>59</v>
      </c>
      <c r="G594">
        <v>132</v>
      </c>
      <c r="H594">
        <v>127</v>
      </c>
      <c r="I594">
        <v>-10000</v>
      </c>
    </row>
    <row r="595" spans="1:9">
      <c r="A595">
        <v>594</v>
      </c>
      <c r="B595">
        <v>1121</v>
      </c>
      <c r="C595">
        <v>306526</v>
      </c>
      <c r="D595" t="s">
        <v>451</v>
      </c>
      <c r="E595" t="s">
        <v>297</v>
      </c>
      <c r="F595">
        <v>65</v>
      </c>
      <c r="G595">
        <v>136</v>
      </c>
      <c r="H595">
        <v>134.5</v>
      </c>
      <c r="I595">
        <v>-300</v>
      </c>
    </row>
    <row r="596" spans="1:9">
      <c r="A596">
        <v>595</v>
      </c>
      <c r="B596">
        <v>1122</v>
      </c>
      <c r="C596">
        <v>602</v>
      </c>
      <c r="D596" t="s">
        <v>451</v>
      </c>
      <c r="E596" t="s">
        <v>413</v>
      </c>
      <c r="F596">
        <v>79</v>
      </c>
      <c r="G596">
        <v>7</v>
      </c>
      <c r="H596">
        <v>6.5</v>
      </c>
      <c r="I596">
        <v>-260</v>
      </c>
    </row>
    <row r="597" spans="1:9">
      <c r="A597">
        <v>596</v>
      </c>
      <c r="B597">
        <v>1122</v>
      </c>
      <c r="C597">
        <v>604</v>
      </c>
      <c r="D597" t="s">
        <v>451</v>
      </c>
      <c r="E597" t="s">
        <v>613</v>
      </c>
      <c r="F597">
        <v>70</v>
      </c>
      <c r="G597">
        <v>3</v>
      </c>
      <c r="H597">
        <v>4</v>
      </c>
      <c r="I597">
        <v>-175</v>
      </c>
    </row>
    <row r="598" spans="1:9">
      <c r="A598">
        <v>597</v>
      </c>
      <c r="B598">
        <v>1122</v>
      </c>
      <c r="C598">
        <v>606</v>
      </c>
      <c r="D598" t="s">
        <v>451</v>
      </c>
      <c r="E598" t="s">
        <v>531</v>
      </c>
      <c r="F598">
        <v>82</v>
      </c>
      <c r="G598">
        <v>15.5</v>
      </c>
      <c r="H598">
        <v>15.5</v>
      </c>
      <c r="I598">
        <v>-1600</v>
      </c>
    </row>
    <row r="599" spans="1:9">
      <c r="A599">
        <v>598</v>
      </c>
      <c r="B599">
        <v>1122</v>
      </c>
      <c r="C599">
        <v>608</v>
      </c>
      <c r="D599" t="s">
        <v>451</v>
      </c>
      <c r="E599" t="s">
        <v>492</v>
      </c>
      <c r="F599">
        <v>80</v>
      </c>
      <c r="G599">
        <v>8</v>
      </c>
      <c r="H599">
        <v>7</v>
      </c>
      <c r="I599">
        <v>-300</v>
      </c>
    </row>
    <row r="600" spans="1:9">
      <c r="A600">
        <v>599</v>
      </c>
      <c r="B600">
        <v>1122</v>
      </c>
      <c r="C600">
        <v>610</v>
      </c>
      <c r="D600" t="s">
        <v>451</v>
      </c>
      <c r="E600" t="s">
        <v>540</v>
      </c>
      <c r="F600">
        <v>70</v>
      </c>
      <c r="G600">
        <v>7.5</v>
      </c>
      <c r="H600">
        <v>7.5</v>
      </c>
      <c r="I600">
        <v>-350</v>
      </c>
    </row>
    <row r="601" spans="1:9">
      <c r="A601">
        <v>600</v>
      </c>
      <c r="B601">
        <v>1122</v>
      </c>
      <c r="C601">
        <v>612</v>
      </c>
      <c r="D601" t="s">
        <v>451</v>
      </c>
      <c r="E601" t="s">
        <v>391</v>
      </c>
      <c r="F601">
        <v>76</v>
      </c>
      <c r="G601">
        <v>16.5</v>
      </c>
      <c r="H601">
        <v>15</v>
      </c>
      <c r="I601">
        <v>-1600</v>
      </c>
    </row>
    <row r="602" spans="1:9">
      <c r="A602">
        <v>601</v>
      </c>
      <c r="B602">
        <v>1122</v>
      </c>
      <c r="C602">
        <v>614</v>
      </c>
      <c r="D602" t="s">
        <v>451</v>
      </c>
      <c r="E602" t="s">
        <v>606</v>
      </c>
      <c r="F602">
        <v>91</v>
      </c>
      <c r="G602">
        <v>148.5</v>
      </c>
      <c r="H602">
        <v>147.5</v>
      </c>
      <c r="I602">
        <v>155</v>
      </c>
    </row>
    <row r="603" spans="1:9">
      <c r="A603">
        <v>602</v>
      </c>
      <c r="B603">
        <v>1122</v>
      </c>
      <c r="C603">
        <v>616</v>
      </c>
      <c r="D603" t="s">
        <v>451</v>
      </c>
      <c r="E603" t="s">
        <v>254</v>
      </c>
      <c r="F603">
        <v>72</v>
      </c>
      <c r="G603">
        <v>3</v>
      </c>
      <c r="H603">
        <v>1</v>
      </c>
      <c r="I603">
        <v>-110</v>
      </c>
    </row>
    <row r="604" spans="1:9">
      <c r="A604">
        <v>603</v>
      </c>
      <c r="B604">
        <v>1122</v>
      </c>
      <c r="C604">
        <v>618</v>
      </c>
      <c r="D604" t="s">
        <v>451</v>
      </c>
      <c r="E604" t="s">
        <v>507</v>
      </c>
      <c r="F604">
        <v>67</v>
      </c>
      <c r="G604">
        <v>6</v>
      </c>
      <c r="H604">
        <v>6.5</v>
      </c>
      <c r="I604">
        <v>-275</v>
      </c>
    </row>
    <row r="605" spans="1:9">
      <c r="A605">
        <v>604</v>
      </c>
      <c r="B605">
        <v>1122</v>
      </c>
      <c r="C605">
        <v>620</v>
      </c>
      <c r="D605" t="s">
        <v>451</v>
      </c>
      <c r="E605" t="s">
        <v>475</v>
      </c>
      <c r="F605">
        <v>95</v>
      </c>
      <c r="G605">
        <v>9.5</v>
      </c>
      <c r="H605">
        <v>10</v>
      </c>
      <c r="I605">
        <v>-475</v>
      </c>
    </row>
    <row r="606" spans="1:9">
      <c r="A606">
        <v>605</v>
      </c>
      <c r="B606">
        <v>1122</v>
      </c>
      <c r="C606">
        <v>622</v>
      </c>
      <c r="D606" t="s">
        <v>451</v>
      </c>
      <c r="E606" t="s">
        <v>589</v>
      </c>
      <c r="F606">
        <v>82</v>
      </c>
      <c r="G606">
        <v>6</v>
      </c>
      <c r="H606">
        <v>4</v>
      </c>
      <c r="I606">
        <v>-175</v>
      </c>
    </row>
    <row r="607" spans="1:9">
      <c r="A607">
        <v>606</v>
      </c>
      <c r="B607">
        <v>1122</v>
      </c>
      <c r="C607">
        <v>624</v>
      </c>
      <c r="D607" t="s">
        <v>451</v>
      </c>
      <c r="E607" t="s">
        <v>614</v>
      </c>
      <c r="F607">
        <v>70</v>
      </c>
      <c r="G607">
        <v>148</v>
      </c>
      <c r="H607">
        <v>143</v>
      </c>
      <c r="I607">
        <v>115</v>
      </c>
    </row>
    <row r="608" spans="1:9">
      <c r="A608">
        <v>607</v>
      </c>
      <c r="B608">
        <v>1122</v>
      </c>
      <c r="C608">
        <v>632</v>
      </c>
      <c r="D608" t="s">
        <v>451</v>
      </c>
      <c r="E608" t="s">
        <v>610</v>
      </c>
      <c r="F608">
        <v>67</v>
      </c>
      <c r="G608">
        <v>137</v>
      </c>
      <c r="H608">
        <v>3.5</v>
      </c>
      <c r="I608">
        <v>-170</v>
      </c>
    </row>
    <row r="609" spans="1:9">
      <c r="A609">
        <v>608</v>
      </c>
      <c r="B609">
        <v>1122</v>
      </c>
      <c r="C609">
        <v>674</v>
      </c>
      <c r="D609" t="s">
        <v>451</v>
      </c>
      <c r="E609" t="s">
        <v>206</v>
      </c>
      <c r="F609">
        <v>65</v>
      </c>
      <c r="G609">
        <v>145.5</v>
      </c>
      <c r="H609">
        <v>6.5</v>
      </c>
      <c r="I609">
        <v>-250</v>
      </c>
    </row>
    <row r="610" spans="1:9">
      <c r="A610">
        <v>609</v>
      </c>
      <c r="B610">
        <v>1122</v>
      </c>
      <c r="C610">
        <v>306552</v>
      </c>
      <c r="D610" t="s">
        <v>451</v>
      </c>
      <c r="E610" t="s">
        <v>562</v>
      </c>
      <c r="F610">
        <v>75</v>
      </c>
      <c r="G610">
        <v>7</v>
      </c>
      <c r="H610">
        <v>6.5</v>
      </c>
      <c r="I610">
        <v>-300</v>
      </c>
    </row>
    <row r="611" spans="1:9">
      <c r="A611">
        <v>610</v>
      </c>
      <c r="B611">
        <v>1122</v>
      </c>
      <c r="C611">
        <v>306560</v>
      </c>
      <c r="D611" t="s">
        <v>451</v>
      </c>
      <c r="E611" t="s">
        <v>132</v>
      </c>
      <c r="F611">
        <v>73</v>
      </c>
      <c r="G611">
        <v>2.5</v>
      </c>
      <c r="H611">
        <v>131.5</v>
      </c>
      <c r="I611">
        <v>100</v>
      </c>
    </row>
    <row r="612" spans="1:9">
      <c r="A612">
        <v>611</v>
      </c>
      <c r="B612">
        <v>1122</v>
      </c>
      <c r="C612">
        <v>306562</v>
      </c>
      <c r="D612" t="s">
        <v>451</v>
      </c>
      <c r="E612" t="s">
        <v>615</v>
      </c>
      <c r="F612">
        <v>78</v>
      </c>
      <c r="G612">
        <v>7.5</v>
      </c>
      <c r="H612">
        <v>8.5</v>
      </c>
      <c r="I612">
        <v>-330</v>
      </c>
    </row>
    <row r="613" spans="1:9">
      <c r="A613">
        <v>612</v>
      </c>
      <c r="B613">
        <v>1122</v>
      </c>
      <c r="C613">
        <v>306564</v>
      </c>
      <c r="D613" t="s">
        <v>451</v>
      </c>
      <c r="E613" t="s">
        <v>581</v>
      </c>
      <c r="F613">
        <v>76</v>
      </c>
      <c r="G613">
        <v>13</v>
      </c>
      <c r="H613">
        <v>14</v>
      </c>
      <c r="I613">
        <v>-1100</v>
      </c>
    </row>
    <row r="614" spans="1:9">
      <c r="A614">
        <v>613</v>
      </c>
      <c r="B614">
        <v>1122</v>
      </c>
      <c r="C614">
        <v>306566</v>
      </c>
      <c r="D614" t="s">
        <v>451</v>
      </c>
      <c r="E614" t="s">
        <v>325</v>
      </c>
      <c r="F614">
        <v>71</v>
      </c>
      <c r="G614">
        <v>14</v>
      </c>
      <c r="H614">
        <v>11</v>
      </c>
      <c r="I614">
        <v>-700</v>
      </c>
    </row>
    <row r="615" spans="1:9">
      <c r="A615">
        <v>614</v>
      </c>
      <c r="B615">
        <v>1122</v>
      </c>
      <c r="C615">
        <v>306568</v>
      </c>
      <c r="D615" t="s">
        <v>451</v>
      </c>
      <c r="E615" t="s">
        <v>78</v>
      </c>
      <c r="F615">
        <v>83</v>
      </c>
      <c r="G615">
        <v>15</v>
      </c>
      <c r="H615">
        <v>14</v>
      </c>
      <c r="I615">
        <v>-1400</v>
      </c>
    </row>
    <row r="616" spans="1:9">
      <c r="A616">
        <v>615</v>
      </c>
      <c r="B616">
        <v>1122</v>
      </c>
      <c r="C616">
        <v>306570</v>
      </c>
      <c r="D616" t="s">
        <v>451</v>
      </c>
      <c r="E616" t="s">
        <v>583</v>
      </c>
      <c r="F616">
        <v>82</v>
      </c>
      <c r="G616">
        <v>1.5</v>
      </c>
      <c r="I616">
        <v>-115</v>
      </c>
    </row>
    <row r="617" spans="1:9">
      <c r="A617">
        <v>616</v>
      </c>
      <c r="B617">
        <v>1122</v>
      </c>
      <c r="C617">
        <v>306572</v>
      </c>
      <c r="D617" t="s">
        <v>451</v>
      </c>
      <c r="E617" t="s">
        <v>616</v>
      </c>
      <c r="F617">
        <v>70</v>
      </c>
      <c r="G617" t="s">
        <v>465</v>
      </c>
      <c r="H617">
        <v>3</v>
      </c>
      <c r="I617">
        <v>-145</v>
      </c>
    </row>
    <row r="618" spans="1:9">
      <c r="A618">
        <v>617</v>
      </c>
      <c r="B618">
        <v>1122</v>
      </c>
      <c r="C618">
        <v>306574</v>
      </c>
      <c r="D618" t="s">
        <v>451</v>
      </c>
      <c r="E618" t="s">
        <v>17</v>
      </c>
      <c r="F618">
        <v>83</v>
      </c>
      <c r="G618">
        <v>15</v>
      </c>
      <c r="H618">
        <v>14.5</v>
      </c>
      <c r="I618">
        <v>-1200</v>
      </c>
    </row>
    <row r="619" spans="1:9">
      <c r="A619">
        <v>618</v>
      </c>
      <c r="B619">
        <v>1122</v>
      </c>
      <c r="C619">
        <v>306576</v>
      </c>
      <c r="D619" t="s">
        <v>451</v>
      </c>
      <c r="E619" t="s">
        <v>153</v>
      </c>
      <c r="F619">
        <v>68</v>
      </c>
      <c r="G619">
        <v>132</v>
      </c>
      <c r="H619">
        <v>132.5</v>
      </c>
      <c r="I619">
        <v>240</v>
      </c>
    </row>
    <row r="620" spans="1:9">
      <c r="A620">
        <v>619</v>
      </c>
      <c r="B620">
        <v>1122</v>
      </c>
      <c r="C620">
        <v>306580</v>
      </c>
      <c r="D620" t="s">
        <v>451</v>
      </c>
      <c r="E620" t="s">
        <v>459</v>
      </c>
      <c r="F620">
        <v>80</v>
      </c>
      <c r="G620">
        <v>20.5</v>
      </c>
      <c r="H620">
        <v>18.5</v>
      </c>
      <c r="I620">
        <v>-3500</v>
      </c>
    </row>
    <row r="621" spans="1:9">
      <c r="A621">
        <v>620</v>
      </c>
      <c r="B621">
        <v>1123</v>
      </c>
      <c r="C621">
        <v>682</v>
      </c>
      <c r="D621" t="s">
        <v>451</v>
      </c>
      <c r="E621" t="s">
        <v>576</v>
      </c>
      <c r="F621">
        <v>70</v>
      </c>
      <c r="G621">
        <v>136</v>
      </c>
      <c r="H621">
        <v>135</v>
      </c>
      <c r="I621">
        <v>115</v>
      </c>
    </row>
    <row r="622" spans="1:9">
      <c r="A622">
        <v>621</v>
      </c>
      <c r="B622">
        <v>1123</v>
      </c>
      <c r="C622">
        <v>684</v>
      </c>
      <c r="D622" t="s">
        <v>451</v>
      </c>
      <c r="E622" t="s">
        <v>592</v>
      </c>
      <c r="F622">
        <v>77</v>
      </c>
      <c r="G622">
        <v>10.5</v>
      </c>
      <c r="H622">
        <v>9</v>
      </c>
      <c r="I622">
        <v>-420</v>
      </c>
    </row>
    <row r="623" spans="1:9">
      <c r="A623">
        <v>622</v>
      </c>
      <c r="B623">
        <v>1123</v>
      </c>
      <c r="C623">
        <v>686</v>
      </c>
      <c r="D623" t="s">
        <v>451</v>
      </c>
      <c r="E623" t="s">
        <v>140</v>
      </c>
      <c r="F623">
        <v>79</v>
      </c>
      <c r="G623">
        <v>7.5</v>
      </c>
      <c r="H623">
        <v>9.5</v>
      </c>
      <c r="I623">
        <v>-420</v>
      </c>
    </row>
    <row r="624" spans="1:9">
      <c r="A624">
        <v>623</v>
      </c>
      <c r="B624">
        <v>1123</v>
      </c>
      <c r="C624">
        <v>688</v>
      </c>
      <c r="D624" t="s">
        <v>451</v>
      </c>
      <c r="E624" t="s">
        <v>617</v>
      </c>
      <c r="F624">
        <v>72</v>
      </c>
      <c r="G624">
        <v>144.5</v>
      </c>
      <c r="H624">
        <v>146</v>
      </c>
      <c r="I624">
        <v>105</v>
      </c>
    </row>
    <row r="625" spans="1:9">
      <c r="A625">
        <v>624</v>
      </c>
      <c r="B625">
        <v>1123</v>
      </c>
      <c r="C625">
        <v>694</v>
      </c>
      <c r="D625" t="s">
        <v>451</v>
      </c>
      <c r="E625" t="s">
        <v>463</v>
      </c>
      <c r="F625">
        <v>74</v>
      </c>
      <c r="G625">
        <v>2.5</v>
      </c>
      <c r="H625">
        <v>2.5</v>
      </c>
      <c r="I625">
        <v>-145</v>
      </c>
    </row>
    <row r="626" spans="1:9">
      <c r="A626">
        <v>625</v>
      </c>
      <c r="B626">
        <v>1123</v>
      </c>
      <c r="C626">
        <v>696</v>
      </c>
      <c r="D626" t="s">
        <v>451</v>
      </c>
      <c r="E626" t="s">
        <v>458</v>
      </c>
      <c r="F626">
        <v>87</v>
      </c>
      <c r="G626">
        <v>27</v>
      </c>
      <c r="H626">
        <v>28.5</v>
      </c>
      <c r="I626">
        <v>-9000</v>
      </c>
    </row>
    <row r="627" spans="1:9">
      <c r="A627">
        <v>626</v>
      </c>
      <c r="B627">
        <v>1123</v>
      </c>
      <c r="C627">
        <v>700</v>
      </c>
      <c r="D627" t="s">
        <v>451</v>
      </c>
      <c r="E627" t="s">
        <v>122</v>
      </c>
      <c r="F627">
        <v>89</v>
      </c>
      <c r="G627">
        <v>13</v>
      </c>
      <c r="H627">
        <v>14</v>
      </c>
      <c r="I627">
        <v>-1200</v>
      </c>
    </row>
    <row r="628" spans="1:9">
      <c r="A628">
        <v>627</v>
      </c>
      <c r="B628">
        <v>1123</v>
      </c>
      <c r="C628">
        <v>702</v>
      </c>
      <c r="D628" t="s">
        <v>451</v>
      </c>
      <c r="E628" t="s">
        <v>603</v>
      </c>
      <c r="F628">
        <v>82</v>
      </c>
      <c r="G628">
        <v>9</v>
      </c>
      <c r="H628">
        <v>8</v>
      </c>
      <c r="I628">
        <v>-380</v>
      </c>
    </row>
    <row r="629" spans="1:9">
      <c r="A629">
        <v>628</v>
      </c>
      <c r="B629">
        <v>1123</v>
      </c>
      <c r="C629">
        <v>704</v>
      </c>
      <c r="D629" t="s">
        <v>451</v>
      </c>
      <c r="E629" t="s">
        <v>506</v>
      </c>
      <c r="F629">
        <v>76</v>
      </c>
      <c r="G629">
        <v>17</v>
      </c>
      <c r="H629">
        <v>14.5</v>
      </c>
      <c r="I629">
        <v>-1500</v>
      </c>
    </row>
    <row r="630" spans="1:9">
      <c r="A630">
        <v>629</v>
      </c>
      <c r="B630">
        <v>1123</v>
      </c>
      <c r="C630">
        <v>706</v>
      </c>
      <c r="D630" t="s">
        <v>451</v>
      </c>
      <c r="E630" t="s">
        <v>580</v>
      </c>
      <c r="F630">
        <v>70</v>
      </c>
      <c r="G630">
        <v>2.5</v>
      </c>
      <c r="H630">
        <v>2</v>
      </c>
      <c r="I630">
        <v>-135</v>
      </c>
    </row>
    <row r="631" spans="1:9">
      <c r="A631">
        <v>630</v>
      </c>
      <c r="B631">
        <v>1123</v>
      </c>
      <c r="C631">
        <v>708</v>
      </c>
      <c r="D631" t="s">
        <v>451</v>
      </c>
      <c r="E631" t="s">
        <v>500</v>
      </c>
      <c r="F631">
        <v>83</v>
      </c>
      <c r="G631">
        <v>6.5</v>
      </c>
      <c r="H631">
        <v>9</v>
      </c>
      <c r="I631">
        <v>-420</v>
      </c>
    </row>
    <row r="632" spans="1:9">
      <c r="A632">
        <v>631</v>
      </c>
      <c r="B632">
        <v>1123</v>
      </c>
      <c r="C632">
        <v>710</v>
      </c>
      <c r="D632" t="s">
        <v>451</v>
      </c>
      <c r="E632" t="s">
        <v>98</v>
      </c>
      <c r="F632">
        <v>77</v>
      </c>
      <c r="G632" t="s">
        <v>465</v>
      </c>
      <c r="H632">
        <v>137</v>
      </c>
      <c r="I632">
        <v>115</v>
      </c>
    </row>
    <row r="633" spans="1:9">
      <c r="A633">
        <v>632</v>
      </c>
      <c r="B633">
        <v>1123</v>
      </c>
      <c r="C633">
        <v>714</v>
      </c>
      <c r="D633" t="s">
        <v>451</v>
      </c>
      <c r="E633" t="s">
        <v>374</v>
      </c>
      <c r="F633">
        <v>100</v>
      </c>
      <c r="G633">
        <v>17</v>
      </c>
      <c r="H633">
        <v>16</v>
      </c>
      <c r="I633">
        <v>-2000</v>
      </c>
    </row>
    <row r="634" spans="1:9">
      <c r="A634">
        <v>633</v>
      </c>
      <c r="B634">
        <v>1123</v>
      </c>
      <c r="C634">
        <v>722</v>
      </c>
      <c r="D634" t="s">
        <v>451</v>
      </c>
      <c r="E634" t="s">
        <v>610</v>
      </c>
      <c r="F634">
        <v>73</v>
      </c>
      <c r="G634">
        <v>4</v>
      </c>
      <c r="H634">
        <v>6</v>
      </c>
      <c r="I634">
        <v>-250</v>
      </c>
    </row>
    <row r="635" spans="1:9">
      <c r="A635">
        <v>634</v>
      </c>
      <c r="B635">
        <v>1123</v>
      </c>
      <c r="C635">
        <v>306598</v>
      </c>
      <c r="D635" t="s">
        <v>451</v>
      </c>
      <c r="E635" t="s">
        <v>267</v>
      </c>
      <c r="F635">
        <v>70</v>
      </c>
      <c r="G635">
        <v>140.5</v>
      </c>
      <c r="H635">
        <v>13.5</v>
      </c>
      <c r="I635">
        <v>-1100</v>
      </c>
    </row>
    <row r="636" spans="1:9">
      <c r="A636">
        <v>635</v>
      </c>
      <c r="B636">
        <v>1123</v>
      </c>
      <c r="C636">
        <v>306600</v>
      </c>
      <c r="D636" t="s">
        <v>451</v>
      </c>
      <c r="E636" t="s">
        <v>239</v>
      </c>
      <c r="F636">
        <v>81</v>
      </c>
      <c r="G636">
        <v>8.5</v>
      </c>
      <c r="H636">
        <v>6.5</v>
      </c>
      <c r="I636">
        <v>-280</v>
      </c>
    </row>
    <row r="637" spans="1:9">
      <c r="A637">
        <v>636</v>
      </c>
      <c r="B637">
        <v>1123</v>
      </c>
      <c r="C637">
        <v>306602</v>
      </c>
      <c r="D637" t="s">
        <v>451</v>
      </c>
      <c r="E637" t="s">
        <v>493</v>
      </c>
      <c r="F637">
        <v>62</v>
      </c>
      <c r="G637">
        <v>140.5</v>
      </c>
      <c r="H637">
        <v>137</v>
      </c>
      <c r="I637">
        <v>140</v>
      </c>
    </row>
    <row r="638" spans="1:9">
      <c r="A638">
        <v>637</v>
      </c>
      <c r="B638">
        <v>1123</v>
      </c>
      <c r="C638">
        <v>306604</v>
      </c>
      <c r="D638" t="s">
        <v>451</v>
      </c>
      <c r="E638" t="s">
        <v>618</v>
      </c>
      <c r="F638">
        <v>65</v>
      </c>
      <c r="G638" t="s">
        <v>465</v>
      </c>
      <c r="H638">
        <v>145</v>
      </c>
      <c r="I638">
        <v>105</v>
      </c>
    </row>
    <row r="639" spans="1:9">
      <c r="A639">
        <v>638</v>
      </c>
      <c r="B639">
        <v>1123</v>
      </c>
      <c r="C639">
        <v>306606</v>
      </c>
      <c r="D639" t="s">
        <v>451</v>
      </c>
      <c r="E639" t="s">
        <v>528</v>
      </c>
      <c r="F639">
        <v>81</v>
      </c>
      <c r="G639">
        <v>11.5</v>
      </c>
      <c r="H639">
        <v>11.5</v>
      </c>
      <c r="I639">
        <v>-750</v>
      </c>
    </row>
    <row r="640" spans="1:9">
      <c r="A640">
        <v>639</v>
      </c>
      <c r="B640">
        <v>1123</v>
      </c>
      <c r="C640">
        <v>306608</v>
      </c>
      <c r="D640" t="s">
        <v>451</v>
      </c>
      <c r="E640" t="s">
        <v>563</v>
      </c>
      <c r="F640">
        <v>58</v>
      </c>
      <c r="G640">
        <v>2.5</v>
      </c>
      <c r="I640">
        <v>-120</v>
      </c>
    </row>
    <row r="641" spans="1:9">
      <c r="A641">
        <v>640</v>
      </c>
      <c r="B641">
        <v>1123</v>
      </c>
      <c r="C641">
        <v>306610</v>
      </c>
      <c r="D641" t="s">
        <v>451</v>
      </c>
      <c r="E641" t="s">
        <v>23</v>
      </c>
      <c r="F641">
        <v>66</v>
      </c>
      <c r="G641">
        <v>4.5</v>
      </c>
      <c r="H641">
        <v>7.5</v>
      </c>
      <c r="I641">
        <v>-310</v>
      </c>
    </row>
    <row r="642" spans="1:9">
      <c r="A642">
        <v>641</v>
      </c>
      <c r="B642">
        <v>1123</v>
      </c>
      <c r="C642">
        <v>306612</v>
      </c>
      <c r="D642" t="s">
        <v>451</v>
      </c>
      <c r="E642" t="s">
        <v>119</v>
      </c>
      <c r="F642">
        <v>43</v>
      </c>
      <c r="G642">
        <v>3.5</v>
      </c>
      <c r="H642">
        <v>1</v>
      </c>
      <c r="I642">
        <v>-120</v>
      </c>
    </row>
    <row r="643" spans="1:9">
      <c r="A643">
        <v>642</v>
      </c>
      <c r="B643">
        <v>1123</v>
      </c>
      <c r="C643">
        <v>306614</v>
      </c>
      <c r="D643" t="s">
        <v>451</v>
      </c>
      <c r="E643" t="s">
        <v>47</v>
      </c>
      <c r="F643">
        <v>89</v>
      </c>
      <c r="G643">
        <v>33.5</v>
      </c>
      <c r="H643">
        <v>36.5</v>
      </c>
      <c r="I643" t="s">
        <v>488</v>
      </c>
    </row>
    <row r="644" spans="1:9">
      <c r="A644">
        <v>643</v>
      </c>
      <c r="B644">
        <v>1123</v>
      </c>
      <c r="C644">
        <v>306616</v>
      </c>
      <c r="D644" t="s">
        <v>451</v>
      </c>
      <c r="E644" t="s">
        <v>291</v>
      </c>
      <c r="F644">
        <v>96</v>
      </c>
      <c r="G644">
        <v>25.5</v>
      </c>
      <c r="H644">
        <v>27.5</v>
      </c>
      <c r="I644" t="s">
        <v>488</v>
      </c>
    </row>
    <row r="645" spans="1:9">
      <c r="A645">
        <v>644</v>
      </c>
      <c r="B645">
        <v>1123</v>
      </c>
      <c r="C645">
        <v>306618</v>
      </c>
      <c r="D645" t="s">
        <v>451</v>
      </c>
      <c r="E645" t="s">
        <v>535</v>
      </c>
      <c r="F645">
        <v>64</v>
      </c>
      <c r="G645">
        <v>15.5</v>
      </c>
      <c r="H645">
        <v>19.5</v>
      </c>
      <c r="I645">
        <v>-4000</v>
      </c>
    </row>
    <row r="646" spans="1:9">
      <c r="A646">
        <v>645</v>
      </c>
      <c r="B646">
        <v>1123</v>
      </c>
      <c r="C646">
        <v>306622</v>
      </c>
      <c r="D646" t="s">
        <v>451</v>
      </c>
      <c r="E646" t="s">
        <v>503</v>
      </c>
      <c r="F646">
        <v>79</v>
      </c>
      <c r="G646">
        <v>24.5</v>
      </c>
      <c r="H646">
        <v>24.5</v>
      </c>
      <c r="I646">
        <v>-9000</v>
      </c>
    </row>
    <row r="647" spans="1:9">
      <c r="A647">
        <v>646</v>
      </c>
      <c r="B647">
        <v>1123</v>
      </c>
      <c r="C647">
        <v>306624</v>
      </c>
      <c r="D647" t="s">
        <v>451</v>
      </c>
      <c r="E647" t="s">
        <v>322</v>
      </c>
      <c r="F647">
        <v>75</v>
      </c>
      <c r="G647">
        <v>20</v>
      </c>
      <c r="H647">
        <v>20</v>
      </c>
      <c r="I647">
        <v>-4000</v>
      </c>
    </row>
    <row r="648" spans="1:9">
      <c r="A648">
        <v>647</v>
      </c>
      <c r="B648">
        <v>1123</v>
      </c>
      <c r="C648">
        <v>306626</v>
      </c>
      <c r="D648" t="s">
        <v>451</v>
      </c>
      <c r="E648" t="s">
        <v>337</v>
      </c>
      <c r="F648">
        <v>71</v>
      </c>
      <c r="G648">
        <v>19.5</v>
      </c>
      <c r="H648">
        <v>19.5</v>
      </c>
      <c r="I648">
        <v>-4000</v>
      </c>
    </row>
    <row r="649" spans="1:9">
      <c r="A649">
        <v>648</v>
      </c>
      <c r="B649">
        <v>1123</v>
      </c>
      <c r="C649">
        <v>306628</v>
      </c>
      <c r="D649" t="s">
        <v>451</v>
      </c>
      <c r="E649" t="s">
        <v>64</v>
      </c>
      <c r="F649">
        <v>62</v>
      </c>
      <c r="G649">
        <v>146.5</v>
      </c>
      <c r="H649">
        <v>146</v>
      </c>
      <c r="I649">
        <v>145</v>
      </c>
    </row>
    <row r="650" spans="1:9">
      <c r="A650">
        <v>649</v>
      </c>
      <c r="B650">
        <v>1123</v>
      </c>
      <c r="C650">
        <v>306630</v>
      </c>
      <c r="D650" t="s">
        <v>451</v>
      </c>
      <c r="E650" t="s">
        <v>534</v>
      </c>
      <c r="F650">
        <v>75</v>
      </c>
      <c r="G650">
        <v>145</v>
      </c>
      <c r="H650">
        <v>145</v>
      </c>
      <c r="I650">
        <v>700</v>
      </c>
    </row>
    <row r="651" spans="1:9">
      <c r="A651">
        <v>650</v>
      </c>
      <c r="B651">
        <v>1123</v>
      </c>
      <c r="C651">
        <v>306632</v>
      </c>
      <c r="D651" t="s">
        <v>451</v>
      </c>
      <c r="E651" t="s">
        <v>467</v>
      </c>
      <c r="F651">
        <v>105</v>
      </c>
      <c r="G651">
        <v>22.5</v>
      </c>
      <c r="H651">
        <v>26</v>
      </c>
      <c r="I651">
        <v>-9000</v>
      </c>
    </row>
    <row r="652" spans="1:9">
      <c r="A652">
        <v>651</v>
      </c>
      <c r="B652">
        <v>1123</v>
      </c>
      <c r="C652">
        <v>306634</v>
      </c>
      <c r="D652" t="s">
        <v>451</v>
      </c>
      <c r="E652" t="s">
        <v>234</v>
      </c>
      <c r="F652">
        <v>78</v>
      </c>
      <c r="G652">
        <v>21.5</v>
      </c>
      <c r="H652">
        <v>22</v>
      </c>
      <c r="I652">
        <v>-8000</v>
      </c>
    </row>
    <row r="653" spans="1:9">
      <c r="A653">
        <v>652</v>
      </c>
      <c r="B653">
        <v>1123</v>
      </c>
      <c r="C653">
        <v>306636</v>
      </c>
      <c r="D653" t="s">
        <v>451</v>
      </c>
      <c r="E653" t="s">
        <v>609</v>
      </c>
      <c r="F653">
        <v>89</v>
      </c>
      <c r="G653">
        <v>15.5</v>
      </c>
      <c r="H653">
        <v>17.5</v>
      </c>
      <c r="I653">
        <v>-3000</v>
      </c>
    </row>
    <row r="654" spans="1:9">
      <c r="A654">
        <v>653</v>
      </c>
      <c r="B654">
        <v>1124</v>
      </c>
      <c r="C654">
        <v>804</v>
      </c>
      <c r="D654" t="s">
        <v>451</v>
      </c>
      <c r="E654" t="s">
        <v>526</v>
      </c>
      <c r="F654">
        <v>81</v>
      </c>
      <c r="G654">
        <v>151</v>
      </c>
      <c r="H654">
        <v>154.5</v>
      </c>
      <c r="I654">
        <v>800</v>
      </c>
    </row>
    <row r="655" spans="1:9">
      <c r="A655">
        <v>654</v>
      </c>
      <c r="B655">
        <v>1124</v>
      </c>
      <c r="C655">
        <v>818</v>
      </c>
      <c r="D655" t="s">
        <v>451</v>
      </c>
      <c r="E655" t="s">
        <v>205</v>
      </c>
      <c r="F655">
        <v>102</v>
      </c>
      <c r="G655">
        <v>27.5</v>
      </c>
      <c r="H655">
        <v>28</v>
      </c>
      <c r="I655">
        <v>-10000</v>
      </c>
    </row>
    <row r="656" spans="1:9">
      <c r="A656">
        <v>655</v>
      </c>
      <c r="B656">
        <v>1125</v>
      </c>
      <c r="C656">
        <v>828</v>
      </c>
      <c r="D656" t="s">
        <v>451</v>
      </c>
      <c r="E656" t="s">
        <v>504</v>
      </c>
      <c r="F656">
        <v>66</v>
      </c>
      <c r="G656" t="s">
        <v>465</v>
      </c>
      <c r="H656">
        <v>140.5</v>
      </c>
      <c r="I656">
        <v>165</v>
      </c>
    </row>
    <row r="657" spans="1:9">
      <c r="A657">
        <v>656</v>
      </c>
      <c r="B657">
        <v>1125</v>
      </c>
      <c r="C657">
        <v>830</v>
      </c>
      <c r="D657" t="s">
        <v>451</v>
      </c>
      <c r="E657" t="s">
        <v>357</v>
      </c>
      <c r="F657">
        <v>63</v>
      </c>
      <c r="G657" t="s">
        <v>465</v>
      </c>
      <c r="H657">
        <v>151.5</v>
      </c>
      <c r="I657">
        <v>210</v>
      </c>
    </row>
    <row r="658" spans="1:9">
      <c r="A658">
        <v>657</v>
      </c>
      <c r="B658">
        <v>1125</v>
      </c>
      <c r="C658">
        <v>832</v>
      </c>
      <c r="D658" t="s">
        <v>451</v>
      </c>
      <c r="E658" t="s">
        <v>572</v>
      </c>
      <c r="F658">
        <v>67</v>
      </c>
      <c r="G658">
        <v>146</v>
      </c>
      <c r="H658">
        <v>146.5</v>
      </c>
      <c r="I658">
        <v>145</v>
      </c>
    </row>
    <row r="659" spans="1:9">
      <c r="A659">
        <v>658</v>
      </c>
      <c r="B659">
        <v>1125</v>
      </c>
      <c r="C659">
        <v>836</v>
      </c>
      <c r="D659" t="s">
        <v>451</v>
      </c>
      <c r="E659" t="s">
        <v>280</v>
      </c>
      <c r="F659">
        <v>78</v>
      </c>
      <c r="G659">
        <v>15</v>
      </c>
      <c r="H659">
        <v>16.5</v>
      </c>
      <c r="I659">
        <v>-2000</v>
      </c>
    </row>
    <row r="660" spans="1:9">
      <c r="A660">
        <v>659</v>
      </c>
      <c r="B660">
        <v>1125</v>
      </c>
      <c r="C660">
        <v>838</v>
      </c>
      <c r="D660" t="s">
        <v>451</v>
      </c>
      <c r="E660" t="s">
        <v>410</v>
      </c>
      <c r="F660">
        <v>61</v>
      </c>
      <c r="G660">
        <v>132.5</v>
      </c>
      <c r="H660">
        <v>132</v>
      </c>
      <c r="I660">
        <v>120</v>
      </c>
    </row>
    <row r="661" spans="1:9">
      <c r="A661">
        <v>660</v>
      </c>
      <c r="B661">
        <v>1125</v>
      </c>
      <c r="C661">
        <v>840</v>
      </c>
      <c r="D661" t="s">
        <v>451</v>
      </c>
      <c r="E661" t="s">
        <v>272</v>
      </c>
      <c r="F661">
        <v>89</v>
      </c>
      <c r="G661">
        <v>1</v>
      </c>
      <c r="H661">
        <v>2.5</v>
      </c>
      <c r="I661">
        <v>-140</v>
      </c>
    </row>
    <row r="662" spans="1:9">
      <c r="A662">
        <v>661</v>
      </c>
      <c r="B662">
        <v>1125</v>
      </c>
      <c r="C662">
        <v>842</v>
      </c>
      <c r="D662" t="s">
        <v>451</v>
      </c>
      <c r="E662" t="s">
        <v>140</v>
      </c>
      <c r="F662">
        <v>76</v>
      </c>
      <c r="G662">
        <v>1</v>
      </c>
      <c r="H662">
        <v>6</v>
      </c>
      <c r="I662">
        <v>-250</v>
      </c>
    </row>
    <row r="663" spans="1:9">
      <c r="A663">
        <v>662</v>
      </c>
      <c r="B663">
        <v>1125</v>
      </c>
      <c r="C663">
        <v>846</v>
      </c>
      <c r="D663" t="s">
        <v>451</v>
      </c>
      <c r="E663" t="s">
        <v>464</v>
      </c>
      <c r="F663">
        <v>96</v>
      </c>
      <c r="G663">
        <v>12</v>
      </c>
      <c r="H663">
        <v>11.5</v>
      </c>
      <c r="I663">
        <v>-700</v>
      </c>
    </row>
    <row r="664" spans="1:9">
      <c r="A664">
        <v>663</v>
      </c>
      <c r="B664">
        <v>1125</v>
      </c>
      <c r="C664">
        <v>858</v>
      </c>
      <c r="D664" t="s">
        <v>451</v>
      </c>
      <c r="E664" t="s">
        <v>17</v>
      </c>
      <c r="F664">
        <v>80</v>
      </c>
      <c r="G664">
        <v>12.5</v>
      </c>
      <c r="H664">
        <v>13.5</v>
      </c>
      <c r="I664">
        <v>-1000</v>
      </c>
    </row>
    <row r="665" spans="1:9">
      <c r="A665">
        <v>664</v>
      </c>
      <c r="B665">
        <v>1125</v>
      </c>
      <c r="C665">
        <v>862</v>
      </c>
      <c r="D665" t="s">
        <v>451</v>
      </c>
      <c r="E665" t="s">
        <v>480</v>
      </c>
      <c r="F665">
        <v>82</v>
      </c>
      <c r="G665">
        <v>13</v>
      </c>
      <c r="H665">
        <v>14.5</v>
      </c>
      <c r="I665">
        <v>-1200</v>
      </c>
    </row>
    <row r="666" spans="1:9">
      <c r="A666">
        <v>665</v>
      </c>
      <c r="B666">
        <v>1125</v>
      </c>
      <c r="C666">
        <v>866</v>
      </c>
      <c r="D666" t="s">
        <v>451</v>
      </c>
      <c r="E666" t="s">
        <v>269</v>
      </c>
      <c r="F666">
        <v>92</v>
      </c>
      <c r="G666">
        <v>31.5</v>
      </c>
      <c r="H666">
        <v>32.5</v>
      </c>
      <c r="I666">
        <v>-1100</v>
      </c>
    </row>
    <row r="667" spans="1:9">
      <c r="A667">
        <v>666</v>
      </c>
      <c r="B667">
        <v>1125</v>
      </c>
      <c r="C667">
        <v>868</v>
      </c>
      <c r="D667" t="s">
        <v>451</v>
      </c>
      <c r="E667" t="s">
        <v>206</v>
      </c>
      <c r="F667">
        <v>81</v>
      </c>
      <c r="G667">
        <v>12.5</v>
      </c>
      <c r="H667">
        <v>13.5</v>
      </c>
      <c r="I667">
        <v>-1200</v>
      </c>
    </row>
    <row r="668" spans="1:9">
      <c r="A668">
        <v>667</v>
      </c>
      <c r="B668">
        <v>1125</v>
      </c>
      <c r="C668">
        <v>904</v>
      </c>
      <c r="D668" t="s">
        <v>451</v>
      </c>
      <c r="E668" t="s">
        <v>390</v>
      </c>
      <c r="F668">
        <v>71</v>
      </c>
      <c r="G668">
        <v>7</v>
      </c>
      <c r="H668">
        <v>7</v>
      </c>
      <c r="I668">
        <v>-270</v>
      </c>
    </row>
    <row r="669" spans="1:9">
      <c r="A669">
        <v>668</v>
      </c>
      <c r="B669">
        <v>1125</v>
      </c>
      <c r="C669">
        <v>916</v>
      </c>
      <c r="D669" t="s">
        <v>451</v>
      </c>
      <c r="E669" t="s">
        <v>619</v>
      </c>
      <c r="F669">
        <v>71</v>
      </c>
      <c r="G669">
        <v>4</v>
      </c>
      <c r="H669">
        <v>149.5</v>
      </c>
      <c r="I669">
        <v>750</v>
      </c>
    </row>
    <row r="670" spans="1:9">
      <c r="A670">
        <v>669</v>
      </c>
      <c r="B670">
        <v>1125</v>
      </c>
      <c r="C670">
        <v>924</v>
      </c>
      <c r="D670" t="s">
        <v>451</v>
      </c>
      <c r="E670" t="s">
        <v>428</v>
      </c>
      <c r="F670">
        <v>74</v>
      </c>
      <c r="G670">
        <v>6</v>
      </c>
      <c r="H670">
        <v>7</v>
      </c>
      <c r="I670">
        <v>-340</v>
      </c>
    </row>
    <row r="671" spans="1:9">
      <c r="A671">
        <v>670</v>
      </c>
      <c r="B671">
        <v>1125</v>
      </c>
      <c r="C671">
        <v>306652</v>
      </c>
      <c r="D671" t="s">
        <v>451</v>
      </c>
      <c r="E671" t="s">
        <v>458</v>
      </c>
      <c r="F671">
        <v>90</v>
      </c>
      <c r="G671">
        <v>27.5</v>
      </c>
      <c r="H671">
        <v>27.5</v>
      </c>
      <c r="I671">
        <v>-10000</v>
      </c>
    </row>
    <row r="672" spans="1:9">
      <c r="A672">
        <v>671</v>
      </c>
      <c r="B672">
        <v>1125</v>
      </c>
      <c r="C672">
        <v>306656</v>
      </c>
      <c r="D672" t="s">
        <v>451</v>
      </c>
      <c r="E672" t="s">
        <v>468</v>
      </c>
      <c r="F672">
        <v>75</v>
      </c>
      <c r="G672">
        <v>13</v>
      </c>
      <c r="H672">
        <v>12</v>
      </c>
      <c r="I672">
        <v>-700</v>
      </c>
    </row>
    <row r="673" spans="1:9">
      <c r="A673">
        <v>672</v>
      </c>
      <c r="B673">
        <v>1125</v>
      </c>
      <c r="C673">
        <v>306660</v>
      </c>
      <c r="D673" t="s">
        <v>451</v>
      </c>
      <c r="E673" t="s">
        <v>528</v>
      </c>
      <c r="F673">
        <v>80</v>
      </c>
      <c r="G673">
        <v>7.5</v>
      </c>
      <c r="H673">
        <v>6.5</v>
      </c>
      <c r="I673">
        <v>-300</v>
      </c>
    </row>
    <row r="674" spans="1:9">
      <c r="A674">
        <v>673</v>
      </c>
      <c r="B674">
        <v>1125</v>
      </c>
      <c r="C674">
        <v>306664</v>
      </c>
      <c r="D674" t="s">
        <v>451</v>
      </c>
      <c r="E674" t="s">
        <v>518</v>
      </c>
      <c r="F674">
        <v>68</v>
      </c>
      <c r="G674">
        <v>13.5</v>
      </c>
      <c r="H674">
        <v>11.5</v>
      </c>
      <c r="I674">
        <v>-700</v>
      </c>
    </row>
    <row r="675" spans="1:9">
      <c r="A675">
        <v>674</v>
      </c>
      <c r="B675">
        <v>1125</v>
      </c>
      <c r="C675">
        <v>306666</v>
      </c>
      <c r="D675" t="s">
        <v>451</v>
      </c>
      <c r="E675" t="s">
        <v>225</v>
      </c>
      <c r="F675">
        <v>95</v>
      </c>
      <c r="G675">
        <v>23.5</v>
      </c>
      <c r="H675">
        <v>24</v>
      </c>
      <c r="I675">
        <v>-9000</v>
      </c>
    </row>
    <row r="676" spans="1:9">
      <c r="A676">
        <v>675</v>
      </c>
      <c r="B676">
        <v>1125</v>
      </c>
      <c r="C676">
        <v>306668</v>
      </c>
      <c r="D676" t="s">
        <v>451</v>
      </c>
      <c r="E676" t="s">
        <v>197</v>
      </c>
      <c r="F676">
        <v>72</v>
      </c>
      <c r="G676">
        <v>2.5</v>
      </c>
      <c r="H676">
        <v>4</v>
      </c>
      <c r="I676">
        <v>-170</v>
      </c>
    </row>
    <row r="677" spans="1:9">
      <c r="A677">
        <v>676</v>
      </c>
      <c r="B677">
        <v>1125</v>
      </c>
      <c r="C677">
        <v>306670</v>
      </c>
      <c r="D677" t="s">
        <v>451</v>
      </c>
      <c r="E677" t="s">
        <v>131</v>
      </c>
      <c r="F677">
        <v>75</v>
      </c>
      <c r="G677">
        <v>16.5</v>
      </c>
      <c r="H677">
        <v>19.5</v>
      </c>
      <c r="I677">
        <v>-3000</v>
      </c>
    </row>
    <row r="678" spans="1:9">
      <c r="A678">
        <v>677</v>
      </c>
      <c r="B678">
        <v>1125</v>
      </c>
      <c r="C678">
        <v>306672</v>
      </c>
      <c r="D678" t="s">
        <v>451</v>
      </c>
      <c r="E678" t="s">
        <v>510</v>
      </c>
      <c r="F678">
        <v>69</v>
      </c>
      <c r="G678">
        <v>137</v>
      </c>
      <c r="H678">
        <v>139</v>
      </c>
      <c r="I678">
        <v>270</v>
      </c>
    </row>
    <row r="679" spans="1:9">
      <c r="A679">
        <v>678</v>
      </c>
      <c r="B679">
        <v>1125</v>
      </c>
      <c r="C679">
        <v>306674</v>
      </c>
      <c r="D679" t="s">
        <v>451</v>
      </c>
      <c r="E679" t="s">
        <v>406</v>
      </c>
      <c r="F679">
        <v>72</v>
      </c>
      <c r="G679">
        <v>28.5</v>
      </c>
      <c r="H679">
        <v>28.5</v>
      </c>
      <c r="I679">
        <v>-12500</v>
      </c>
    </row>
    <row r="680" spans="1:9">
      <c r="A680">
        <v>679</v>
      </c>
      <c r="B680">
        <v>1125</v>
      </c>
      <c r="C680">
        <v>306676</v>
      </c>
      <c r="D680" t="s">
        <v>451</v>
      </c>
      <c r="E680" t="s">
        <v>497</v>
      </c>
      <c r="F680">
        <v>70</v>
      </c>
      <c r="G680">
        <v>20.5</v>
      </c>
      <c r="H680">
        <v>21</v>
      </c>
      <c r="I680">
        <v>-4800</v>
      </c>
    </row>
    <row r="681" spans="1:9">
      <c r="A681">
        <v>680</v>
      </c>
      <c r="B681">
        <v>1125</v>
      </c>
      <c r="C681">
        <v>306678</v>
      </c>
      <c r="D681" t="s">
        <v>451</v>
      </c>
      <c r="E681" t="s">
        <v>476</v>
      </c>
      <c r="F681">
        <v>79</v>
      </c>
      <c r="G681">
        <v>10.5</v>
      </c>
      <c r="H681">
        <v>12.5</v>
      </c>
      <c r="I681">
        <v>-800</v>
      </c>
    </row>
    <row r="682" spans="1:9">
      <c r="A682">
        <v>681</v>
      </c>
      <c r="B682">
        <v>1125</v>
      </c>
      <c r="C682">
        <v>306680</v>
      </c>
      <c r="D682" t="s">
        <v>451</v>
      </c>
      <c r="E682" t="s">
        <v>613</v>
      </c>
      <c r="F682">
        <v>59</v>
      </c>
      <c r="G682">
        <v>4</v>
      </c>
      <c r="H682">
        <v>4</v>
      </c>
      <c r="I682">
        <v>-175</v>
      </c>
    </row>
    <row r="683" spans="1:9">
      <c r="A683">
        <v>682</v>
      </c>
      <c r="B683">
        <v>1125</v>
      </c>
      <c r="C683">
        <v>306682</v>
      </c>
      <c r="D683" t="s">
        <v>451</v>
      </c>
      <c r="E683" t="s">
        <v>511</v>
      </c>
      <c r="F683">
        <v>69</v>
      </c>
      <c r="G683">
        <v>23.5</v>
      </c>
      <c r="H683">
        <v>25</v>
      </c>
      <c r="I683">
        <v>-8000</v>
      </c>
    </row>
    <row r="684" spans="1:9">
      <c r="A684">
        <v>683</v>
      </c>
      <c r="B684">
        <v>1125</v>
      </c>
      <c r="C684">
        <v>306684</v>
      </c>
      <c r="D684" t="s">
        <v>451</v>
      </c>
      <c r="E684" t="s">
        <v>583</v>
      </c>
      <c r="F684">
        <v>55</v>
      </c>
      <c r="G684">
        <v>5</v>
      </c>
      <c r="H684">
        <v>4.5</v>
      </c>
      <c r="I684">
        <v>-230</v>
      </c>
    </row>
    <row r="685" spans="1:9">
      <c r="A685">
        <v>684</v>
      </c>
      <c r="B685">
        <v>1126</v>
      </c>
      <c r="C685">
        <v>602</v>
      </c>
      <c r="D685" t="s">
        <v>451</v>
      </c>
      <c r="E685" t="s">
        <v>620</v>
      </c>
      <c r="F685">
        <v>49</v>
      </c>
      <c r="G685">
        <v>1</v>
      </c>
      <c r="H685">
        <v>1.5</v>
      </c>
      <c r="I685">
        <v>-130</v>
      </c>
    </row>
    <row r="686" spans="1:9">
      <c r="A686">
        <v>685</v>
      </c>
      <c r="B686">
        <v>1126</v>
      </c>
      <c r="C686">
        <v>606</v>
      </c>
      <c r="D686" t="s">
        <v>451</v>
      </c>
      <c r="E686" t="s">
        <v>467</v>
      </c>
      <c r="F686">
        <v>97</v>
      </c>
      <c r="G686">
        <v>20</v>
      </c>
      <c r="H686">
        <v>20.5</v>
      </c>
      <c r="I686">
        <v>-4000</v>
      </c>
    </row>
    <row r="687" spans="1:9">
      <c r="A687">
        <v>686</v>
      </c>
      <c r="B687">
        <v>1126</v>
      </c>
      <c r="C687">
        <v>608</v>
      </c>
      <c r="D687" t="s">
        <v>451</v>
      </c>
      <c r="E687" t="s">
        <v>454</v>
      </c>
      <c r="F687">
        <v>80</v>
      </c>
      <c r="G687">
        <v>4.5</v>
      </c>
      <c r="H687">
        <v>3.5</v>
      </c>
      <c r="I687">
        <v>-160</v>
      </c>
    </row>
    <row r="688" spans="1:9">
      <c r="A688">
        <v>687</v>
      </c>
      <c r="B688">
        <v>1126</v>
      </c>
      <c r="C688">
        <v>610</v>
      </c>
      <c r="D688" t="s">
        <v>451</v>
      </c>
      <c r="E688" t="s">
        <v>621</v>
      </c>
      <c r="F688">
        <v>83</v>
      </c>
      <c r="G688">
        <v>12</v>
      </c>
      <c r="H688">
        <v>11.5</v>
      </c>
      <c r="I688">
        <v>-700</v>
      </c>
    </row>
    <row r="689" spans="1:9">
      <c r="A689">
        <v>688</v>
      </c>
      <c r="B689">
        <v>1126</v>
      </c>
      <c r="C689">
        <v>612</v>
      </c>
      <c r="D689" t="s">
        <v>451</v>
      </c>
      <c r="E689" t="s">
        <v>622</v>
      </c>
      <c r="F689">
        <v>66</v>
      </c>
      <c r="G689">
        <v>3.5</v>
      </c>
      <c r="H689">
        <v>4</v>
      </c>
      <c r="I689">
        <v>-160</v>
      </c>
    </row>
    <row r="690" spans="1:9">
      <c r="A690">
        <v>689</v>
      </c>
      <c r="B690">
        <v>1126</v>
      </c>
      <c r="C690">
        <v>614</v>
      </c>
      <c r="D690" t="s">
        <v>451</v>
      </c>
      <c r="E690" t="s">
        <v>490</v>
      </c>
      <c r="F690">
        <v>78</v>
      </c>
      <c r="G690">
        <v>19</v>
      </c>
      <c r="H690">
        <v>16</v>
      </c>
      <c r="I690">
        <v>-3000</v>
      </c>
    </row>
    <row r="691" spans="1:9">
      <c r="A691">
        <v>690</v>
      </c>
      <c r="B691">
        <v>1126</v>
      </c>
      <c r="C691">
        <v>618</v>
      </c>
      <c r="D691" t="s">
        <v>451</v>
      </c>
      <c r="E691" t="s">
        <v>473</v>
      </c>
      <c r="F691">
        <v>49</v>
      </c>
      <c r="G691">
        <v>18.5</v>
      </c>
      <c r="H691">
        <v>19.5</v>
      </c>
      <c r="I691">
        <v>-3000</v>
      </c>
    </row>
    <row r="692" spans="1:9">
      <c r="A692">
        <v>691</v>
      </c>
      <c r="B692">
        <v>1126</v>
      </c>
      <c r="C692">
        <v>622</v>
      </c>
      <c r="D692" t="s">
        <v>451</v>
      </c>
      <c r="E692" t="s">
        <v>623</v>
      </c>
      <c r="F692">
        <v>64</v>
      </c>
      <c r="G692">
        <v>152.5</v>
      </c>
      <c r="H692">
        <v>150.5</v>
      </c>
      <c r="I692">
        <v>220</v>
      </c>
    </row>
    <row r="693" spans="1:9">
      <c r="A693">
        <v>692</v>
      </c>
      <c r="B693">
        <v>1126</v>
      </c>
      <c r="C693">
        <v>628</v>
      </c>
      <c r="D693" t="s">
        <v>451</v>
      </c>
      <c r="E693" t="s">
        <v>123</v>
      </c>
      <c r="F693">
        <v>91</v>
      </c>
      <c r="G693">
        <v>3</v>
      </c>
      <c r="H693">
        <v>33.5</v>
      </c>
      <c r="I693">
        <v>-9500</v>
      </c>
    </row>
    <row r="694" spans="1:9">
      <c r="A694">
        <v>693</v>
      </c>
      <c r="B694">
        <v>1126</v>
      </c>
      <c r="C694">
        <v>630</v>
      </c>
      <c r="D694" t="s">
        <v>451</v>
      </c>
      <c r="E694" t="s">
        <v>509</v>
      </c>
      <c r="F694">
        <v>83</v>
      </c>
      <c r="G694">
        <v>10</v>
      </c>
      <c r="H694">
        <v>5.5</v>
      </c>
      <c r="I694">
        <v>-240</v>
      </c>
    </row>
    <row r="695" spans="1:9">
      <c r="A695">
        <v>694</v>
      </c>
      <c r="B695">
        <v>1126</v>
      </c>
      <c r="C695">
        <v>632</v>
      </c>
      <c r="D695" t="s">
        <v>451</v>
      </c>
      <c r="E695" t="s">
        <v>456</v>
      </c>
      <c r="F695">
        <v>57</v>
      </c>
      <c r="G695">
        <v>1.5</v>
      </c>
      <c r="H695">
        <v>2</v>
      </c>
      <c r="I695">
        <v>-130</v>
      </c>
    </row>
    <row r="696" spans="1:9">
      <c r="A696">
        <v>695</v>
      </c>
      <c r="B696">
        <v>1126</v>
      </c>
      <c r="C696">
        <v>634</v>
      </c>
      <c r="D696" t="s">
        <v>451</v>
      </c>
      <c r="E696" t="s">
        <v>523</v>
      </c>
      <c r="F696">
        <v>87</v>
      </c>
      <c r="G696">
        <v>9.5</v>
      </c>
      <c r="H696">
        <v>9.5</v>
      </c>
      <c r="I696">
        <v>-550</v>
      </c>
    </row>
    <row r="697" spans="1:9">
      <c r="A697">
        <v>696</v>
      </c>
      <c r="B697">
        <v>1126</v>
      </c>
      <c r="C697">
        <v>636</v>
      </c>
      <c r="D697" t="s">
        <v>451</v>
      </c>
      <c r="E697" t="s">
        <v>337</v>
      </c>
      <c r="F697">
        <v>78</v>
      </c>
      <c r="G697">
        <v>22.5</v>
      </c>
      <c r="H697">
        <v>22.5</v>
      </c>
      <c r="I697">
        <v>-4000</v>
      </c>
    </row>
    <row r="698" spans="1:9">
      <c r="A698">
        <v>697</v>
      </c>
      <c r="B698">
        <v>1126</v>
      </c>
      <c r="C698">
        <v>640</v>
      </c>
      <c r="D698" t="s">
        <v>451</v>
      </c>
      <c r="E698" t="s">
        <v>617</v>
      </c>
      <c r="F698">
        <v>87</v>
      </c>
      <c r="G698">
        <v>141.5</v>
      </c>
      <c r="H698">
        <v>149</v>
      </c>
      <c r="I698">
        <v>175</v>
      </c>
    </row>
    <row r="699" spans="1:9">
      <c r="A699">
        <v>698</v>
      </c>
      <c r="B699">
        <v>1126</v>
      </c>
      <c r="C699">
        <v>642</v>
      </c>
      <c r="D699" t="s">
        <v>451</v>
      </c>
      <c r="E699" t="s">
        <v>58</v>
      </c>
      <c r="F699">
        <v>76</v>
      </c>
      <c r="G699">
        <v>7.5</v>
      </c>
      <c r="H699">
        <v>9</v>
      </c>
      <c r="I699">
        <v>-410</v>
      </c>
    </row>
    <row r="700" spans="1:9">
      <c r="A700">
        <v>699</v>
      </c>
      <c r="B700">
        <v>1126</v>
      </c>
      <c r="C700">
        <v>644</v>
      </c>
      <c r="D700" t="s">
        <v>451</v>
      </c>
      <c r="E700" t="s">
        <v>24</v>
      </c>
      <c r="F700">
        <v>83</v>
      </c>
      <c r="G700">
        <v>9</v>
      </c>
      <c r="H700">
        <v>11.5</v>
      </c>
      <c r="I700">
        <v>-650</v>
      </c>
    </row>
    <row r="701" spans="1:9">
      <c r="A701">
        <v>700</v>
      </c>
      <c r="B701">
        <v>1126</v>
      </c>
      <c r="C701">
        <v>648</v>
      </c>
      <c r="D701" t="s">
        <v>451</v>
      </c>
      <c r="E701" t="s">
        <v>491</v>
      </c>
      <c r="F701">
        <v>71</v>
      </c>
      <c r="G701">
        <v>4.5</v>
      </c>
      <c r="H701">
        <v>4.5</v>
      </c>
      <c r="I701">
        <v>-185</v>
      </c>
    </row>
    <row r="702" spans="1:9">
      <c r="A702">
        <v>701</v>
      </c>
      <c r="B702">
        <v>1126</v>
      </c>
      <c r="C702">
        <v>650</v>
      </c>
      <c r="D702" t="s">
        <v>451</v>
      </c>
      <c r="E702" t="s">
        <v>476</v>
      </c>
      <c r="F702">
        <v>76</v>
      </c>
      <c r="G702">
        <v>10</v>
      </c>
      <c r="H702">
        <v>14.5</v>
      </c>
      <c r="I702">
        <v>-1000</v>
      </c>
    </row>
    <row r="703" spans="1:9">
      <c r="A703">
        <v>702</v>
      </c>
      <c r="B703">
        <v>1126</v>
      </c>
      <c r="C703">
        <v>652</v>
      </c>
      <c r="D703" t="s">
        <v>451</v>
      </c>
      <c r="E703" t="s">
        <v>624</v>
      </c>
      <c r="F703">
        <v>64</v>
      </c>
      <c r="G703">
        <v>138.5</v>
      </c>
      <c r="H703">
        <v>134.5</v>
      </c>
      <c r="I703">
        <v>190</v>
      </c>
    </row>
    <row r="704" spans="1:9">
      <c r="A704">
        <v>703</v>
      </c>
      <c r="B704">
        <v>1126</v>
      </c>
      <c r="C704">
        <v>654</v>
      </c>
      <c r="D704" t="s">
        <v>451</v>
      </c>
      <c r="E704" t="s">
        <v>23</v>
      </c>
      <c r="F704">
        <v>69</v>
      </c>
      <c r="G704" t="s">
        <v>465</v>
      </c>
      <c r="I704">
        <v>100</v>
      </c>
    </row>
    <row r="705" spans="1:9">
      <c r="A705">
        <v>704</v>
      </c>
      <c r="B705">
        <v>1126</v>
      </c>
      <c r="C705">
        <v>656</v>
      </c>
      <c r="D705" t="s">
        <v>451</v>
      </c>
      <c r="E705" t="s">
        <v>76</v>
      </c>
      <c r="F705">
        <v>60</v>
      </c>
      <c r="G705">
        <v>4.5</v>
      </c>
      <c r="H705">
        <v>3.5</v>
      </c>
      <c r="I705">
        <v>-170</v>
      </c>
    </row>
    <row r="706" spans="1:9">
      <c r="A706">
        <v>705</v>
      </c>
      <c r="B706">
        <v>1126</v>
      </c>
      <c r="C706">
        <v>658</v>
      </c>
      <c r="D706" t="s">
        <v>451</v>
      </c>
      <c r="E706" t="s">
        <v>515</v>
      </c>
      <c r="F706">
        <v>95</v>
      </c>
      <c r="G706">
        <v>14.5</v>
      </c>
      <c r="H706">
        <v>16</v>
      </c>
      <c r="I706">
        <v>-1600</v>
      </c>
    </row>
    <row r="707" spans="1:9">
      <c r="A707">
        <v>706</v>
      </c>
      <c r="B707">
        <v>1126</v>
      </c>
      <c r="C707">
        <v>662</v>
      </c>
      <c r="D707" t="s">
        <v>451</v>
      </c>
      <c r="E707" t="s">
        <v>625</v>
      </c>
      <c r="F707">
        <v>54</v>
      </c>
      <c r="G707">
        <v>3</v>
      </c>
      <c r="H707">
        <v>3</v>
      </c>
      <c r="I707">
        <v>-150</v>
      </c>
    </row>
    <row r="708" spans="1:9">
      <c r="A708">
        <v>707</v>
      </c>
      <c r="B708">
        <v>1126</v>
      </c>
      <c r="C708">
        <v>664</v>
      </c>
      <c r="D708" t="s">
        <v>451</v>
      </c>
      <c r="E708" t="s">
        <v>481</v>
      </c>
      <c r="F708">
        <v>77</v>
      </c>
      <c r="G708">
        <v>9.5</v>
      </c>
      <c r="H708">
        <v>10</v>
      </c>
      <c r="I708">
        <v>-600</v>
      </c>
    </row>
    <row r="709" spans="1:9">
      <c r="A709">
        <v>708</v>
      </c>
      <c r="B709">
        <v>1126</v>
      </c>
      <c r="C709">
        <v>666</v>
      </c>
      <c r="D709" t="s">
        <v>451</v>
      </c>
      <c r="E709" t="s">
        <v>45</v>
      </c>
      <c r="F709">
        <v>82</v>
      </c>
      <c r="G709">
        <v>27</v>
      </c>
      <c r="H709">
        <v>27.5</v>
      </c>
      <c r="I709">
        <v>-9000</v>
      </c>
    </row>
    <row r="710" spans="1:9">
      <c r="A710">
        <v>709</v>
      </c>
      <c r="B710">
        <v>1126</v>
      </c>
      <c r="C710">
        <v>306502</v>
      </c>
      <c r="D710" t="s">
        <v>451</v>
      </c>
      <c r="E710" t="s">
        <v>313</v>
      </c>
      <c r="F710">
        <v>75</v>
      </c>
      <c r="G710">
        <v>5</v>
      </c>
      <c r="H710">
        <v>5.5</v>
      </c>
      <c r="I710">
        <v>-220</v>
      </c>
    </row>
    <row r="711" spans="1:9">
      <c r="A711">
        <v>710</v>
      </c>
      <c r="B711">
        <v>1126</v>
      </c>
      <c r="C711">
        <v>306504</v>
      </c>
      <c r="D711" t="s">
        <v>451</v>
      </c>
      <c r="E711" t="s">
        <v>267</v>
      </c>
      <c r="F711">
        <v>79</v>
      </c>
      <c r="G711">
        <v>12</v>
      </c>
      <c r="H711">
        <v>10</v>
      </c>
      <c r="I711">
        <v>-550</v>
      </c>
    </row>
    <row r="712" spans="1:9">
      <c r="A712">
        <v>711</v>
      </c>
      <c r="B712">
        <v>1126</v>
      </c>
      <c r="C712">
        <v>306506</v>
      </c>
      <c r="D712" t="s">
        <v>451</v>
      </c>
      <c r="E712" t="s">
        <v>122</v>
      </c>
      <c r="F712">
        <v>105</v>
      </c>
      <c r="G712">
        <v>25</v>
      </c>
      <c r="H712">
        <v>29.5</v>
      </c>
      <c r="I712">
        <v>-9500</v>
      </c>
    </row>
    <row r="713" spans="1:9">
      <c r="A713">
        <v>712</v>
      </c>
      <c r="B713">
        <v>1126</v>
      </c>
      <c r="C713">
        <v>306508</v>
      </c>
      <c r="D713" t="s">
        <v>451</v>
      </c>
      <c r="E713" t="s">
        <v>612</v>
      </c>
      <c r="F713">
        <v>56</v>
      </c>
      <c r="G713">
        <v>140.5</v>
      </c>
      <c r="H713">
        <v>140</v>
      </c>
      <c r="I713">
        <v>800</v>
      </c>
    </row>
    <row r="714" spans="1:9">
      <c r="A714">
        <v>713</v>
      </c>
      <c r="B714">
        <v>1126</v>
      </c>
      <c r="C714">
        <v>306514</v>
      </c>
      <c r="D714" t="s">
        <v>451</v>
      </c>
      <c r="E714" t="s">
        <v>540</v>
      </c>
      <c r="F714">
        <v>75</v>
      </c>
      <c r="G714">
        <v>8</v>
      </c>
      <c r="H714">
        <v>11</v>
      </c>
      <c r="I714">
        <v>-650</v>
      </c>
    </row>
    <row r="715" spans="1:9">
      <c r="A715">
        <v>714</v>
      </c>
      <c r="B715">
        <v>1126</v>
      </c>
      <c r="C715">
        <v>306516</v>
      </c>
      <c r="D715" t="s">
        <v>451</v>
      </c>
      <c r="E715" t="s">
        <v>626</v>
      </c>
      <c r="F715">
        <v>73</v>
      </c>
      <c r="G715">
        <v>8</v>
      </c>
      <c r="H715">
        <v>7.5</v>
      </c>
      <c r="I715">
        <v>-350</v>
      </c>
    </row>
    <row r="716" spans="1:9">
      <c r="A716">
        <v>715</v>
      </c>
      <c r="B716">
        <v>1126</v>
      </c>
      <c r="C716">
        <v>306518</v>
      </c>
      <c r="D716" t="s">
        <v>451</v>
      </c>
      <c r="E716" t="s">
        <v>541</v>
      </c>
      <c r="F716">
        <v>72</v>
      </c>
      <c r="G716">
        <v>8</v>
      </c>
      <c r="H716">
        <v>7.5</v>
      </c>
      <c r="I716">
        <v>-350</v>
      </c>
    </row>
    <row r="717" spans="1:9">
      <c r="A717">
        <v>716</v>
      </c>
      <c r="B717">
        <v>1126</v>
      </c>
      <c r="C717">
        <v>306522</v>
      </c>
      <c r="D717" t="s">
        <v>451</v>
      </c>
      <c r="E717" t="s">
        <v>550</v>
      </c>
      <c r="F717">
        <v>65</v>
      </c>
      <c r="G717">
        <v>9</v>
      </c>
      <c r="H717">
        <v>11</v>
      </c>
      <c r="I717">
        <v>-700</v>
      </c>
    </row>
    <row r="718" spans="1:9">
      <c r="A718">
        <v>717</v>
      </c>
      <c r="B718">
        <v>1126</v>
      </c>
      <c r="C718">
        <v>306524</v>
      </c>
      <c r="D718" t="s">
        <v>451</v>
      </c>
      <c r="E718" t="s">
        <v>314</v>
      </c>
      <c r="F718">
        <v>54</v>
      </c>
      <c r="G718">
        <v>8</v>
      </c>
      <c r="H718">
        <v>6.5</v>
      </c>
      <c r="I718">
        <v>-300</v>
      </c>
    </row>
    <row r="719" spans="1:9">
      <c r="A719">
        <v>718</v>
      </c>
      <c r="B719">
        <v>1126</v>
      </c>
      <c r="C719">
        <v>306526</v>
      </c>
      <c r="D719" t="s">
        <v>451</v>
      </c>
      <c r="E719" t="s">
        <v>391</v>
      </c>
      <c r="F719">
        <v>83</v>
      </c>
      <c r="G719">
        <v>23.5</v>
      </c>
      <c r="H719">
        <v>26.5</v>
      </c>
      <c r="I719">
        <v>-9000</v>
      </c>
    </row>
    <row r="720" spans="1:9">
      <c r="A720">
        <v>719</v>
      </c>
      <c r="B720">
        <v>1126</v>
      </c>
      <c r="C720">
        <v>306532</v>
      </c>
      <c r="D720" t="s">
        <v>451</v>
      </c>
      <c r="E720" t="s">
        <v>627</v>
      </c>
      <c r="F720">
        <v>90</v>
      </c>
      <c r="G720">
        <v>23</v>
      </c>
      <c r="H720">
        <v>24.5</v>
      </c>
      <c r="I720">
        <v>-8000</v>
      </c>
    </row>
    <row r="721" spans="1:9">
      <c r="A721">
        <v>720</v>
      </c>
      <c r="B721">
        <v>1126</v>
      </c>
      <c r="C721">
        <v>306534</v>
      </c>
      <c r="D721" t="s">
        <v>451</v>
      </c>
      <c r="E721" t="s">
        <v>455</v>
      </c>
      <c r="F721">
        <v>64</v>
      </c>
      <c r="G721">
        <v>11.5</v>
      </c>
      <c r="H721">
        <v>12</v>
      </c>
      <c r="I721">
        <v>-800</v>
      </c>
    </row>
    <row r="722" spans="1:9">
      <c r="A722">
        <v>721</v>
      </c>
      <c r="B722">
        <v>1126</v>
      </c>
      <c r="C722">
        <v>306536</v>
      </c>
      <c r="D722" t="s">
        <v>451</v>
      </c>
      <c r="E722" t="s">
        <v>62</v>
      </c>
      <c r="F722">
        <v>83</v>
      </c>
      <c r="G722">
        <v>12</v>
      </c>
      <c r="H722">
        <v>13</v>
      </c>
      <c r="I722">
        <v>-1000</v>
      </c>
    </row>
    <row r="723" spans="1:9">
      <c r="A723">
        <v>722</v>
      </c>
      <c r="B723">
        <v>1126</v>
      </c>
      <c r="C723">
        <v>306538</v>
      </c>
      <c r="D723" t="s">
        <v>451</v>
      </c>
      <c r="E723" t="s">
        <v>584</v>
      </c>
      <c r="F723">
        <v>80</v>
      </c>
      <c r="G723">
        <v>16</v>
      </c>
      <c r="H723">
        <v>15</v>
      </c>
      <c r="I723">
        <v>-1500</v>
      </c>
    </row>
    <row r="724" spans="1:9">
      <c r="A724">
        <v>723</v>
      </c>
      <c r="B724">
        <v>1126</v>
      </c>
      <c r="C724">
        <v>306540</v>
      </c>
      <c r="D724" t="s">
        <v>451</v>
      </c>
      <c r="E724" t="s">
        <v>489</v>
      </c>
      <c r="F724">
        <v>69</v>
      </c>
      <c r="G724">
        <v>12</v>
      </c>
      <c r="H724">
        <v>12.5</v>
      </c>
      <c r="I724">
        <v>-900</v>
      </c>
    </row>
    <row r="725" spans="1:9">
      <c r="A725">
        <v>724</v>
      </c>
      <c r="B725">
        <v>1126</v>
      </c>
      <c r="C725">
        <v>306542</v>
      </c>
      <c r="D725" t="s">
        <v>451</v>
      </c>
      <c r="E725" t="s">
        <v>512</v>
      </c>
      <c r="F725">
        <v>88</v>
      </c>
      <c r="G725">
        <v>25.5</v>
      </c>
      <c r="H725">
        <v>26</v>
      </c>
      <c r="I725">
        <v>-1500</v>
      </c>
    </row>
    <row r="726" spans="1:9">
      <c r="A726">
        <v>725</v>
      </c>
      <c r="B726">
        <v>1126</v>
      </c>
      <c r="C726">
        <v>306544</v>
      </c>
      <c r="D726" t="s">
        <v>451</v>
      </c>
      <c r="E726" t="s">
        <v>628</v>
      </c>
      <c r="F726">
        <v>55</v>
      </c>
      <c r="G726">
        <v>3.5</v>
      </c>
      <c r="H726">
        <v>3.5</v>
      </c>
      <c r="I726">
        <v>-165</v>
      </c>
    </row>
    <row r="727" spans="1:9">
      <c r="A727">
        <v>726</v>
      </c>
      <c r="B727">
        <v>1126</v>
      </c>
      <c r="C727">
        <v>306546</v>
      </c>
      <c r="D727" t="s">
        <v>451</v>
      </c>
      <c r="E727" t="s">
        <v>290</v>
      </c>
      <c r="F727">
        <v>72</v>
      </c>
      <c r="G727">
        <v>9.5</v>
      </c>
      <c r="H727">
        <v>9.5</v>
      </c>
      <c r="I727">
        <v>-550</v>
      </c>
    </row>
    <row r="728" spans="1:9">
      <c r="A728">
        <v>727</v>
      </c>
      <c r="B728">
        <v>1126</v>
      </c>
      <c r="C728">
        <v>306548</v>
      </c>
      <c r="D728" t="s">
        <v>451</v>
      </c>
      <c r="E728" t="s">
        <v>131</v>
      </c>
      <c r="F728">
        <v>81</v>
      </c>
      <c r="G728">
        <v>150</v>
      </c>
      <c r="H728">
        <v>149</v>
      </c>
      <c r="I728">
        <v>155</v>
      </c>
    </row>
    <row r="729" spans="1:9">
      <c r="A729">
        <v>728</v>
      </c>
      <c r="B729">
        <v>1126</v>
      </c>
      <c r="C729">
        <v>306550</v>
      </c>
      <c r="D729" t="s">
        <v>451</v>
      </c>
      <c r="E729" t="s">
        <v>366</v>
      </c>
      <c r="F729">
        <v>80</v>
      </c>
      <c r="G729">
        <v>23.5</v>
      </c>
      <c r="H729">
        <v>23.5</v>
      </c>
      <c r="I729">
        <v>-8000</v>
      </c>
    </row>
    <row r="730" spans="1:9">
      <c r="A730">
        <v>729</v>
      </c>
      <c r="B730">
        <v>1126</v>
      </c>
      <c r="C730">
        <v>306552</v>
      </c>
      <c r="D730" t="s">
        <v>451</v>
      </c>
      <c r="E730" t="s">
        <v>570</v>
      </c>
      <c r="F730">
        <v>66</v>
      </c>
      <c r="G730">
        <v>3</v>
      </c>
      <c r="H730">
        <v>1</v>
      </c>
      <c r="I730">
        <v>-110</v>
      </c>
    </row>
    <row r="731" spans="1:9">
      <c r="A731">
        <v>730</v>
      </c>
      <c r="B731">
        <v>1126</v>
      </c>
      <c r="C731">
        <v>306554</v>
      </c>
      <c r="D731" t="s">
        <v>451</v>
      </c>
      <c r="E731" t="s">
        <v>552</v>
      </c>
      <c r="F731">
        <v>55</v>
      </c>
      <c r="G731">
        <v>1.5</v>
      </c>
      <c r="H731">
        <v>2</v>
      </c>
      <c r="I731">
        <v>-140</v>
      </c>
    </row>
    <row r="732" spans="1:9">
      <c r="A732">
        <v>731</v>
      </c>
      <c r="B732">
        <v>1127</v>
      </c>
      <c r="C732">
        <v>708</v>
      </c>
      <c r="D732" t="s">
        <v>451</v>
      </c>
      <c r="E732" t="s">
        <v>471</v>
      </c>
      <c r="F732">
        <v>53</v>
      </c>
      <c r="G732">
        <v>7</v>
      </c>
      <c r="H732">
        <v>6</v>
      </c>
      <c r="I732">
        <v>-250</v>
      </c>
    </row>
    <row r="733" spans="1:9">
      <c r="A733">
        <v>732</v>
      </c>
      <c r="B733">
        <v>1127</v>
      </c>
      <c r="C733">
        <v>714</v>
      </c>
      <c r="D733" t="s">
        <v>451</v>
      </c>
      <c r="E733" t="s">
        <v>301</v>
      </c>
      <c r="F733">
        <v>62</v>
      </c>
      <c r="G733">
        <v>10.5</v>
      </c>
      <c r="H733">
        <v>9</v>
      </c>
      <c r="I733">
        <v>-500</v>
      </c>
    </row>
    <row r="734" spans="1:9">
      <c r="A734">
        <v>733</v>
      </c>
      <c r="B734">
        <v>1127</v>
      </c>
      <c r="C734">
        <v>718</v>
      </c>
      <c r="D734" t="s">
        <v>451</v>
      </c>
      <c r="E734" t="s">
        <v>325</v>
      </c>
      <c r="F734">
        <v>68</v>
      </c>
      <c r="G734">
        <v>3</v>
      </c>
      <c r="H734">
        <v>3</v>
      </c>
      <c r="I734">
        <v>-160</v>
      </c>
    </row>
    <row r="735" spans="1:9">
      <c r="A735">
        <v>734</v>
      </c>
      <c r="B735">
        <v>1127</v>
      </c>
      <c r="C735">
        <v>720</v>
      </c>
      <c r="D735" t="s">
        <v>451</v>
      </c>
      <c r="E735" t="s">
        <v>572</v>
      </c>
      <c r="F735">
        <v>73</v>
      </c>
      <c r="G735">
        <v>140.5</v>
      </c>
      <c r="H735">
        <v>134.5</v>
      </c>
      <c r="I735">
        <v>190</v>
      </c>
    </row>
    <row r="736" spans="1:9">
      <c r="A736">
        <v>735</v>
      </c>
      <c r="B736">
        <v>1127</v>
      </c>
      <c r="C736">
        <v>722</v>
      </c>
      <c r="D736" t="s">
        <v>451</v>
      </c>
      <c r="E736" t="s">
        <v>547</v>
      </c>
      <c r="F736">
        <v>66</v>
      </c>
      <c r="G736">
        <v>140.5</v>
      </c>
      <c r="H736">
        <v>138.5</v>
      </c>
      <c r="I736">
        <v>105</v>
      </c>
    </row>
    <row r="737" spans="1:9">
      <c r="A737">
        <v>736</v>
      </c>
      <c r="B737">
        <v>1127</v>
      </c>
      <c r="C737">
        <v>724</v>
      </c>
      <c r="D737" t="s">
        <v>451</v>
      </c>
      <c r="E737" t="s">
        <v>462</v>
      </c>
      <c r="F737">
        <v>85</v>
      </c>
      <c r="G737">
        <v>10</v>
      </c>
      <c r="H737">
        <v>10</v>
      </c>
      <c r="I737">
        <v>-650</v>
      </c>
    </row>
    <row r="738" spans="1:9">
      <c r="A738">
        <v>737</v>
      </c>
      <c r="B738">
        <v>1127</v>
      </c>
      <c r="C738">
        <v>726</v>
      </c>
      <c r="D738" t="s">
        <v>451</v>
      </c>
      <c r="E738" t="s">
        <v>629</v>
      </c>
      <c r="F738">
        <v>63</v>
      </c>
      <c r="G738">
        <v>2.5</v>
      </c>
      <c r="H738">
        <v>4</v>
      </c>
      <c r="I738">
        <v>-190</v>
      </c>
    </row>
    <row r="739" spans="1:9">
      <c r="A739">
        <v>738</v>
      </c>
      <c r="B739">
        <v>1127</v>
      </c>
      <c r="C739">
        <v>728</v>
      </c>
      <c r="D739" t="s">
        <v>451</v>
      </c>
      <c r="E739" t="s">
        <v>251</v>
      </c>
      <c r="F739">
        <v>73</v>
      </c>
      <c r="G739">
        <v>9.5</v>
      </c>
      <c r="H739">
        <v>8.5</v>
      </c>
      <c r="I739">
        <v>-400</v>
      </c>
    </row>
    <row r="740" spans="1:9">
      <c r="A740">
        <v>739</v>
      </c>
      <c r="B740">
        <v>1127</v>
      </c>
      <c r="C740">
        <v>730</v>
      </c>
      <c r="D740" t="s">
        <v>451</v>
      </c>
      <c r="E740" t="s">
        <v>277</v>
      </c>
      <c r="F740">
        <v>86</v>
      </c>
      <c r="G740">
        <v>8.5</v>
      </c>
      <c r="H740">
        <v>6</v>
      </c>
      <c r="I740">
        <v>-250</v>
      </c>
    </row>
    <row r="741" spans="1:9">
      <c r="A741">
        <v>740</v>
      </c>
      <c r="B741">
        <v>1127</v>
      </c>
      <c r="C741">
        <v>732</v>
      </c>
      <c r="D741" t="s">
        <v>451</v>
      </c>
      <c r="E741" t="s">
        <v>630</v>
      </c>
      <c r="F741">
        <v>70</v>
      </c>
      <c r="G741">
        <v>6.5</v>
      </c>
      <c r="H741">
        <v>132</v>
      </c>
      <c r="I741">
        <v>350</v>
      </c>
    </row>
    <row r="742" spans="1:9">
      <c r="A742">
        <v>741</v>
      </c>
      <c r="B742">
        <v>1127</v>
      </c>
      <c r="C742">
        <v>734</v>
      </c>
      <c r="D742" t="s">
        <v>451</v>
      </c>
      <c r="E742" t="s">
        <v>38</v>
      </c>
      <c r="F742">
        <v>65</v>
      </c>
      <c r="G742">
        <v>8</v>
      </c>
      <c r="H742">
        <v>6.5</v>
      </c>
      <c r="I742">
        <v>-275</v>
      </c>
    </row>
    <row r="743" spans="1:9">
      <c r="A743">
        <v>742</v>
      </c>
      <c r="B743">
        <v>1127</v>
      </c>
      <c r="C743">
        <v>736</v>
      </c>
      <c r="D743" t="s">
        <v>451</v>
      </c>
      <c r="E743" t="s">
        <v>43</v>
      </c>
      <c r="F743">
        <v>78</v>
      </c>
      <c r="G743">
        <v>12</v>
      </c>
      <c r="H743">
        <v>12.5</v>
      </c>
      <c r="I743">
        <v>-800</v>
      </c>
    </row>
    <row r="744" spans="1:9">
      <c r="A744">
        <v>743</v>
      </c>
      <c r="B744">
        <v>1127</v>
      </c>
      <c r="C744">
        <v>738</v>
      </c>
      <c r="D744" t="s">
        <v>451</v>
      </c>
      <c r="E744" t="s">
        <v>588</v>
      </c>
      <c r="F744">
        <v>82</v>
      </c>
      <c r="G744">
        <v>141</v>
      </c>
      <c r="H744">
        <v>140.5</v>
      </c>
      <c r="I744">
        <v>100</v>
      </c>
    </row>
    <row r="745" spans="1:9">
      <c r="A745">
        <v>744</v>
      </c>
      <c r="B745">
        <v>1127</v>
      </c>
      <c r="C745">
        <v>740</v>
      </c>
      <c r="D745" t="s">
        <v>451</v>
      </c>
      <c r="E745" t="s">
        <v>535</v>
      </c>
      <c r="F745">
        <v>59</v>
      </c>
      <c r="G745">
        <v>2</v>
      </c>
      <c r="H745">
        <v>2</v>
      </c>
      <c r="I745">
        <v>-110</v>
      </c>
    </row>
    <row r="746" spans="1:9">
      <c r="A746">
        <v>745</v>
      </c>
      <c r="B746">
        <v>1127</v>
      </c>
      <c r="C746">
        <v>742</v>
      </c>
      <c r="D746" t="s">
        <v>451</v>
      </c>
      <c r="E746" t="s">
        <v>260</v>
      </c>
      <c r="F746">
        <v>65</v>
      </c>
      <c r="G746">
        <v>8.5</v>
      </c>
      <c r="H746">
        <v>9</v>
      </c>
      <c r="I746">
        <v>-450</v>
      </c>
    </row>
    <row r="747" spans="1:9">
      <c r="A747">
        <v>746</v>
      </c>
      <c r="B747">
        <v>1127</v>
      </c>
      <c r="C747">
        <v>746</v>
      </c>
      <c r="D747" t="s">
        <v>451</v>
      </c>
      <c r="E747" t="s">
        <v>131</v>
      </c>
      <c r="F747">
        <v>86</v>
      </c>
      <c r="G747">
        <v>3.5</v>
      </c>
      <c r="H747">
        <v>3</v>
      </c>
      <c r="I747">
        <v>-155</v>
      </c>
    </row>
    <row r="748" spans="1:9">
      <c r="A748">
        <v>747</v>
      </c>
      <c r="B748">
        <v>1127</v>
      </c>
      <c r="C748">
        <v>748</v>
      </c>
      <c r="D748" t="s">
        <v>451</v>
      </c>
      <c r="E748" t="s">
        <v>506</v>
      </c>
      <c r="F748">
        <v>64</v>
      </c>
      <c r="G748">
        <v>2</v>
      </c>
      <c r="H748">
        <v>136</v>
      </c>
      <c r="I748">
        <v>105</v>
      </c>
    </row>
    <row r="749" spans="1:9">
      <c r="A749">
        <v>748</v>
      </c>
      <c r="B749">
        <v>1127</v>
      </c>
      <c r="C749">
        <v>756</v>
      </c>
      <c r="D749" t="s">
        <v>451</v>
      </c>
      <c r="E749" t="s">
        <v>476</v>
      </c>
      <c r="F749">
        <v>98</v>
      </c>
      <c r="G749">
        <v>10</v>
      </c>
      <c r="H749">
        <v>14</v>
      </c>
      <c r="I749">
        <v>-1100</v>
      </c>
    </row>
    <row r="750" spans="1:9">
      <c r="A750">
        <v>749</v>
      </c>
      <c r="B750">
        <v>1127</v>
      </c>
      <c r="C750">
        <v>758</v>
      </c>
      <c r="D750" t="s">
        <v>451</v>
      </c>
      <c r="E750" t="s">
        <v>583</v>
      </c>
      <c r="F750">
        <v>77</v>
      </c>
      <c r="G750">
        <v>3</v>
      </c>
      <c r="H750">
        <v>4.5</v>
      </c>
      <c r="I750">
        <v>-180</v>
      </c>
    </row>
    <row r="751" spans="1:9">
      <c r="A751">
        <v>750</v>
      </c>
      <c r="B751">
        <v>1127</v>
      </c>
      <c r="C751">
        <v>780</v>
      </c>
      <c r="D751" t="s">
        <v>451</v>
      </c>
      <c r="E751" t="s">
        <v>452</v>
      </c>
      <c r="F751">
        <v>78</v>
      </c>
      <c r="G751">
        <v>7.5</v>
      </c>
      <c r="H751">
        <v>7</v>
      </c>
      <c r="I751">
        <v>-320</v>
      </c>
    </row>
    <row r="752" spans="1:9">
      <c r="A752">
        <v>751</v>
      </c>
      <c r="B752">
        <v>1127</v>
      </c>
      <c r="C752">
        <v>790</v>
      </c>
      <c r="D752" t="s">
        <v>451</v>
      </c>
      <c r="E752" t="s">
        <v>619</v>
      </c>
      <c r="F752">
        <v>83</v>
      </c>
      <c r="G752">
        <v>142.5</v>
      </c>
      <c r="H752">
        <v>144</v>
      </c>
      <c r="I752">
        <v>170</v>
      </c>
    </row>
    <row r="753" spans="1:9">
      <c r="A753">
        <v>752</v>
      </c>
      <c r="B753">
        <v>1127</v>
      </c>
      <c r="C753">
        <v>306570</v>
      </c>
      <c r="D753" t="s">
        <v>451</v>
      </c>
      <c r="E753" t="s">
        <v>119</v>
      </c>
      <c r="F753">
        <v>87</v>
      </c>
      <c r="G753">
        <v>6</v>
      </c>
      <c r="H753">
        <v>3</v>
      </c>
      <c r="I753">
        <v>-160</v>
      </c>
    </row>
    <row r="754" spans="1:9">
      <c r="A754">
        <v>753</v>
      </c>
      <c r="B754">
        <v>1127</v>
      </c>
      <c r="C754">
        <v>306572</v>
      </c>
      <c r="D754" t="s">
        <v>451</v>
      </c>
      <c r="E754" t="s">
        <v>579</v>
      </c>
      <c r="F754">
        <v>73</v>
      </c>
      <c r="G754">
        <v>15</v>
      </c>
      <c r="H754">
        <v>13.5</v>
      </c>
      <c r="I754">
        <v>-1200</v>
      </c>
    </row>
    <row r="755" spans="1:9">
      <c r="A755">
        <v>754</v>
      </c>
      <c r="B755">
        <v>1127</v>
      </c>
      <c r="C755">
        <v>306576</v>
      </c>
      <c r="D755" t="s">
        <v>451</v>
      </c>
      <c r="E755" t="s">
        <v>280</v>
      </c>
      <c r="F755">
        <v>72</v>
      </c>
      <c r="G755">
        <v>15.5</v>
      </c>
      <c r="H755">
        <v>16.5</v>
      </c>
      <c r="I755">
        <v>-2000</v>
      </c>
    </row>
    <row r="756" spans="1:9">
      <c r="A756">
        <v>755</v>
      </c>
      <c r="B756">
        <v>1127</v>
      </c>
      <c r="C756">
        <v>306578</v>
      </c>
      <c r="D756" t="s">
        <v>451</v>
      </c>
      <c r="E756" t="s">
        <v>229</v>
      </c>
      <c r="F756">
        <v>57</v>
      </c>
      <c r="G756">
        <v>127</v>
      </c>
      <c r="H756">
        <v>126.5</v>
      </c>
      <c r="I756">
        <v>110</v>
      </c>
    </row>
    <row r="757" spans="1:9">
      <c r="A757">
        <v>756</v>
      </c>
      <c r="B757">
        <v>1127</v>
      </c>
      <c r="C757">
        <v>306580</v>
      </c>
      <c r="D757" t="s">
        <v>451</v>
      </c>
      <c r="E757" t="s">
        <v>64</v>
      </c>
      <c r="F757">
        <v>70</v>
      </c>
      <c r="G757">
        <v>6</v>
      </c>
      <c r="H757">
        <v>4.5</v>
      </c>
      <c r="I757">
        <v>-190</v>
      </c>
    </row>
    <row r="758" spans="1:9">
      <c r="A758">
        <v>757</v>
      </c>
      <c r="B758">
        <v>1127</v>
      </c>
      <c r="C758">
        <v>306582</v>
      </c>
      <c r="D758" t="s">
        <v>451</v>
      </c>
      <c r="E758" t="s">
        <v>79</v>
      </c>
      <c r="F758">
        <v>53</v>
      </c>
      <c r="G758">
        <v>136.5</v>
      </c>
      <c r="H758">
        <v>136</v>
      </c>
      <c r="I758">
        <v>140</v>
      </c>
    </row>
    <row r="759" spans="1:9">
      <c r="A759">
        <v>758</v>
      </c>
      <c r="B759">
        <v>1127</v>
      </c>
      <c r="C759">
        <v>306584</v>
      </c>
      <c r="D759" t="s">
        <v>451</v>
      </c>
      <c r="E759" t="s">
        <v>499</v>
      </c>
      <c r="F759">
        <v>77</v>
      </c>
      <c r="G759">
        <v>9.5</v>
      </c>
      <c r="H759">
        <v>6</v>
      </c>
      <c r="I759">
        <v>-275</v>
      </c>
    </row>
    <row r="760" spans="1:9">
      <c r="A760">
        <v>759</v>
      </c>
      <c r="B760">
        <v>1127</v>
      </c>
      <c r="C760">
        <v>306586</v>
      </c>
      <c r="D760" t="s">
        <v>451</v>
      </c>
      <c r="E760" t="s">
        <v>254</v>
      </c>
      <c r="F760">
        <v>75</v>
      </c>
      <c r="G760">
        <v>18.5</v>
      </c>
      <c r="H760">
        <v>18.5</v>
      </c>
      <c r="I760">
        <v>-4000</v>
      </c>
    </row>
    <row r="761" spans="1:9">
      <c r="A761">
        <v>760</v>
      </c>
      <c r="B761">
        <v>1127</v>
      </c>
      <c r="C761">
        <v>306590</v>
      </c>
      <c r="D761" t="s">
        <v>451</v>
      </c>
      <c r="E761" t="s">
        <v>480</v>
      </c>
      <c r="F761">
        <v>78</v>
      </c>
      <c r="G761">
        <v>20</v>
      </c>
      <c r="H761">
        <v>20.5</v>
      </c>
      <c r="I761">
        <v>-5000</v>
      </c>
    </row>
    <row r="762" spans="1:9">
      <c r="A762">
        <v>761</v>
      </c>
      <c r="B762">
        <v>1127</v>
      </c>
      <c r="C762">
        <v>306592</v>
      </c>
      <c r="D762" t="s">
        <v>451</v>
      </c>
      <c r="E762" t="s">
        <v>617</v>
      </c>
      <c r="F762">
        <v>67</v>
      </c>
      <c r="G762">
        <v>139</v>
      </c>
      <c r="H762">
        <v>143</v>
      </c>
      <c r="I762">
        <v>155</v>
      </c>
    </row>
    <row r="763" spans="1:9">
      <c r="A763">
        <v>762</v>
      </c>
      <c r="B763">
        <v>1127</v>
      </c>
      <c r="C763">
        <v>306594</v>
      </c>
      <c r="D763" t="s">
        <v>451</v>
      </c>
      <c r="E763" t="s">
        <v>570</v>
      </c>
      <c r="F763">
        <v>81</v>
      </c>
      <c r="G763">
        <v>3.5</v>
      </c>
      <c r="H763">
        <v>2.5</v>
      </c>
      <c r="I763">
        <v>-145</v>
      </c>
    </row>
    <row r="764" spans="1:9">
      <c r="A764">
        <v>763</v>
      </c>
      <c r="B764">
        <v>1127</v>
      </c>
      <c r="C764">
        <v>306596</v>
      </c>
      <c r="D764" t="s">
        <v>451</v>
      </c>
      <c r="E764" t="s">
        <v>459</v>
      </c>
      <c r="F764">
        <v>76</v>
      </c>
      <c r="G764">
        <v>18</v>
      </c>
      <c r="H764">
        <v>17</v>
      </c>
      <c r="I764">
        <v>-2500</v>
      </c>
    </row>
    <row r="765" spans="1:9">
      <c r="A765">
        <v>764</v>
      </c>
      <c r="B765">
        <v>1127</v>
      </c>
      <c r="C765">
        <v>306602</v>
      </c>
      <c r="D765" t="s">
        <v>451</v>
      </c>
      <c r="E765" t="s">
        <v>374</v>
      </c>
      <c r="F765">
        <v>81</v>
      </c>
      <c r="G765">
        <v>22.5</v>
      </c>
      <c r="H765">
        <v>22.5</v>
      </c>
      <c r="I765">
        <v>-5000</v>
      </c>
    </row>
    <row r="766" spans="1:9">
      <c r="A766">
        <v>765</v>
      </c>
      <c r="B766">
        <v>1127</v>
      </c>
      <c r="C766">
        <v>306604</v>
      </c>
      <c r="D766" t="s">
        <v>451</v>
      </c>
      <c r="E766" t="s">
        <v>154</v>
      </c>
      <c r="F766">
        <v>80</v>
      </c>
      <c r="G766">
        <v>5</v>
      </c>
      <c r="H766">
        <v>8</v>
      </c>
      <c r="I766">
        <v>-370</v>
      </c>
    </row>
    <row r="767" spans="1:9">
      <c r="A767">
        <v>766</v>
      </c>
      <c r="B767">
        <v>1128</v>
      </c>
      <c r="C767">
        <v>802</v>
      </c>
      <c r="D767" t="s">
        <v>451</v>
      </c>
      <c r="E767" t="s">
        <v>511</v>
      </c>
      <c r="F767">
        <v>67</v>
      </c>
      <c r="G767">
        <v>13</v>
      </c>
      <c r="H767">
        <v>12.5</v>
      </c>
      <c r="I767">
        <v>-800</v>
      </c>
    </row>
    <row r="768" spans="1:9">
      <c r="A768">
        <v>767</v>
      </c>
      <c r="B768">
        <v>1128</v>
      </c>
      <c r="C768">
        <v>804</v>
      </c>
      <c r="D768" t="s">
        <v>451</v>
      </c>
      <c r="E768" t="s">
        <v>249</v>
      </c>
      <c r="F768">
        <v>52</v>
      </c>
      <c r="G768">
        <v>5.5</v>
      </c>
      <c r="H768">
        <v>6.5</v>
      </c>
      <c r="I768">
        <v>-330</v>
      </c>
    </row>
    <row r="769" spans="1:9">
      <c r="A769">
        <v>768</v>
      </c>
      <c r="B769">
        <v>1128</v>
      </c>
      <c r="C769">
        <v>806</v>
      </c>
      <c r="D769" t="s">
        <v>451</v>
      </c>
      <c r="E769" t="s">
        <v>176</v>
      </c>
      <c r="F769">
        <v>75</v>
      </c>
      <c r="G769">
        <v>18</v>
      </c>
      <c r="H769">
        <v>19.5</v>
      </c>
      <c r="I769">
        <v>-4000</v>
      </c>
    </row>
    <row r="770" spans="1:9">
      <c r="A770">
        <v>769</v>
      </c>
      <c r="B770">
        <v>1128</v>
      </c>
      <c r="C770">
        <v>808</v>
      </c>
      <c r="D770" t="s">
        <v>451</v>
      </c>
      <c r="E770" t="s">
        <v>501</v>
      </c>
      <c r="F770">
        <v>74</v>
      </c>
      <c r="G770">
        <v>24.5</v>
      </c>
      <c r="H770">
        <v>23</v>
      </c>
      <c r="I770">
        <v>-7000</v>
      </c>
    </row>
    <row r="771" spans="1:9">
      <c r="A771">
        <v>770</v>
      </c>
      <c r="B771">
        <v>1128</v>
      </c>
      <c r="C771">
        <v>810</v>
      </c>
      <c r="D771" t="s">
        <v>451</v>
      </c>
      <c r="E771" t="s">
        <v>270</v>
      </c>
      <c r="F771">
        <v>74</v>
      </c>
      <c r="G771">
        <v>18.5</v>
      </c>
      <c r="H771">
        <v>16.5</v>
      </c>
      <c r="I771">
        <v>-1600</v>
      </c>
    </row>
    <row r="772" spans="1:9">
      <c r="A772">
        <v>771</v>
      </c>
      <c r="B772">
        <v>1128</v>
      </c>
      <c r="C772">
        <v>812</v>
      </c>
      <c r="D772" t="s">
        <v>451</v>
      </c>
      <c r="E772" t="s">
        <v>617</v>
      </c>
      <c r="F772">
        <v>84</v>
      </c>
      <c r="G772">
        <v>1.5</v>
      </c>
      <c r="H772">
        <v>2</v>
      </c>
      <c r="I772">
        <v>-135</v>
      </c>
    </row>
    <row r="773" spans="1:9">
      <c r="A773">
        <v>772</v>
      </c>
      <c r="B773">
        <v>1128</v>
      </c>
      <c r="C773">
        <v>814</v>
      </c>
      <c r="D773" t="s">
        <v>451</v>
      </c>
      <c r="E773" t="s">
        <v>316</v>
      </c>
      <c r="F773">
        <v>58</v>
      </c>
      <c r="G773">
        <v>9</v>
      </c>
      <c r="H773">
        <v>7</v>
      </c>
      <c r="I773">
        <v>-310</v>
      </c>
    </row>
    <row r="774" spans="1:9">
      <c r="A774">
        <v>773</v>
      </c>
      <c r="B774">
        <v>1128</v>
      </c>
      <c r="C774">
        <v>816</v>
      </c>
      <c r="D774" t="s">
        <v>451</v>
      </c>
      <c r="E774" t="s">
        <v>486</v>
      </c>
      <c r="F774">
        <v>77</v>
      </c>
      <c r="G774">
        <v>5</v>
      </c>
      <c r="H774">
        <v>4.5</v>
      </c>
      <c r="I774">
        <v>-190</v>
      </c>
    </row>
    <row r="775" spans="1:9">
      <c r="A775">
        <v>774</v>
      </c>
      <c r="B775">
        <v>1128</v>
      </c>
      <c r="C775">
        <v>818</v>
      </c>
      <c r="D775" t="s">
        <v>451</v>
      </c>
      <c r="E775" t="s">
        <v>408</v>
      </c>
      <c r="F775">
        <v>78</v>
      </c>
      <c r="G775">
        <v>2.5</v>
      </c>
      <c r="H775">
        <v>4.5</v>
      </c>
      <c r="I775">
        <v>-185</v>
      </c>
    </row>
    <row r="776" spans="1:9">
      <c r="A776">
        <v>775</v>
      </c>
      <c r="B776">
        <v>1128</v>
      </c>
      <c r="C776">
        <v>820</v>
      </c>
      <c r="D776" t="s">
        <v>451</v>
      </c>
      <c r="E776" t="s">
        <v>206</v>
      </c>
      <c r="F776">
        <v>58</v>
      </c>
      <c r="G776">
        <v>6</v>
      </c>
      <c r="H776">
        <v>7</v>
      </c>
      <c r="I776">
        <v>-310</v>
      </c>
    </row>
    <row r="777" spans="1:9">
      <c r="A777">
        <v>776</v>
      </c>
      <c r="B777">
        <v>1128</v>
      </c>
      <c r="C777">
        <v>306614</v>
      </c>
      <c r="D777" t="s">
        <v>451</v>
      </c>
      <c r="E777" t="s">
        <v>604</v>
      </c>
      <c r="F777">
        <v>86</v>
      </c>
      <c r="G777">
        <v>7.5</v>
      </c>
      <c r="H777">
        <v>9.5</v>
      </c>
      <c r="I777">
        <v>-410</v>
      </c>
    </row>
    <row r="778" spans="1:9">
      <c r="A778">
        <v>777</v>
      </c>
      <c r="B778">
        <v>1128</v>
      </c>
      <c r="C778">
        <v>306616</v>
      </c>
      <c r="D778" t="s">
        <v>451</v>
      </c>
      <c r="E778" t="s">
        <v>583</v>
      </c>
      <c r="F778">
        <v>68</v>
      </c>
      <c r="G778">
        <v>9.5</v>
      </c>
      <c r="H778">
        <v>7</v>
      </c>
      <c r="I778">
        <v>-310</v>
      </c>
    </row>
    <row r="779" spans="1:9">
      <c r="A779">
        <v>778</v>
      </c>
      <c r="B779">
        <v>1128</v>
      </c>
      <c r="C779">
        <v>306618</v>
      </c>
      <c r="D779" t="s">
        <v>451</v>
      </c>
      <c r="E779" t="s">
        <v>404</v>
      </c>
      <c r="F779">
        <v>87</v>
      </c>
      <c r="G779">
        <v>23</v>
      </c>
      <c r="H779">
        <v>25.5</v>
      </c>
      <c r="I779">
        <v>-10000</v>
      </c>
    </row>
    <row r="780" spans="1:9">
      <c r="A780">
        <v>779</v>
      </c>
      <c r="B780">
        <v>1128</v>
      </c>
      <c r="C780">
        <v>306620</v>
      </c>
      <c r="D780" t="s">
        <v>451</v>
      </c>
      <c r="E780" t="s">
        <v>525</v>
      </c>
      <c r="F780">
        <v>71</v>
      </c>
      <c r="G780">
        <v>4</v>
      </c>
      <c r="H780">
        <v>4</v>
      </c>
      <c r="I780">
        <v>-185</v>
      </c>
    </row>
    <row r="781" spans="1:9">
      <c r="A781">
        <v>780</v>
      </c>
      <c r="B781">
        <v>1129</v>
      </c>
      <c r="C781">
        <v>602</v>
      </c>
      <c r="D781" t="s">
        <v>451</v>
      </c>
      <c r="E781" t="s">
        <v>529</v>
      </c>
      <c r="F781">
        <v>61</v>
      </c>
      <c r="G781">
        <v>140</v>
      </c>
      <c r="H781">
        <v>141.5</v>
      </c>
      <c r="I781">
        <v>230</v>
      </c>
    </row>
    <row r="782" spans="1:9">
      <c r="A782">
        <v>781</v>
      </c>
      <c r="B782">
        <v>1129</v>
      </c>
      <c r="C782">
        <v>604</v>
      </c>
      <c r="D782" t="s">
        <v>451</v>
      </c>
      <c r="E782" t="s">
        <v>339</v>
      </c>
      <c r="F782">
        <v>54</v>
      </c>
      <c r="G782">
        <v>135</v>
      </c>
      <c r="H782">
        <v>135.5</v>
      </c>
      <c r="I782">
        <v>650</v>
      </c>
    </row>
    <row r="783" spans="1:9">
      <c r="A783">
        <v>782</v>
      </c>
      <c r="B783">
        <v>1129</v>
      </c>
      <c r="C783">
        <v>606</v>
      </c>
      <c r="D783" t="s">
        <v>451</v>
      </c>
      <c r="E783" t="s">
        <v>322</v>
      </c>
      <c r="F783">
        <v>72</v>
      </c>
      <c r="G783">
        <v>2</v>
      </c>
      <c r="H783">
        <v>4</v>
      </c>
      <c r="I783">
        <v>-175</v>
      </c>
    </row>
    <row r="784" spans="1:9">
      <c r="A784">
        <v>783</v>
      </c>
      <c r="B784">
        <v>1129</v>
      </c>
      <c r="C784">
        <v>608</v>
      </c>
      <c r="D784" t="s">
        <v>451</v>
      </c>
      <c r="E784" t="s">
        <v>126</v>
      </c>
      <c r="F784">
        <v>101</v>
      </c>
      <c r="G784" t="s">
        <v>465</v>
      </c>
      <c r="H784">
        <v>2</v>
      </c>
      <c r="I784">
        <v>-140</v>
      </c>
    </row>
    <row r="785" spans="1:9">
      <c r="A785">
        <v>784</v>
      </c>
      <c r="B785">
        <v>1129</v>
      </c>
      <c r="C785">
        <v>610</v>
      </c>
      <c r="D785" t="s">
        <v>451</v>
      </c>
      <c r="E785" t="s">
        <v>508</v>
      </c>
      <c r="F785">
        <v>85</v>
      </c>
      <c r="G785">
        <v>19.5</v>
      </c>
      <c r="H785">
        <v>21</v>
      </c>
      <c r="I785">
        <v>-4000</v>
      </c>
    </row>
    <row r="786" spans="1:9">
      <c r="A786">
        <v>785</v>
      </c>
      <c r="B786">
        <v>1129</v>
      </c>
      <c r="C786">
        <v>612</v>
      </c>
      <c r="D786" t="s">
        <v>451</v>
      </c>
      <c r="E786" t="s">
        <v>468</v>
      </c>
      <c r="F786">
        <v>67</v>
      </c>
      <c r="G786" t="s">
        <v>465</v>
      </c>
      <c r="H786">
        <v>132</v>
      </c>
      <c r="I786">
        <v>105</v>
      </c>
    </row>
    <row r="787" spans="1:9">
      <c r="A787">
        <v>786</v>
      </c>
      <c r="B787">
        <v>1129</v>
      </c>
      <c r="C787">
        <v>614</v>
      </c>
      <c r="D787" t="s">
        <v>451</v>
      </c>
      <c r="E787" t="s">
        <v>272</v>
      </c>
      <c r="F787">
        <v>66</v>
      </c>
      <c r="G787">
        <v>6.5</v>
      </c>
      <c r="H787">
        <v>4</v>
      </c>
      <c r="I787">
        <v>-185</v>
      </c>
    </row>
    <row r="788" spans="1:9">
      <c r="A788">
        <v>787</v>
      </c>
      <c r="B788">
        <v>1129</v>
      </c>
      <c r="C788">
        <v>616</v>
      </c>
      <c r="D788" t="s">
        <v>451</v>
      </c>
      <c r="E788" t="s">
        <v>269</v>
      </c>
      <c r="F788">
        <v>73</v>
      </c>
      <c r="G788">
        <v>8.5</v>
      </c>
      <c r="H788">
        <v>13</v>
      </c>
      <c r="I788">
        <v>-900</v>
      </c>
    </row>
    <row r="789" spans="1:9">
      <c r="A789">
        <v>788</v>
      </c>
      <c r="B789">
        <v>1129</v>
      </c>
      <c r="C789">
        <v>618</v>
      </c>
      <c r="D789" t="s">
        <v>451</v>
      </c>
      <c r="E789" t="s">
        <v>463</v>
      </c>
      <c r="F789">
        <v>75</v>
      </c>
      <c r="G789">
        <v>5.5</v>
      </c>
      <c r="H789">
        <v>6.5</v>
      </c>
      <c r="I789">
        <v>-280</v>
      </c>
    </row>
    <row r="790" spans="1:9">
      <c r="A790">
        <v>789</v>
      </c>
      <c r="B790">
        <v>1129</v>
      </c>
      <c r="C790">
        <v>620</v>
      </c>
      <c r="D790" t="s">
        <v>451</v>
      </c>
      <c r="E790" t="s">
        <v>631</v>
      </c>
      <c r="F790">
        <v>64</v>
      </c>
      <c r="G790">
        <v>4.5</v>
      </c>
      <c r="H790">
        <v>9</v>
      </c>
      <c r="I790">
        <v>-360</v>
      </c>
    </row>
    <row r="791" spans="1:9">
      <c r="A791">
        <v>790</v>
      </c>
      <c r="B791">
        <v>1129</v>
      </c>
      <c r="C791">
        <v>622</v>
      </c>
      <c r="D791" t="s">
        <v>451</v>
      </c>
      <c r="E791" t="s">
        <v>625</v>
      </c>
      <c r="F791">
        <v>65</v>
      </c>
      <c r="G791">
        <v>7.5</v>
      </c>
      <c r="H791">
        <v>4.5</v>
      </c>
      <c r="I791">
        <v>-200</v>
      </c>
    </row>
    <row r="792" spans="1:9">
      <c r="A792">
        <v>791</v>
      </c>
      <c r="B792">
        <v>1129</v>
      </c>
      <c r="C792">
        <v>624</v>
      </c>
      <c r="D792" t="s">
        <v>451</v>
      </c>
      <c r="E792" t="s">
        <v>509</v>
      </c>
      <c r="F792">
        <v>84</v>
      </c>
      <c r="G792" t="s">
        <v>465</v>
      </c>
      <c r="H792">
        <v>139.5</v>
      </c>
      <c r="I792">
        <v>120</v>
      </c>
    </row>
    <row r="793" spans="1:9">
      <c r="A793">
        <v>792</v>
      </c>
      <c r="B793">
        <v>1129</v>
      </c>
      <c r="C793">
        <v>626</v>
      </c>
      <c r="D793" t="s">
        <v>451</v>
      </c>
      <c r="E793" t="s">
        <v>632</v>
      </c>
      <c r="F793">
        <v>75</v>
      </c>
      <c r="G793">
        <v>7.5</v>
      </c>
      <c r="H793">
        <v>7.5</v>
      </c>
      <c r="I793">
        <v>-350</v>
      </c>
    </row>
    <row r="794" spans="1:9">
      <c r="A794">
        <v>793</v>
      </c>
      <c r="B794">
        <v>1129</v>
      </c>
      <c r="C794">
        <v>628</v>
      </c>
      <c r="D794" t="s">
        <v>451</v>
      </c>
      <c r="E794" t="s">
        <v>45</v>
      </c>
      <c r="F794">
        <v>96</v>
      </c>
      <c r="G794">
        <v>154.5</v>
      </c>
      <c r="H794">
        <v>155.5</v>
      </c>
      <c r="I794">
        <v>200</v>
      </c>
    </row>
    <row r="795" spans="1:9">
      <c r="A795">
        <v>794</v>
      </c>
      <c r="B795">
        <v>1129</v>
      </c>
      <c r="C795">
        <v>630</v>
      </c>
      <c r="D795" t="s">
        <v>451</v>
      </c>
      <c r="E795" t="s">
        <v>523</v>
      </c>
      <c r="F795">
        <v>55</v>
      </c>
      <c r="G795">
        <v>19.5</v>
      </c>
      <c r="H795">
        <v>19</v>
      </c>
      <c r="I795">
        <v>-3000</v>
      </c>
    </row>
    <row r="796" spans="1:9">
      <c r="A796">
        <v>795</v>
      </c>
      <c r="B796">
        <v>1129</v>
      </c>
      <c r="C796">
        <v>632</v>
      </c>
      <c r="D796" t="s">
        <v>451</v>
      </c>
      <c r="E796" t="s">
        <v>346</v>
      </c>
      <c r="F796">
        <v>81</v>
      </c>
      <c r="G796">
        <v>14</v>
      </c>
      <c r="H796">
        <v>15.5</v>
      </c>
      <c r="I796">
        <v>-2000</v>
      </c>
    </row>
    <row r="797" spans="1:9">
      <c r="A797">
        <v>796</v>
      </c>
      <c r="B797">
        <v>1129</v>
      </c>
      <c r="C797">
        <v>634</v>
      </c>
      <c r="D797" t="s">
        <v>451</v>
      </c>
      <c r="E797" t="s">
        <v>315</v>
      </c>
      <c r="F797">
        <v>75</v>
      </c>
      <c r="G797">
        <v>6.5</v>
      </c>
      <c r="H797">
        <v>6</v>
      </c>
      <c r="I797">
        <v>-250</v>
      </c>
    </row>
    <row r="798" spans="1:9">
      <c r="A798">
        <v>797</v>
      </c>
      <c r="B798">
        <v>1129</v>
      </c>
      <c r="C798">
        <v>636</v>
      </c>
      <c r="D798" t="s">
        <v>451</v>
      </c>
      <c r="E798" t="s">
        <v>234</v>
      </c>
      <c r="F798">
        <v>68</v>
      </c>
      <c r="G798">
        <v>130.5</v>
      </c>
      <c r="H798">
        <v>128.5</v>
      </c>
      <c r="I798">
        <v>155</v>
      </c>
    </row>
    <row r="799" spans="1:9">
      <c r="A799">
        <v>798</v>
      </c>
      <c r="B799">
        <v>1129</v>
      </c>
      <c r="C799">
        <v>638</v>
      </c>
      <c r="D799" t="s">
        <v>451</v>
      </c>
      <c r="E799" t="s">
        <v>482</v>
      </c>
      <c r="F799">
        <v>72</v>
      </c>
      <c r="G799">
        <v>13.5</v>
      </c>
      <c r="H799">
        <v>11.5</v>
      </c>
      <c r="I799">
        <v>-750</v>
      </c>
    </row>
    <row r="800" spans="1:9">
      <c r="A800">
        <v>799</v>
      </c>
      <c r="B800">
        <v>1129</v>
      </c>
      <c r="C800">
        <v>306626</v>
      </c>
      <c r="D800" t="s">
        <v>451</v>
      </c>
      <c r="E800" t="s">
        <v>490</v>
      </c>
      <c r="F800">
        <v>95</v>
      </c>
      <c r="G800">
        <v>29.5</v>
      </c>
      <c r="H800">
        <v>33</v>
      </c>
      <c r="I800" t="s">
        <v>488</v>
      </c>
    </row>
    <row r="801" spans="1:9">
      <c r="A801">
        <v>800</v>
      </c>
      <c r="B801">
        <v>1129</v>
      </c>
      <c r="C801">
        <v>306628</v>
      </c>
      <c r="D801" t="s">
        <v>451</v>
      </c>
      <c r="E801" t="s">
        <v>291</v>
      </c>
      <c r="F801">
        <v>60</v>
      </c>
      <c r="G801">
        <v>25</v>
      </c>
      <c r="H801">
        <v>25.5</v>
      </c>
      <c r="I801" t="s">
        <v>488</v>
      </c>
    </row>
    <row r="802" spans="1:9">
      <c r="A802">
        <v>801</v>
      </c>
      <c r="B802">
        <v>1129</v>
      </c>
      <c r="C802">
        <v>306630</v>
      </c>
      <c r="D802" t="s">
        <v>451</v>
      </c>
      <c r="E802" t="s">
        <v>454</v>
      </c>
      <c r="F802">
        <v>95</v>
      </c>
      <c r="G802">
        <v>4.5</v>
      </c>
      <c r="H802">
        <v>6</v>
      </c>
      <c r="I802">
        <v>-220</v>
      </c>
    </row>
    <row r="803" spans="1:9">
      <c r="A803">
        <v>802</v>
      </c>
      <c r="B803">
        <v>1129</v>
      </c>
      <c r="C803">
        <v>306632</v>
      </c>
      <c r="D803" t="s">
        <v>451</v>
      </c>
      <c r="E803" t="s">
        <v>297</v>
      </c>
      <c r="F803">
        <v>72</v>
      </c>
      <c r="G803">
        <v>4.5</v>
      </c>
      <c r="H803">
        <v>5.5</v>
      </c>
      <c r="I803">
        <v>-230</v>
      </c>
    </row>
    <row r="804" spans="1:9">
      <c r="A804">
        <v>803</v>
      </c>
      <c r="B804">
        <v>1129</v>
      </c>
      <c r="C804">
        <v>306634</v>
      </c>
      <c r="D804" t="s">
        <v>451</v>
      </c>
      <c r="E804" t="s">
        <v>563</v>
      </c>
      <c r="F804">
        <v>51</v>
      </c>
      <c r="G804">
        <v>135.5</v>
      </c>
      <c r="H804">
        <v>134.5</v>
      </c>
      <c r="I804">
        <v>175</v>
      </c>
    </row>
    <row r="805" spans="1:9">
      <c r="A805">
        <v>804</v>
      </c>
      <c r="B805">
        <v>1129</v>
      </c>
      <c r="C805">
        <v>306636</v>
      </c>
      <c r="D805" t="s">
        <v>451</v>
      </c>
      <c r="E805" t="s">
        <v>633</v>
      </c>
      <c r="F805">
        <v>79</v>
      </c>
      <c r="G805" t="s">
        <v>465</v>
      </c>
      <c r="H805">
        <v>143</v>
      </c>
      <c r="I805">
        <v>105</v>
      </c>
    </row>
    <row r="806" spans="1:9">
      <c r="A806">
        <v>805</v>
      </c>
      <c r="B806">
        <v>1129</v>
      </c>
      <c r="C806">
        <v>306638</v>
      </c>
      <c r="D806" t="s">
        <v>451</v>
      </c>
      <c r="E806" t="s">
        <v>456</v>
      </c>
      <c r="F806">
        <v>66</v>
      </c>
      <c r="G806" t="s">
        <v>465</v>
      </c>
      <c r="H806">
        <v>1.5</v>
      </c>
      <c r="I806">
        <v>-125</v>
      </c>
    </row>
    <row r="807" spans="1:9">
      <c r="A807">
        <v>806</v>
      </c>
      <c r="B807">
        <v>1129</v>
      </c>
      <c r="C807">
        <v>306640</v>
      </c>
      <c r="D807" t="s">
        <v>451</v>
      </c>
      <c r="E807" t="s">
        <v>425</v>
      </c>
      <c r="F807">
        <v>88</v>
      </c>
      <c r="G807">
        <v>6</v>
      </c>
      <c r="H807">
        <v>4.5</v>
      </c>
      <c r="I807">
        <v>-200</v>
      </c>
    </row>
    <row r="808" spans="1:9">
      <c r="A808">
        <v>807</v>
      </c>
      <c r="B808">
        <v>1129</v>
      </c>
      <c r="C808">
        <v>306642</v>
      </c>
      <c r="D808" t="s">
        <v>451</v>
      </c>
      <c r="E808" t="s">
        <v>516</v>
      </c>
      <c r="F808">
        <v>68</v>
      </c>
      <c r="G808">
        <v>15</v>
      </c>
      <c r="H808">
        <v>17</v>
      </c>
      <c r="I808">
        <v>-1800</v>
      </c>
    </row>
    <row r="809" spans="1:9">
      <c r="A809">
        <v>808</v>
      </c>
      <c r="B809">
        <v>1129</v>
      </c>
      <c r="C809">
        <v>306644</v>
      </c>
      <c r="D809" t="s">
        <v>451</v>
      </c>
      <c r="E809" t="s">
        <v>473</v>
      </c>
      <c r="F809">
        <v>100</v>
      </c>
      <c r="G809">
        <v>23.5</v>
      </c>
      <c r="H809">
        <v>27</v>
      </c>
      <c r="I809" t="s">
        <v>488</v>
      </c>
    </row>
    <row r="810" spans="1:9">
      <c r="A810">
        <v>809</v>
      </c>
      <c r="B810">
        <v>1129</v>
      </c>
      <c r="C810">
        <v>306646</v>
      </c>
      <c r="D810" t="s">
        <v>451</v>
      </c>
      <c r="E810" t="s">
        <v>477</v>
      </c>
      <c r="F810">
        <v>80</v>
      </c>
      <c r="G810">
        <v>12.5</v>
      </c>
      <c r="H810">
        <v>14</v>
      </c>
      <c r="I810">
        <v>-1200</v>
      </c>
    </row>
    <row r="811" spans="1:9">
      <c r="A811">
        <v>810</v>
      </c>
      <c r="B811">
        <v>1130</v>
      </c>
      <c r="C811">
        <v>646</v>
      </c>
      <c r="D811" t="s">
        <v>451</v>
      </c>
      <c r="E811" t="s">
        <v>550</v>
      </c>
      <c r="F811">
        <v>51</v>
      </c>
      <c r="G811">
        <v>134.5</v>
      </c>
      <c r="H811">
        <v>134</v>
      </c>
      <c r="I811">
        <v>185</v>
      </c>
    </row>
    <row r="812" spans="1:9">
      <c r="A812">
        <v>811</v>
      </c>
      <c r="B812">
        <v>1130</v>
      </c>
      <c r="C812">
        <v>648</v>
      </c>
      <c r="D812" t="s">
        <v>451</v>
      </c>
      <c r="E812" t="s">
        <v>219</v>
      </c>
      <c r="F812">
        <v>76</v>
      </c>
      <c r="G812">
        <v>135.5</v>
      </c>
      <c r="H812">
        <v>2.5</v>
      </c>
      <c r="I812">
        <v>-145</v>
      </c>
    </row>
    <row r="813" spans="1:9">
      <c r="A813">
        <v>812</v>
      </c>
      <c r="B813">
        <v>1130</v>
      </c>
      <c r="C813">
        <v>650</v>
      </c>
      <c r="D813" t="s">
        <v>451</v>
      </c>
      <c r="E813" t="s">
        <v>326</v>
      </c>
      <c r="F813">
        <v>67</v>
      </c>
      <c r="G813">
        <v>20</v>
      </c>
      <c r="H813">
        <v>18</v>
      </c>
      <c r="I813">
        <v>-2500</v>
      </c>
    </row>
    <row r="814" spans="1:9">
      <c r="A814">
        <v>813</v>
      </c>
      <c r="B814">
        <v>1130</v>
      </c>
      <c r="C814">
        <v>652</v>
      </c>
      <c r="D814" t="s">
        <v>451</v>
      </c>
      <c r="E814" t="s">
        <v>24</v>
      </c>
      <c r="F814">
        <v>68</v>
      </c>
      <c r="G814">
        <v>4</v>
      </c>
      <c r="H814">
        <v>4</v>
      </c>
      <c r="I814">
        <v>-185</v>
      </c>
    </row>
    <row r="815" spans="1:9">
      <c r="A815">
        <v>814</v>
      </c>
      <c r="B815">
        <v>1130</v>
      </c>
      <c r="C815">
        <v>654</v>
      </c>
      <c r="D815" t="s">
        <v>451</v>
      </c>
      <c r="E815" t="s">
        <v>500</v>
      </c>
      <c r="F815">
        <v>68</v>
      </c>
      <c r="G815">
        <v>10</v>
      </c>
      <c r="H815">
        <v>7.5</v>
      </c>
      <c r="I815">
        <v>-330</v>
      </c>
    </row>
    <row r="816" spans="1:9">
      <c r="A816">
        <v>815</v>
      </c>
      <c r="B816">
        <v>1130</v>
      </c>
      <c r="C816">
        <v>656</v>
      </c>
      <c r="D816" t="s">
        <v>451</v>
      </c>
      <c r="E816" t="s">
        <v>301</v>
      </c>
      <c r="F816">
        <v>73</v>
      </c>
      <c r="G816">
        <v>18</v>
      </c>
      <c r="H816">
        <v>17.5</v>
      </c>
      <c r="I816">
        <v>-3000</v>
      </c>
    </row>
    <row r="817" spans="1:9">
      <c r="A817">
        <v>816</v>
      </c>
      <c r="B817">
        <v>1130</v>
      </c>
      <c r="C817">
        <v>658</v>
      </c>
      <c r="D817" t="s">
        <v>451</v>
      </c>
      <c r="E817" t="s">
        <v>455</v>
      </c>
      <c r="F817">
        <v>70</v>
      </c>
      <c r="G817">
        <v>1</v>
      </c>
      <c r="H817">
        <v>2.5</v>
      </c>
      <c r="I817">
        <v>-140</v>
      </c>
    </row>
    <row r="818" spans="1:9">
      <c r="A818">
        <v>817</v>
      </c>
      <c r="B818">
        <v>1130</v>
      </c>
      <c r="C818">
        <v>660</v>
      </c>
      <c r="D818" t="s">
        <v>451</v>
      </c>
      <c r="E818" t="s">
        <v>585</v>
      </c>
      <c r="F818">
        <v>84</v>
      </c>
      <c r="G818">
        <v>10</v>
      </c>
      <c r="H818">
        <v>6</v>
      </c>
      <c r="I818">
        <v>-250</v>
      </c>
    </row>
    <row r="819" spans="1:9">
      <c r="A819">
        <v>818</v>
      </c>
      <c r="B819">
        <v>1130</v>
      </c>
      <c r="C819">
        <v>662</v>
      </c>
      <c r="D819" t="s">
        <v>451</v>
      </c>
      <c r="E819" t="s">
        <v>541</v>
      </c>
      <c r="F819">
        <v>81</v>
      </c>
      <c r="G819">
        <v>3</v>
      </c>
      <c r="H819">
        <v>3</v>
      </c>
      <c r="I819">
        <v>-165</v>
      </c>
    </row>
    <row r="820" spans="1:9">
      <c r="A820">
        <v>819</v>
      </c>
      <c r="B820">
        <v>1130</v>
      </c>
      <c r="C820">
        <v>664</v>
      </c>
      <c r="D820" t="s">
        <v>451</v>
      </c>
      <c r="E820" t="s">
        <v>461</v>
      </c>
      <c r="F820">
        <v>75</v>
      </c>
      <c r="G820">
        <v>145</v>
      </c>
      <c r="H820">
        <v>150</v>
      </c>
      <c r="I820">
        <v>125</v>
      </c>
    </row>
    <row r="821" spans="1:9">
      <c r="A821">
        <v>820</v>
      </c>
      <c r="B821">
        <v>1130</v>
      </c>
      <c r="C821">
        <v>666</v>
      </c>
      <c r="D821" t="s">
        <v>451</v>
      </c>
      <c r="E821" t="s">
        <v>274</v>
      </c>
      <c r="F821">
        <v>90</v>
      </c>
      <c r="G821">
        <v>1</v>
      </c>
      <c r="H821">
        <v>5</v>
      </c>
      <c r="I821">
        <v>-200</v>
      </c>
    </row>
    <row r="822" spans="1:9">
      <c r="A822">
        <v>821</v>
      </c>
      <c r="B822">
        <v>1130</v>
      </c>
      <c r="C822">
        <v>668</v>
      </c>
      <c r="D822" t="s">
        <v>451</v>
      </c>
      <c r="E822" t="s">
        <v>492</v>
      </c>
      <c r="F822">
        <v>71</v>
      </c>
      <c r="G822">
        <v>4</v>
      </c>
      <c r="H822">
        <v>3.5</v>
      </c>
      <c r="I822">
        <v>-170</v>
      </c>
    </row>
    <row r="823" spans="1:9">
      <c r="A823">
        <v>822</v>
      </c>
      <c r="B823">
        <v>1130</v>
      </c>
      <c r="C823">
        <v>670</v>
      </c>
      <c r="D823" t="s">
        <v>451</v>
      </c>
      <c r="E823" t="s">
        <v>634</v>
      </c>
      <c r="F823">
        <v>73</v>
      </c>
      <c r="G823">
        <v>134.5</v>
      </c>
      <c r="H823">
        <v>129.5</v>
      </c>
      <c r="I823">
        <v>190</v>
      </c>
    </row>
    <row r="824" spans="1:9">
      <c r="A824">
        <v>823</v>
      </c>
      <c r="B824">
        <v>1130</v>
      </c>
      <c r="C824">
        <v>672</v>
      </c>
      <c r="D824" t="s">
        <v>451</v>
      </c>
      <c r="E824" t="s">
        <v>586</v>
      </c>
      <c r="F824">
        <v>74</v>
      </c>
      <c r="G824">
        <v>140.5</v>
      </c>
      <c r="H824">
        <v>139.5</v>
      </c>
      <c r="I824">
        <v>250</v>
      </c>
    </row>
    <row r="825" spans="1:9">
      <c r="A825">
        <v>824</v>
      </c>
      <c r="B825">
        <v>1130</v>
      </c>
      <c r="C825">
        <v>674</v>
      </c>
      <c r="D825" t="s">
        <v>451</v>
      </c>
      <c r="E825" t="s">
        <v>503</v>
      </c>
      <c r="F825">
        <v>68</v>
      </c>
      <c r="G825">
        <v>1.5</v>
      </c>
      <c r="H825">
        <v>3</v>
      </c>
      <c r="I825">
        <v>-155</v>
      </c>
    </row>
    <row r="826" spans="1:9">
      <c r="A826">
        <v>825</v>
      </c>
      <c r="B826">
        <v>1130</v>
      </c>
      <c r="C826">
        <v>676</v>
      </c>
      <c r="D826" t="s">
        <v>451</v>
      </c>
      <c r="E826" t="s">
        <v>21</v>
      </c>
      <c r="F826">
        <v>81</v>
      </c>
      <c r="G826">
        <v>3</v>
      </c>
      <c r="H826">
        <v>5</v>
      </c>
      <c r="I826">
        <v>-190</v>
      </c>
    </row>
    <row r="827" spans="1:9">
      <c r="A827">
        <v>826</v>
      </c>
      <c r="B827">
        <v>1130</v>
      </c>
      <c r="C827">
        <v>678</v>
      </c>
      <c r="D827" t="s">
        <v>451</v>
      </c>
      <c r="E827" t="s">
        <v>495</v>
      </c>
      <c r="F827">
        <v>69</v>
      </c>
      <c r="G827">
        <v>142</v>
      </c>
      <c r="H827">
        <v>136.5</v>
      </c>
      <c r="I827">
        <v>950</v>
      </c>
    </row>
    <row r="828" spans="1:9">
      <c r="A828">
        <v>827</v>
      </c>
      <c r="B828">
        <v>1130</v>
      </c>
      <c r="C828">
        <v>680</v>
      </c>
      <c r="D828" t="s">
        <v>451</v>
      </c>
      <c r="E828" t="s">
        <v>622</v>
      </c>
      <c r="F828">
        <v>58</v>
      </c>
      <c r="G828">
        <v>2</v>
      </c>
      <c r="H828">
        <v>1</v>
      </c>
      <c r="I828">
        <v>-120</v>
      </c>
    </row>
    <row r="829" spans="1:9">
      <c r="A829">
        <v>828</v>
      </c>
      <c r="B829">
        <v>1130</v>
      </c>
      <c r="C829">
        <v>682</v>
      </c>
      <c r="D829" t="s">
        <v>451</v>
      </c>
      <c r="E829" t="s">
        <v>536</v>
      </c>
      <c r="F829">
        <v>51</v>
      </c>
      <c r="G829">
        <v>137.5</v>
      </c>
      <c r="H829">
        <v>134.5</v>
      </c>
      <c r="I829">
        <v>170</v>
      </c>
    </row>
    <row r="830" spans="1:9">
      <c r="A830">
        <v>829</v>
      </c>
      <c r="B830">
        <v>1130</v>
      </c>
      <c r="C830">
        <v>684</v>
      </c>
      <c r="D830" t="s">
        <v>451</v>
      </c>
      <c r="E830" t="s">
        <v>62</v>
      </c>
      <c r="F830">
        <v>68</v>
      </c>
      <c r="G830">
        <v>3.5</v>
      </c>
      <c r="H830">
        <v>6.5</v>
      </c>
      <c r="I830">
        <v>-270</v>
      </c>
    </row>
    <row r="831" spans="1:9">
      <c r="A831">
        <v>830</v>
      </c>
      <c r="B831">
        <v>1130</v>
      </c>
      <c r="C831">
        <v>686</v>
      </c>
      <c r="D831" t="s">
        <v>451</v>
      </c>
      <c r="E831" t="s">
        <v>470</v>
      </c>
      <c r="F831">
        <v>83</v>
      </c>
      <c r="G831">
        <v>10.5</v>
      </c>
      <c r="H831">
        <v>11</v>
      </c>
      <c r="I831">
        <v>-700</v>
      </c>
    </row>
    <row r="832" spans="1:9">
      <c r="A832">
        <v>831</v>
      </c>
      <c r="B832">
        <v>1130</v>
      </c>
      <c r="C832">
        <v>688</v>
      </c>
      <c r="D832" t="s">
        <v>451</v>
      </c>
      <c r="E832" t="s">
        <v>469</v>
      </c>
      <c r="F832">
        <v>63</v>
      </c>
      <c r="G832">
        <v>18.5</v>
      </c>
      <c r="H832">
        <v>24.5</v>
      </c>
      <c r="I832">
        <v>-8000</v>
      </c>
    </row>
    <row r="833" spans="1:9">
      <c r="A833">
        <v>832</v>
      </c>
      <c r="B833">
        <v>1130</v>
      </c>
      <c r="C833">
        <v>690</v>
      </c>
      <c r="D833" t="s">
        <v>451</v>
      </c>
      <c r="E833" t="s">
        <v>281</v>
      </c>
      <c r="F833">
        <v>75</v>
      </c>
      <c r="G833">
        <v>6.5</v>
      </c>
      <c r="H833">
        <v>6</v>
      </c>
      <c r="I833">
        <v>-275</v>
      </c>
    </row>
    <row r="834" spans="1:9">
      <c r="A834">
        <v>833</v>
      </c>
      <c r="B834">
        <v>1130</v>
      </c>
      <c r="C834">
        <v>692</v>
      </c>
      <c r="D834" t="s">
        <v>451</v>
      </c>
      <c r="E834" t="s">
        <v>513</v>
      </c>
      <c r="F834">
        <v>79</v>
      </c>
      <c r="G834">
        <v>138</v>
      </c>
      <c r="H834">
        <v>16.5</v>
      </c>
      <c r="I834">
        <v>-2000</v>
      </c>
    </row>
    <row r="835" spans="1:9">
      <c r="A835">
        <v>834</v>
      </c>
      <c r="B835">
        <v>1130</v>
      </c>
      <c r="C835">
        <v>694</v>
      </c>
      <c r="D835" t="s">
        <v>451</v>
      </c>
      <c r="E835" t="s">
        <v>246</v>
      </c>
      <c r="F835">
        <v>88</v>
      </c>
      <c r="G835">
        <v>7.5</v>
      </c>
      <c r="H835">
        <v>8.5</v>
      </c>
      <c r="I835">
        <v>-400</v>
      </c>
    </row>
    <row r="836" spans="1:9">
      <c r="A836">
        <v>835</v>
      </c>
      <c r="B836">
        <v>1130</v>
      </c>
      <c r="C836">
        <v>696</v>
      </c>
      <c r="D836" t="s">
        <v>451</v>
      </c>
      <c r="E836" t="s">
        <v>59</v>
      </c>
      <c r="F836">
        <v>53</v>
      </c>
      <c r="G836">
        <v>121.5</v>
      </c>
      <c r="H836">
        <v>122</v>
      </c>
      <c r="I836">
        <v>330</v>
      </c>
    </row>
    <row r="837" spans="1:9">
      <c r="A837">
        <v>836</v>
      </c>
      <c r="B837">
        <v>1130</v>
      </c>
      <c r="C837">
        <v>698</v>
      </c>
      <c r="D837" t="s">
        <v>451</v>
      </c>
      <c r="E837" t="s">
        <v>527</v>
      </c>
      <c r="F837">
        <v>70</v>
      </c>
      <c r="G837">
        <v>131.5</v>
      </c>
      <c r="H837">
        <v>129.5</v>
      </c>
      <c r="I837">
        <v>175</v>
      </c>
    </row>
    <row r="838" spans="1:9">
      <c r="A838">
        <v>837</v>
      </c>
      <c r="B838">
        <v>1130</v>
      </c>
      <c r="C838">
        <v>700</v>
      </c>
      <c r="D838" t="s">
        <v>451</v>
      </c>
      <c r="E838" t="s">
        <v>131</v>
      </c>
      <c r="F838">
        <v>80</v>
      </c>
      <c r="G838">
        <v>3.5</v>
      </c>
      <c r="H838">
        <v>5.5</v>
      </c>
      <c r="I838">
        <v>-230</v>
      </c>
    </row>
    <row r="839" spans="1:9">
      <c r="A839">
        <v>838</v>
      </c>
      <c r="B839">
        <v>1130</v>
      </c>
      <c r="C839">
        <v>702</v>
      </c>
      <c r="D839" t="s">
        <v>451</v>
      </c>
      <c r="E839" t="s">
        <v>623</v>
      </c>
      <c r="F839">
        <v>86</v>
      </c>
      <c r="G839">
        <v>147.5</v>
      </c>
      <c r="H839">
        <v>149.5</v>
      </c>
      <c r="I839">
        <v>180</v>
      </c>
    </row>
    <row r="840" spans="1:9">
      <c r="A840">
        <v>839</v>
      </c>
      <c r="B840">
        <v>1130</v>
      </c>
      <c r="C840">
        <v>704</v>
      </c>
      <c r="D840" t="s">
        <v>451</v>
      </c>
      <c r="E840" t="s">
        <v>635</v>
      </c>
      <c r="F840">
        <v>83</v>
      </c>
      <c r="G840">
        <v>3.5</v>
      </c>
      <c r="H840">
        <v>2.5</v>
      </c>
      <c r="I840">
        <v>-140</v>
      </c>
    </row>
    <row r="841" spans="1:9">
      <c r="A841">
        <v>840</v>
      </c>
      <c r="B841">
        <v>1130</v>
      </c>
      <c r="C841">
        <v>706</v>
      </c>
      <c r="D841" t="s">
        <v>451</v>
      </c>
      <c r="E841" t="s">
        <v>474</v>
      </c>
      <c r="F841">
        <v>80</v>
      </c>
      <c r="G841">
        <v>18.5</v>
      </c>
      <c r="H841">
        <v>19.5</v>
      </c>
      <c r="I841">
        <v>-4000</v>
      </c>
    </row>
    <row r="842" spans="1:9">
      <c r="A842">
        <v>841</v>
      </c>
      <c r="B842">
        <v>1130</v>
      </c>
      <c r="C842">
        <v>708</v>
      </c>
      <c r="D842" t="s">
        <v>451</v>
      </c>
      <c r="E842" t="s">
        <v>636</v>
      </c>
      <c r="F842">
        <v>95</v>
      </c>
      <c r="G842">
        <v>132.5</v>
      </c>
      <c r="H842">
        <v>3</v>
      </c>
      <c r="I842">
        <v>-155</v>
      </c>
    </row>
    <row r="843" spans="1:9">
      <c r="A843">
        <v>842</v>
      </c>
      <c r="B843">
        <v>1130</v>
      </c>
      <c r="C843">
        <v>710</v>
      </c>
      <c r="D843" t="s">
        <v>451</v>
      </c>
      <c r="E843" t="s">
        <v>540</v>
      </c>
      <c r="F843">
        <v>79</v>
      </c>
      <c r="G843">
        <v>135</v>
      </c>
      <c r="H843">
        <v>3</v>
      </c>
      <c r="I843">
        <v>-155</v>
      </c>
    </row>
    <row r="844" spans="1:9">
      <c r="A844">
        <v>843</v>
      </c>
      <c r="B844">
        <v>1130</v>
      </c>
      <c r="C844">
        <v>712</v>
      </c>
      <c r="D844" t="s">
        <v>451</v>
      </c>
      <c r="E844" t="s">
        <v>512</v>
      </c>
      <c r="F844">
        <v>87</v>
      </c>
      <c r="G844">
        <v>6.5</v>
      </c>
      <c r="H844">
        <v>7.5</v>
      </c>
      <c r="I844">
        <v>-335</v>
      </c>
    </row>
    <row r="845" spans="1:9">
      <c r="A845">
        <v>844</v>
      </c>
      <c r="B845">
        <v>1130</v>
      </c>
      <c r="C845">
        <v>714</v>
      </c>
      <c r="D845" t="s">
        <v>451</v>
      </c>
      <c r="E845" t="s">
        <v>504</v>
      </c>
      <c r="F845">
        <v>103</v>
      </c>
      <c r="G845">
        <v>5.5</v>
      </c>
      <c r="H845">
        <v>3.5</v>
      </c>
      <c r="I845">
        <v>-160</v>
      </c>
    </row>
    <row r="846" spans="1:9">
      <c r="A846">
        <v>845</v>
      </c>
      <c r="B846">
        <v>1130</v>
      </c>
      <c r="C846">
        <v>716</v>
      </c>
      <c r="D846" t="s">
        <v>451</v>
      </c>
      <c r="E846" t="s">
        <v>531</v>
      </c>
      <c r="F846">
        <v>70</v>
      </c>
      <c r="G846">
        <v>136.5</v>
      </c>
      <c r="H846">
        <v>139</v>
      </c>
      <c r="I846">
        <v>-110</v>
      </c>
    </row>
    <row r="847" spans="1:9">
      <c r="A847">
        <v>846</v>
      </c>
      <c r="B847">
        <v>1130</v>
      </c>
      <c r="C847">
        <v>718</v>
      </c>
      <c r="D847" t="s">
        <v>451</v>
      </c>
      <c r="E847" t="s">
        <v>317</v>
      </c>
      <c r="F847">
        <v>88</v>
      </c>
      <c r="G847">
        <v>3</v>
      </c>
      <c r="H847">
        <v>5.5</v>
      </c>
      <c r="I847">
        <v>-240</v>
      </c>
    </row>
    <row r="848" spans="1:9">
      <c r="A848">
        <v>847</v>
      </c>
      <c r="B848">
        <v>1130</v>
      </c>
      <c r="C848">
        <v>720</v>
      </c>
      <c r="D848" t="s">
        <v>451</v>
      </c>
      <c r="E848" t="s">
        <v>458</v>
      </c>
      <c r="F848">
        <v>77</v>
      </c>
      <c r="G848">
        <v>6.5</v>
      </c>
      <c r="H848">
        <v>4.5</v>
      </c>
      <c r="I848">
        <v>-190</v>
      </c>
    </row>
    <row r="849" spans="1:9">
      <c r="A849">
        <v>848</v>
      </c>
      <c r="B849">
        <v>1130</v>
      </c>
      <c r="C849">
        <v>722</v>
      </c>
      <c r="D849" t="s">
        <v>451</v>
      </c>
      <c r="E849" t="s">
        <v>514</v>
      </c>
      <c r="F849">
        <v>90</v>
      </c>
      <c r="G849">
        <v>19.5</v>
      </c>
      <c r="H849">
        <v>18</v>
      </c>
      <c r="I849">
        <v>-3000</v>
      </c>
    </row>
    <row r="850" spans="1:9">
      <c r="A850">
        <v>849</v>
      </c>
      <c r="B850">
        <v>1130</v>
      </c>
      <c r="C850">
        <v>726</v>
      </c>
      <c r="D850" t="s">
        <v>451</v>
      </c>
      <c r="E850" t="s">
        <v>256</v>
      </c>
      <c r="F850">
        <v>51</v>
      </c>
      <c r="G850">
        <v>126.5</v>
      </c>
      <c r="H850">
        <v>127</v>
      </c>
      <c r="I850">
        <v>375</v>
      </c>
    </row>
    <row r="851" spans="1:9">
      <c r="A851">
        <v>850</v>
      </c>
      <c r="B851">
        <v>1130</v>
      </c>
      <c r="C851">
        <v>728</v>
      </c>
      <c r="D851" t="s">
        <v>451</v>
      </c>
      <c r="E851" t="s">
        <v>559</v>
      </c>
      <c r="F851">
        <v>69</v>
      </c>
      <c r="G851">
        <v>8.5</v>
      </c>
      <c r="H851">
        <v>9.5</v>
      </c>
      <c r="I851">
        <v>-450</v>
      </c>
    </row>
    <row r="852" spans="1:9">
      <c r="A852">
        <v>851</v>
      </c>
      <c r="B852">
        <v>1130</v>
      </c>
      <c r="C852">
        <v>730</v>
      </c>
      <c r="D852" t="s">
        <v>451</v>
      </c>
      <c r="E852" t="s">
        <v>483</v>
      </c>
      <c r="F852">
        <v>65</v>
      </c>
      <c r="G852">
        <v>10.5</v>
      </c>
      <c r="H852">
        <v>9.5</v>
      </c>
      <c r="I852">
        <v>-450</v>
      </c>
    </row>
    <row r="853" spans="1:9">
      <c r="A853">
        <v>852</v>
      </c>
      <c r="B853">
        <v>1130</v>
      </c>
      <c r="C853">
        <v>732</v>
      </c>
      <c r="D853" t="s">
        <v>451</v>
      </c>
      <c r="E853" t="s">
        <v>481</v>
      </c>
      <c r="F853">
        <v>65</v>
      </c>
      <c r="G853">
        <v>3.5</v>
      </c>
      <c r="H853">
        <v>5</v>
      </c>
      <c r="I853">
        <v>-200</v>
      </c>
    </row>
    <row r="854" spans="1:9">
      <c r="A854">
        <v>853</v>
      </c>
      <c r="B854">
        <v>1130</v>
      </c>
      <c r="C854">
        <v>306652</v>
      </c>
      <c r="D854" t="s">
        <v>451</v>
      </c>
      <c r="E854" t="s">
        <v>116</v>
      </c>
      <c r="F854">
        <v>82</v>
      </c>
      <c r="G854">
        <v>2.5</v>
      </c>
      <c r="H854">
        <v>4</v>
      </c>
      <c r="I854">
        <v>-190</v>
      </c>
    </row>
    <row r="855" spans="1:9">
      <c r="A855">
        <v>854</v>
      </c>
      <c r="B855">
        <v>1130</v>
      </c>
      <c r="C855">
        <v>306654</v>
      </c>
      <c r="D855" t="s">
        <v>451</v>
      </c>
      <c r="E855" t="s">
        <v>239</v>
      </c>
      <c r="F855">
        <v>70</v>
      </c>
      <c r="G855">
        <v>3</v>
      </c>
      <c r="H855">
        <v>3</v>
      </c>
      <c r="I855">
        <v>-155</v>
      </c>
    </row>
    <row r="856" spans="1:9">
      <c r="A856">
        <v>855</v>
      </c>
      <c r="B856">
        <v>1130</v>
      </c>
      <c r="C856">
        <v>306656</v>
      </c>
      <c r="D856" t="s">
        <v>451</v>
      </c>
      <c r="E856" t="s">
        <v>579</v>
      </c>
      <c r="F856">
        <v>77</v>
      </c>
      <c r="G856">
        <v>13.5</v>
      </c>
      <c r="H856">
        <v>14</v>
      </c>
      <c r="I856">
        <v>-1400</v>
      </c>
    </row>
    <row r="857" spans="1:9">
      <c r="A857">
        <v>856</v>
      </c>
      <c r="B857">
        <v>1130</v>
      </c>
      <c r="C857">
        <v>306658</v>
      </c>
      <c r="D857" t="s">
        <v>451</v>
      </c>
      <c r="E857" t="s">
        <v>496</v>
      </c>
      <c r="F857">
        <v>38</v>
      </c>
      <c r="G857">
        <v>139</v>
      </c>
      <c r="H857">
        <v>140</v>
      </c>
      <c r="I857">
        <v>425</v>
      </c>
    </row>
    <row r="858" spans="1:9">
      <c r="A858">
        <v>857</v>
      </c>
      <c r="B858">
        <v>1130</v>
      </c>
      <c r="C858">
        <v>306660</v>
      </c>
      <c r="D858" t="s">
        <v>451</v>
      </c>
      <c r="E858" t="s">
        <v>637</v>
      </c>
      <c r="F858">
        <v>55</v>
      </c>
      <c r="G858">
        <v>134.5</v>
      </c>
      <c r="H858">
        <v>136</v>
      </c>
      <c r="I858">
        <v>100</v>
      </c>
    </row>
    <row r="859" spans="1:9">
      <c r="A859">
        <v>858</v>
      </c>
      <c r="B859">
        <v>1130</v>
      </c>
      <c r="C859">
        <v>306662</v>
      </c>
      <c r="D859" t="s">
        <v>451</v>
      </c>
      <c r="E859" t="s">
        <v>132</v>
      </c>
      <c r="F859">
        <v>86</v>
      </c>
      <c r="G859">
        <v>13</v>
      </c>
      <c r="H859">
        <v>13</v>
      </c>
      <c r="I859">
        <v>-1000</v>
      </c>
    </row>
    <row r="860" spans="1:9">
      <c r="A860">
        <v>859</v>
      </c>
      <c r="B860">
        <v>1130</v>
      </c>
      <c r="C860">
        <v>306664</v>
      </c>
      <c r="D860" t="s">
        <v>451</v>
      </c>
      <c r="E860" t="s">
        <v>303</v>
      </c>
      <c r="F860">
        <v>74</v>
      </c>
      <c r="G860">
        <v>148</v>
      </c>
      <c r="H860">
        <v>148.5</v>
      </c>
      <c r="I860">
        <v>300</v>
      </c>
    </row>
    <row r="861" spans="1:9">
      <c r="A861">
        <v>860</v>
      </c>
      <c r="B861">
        <v>1130</v>
      </c>
      <c r="C861">
        <v>306666</v>
      </c>
      <c r="D861" t="s">
        <v>451</v>
      </c>
      <c r="E861" t="s">
        <v>568</v>
      </c>
      <c r="F861">
        <v>109</v>
      </c>
      <c r="G861">
        <v>2.5</v>
      </c>
      <c r="H861">
        <v>2</v>
      </c>
      <c r="I861">
        <v>-140</v>
      </c>
    </row>
    <row r="862" spans="1:9">
      <c r="A862">
        <v>861</v>
      </c>
      <c r="B862">
        <v>1130</v>
      </c>
      <c r="C862">
        <v>306668</v>
      </c>
      <c r="D862" t="s">
        <v>451</v>
      </c>
      <c r="E862" t="s">
        <v>616</v>
      </c>
      <c r="F862">
        <v>64</v>
      </c>
      <c r="G862">
        <v>1</v>
      </c>
      <c r="I862">
        <v>-110</v>
      </c>
    </row>
    <row r="863" spans="1:9">
      <c r="A863">
        <v>862</v>
      </c>
      <c r="B863">
        <v>1130</v>
      </c>
      <c r="C863">
        <v>306670</v>
      </c>
      <c r="D863" t="s">
        <v>451</v>
      </c>
      <c r="E863" t="s">
        <v>355</v>
      </c>
      <c r="F863">
        <v>64</v>
      </c>
      <c r="G863">
        <v>8.5</v>
      </c>
      <c r="H863">
        <v>7.5</v>
      </c>
      <c r="I863">
        <v>-340</v>
      </c>
    </row>
    <row r="864" spans="1:9">
      <c r="A864">
        <v>863</v>
      </c>
      <c r="B864">
        <v>1130</v>
      </c>
      <c r="C864">
        <v>306672</v>
      </c>
      <c r="D864" t="s">
        <v>451</v>
      </c>
      <c r="E864" t="s">
        <v>539</v>
      </c>
      <c r="F864">
        <v>61</v>
      </c>
      <c r="G864">
        <v>1.5</v>
      </c>
      <c r="H864">
        <v>2</v>
      </c>
      <c r="I864">
        <v>-135</v>
      </c>
    </row>
    <row r="865" spans="1:9">
      <c r="A865">
        <v>864</v>
      </c>
      <c r="B865">
        <v>1130</v>
      </c>
      <c r="C865">
        <v>306674</v>
      </c>
      <c r="D865" t="s">
        <v>451</v>
      </c>
      <c r="E865" t="s">
        <v>314</v>
      </c>
      <c r="F865">
        <v>89</v>
      </c>
      <c r="G865">
        <v>6.5</v>
      </c>
      <c r="H865">
        <v>6</v>
      </c>
      <c r="I865">
        <v>-250</v>
      </c>
    </row>
    <row r="866" spans="1:9">
      <c r="A866">
        <v>865</v>
      </c>
      <c r="B866">
        <v>1130</v>
      </c>
      <c r="C866">
        <v>306676</v>
      </c>
      <c r="D866" t="s">
        <v>451</v>
      </c>
      <c r="E866" t="s">
        <v>228</v>
      </c>
      <c r="F866">
        <v>86</v>
      </c>
      <c r="G866">
        <v>19</v>
      </c>
      <c r="H866">
        <v>22.5</v>
      </c>
      <c r="I866">
        <v>-5000</v>
      </c>
    </row>
    <row r="867" spans="1:9">
      <c r="A867">
        <v>866</v>
      </c>
      <c r="B867">
        <v>1130</v>
      </c>
      <c r="C867">
        <v>306678</v>
      </c>
      <c r="D867" t="s">
        <v>451</v>
      </c>
      <c r="E867" t="s">
        <v>611</v>
      </c>
      <c r="F867">
        <v>73</v>
      </c>
      <c r="G867">
        <v>4.5</v>
      </c>
      <c r="H867">
        <v>3</v>
      </c>
      <c r="I867">
        <v>-155</v>
      </c>
    </row>
    <row r="868" spans="1:9">
      <c r="A868">
        <v>867</v>
      </c>
      <c r="B868">
        <v>1130</v>
      </c>
      <c r="C868">
        <v>306680</v>
      </c>
      <c r="D868" t="s">
        <v>451</v>
      </c>
      <c r="E868" t="s">
        <v>551</v>
      </c>
      <c r="F868">
        <v>84</v>
      </c>
      <c r="G868">
        <v>11.5</v>
      </c>
      <c r="H868">
        <v>11</v>
      </c>
      <c r="I868">
        <v>-750</v>
      </c>
    </row>
    <row r="869" spans="1:9">
      <c r="A869">
        <v>868</v>
      </c>
      <c r="B869">
        <v>1130</v>
      </c>
      <c r="C869">
        <v>306682</v>
      </c>
      <c r="D869" t="s">
        <v>451</v>
      </c>
      <c r="E869" t="s">
        <v>42</v>
      </c>
      <c r="F869">
        <v>76</v>
      </c>
      <c r="G869">
        <v>34.5</v>
      </c>
      <c r="H869">
        <v>35</v>
      </c>
      <c r="I869" t="s">
        <v>488</v>
      </c>
    </row>
    <row r="870" spans="1:9">
      <c r="A870">
        <v>869</v>
      </c>
      <c r="B870">
        <v>1130</v>
      </c>
      <c r="C870">
        <v>306684</v>
      </c>
      <c r="D870" t="s">
        <v>451</v>
      </c>
      <c r="E870" t="s">
        <v>599</v>
      </c>
      <c r="F870">
        <v>81</v>
      </c>
      <c r="G870">
        <v>7.5</v>
      </c>
      <c r="H870">
        <v>5.5</v>
      </c>
      <c r="I870">
        <v>-250</v>
      </c>
    </row>
    <row r="871" spans="1:9">
      <c r="A871">
        <v>870</v>
      </c>
      <c r="B871">
        <v>1130</v>
      </c>
      <c r="C871">
        <v>306686</v>
      </c>
      <c r="D871" t="s">
        <v>451</v>
      </c>
      <c r="E871" t="s">
        <v>638</v>
      </c>
      <c r="F871">
        <v>53</v>
      </c>
      <c r="G871">
        <v>135.5</v>
      </c>
      <c r="H871">
        <v>137</v>
      </c>
      <c r="I871">
        <v>190</v>
      </c>
    </row>
    <row r="872" spans="1:9">
      <c r="A872">
        <v>871</v>
      </c>
      <c r="B872">
        <v>1130</v>
      </c>
      <c r="C872">
        <v>306688</v>
      </c>
      <c r="D872" t="s">
        <v>451</v>
      </c>
      <c r="E872" t="s">
        <v>68</v>
      </c>
      <c r="F872">
        <v>80</v>
      </c>
      <c r="G872">
        <v>13.5</v>
      </c>
      <c r="H872">
        <v>12</v>
      </c>
      <c r="I872">
        <v>-800</v>
      </c>
    </row>
    <row r="873" spans="1:9">
      <c r="A873">
        <v>872</v>
      </c>
      <c r="B873">
        <v>1130</v>
      </c>
      <c r="C873">
        <v>306690</v>
      </c>
      <c r="D873" t="s">
        <v>451</v>
      </c>
      <c r="E873" t="s">
        <v>325</v>
      </c>
      <c r="F873">
        <v>72</v>
      </c>
      <c r="G873">
        <v>10.5</v>
      </c>
      <c r="H873">
        <v>10</v>
      </c>
      <c r="I873">
        <v>-550</v>
      </c>
    </row>
    <row r="874" spans="1:9">
      <c r="A874">
        <v>873</v>
      </c>
      <c r="B874">
        <v>1130</v>
      </c>
      <c r="C874">
        <v>306692</v>
      </c>
      <c r="D874" t="s">
        <v>451</v>
      </c>
      <c r="E874" t="s">
        <v>606</v>
      </c>
      <c r="F874">
        <v>89</v>
      </c>
      <c r="G874">
        <v>155</v>
      </c>
      <c r="H874">
        <v>156.5</v>
      </c>
      <c r="I874">
        <v>270</v>
      </c>
    </row>
    <row r="875" spans="1:9">
      <c r="A875">
        <v>874</v>
      </c>
      <c r="B875">
        <v>1130</v>
      </c>
      <c r="C875">
        <v>306694</v>
      </c>
      <c r="D875" t="s">
        <v>451</v>
      </c>
      <c r="E875" t="s">
        <v>367</v>
      </c>
      <c r="F875">
        <v>70</v>
      </c>
      <c r="G875">
        <v>3.5</v>
      </c>
      <c r="H875">
        <v>5.5</v>
      </c>
      <c r="I875">
        <v>-240</v>
      </c>
    </row>
    <row r="876" spans="1:9">
      <c r="A876">
        <v>875</v>
      </c>
      <c r="B876">
        <v>1130</v>
      </c>
      <c r="C876">
        <v>306696</v>
      </c>
      <c r="D876" t="s">
        <v>451</v>
      </c>
      <c r="E876" t="s">
        <v>194</v>
      </c>
      <c r="F876">
        <v>102</v>
      </c>
      <c r="G876">
        <v>30.5</v>
      </c>
      <c r="H876">
        <v>31.5</v>
      </c>
      <c r="I876" t="s">
        <v>488</v>
      </c>
    </row>
    <row r="877" spans="1:9">
      <c r="A877">
        <v>876</v>
      </c>
      <c r="B877">
        <v>1130</v>
      </c>
      <c r="C877">
        <v>306698</v>
      </c>
      <c r="D877" t="s">
        <v>451</v>
      </c>
      <c r="E877" t="s">
        <v>628</v>
      </c>
      <c r="F877">
        <v>74</v>
      </c>
      <c r="G877">
        <v>31</v>
      </c>
      <c r="H877">
        <v>130</v>
      </c>
      <c r="I877">
        <v>375</v>
      </c>
    </row>
    <row r="878" spans="1:9">
      <c r="A878">
        <v>877</v>
      </c>
      <c r="B878">
        <v>1130</v>
      </c>
      <c r="C878">
        <v>306700</v>
      </c>
      <c r="D878" t="s">
        <v>451</v>
      </c>
      <c r="E878" t="s">
        <v>602</v>
      </c>
      <c r="F878">
        <v>87</v>
      </c>
      <c r="G878">
        <v>26.5</v>
      </c>
      <c r="H878">
        <v>27.5</v>
      </c>
      <c r="I878" t="s">
        <v>488</v>
      </c>
    </row>
    <row r="879" spans="1:9">
      <c r="A879">
        <v>878</v>
      </c>
      <c r="B879">
        <v>1130</v>
      </c>
      <c r="C879">
        <v>306702</v>
      </c>
      <c r="D879" t="s">
        <v>451</v>
      </c>
      <c r="E879" t="s">
        <v>386</v>
      </c>
      <c r="F879">
        <v>95</v>
      </c>
      <c r="G879">
        <v>23.5</v>
      </c>
      <c r="H879">
        <v>23.5</v>
      </c>
      <c r="I879">
        <v>-9000</v>
      </c>
    </row>
    <row r="880" spans="1:9">
      <c r="A880">
        <v>879</v>
      </c>
      <c r="B880">
        <v>1130</v>
      </c>
      <c r="C880">
        <v>306704</v>
      </c>
      <c r="D880" t="s">
        <v>451</v>
      </c>
      <c r="E880" t="s">
        <v>505</v>
      </c>
      <c r="F880">
        <v>85</v>
      </c>
      <c r="G880">
        <v>14.5</v>
      </c>
      <c r="H880">
        <v>12.5</v>
      </c>
      <c r="I880">
        <v>-1000</v>
      </c>
    </row>
    <row r="881" spans="1:9">
      <c r="A881">
        <v>880</v>
      </c>
      <c r="B881">
        <v>1130</v>
      </c>
      <c r="C881">
        <v>306706</v>
      </c>
      <c r="D881" t="s">
        <v>451</v>
      </c>
      <c r="E881" t="s">
        <v>535</v>
      </c>
      <c r="F881">
        <v>81</v>
      </c>
      <c r="G881">
        <v>11.5</v>
      </c>
      <c r="H881">
        <v>13</v>
      </c>
      <c r="I881">
        <v>-1100</v>
      </c>
    </row>
    <row r="882" spans="1:9">
      <c r="A882">
        <v>881</v>
      </c>
      <c r="B882">
        <v>1201</v>
      </c>
      <c r="C882">
        <v>742</v>
      </c>
      <c r="D882" t="s">
        <v>451</v>
      </c>
      <c r="E882" t="s">
        <v>220</v>
      </c>
      <c r="F882">
        <v>74</v>
      </c>
      <c r="G882">
        <v>9.5</v>
      </c>
      <c r="H882">
        <v>9</v>
      </c>
      <c r="I882">
        <v>-475</v>
      </c>
    </row>
    <row r="883" spans="1:9">
      <c r="A883">
        <v>882</v>
      </c>
      <c r="B883">
        <v>1201</v>
      </c>
      <c r="C883">
        <v>744</v>
      </c>
      <c r="D883" t="s">
        <v>451</v>
      </c>
      <c r="E883" t="s">
        <v>462</v>
      </c>
      <c r="F883">
        <v>77</v>
      </c>
      <c r="G883">
        <v>1</v>
      </c>
      <c r="H883">
        <v>1.5</v>
      </c>
      <c r="I883">
        <v>-120</v>
      </c>
    </row>
    <row r="884" spans="1:9">
      <c r="A884">
        <v>883</v>
      </c>
      <c r="B884">
        <v>1201</v>
      </c>
      <c r="C884">
        <v>746</v>
      </c>
      <c r="D884" t="s">
        <v>451</v>
      </c>
      <c r="E884" t="s">
        <v>353</v>
      </c>
      <c r="F884">
        <v>67</v>
      </c>
      <c r="G884">
        <v>3.5</v>
      </c>
      <c r="H884">
        <v>4.5</v>
      </c>
      <c r="I884">
        <v>-210</v>
      </c>
    </row>
    <row r="885" spans="1:9">
      <c r="A885">
        <v>884</v>
      </c>
      <c r="B885">
        <v>1201</v>
      </c>
      <c r="C885">
        <v>748</v>
      </c>
      <c r="D885" t="s">
        <v>451</v>
      </c>
      <c r="E885" t="s">
        <v>499</v>
      </c>
      <c r="F885">
        <v>58</v>
      </c>
      <c r="G885">
        <v>3.5</v>
      </c>
      <c r="H885">
        <v>3</v>
      </c>
      <c r="I885">
        <v>-150</v>
      </c>
    </row>
    <row r="886" spans="1:9">
      <c r="A886">
        <v>885</v>
      </c>
      <c r="B886">
        <v>1201</v>
      </c>
      <c r="C886">
        <v>750</v>
      </c>
      <c r="D886" t="s">
        <v>451</v>
      </c>
      <c r="E886" t="s">
        <v>519</v>
      </c>
      <c r="F886">
        <v>59</v>
      </c>
      <c r="G886">
        <v>11</v>
      </c>
      <c r="H886">
        <v>12</v>
      </c>
      <c r="I886">
        <v>-750</v>
      </c>
    </row>
    <row r="887" spans="1:9">
      <c r="A887">
        <v>886</v>
      </c>
      <c r="B887">
        <v>1201</v>
      </c>
      <c r="C887">
        <v>752</v>
      </c>
      <c r="D887" t="s">
        <v>451</v>
      </c>
      <c r="E887" t="s">
        <v>123</v>
      </c>
      <c r="F887">
        <v>72</v>
      </c>
      <c r="G887">
        <v>7.5</v>
      </c>
      <c r="H887">
        <v>7</v>
      </c>
      <c r="I887">
        <v>-300</v>
      </c>
    </row>
    <row r="888" spans="1:9">
      <c r="A888">
        <v>887</v>
      </c>
      <c r="B888">
        <v>1201</v>
      </c>
      <c r="C888">
        <v>754</v>
      </c>
      <c r="D888" t="s">
        <v>451</v>
      </c>
      <c r="E888" t="s">
        <v>592</v>
      </c>
      <c r="F888">
        <v>80</v>
      </c>
      <c r="G888">
        <v>6.5</v>
      </c>
      <c r="H888">
        <v>4.5</v>
      </c>
      <c r="I888">
        <v>-185</v>
      </c>
    </row>
    <row r="889" spans="1:9">
      <c r="A889">
        <v>888</v>
      </c>
      <c r="B889">
        <v>1201</v>
      </c>
      <c r="C889">
        <v>756</v>
      </c>
      <c r="D889" t="s">
        <v>451</v>
      </c>
      <c r="E889" t="s">
        <v>245</v>
      </c>
      <c r="F889">
        <v>56</v>
      </c>
      <c r="G889">
        <v>129.5</v>
      </c>
      <c r="H889">
        <v>131</v>
      </c>
      <c r="I889">
        <v>105</v>
      </c>
    </row>
    <row r="890" spans="1:9">
      <c r="A890">
        <v>889</v>
      </c>
      <c r="B890">
        <v>1201</v>
      </c>
      <c r="C890">
        <v>758</v>
      </c>
      <c r="D890" t="s">
        <v>451</v>
      </c>
      <c r="E890" t="s">
        <v>545</v>
      </c>
      <c r="F890">
        <v>66</v>
      </c>
      <c r="G890">
        <v>5</v>
      </c>
      <c r="H890">
        <v>5.5</v>
      </c>
      <c r="I890">
        <v>-220</v>
      </c>
    </row>
    <row r="891" spans="1:9">
      <c r="A891">
        <v>890</v>
      </c>
      <c r="B891">
        <v>1201</v>
      </c>
      <c r="C891">
        <v>760</v>
      </c>
      <c r="D891" t="s">
        <v>451</v>
      </c>
      <c r="E891" t="s">
        <v>639</v>
      </c>
      <c r="F891">
        <v>70</v>
      </c>
      <c r="G891">
        <v>12</v>
      </c>
      <c r="H891">
        <v>11</v>
      </c>
      <c r="I891">
        <v>-650</v>
      </c>
    </row>
    <row r="892" spans="1:9">
      <c r="A892">
        <v>891</v>
      </c>
      <c r="B892">
        <v>1201</v>
      </c>
      <c r="C892">
        <v>762</v>
      </c>
      <c r="D892" t="s">
        <v>451</v>
      </c>
      <c r="E892" t="s">
        <v>61</v>
      </c>
      <c r="F892">
        <v>76</v>
      </c>
      <c r="G892">
        <v>11.5</v>
      </c>
      <c r="H892">
        <v>9</v>
      </c>
      <c r="I892">
        <v>-420</v>
      </c>
    </row>
    <row r="893" spans="1:9">
      <c r="A893">
        <v>892</v>
      </c>
      <c r="B893">
        <v>1201</v>
      </c>
      <c r="C893">
        <v>764</v>
      </c>
      <c r="D893" t="s">
        <v>451</v>
      </c>
      <c r="E893" t="s">
        <v>624</v>
      </c>
      <c r="F893">
        <v>67</v>
      </c>
      <c r="G893">
        <v>137</v>
      </c>
      <c r="H893">
        <v>134</v>
      </c>
      <c r="I893">
        <v>260</v>
      </c>
    </row>
    <row r="894" spans="1:9">
      <c r="A894">
        <v>893</v>
      </c>
      <c r="B894">
        <v>1201</v>
      </c>
      <c r="C894">
        <v>766</v>
      </c>
      <c r="D894" t="s">
        <v>451</v>
      </c>
      <c r="E894" t="s">
        <v>515</v>
      </c>
      <c r="F894">
        <v>81</v>
      </c>
      <c r="G894">
        <v>154.5</v>
      </c>
      <c r="H894">
        <v>154.5</v>
      </c>
      <c r="I894">
        <v>260</v>
      </c>
    </row>
    <row r="895" spans="1:9">
      <c r="A895">
        <v>894</v>
      </c>
      <c r="B895">
        <v>1201</v>
      </c>
      <c r="C895">
        <v>768</v>
      </c>
      <c r="D895" t="s">
        <v>451</v>
      </c>
      <c r="E895" t="s">
        <v>260</v>
      </c>
      <c r="F895">
        <v>59</v>
      </c>
      <c r="G895">
        <v>3.5</v>
      </c>
      <c r="H895">
        <v>5</v>
      </c>
      <c r="I895">
        <v>-190</v>
      </c>
    </row>
    <row r="896" spans="1:9">
      <c r="A896">
        <v>895</v>
      </c>
      <c r="B896">
        <v>1201</v>
      </c>
      <c r="C896">
        <v>770</v>
      </c>
      <c r="D896" t="s">
        <v>451</v>
      </c>
      <c r="E896" t="s">
        <v>404</v>
      </c>
      <c r="F896">
        <v>91</v>
      </c>
      <c r="G896">
        <v>8</v>
      </c>
      <c r="H896">
        <v>11</v>
      </c>
      <c r="I896">
        <v>-600</v>
      </c>
    </row>
    <row r="897" spans="1:9">
      <c r="A897">
        <v>896</v>
      </c>
      <c r="B897">
        <v>1201</v>
      </c>
      <c r="C897">
        <v>772</v>
      </c>
      <c r="D897" t="s">
        <v>451</v>
      </c>
      <c r="E897" t="s">
        <v>475</v>
      </c>
      <c r="F897">
        <v>86</v>
      </c>
      <c r="G897">
        <v>18.5</v>
      </c>
      <c r="H897">
        <v>18.5</v>
      </c>
      <c r="I897">
        <v>-3000</v>
      </c>
    </row>
    <row r="898" spans="1:9">
      <c r="A898">
        <v>897</v>
      </c>
      <c r="B898">
        <v>1201</v>
      </c>
      <c r="C898">
        <v>774</v>
      </c>
      <c r="D898" t="s">
        <v>451</v>
      </c>
      <c r="E898" t="s">
        <v>589</v>
      </c>
      <c r="F898">
        <v>72</v>
      </c>
      <c r="G898">
        <v>7</v>
      </c>
      <c r="H898">
        <v>6</v>
      </c>
      <c r="I898">
        <v>-250</v>
      </c>
    </row>
    <row r="899" spans="1:9">
      <c r="A899">
        <v>898</v>
      </c>
      <c r="B899">
        <v>1201</v>
      </c>
      <c r="C899">
        <v>776</v>
      </c>
      <c r="D899" t="s">
        <v>451</v>
      </c>
      <c r="E899" t="s">
        <v>487</v>
      </c>
      <c r="F899">
        <v>66</v>
      </c>
      <c r="G899">
        <v>131</v>
      </c>
      <c r="H899">
        <v>132.5</v>
      </c>
      <c r="I899">
        <v>180</v>
      </c>
    </row>
    <row r="900" spans="1:9">
      <c r="A900">
        <v>899</v>
      </c>
      <c r="B900">
        <v>1201</v>
      </c>
      <c r="C900">
        <v>780</v>
      </c>
      <c r="D900" t="s">
        <v>451</v>
      </c>
      <c r="E900" t="s">
        <v>218</v>
      </c>
      <c r="F900">
        <v>66</v>
      </c>
      <c r="G900">
        <v>137</v>
      </c>
      <c r="H900">
        <v>136.5</v>
      </c>
      <c r="I900">
        <v>230</v>
      </c>
    </row>
    <row r="901" spans="1:9">
      <c r="A901">
        <v>900</v>
      </c>
      <c r="B901">
        <v>1201</v>
      </c>
      <c r="C901">
        <v>782</v>
      </c>
      <c r="D901" t="s">
        <v>451</v>
      </c>
      <c r="E901" t="s">
        <v>217</v>
      </c>
      <c r="F901">
        <v>74</v>
      </c>
      <c r="G901">
        <v>5.5</v>
      </c>
      <c r="H901">
        <v>5.5</v>
      </c>
      <c r="I901">
        <v>-200</v>
      </c>
    </row>
    <row r="902" spans="1:9">
      <c r="A902">
        <v>901</v>
      </c>
      <c r="B902">
        <v>1201</v>
      </c>
      <c r="C902">
        <v>306716</v>
      </c>
      <c r="D902" t="s">
        <v>451</v>
      </c>
      <c r="E902" t="s">
        <v>258</v>
      </c>
      <c r="F902">
        <v>76</v>
      </c>
      <c r="G902">
        <v>11</v>
      </c>
      <c r="H902">
        <v>12.5</v>
      </c>
      <c r="I902">
        <v>-900</v>
      </c>
    </row>
    <row r="903" spans="1:9">
      <c r="A903">
        <v>902</v>
      </c>
      <c r="B903">
        <v>1201</v>
      </c>
      <c r="C903">
        <v>306718</v>
      </c>
      <c r="D903" t="s">
        <v>451</v>
      </c>
      <c r="E903" t="s">
        <v>348</v>
      </c>
      <c r="F903">
        <v>80</v>
      </c>
      <c r="G903">
        <v>2.5</v>
      </c>
      <c r="H903">
        <v>4.5</v>
      </c>
      <c r="I903">
        <v>-190</v>
      </c>
    </row>
    <row r="904" spans="1:9">
      <c r="A904">
        <v>903</v>
      </c>
      <c r="B904">
        <v>1201</v>
      </c>
      <c r="C904">
        <v>306720</v>
      </c>
      <c r="D904" t="s">
        <v>451</v>
      </c>
      <c r="E904" t="s">
        <v>613</v>
      </c>
      <c r="F904">
        <v>58</v>
      </c>
      <c r="G904">
        <v>15.5</v>
      </c>
      <c r="H904">
        <v>15</v>
      </c>
      <c r="I904">
        <v>-1400</v>
      </c>
    </row>
    <row r="905" spans="1:9">
      <c r="A905">
        <v>904</v>
      </c>
      <c r="B905">
        <v>1201</v>
      </c>
      <c r="C905">
        <v>306722</v>
      </c>
      <c r="D905" t="s">
        <v>451</v>
      </c>
      <c r="E905" t="s">
        <v>601</v>
      </c>
      <c r="F905">
        <v>83</v>
      </c>
      <c r="G905">
        <v>149</v>
      </c>
      <c r="H905">
        <v>150.5</v>
      </c>
      <c r="I905">
        <v>180</v>
      </c>
    </row>
    <row r="906" spans="1:9">
      <c r="A906">
        <v>905</v>
      </c>
      <c r="B906">
        <v>1201</v>
      </c>
      <c r="C906">
        <v>306724</v>
      </c>
      <c r="D906" t="s">
        <v>451</v>
      </c>
      <c r="E906" t="s">
        <v>640</v>
      </c>
      <c r="F906">
        <v>86</v>
      </c>
      <c r="G906">
        <v>6</v>
      </c>
      <c r="H906">
        <v>3</v>
      </c>
      <c r="I906">
        <v>-165</v>
      </c>
    </row>
    <row r="907" spans="1:9">
      <c r="A907">
        <v>906</v>
      </c>
      <c r="B907">
        <v>1201</v>
      </c>
      <c r="C907">
        <v>306726</v>
      </c>
      <c r="D907" t="s">
        <v>451</v>
      </c>
      <c r="E907" t="s">
        <v>162</v>
      </c>
      <c r="F907">
        <v>55</v>
      </c>
      <c r="G907">
        <v>132</v>
      </c>
      <c r="H907">
        <v>131.5</v>
      </c>
      <c r="I907">
        <v>650</v>
      </c>
    </row>
    <row r="908" spans="1:9">
      <c r="A908">
        <v>907</v>
      </c>
      <c r="B908">
        <v>1201</v>
      </c>
      <c r="C908">
        <v>306728</v>
      </c>
      <c r="D908" t="s">
        <v>451</v>
      </c>
      <c r="E908" t="s">
        <v>533</v>
      </c>
      <c r="F908">
        <v>96</v>
      </c>
      <c r="G908">
        <v>11.5</v>
      </c>
      <c r="H908">
        <v>12.5</v>
      </c>
      <c r="I908">
        <v>-900</v>
      </c>
    </row>
    <row r="909" spans="1:9">
      <c r="A909">
        <v>908</v>
      </c>
      <c r="B909">
        <v>1202</v>
      </c>
      <c r="C909">
        <v>862</v>
      </c>
      <c r="D909" t="s">
        <v>451</v>
      </c>
      <c r="E909" t="s">
        <v>242</v>
      </c>
      <c r="F909">
        <v>74</v>
      </c>
      <c r="G909">
        <v>8</v>
      </c>
      <c r="H909">
        <v>7</v>
      </c>
      <c r="I909">
        <v>-300</v>
      </c>
    </row>
    <row r="910" spans="1:9">
      <c r="A910">
        <v>909</v>
      </c>
      <c r="B910">
        <v>1202</v>
      </c>
      <c r="C910">
        <v>864</v>
      </c>
      <c r="D910" t="s">
        <v>451</v>
      </c>
      <c r="E910" t="s">
        <v>126</v>
      </c>
      <c r="F910">
        <v>77</v>
      </c>
      <c r="G910">
        <v>4</v>
      </c>
      <c r="H910">
        <v>3</v>
      </c>
      <c r="I910">
        <v>-155</v>
      </c>
    </row>
    <row r="911" spans="1:9">
      <c r="A911">
        <v>910</v>
      </c>
      <c r="B911">
        <v>1202</v>
      </c>
      <c r="C911">
        <v>866</v>
      </c>
      <c r="D911" t="s">
        <v>451</v>
      </c>
      <c r="E911" t="s">
        <v>489</v>
      </c>
      <c r="F911">
        <v>71</v>
      </c>
      <c r="G911">
        <v>7.5</v>
      </c>
      <c r="H911">
        <v>6.5</v>
      </c>
      <c r="I911">
        <v>-270</v>
      </c>
    </row>
    <row r="912" spans="1:9">
      <c r="A912">
        <v>911</v>
      </c>
      <c r="B912">
        <v>1202</v>
      </c>
      <c r="C912">
        <v>868</v>
      </c>
      <c r="D912" t="s">
        <v>451</v>
      </c>
      <c r="E912" t="s">
        <v>420</v>
      </c>
      <c r="F912">
        <v>78</v>
      </c>
      <c r="G912">
        <v>10</v>
      </c>
      <c r="H912">
        <v>13.5</v>
      </c>
      <c r="I912">
        <v>-900</v>
      </c>
    </row>
    <row r="913" spans="1:9">
      <c r="A913">
        <v>912</v>
      </c>
      <c r="B913">
        <v>1202</v>
      </c>
      <c r="C913">
        <v>870</v>
      </c>
      <c r="D913" t="s">
        <v>451</v>
      </c>
      <c r="E913" t="s">
        <v>566</v>
      </c>
      <c r="F913">
        <v>83</v>
      </c>
      <c r="G913">
        <v>6.5</v>
      </c>
      <c r="H913">
        <v>8</v>
      </c>
      <c r="I913">
        <v>-320</v>
      </c>
    </row>
    <row r="914" spans="1:9">
      <c r="A914">
        <v>913</v>
      </c>
      <c r="B914">
        <v>1202</v>
      </c>
      <c r="C914">
        <v>872</v>
      </c>
      <c r="D914" t="s">
        <v>451</v>
      </c>
      <c r="E914" t="s">
        <v>410</v>
      </c>
      <c r="F914">
        <v>68</v>
      </c>
      <c r="G914">
        <v>1</v>
      </c>
      <c r="H914">
        <v>141.5</v>
      </c>
      <c r="I914">
        <v>110</v>
      </c>
    </row>
    <row r="915" spans="1:9">
      <c r="A915">
        <v>914</v>
      </c>
      <c r="B915">
        <v>1202</v>
      </c>
      <c r="C915">
        <v>874</v>
      </c>
      <c r="D915" t="s">
        <v>451</v>
      </c>
      <c r="E915" t="s">
        <v>508</v>
      </c>
      <c r="F915">
        <v>60</v>
      </c>
      <c r="G915">
        <v>7</v>
      </c>
      <c r="H915">
        <v>10.5</v>
      </c>
      <c r="I915">
        <v>-550</v>
      </c>
    </row>
    <row r="916" spans="1:9">
      <c r="A916">
        <v>915</v>
      </c>
      <c r="B916">
        <v>1202</v>
      </c>
      <c r="C916">
        <v>876</v>
      </c>
      <c r="D916" t="s">
        <v>451</v>
      </c>
      <c r="E916" t="s">
        <v>584</v>
      </c>
      <c r="F916">
        <v>81</v>
      </c>
      <c r="G916">
        <v>10.5</v>
      </c>
      <c r="H916">
        <v>11.5</v>
      </c>
      <c r="I916">
        <v>-650</v>
      </c>
    </row>
    <row r="917" spans="1:9">
      <c r="A917">
        <v>916</v>
      </c>
      <c r="B917">
        <v>1202</v>
      </c>
      <c r="C917">
        <v>878</v>
      </c>
      <c r="D917" t="s">
        <v>451</v>
      </c>
      <c r="E917" t="s">
        <v>43</v>
      </c>
      <c r="F917">
        <v>63</v>
      </c>
      <c r="G917">
        <v>18.5</v>
      </c>
      <c r="H917">
        <v>19</v>
      </c>
      <c r="I917">
        <v>-3000</v>
      </c>
    </row>
    <row r="918" spans="1:9">
      <c r="A918">
        <v>917</v>
      </c>
      <c r="B918">
        <v>1202</v>
      </c>
      <c r="C918">
        <v>882</v>
      </c>
      <c r="D918" t="s">
        <v>451</v>
      </c>
      <c r="E918" t="s">
        <v>225</v>
      </c>
      <c r="F918">
        <v>71</v>
      </c>
      <c r="G918">
        <v>1.5</v>
      </c>
      <c r="H918">
        <v>1.5</v>
      </c>
      <c r="I918">
        <v>-125</v>
      </c>
    </row>
    <row r="919" spans="1:9">
      <c r="A919">
        <v>918</v>
      </c>
      <c r="B919">
        <v>1202</v>
      </c>
      <c r="C919">
        <v>884</v>
      </c>
      <c r="D919" t="s">
        <v>451</v>
      </c>
      <c r="E919" t="s">
        <v>577</v>
      </c>
      <c r="F919">
        <v>84</v>
      </c>
      <c r="G919">
        <v>141.5</v>
      </c>
      <c r="H919">
        <v>144.5</v>
      </c>
      <c r="I919">
        <v>120</v>
      </c>
    </row>
    <row r="920" spans="1:9">
      <c r="A920">
        <v>919</v>
      </c>
      <c r="B920">
        <v>1202</v>
      </c>
      <c r="C920">
        <v>306736</v>
      </c>
      <c r="D920" t="s">
        <v>451</v>
      </c>
      <c r="E920" t="s">
        <v>231</v>
      </c>
      <c r="F920">
        <v>60</v>
      </c>
      <c r="G920">
        <v>9.5</v>
      </c>
      <c r="H920">
        <v>12</v>
      </c>
      <c r="I920">
        <v>-650</v>
      </c>
    </row>
    <row r="921" spans="1:9">
      <c r="A921">
        <v>920</v>
      </c>
      <c r="B921">
        <v>1202</v>
      </c>
      <c r="C921">
        <v>306738</v>
      </c>
      <c r="D921" t="s">
        <v>451</v>
      </c>
      <c r="E921" t="s">
        <v>76</v>
      </c>
      <c r="F921">
        <v>63</v>
      </c>
      <c r="G921">
        <v>5</v>
      </c>
      <c r="H921">
        <v>3.5</v>
      </c>
      <c r="I921">
        <v>-170</v>
      </c>
    </row>
    <row r="922" spans="1:9">
      <c r="A922">
        <v>921</v>
      </c>
      <c r="B922">
        <v>1202</v>
      </c>
      <c r="C922">
        <v>306740</v>
      </c>
      <c r="D922" t="s">
        <v>451</v>
      </c>
      <c r="E922" t="s">
        <v>607</v>
      </c>
      <c r="F922">
        <v>74</v>
      </c>
      <c r="G922">
        <v>9.5</v>
      </c>
      <c r="H922">
        <v>8.5</v>
      </c>
      <c r="I922">
        <v>-420</v>
      </c>
    </row>
    <row r="923" spans="1:9">
      <c r="A923">
        <v>922</v>
      </c>
      <c r="B923">
        <v>1202</v>
      </c>
      <c r="C923">
        <v>306742</v>
      </c>
      <c r="D923" t="s">
        <v>451</v>
      </c>
      <c r="E923" t="s">
        <v>301</v>
      </c>
      <c r="F923">
        <v>68</v>
      </c>
      <c r="G923">
        <v>23.5</v>
      </c>
      <c r="H923">
        <v>25.5</v>
      </c>
      <c r="I923">
        <v>-9000</v>
      </c>
    </row>
    <row r="924" spans="1:9">
      <c r="A924">
        <v>923</v>
      </c>
      <c r="B924">
        <v>1202</v>
      </c>
      <c r="C924">
        <v>306744</v>
      </c>
      <c r="D924" t="s">
        <v>451</v>
      </c>
      <c r="E924" t="s">
        <v>235</v>
      </c>
      <c r="F924">
        <v>54</v>
      </c>
      <c r="G924">
        <v>127.5</v>
      </c>
      <c r="H924">
        <v>127</v>
      </c>
      <c r="I924">
        <v>135</v>
      </c>
    </row>
    <row r="925" spans="1:9">
      <c r="A925">
        <v>924</v>
      </c>
      <c r="B925">
        <v>1202</v>
      </c>
      <c r="C925">
        <v>306746</v>
      </c>
      <c r="D925" t="s">
        <v>451</v>
      </c>
      <c r="E925" t="s">
        <v>521</v>
      </c>
      <c r="F925">
        <v>97</v>
      </c>
      <c r="G925">
        <v>15</v>
      </c>
      <c r="H925">
        <v>14</v>
      </c>
      <c r="I925">
        <v>-1200</v>
      </c>
    </row>
    <row r="926" spans="1:9">
      <c r="A926">
        <v>925</v>
      </c>
      <c r="B926">
        <v>1202</v>
      </c>
      <c r="C926">
        <v>306748</v>
      </c>
      <c r="D926" t="s">
        <v>451</v>
      </c>
      <c r="E926" t="s">
        <v>366</v>
      </c>
      <c r="F926">
        <v>79</v>
      </c>
      <c r="G926">
        <v>15</v>
      </c>
      <c r="H926">
        <v>15.5</v>
      </c>
      <c r="I926">
        <v>-1800</v>
      </c>
    </row>
    <row r="927" spans="1:9">
      <c r="A927">
        <v>926</v>
      </c>
      <c r="B927">
        <v>1202</v>
      </c>
      <c r="C927">
        <v>306750</v>
      </c>
      <c r="D927" t="s">
        <v>451</v>
      </c>
      <c r="E927" t="s">
        <v>468</v>
      </c>
      <c r="F927">
        <v>79</v>
      </c>
      <c r="G927">
        <v>9.5</v>
      </c>
      <c r="H927">
        <v>10</v>
      </c>
      <c r="I927">
        <v>-550</v>
      </c>
    </row>
    <row r="928" spans="1:9">
      <c r="A928">
        <v>927</v>
      </c>
      <c r="B928">
        <v>1202</v>
      </c>
      <c r="C928">
        <v>306752</v>
      </c>
      <c r="D928" t="s">
        <v>451</v>
      </c>
      <c r="E928" t="s">
        <v>516</v>
      </c>
      <c r="F928">
        <v>79</v>
      </c>
      <c r="G928">
        <v>2</v>
      </c>
      <c r="H928">
        <v>4.5</v>
      </c>
      <c r="I928">
        <v>-180</v>
      </c>
    </row>
    <row r="929" spans="1:9">
      <c r="A929">
        <v>928</v>
      </c>
      <c r="B929">
        <v>1202</v>
      </c>
      <c r="C929">
        <v>306754</v>
      </c>
      <c r="D929" t="s">
        <v>451</v>
      </c>
      <c r="E929" t="s">
        <v>641</v>
      </c>
      <c r="F929">
        <v>64</v>
      </c>
      <c r="G929">
        <v>136.5</v>
      </c>
      <c r="H929">
        <v>138.5</v>
      </c>
      <c r="I929">
        <v>1400</v>
      </c>
    </row>
    <row r="930" spans="1:9">
      <c r="A930">
        <v>929</v>
      </c>
      <c r="B930">
        <v>1202</v>
      </c>
      <c r="C930">
        <v>306756</v>
      </c>
      <c r="D930" t="s">
        <v>451</v>
      </c>
      <c r="E930" t="s">
        <v>38</v>
      </c>
      <c r="F930">
        <v>93</v>
      </c>
      <c r="G930">
        <v>13</v>
      </c>
      <c r="H930">
        <v>13</v>
      </c>
      <c r="I930">
        <v>-1200</v>
      </c>
    </row>
    <row r="931" spans="1:9">
      <c r="A931">
        <v>930</v>
      </c>
      <c r="B931">
        <v>1203</v>
      </c>
      <c r="C931">
        <v>602</v>
      </c>
      <c r="D931" t="s">
        <v>451</v>
      </c>
      <c r="E931" t="s">
        <v>531</v>
      </c>
      <c r="F931">
        <v>61</v>
      </c>
      <c r="G931">
        <v>4</v>
      </c>
      <c r="H931">
        <v>6.5</v>
      </c>
      <c r="I931">
        <v>-280</v>
      </c>
    </row>
    <row r="932" spans="1:9">
      <c r="A932">
        <v>931</v>
      </c>
      <c r="B932">
        <v>1203</v>
      </c>
      <c r="C932">
        <v>604</v>
      </c>
      <c r="D932" t="s">
        <v>451</v>
      </c>
      <c r="E932" t="s">
        <v>267</v>
      </c>
      <c r="F932">
        <v>71</v>
      </c>
      <c r="G932">
        <v>4</v>
      </c>
      <c r="H932">
        <v>5.5</v>
      </c>
      <c r="I932">
        <v>-240</v>
      </c>
    </row>
    <row r="933" spans="1:9">
      <c r="A933">
        <v>932</v>
      </c>
      <c r="B933">
        <v>1203</v>
      </c>
      <c r="C933">
        <v>606</v>
      </c>
      <c r="D933" t="s">
        <v>451</v>
      </c>
      <c r="E933" t="s">
        <v>390</v>
      </c>
      <c r="F933">
        <v>70</v>
      </c>
      <c r="G933">
        <v>1</v>
      </c>
      <c r="H933">
        <v>3</v>
      </c>
      <c r="I933">
        <v>-150</v>
      </c>
    </row>
    <row r="934" spans="1:9">
      <c r="A934">
        <v>933</v>
      </c>
      <c r="B934">
        <v>1203</v>
      </c>
      <c r="C934">
        <v>608</v>
      </c>
      <c r="D934" t="s">
        <v>451</v>
      </c>
      <c r="E934" t="s">
        <v>454</v>
      </c>
      <c r="F934">
        <v>61</v>
      </c>
      <c r="G934">
        <v>154</v>
      </c>
      <c r="H934">
        <v>154</v>
      </c>
      <c r="I934">
        <v>230</v>
      </c>
    </row>
    <row r="935" spans="1:9">
      <c r="A935">
        <v>934</v>
      </c>
      <c r="B935">
        <v>1203</v>
      </c>
      <c r="C935">
        <v>610</v>
      </c>
      <c r="D935" t="s">
        <v>451</v>
      </c>
      <c r="E935" t="s">
        <v>251</v>
      </c>
      <c r="F935">
        <v>83</v>
      </c>
      <c r="G935">
        <v>2.5</v>
      </c>
      <c r="H935">
        <v>2</v>
      </c>
      <c r="I935">
        <v>-140</v>
      </c>
    </row>
    <row r="936" spans="1:9">
      <c r="A936">
        <v>935</v>
      </c>
      <c r="B936">
        <v>1203</v>
      </c>
      <c r="C936">
        <v>612</v>
      </c>
      <c r="D936" t="s">
        <v>451</v>
      </c>
      <c r="E936" t="s">
        <v>176</v>
      </c>
      <c r="F936">
        <v>90</v>
      </c>
      <c r="G936">
        <v>10</v>
      </c>
      <c r="H936">
        <v>11</v>
      </c>
      <c r="I936">
        <v>-550</v>
      </c>
    </row>
    <row r="937" spans="1:9">
      <c r="A937">
        <v>936</v>
      </c>
      <c r="B937">
        <v>1203</v>
      </c>
      <c r="C937">
        <v>614</v>
      </c>
      <c r="D937" t="s">
        <v>451</v>
      </c>
      <c r="E937" t="s">
        <v>532</v>
      </c>
      <c r="F937">
        <v>57</v>
      </c>
      <c r="G937">
        <v>149</v>
      </c>
      <c r="H937">
        <v>149.5</v>
      </c>
      <c r="I937">
        <v>600</v>
      </c>
    </row>
    <row r="938" spans="1:9">
      <c r="A938">
        <v>937</v>
      </c>
      <c r="B938">
        <v>1203</v>
      </c>
      <c r="C938">
        <v>616</v>
      </c>
      <c r="D938" t="s">
        <v>451</v>
      </c>
      <c r="E938" t="s">
        <v>353</v>
      </c>
      <c r="F938">
        <v>69</v>
      </c>
      <c r="G938">
        <v>143</v>
      </c>
      <c r="H938">
        <v>142.5</v>
      </c>
      <c r="I938">
        <v>150</v>
      </c>
    </row>
    <row r="939" spans="1:9">
      <c r="A939">
        <v>938</v>
      </c>
      <c r="B939">
        <v>1203</v>
      </c>
      <c r="C939">
        <v>618</v>
      </c>
      <c r="D939" t="s">
        <v>451</v>
      </c>
      <c r="E939" t="s">
        <v>621</v>
      </c>
      <c r="F939">
        <v>72</v>
      </c>
      <c r="G939">
        <v>11.5</v>
      </c>
      <c r="H939">
        <v>11.5</v>
      </c>
      <c r="I939">
        <v>-700</v>
      </c>
    </row>
    <row r="940" spans="1:9">
      <c r="A940">
        <v>939</v>
      </c>
      <c r="B940">
        <v>1203</v>
      </c>
      <c r="C940">
        <v>620</v>
      </c>
      <c r="D940" t="s">
        <v>451</v>
      </c>
      <c r="E940" t="s">
        <v>322</v>
      </c>
      <c r="F940">
        <v>78</v>
      </c>
      <c r="G940">
        <v>9.5</v>
      </c>
      <c r="H940">
        <v>8</v>
      </c>
      <c r="I940">
        <v>-350</v>
      </c>
    </row>
    <row r="941" spans="1:9">
      <c r="A941">
        <v>940</v>
      </c>
      <c r="B941">
        <v>1203</v>
      </c>
      <c r="C941">
        <v>622</v>
      </c>
      <c r="D941" t="s">
        <v>451</v>
      </c>
      <c r="E941" t="s">
        <v>406</v>
      </c>
      <c r="F941">
        <v>62</v>
      </c>
      <c r="G941">
        <v>20</v>
      </c>
      <c r="H941">
        <v>18</v>
      </c>
      <c r="I941">
        <v>-3000</v>
      </c>
    </row>
    <row r="942" spans="1:9">
      <c r="A942">
        <v>941</v>
      </c>
      <c r="B942">
        <v>1203</v>
      </c>
      <c r="C942">
        <v>624</v>
      </c>
      <c r="D942" t="s">
        <v>451</v>
      </c>
      <c r="E942" t="s">
        <v>355</v>
      </c>
      <c r="F942">
        <v>63</v>
      </c>
      <c r="G942">
        <v>1</v>
      </c>
      <c r="H942">
        <v>133</v>
      </c>
      <c r="I942">
        <v>125</v>
      </c>
    </row>
    <row r="943" spans="1:9">
      <c r="A943">
        <v>942</v>
      </c>
      <c r="B943">
        <v>1203</v>
      </c>
      <c r="C943">
        <v>626</v>
      </c>
      <c r="D943" t="s">
        <v>451</v>
      </c>
      <c r="E943" t="s">
        <v>541</v>
      </c>
      <c r="F943">
        <v>80</v>
      </c>
      <c r="G943">
        <v>150.5</v>
      </c>
      <c r="H943">
        <v>149.5</v>
      </c>
      <c r="I943">
        <v>130</v>
      </c>
    </row>
    <row r="944" spans="1:9">
      <c r="A944">
        <v>943</v>
      </c>
      <c r="B944">
        <v>1203</v>
      </c>
      <c r="C944">
        <v>628</v>
      </c>
      <c r="D944" t="s">
        <v>451</v>
      </c>
      <c r="E944" t="s">
        <v>412</v>
      </c>
      <c r="F944">
        <v>79</v>
      </c>
      <c r="G944">
        <v>127.5</v>
      </c>
      <c r="H944">
        <v>1</v>
      </c>
      <c r="I944">
        <v>-120</v>
      </c>
    </row>
    <row r="945" spans="1:9">
      <c r="A945">
        <v>944</v>
      </c>
      <c r="B945">
        <v>1203</v>
      </c>
      <c r="C945">
        <v>630</v>
      </c>
      <c r="D945" t="s">
        <v>451</v>
      </c>
      <c r="E945" t="s">
        <v>219</v>
      </c>
      <c r="F945">
        <v>80</v>
      </c>
      <c r="G945">
        <v>21</v>
      </c>
      <c r="H945">
        <v>20</v>
      </c>
      <c r="I945">
        <v>-4000</v>
      </c>
    </row>
    <row r="946" spans="1:9">
      <c r="A946">
        <v>945</v>
      </c>
      <c r="B946">
        <v>1203</v>
      </c>
      <c r="C946">
        <v>632</v>
      </c>
      <c r="D946" t="s">
        <v>451</v>
      </c>
      <c r="E946" t="s">
        <v>131</v>
      </c>
      <c r="F946">
        <v>81</v>
      </c>
      <c r="G946">
        <v>5.5</v>
      </c>
      <c r="H946">
        <v>4.5</v>
      </c>
      <c r="I946">
        <v>-190</v>
      </c>
    </row>
    <row r="947" spans="1:9">
      <c r="A947">
        <v>946</v>
      </c>
      <c r="B947">
        <v>1203</v>
      </c>
      <c r="C947">
        <v>634</v>
      </c>
      <c r="D947" t="s">
        <v>451</v>
      </c>
      <c r="E947" t="s">
        <v>277</v>
      </c>
      <c r="F947">
        <v>83</v>
      </c>
      <c r="G947">
        <v>145.5</v>
      </c>
      <c r="H947">
        <v>147.5</v>
      </c>
      <c r="I947">
        <v>115</v>
      </c>
    </row>
    <row r="948" spans="1:9">
      <c r="A948">
        <v>947</v>
      </c>
      <c r="B948">
        <v>1203</v>
      </c>
      <c r="C948">
        <v>636</v>
      </c>
      <c r="D948" t="s">
        <v>451</v>
      </c>
      <c r="E948" t="s">
        <v>545</v>
      </c>
      <c r="F948">
        <v>79</v>
      </c>
      <c r="G948">
        <v>9.5</v>
      </c>
      <c r="H948">
        <v>8</v>
      </c>
      <c r="I948">
        <v>-360</v>
      </c>
    </row>
    <row r="949" spans="1:9">
      <c r="A949">
        <v>948</v>
      </c>
      <c r="B949">
        <v>1203</v>
      </c>
      <c r="C949">
        <v>638</v>
      </c>
      <c r="D949" t="s">
        <v>451</v>
      </c>
      <c r="E949" t="s">
        <v>177</v>
      </c>
      <c r="F949">
        <v>66</v>
      </c>
      <c r="G949">
        <v>157</v>
      </c>
      <c r="H949">
        <v>156.5</v>
      </c>
      <c r="I949">
        <v>160</v>
      </c>
    </row>
    <row r="950" spans="1:9">
      <c r="A950">
        <v>949</v>
      </c>
      <c r="B950">
        <v>1203</v>
      </c>
      <c r="C950">
        <v>640</v>
      </c>
      <c r="D950" t="s">
        <v>451</v>
      </c>
      <c r="E950" t="s">
        <v>592</v>
      </c>
      <c r="F950">
        <v>92</v>
      </c>
      <c r="G950">
        <v>3</v>
      </c>
      <c r="H950">
        <v>2</v>
      </c>
      <c r="I950">
        <v>-125</v>
      </c>
    </row>
    <row r="951" spans="1:9">
      <c r="A951">
        <v>950</v>
      </c>
      <c r="B951">
        <v>1203</v>
      </c>
      <c r="C951">
        <v>642</v>
      </c>
      <c r="D951" t="s">
        <v>451</v>
      </c>
      <c r="E951" t="s">
        <v>598</v>
      </c>
      <c r="F951">
        <v>78</v>
      </c>
      <c r="G951">
        <v>139.5</v>
      </c>
      <c r="H951">
        <v>139.5</v>
      </c>
      <c r="I951">
        <v>135</v>
      </c>
    </row>
    <row r="952" spans="1:9">
      <c r="A952">
        <v>951</v>
      </c>
      <c r="B952">
        <v>1203</v>
      </c>
      <c r="C952">
        <v>646</v>
      </c>
      <c r="D952" t="s">
        <v>451</v>
      </c>
      <c r="E952" t="s">
        <v>623</v>
      </c>
      <c r="F952">
        <v>90</v>
      </c>
      <c r="G952">
        <v>4.5</v>
      </c>
      <c r="H952">
        <v>5.5</v>
      </c>
      <c r="I952">
        <v>-220</v>
      </c>
    </row>
    <row r="953" spans="1:9">
      <c r="A953">
        <v>952</v>
      </c>
      <c r="B953">
        <v>1203</v>
      </c>
      <c r="C953">
        <v>648</v>
      </c>
      <c r="D953" t="s">
        <v>451</v>
      </c>
      <c r="E953" t="s">
        <v>270</v>
      </c>
      <c r="F953">
        <v>99</v>
      </c>
      <c r="G953">
        <v>19.5</v>
      </c>
      <c r="H953">
        <v>19.5</v>
      </c>
      <c r="I953">
        <v>-3500</v>
      </c>
    </row>
    <row r="954" spans="1:9">
      <c r="A954">
        <v>953</v>
      </c>
      <c r="B954">
        <v>1203</v>
      </c>
      <c r="C954">
        <v>650</v>
      </c>
      <c r="D954" t="s">
        <v>451</v>
      </c>
      <c r="E954" t="s">
        <v>474</v>
      </c>
      <c r="F954">
        <v>85</v>
      </c>
      <c r="G954">
        <v>8.5</v>
      </c>
      <c r="H954">
        <v>8</v>
      </c>
      <c r="I954">
        <v>-380</v>
      </c>
    </row>
    <row r="955" spans="1:9">
      <c r="A955">
        <v>954</v>
      </c>
      <c r="B955">
        <v>1203</v>
      </c>
      <c r="C955">
        <v>652</v>
      </c>
      <c r="D955" t="s">
        <v>451</v>
      </c>
      <c r="E955" t="s">
        <v>505</v>
      </c>
      <c r="F955">
        <v>72</v>
      </c>
      <c r="G955">
        <v>1</v>
      </c>
      <c r="H955">
        <v>1.5</v>
      </c>
      <c r="I955">
        <v>-120</v>
      </c>
    </row>
    <row r="956" spans="1:9">
      <c r="A956">
        <v>955</v>
      </c>
      <c r="B956">
        <v>1203</v>
      </c>
      <c r="C956">
        <v>654</v>
      </c>
      <c r="D956" t="s">
        <v>451</v>
      </c>
      <c r="E956" t="s">
        <v>74</v>
      </c>
      <c r="F956">
        <v>58</v>
      </c>
      <c r="G956">
        <v>3</v>
      </c>
      <c r="H956">
        <v>4</v>
      </c>
      <c r="I956">
        <v>-175</v>
      </c>
    </row>
    <row r="957" spans="1:9">
      <c r="A957">
        <v>956</v>
      </c>
      <c r="B957">
        <v>1203</v>
      </c>
      <c r="C957">
        <v>656</v>
      </c>
      <c r="D957" t="s">
        <v>451</v>
      </c>
      <c r="E957" t="s">
        <v>21</v>
      </c>
      <c r="F957">
        <v>75</v>
      </c>
      <c r="G957">
        <v>16</v>
      </c>
      <c r="H957">
        <v>17.5</v>
      </c>
      <c r="I957">
        <v>-2500</v>
      </c>
    </row>
    <row r="958" spans="1:9">
      <c r="A958">
        <v>957</v>
      </c>
      <c r="B958">
        <v>1203</v>
      </c>
      <c r="C958">
        <v>658</v>
      </c>
      <c r="D958" t="s">
        <v>451</v>
      </c>
      <c r="E958" t="s">
        <v>391</v>
      </c>
      <c r="F958">
        <v>63</v>
      </c>
      <c r="G958">
        <v>135</v>
      </c>
      <c r="H958">
        <v>134</v>
      </c>
      <c r="I958">
        <v>125</v>
      </c>
    </row>
    <row r="959" spans="1:9">
      <c r="A959">
        <v>958</v>
      </c>
      <c r="B959">
        <v>1203</v>
      </c>
      <c r="C959">
        <v>660</v>
      </c>
      <c r="D959" t="s">
        <v>451</v>
      </c>
      <c r="E959" t="s">
        <v>546</v>
      </c>
      <c r="F959">
        <v>88</v>
      </c>
      <c r="G959">
        <v>3.5</v>
      </c>
      <c r="H959">
        <v>3.5</v>
      </c>
      <c r="I959">
        <v>-160</v>
      </c>
    </row>
    <row r="960" spans="1:9">
      <c r="A960">
        <v>959</v>
      </c>
      <c r="B960">
        <v>1203</v>
      </c>
      <c r="C960">
        <v>662</v>
      </c>
      <c r="D960" t="s">
        <v>451</v>
      </c>
      <c r="E960" t="s">
        <v>642</v>
      </c>
      <c r="F960">
        <v>65</v>
      </c>
      <c r="G960">
        <v>4</v>
      </c>
      <c r="H960">
        <v>3.5</v>
      </c>
      <c r="I960">
        <v>-150</v>
      </c>
    </row>
    <row r="961" spans="1:9">
      <c r="A961">
        <v>960</v>
      </c>
      <c r="B961">
        <v>1203</v>
      </c>
      <c r="C961">
        <v>664</v>
      </c>
      <c r="D961" t="s">
        <v>451</v>
      </c>
      <c r="E961" t="s">
        <v>619</v>
      </c>
      <c r="F961">
        <v>68</v>
      </c>
      <c r="G961">
        <v>2.5</v>
      </c>
      <c r="H961">
        <v>4</v>
      </c>
      <c r="I961">
        <v>-180</v>
      </c>
    </row>
    <row r="962" spans="1:9">
      <c r="A962">
        <v>961</v>
      </c>
      <c r="B962">
        <v>1203</v>
      </c>
      <c r="C962">
        <v>666</v>
      </c>
      <c r="D962" t="s">
        <v>451</v>
      </c>
      <c r="E962" t="s">
        <v>79</v>
      </c>
      <c r="F962">
        <v>61</v>
      </c>
      <c r="G962">
        <v>132</v>
      </c>
      <c r="H962">
        <v>132.5</v>
      </c>
      <c r="I962">
        <v>300</v>
      </c>
    </row>
    <row r="963" spans="1:9">
      <c r="A963">
        <v>962</v>
      </c>
      <c r="B963">
        <v>1203</v>
      </c>
      <c r="C963">
        <v>668</v>
      </c>
      <c r="D963" t="s">
        <v>451</v>
      </c>
      <c r="E963" t="s">
        <v>512</v>
      </c>
      <c r="F963">
        <v>83</v>
      </c>
      <c r="G963">
        <v>13.5</v>
      </c>
      <c r="H963">
        <v>16</v>
      </c>
      <c r="I963">
        <v>-1800</v>
      </c>
    </row>
    <row r="964" spans="1:9">
      <c r="A964">
        <v>963</v>
      </c>
      <c r="B964">
        <v>1203</v>
      </c>
      <c r="C964">
        <v>670</v>
      </c>
      <c r="D964" t="s">
        <v>451</v>
      </c>
      <c r="E964" t="s">
        <v>45</v>
      </c>
      <c r="F964">
        <v>77</v>
      </c>
      <c r="G964">
        <v>5.5</v>
      </c>
      <c r="H964">
        <v>5.5</v>
      </c>
      <c r="I964">
        <v>-220</v>
      </c>
    </row>
    <row r="965" spans="1:9">
      <c r="A965">
        <v>964</v>
      </c>
      <c r="B965">
        <v>1203</v>
      </c>
      <c r="C965">
        <v>672</v>
      </c>
      <c r="D965" t="s">
        <v>451</v>
      </c>
      <c r="E965" t="s">
        <v>24</v>
      </c>
      <c r="F965">
        <v>83</v>
      </c>
      <c r="G965">
        <v>8.5</v>
      </c>
      <c r="H965">
        <v>8.5</v>
      </c>
      <c r="I965">
        <v>-450</v>
      </c>
    </row>
    <row r="966" spans="1:9">
      <c r="A966">
        <v>965</v>
      </c>
      <c r="B966">
        <v>1203</v>
      </c>
      <c r="C966">
        <v>674</v>
      </c>
      <c r="D966" t="s">
        <v>451</v>
      </c>
      <c r="E966" t="s">
        <v>292</v>
      </c>
      <c r="F966">
        <v>65</v>
      </c>
      <c r="G966">
        <v>8.5</v>
      </c>
      <c r="H966">
        <v>9</v>
      </c>
      <c r="I966">
        <v>-400</v>
      </c>
    </row>
    <row r="967" spans="1:9">
      <c r="A967">
        <v>966</v>
      </c>
      <c r="B967">
        <v>1203</v>
      </c>
      <c r="C967">
        <v>676</v>
      </c>
      <c r="D967" t="s">
        <v>451</v>
      </c>
      <c r="E967" t="s">
        <v>608</v>
      </c>
      <c r="F967">
        <v>78</v>
      </c>
      <c r="G967">
        <v>3.5</v>
      </c>
      <c r="H967">
        <v>6.5</v>
      </c>
      <c r="I967">
        <v>-260</v>
      </c>
    </row>
    <row r="968" spans="1:9">
      <c r="A968">
        <v>967</v>
      </c>
      <c r="B968">
        <v>1203</v>
      </c>
      <c r="C968">
        <v>678</v>
      </c>
      <c r="D968" t="s">
        <v>451</v>
      </c>
      <c r="E968" t="s">
        <v>457</v>
      </c>
      <c r="F968">
        <v>74</v>
      </c>
      <c r="G968">
        <v>131</v>
      </c>
      <c r="H968">
        <v>132.5</v>
      </c>
      <c r="I968">
        <v>195</v>
      </c>
    </row>
    <row r="969" spans="1:9">
      <c r="A969">
        <v>968</v>
      </c>
      <c r="B969">
        <v>1203</v>
      </c>
      <c r="C969">
        <v>680</v>
      </c>
      <c r="D969" t="s">
        <v>451</v>
      </c>
      <c r="E969" t="s">
        <v>609</v>
      </c>
      <c r="F969">
        <v>82</v>
      </c>
      <c r="G969">
        <v>9.5</v>
      </c>
      <c r="H969">
        <v>10</v>
      </c>
      <c r="I969">
        <v>-500</v>
      </c>
    </row>
    <row r="970" spans="1:9">
      <c r="A970">
        <v>969</v>
      </c>
      <c r="B970">
        <v>1203</v>
      </c>
      <c r="C970">
        <v>682</v>
      </c>
      <c r="D970" t="s">
        <v>451</v>
      </c>
      <c r="E970" t="s">
        <v>484</v>
      </c>
      <c r="F970">
        <v>72</v>
      </c>
      <c r="G970">
        <v>11</v>
      </c>
      <c r="H970">
        <v>12</v>
      </c>
      <c r="I970">
        <v>-700</v>
      </c>
    </row>
    <row r="971" spans="1:9">
      <c r="A971">
        <v>970</v>
      </c>
      <c r="B971">
        <v>1203</v>
      </c>
      <c r="C971">
        <v>684</v>
      </c>
      <c r="D971" t="s">
        <v>451</v>
      </c>
      <c r="E971" t="s">
        <v>58</v>
      </c>
      <c r="F971">
        <v>77</v>
      </c>
      <c r="G971">
        <v>16.5</v>
      </c>
      <c r="H971">
        <v>17</v>
      </c>
      <c r="I971">
        <v>-2000</v>
      </c>
    </row>
    <row r="972" spans="1:9">
      <c r="A972">
        <v>971</v>
      </c>
      <c r="B972">
        <v>1203</v>
      </c>
      <c r="C972">
        <v>686</v>
      </c>
      <c r="D972" t="s">
        <v>451</v>
      </c>
      <c r="E972" t="s">
        <v>596</v>
      </c>
      <c r="F972">
        <v>75</v>
      </c>
      <c r="G972">
        <v>17.5</v>
      </c>
      <c r="H972">
        <v>18</v>
      </c>
      <c r="I972">
        <v>-2500</v>
      </c>
    </row>
    <row r="973" spans="1:9">
      <c r="A973">
        <v>972</v>
      </c>
      <c r="B973">
        <v>1203</v>
      </c>
      <c r="C973">
        <v>688</v>
      </c>
      <c r="D973" t="s">
        <v>451</v>
      </c>
      <c r="E973" t="s">
        <v>462</v>
      </c>
      <c r="F973">
        <v>60</v>
      </c>
      <c r="G973">
        <v>7</v>
      </c>
      <c r="H973">
        <v>7</v>
      </c>
      <c r="I973">
        <v>-280</v>
      </c>
    </row>
    <row r="974" spans="1:9">
      <c r="A974">
        <v>973</v>
      </c>
      <c r="B974">
        <v>1203</v>
      </c>
      <c r="C974">
        <v>690</v>
      </c>
      <c r="D974" t="s">
        <v>451</v>
      </c>
      <c r="E974" t="s">
        <v>386</v>
      </c>
      <c r="F974">
        <v>84</v>
      </c>
      <c r="G974">
        <v>1.5</v>
      </c>
      <c r="H974">
        <v>2.5</v>
      </c>
      <c r="I974">
        <v>-145</v>
      </c>
    </row>
    <row r="975" spans="1:9">
      <c r="A975">
        <v>974</v>
      </c>
      <c r="B975">
        <v>1203</v>
      </c>
      <c r="C975">
        <v>692</v>
      </c>
      <c r="D975" t="s">
        <v>451</v>
      </c>
      <c r="E975" t="s">
        <v>643</v>
      </c>
      <c r="F975">
        <v>72</v>
      </c>
      <c r="G975">
        <v>128.5</v>
      </c>
      <c r="H975">
        <v>129.5</v>
      </c>
      <c r="I975">
        <v>1000</v>
      </c>
    </row>
    <row r="976" spans="1:9">
      <c r="A976">
        <v>975</v>
      </c>
      <c r="B976">
        <v>1203</v>
      </c>
      <c r="C976">
        <v>694</v>
      </c>
      <c r="D976" t="s">
        <v>451</v>
      </c>
      <c r="E976" t="s">
        <v>493</v>
      </c>
      <c r="F976">
        <v>58</v>
      </c>
      <c r="G976">
        <v>131.5</v>
      </c>
      <c r="H976">
        <v>132.5</v>
      </c>
      <c r="I976">
        <v>320</v>
      </c>
    </row>
    <row r="977" spans="1:9">
      <c r="A977">
        <v>976</v>
      </c>
      <c r="B977">
        <v>1203</v>
      </c>
      <c r="C977">
        <v>696</v>
      </c>
      <c r="D977" t="s">
        <v>451</v>
      </c>
      <c r="E977" t="s">
        <v>241</v>
      </c>
      <c r="F977">
        <v>67</v>
      </c>
      <c r="G977">
        <v>5</v>
      </c>
      <c r="H977">
        <v>4</v>
      </c>
      <c r="I977">
        <v>-180</v>
      </c>
    </row>
    <row r="978" spans="1:9">
      <c r="A978">
        <v>977</v>
      </c>
      <c r="B978">
        <v>1203</v>
      </c>
      <c r="C978">
        <v>700</v>
      </c>
      <c r="D978" t="s">
        <v>451</v>
      </c>
      <c r="E978" t="s">
        <v>602</v>
      </c>
      <c r="F978">
        <v>68</v>
      </c>
      <c r="G978">
        <v>6.5</v>
      </c>
      <c r="H978">
        <v>6.5</v>
      </c>
      <c r="I978">
        <v>-280</v>
      </c>
    </row>
    <row r="979" spans="1:9">
      <c r="A979">
        <v>978</v>
      </c>
      <c r="B979">
        <v>1203</v>
      </c>
      <c r="C979">
        <v>702</v>
      </c>
      <c r="D979" t="s">
        <v>451</v>
      </c>
      <c r="E979" t="s">
        <v>595</v>
      </c>
      <c r="F979">
        <v>40</v>
      </c>
      <c r="G979">
        <v>3</v>
      </c>
      <c r="H979">
        <v>2.5</v>
      </c>
      <c r="I979">
        <v>-145</v>
      </c>
    </row>
    <row r="980" spans="1:9">
      <c r="A980">
        <v>979</v>
      </c>
      <c r="B980">
        <v>1203</v>
      </c>
      <c r="C980">
        <v>704</v>
      </c>
      <c r="D980" t="s">
        <v>451</v>
      </c>
      <c r="E980" t="s">
        <v>617</v>
      </c>
      <c r="F980">
        <v>74</v>
      </c>
      <c r="G980">
        <v>18</v>
      </c>
      <c r="H980">
        <v>17</v>
      </c>
      <c r="I980">
        <v>-2000</v>
      </c>
    </row>
    <row r="981" spans="1:9">
      <c r="A981">
        <v>980</v>
      </c>
      <c r="B981">
        <v>1203</v>
      </c>
      <c r="C981">
        <v>706</v>
      </c>
      <c r="D981" t="s">
        <v>451</v>
      </c>
      <c r="E981" t="s">
        <v>141</v>
      </c>
      <c r="F981">
        <v>88</v>
      </c>
      <c r="G981">
        <v>11</v>
      </c>
      <c r="H981">
        <v>9.5</v>
      </c>
      <c r="I981">
        <v>-500</v>
      </c>
    </row>
    <row r="982" spans="1:9">
      <c r="A982">
        <v>981</v>
      </c>
      <c r="B982">
        <v>1203</v>
      </c>
      <c r="C982">
        <v>708</v>
      </c>
      <c r="D982" t="s">
        <v>451</v>
      </c>
      <c r="E982" t="s">
        <v>526</v>
      </c>
      <c r="F982">
        <v>90</v>
      </c>
      <c r="G982">
        <v>17</v>
      </c>
      <c r="H982">
        <v>15</v>
      </c>
      <c r="I982">
        <v>-1800</v>
      </c>
    </row>
    <row r="983" spans="1:9">
      <c r="A983">
        <v>982</v>
      </c>
      <c r="B983">
        <v>1203</v>
      </c>
      <c r="C983">
        <v>710</v>
      </c>
      <c r="D983" t="s">
        <v>451</v>
      </c>
      <c r="E983" t="s">
        <v>590</v>
      </c>
      <c r="F983">
        <v>59</v>
      </c>
      <c r="G983">
        <v>146.5</v>
      </c>
      <c r="H983">
        <v>143.5</v>
      </c>
      <c r="I983">
        <v>180</v>
      </c>
    </row>
    <row r="984" spans="1:9">
      <c r="A984">
        <v>983</v>
      </c>
      <c r="B984">
        <v>1203</v>
      </c>
      <c r="C984">
        <v>712</v>
      </c>
      <c r="D984" t="s">
        <v>451</v>
      </c>
      <c r="E984" t="s">
        <v>625</v>
      </c>
      <c r="F984">
        <v>61</v>
      </c>
      <c r="G984">
        <v>8</v>
      </c>
      <c r="H984">
        <v>7.5</v>
      </c>
      <c r="I984">
        <v>-300</v>
      </c>
    </row>
    <row r="985" spans="1:9">
      <c r="A985">
        <v>984</v>
      </c>
      <c r="B985">
        <v>1203</v>
      </c>
      <c r="C985">
        <v>714</v>
      </c>
      <c r="D985" t="s">
        <v>451</v>
      </c>
      <c r="E985" t="s">
        <v>121</v>
      </c>
      <c r="F985">
        <v>78</v>
      </c>
      <c r="G985">
        <v>18.5</v>
      </c>
      <c r="H985">
        <v>19</v>
      </c>
      <c r="I985">
        <v>-4000</v>
      </c>
    </row>
    <row r="986" spans="1:9">
      <c r="A986">
        <v>985</v>
      </c>
      <c r="B986">
        <v>1203</v>
      </c>
      <c r="C986">
        <v>716</v>
      </c>
      <c r="D986" t="s">
        <v>451</v>
      </c>
      <c r="E986" t="s">
        <v>574</v>
      </c>
      <c r="F986">
        <v>66</v>
      </c>
      <c r="G986">
        <v>7.5</v>
      </c>
      <c r="H986">
        <v>7.5</v>
      </c>
      <c r="I986">
        <v>-350</v>
      </c>
    </row>
    <row r="987" spans="1:9">
      <c r="A987">
        <v>986</v>
      </c>
      <c r="B987">
        <v>1203</v>
      </c>
      <c r="C987">
        <v>718</v>
      </c>
      <c r="D987" t="s">
        <v>451</v>
      </c>
      <c r="E987" t="s">
        <v>478</v>
      </c>
      <c r="F987">
        <v>55</v>
      </c>
      <c r="G987">
        <v>6.5</v>
      </c>
      <c r="H987">
        <v>7.5</v>
      </c>
      <c r="I987">
        <v>-340</v>
      </c>
    </row>
    <row r="988" spans="1:9">
      <c r="A988">
        <v>987</v>
      </c>
      <c r="B988">
        <v>1203</v>
      </c>
      <c r="C988">
        <v>720</v>
      </c>
      <c r="D988" t="s">
        <v>451</v>
      </c>
      <c r="E988" t="s">
        <v>603</v>
      </c>
      <c r="F988">
        <v>64</v>
      </c>
      <c r="G988">
        <v>122.5</v>
      </c>
      <c r="H988">
        <v>129</v>
      </c>
      <c r="I988">
        <v>165</v>
      </c>
    </row>
    <row r="989" spans="1:9">
      <c r="A989">
        <v>988</v>
      </c>
      <c r="B989">
        <v>1203</v>
      </c>
      <c r="C989">
        <v>722</v>
      </c>
      <c r="D989" t="s">
        <v>451</v>
      </c>
      <c r="E989" t="s">
        <v>644</v>
      </c>
      <c r="F989">
        <v>65</v>
      </c>
      <c r="G989">
        <v>3.5</v>
      </c>
      <c r="H989">
        <v>4</v>
      </c>
      <c r="I989">
        <v>-170</v>
      </c>
    </row>
    <row r="990" spans="1:9">
      <c r="A990">
        <v>989</v>
      </c>
      <c r="B990">
        <v>1203</v>
      </c>
      <c r="C990">
        <v>726</v>
      </c>
      <c r="D990" t="s">
        <v>451</v>
      </c>
      <c r="E990" t="s">
        <v>528</v>
      </c>
      <c r="F990">
        <v>64</v>
      </c>
      <c r="G990">
        <v>142.5</v>
      </c>
      <c r="H990">
        <v>143</v>
      </c>
      <c r="I990">
        <v>135</v>
      </c>
    </row>
    <row r="991" spans="1:9">
      <c r="A991">
        <v>990</v>
      </c>
      <c r="B991">
        <v>1203</v>
      </c>
      <c r="C991">
        <v>728</v>
      </c>
      <c r="D991" t="s">
        <v>451</v>
      </c>
      <c r="E991" t="s">
        <v>525</v>
      </c>
      <c r="F991">
        <v>78</v>
      </c>
      <c r="G991">
        <v>137</v>
      </c>
      <c r="H991">
        <v>138</v>
      </c>
      <c r="I991">
        <v>150</v>
      </c>
    </row>
    <row r="992" spans="1:9">
      <c r="A992">
        <v>991</v>
      </c>
      <c r="B992">
        <v>1203</v>
      </c>
      <c r="C992">
        <v>306502</v>
      </c>
      <c r="D992" t="s">
        <v>451</v>
      </c>
      <c r="E992" t="s">
        <v>453</v>
      </c>
      <c r="F992">
        <v>96</v>
      </c>
      <c r="G992">
        <v>26.5</v>
      </c>
      <c r="H992">
        <v>29.5</v>
      </c>
      <c r="I992" t="s">
        <v>488</v>
      </c>
    </row>
    <row r="993" spans="1:9">
      <c r="A993">
        <v>992</v>
      </c>
      <c r="B993">
        <v>1203</v>
      </c>
      <c r="C993">
        <v>306504</v>
      </c>
      <c r="D993" t="s">
        <v>451</v>
      </c>
      <c r="E993" t="s">
        <v>333</v>
      </c>
      <c r="F993">
        <v>80</v>
      </c>
      <c r="G993">
        <v>140.5</v>
      </c>
      <c r="H993">
        <v>141</v>
      </c>
      <c r="I993">
        <v>425</v>
      </c>
    </row>
    <row r="994" spans="1:9">
      <c r="A994">
        <v>993</v>
      </c>
      <c r="B994">
        <v>1203</v>
      </c>
      <c r="C994">
        <v>306506</v>
      </c>
      <c r="D994" t="s">
        <v>451</v>
      </c>
      <c r="E994" t="s">
        <v>309</v>
      </c>
      <c r="F994">
        <v>75</v>
      </c>
      <c r="G994">
        <v>1</v>
      </c>
      <c r="H994">
        <v>2</v>
      </c>
      <c r="I994">
        <v>-135</v>
      </c>
    </row>
    <row r="995" spans="1:9">
      <c r="A995">
        <v>994</v>
      </c>
      <c r="B995">
        <v>1203</v>
      </c>
      <c r="C995">
        <v>306508</v>
      </c>
      <c r="D995" t="s">
        <v>451</v>
      </c>
      <c r="E995" t="s">
        <v>569</v>
      </c>
      <c r="F995">
        <v>80</v>
      </c>
      <c r="G995">
        <v>11.5</v>
      </c>
      <c r="H995">
        <v>12</v>
      </c>
      <c r="I995">
        <v>-700</v>
      </c>
    </row>
    <row r="996" spans="1:9">
      <c r="A996">
        <v>995</v>
      </c>
      <c r="B996">
        <v>1203</v>
      </c>
      <c r="C996">
        <v>306510</v>
      </c>
      <c r="D996" t="s">
        <v>451</v>
      </c>
      <c r="E996" t="s">
        <v>326</v>
      </c>
      <c r="F996">
        <v>80</v>
      </c>
      <c r="G996">
        <v>19.5</v>
      </c>
      <c r="H996">
        <v>18</v>
      </c>
      <c r="I996">
        <v>-2500</v>
      </c>
    </row>
    <row r="997" spans="1:9">
      <c r="A997">
        <v>996</v>
      </c>
      <c r="B997">
        <v>1203</v>
      </c>
      <c r="C997">
        <v>306512</v>
      </c>
      <c r="D997" t="s">
        <v>451</v>
      </c>
      <c r="E997" t="s">
        <v>330</v>
      </c>
      <c r="F997">
        <v>81</v>
      </c>
      <c r="G997">
        <v>3</v>
      </c>
      <c r="H997">
        <v>2.5</v>
      </c>
      <c r="I997">
        <v>-140</v>
      </c>
    </row>
    <row r="998" spans="1:9">
      <c r="A998">
        <v>997</v>
      </c>
      <c r="B998">
        <v>1203</v>
      </c>
      <c r="C998">
        <v>306514</v>
      </c>
      <c r="D998" t="s">
        <v>451</v>
      </c>
      <c r="E998" t="s">
        <v>501</v>
      </c>
      <c r="F998">
        <v>82</v>
      </c>
      <c r="G998">
        <v>32.5</v>
      </c>
      <c r="H998">
        <v>34</v>
      </c>
      <c r="I998" t="s">
        <v>488</v>
      </c>
    </row>
    <row r="999" spans="1:9">
      <c r="A999">
        <v>998</v>
      </c>
      <c r="B999">
        <v>1203</v>
      </c>
      <c r="C999">
        <v>306516</v>
      </c>
      <c r="D999" t="s">
        <v>451</v>
      </c>
      <c r="E999" t="s">
        <v>626</v>
      </c>
      <c r="F999">
        <v>90</v>
      </c>
      <c r="G999">
        <v>9</v>
      </c>
      <c r="H999">
        <v>6.5</v>
      </c>
      <c r="I999">
        <v>-290</v>
      </c>
    </row>
    <row r="1000" spans="1:9">
      <c r="A1000">
        <v>999</v>
      </c>
      <c r="B1000">
        <v>1203</v>
      </c>
      <c r="C1000">
        <v>306518</v>
      </c>
      <c r="D1000" t="s">
        <v>451</v>
      </c>
      <c r="E1000" t="s">
        <v>645</v>
      </c>
      <c r="F1000">
        <v>71</v>
      </c>
      <c r="G1000">
        <v>2</v>
      </c>
      <c r="H1000">
        <v>2</v>
      </c>
      <c r="I1000">
        <v>-125</v>
      </c>
    </row>
    <row r="1001" spans="1:9">
      <c r="A1001">
        <v>1000</v>
      </c>
      <c r="B1001">
        <v>1203</v>
      </c>
      <c r="C1001">
        <v>306520</v>
      </c>
      <c r="D1001" t="s">
        <v>451</v>
      </c>
      <c r="E1001" t="s">
        <v>562</v>
      </c>
      <c r="F1001">
        <v>59</v>
      </c>
      <c r="G1001">
        <v>149.5</v>
      </c>
      <c r="H1001">
        <v>153</v>
      </c>
      <c r="I1001">
        <v>270</v>
      </c>
    </row>
    <row r="1002" spans="1:9">
      <c r="A1002">
        <v>1001</v>
      </c>
      <c r="B1002">
        <v>1203</v>
      </c>
      <c r="C1002">
        <v>306522</v>
      </c>
      <c r="D1002" t="s">
        <v>451</v>
      </c>
      <c r="E1002" t="s">
        <v>229</v>
      </c>
      <c r="F1002">
        <v>63</v>
      </c>
      <c r="G1002">
        <v>129.5</v>
      </c>
      <c r="H1002">
        <v>131.5</v>
      </c>
      <c r="I1002">
        <v>220</v>
      </c>
    </row>
    <row r="1003" spans="1:9">
      <c r="A1003">
        <v>1002</v>
      </c>
      <c r="B1003">
        <v>1203</v>
      </c>
      <c r="C1003">
        <v>306524</v>
      </c>
      <c r="D1003" t="s">
        <v>451</v>
      </c>
      <c r="E1003" t="s">
        <v>553</v>
      </c>
      <c r="F1003">
        <v>75</v>
      </c>
      <c r="G1003">
        <v>7.5</v>
      </c>
      <c r="H1003">
        <v>7.5</v>
      </c>
      <c r="I1003">
        <v>-320</v>
      </c>
    </row>
    <row r="1004" spans="1:9">
      <c r="A1004">
        <v>1003</v>
      </c>
      <c r="B1004">
        <v>1203</v>
      </c>
      <c r="C1004">
        <v>306526</v>
      </c>
      <c r="D1004" t="s">
        <v>451</v>
      </c>
      <c r="E1004" t="s">
        <v>551</v>
      </c>
      <c r="F1004">
        <v>93</v>
      </c>
      <c r="G1004">
        <v>4.5</v>
      </c>
      <c r="H1004">
        <v>5</v>
      </c>
      <c r="I1004">
        <v>-210</v>
      </c>
    </row>
    <row r="1005" spans="1:9">
      <c r="A1005">
        <v>1004</v>
      </c>
      <c r="B1005">
        <v>1203</v>
      </c>
      <c r="C1005">
        <v>306528</v>
      </c>
      <c r="D1005" t="s">
        <v>451</v>
      </c>
      <c r="E1005" t="s">
        <v>456</v>
      </c>
      <c r="F1005">
        <v>86</v>
      </c>
      <c r="G1005">
        <v>3</v>
      </c>
      <c r="H1005">
        <v>4.5</v>
      </c>
      <c r="I1005">
        <v>-190</v>
      </c>
    </row>
    <row r="1006" spans="1:9">
      <c r="A1006">
        <v>1005</v>
      </c>
      <c r="B1006">
        <v>1203</v>
      </c>
      <c r="C1006">
        <v>306530</v>
      </c>
      <c r="D1006" t="s">
        <v>451</v>
      </c>
      <c r="E1006" t="s">
        <v>154</v>
      </c>
      <c r="F1006">
        <v>62</v>
      </c>
      <c r="G1006">
        <v>2.5</v>
      </c>
      <c r="H1006">
        <v>2</v>
      </c>
      <c r="I1006">
        <v>-140</v>
      </c>
    </row>
    <row r="1007" spans="1:9">
      <c r="A1007">
        <v>1006</v>
      </c>
      <c r="B1007">
        <v>1203</v>
      </c>
      <c r="C1007">
        <v>306532</v>
      </c>
      <c r="D1007" t="s">
        <v>451</v>
      </c>
      <c r="E1007" t="s">
        <v>646</v>
      </c>
      <c r="F1007">
        <v>49</v>
      </c>
      <c r="G1007">
        <v>136</v>
      </c>
      <c r="H1007">
        <v>140</v>
      </c>
      <c r="I1007">
        <v>900</v>
      </c>
    </row>
    <row r="1008" spans="1:9">
      <c r="A1008">
        <v>1007</v>
      </c>
      <c r="B1008">
        <v>1203</v>
      </c>
      <c r="C1008">
        <v>306534</v>
      </c>
      <c r="D1008" t="s">
        <v>451</v>
      </c>
      <c r="E1008" t="s">
        <v>254</v>
      </c>
      <c r="F1008">
        <v>68</v>
      </c>
      <c r="G1008">
        <v>13</v>
      </c>
      <c r="H1008">
        <v>13</v>
      </c>
      <c r="I1008">
        <v>-1200</v>
      </c>
    </row>
    <row r="1009" spans="1:9">
      <c r="A1009">
        <v>1008</v>
      </c>
      <c r="B1009">
        <v>1203</v>
      </c>
      <c r="C1009">
        <v>306536</v>
      </c>
      <c r="D1009" t="s">
        <v>451</v>
      </c>
      <c r="E1009" t="s">
        <v>257</v>
      </c>
      <c r="F1009">
        <v>88</v>
      </c>
      <c r="G1009">
        <v>25.5</v>
      </c>
      <c r="H1009">
        <v>26</v>
      </c>
      <c r="I1009" t="s">
        <v>488</v>
      </c>
    </row>
    <row r="1010" spans="1:9">
      <c r="A1010">
        <v>1009</v>
      </c>
      <c r="B1010">
        <v>1203</v>
      </c>
      <c r="C1010">
        <v>306538</v>
      </c>
      <c r="D1010" t="s">
        <v>451</v>
      </c>
      <c r="E1010" t="s">
        <v>628</v>
      </c>
      <c r="F1010">
        <v>77</v>
      </c>
      <c r="G1010">
        <v>3.5</v>
      </c>
      <c r="H1010">
        <v>4</v>
      </c>
      <c r="I1010">
        <v>-180</v>
      </c>
    </row>
    <row r="1011" spans="1:9">
      <c r="A1011">
        <v>1010</v>
      </c>
      <c r="B1011">
        <v>1203</v>
      </c>
      <c r="C1011">
        <v>306540</v>
      </c>
      <c r="D1011" t="s">
        <v>451</v>
      </c>
      <c r="E1011" t="s">
        <v>63</v>
      </c>
      <c r="F1011">
        <v>56</v>
      </c>
      <c r="G1011">
        <v>2</v>
      </c>
      <c r="H1011">
        <v>136.5</v>
      </c>
      <c r="I1011">
        <v>100</v>
      </c>
    </row>
    <row r="1012" spans="1:9">
      <c r="A1012">
        <v>1011</v>
      </c>
      <c r="B1012">
        <v>1203</v>
      </c>
      <c r="C1012">
        <v>306542</v>
      </c>
      <c r="D1012" t="s">
        <v>451</v>
      </c>
      <c r="E1012" t="s">
        <v>580</v>
      </c>
      <c r="F1012">
        <v>61</v>
      </c>
      <c r="G1012">
        <v>3.5</v>
      </c>
      <c r="H1012">
        <v>2.5</v>
      </c>
      <c r="I1012">
        <v>-140</v>
      </c>
    </row>
    <row r="1013" spans="1:9">
      <c r="A1013">
        <v>1012</v>
      </c>
      <c r="B1013">
        <v>1203</v>
      </c>
      <c r="C1013">
        <v>306544</v>
      </c>
      <c r="D1013" t="s">
        <v>451</v>
      </c>
      <c r="E1013" t="s">
        <v>239</v>
      </c>
      <c r="F1013">
        <v>66</v>
      </c>
      <c r="G1013">
        <v>5</v>
      </c>
      <c r="H1013">
        <v>4</v>
      </c>
      <c r="I1013">
        <v>-170</v>
      </c>
    </row>
    <row r="1014" spans="1:9">
      <c r="A1014">
        <v>1013</v>
      </c>
      <c r="B1014">
        <v>1203</v>
      </c>
      <c r="C1014">
        <v>306546</v>
      </c>
      <c r="D1014" t="s">
        <v>451</v>
      </c>
      <c r="E1014" t="s">
        <v>354</v>
      </c>
      <c r="F1014">
        <v>74</v>
      </c>
      <c r="G1014">
        <v>143.5</v>
      </c>
      <c r="H1014">
        <v>143</v>
      </c>
      <c r="I1014">
        <v>115</v>
      </c>
    </row>
    <row r="1015" spans="1:9">
      <c r="A1015">
        <v>1014</v>
      </c>
      <c r="B1015">
        <v>1203</v>
      </c>
      <c r="C1015">
        <v>306548</v>
      </c>
      <c r="D1015" t="s">
        <v>451</v>
      </c>
      <c r="E1015" t="s">
        <v>565</v>
      </c>
      <c r="F1015">
        <v>71</v>
      </c>
      <c r="G1015">
        <v>5</v>
      </c>
      <c r="H1015">
        <v>4</v>
      </c>
      <c r="I1015">
        <v>-170</v>
      </c>
    </row>
    <row r="1016" spans="1:9">
      <c r="A1016">
        <v>1015</v>
      </c>
      <c r="B1016">
        <v>1203</v>
      </c>
      <c r="C1016">
        <v>306550</v>
      </c>
      <c r="D1016" t="s">
        <v>451</v>
      </c>
      <c r="E1016" t="s">
        <v>618</v>
      </c>
      <c r="F1016">
        <v>77</v>
      </c>
      <c r="G1016">
        <v>154.5</v>
      </c>
      <c r="H1016">
        <v>154.5</v>
      </c>
      <c r="I1016">
        <v>600</v>
      </c>
    </row>
    <row r="1017" spans="1:9">
      <c r="A1017">
        <v>1016</v>
      </c>
      <c r="B1017">
        <v>1203</v>
      </c>
      <c r="C1017">
        <v>306552</v>
      </c>
      <c r="D1017" t="s">
        <v>451</v>
      </c>
      <c r="E1017" t="s">
        <v>155</v>
      </c>
      <c r="F1017">
        <v>72</v>
      </c>
      <c r="G1017">
        <v>10.5</v>
      </c>
      <c r="H1017">
        <v>10</v>
      </c>
      <c r="I1017">
        <v>-500</v>
      </c>
    </row>
    <row r="1018" spans="1:9">
      <c r="A1018">
        <v>1017</v>
      </c>
      <c r="B1018">
        <v>1203</v>
      </c>
      <c r="C1018">
        <v>306554</v>
      </c>
      <c r="D1018" t="s">
        <v>451</v>
      </c>
      <c r="E1018" t="s">
        <v>637</v>
      </c>
      <c r="F1018">
        <v>64</v>
      </c>
      <c r="G1018">
        <v>6.5</v>
      </c>
      <c r="H1018">
        <v>7</v>
      </c>
      <c r="I1018">
        <v>-300</v>
      </c>
    </row>
    <row r="1019" spans="1:9">
      <c r="A1019">
        <v>1018</v>
      </c>
      <c r="B1019">
        <v>1203</v>
      </c>
      <c r="C1019">
        <v>306556</v>
      </c>
      <c r="D1019" t="s">
        <v>451</v>
      </c>
      <c r="E1019" t="s">
        <v>496</v>
      </c>
      <c r="F1019">
        <v>63</v>
      </c>
      <c r="G1019">
        <v>1.5</v>
      </c>
      <c r="H1019">
        <v>132</v>
      </c>
      <c r="I1019">
        <v>105</v>
      </c>
    </row>
    <row r="1020" spans="1:9">
      <c r="A1020">
        <v>1019</v>
      </c>
      <c r="B1020">
        <v>1203</v>
      </c>
      <c r="C1020">
        <v>306558</v>
      </c>
      <c r="D1020" t="s">
        <v>451</v>
      </c>
      <c r="E1020" t="s">
        <v>491</v>
      </c>
      <c r="F1020">
        <v>68</v>
      </c>
      <c r="G1020">
        <v>5.5</v>
      </c>
      <c r="H1020">
        <v>7.5</v>
      </c>
      <c r="I1020">
        <v>-310</v>
      </c>
    </row>
    <row r="1021" spans="1:9">
      <c r="A1021">
        <v>1020</v>
      </c>
      <c r="B1021">
        <v>1204</v>
      </c>
      <c r="C1021">
        <v>736</v>
      </c>
      <c r="D1021" t="s">
        <v>451</v>
      </c>
      <c r="E1021" t="s">
        <v>519</v>
      </c>
      <c r="F1021">
        <v>77</v>
      </c>
      <c r="G1021">
        <v>3</v>
      </c>
      <c r="H1021">
        <v>2.5</v>
      </c>
      <c r="I1021">
        <v>-130</v>
      </c>
    </row>
    <row r="1022" spans="1:9">
      <c r="A1022">
        <v>1021</v>
      </c>
      <c r="B1022">
        <v>1204</v>
      </c>
      <c r="C1022">
        <v>740</v>
      </c>
      <c r="D1022" t="s">
        <v>451</v>
      </c>
      <c r="E1022" t="s">
        <v>420</v>
      </c>
      <c r="F1022">
        <v>90</v>
      </c>
      <c r="G1022">
        <v>15</v>
      </c>
      <c r="H1022">
        <v>16</v>
      </c>
      <c r="I1022">
        <v>-1800</v>
      </c>
    </row>
    <row r="1023" spans="1:9">
      <c r="A1023">
        <v>1022</v>
      </c>
      <c r="B1023">
        <v>1204</v>
      </c>
      <c r="C1023">
        <v>742</v>
      </c>
      <c r="D1023" t="s">
        <v>451</v>
      </c>
      <c r="E1023" t="s">
        <v>339</v>
      </c>
      <c r="F1023">
        <v>53</v>
      </c>
      <c r="G1023">
        <v>137</v>
      </c>
      <c r="H1023">
        <v>135.5</v>
      </c>
      <c r="I1023">
        <v>500</v>
      </c>
    </row>
    <row r="1024" spans="1:9">
      <c r="A1024">
        <v>1023</v>
      </c>
      <c r="B1024">
        <v>1204</v>
      </c>
      <c r="C1024">
        <v>744</v>
      </c>
      <c r="D1024" t="s">
        <v>451</v>
      </c>
      <c r="E1024" t="s">
        <v>466</v>
      </c>
      <c r="F1024">
        <v>87</v>
      </c>
      <c r="G1024">
        <v>137.5</v>
      </c>
      <c r="H1024">
        <v>135.5</v>
      </c>
      <c r="I1024">
        <v>175</v>
      </c>
    </row>
    <row r="1025" spans="1:9">
      <c r="A1025">
        <v>1024</v>
      </c>
      <c r="B1025">
        <v>1204</v>
      </c>
      <c r="C1025">
        <v>746</v>
      </c>
      <c r="D1025" t="s">
        <v>451</v>
      </c>
      <c r="E1025" t="s">
        <v>68</v>
      </c>
      <c r="F1025">
        <v>76</v>
      </c>
      <c r="G1025">
        <v>13.5</v>
      </c>
      <c r="H1025">
        <v>14</v>
      </c>
      <c r="I1025">
        <v>-1200</v>
      </c>
    </row>
    <row r="1026" spans="1:9">
      <c r="A1026">
        <v>1025</v>
      </c>
      <c r="B1026">
        <v>1204</v>
      </c>
      <c r="C1026">
        <v>748</v>
      </c>
      <c r="D1026" t="s">
        <v>451</v>
      </c>
      <c r="E1026" t="s">
        <v>157</v>
      </c>
      <c r="F1026">
        <v>70</v>
      </c>
      <c r="G1026">
        <v>137</v>
      </c>
      <c r="H1026">
        <v>139.5</v>
      </c>
      <c r="I1026">
        <v>140</v>
      </c>
    </row>
    <row r="1027" spans="1:9">
      <c r="A1027">
        <v>1026</v>
      </c>
      <c r="B1027">
        <v>1204</v>
      </c>
      <c r="C1027">
        <v>750</v>
      </c>
      <c r="D1027" t="s">
        <v>451</v>
      </c>
      <c r="E1027" t="s">
        <v>362</v>
      </c>
      <c r="F1027">
        <v>66</v>
      </c>
      <c r="G1027">
        <v>1</v>
      </c>
      <c r="H1027">
        <v>129</v>
      </c>
      <c r="I1027">
        <v>145</v>
      </c>
    </row>
    <row r="1028" spans="1:9">
      <c r="A1028">
        <v>1027</v>
      </c>
      <c r="B1028">
        <v>1204</v>
      </c>
      <c r="C1028">
        <v>752</v>
      </c>
      <c r="D1028" t="s">
        <v>451</v>
      </c>
      <c r="E1028" t="s">
        <v>506</v>
      </c>
      <c r="F1028">
        <v>80</v>
      </c>
      <c r="G1028">
        <v>7.5</v>
      </c>
      <c r="H1028">
        <v>7</v>
      </c>
      <c r="I1028">
        <v>-330</v>
      </c>
    </row>
    <row r="1029" spans="1:9">
      <c r="A1029">
        <v>1028</v>
      </c>
      <c r="B1029">
        <v>1204</v>
      </c>
      <c r="C1029">
        <v>754</v>
      </c>
      <c r="D1029" t="s">
        <v>451</v>
      </c>
      <c r="E1029" t="s">
        <v>245</v>
      </c>
      <c r="F1029">
        <v>69</v>
      </c>
      <c r="G1029">
        <v>5.5</v>
      </c>
      <c r="H1029">
        <v>5.5</v>
      </c>
      <c r="I1029">
        <v>-240</v>
      </c>
    </row>
    <row r="1030" spans="1:9">
      <c r="A1030">
        <v>1029</v>
      </c>
      <c r="B1030">
        <v>1204</v>
      </c>
      <c r="C1030">
        <v>756</v>
      </c>
      <c r="D1030" t="s">
        <v>451</v>
      </c>
      <c r="E1030" t="s">
        <v>629</v>
      </c>
      <c r="F1030">
        <v>73</v>
      </c>
      <c r="G1030">
        <v>147.5</v>
      </c>
      <c r="H1030">
        <v>148.5</v>
      </c>
      <c r="I1030">
        <v>400</v>
      </c>
    </row>
    <row r="1031" spans="1:9">
      <c r="A1031">
        <v>1030</v>
      </c>
      <c r="B1031">
        <v>1204</v>
      </c>
      <c r="C1031">
        <v>758</v>
      </c>
      <c r="D1031" t="s">
        <v>451</v>
      </c>
      <c r="E1031" t="s">
        <v>469</v>
      </c>
      <c r="F1031">
        <v>71</v>
      </c>
      <c r="G1031">
        <v>3.5</v>
      </c>
      <c r="H1031">
        <v>6.5</v>
      </c>
      <c r="I1031">
        <v>-280</v>
      </c>
    </row>
    <row r="1032" spans="1:9">
      <c r="A1032">
        <v>1031</v>
      </c>
      <c r="B1032">
        <v>1204</v>
      </c>
      <c r="C1032">
        <v>760</v>
      </c>
      <c r="D1032" t="s">
        <v>451</v>
      </c>
      <c r="E1032" t="s">
        <v>486</v>
      </c>
      <c r="F1032">
        <v>73</v>
      </c>
      <c r="G1032">
        <v>140</v>
      </c>
      <c r="H1032">
        <v>141.5</v>
      </c>
      <c r="I1032">
        <v>105</v>
      </c>
    </row>
    <row r="1033" spans="1:9">
      <c r="A1033">
        <v>1032</v>
      </c>
      <c r="B1033">
        <v>1204</v>
      </c>
      <c r="C1033">
        <v>762</v>
      </c>
      <c r="D1033" t="s">
        <v>451</v>
      </c>
      <c r="E1033" t="s">
        <v>511</v>
      </c>
      <c r="F1033">
        <v>80</v>
      </c>
      <c r="G1033">
        <v>1</v>
      </c>
      <c r="I1033">
        <v>-110</v>
      </c>
    </row>
    <row r="1034" spans="1:9">
      <c r="A1034">
        <v>1033</v>
      </c>
      <c r="B1034">
        <v>1204</v>
      </c>
      <c r="C1034">
        <v>764</v>
      </c>
      <c r="D1034" t="s">
        <v>451</v>
      </c>
      <c r="E1034" t="s">
        <v>647</v>
      </c>
      <c r="F1034">
        <v>71</v>
      </c>
      <c r="G1034">
        <v>6.5</v>
      </c>
      <c r="H1034">
        <v>5</v>
      </c>
      <c r="I1034">
        <v>-215</v>
      </c>
    </row>
    <row r="1035" spans="1:9">
      <c r="A1035">
        <v>1034</v>
      </c>
      <c r="B1035">
        <v>1204</v>
      </c>
      <c r="C1035">
        <v>766</v>
      </c>
      <c r="D1035" t="s">
        <v>451</v>
      </c>
      <c r="E1035" t="s">
        <v>567</v>
      </c>
      <c r="F1035">
        <v>78</v>
      </c>
      <c r="G1035">
        <v>149</v>
      </c>
      <c r="H1035">
        <v>149.5</v>
      </c>
      <c r="I1035">
        <v>230</v>
      </c>
    </row>
    <row r="1036" spans="1:9">
      <c r="A1036">
        <v>1035</v>
      </c>
      <c r="B1036">
        <v>1204</v>
      </c>
      <c r="C1036">
        <v>768</v>
      </c>
      <c r="D1036" t="s">
        <v>451</v>
      </c>
      <c r="E1036" t="s">
        <v>248</v>
      </c>
      <c r="F1036">
        <v>60</v>
      </c>
      <c r="G1036">
        <v>6</v>
      </c>
      <c r="H1036">
        <v>6</v>
      </c>
      <c r="I1036">
        <v>-265</v>
      </c>
    </row>
    <row r="1037" spans="1:9">
      <c r="A1037">
        <v>1036</v>
      </c>
      <c r="B1037">
        <v>1204</v>
      </c>
      <c r="C1037">
        <v>770</v>
      </c>
      <c r="D1037" t="s">
        <v>451</v>
      </c>
      <c r="E1037" t="s">
        <v>122</v>
      </c>
      <c r="F1037">
        <v>96</v>
      </c>
      <c r="G1037">
        <v>21</v>
      </c>
      <c r="H1037">
        <v>21.5</v>
      </c>
      <c r="I1037">
        <v>-4000</v>
      </c>
    </row>
    <row r="1038" spans="1:9">
      <c r="A1038">
        <v>1037</v>
      </c>
      <c r="B1038">
        <v>1204</v>
      </c>
      <c r="C1038">
        <v>772</v>
      </c>
      <c r="D1038" t="s">
        <v>451</v>
      </c>
      <c r="E1038" t="s">
        <v>464</v>
      </c>
      <c r="F1038">
        <v>65</v>
      </c>
      <c r="G1038">
        <v>2.5</v>
      </c>
      <c r="H1038">
        <v>2.5</v>
      </c>
      <c r="I1038">
        <v>-140</v>
      </c>
    </row>
    <row r="1039" spans="1:9">
      <c r="A1039">
        <v>1038</v>
      </c>
      <c r="B1039">
        <v>1204</v>
      </c>
      <c r="C1039">
        <v>774</v>
      </c>
      <c r="D1039" t="s">
        <v>451</v>
      </c>
      <c r="E1039" t="s">
        <v>342</v>
      </c>
      <c r="F1039">
        <v>53</v>
      </c>
      <c r="G1039">
        <v>13.5</v>
      </c>
      <c r="H1039">
        <v>14.5</v>
      </c>
      <c r="I1039">
        <v>-1600</v>
      </c>
    </row>
    <row r="1040" spans="1:9">
      <c r="A1040">
        <v>1039</v>
      </c>
      <c r="B1040">
        <v>1204</v>
      </c>
      <c r="C1040">
        <v>776</v>
      </c>
      <c r="D1040" t="s">
        <v>451</v>
      </c>
      <c r="E1040" t="s">
        <v>374</v>
      </c>
      <c r="F1040">
        <v>65</v>
      </c>
      <c r="G1040">
        <v>10</v>
      </c>
      <c r="H1040">
        <v>10</v>
      </c>
      <c r="I1040">
        <v>-600</v>
      </c>
    </row>
    <row r="1041" spans="1:9">
      <c r="A1041">
        <v>1040</v>
      </c>
      <c r="B1041">
        <v>1204</v>
      </c>
      <c r="C1041">
        <v>778</v>
      </c>
      <c r="D1041" t="s">
        <v>451</v>
      </c>
      <c r="E1041" t="s">
        <v>402</v>
      </c>
      <c r="F1041">
        <v>81</v>
      </c>
      <c r="G1041">
        <v>22.5</v>
      </c>
      <c r="H1041">
        <v>23.5</v>
      </c>
      <c r="I1041">
        <v>-8000</v>
      </c>
    </row>
    <row r="1042" spans="1:9">
      <c r="A1042">
        <v>1041</v>
      </c>
      <c r="B1042">
        <v>1204</v>
      </c>
      <c r="C1042">
        <v>780</v>
      </c>
      <c r="D1042" t="s">
        <v>451</v>
      </c>
      <c r="E1042" t="s">
        <v>226</v>
      </c>
      <c r="F1042">
        <v>89</v>
      </c>
      <c r="G1042">
        <v>18</v>
      </c>
      <c r="H1042">
        <v>19.5</v>
      </c>
      <c r="I1042">
        <v>-3000</v>
      </c>
    </row>
    <row r="1043" spans="1:9">
      <c r="A1043">
        <v>1042</v>
      </c>
      <c r="B1043">
        <v>1204</v>
      </c>
      <c r="C1043">
        <v>782</v>
      </c>
      <c r="D1043" t="s">
        <v>451</v>
      </c>
      <c r="E1043" t="s">
        <v>207</v>
      </c>
      <c r="F1043">
        <v>63</v>
      </c>
      <c r="G1043">
        <v>14</v>
      </c>
      <c r="H1043">
        <v>13.5</v>
      </c>
      <c r="I1043">
        <v>-1200</v>
      </c>
    </row>
    <row r="1044" spans="1:9">
      <c r="A1044">
        <v>1043</v>
      </c>
      <c r="B1044">
        <v>1204</v>
      </c>
      <c r="C1044">
        <v>784</v>
      </c>
      <c r="D1044" t="s">
        <v>451</v>
      </c>
      <c r="E1044" t="s">
        <v>459</v>
      </c>
      <c r="F1044">
        <v>68</v>
      </c>
      <c r="G1044">
        <v>4.5</v>
      </c>
      <c r="H1044">
        <v>5</v>
      </c>
      <c r="I1044">
        <v>-220</v>
      </c>
    </row>
    <row r="1045" spans="1:9">
      <c r="A1045">
        <v>1044</v>
      </c>
      <c r="B1045">
        <v>1204</v>
      </c>
      <c r="C1045">
        <v>786</v>
      </c>
      <c r="D1045" t="s">
        <v>451</v>
      </c>
      <c r="E1045" t="s">
        <v>452</v>
      </c>
      <c r="F1045">
        <v>63</v>
      </c>
      <c r="G1045">
        <v>6.5</v>
      </c>
      <c r="H1045">
        <v>6</v>
      </c>
      <c r="I1045">
        <v>-275</v>
      </c>
    </row>
    <row r="1046" spans="1:9">
      <c r="A1046">
        <v>1045</v>
      </c>
      <c r="B1046">
        <v>1204</v>
      </c>
      <c r="C1046">
        <v>788</v>
      </c>
      <c r="D1046" t="s">
        <v>451</v>
      </c>
      <c r="E1046" t="s">
        <v>514</v>
      </c>
      <c r="F1046">
        <v>64</v>
      </c>
      <c r="G1046">
        <v>152.5</v>
      </c>
      <c r="H1046">
        <v>152.5</v>
      </c>
      <c r="I1046">
        <v>145</v>
      </c>
    </row>
    <row r="1047" spans="1:9">
      <c r="A1047">
        <v>1046</v>
      </c>
      <c r="B1047">
        <v>1204</v>
      </c>
      <c r="C1047">
        <v>306568</v>
      </c>
      <c r="D1047" t="s">
        <v>451</v>
      </c>
      <c r="E1047" t="s">
        <v>228</v>
      </c>
      <c r="F1047">
        <v>97</v>
      </c>
      <c r="G1047">
        <v>9.5</v>
      </c>
      <c r="H1047">
        <v>12</v>
      </c>
      <c r="I1047">
        <v>-900</v>
      </c>
    </row>
    <row r="1048" spans="1:9">
      <c r="A1048">
        <v>1047</v>
      </c>
      <c r="B1048">
        <v>1204</v>
      </c>
      <c r="C1048">
        <v>306570</v>
      </c>
      <c r="D1048" t="s">
        <v>451</v>
      </c>
      <c r="E1048" t="s">
        <v>413</v>
      </c>
      <c r="F1048">
        <v>73</v>
      </c>
      <c r="G1048">
        <v>8.5</v>
      </c>
      <c r="H1048">
        <v>9</v>
      </c>
      <c r="I1048">
        <v>-500</v>
      </c>
    </row>
    <row r="1049" spans="1:9">
      <c r="A1049">
        <v>1048</v>
      </c>
      <c r="B1049">
        <v>1204</v>
      </c>
      <c r="C1049">
        <v>306572</v>
      </c>
      <c r="D1049" t="s">
        <v>451</v>
      </c>
      <c r="E1049" t="s">
        <v>194</v>
      </c>
      <c r="F1049">
        <v>89</v>
      </c>
      <c r="G1049">
        <v>16</v>
      </c>
      <c r="H1049">
        <v>18.5</v>
      </c>
      <c r="I1049">
        <v>-2000</v>
      </c>
    </row>
    <row r="1050" spans="1:9">
      <c r="A1050">
        <v>1049</v>
      </c>
      <c r="B1050">
        <v>1204</v>
      </c>
      <c r="C1050">
        <v>306574</v>
      </c>
      <c r="D1050" t="s">
        <v>451</v>
      </c>
      <c r="E1050" t="s">
        <v>303</v>
      </c>
      <c r="F1050">
        <v>51</v>
      </c>
      <c r="G1050">
        <v>134.5</v>
      </c>
      <c r="H1050">
        <v>133.5</v>
      </c>
      <c r="I1050">
        <v>450</v>
      </c>
    </row>
    <row r="1051" spans="1:9">
      <c r="A1051">
        <v>1050</v>
      </c>
      <c r="B1051">
        <v>1204</v>
      </c>
      <c r="C1051">
        <v>306576</v>
      </c>
      <c r="D1051" t="s">
        <v>451</v>
      </c>
      <c r="E1051" t="s">
        <v>235</v>
      </c>
      <c r="F1051">
        <v>43</v>
      </c>
      <c r="G1051">
        <v>129.5</v>
      </c>
      <c r="H1051">
        <v>127</v>
      </c>
      <c r="I1051">
        <v>245</v>
      </c>
    </row>
    <row r="1052" spans="1:9">
      <c r="A1052">
        <v>1051</v>
      </c>
      <c r="B1052">
        <v>1204</v>
      </c>
      <c r="C1052">
        <v>306578</v>
      </c>
      <c r="D1052" t="s">
        <v>451</v>
      </c>
      <c r="E1052" t="s">
        <v>348</v>
      </c>
      <c r="F1052">
        <v>86</v>
      </c>
      <c r="G1052">
        <v>1</v>
      </c>
      <c r="H1052">
        <v>2</v>
      </c>
      <c r="I1052">
        <v>-135</v>
      </c>
    </row>
    <row r="1053" spans="1:9">
      <c r="A1053">
        <v>1052</v>
      </c>
      <c r="B1053">
        <v>1204</v>
      </c>
      <c r="C1053">
        <v>306580</v>
      </c>
      <c r="D1053" t="s">
        <v>451</v>
      </c>
      <c r="E1053" t="s">
        <v>460</v>
      </c>
      <c r="F1053">
        <v>84</v>
      </c>
      <c r="G1053">
        <v>3.5</v>
      </c>
      <c r="H1053">
        <v>2.5</v>
      </c>
      <c r="I1053">
        <v>-150</v>
      </c>
    </row>
    <row r="1054" spans="1:9">
      <c r="A1054">
        <v>1053</v>
      </c>
      <c r="B1054">
        <v>1204</v>
      </c>
      <c r="C1054">
        <v>306582</v>
      </c>
      <c r="D1054" t="s">
        <v>451</v>
      </c>
      <c r="E1054" t="s">
        <v>554</v>
      </c>
      <c r="F1054">
        <v>84</v>
      </c>
      <c r="G1054">
        <v>133</v>
      </c>
      <c r="H1054">
        <v>134</v>
      </c>
      <c r="I1054">
        <v>225</v>
      </c>
    </row>
    <row r="1055" spans="1:9">
      <c r="A1055">
        <v>1054</v>
      </c>
      <c r="B1055">
        <v>1204</v>
      </c>
      <c r="C1055">
        <v>306584</v>
      </c>
      <c r="D1055" t="s">
        <v>451</v>
      </c>
      <c r="E1055" t="s">
        <v>42</v>
      </c>
      <c r="F1055">
        <v>94</v>
      </c>
      <c r="G1055">
        <v>28</v>
      </c>
      <c r="H1055">
        <v>27.5</v>
      </c>
      <c r="I1055" t="s">
        <v>488</v>
      </c>
    </row>
    <row r="1056" spans="1:9">
      <c r="A1056">
        <v>1055</v>
      </c>
      <c r="B1056">
        <v>1204</v>
      </c>
      <c r="C1056">
        <v>306586</v>
      </c>
      <c r="D1056" t="s">
        <v>451</v>
      </c>
      <c r="E1056" t="s">
        <v>610</v>
      </c>
      <c r="F1056">
        <v>74</v>
      </c>
      <c r="G1056">
        <v>7.5</v>
      </c>
      <c r="H1056">
        <v>7.5</v>
      </c>
      <c r="I1056">
        <v>-340</v>
      </c>
    </row>
    <row r="1057" spans="1:9">
      <c r="A1057">
        <v>1056</v>
      </c>
      <c r="B1057">
        <v>1205</v>
      </c>
      <c r="C1057">
        <v>852</v>
      </c>
      <c r="D1057" t="s">
        <v>451</v>
      </c>
      <c r="E1057" t="s">
        <v>624</v>
      </c>
      <c r="F1057">
        <v>68</v>
      </c>
      <c r="G1057">
        <v>6.5</v>
      </c>
      <c r="H1057">
        <v>6</v>
      </c>
      <c r="I1057">
        <v>-260</v>
      </c>
    </row>
    <row r="1058" spans="1:9">
      <c r="A1058">
        <v>1057</v>
      </c>
      <c r="B1058">
        <v>1205</v>
      </c>
      <c r="C1058">
        <v>854</v>
      </c>
      <c r="D1058" t="s">
        <v>451</v>
      </c>
      <c r="E1058" t="s">
        <v>205</v>
      </c>
      <c r="F1058">
        <v>73</v>
      </c>
      <c r="G1058">
        <v>16</v>
      </c>
      <c r="H1058">
        <v>15.5</v>
      </c>
      <c r="I1058">
        <v>-1800</v>
      </c>
    </row>
    <row r="1059" spans="1:9">
      <c r="A1059">
        <v>1058</v>
      </c>
      <c r="B1059">
        <v>1205</v>
      </c>
      <c r="C1059">
        <v>856</v>
      </c>
      <c r="D1059" t="s">
        <v>451</v>
      </c>
      <c r="E1059" t="s">
        <v>482</v>
      </c>
      <c r="F1059">
        <v>60</v>
      </c>
      <c r="G1059">
        <v>15.5</v>
      </c>
      <c r="H1059">
        <v>16.5</v>
      </c>
      <c r="I1059">
        <v>-2500</v>
      </c>
    </row>
    <row r="1060" spans="1:9">
      <c r="A1060">
        <v>1059</v>
      </c>
      <c r="B1060">
        <v>1205</v>
      </c>
      <c r="C1060">
        <v>858</v>
      </c>
      <c r="D1060" t="s">
        <v>451</v>
      </c>
      <c r="E1060" t="s">
        <v>526</v>
      </c>
      <c r="F1060">
        <v>62</v>
      </c>
      <c r="G1060">
        <v>15</v>
      </c>
      <c r="H1060">
        <v>13.5</v>
      </c>
      <c r="I1060">
        <v>-1200</v>
      </c>
    </row>
    <row r="1061" spans="1:9">
      <c r="A1061">
        <v>1060</v>
      </c>
      <c r="B1061">
        <v>1205</v>
      </c>
      <c r="C1061">
        <v>306596</v>
      </c>
      <c r="D1061" t="s">
        <v>451</v>
      </c>
      <c r="E1061" t="s">
        <v>389</v>
      </c>
      <c r="F1061">
        <v>87</v>
      </c>
      <c r="G1061">
        <v>15.5</v>
      </c>
      <c r="H1061">
        <v>13</v>
      </c>
      <c r="I1061">
        <v>-1200</v>
      </c>
    </row>
    <row r="1062" spans="1:9">
      <c r="A1062">
        <v>1061</v>
      </c>
      <c r="B1062">
        <v>1205</v>
      </c>
      <c r="C1062">
        <v>306598</v>
      </c>
      <c r="D1062" t="s">
        <v>451</v>
      </c>
      <c r="E1062" t="s">
        <v>641</v>
      </c>
      <c r="F1062">
        <v>64</v>
      </c>
      <c r="G1062">
        <v>143.5</v>
      </c>
      <c r="H1062">
        <v>145</v>
      </c>
      <c r="I1062">
        <v>850</v>
      </c>
    </row>
    <row r="1063" spans="1:9">
      <c r="A1063">
        <v>1062</v>
      </c>
      <c r="B1063">
        <v>1205</v>
      </c>
      <c r="C1063">
        <v>306600</v>
      </c>
      <c r="D1063" t="s">
        <v>451</v>
      </c>
      <c r="E1063" t="s">
        <v>611</v>
      </c>
      <c r="F1063">
        <v>65</v>
      </c>
      <c r="G1063">
        <v>139</v>
      </c>
      <c r="H1063">
        <v>139.5</v>
      </c>
      <c r="I1063">
        <v>190</v>
      </c>
    </row>
    <row r="1064" spans="1:9">
      <c r="A1064">
        <v>1063</v>
      </c>
      <c r="B1064">
        <v>1206</v>
      </c>
      <c r="C1064">
        <v>602</v>
      </c>
      <c r="D1064" t="s">
        <v>451</v>
      </c>
      <c r="E1064" t="s">
        <v>535</v>
      </c>
      <c r="F1064">
        <v>79</v>
      </c>
      <c r="G1064">
        <v>3</v>
      </c>
      <c r="H1064">
        <v>4.5</v>
      </c>
      <c r="I1064">
        <v>-180</v>
      </c>
    </row>
    <row r="1065" spans="1:9">
      <c r="A1065">
        <v>1064</v>
      </c>
      <c r="B1065">
        <v>1206</v>
      </c>
      <c r="C1065">
        <v>604</v>
      </c>
      <c r="D1065" t="s">
        <v>451</v>
      </c>
      <c r="E1065" t="s">
        <v>290</v>
      </c>
      <c r="F1065">
        <v>95</v>
      </c>
      <c r="G1065">
        <v>16.5</v>
      </c>
      <c r="H1065">
        <v>16.5</v>
      </c>
      <c r="I1065">
        <v>-2000</v>
      </c>
    </row>
    <row r="1066" spans="1:9">
      <c r="A1066">
        <v>1065</v>
      </c>
      <c r="B1066">
        <v>1206</v>
      </c>
      <c r="C1066">
        <v>606</v>
      </c>
      <c r="D1066" t="s">
        <v>451</v>
      </c>
      <c r="E1066" t="s">
        <v>219</v>
      </c>
      <c r="F1066">
        <v>71</v>
      </c>
      <c r="G1066">
        <v>6.5</v>
      </c>
      <c r="H1066">
        <v>6.5</v>
      </c>
      <c r="I1066">
        <v>-260</v>
      </c>
    </row>
    <row r="1067" spans="1:9">
      <c r="A1067">
        <v>1066</v>
      </c>
      <c r="B1067">
        <v>1206</v>
      </c>
      <c r="C1067">
        <v>610</v>
      </c>
      <c r="D1067" t="s">
        <v>451</v>
      </c>
      <c r="E1067" t="s">
        <v>270</v>
      </c>
      <c r="F1067">
        <v>65</v>
      </c>
      <c r="G1067">
        <v>19</v>
      </c>
      <c r="H1067">
        <v>20.5</v>
      </c>
      <c r="I1067">
        <v>-4000</v>
      </c>
    </row>
    <row r="1068" spans="1:9">
      <c r="A1068">
        <v>1067</v>
      </c>
      <c r="B1068">
        <v>1206</v>
      </c>
      <c r="C1068">
        <v>612</v>
      </c>
      <c r="D1068" t="s">
        <v>451</v>
      </c>
      <c r="E1068" t="s">
        <v>420</v>
      </c>
      <c r="F1068">
        <v>84</v>
      </c>
      <c r="G1068">
        <v>151</v>
      </c>
      <c r="H1068">
        <v>151.5</v>
      </c>
      <c r="I1068">
        <v>100</v>
      </c>
    </row>
    <row r="1069" spans="1:9">
      <c r="A1069">
        <v>1068</v>
      </c>
      <c r="B1069">
        <v>1206</v>
      </c>
      <c r="C1069">
        <v>614</v>
      </c>
      <c r="D1069" t="s">
        <v>451</v>
      </c>
      <c r="E1069" t="s">
        <v>584</v>
      </c>
      <c r="F1069">
        <v>79</v>
      </c>
      <c r="G1069">
        <v>3</v>
      </c>
      <c r="H1069">
        <v>4.5</v>
      </c>
      <c r="I1069">
        <v>-200</v>
      </c>
    </row>
    <row r="1070" spans="1:9">
      <c r="A1070">
        <v>1069</v>
      </c>
      <c r="B1070">
        <v>1206</v>
      </c>
      <c r="C1070">
        <v>616</v>
      </c>
      <c r="D1070" t="s">
        <v>451</v>
      </c>
      <c r="E1070" t="s">
        <v>251</v>
      </c>
      <c r="F1070">
        <v>70</v>
      </c>
      <c r="G1070">
        <v>11</v>
      </c>
      <c r="H1070">
        <v>10</v>
      </c>
      <c r="I1070">
        <v>-550</v>
      </c>
    </row>
    <row r="1071" spans="1:9">
      <c r="A1071">
        <v>1070</v>
      </c>
      <c r="B1071">
        <v>1206</v>
      </c>
      <c r="C1071">
        <v>618</v>
      </c>
      <c r="D1071" t="s">
        <v>451</v>
      </c>
      <c r="E1071" t="s">
        <v>648</v>
      </c>
      <c r="F1071">
        <v>74</v>
      </c>
      <c r="G1071">
        <v>4</v>
      </c>
      <c r="H1071">
        <v>4.5</v>
      </c>
      <c r="I1071">
        <v>-200</v>
      </c>
    </row>
    <row r="1072" spans="1:9">
      <c r="A1072">
        <v>1071</v>
      </c>
      <c r="B1072">
        <v>1206</v>
      </c>
      <c r="C1072">
        <v>620</v>
      </c>
      <c r="D1072" t="s">
        <v>451</v>
      </c>
      <c r="E1072" t="s">
        <v>23</v>
      </c>
      <c r="F1072">
        <v>88</v>
      </c>
      <c r="G1072">
        <v>10</v>
      </c>
      <c r="H1072">
        <v>8.5</v>
      </c>
      <c r="I1072">
        <v>-450</v>
      </c>
    </row>
    <row r="1073" spans="1:9">
      <c r="A1073">
        <v>1072</v>
      </c>
      <c r="B1073">
        <v>1206</v>
      </c>
      <c r="C1073">
        <v>622</v>
      </c>
      <c r="D1073" t="s">
        <v>451</v>
      </c>
      <c r="E1073" t="s">
        <v>258</v>
      </c>
      <c r="F1073">
        <v>71</v>
      </c>
      <c r="G1073">
        <v>6</v>
      </c>
      <c r="H1073">
        <v>6.5</v>
      </c>
      <c r="I1073">
        <v>-260</v>
      </c>
    </row>
    <row r="1074" spans="1:9">
      <c r="A1074">
        <v>1073</v>
      </c>
      <c r="B1074">
        <v>1206</v>
      </c>
      <c r="C1074">
        <v>624</v>
      </c>
      <c r="D1074" t="s">
        <v>451</v>
      </c>
      <c r="E1074" t="s">
        <v>505</v>
      </c>
      <c r="F1074">
        <v>70</v>
      </c>
      <c r="G1074">
        <v>19.5</v>
      </c>
      <c r="H1074">
        <v>18.5</v>
      </c>
      <c r="I1074">
        <v>-4000</v>
      </c>
    </row>
    <row r="1075" spans="1:9">
      <c r="A1075">
        <v>1074</v>
      </c>
      <c r="B1075">
        <v>1206</v>
      </c>
      <c r="C1075">
        <v>626</v>
      </c>
      <c r="D1075" t="s">
        <v>451</v>
      </c>
      <c r="E1075" t="s">
        <v>48</v>
      </c>
      <c r="F1075">
        <v>75</v>
      </c>
      <c r="G1075">
        <v>20.5</v>
      </c>
      <c r="H1075">
        <v>17</v>
      </c>
      <c r="I1075">
        <v>-2000</v>
      </c>
    </row>
    <row r="1076" spans="1:9">
      <c r="A1076">
        <v>1075</v>
      </c>
      <c r="B1076">
        <v>1206</v>
      </c>
      <c r="C1076">
        <v>628</v>
      </c>
      <c r="D1076" t="s">
        <v>451</v>
      </c>
      <c r="E1076" t="s">
        <v>406</v>
      </c>
      <c r="F1076">
        <v>55</v>
      </c>
      <c r="G1076">
        <v>12.5</v>
      </c>
      <c r="H1076">
        <v>13</v>
      </c>
      <c r="I1076">
        <v>-900</v>
      </c>
    </row>
    <row r="1077" spans="1:9">
      <c r="A1077">
        <v>1076</v>
      </c>
      <c r="B1077">
        <v>1206</v>
      </c>
      <c r="C1077">
        <v>630</v>
      </c>
      <c r="D1077" t="s">
        <v>451</v>
      </c>
      <c r="E1077" t="s">
        <v>602</v>
      </c>
      <c r="F1077">
        <v>87</v>
      </c>
      <c r="G1077">
        <v>26.5</v>
      </c>
      <c r="H1077">
        <v>28.5</v>
      </c>
      <c r="I1077">
        <v>-20000</v>
      </c>
    </row>
    <row r="1078" spans="1:9">
      <c r="A1078">
        <v>1077</v>
      </c>
      <c r="B1078">
        <v>1206</v>
      </c>
      <c r="C1078">
        <v>632</v>
      </c>
      <c r="D1078" t="s">
        <v>451</v>
      </c>
      <c r="E1078" t="s">
        <v>587</v>
      </c>
      <c r="F1078">
        <v>57</v>
      </c>
      <c r="G1078">
        <v>112.5</v>
      </c>
      <c r="H1078">
        <v>114</v>
      </c>
      <c r="I1078">
        <v>500</v>
      </c>
    </row>
    <row r="1079" spans="1:9">
      <c r="A1079">
        <v>1078</v>
      </c>
      <c r="B1079">
        <v>1206</v>
      </c>
      <c r="C1079">
        <v>634</v>
      </c>
      <c r="D1079" t="s">
        <v>451</v>
      </c>
      <c r="E1079" t="s">
        <v>478</v>
      </c>
      <c r="F1079">
        <v>81</v>
      </c>
      <c r="G1079">
        <v>13.5</v>
      </c>
      <c r="H1079">
        <v>13</v>
      </c>
      <c r="I1079">
        <v>-900</v>
      </c>
    </row>
    <row r="1080" spans="1:9">
      <c r="A1080">
        <v>1079</v>
      </c>
      <c r="B1080">
        <v>1206</v>
      </c>
      <c r="C1080">
        <v>636</v>
      </c>
      <c r="D1080" t="s">
        <v>451</v>
      </c>
      <c r="E1080" t="s">
        <v>47</v>
      </c>
      <c r="F1080">
        <v>80</v>
      </c>
      <c r="G1080">
        <v>18.5</v>
      </c>
      <c r="H1080">
        <v>18</v>
      </c>
      <c r="I1080">
        <v>-2500</v>
      </c>
    </row>
    <row r="1081" spans="1:9">
      <c r="A1081">
        <v>1080</v>
      </c>
      <c r="B1081">
        <v>1206</v>
      </c>
      <c r="C1081">
        <v>638</v>
      </c>
      <c r="D1081" t="s">
        <v>451</v>
      </c>
      <c r="E1081" t="s">
        <v>598</v>
      </c>
      <c r="F1081">
        <v>54</v>
      </c>
      <c r="G1081">
        <v>133</v>
      </c>
      <c r="H1081">
        <v>137.5</v>
      </c>
      <c r="I1081">
        <v>210</v>
      </c>
    </row>
    <row r="1082" spans="1:9">
      <c r="A1082">
        <v>1081</v>
      </c>
      <c r="B1082">
        <v>1206</v>
      </c>
      <c r="C1082">
        <v>640</v>
      </c>
      <c r="D1082" t="s">
        <v>451</v>
      </c>
      <c r="E1082" t="s">
        <v>621</v>
      </c>
      <c r="F1082">
        <v>75</v>
      </c>
      <c r="G1082">
        <v>155.5</v>
      </c>
      <c r="H1082">
        <v>155</v>
      </c>
      <c r="I1082">
        <v>175</v>
      </c>
    </row>
    <row r="1083" spans="1:9">
      <c r="A1083">
        <v>1082</v>
      </c>
      <c r="B1083">
        <v>1206</v>
      </c>
      <c r="C1083">
        <v>642</v>
      </c>
      <c r="D1083" t="s">
        <v>451</v>
      </c>
      <c r="E1083" t="s">
        <v>204</v>
      </c>
      <c r="F1083">
        <v>81</v>
      </c>
      <c r="G1083">
        <v>137</v>
      </c>
      <c r="H1083">
        <v>138.5</v>
      </c>
      <c r="I1083">
        <v>-105</v>
      </c>
    </row>
    <row r="1084" spans="1:9">
      <c r="A1084">
        <v>1083</v>
      </c>
      <c r="B1084">
        <v>1206</v>
      </c>
      <c r="C1084">
        <v>644</v>
      </c>
      <c r="D1084" t="s">
        <v>451</v>
      </c>
      <c r="E1084" t="s">
        <v>480</v>
      </c>
      <c r="F1084">
        <v>65</v>
      </c>
      <c r="G1084">
        <v>10</v>
      </c>
      <c r="H1084">
        <v>9</v>
      </c>
      <c r="I1084">
        <v>-500</v>
      </c>
    </row>
    <row r="1085" spans="1:9">
      <c r="A1085">
        <v>1084</v>
      </c>
      <c r="B1085">
        <v>1206</v>
      </c>
      <c r="C1085">
        <v>646</v>
      </c>
      <c r="D1085" t="s">
        <v>451</v>
      </c>
      <c r="E1085" t="s">
        <v>315</v>
      </c>
      <c r="F1085">
        <v>64</v>
      </c>
      <c r="G1085">
        <v>1</v>
      </c>
      <c r="H1085">
        <v>2</v>
      </c>
      <c r="I1085">
        <v>-140</v>
      </c>
    </row>
    <row r="1086" spans="1:9">
      <c r="A1086">
        <v>1085</v>
      </c>
      <c r="B1086">
        <v>1206</v>
      </c>
      <c r="C1086">
        <v>648</v>
      </c>
      <c r="D1086" t="s">
        <v>451</v>
      </c>
      <c r="E1086" t="s">
        <v>577</v>
      </c>
      <c r="F1086">
        <v>76</v>
      </c>
      <c r="G1086">
        <v>1</v>
      </c>
      <c r="H1086">
        <v>3.5</v>
      </c>
      <c r="I1086">
        <v>-170</v>
      </c>
    </row>
    <row r="1087" spans="1:9">
      <c r="A1087">
        <v>1086</v>
      </c>
      <c r="B1087">
        <v>1206</v>
      </c>
      <c r="C1087">
        <v>652</v>
      </c>
      <c r="D1087" t="s">
        <v>451</v>
      </c>
      <c r="E1087" t="s">
        <v>141</v>
      </c>
      <c r="F1087">
        <v>77</v>
      </c>
      <c r="G1087" t="s">
        <v>465</v>
      </c>
      <c r="H1087">
        <v>2.5</v>
      </c>
      <c r="I1087">
        <v>-135</v>
      </c>
    </row>
    <row r="1088" spans="1:9">
      <c r="A1088">
        <v>1087</v>
      </c>
      <c r="B1088">
        <v>1206</v>
      </c>
      <c r="C1088">
        <v>654</v>
      </c>
      <c r="D1088" t="s">
        <v>451</v>
      </c>
      <c r="E1088" t="s">
        <v>206</v>
      </c>
      <c r="F1088">
        <v>69</v>
      </c>
      <c r="G1088">
        <v>5.5</v>
      </c>
      <c r="H1088">
        <v>6.5</v>
      </c>
      <c r="I1088">
        <v>-260</v>
      </c>
    </row>
    <row r="1089" spans="1:9">
      <c r="A1089">
        <v>1088</v>
      </c>
      <c r="B1089">
        <v>1206</v>
      </c>
      <c r="C1089">
        <v>656</v>
      </c>
      <c r="D1089" t="s">
        <v>451</v>
      </c>
      <c r="E1089" t="s">
        <v>517</v>
      </c>
      <c r="F1089">
        <v>58</v>
      </c>
      <c r="G1089">
        <v>8.5</v>
      </c>
      <c r="H1089">
        <v>8</v>
      </c>
      <c r="I1089">
        <v>-360</v>
      </c>
    </row>
    <row r="1090" spans="1:9">
      <c r="A1090">
        <v>1089</v>
      </c>
      <c r="B1090">
        <v>1206</v>
      </c>
      <c r="C1090">
        <v>306606</v>
      </c>
      <c r="D1090" t="s">
        <v>451</v>
      </c>
      <c r="E1090" t="s">
        <v>63</v>
      </c>
      <c r="F1090">
        <v>66</v>
      </c>
      <c r="G1090">
        <v>149</v>
      </c>
      <c r="H1090">
        <v>153.5</v>
      </c>
      <c r="I1090">
        <v>280</v>
      </c>
    </row>
    <row r="1091" spans="1:9">
      <c r="A1091">
        <v>1090</v>
      </c>
      <c r="B1091">
        <v>1206</v>
      </c>
      <c r="C1091">
        <v>306608</v>
      </c>
      <c r="D1091" t="s">
        <v>451</v>
      </c>
      <c r="E1091" t="s">
        <v>330</v>
      </c>
      <c r="F1091">
        <v>81</v>
      </c>
      <c r="G1091">
        <v>12.5</v>
      </c>
      <c r="H1091">
        <v>11.5</v>
      </c>
      <c r="I1091">
        <v>-700</v>
      </c>
    </row>
    <row r="1092" spans="1:9">
      <c r="A1092">
        <v>1091</v>
      </c>
      <c r="B1092">
        <v>1206</v>
      </c>
      <c r="C1092">
        <v>306610</v>
      </c>
      <c r="D1092" t="s">
        <v>451</v>
      </c>
      <c r="E1092" t="s">
        <v>297</v>
      </c>
      <c r="F1092">
        <v>62</v>
      </c>
      <c r="G1092">
        <v>142</v>
      </c>
      <c r="H1092">
        <v>144.5</v>
      </c>
      <c r="I1092">
        <v>800</v>
      </c>
    </row>
    <row r="1093" spans="1:9">
      <c r="A1093">
        <v>1092</v>
      </c>
      <c r="B1093">
        <v>1206</v>
      </c>
      <c r="C1093">
        <v>306612</v>
      </c>
      <c r="D1093" t="s">
        <v>451</v>
      </c>
      <c r="E1093" t="s">
        <v>412</v>
      </c>
      <c r="F1093">
        <v>52</v>
      </c>
      <c r="G1093">
        <v>134.5</v>
      </c>
      <c r="H1093">
        <v>138</v>
      </c>
      <c r="I1093">
        <v>175</v>
      </c>
    </row>
    <row r="1094" spans="1:9">
      <c r="A1094">
        <v>1093</v>
      </c>
      <c r="B1094">
        <v>1206</v>
      </c>
      <c r="C1094">
        <v>306614</v>
      </c>
      <c r="D1094" t="s">
        <v>451</v>
      </c>
      <c r="E1094" t="s">
        <v>550</v>
      </c>
      <c r="F1094">
        <v>82</v>
      </c>
      <c r="G1094">
        <v>4</v>
      </c>
      <c r="H1094">
        <v>5.5</v>
      </c>
      <c r="I1094">
        <v>-230</v>
      </c>
    </row>
    <row r="1095" spans="1:9">
      <c r="A1095">
        <v>1094</v>
      </c>
      <c r="B1095">
        <v>1206</v>
      </c>
      <c r="C1095">
        <v>306616</v>
      </c>
      <c r="D1095" t="s">
        <v>451</v>
      </c>
      <c r="E1095" t="s">
        <v>325</v>
      </c>
      <c r="F1095">
        <v>72</v>
      </c>
      <c r="G1095">
        <v>10</v>
      </c>
      <c r="H1095">
        <v>8.5</v>
      </c>
      <c r="I1095">
        <v>-450</v>
      </c>
    </row>
    <row r="1096" spans="1:9">
      <c r="A1096">
        <v>1095</v>
      </c>
      <c r="B1096">
        <v>1206</v>
      </c>
      <c r="C1096">
        <v>306618</v>
      </c>
      <c r="D1096" t="s">
        <v>451</v>
      </c>
      <c r="E1096" t="s">
        <v>257</v>
      </c>
      <c r="F1096">
        <v>82</v>
      </c>
      <c r="G1096">
        <v>12</v>
      </c>
      <c r="H1096">
        <v>12</v>
      </c>
      <c r="I1096">
        <v>-800</v>
      </c>
    </row>
    <row r="1097" spans="1:9">
      <c r="A1097">
        <v>1096</v>
      </c>
      <c r="B1097">
        <v>1206</v>
      </c>
      <c r="C1097">
        <v>306620</v>
      </c>
      <c r="D1097" t="s">
        <v>451</v>
      </c>
      <c r="E1097" t="s">
        <v>508</v>
      </c>
      <c r="F1097">
        <v>94</v>
      </c>
      <c r="G1097">
        <v>20</v>
      </c>
      <c r="H1097">
        <v>22</v>
      </c>
      <c r="I1097">
        <v>-6000</v>
      </c>
    </row>
    <row r="1098" spans="1:9">
      <c r="A1098">
        <v>1097</v>
      </c>
      <c r="B1098">
        <v>1206</v>
      </c>
      <c r="C1098">
        <v>306622</v>
      </c>
      <c r="D1098" t="s">
        <v>451</v>
      </c>
      <c r="E1098" t="s">
        <v>541</v>
      </c>
      <c r="F1098">
        <v>67</v>
      </c>
      <c r="G1098">
        <v>13.5</v>
      </c>
      <c r="H1098">
        <v>14.5</v>
      </c>
      <c r="I1098">
        <v>-1400</v>
      </c>
    </row>
    <row r="1099" spans="1:9">
      <c r="A1099">
        <v>1098</v>
      </c>
      <c r="B1099">
        <v>1206</v>
      </c>
      <c r="C1099">
        <v>306624</v>
      </c>
      <c r="D1099" t="s">
        <v>451</v>
      </c>
      <c r="E1099" t="s">
        <v>471</v>
      </c>
      <c r="F1099">
        <v>71</v>
      </c>
      <c r="G1099">
        <v>14.5</v>
      </c>
      <c r="H1099">
        <v>15</v>
      </c>
      <c r="I1099">
        <v>-1450</v>
      </c>
    </row>
    <row r="1100" spans="1:9">
      <c r="A1100">
        <v>1099</v>
      </c>
      <c r="B1100">
        <v>1206</v>
      </c>
      <c r="C1100">
        <v>306626</v>
      </c>
      <c r="D1100" t="s">
        <v>451</v>
      </c>
      <c r="E1100" t="s">
        <v>599</v>
      </c>
      <c r="F1100">
        <v>68</v>
      </c>
      <c r="G1100">
        <v>8.5</v>
      </c>
      <c r="H1100">
        <v>7.5</v>
      </c>
      <c r="I1100">
        <v>-340</v>
      </c>
    </row>
    <row r="1101" spans="1:9">
      <c r="A1101">
        <v>1100</v>
      </c>
      <c r="B1101">
        <v>1206</v>
      </c>
      <c r="C1101">
        <v>306628</v>
      </c>
      <c r="D1101" t="s">
        <v>451</v>
      </c>
      <c r="E1101" t="s">
        <v>642</v>
      </c>
      <c r="F1101">
        <v>61</v>
      </c>
      <c r="G1101">
        <v>3.5</v>
      </c>
      <c r="H1101">
        <v>4</v>
      </c>
      <c r="I1101">
        <v>-175</v>
      </c>
    </row>
    <row r="1102" spans="1:9">
      <c r="A1102">
        <v>1101</v>
      </c>
      <c r="B1102">
        <v>1206</v>
      </c>
      <c r="C1102">
        <v>306630</v>
      </c>
      <c r="D1102" t="s">
        <v>451</v>
      </c>
      <c r="E1102" t="s">
        <v>411</v>
      </c>
      <c r="F1102">
        <v>69</v>
      </c>
      <c r="G1102">
        <v>12</v>
      </c>
      <c r="H1102">
        <v>11.5</v>
      </c>
      <c r="I1102">
        <v>-800</v>
      </c>
    </row>
    <row r="1103" spans="1:9">
      <c r="A1103">
        <v>1102</v>
      </c>
      <c r="B1103">
        <v>1206</v>
      </c>
      <c r="C1103">
        <v>306634</v>
      </c>
      <c r="D1103" t="s">
        <v>451</v>
      </c>
      <c r="E1103" t="s">
        <v>281</v>
      </c>
      <c r="F1103">
        <v>78</v>
      </c>
      <c r="G1103">
        <v>23</v>
      </c>
      <c r="H1103">
        <v>20</v>
      </c>
      <c r="I1103">
        <v>-5000</v>
      </c>
    </row>
    <row r="1104" spans="1:9">
      <c r="A1104">
        <v>1103</v>
      </c>
      <c r="B1104">
        <v>1206</v>
      </c>
      <c r="C1104">
        <v>306636</v>
      </c>
      <c r="D1104" t="s">
        <v>451</v>
      </c>
      <c r="E1104" t="s">
        <v>473</v>
      </c>
      <c r="F1104">
        <v>76</v>
      </c>
      <c r="G1104">
        <v>28</v>
      </c>
      <c r="H1104">
        <v>32</v>
      </c>
      <c r="I1104" t="s">
        <v>488</v>
      </c>
    </row>
    <row r="1105" spans="1:9">
      <c r="A1105">
        <v>1104</v>
      </c>
      <c r="B1105">
        <v>1206</v>
      </c>
      <c r="C1105">
        <v>306638</v>
      </c>
      <c r="D1105" t="s">
        <v>451</v>
      </c>
      <c r="E1105" t="s">
        <v>570</v>
      </c>
      <c r="F1105">
        <v>72</v>
      </c>
      <c r="G1105" t="s">
        <v>465</v>
      </c>
      <c r="H1105">
        <v>141.5</v>
      </c>
      <c r="I1105">
        <v>130</v>
      </c>
    </row>
    <row r="1106" spans="1:9">
      <c r="A1106">
        <v>1105</v>
      </c>
      <c r="B1106">
        <v>1206</v>
      </c>
      <c r="C1106">
        <v>306640</v>
      </c>
      <c r="D1106" t="s">
        <v>451</v>
      </c>
      <c r="E1106" t="s">
        <v>45</v>
      </c>
      <c r="F1106">
        <v>90</v>
      </c>
      <c r="G1106">
        <v>19</v>
      </c>
      <c r="H1106">
        <v>19</v>
      </c>
      <c r="I1106">
        <v>-3000</v>
      </c>
    </row>
    <row r="1107" spans="1:9">
      <c r="A1107">
        <v>1106</v>
      </c>
      <c r="B1107">
        <v>1206</v>
      </c>
      <c r="C1107">
        <v>306642</v>
      </c>
      <c r="D1107" t="s">
        <v>451</v>
      </c>
      <c r="E1107" t="s">
        <v>74</v>
      </c>
      <c r="F1107">
        <v>91</v>
      </c>
      <c r="G1107">
        <v>12.5</v>
      </c>
      <c r="H1107">
        <v>12</v>
      </c>
      <c r="I1107">
        <v>-750</v>
      </c>
    </row>
    <row r="1108" spans="1:9">
      <c r="A1108">
        <v>1107</v>
      </c>
      <c r="B1108">
        <v>1207</v>
      </c>
      <c r="C1108">
        <v>664</v>
      </c>
      <c r="D1108" t="s">
        <v>451</v>
      </c>
      <c r="E1108" t="s">
        <v>497</v>
      </c>
      <c r="F1108">
        <v>58</v>
      </c>
      <c r="G1108">
        <v>3</v>
      </c>
      <c r="H1108">
        <v>4</v>
      </c>
      <c r="I1108">
        <v>-180</v>
      </c>
    </row>
    <row r="1109" spans="1:9">
      <c r="A1109">
        <v>1108</v>
      </c>
      <c r="B1109">
        <v>1207</v>
      </c>
      <c r="C1109">
        <v>666</v>
      </c>
      <c r="D1109" t="s">
        <v>451</v>
      </c>
      <c r="E1109" t="s">
        <v>267</v>
      </c>
      <c r="F1109">
        <v>75</v>
      </c>
      <c r="G1109">
        <v>6.5</v>
      </c>
      <c r="H1109">
        <v>5.5</v>
      </c>
      <c r="I1109">
        <v>-240</v>
      </c>
    </row>
    <row r="1110" spans="1:9">
      <c r="A1110">
        <v>1109</v>
      </c>
      <c r="B1110">
        <v>1207</v>
      </c>
      <c r="C1110">
        <v>668</v>
      </c>
      <c r="D1110" t="s">
        <v>451</v>
      </c>
      <c r="E1110" t="s">
        <v>490</v>
      </c>
      <c r="F1110">
        <v>86</v>
      </c>
      <c r="G1110">
        <v>8</v>
      </c>
      <c r="H1110">
        <v>9.5</v>
      </c>
      <c r="I1110">
        <v>-500</v>
      </c>
    </row>
    <row r="1111" spans="1:9">
      <c r="A1111">
        <v>1110</v>
      </c>
      <c r="B1111">
        <v>1207</v>
      </c>
      <c r="C1111">
        <v>670</v>
      </c>
      <c r="D1111" t="s">
        <v>451</v>
      </c>
      <c r="E1111" t="s">
        <v>491</v>
      </c>
      <c r="F1111">
        <v>72</v>
      </c>
      <c r="G1111">
        <v>10.5</v>
      </c>
      <c r="H1111">
        <v>9</v>
      </c>
      <c r="I1111">
        <v>-430</v>
      </c>
    </row>
    <row r="1112" spans="1:9">
      <c r="A1112">
        <v>1111</v>
      </c>
      <c r="B1112">
        <v>1207</v>
      </c>
      <c r="C1112">
        <v>672</v>
      </c>
      <c r="D1112" t="s">
        <v>451</v>
      </c>
      <c r="E1112" t="s">
        <v>503</v>
      </c>
      <c r="F1112">
        <v>107</v>
      </c>
      <c r="G1112">
        <v>16</v>
      </c>
      <c r="H1112">
        <v>14.5</v>
      </c>
      <c r="I1112">
        <v>-1400</v>
      </c>
    </row>
    <row r="1113" spans="1:9">
      <c r="A1113">
        <v>1112</v>
      </c>
      <c r="B1113">
        <v>1207</v>
      </c>
      <c r="C1113">
        <v>674</v>
      </c>
      <c r="D1113" t="s">
        <v>451</v>
      </c>
      <c r="E1113" t="s">
        <v>390</v>
      </c>
      <c r="F1113">
        <v>70</v>
      </c>
      <c r="G1113">
        <v>13.5</v>
      </c>
      <c r="H1113">
        <v>14.5</v>
      </c>
      <c r="I1113">
        <v>-1400</v>
      </c>
    </row>
    <row r="1114" spans="1:9">
      <c r="A1114">
        <v>1113</v>
      </c>
      <c r="B1114">
        <v>1207</v>
      </c>
      <c r="C1114">
        <v>676</v>
      </c>
      <c r="D1114" t="s">
        <v>451</v>
      </c>
      <c r="E1114" t="s">
        <v>272</v>
      </c>
      <c r="F1114">
        <v>72</v>
      </c>
      <c r="G1114">
        <v>14</v>
      </c>
      <c r="H1114">
        <v>15.5</v>
      </c>
      <c r="I1114">
        <v>-1600</v>
      </c>
    </row>
    <row r="1115" spans="1:9">
      <c r="A1115">
        <v>1114</v>
      </c>
      <c r="B1115">
        <v>1207</v>
      </c>
      <c r="C1115">
        <v>678</v>
      </c>
      <c r="D1115" t="s">
        <v>451</v>
      </c>
      <c r="E1115" t="s">
        <v>457</v>
      </c>
      <c r="F1115">
        <v>58</v>
      </c>
      <c r="G1115">
        <v>6.5</v>
      </c>
      <c r="H1115">
        <v>5</v>
      </c>
      <c r="I1115">
        <v>-210</v>
      </c>
    </row>
    <row r="1116" spans="1:9">
      <c r="A1116">
        <v>1115</v>
      </c>
      <c r="B1116">
        <v>1207</v>
      </c>
      <c r="C1116">
        <v>680</v>
      </c>
      <c r="D1116" t="s">
        <v>451</v>
      </c>
      <c r="E1116" t="s">
        <v>226</v>
      </c>
      <c r="F1116">
        <v>85</v>
      </c>
      <c r="G1116">
        <v>17.5</v>
      </c>
      <c r="H1116">
        <v>23.5</v>
      </c>
      <c r="I1116">
        <v>-6000</v>
      </c>
    </row>
    <row r="1117" spans="1:9">
      <c r="A1117">
        <v>1116</v>
      </c>
      <c r="B1117">
        <v>1207</v>
      </c>
      <c r="C1117">
        <v>682</v>
      </c>
      <c r="D1117" t="s">
        <v>451</v>
      </c>
      <c r="E1117" t="s">
        <v>492</v>
      </c>
      <c r="F1117">
        <v>61</v>
      </c>
      <c r="G1117">
        <v>8</v>
      </c>
      <c r="H1117">
        <v>7.5</v>
      </c>
      <c r="I1117">
        <v>-330</v>
      </c>
    </row>
    <row r="1118" spans="1:9">
      <c r="A1118">
        <v>1117</v>
      </c>
      <c r="B1118">
        <v>1207</v>
      </c>
      <c r="C1118">
        <v>684</v>
      </c>
      <c r="D1118" t="s">
        <v>451</v>
      </c>
      <c r="E1118" t="s">
        <v>556</v>
      </c>
      <c r="F1118">
        <v>66</v>
      </c>
      <c r="G1118">
        <v>3</v>
      </c>
      <c r="H1118">
        <v>1.5</v>
      </c>
      <c r="I1118">
        <v>-125</v>
      </c>
    </row>
    <row r="1119" spans="1:9">
      <c r="A1119">
        <v>1118</v>
      </c>
      <c r="B1119">
        <v>1207</v>
      </c>
      <c r="C1119">
        <v>686</v>
      </c>
      <c r="D1119" t="s">
        <v>451</v>
      </c>
      <c r="E1119" t="s">
        <v>466</v>
      </c>
      <c r="F1119">
        <v>87</v>
      </c>
      <c r="G1119">
        <v>7</v>
      </c>
      <c r="H1119">
        <v>5.5</v>
      </c>
      <c r="I1119">
        <v>-240</v>
      </c>
    </row>
    <row r="1120" spans="1:9">
      <c r="A1120">
        <v>1119</v>
      </c>
      <c r="B1120">
        <v>1207</v>
      </c>
      <c r="C1120">
        <v>688</v>
      </c>
      <c r="D1120" t="s">
        <v>451</v>
      </c>
      <c r="E1120" t="s">
        <v>58</v>
      </c>
      <c r="F1120">
        <v>78</v>
      </c>
      <c r="G1120">
        <v>17</v>
      </c>
      <c r="H1120">
        <v>20</v>
      </c>
      <c r="I1120">
        <v>-4000</v>
      </c>
    </row>
    <row r="1121" spans="1:9">
      <c r="A1121">
        <v>1120</v>
      </c>
      <c r="B1121">
        <v>1207</v>
      </c>
      <c r="C1121">
        <v>690</v>
      </c>
      <c r="D1121" t="s">
        <v>451</v>
      </c>
      <c r="E1121" t="s">
        <v>472</v>
      </c>
      <c r="F1121">
        <v>71</v>
      </c>
      <c r="G1121">
        <v>3.5</v>
      </c>
      <c r="H1121">
        <v>4</v>
      </c>
      <c r="I1121">
        <v>-190</v>
      </c>
    </row>
    <row r="1122" spans="1:9">
      <c r="A1122">
        <v>1121</v>
      </c>
      <c r="B1122">
        <v>1207</v>
      </c>
      <c r="C1122">
        <v>692</v>
      </c>
      <c r="D1122" t="s">
        <v>451</v>
      </c>
      <c r="E1122" t="s">
        <v>511</v>
      </c>
      <c r="F1122">
        <v>77</v>
      </c>
      <c r="G1122">
        <v>6</v>
      </c>
      <c r="H1122">
        <v>7</v>
      </c>
      <c r="I1122">
        <v>-310</v>
      </c>
    </row>
    <row r="1123" spans="1:9">
      <c r="A1123">
        <v>1122</v>
      </c>
      <c r="B1123">
        <v>1207</v>
      </c>
      <c r="C1123">
        <v>694</v>
      </c>
      <c r="D1123" t="s">
        <v>451</v>
      </c>
      <c r="E1123" t="s">
        <v>649</v>
      </c>
      <c r="F1123">
        <v>68</v>
      </c>
      <c r="G1123">
        <v>1.5</v>
      </c>
      <c r="H1123">
        <v>147</v>
      </c>
      <c r="I1123">
        <v>105</v>
      </c>
    </row>
    <row r="1124" spans="1:9">
      <c r="A1124">
        <v>1123</v>
      </c>
      <c r="B1124">
        <v>1207</v>
      </c>
      <c r="C1124">
        <v>696</v>
      </c>
      <c r="D1124" t="s">
        <v>451</v>
      </c>
      <c r="E1124" t="s">
        <v>527</v>
      </c>
      <c r="F1124">
        <v>59</v>
      </c>
      <c r="G1124">
        <v>138</v>
      </c>
      <c r="H1124">
        <v>135.5</v>
      </c>
      <c r="I1124">
        <v>475</v>
      </c>
    </row>
    <row r="1125" spans="1:9">
      <c r="A1125">
        <v>1124</v>
      </c>
      <c r="B1125">
        <v>1207</v>
      </c>
      <c r="C1125">
        <v>698</v>
      </c>
      <c r="D1125" t="s">
        <v>451</v>
      </c>
      <c r="E1125" t="s">
        <v>177</v>
      </c>
      <c r="F1125">
        <v>72</v>
      </c>
      <c r="G1125">
        <v>6</v>
      </c>
      <c r="H1125">
        <v>5</v>
      </c>
      <c r="I1125">
        <v>-215</v>
      </c>
    </row>
    <row r="1126" spans="1:9">
      <c r="A1126">
        <v>1125</v>
      </c>
      <c r="B1126">
        <v>1207</v>
      </c>
      <c r="C1126">
        <v>700</v>
      </c>
      <c r="D1126" t="s">
        <v>451</v>
      </c>
      <c r="E1126" t="s">
        <v>458</v>
      </c>
      <c r="F1126">
        <v>81</v>
      </c>
      <c r="G1126">
        <v>10.5</v>
      </c>
      <c r="H1126">
        <v>13.5</v>
      </c>
      <c r="I1126">
        <v>-900</v>
      </c>
    </row>
    <row r="1127" spans="1:9">
      <c r="A1127">
        <v>1126</v>
      </c>
      <c r="B1127">
        <v>1207</v>
      </c>
      <c r="C1127">
        <v>702</v>
      </c>
      <c r="D1127" t="s">
        <v>451</v>
      </c>
      <c r="E1127" t="s">
        <v>337</v>
      </c>
      <c r="F1127">
        <v>99</v>
      </c>
      <c r="G1127">
        <v>17</v>
      </c>
      <c r="H1127">
        <v>20</v>
      </c>
      <c r="I1127">
        <v>-4000</v>
      </c>
    </row>
    <row r="1128" spans="1:9">
      <c r="A1128">
        <v>1127</v>
      </c>
      <c r="B1128">
        <v>1207</v>
      </c>
      <c r="C1128">
        <v>704</v>
      </c>
      <c r="D1128" t="s">
        <v>451</v>
      </c>
      <c r="E1128" t="s">
        <v>292</v>
      </c>
      <c r="F1128">
        <v>75</v>
      </c>
      <c r="G1128">
        <v>4.5</v>
      </c>
      <c r="H1128">
        <v>3.5</v>
      </c>
      <c r="I1128">
        <v>-155</v>
      </c>
    </row>
    <row r="1129" spans="1:9">
      <c r="A1129">
        <v>1128</v>
      </c>
      <c r="B1129">
        <v>1207</v>
      </c>
      <c r="C1129">
        <v>706</v>
      </c>
      <c r="D1129" t="s">
        <v>451</v>
      </c>
      <c r="E1129" t="s">
        <v>194</v>
      </c>
      <c r="F1129">
        <v>54</v>
      </c>
      <c r="G1129">
        <v>145.5</v>
      </c>
      <c r="H1129">
        <v>144</v>
      </c>
      <c r="I1129">
        <v>175</v>
      </c>
    </row>
    <row r="1130" spans="1:9">
      <c r="A1130">
        <v>1129</v>
      </c>
      <c r="B1130">
        <v>1207</v>
      </c>
      <c r="C1130">
        <v>708</v>
      </c>
      <c r="D1130" t="s">
        <v>451</v>
      </c>
      <c r="E1130" t="s">
        <v>464</v>
      </c>
      <c r="F1130">
        <v>68</v>
      </c>
      <c r="G1130">
        <v>13</v>
      </c>
      <c r="H1130">
        <v>12.5</v>
      </c>
      <c r="I1130">
        <v>-900</v>
      </c>
    </row>
    <row r="1131" spans="1:9">
      <c r="A1131">
        <v>1130</v>
      </c>
      <c r="B1131">
        <v>1207</v>
      </c>
      <c r="C1131">
        <v>710</v>
      </c>
      <c r="D1131" t="s">
        <v>451</v>
      </c>
      <c r="E1131" t="s">
        <v>254</v>
      </c>
      <c r="F1131">
        <v>57</v>
      </c>
      <c r="G1131">
        <v>133</v>
      </c>
      <c r="H1131">
        <v>136</v>
      </c>
      <c r="I1131">
        <v>185</v>
      </c>
    </row>
    <row r="1132" spans="1:9">
      <c r="A1132">
        <v>1131</v>
      </c>
      <c r="B1132">
        <v>1207</v>
      </c>
      <c r="C1132">
        <v>712</v>
      </c>
      <c r="D1132" t="s">
        <v>451</v>
      </c>
      <c r="E1132" t="s">
        <v>126</v>
      </c>
      <c r="F1132">
        <v>80</v>
      </c>
      <c r="G1132">
        <v>8</v>
      </c>
      <c r="H1132">
        <v>7</v>
      </c>
      <c r="I1132">
        <v>-300</v>
      </c>
    </row>
    <row r="1133" spans="1:9">
      <c r="A1133">
        <v>1132</v>
      </c>
      <c r="B1133">
        <v>1207</v>
      </c>
      <c r="C1133">
        <v>714</v>
      </c>
      <c r="D1133" t="s">
        <v>451</v>
      </c>
      <c r="E1133" t="s">
        <v>477</v>
      </c>
      <c r="F1133">
        <v>65</v>
      </c>
      <c r="G1133">
        <v>5</v>
      </c>
      <c r="H1133">
        <v>4</v>
      </c>
      <c r="I1133">
        <v>-175</v>
      </c>
    </row>
    <row r="1134" spans="1:9">
      <c r="A1134">
        <v>1133</v>
      </c>
      <c r="B1134">
        <v>1207</v>
      </c>
      <c r="C1134">
        <v>716</v>
      </c>
      <c r="D1134" t="s">
        <v>451</v>
      </c>
      <c r="E1134" t="s">
        <v>186</v>
      </c>
      <c r="F1134">
        <v>60</v>
      </c>
      <c r="G1134">
        <v>8</v>
      </c>
      <c r="H1134">
        <v>7</v>
      </c>
      <c r="I1134">
        <v>-320</v>
      </c>
    </row>
    <row r="1135" spans="1:9">
      <c r="A1135">
        <v>1134</v>
      </c>
      <c r="B1135">
        <v>1207</v>
      </c>
      <c r="C1135">
        <v>718</v>
      </c>
      <c r="D1135" t="s">
        <v>451</v>
      </c>
      <c r="E1135" t="s">
        <v>133</v>
      </c>
      <c r="F1135">
        <v>77</v>
      </c>
      <c r="G1135">
        <v>6</v>
      </c>
      <c r="H1135">
        <v>8</v>
      </c>
      <c r="I1135">
        <v>-360</v>
      </c>
    </row>
    <row r="1136" spans="1:9">
      <c r="A1136">
        <v>1135</v>
      </c>
      <c r="B1136">
        <v>1207</v>
      </c>
      <c r="C1136">
        <v>720</v>
      </c>
      <c r="D1136" t="s">
        <v>451</v>
      </c>
      <c r="E1136" t="s">
        <v>484</v>
      </c>
      <c r="F1136">
        <v>66</v>
      </c>
      <c r="G1136">
        <v>3</v>
      </c>
      <c r="H1136">
        <v>7</v>
      </c>
      <c r="I1136">
        <v>-300</v>
      </c>
    </row>
    <row r="1137" spans="1:9">
      <c r="A1137">
        <v>1136</v>
      </c>
      <c r="B1137">
        <v>1207</v>
      </c>
      <c r="C1137">
        <v>722</v>
      </c>
      <c r="D1137" t="s">
        <v>451</v>
      </c>
      <c r="E1137" t="s">
        <v>256</v>
      </c>
      <c r="F1137">
        <v>48</v>
      </c>
      <c r="G1137">
        <v>4.5</v>
      </c>
      <c r="H1137">
        <v>2.5</v>
      </c>
      <c r="I1137">
        <v>-145</v>
      </c>
    </row>
    <row r="1138" spans="1:9">
      <c r="A1138">
        <v>1137</v>
      </c>
      <c r="B1138">
        <v>1207</v>
      </c>
      <c r="C1138">
        <v>724</v>
      </c>
      <c r="D1138" t="s">
        <v>451</v>
      </c>
      <c r="E1138" t="s">
        <v>483</v>
      </c>
      <c r="F1138">
        <v>66</v>
      </c>
      <c r="G1138">
        <v>12</v>
      </c>
      <c r="H1138">
        <v>14.5</v>
      </c>
      <c r="I1138">
        <v>-1500</v>
      </c>
    </row>
    <row r="1139" spans="1:9">
      <c r="A1139">
        <v>1138</v>
      </c>
      <c r="B1139">
        <v>1207</v>
      </c>
      <c r="C1139">
        <v>726</v>
      </c>
      <c r="D1139" t="s">
        <v>451</v>
      </c>
      <c r="E1139" t="s">
        <v>481</v>
      </c>
      <c r="F1139">
        <v>64</v>
      </c>
      <c r="G1139">
        <v>8</v>
      </c>
      <c r="H1139">
        <v>8.5</v>
      </c>
      <c r="I1139">
        <v>-400</v>
      </c>
    </row>
    <row r="1140" spans="1:9">
      <c r="A1140">
        <v>1139</v>
      </c>
      <c r="B1140">
        <v>1207</v>
      </c>
      <c r="C1140">
        <v>728</v>
      </c>
      <c r="D1140" t="s">
        <v>451</v>
      </c>
      <c r="E1140" t="s">
        <v>650</v>
      </c>
      <c r="F1140">
        <v>87</v>
      </c>
      <c r="G1140">
        <v>3</v>
      </c>
      <c r="H1140">
        <v>6.5</v>
      </c>
      <c r="I1140">
        <v>-280</v>
      </c>
    </row>
    <row r="1141" spans="1:9">
      <c r="A1141">
        <v>1140</v>
      </c>
      <c r="B1141">
        <v>1207</v>
      </c>
      <c r="C1141">
        <v>730</v>
      </c>
      <c r="D1141" t="s">
        <v>451</v>
      </c>
      <c r="E1141" t="s">
        <v>578</v>
      </c>
      <c r="F1141">
        <v>65</v>
      </c>
      <c r="G1141">
        <v>14</v>
      </c>
      <c r="H1141">
        <v>13.5</v>
      </c>
      <c r="I1141">
        <v>-1100</v>
      </c>
    </row>
    <row r="1142" spans="1:9">
      <c r="A1142">
        <v>1141</v>
      </c>
      <c r="B1142">
        <v>1207</v>
      </c>
      <c r="C1142">
        <v>732</v>
      </c>
      <c r="D1142" t="s">
        <v>451</v>
      </c>
      <c r="E1142" t="s">
        <v>207</v>
      </c>
      <c r="F1142">
        <v>64</v>
      </c>
      <c r="G1142">
        <v>14</v>
      </c>
      <c r="H1142">
        <v>14.5</v>
      </c>
      <c r="I1142">
        <v>-1300</v>
      </c>
    </row>
    <row r="1143" spans="1:9">
      <c r="A1143">
        <v>1142</v>
      </c>
      <c r="B1143">
        <v>1207</v>
      </c>
      <c r="C1143">
        <v>306650</v>
      </c>
      <c r="D1143" t="s">
        <v>451</v>
      </c>
      <c r="E1143" t="s">
        <v>496</v>
      </c>
      <c r="F1143">
        <v>71</v>
      </c>
      <c r="G1143">
        <v>140.5</v>
      </c>
      <c r="H1143">
        <v>141</v>
      </c>
      <c r="I1143">
        <v>375</v>
      </c>
    </row>
    <row r="1144" spans="1:9">
      <c r="A1144">
        <v>1143</v>
      </c>
      <c r="B1144">
        <v>1207</v>
      </c>
      <c r="C1144">
        <v>306652</v>
      </c>
      <c r="D1144" t="s">
        <v>451</v>
      </c>
      <c r="E1144" t="s">
        <v>354</v>
      </c>
      <c r="F1144">
        <v>65</v>
      </c>
      <c r="G1144">
        <v>140.5</v>
      </c>
      <c r="H1144">
        <v>141</v>
      </c>
      <c r="I1144">
        <v>115</v>
      </c>
    </row>
    <row r="1145" spans="1:9">
      <c r="A1145">
        <v>1144</v>
      </c>
      <c r="B1145">
        <v>1207</v>
      </c>
      <c r="C1145">
        <v>306654</v>
      </c>
      <c r="D1145" t="s">
        <v>451</v>
      </c>
      <c r="E1145" t="s">
        <v>353</v>
      </c>
      <c r="F1145">
        <v>77</v>
      </c>
      <c r="G1145">
        <v>19</v>
      </c>
      <c r="H1145">
        <v>19.5</v>
      </c>
      <c r="I1145">
        <v>-3000</v>
      </c>
    </row>
    <row r="1146" spans="1:9">
      <c r="A1146">
        <v>1145</v>
      </c>
      <c r="B1146">
        <v>1207</v>
      </c>
      <c r="C1146">
        <v>306656</v>
      </c>
      <c r="D1146" t="s">
        <v>451</v>
      </c>
      <c r="E1146" t="s">
        <v>455</v>
      </c>
      <c r="F1146">
        <v>62</v>
      </c>
      <c r="G1146">
        <v>9</v>
      </c>
      <c r="H1146">
        <v>8.5</v>
      </c>
      <c r="I1146">
        <v>-370</v>
      </c>
    </row>
    <row r="1147" spans="1:9">
      <c r="A1147">
        <v>1146</v>
      </c>
      <c r="B1147">
        <v>1207</v>
      </c>
      <c r="C1147">
        <v>306658</v>
      </c>
      <c r="D1147" t="s">
        <v>451</v>
      </c>
      <c r="E1147" t="s">
        <v>241</v>
      </c>
      <c r="F1147">
        <v>61</v>
      </c>
      <c r="G1147">
        <v>7</v>
      </c>
      <c r="H1147">
        <v>7.5</v>
      </c>
      <c r="I1147">
        <v>-340</v>
      </c>
    </row>
    <row r="1148" spans="1:9">
      <c r="A1148">
        <v>1147</v>
      </c>
      <c r="B1148">
        <v>1207</v>
      </c>
      <c r="C1148">
        <v>306660</v>
      </c>
      <c r="D1148" t="s">
        <v>451</v>
      </c>
      <c r="E1148" t="s">
        <v>585</v>
      </c>
      <c r="F1148">
        <v>85</v>
      </c>
      <c r="G1148">
        <v>9</v>
      </c>
      <c r="H1148">
        <v>7</v>
      </c>
      <c r="I1148">
        <v>-300</v>
      </c>
    </row>
    <row r="1149" spans="1:9">
      <c r="A1149">
        <v>1148</v>
      </c>
      <c r="B1149">
        <v>1207</v>
      </c>
      <c r="C1149">
        <v>306662</v>
      </c>
      <c r="D1149" t="s">
        <v>451</v>
      </c>
      <c r="E1149" t="s">
        <v>494</v>
      </c>
      <c r="F1149">
        <v>85</v>
      </c>
      <c r="G1149">
        <v>7</v>
      </c>
      <c r="H1149">
        <v>18</v>
      </c>
      <c r="I1149">
        <v>-2500</v>
      </c>
    </row>
    <row r="1150" spans="1:9">
      <c r="A1150">
        <v>1149</v>
      </c>
      <c r="B1150">
        <v>1207</v>
      </c>
      <c r="C1150">
        <v>306664</v>
      </c>
      <c r="D1150" t="s">
        <v>451</v>
      </c>
      <c r="E1150" t="s">
        <v>531</v>
      </c>
      <c r="F1150">
        <v>81</v>
      </c>
      <c r="G1150">
        <v>14</v>
      </c>
      <c r="H1150">
        <v>14</v>
      </c>
      <c r="I1150">
        <v>-1200</v>
      </c>
    </row>
    <row r="1151" spans="1:9">
      <c r="A1151">
        <v>1150</v>
      </c>
      <c r="B1151">
        <v>1207</v>
      </c>
      <c r="C1151">
        <v>306666</v>
      </c>
      <c r="D1151" t="s">
        <v>451</v>
      </c>
      <c r="E1151" t="s">
        <v>261</v>
      </c>
      <c r="F1151">
        <v>67</v>
      </c>
      <c r="G1151">
        <v>145</v>
      </c>
      <c r="H1151">
        <v>142.5</v>
      </c>
      <c r="I1151">
        <v>155</v>
      </c>
    </row>
    <row r="1152" spans="1:9">
      <c r="A1152">
        <v>1151</v>
      </c>
      <c r="B1152">
        <v>1207</v>
      </c>
      <c r="C1152">
        <v>306668</v>
      </c>
      <c r="D1152" t="s">
        <v>451</v>
      </c>
      <c r="E1152" t="s">
        <v>651</v>
      </c>
      <c r="F1152">
        <v>71</v>
      </c>
      <c r="G1152">
        <v>7.5</v>
      </c>
      <c r="H1152">
        <v>6.5</v>
      </c>
      <c r="I1152">
        <v>-280</v>
      </c>
    </row>
    <row r="1153" spans="1:9">
      <c r="A1153">
        <v>1152</v>
      </c>
      <c r="B1153">
        <v>1207</v>
      </c>
      <c r="C1153">
        <v>306670</v>
      </c>
      <c r="D1153" t="s">
        <v>451</v>
      </c>
      <c r="E1153" t="s">
        <v>42</v>
      </c>
      <c r="F1153">
        <v>84</v>
      </c>
      <c r="G1153">
        <v>20.5</v>
      </c>
      <c r="H1153">
        <v>28</v>
      </c>
      <c r="I1153" t="s">
        <v>488</v>
      </c>
    </row>
    <row r="1154" spans="1:9">
      <c r="A1154">
        <v>1153</v>
      </c>
      <c r="B1154">
        <v>1207</v>
      </c>
      <c r="C1154">
        <v>306672</v>
      </c>
      <c r="D1154" t="s">
        <v>451</v>
      </c>
      <c r="E1154" t="s">
        <v>309</v>
      </c>
      <c r="F1154">
        <v>63</v>
      </c>
      <c r="G1154">
        <v>7.5</v>
      </c>
      <c r="H1154">
        <v>8</v>
      </c>
      <c r="I1154">
        <v>-370</v>
      </c>
    </row>
    <row r="1155" spans="1:9">
      <c r="A1155">
        <v>1154</v>
      </c>
      <c r="B1155">
        <v>1207</v>
      </c>
      <c r="C1155">
        <v>306674</v>
      </c>
      <c r="D1155" t="s">
        <v>451</v>
      </c>
      <c r="E1155" t="s">
        <v>239</v>
      </c>
      <c r="F1155">
        <v>62</v>
      </c>
      <c r="G1155">
        <v>146.5</v>
      </c>
      <c r="H1155">
        <v>146.5</v>
      </c>
      <c r="I1155">
        <v>550</v>
      </c>
    </row>
    <row r="1156" spans="1:9">
      <c r="A1156">
        <v>1155</v>
      </c>
      <c r="B1156">
        <v>1207</v>
      </c>
      <c r="C1156">
        <v>306676</v>
      </c>
      <c r="D1156" t="s">
        <v>451</v>
      </c>
      <c r="E1156" t="s">
        <v>513</v>
      </c>
      <c r="F1156">
        <v>78</v>
      </c>
      <c r="G1156">
        <v>21</v>
      </c>
      <c r="H1156">
        <v>22.5</v>
      </c>
      <c r="I1156">
        <v>-8000</v>
      </c>
    </row>
    <row r="1157" spans="1:9">
      <c r="A1157">
        <v>1156</v>
      </c>
      <c r="B1157">
        <v>1207</v>
      </c>
      <c r="C1157">
        <v>306678</v>
      </c>
      <c r="D1157" t="s">
        <v>451</v>
      </c>
      <c r="E1157" t="s">
        <v>59</v>
      </c>
      <c r="F1157">
        <v>72</v>
      </c>
      <c r="G1157">
        <v>129.5</v>
      </c>
      <c r="H1157">
        <v>126.5</v>
      </c>
      <c r="I1157">
        <v>125</v>
      </c>
    </row>
    <row r="1158" spans="1:9">
      <c r="A1158">
        <v>1157</v>
      </c>
      <c r="B1158">
        <v>1207</v>
      </c>
      <c r="C1158">
        <v>306680</v>
      </c>
      <c r="D1158" t="s">
        <v>451</v>
      </c>
      <c r="E1158" t="s">
        <v>514</v>
      </c>
      <c r="F1158">
        <v>69</v>
      </c>
      <c r="G1158">
        <v>21</v>
      </c>
      <c r="H1158">
        <v>19.5</v>
      </c>
      <c r="I1158">
        <v>-3500</v>
      </c>
    </row>
    <row r="1159" spans="1:9">
      <c r="A1159">
        <v>1158</v>
      </c>
      <c r="B1159">
        <v>1208</v>
      </c>
      <c r="C1159">
        <v>872</v>
      </c>
      <c r="D1159" t="s">
        <v>451</v>
      </c>
      <c r="E1159" t="s">
        <v>322</v>
      </c>
      <c r="F1159">
        <v>71</v>
      </c>
      <c r="G1159">
        <v>1.5</v>
      </c>
      <c r="H1159">
        <v>2.5</v>
      </c>
      <c r="I1159">
        <v>-135</v>
      </c>
    </row>
    <row r="1160" spans="1:9">
      <c r="A1160">
        <v>1159</v>
      </c>
      <c r="B1160">
        <v>1208</v>
      </c>
      <c r="C1160">
        <v>874</v>
      </c>
      <c r="D1160" t="s">
        <v>451</v>
      </c>
      <c r="E1160" t="s">
        <v>453</v>
      </c>
      <c r="F1160">
        <v>67</v>
      </c>
      <c r="G1160">
        <v>5.5</v>
      </c>
      <c r="H1160">
        <v>6</v>
      </c>
      <c r="I1160">
        <v>-270</v>
      </c>
    </row>
    <row r="1161" spans="1:9">
      <c r="A1161">
        <v>1160</v>
      </c>
      <c r="B1161">
        <v>1208</v>
      </c>
      <c r="C1161">
        <v>876</v>
      </c>
      <c r="D1161" t="s">
        <v>451</v>
      </c>
      <c r="E1161" t="s">
        <v>346</v>
      </c>
      <c r="F1161">
        <v>75</v>
      </c>
      <c r="G1161">
        <v>6.5</v>
      </c>
      <c r="H1161">
        <v>3</v>
      </c>
      <c r="I1161">
        <v>-160</v>
      </c>
    </row>
    <row r="1162" spans="1:9">
      <c r="A1162">
        <v>1161</v>
      </c>
      <c r="B1162">
        <v>1208</v>
      </c>
      <c r="C1162">
        <v>878</v>
      </c>
      <c r="D1162" t="s">
        <v>451</v>
      </c>
      <c r="E1162" t="s">
        <v>652</v>
      </c>
      <c r="F1162">
        <v>82</v>
      </c>
      <c r="G1162">
        <v>6</v>
      </c>
      <c r="H1162">
        <v>7.5</v>
      </c>
      <c r="I1162">
        <v>-300</v>
      </c>
    </row>
    <row r="1163" spans="1:9">
      <c r="A1163">
        <v>1162</v>
      </c>
      <c r="B1163">
        <v>1208</v>
      </c>
      <c r="C1163">
        <v>880</v>
      </c>
      <c r="D1163" t="s">
        <v>451</v>
      </c>
      <c r="E1163" t="s">
        <v>260</v>
      </c>
      <c r="F1163">
        <v>93</v>
      </c>
      <c r="G1163">
        <v>6</v>
      </c>
      <c r="H1163">
        <v>4.5</v>
      </c>
      <c r="I1163">
        <v>-180</v>
      </c>
    </row>
    <row r="1164" spans="1:9">
      <c r="A1164">
        <v>1163</v>
      </c>
      <c r="B1164">
        <v>1208</v>
      </c>
      <c r="C1164">
        <v>882</v>
      </c>
      <c r="D1164" t="s">
        <v>451</v>
      </c>
      <c r="E1164" t="s">
        <v>233</v>
      </c>
      <c r="F1164">
        <v>75</v>
      </c>
      <c r="G1164">
        <v>135</v>
      </c>
      <c r="H1164">
        <v>136</v>
      </c>
      <c r="I1164">
        <v>160</v>
      </c>
    </row>
    <row r="1165" spans="1:9">
      <c r="A1165">
        <v>1164</v>
      </c>
      <c r="B1165">
        <v>1208</v>
      </c>
      <c r="C1165">
        <v>306686</v>
      </c>
      <c r="D1165" t="s">
        <v>451</v>
      </c>
      <c r="E1165" t="s">
        <v>389</v>
      </c>
      <c r="F1165">
        <v>80</v>
      </c>
      <c r="G1165">
        <v>2.5</v>
      </c>
      <c r="H1165">
        <v>3</v>
      </c>
      <c r="I1165">
        <v>-140</v>
      </c>
    </row>
    <row r="1166" spans="1:9">
      <c r="A1166">
        <v>1165</v>
      </c>
      <c r="B1166">
        <v>1208</v>
      </c>
      <c r="C1166">
        <v>306688</v>
      </c>
      <c r="D1166" t="s">
        <v>451</v>
      </c>
      <c r="E1166" t="s">
        <v>515</v>
      </c>
      <c r="F1166">
        <v>99</v>
      </c>
      <c r="G1166">
        <v>15</v>
      </c>
      <c r="H1166">
        <v>15.5</v>
      </c>
      <c r="I1166">
        <v>-1600</v>
      </c>
    </row>
    <row r="1167" spans="1:9">
      <c r="A1167">
        <v>1166</v>
      </c>
      <c r="B1167">
        <v>1209</v>
      </c>
      <c r="C1167">
        <v>886</v>
      </c>
      <c r="D1167" t="s">
        <v>451</v>
      </c>
      <c r="E1167" t="s">
        <v>205</v>
      </c>
      <c r="F1167">
        <v>77</v>
      </c>
      <c r="G1167">
        <v>14</v>
      </c>
      <c r="H1167">
        <v>16.5</v>
      </c>
      <c r="I1167">
        <v>-2000</v>
      </c>
    </row>
    <row r="1168" spans="1:9">
      <c r="A1168">
        <v>1167</v>
      </c>
      <c r="B1168">
        <v>1209</v>
      </c>
      <c r="C1168">
        <v>888</v>
      </c>
      <c r="D1168" t="s">
        <v>451</v>
      </c>
      <c r="E1168" t="s">
        <v>535</v>
      </c>
      <c r="F1168">
        <v>80</v>
      </c>
      <c r="G1168">
        <v>6.5</v>
      </c>
      <c r="H1168">
        <v>6</v>
      </c>
      <c r="I1168">
        <v>-250</v>
      </c>
    </row>
    <row r="1169" spans="1:9">
      <c r="A1169">
        <v>1168</v>
      </c>
      <c r="B1169">
        <v>1209</v>
      </c>
      <c r="C1169">
        <v>306692</v>
      </c>
      <c r="D1169" t="s">
        <v>451</v>
      </c>
      <c r="E1169" t="s">
        <v>231</v>
      </c>
      <c r="F1169">
        <v>79</v>
      </c>
      <c r="G1169">
        <v>11</v>
      </c>
      <c r="H1169">
        <v>12</v>
      </c>
      <c r="I1169">
        <v>-1000</v>
      </c>
    </row>
    <row r="1170" spans="1:9">
      <c r="A1170">
        <v>1169</v>
      </c>
      <c r="B1170">
        <v>1209</v>
      </c>
      <c r="C1170">
        <v>306694</v>
      </c>
      <c r="D1170" t="s">
        <v>451</v>
      </c>
      <c r="E1170" t="s">
        <v>292</v>
      </c>
      <c r="F1170">
        <v>62</v>
      </c>
      <c r="G1170">
        <v>14.5</v>
      </c>
      <c r="H1170">
        <v>14</v>
      </c>
      <c r="I1170">
        <v>-1200</v>
      </c>
    </row>
    <row r="1171" spans="1:9">
      <c r="A1171">
        <v>1170</v>
      </c>
      <c r="B1171">
        <v>1209</v>
      </c>
      <c r="C1171">
        <v>306696</v>
      </c>
      <c r="D1171" t="s">
        <v>451</v>
      </c>
      <c r="E1171" t="s">
        <v>551</v>
      </c>
      <c r="F1171">
        <v>79</v>
      </c>
      <c r="G1171">
        <v>4.5</v>
      </c>
      <c r="H1171">
        <v>3</v>
      </c>
      <c r="I1171">
        <v>-170</v>
      </c>
    </row>
    <row r="1172" spans="1:9">
      <c r="A1172">
        <v>1171</v>
      </c>
      <c r="B1172">
        <v>1209</v>
      </c>
      <c r="C1172">
        <v>306698</v>
      </c>
      <c r="D1172" t="s">
        <v>451</v>
      </c>
      <c r="E1172" t="s">
        <v>325</v>
      </c>
      <c r="F1172">
        <v>77</v>
      </c>
      <c r="G1172">
        <v>12.5</v>
      </c>
      <c r="H1172">
        <v>13</v>
      </c>
      <c r="I1172">
        <v>-1100</v>
      </c>
    </row>
    <row r="1173" spans="1:9">
      <c r="A1173">
        <v>1172</v>
      </c>
      <c r="B1173">
        <v>1209</v>
      </c>
      <c r="C1173">
        <v>306700</v>
      </c>
      <c r="D1173" t="s">
        <v>451</v>
      </c>
      <c r="E1173" t="s">
        <v>563</v>
      </c>
      <c r="F1173">
        <v>59</v>
      </c>
      <c r="G1173">
        <v>133.5</v>
      </c>
      <c r="H1173">
        <v>130.5</v>
      </c>
      <c r="I1173">
        <v>110</v>
      </c>
    </row>
    <row r="1174" spans="1:9">
      <c r="A1174">
        <v>1173</v>
      </c>
      <c r="B1174">
        <v>1209</v>
      </c>
      <c r="C1174">
        <v>306702</v>
      </c>
      <c r="D1174" t="s">
        <v>451</v>
      </c>
      <c r="E1174" t="s">
        <v>63</v>
      </c>
      <c r="F1174">
        <v>73</v>
      </c>
      <c r="G1174">
        <v>1</v>
      </c>
      <c r="H1174">
        <v>154</v>
      </c>
      <c r="I1174">
        <v>105</v>
      </c>
    </row>
    <row r="1175" spans="1:9">
      <c r="A1175">
        <v>1174</v>
      </c>
      <c r="B1175">
        <v>1209</v>
      </c>
      <c r="C1175">
        <v>306704</v>
      </c>
      <c r="D1175" t="s">
        <v>451</v>
      </c>
      <c r="E1175" t="s">
        <v>534</v>
      </c>
      <c r="F1175">
        <v>63</v>
      </c>
      <c r="G1175">
        <v>145</v>
      </c>
      <c r="H1175">
        <v>151</v>
      </c>
      <c r="I1175">
        <v>400</v>
      </c>
    </row>
    <row r="1176" spans="1:9">
      <c r="A1176">
        <v>1175</v>
      </c>
      <c r="B1176">
        <v>1209</v>
      </c>
      <c r="C1176">
        <v>306706</v>
      </c>
      <c r="D1176" t="s">
        <v>451</v>
      </c>
      <c r="E1176" t="s">
        <v>621</v>
      </c>
      <c r="F1176">
        <v>49</v>
      </c>
      <c r="G1176">
        <v>15</v>
      </c>
      <c r="H1176">
        <v>16</v>
      </c>
      <c r="I1176">
        <v>-2000</v>
      </c>
    </row>
    <row r="1177" spans="1:9">
      <c r="A1177">
        <v>1176</v>
      </c>
      <c r="B1177">
        <v>1210</v>
      </c>
      <c r="C1177">
        <v>604</v>
      </c>
      <c r="D1177" t="s">
        <v>451</v>
      </c>
      <c r="E1177" t="s">
        <v>550</v>
      </c>
      <c r="F1177">
        <v>58</v>
      </c>
      <c r="G1177">
        <v>4</v>
      </c>
      <c r="H1177">
        <v>3</v>
      </c>
      <c r="I1177">
        <v>-160</v>
      </c>
    </row>
    <row r="1178" spans="1:9">
      <c r="A1178">
        <v>1177</v>
      </c>
      <c r="B1178">
        <v>1210</v>
      </c>
      <c r="C1178">
        <v>606</v>
      </c>
      <c r="D1178" t="s">
        <v>451</v>
      </c>
      <c r="E1178" t="s">
        <v>269</v>
      </c>
      <c r="F1178">
        <v>59</v>
      </c>
      <c r="G1178">
        <v>7.5</v>
      </c>
      <c r="H1178">
        <v>10.5</v>
      </c>
      <c r="I1178">
        <v>-575</v>
      </c>
    </row>
    <row r="1179" spans="1:9">
      <c r="A1179">
        <v>1178</v>
      </c>
      <c r="B1179">
        <v>1210</v>
      </c>
      <c r="C1179">
        <v>608</v>
      </c>
      <c r="D1179" t="s">
        <v>451</v>
      </c>
      <c r="E1179" t="s">
        <v>291</v>
      </c>
      <c r="F1179">
        <v>69</v>
      </c>
      <c r="G1179">
        <v>14</v>
      </c>
      <c r="H1179">
        <v>17</v>
      </c>
      <c r="I1179">
        <v>-2500</v>
      </c>
    </row>
    <row r="1180" spans="1:9">
      <c r="A1180">
        <v>1179</v>
      </c>
      <c r="B1180">
        <v>1210</v>
      </c>
      <c r="C1180">
        <v>612</v>
      </c>
      <c r="D1180" t="s">
        <v>451</v>
      </c>
      <c r="E1180" t="s">
        <v>495</v>
      </c>
      <c r="F1180">
        <v>75</v>
      </c>
      <c r="G1180">
        <v>6.5</v>
      </c>
      <c r="H1180">
        <v>9.5</v>
      </c>
      <c r="I1180">
        <v>-500</v>
      </c>
    </row>
    <row r="1181" spans="1:9">
      <c r="A1181">
        <v>1180</v>
      </c>
      <c r="B1181">
        <v>1210</v>
      </c>
      <c r="C1181">
        <v>614</v>
      </c>
      <c r="D1181" t="s">
        <v>451</v>
      </c>
      <c r="E1181" t="s">
        <v>290</v>
      </c>
      <c r="F1181">
        <v>83</v>
      </c>
      <c r="G1181">
        <v>8.5</v>
      </c>
      <c r="H1181">
        <v>8</v>
      </c>
      <c r="I1181">
        <v>-360</v>
      </c>
    </row>
    <row r="1182" spans="1:9">
      <c r="A1182">
        <v>1181</v>
      </c>
      <c r="B1182">
        <v>1210</v>
      </c>
      <c r="C1182">
        <v>616</v>
      </c>
      <c r="D1182" t="s">
        <v>451</v>
      </c>
      <c r="E1182" t="s">
        <v>131</v>
      </c>
      <c r="F1182">
        <v>77</v>
      </c>
      <c r="G1182">
        <v>140</v>
      </c>
      <c r="H1182">
        <v>137.5</v>
      </c>
      <c r="I1182">
        <v>170</v>
      </c>
    </row>
    <row r="1183" spans="1:9">
      <c r="A1183">
        <v>1182</v>
      </c>
      <c r="B1183">
        <v>1210</v>
      </c>
      <c r="C1183">
        <v>618</v>
      </c>
      <c r="D1183" t="s">
        <v>451</v>
      </c>
      <c r="E1183" t="s">
        <v>569</v>
      </c>
      <c r="F1183">
        <v>73</v>
      </c>
      <c r="G1183">
        <v>4.5</v>
      </c>
      <c r="H1183">
        <v>5.5</v>
      </c>
      <c r="I1183">
        <v>-230</v>
      </c>
    </row>
    <row r="1184" spans="1:9">
      <c r="A1184">
        <v>1183</v>
      </c>
      <c r="B1184">
        <v>1210</v>
      </c>
      <c r="C1184">
        <v>622</v>
      </c>
      <c r="D1184" t="s">
        <v>451</v>
      </c>
      <c r="E1184" t="s">
        <v>489</v>
      </c>
      <c r="F1184">
        <v>82</v>
      </c>
      <c r="G1184">
        <v>7.5</v>
      </c>
      <c r="H1184">
        <v>8</v>
      </c>
      <c r="I1184">
        <v>-350</v>
      </c>
    </row>
    <row r="1185" spans="1:9">
      <c r="A1185">
        <v>1184</v>
      </c>
      <c r="B1185">
        <v>1210</v>
      </c>
      <c r="C1185">
        <v>624</v>
      </c>
      <c r="D1185" t="s">
        <v>451</v>
      </c>
      <c r="E1185" t="s">
        <v>503</v>
      </c>
      <c r="F1185">
        <v>80</v>
      </c>
      <c r="G1185">
        <v>5</v>
      </c>
      <c r="H1185">
        <v>4.5</v>
      </c>
      <c r="I1185">
        <v>-190</v>
      </c>
    </row>
    <row r="1186" spans="1:9">
      <c r="A1186">
        <v>1185</v>
      </c>
      <c r="B1186">
        <v>1210</v>
      </c>
      <c r="C1186">
        <v>626</v>
      </c>
      <c r="D1186" t="s">
        <v>451</v>
      </c>
      <c r="E1186" t="s">
        <v>320</v>
      </c>
      <c r="F1186">
        <v>82</v>
      </c>
      <c r="G1186">
        <v>1</v>
      </c>
      <c r="H1186">
        <v>133.5</v>
      </c>
      <c r="I1186">
        <v>120</v>
      </c>
    </row>
    <row r="1187" spans="1:9">
      <c r="A1187">
        <v>1186</v>
      </c>
      <c r="B1187">
        <v>1210</v>
      </c>
      <c r="C1187">
        <v>628</v>
      </c>
      <c r="D1187" t="s">
        <v>451</v>
      </c>
      <c r="E1187" t="s">
        <v>274</v>
      </c>
      <c r="F1187">
        <v>69</v>
      </c>
      <c r="G1187">
        <v>15.5</v>
      </c>
      <c r="H1187">
        <v>17</v>
      </c>
      <c r="I1187">
        <v>-2500</v>
      </c>
    </row>
    <row r="1188" spans="1:9">
      <c r="A1188">
        <v>1187</v>
      </c>
      <c r="B1188">
        <v>1210</v>
      </c>
      <c r="C1188">
        <v>630</v>
      </c>
      <c r="D1188" t="s">
        <v>451</v>
      </c>
      <c r="E1188" t="s">
        <v>653</v>
      </c>
      <c r="F1188">
        <v>88</v>
      </c>
      <c r="G1188">
        <v>9.5</v>
      </c>
      <c r="H1188">
        <v>10</v>
      </c>
      <c r="I1188">
        <v>-500</v>
      </c>
    </row>
    <row r="1189" spans="1:9">
      <c r="A1189">
        <v>1188</v>
      </c>
      <c r="B1189">
        <v>1210</v>
      </c>
      <c r="C1189">
        <v>632</v>
      </c>
      <c r="D1189" t="s">
        <v>451</v>
      </c>
      <c r="E1189" t="s">
        <v>524</v>
      </c>
      <c r="F1189">
        <v>71</v>
      </c>
      <c r="G1189">
        <v>138</v>
      </c>
      <c r="H1189">
        <v>137.5</v>
      </c>
      <c r="I1189">
        <v>215</v>
      </c>
    </row>
    <row r="1190" spans="1:9">
      <c r="A1190">
        <v>1189</v>
      </c>
      <c r="B1190">
        <v>1210</v>
      </c>
      <c r="C1190">
        <v>634</v>
      </c>
      <c r="D1190" t="s">
        <v>451</v>
      </c>
      <c r="E1190" t="s">
        <v>317</v>
      </c>
      <c r="F1190">
        <v>62</v>
      </c>
      <c r="G1190">
        <v>139</v>
      </c>
      <c r="H1190">
        <v>13.7</v>
      </c>
      <c r="I1190">
        <v>290</v>
      </c>
    </row>
    <row r="1191" spans="1:9">
      <c r="A1191">
        <v>1190</v>
      </c>
      <c r="B1191">
        <v>1210</v>
      </c>
      <c r="C1191">
        <v>636</v>
      </c>
      <c r="D1191" t="s">
        <v>451</v>
      </c>
      <c r="E1191" t="s">
        <v>620</v>
      </c>
      <c r="F1191">
        <v>56</v>
      </c>
      <c r="G1191">
        <v>1.5</v>
      </c>
      <c r="H1191">
        <v>141</v>
      </c>
      <c r="I1191">
        <v>105</v>
      </c>
    </row>
    <row r="1192" spans="1:9">
      <c r="A1192">
        <v>1191</v>
      </c>
      <c r="B1192">
        <v>1210</v>
      </c>
      <c r="C1192">
        <v>640</v>
      </c>
      <c r="D1192" t="s">
        <v>451</v>
      </c>
      <c r="E1192" t="s">
        <v>638</v>
      </c>
      <c r="F1192">
        <v>79</v>
      </c>
      <c r="G1192">
        <v>136</v>
      </c>
      <c r="H1192">
        <v>134.5</v>
      </c>
      <c r="I1192">
        <v>195</v>
      </c>
    </row>
    <row r="1193" spans="1:9">
      <c r="A1193">
        <v>1192</v>
      </c>
      <c r="B1193">
        <v>1210</v>
      </c>
      <c r="C1193">
        <v>642</v>
      </c>
      <c r="D1193" t="s">
        <v>451</v>
      </c>
      <c r="E1193" t="s">
        <v>440</v>
      </c>
      <c r="F1193">
        <v>98</v>
      </c>
      <c r="G1193">
        <v>15.5</v>
      </c>
      <c r="H1193">
        <v>15</v>
      </c>
      <c r="I1193">
        <v>-1500</v>
      </c>
    </row>
    <row r="1194" spans="1:9">
      <c r="A1194">
        <v>1193</v>
      </c>
      <c r="B1194">
        <v>1210</v>
      </c>
      <c r="C1194">
        <v>644</v>
      </c>
      <c r="D1194" t="s">
        <v>451</v>
      </c>
      <c r="E1194" t="s">
        <v>374</v>
      </c>
      <c r="F1194">
        <v>87</v>
      </c>
      <c r="G1194">
        <v>25</v>
      </c>
      <c r="H1194">
        <v>26.5</v>
      </c>
      <c r="I1194">
        <v>-6040</v>
      </c>
    </row>
    <row r="1195" spans="1:9">
      <c r="A1195">
        <v>1194</v>
      </c>
      <c r="B1195">
        <v>1210</v>
      </c>
      <c r="C1195">
        <v>646</v>
      </c>
      <c r="D1195" t="s">
        <v>451</v>
      </c>
      <c r="E1195" t="s">
        <v>473</v>
      </c>
      <c r="F1195">
        <v>65</v>
      </c>
      <c r="G1195">
        <v>8</v>
      </c>
      <c r="H1195">
        <v>8.5</v>
      </c>
      <c r="I1195">
        <v>-360</v>
      </c>
    </row>
    <row r="1196" spans="1:9">
      <c r="A1196">
        <v>1195</v>
      </c>
      <c r="B1196">
        <v>1210</v>
      </c>
      <c r="C1196">
        <v>648</v>
      </c>
      <c r="D1196" t="s">
        <v>451</v>
      </c>
      <c r="E1196" t="s">
        <v>228</v>
      </c>
      <c r="F1196">
        <v>77</v>
      </c>
      <c r="G1196">
        <v>152.5</v>
      </c>
      <c r="H1196">
        <v>149.5</v>
      </c>
      <c r="I1196">
        <v>145</v>
      </c>
    </row>
    <row r="1197" spans="1:9">
      <c r="A1197">
        <v>1196</v>
      </c>
      <c r="B1197">
        <v>1210</v>
      </c>
      <c r="C1197">
        <v>650</v>
      </c>
      <c r="D1197" t="s">
        <v>451</v>
      </c>
      <c r="E1197" t="s">
        <v>592</v>
      </c>
      <c r="F1197">
        <v>58</v>
      </c>
      <c r="G1197">
        <v>135.5</v>
      </c>
      <c r="H1197">
        <v>134</v>
      </c>
      <c r="I1197">
        <v>350</v>
      </c>
    </row>
    <row r="1198" spans="1:9">
      <c r="A1198">
        <v>1197</v>
      </c>
      <c r="B1198">
        <v>1210</v>
      </c>
      <c r="C1198">
        <v>652</v>
      </c>
      <c r="D1198" t="s">
        <v>451</v>
      </c>
      <c r="E1198" t="s">
        <v>527</v>
      </c>
      <c r="F1198">
        <v>75</v>
      </c>
      <c r="G1198">
        <v>139.5</v>
      </c>
      <c r="H1198">
        <v>139</v>
      </c>
      <c r="I1198">
        <v>170</v>
      </c>
    </row>
    <row r="1199" spans="1:9">
      <c r="A1199">
        <v>1198</v>
      </c>
      <c r="B1199">
        <v>1210</v>
      </c>
      <c r="C1199">
        <v>654</v>
      </c>
      <c r="D1199" t="s">
        <v>451</v>
      </c>
      <c r="E1199" t="s">
        <v>177</v>
      </c>
      <c r="F1199">
        <v>70</v>
      </c>
      <c r="G1199">
        <v>9.5</v>
      </c>
      <c r="H1199">
        <v>8.5</v>
      </c>
      <c r="I1199">
        <v>-380</v>
      </c>
    </row>
    <row r="1200" spans="1:9">
      <c r="A1200">
        <v>1199</v>
      </c>
      <c r="B1200">
        <v>1210</v>
      </c>
      <c r="C1200">
        <v>656</v>
      </c>
      <c r="D1200" t="s">
        <v>451</v>
      </c>
      <c r="E1200" t="s">
        <v>479</v>
      </c>
      <c r="F1200">
        <v>75</v>
      </c>
      <c r="G1200">
        <v>13</v>
      </c>
      <c r="H1200">
        <v>13.5</v>
      </c>
      <c r="I1200">
        <v>-1000</v>
      </c>
    </row>
    <row r="1201" spans="1:9">
      <c r="A1201">
        <v>1200</v>
      </c>
      <c r="B1201">
        <v>1210</v>
      </c>
      <c r="C1201">
        <v>658</v>
      </c>
      <c r="D1201" t="s">
        <v>451</v>
      </c>
      <c r="E1201" t="s">
        <v>466</v>
      </c>
      <c r="F1201">
        <v>77</v>
      </c>
      <c r="G1201">
        <v>3</v>
      </c>
      <c r="H1201">
        <v>2.5</v>
      </c>
      <c r="I1201">
        <v>-135</v>
      </c>
    </row>
    <row r="1202" spans="1:9">
      <c r="A1202">
        <v>1201</v>
      </c>
      <c r="B1202">
        <v>1210</v>
      </c>
      <c r="C1202">
        <v>660</v>
      </c>
      <c r="D1202" t="s">
        <v>451</v>
      </c>
      <c r="E1202" t="s">
        <v>572</v>
      </c>
      <c r="F1202">
        <v>78</v>
      </c>
      <c r="G1202">
        <v>142.5</v>
      </c>
      <c r="H1202">
        <v>145</v>
      </c>
      <c r="I1202">
        <v>250</v>
      </c>
    </row>
    <row r="1203" spans="1:9">
      <c r="A1203">
        <v>1202</v>
      </c>
      <c r="B1203">
        <v>1210</v>
      </c>
      <c r="C1203">
        <v>662</v>
      </c>
      <c r="D1203" t="s">
        <v>451</v>
      </c>
      <c r="E1203" t="s">
        <v>476</v>
      </c>
      <c r="F1203">
        <v>94</v>
      </c>
      <c r="G1203">
        <v>18</v>
      </c>
      <c r="H1203">
        <v>20.5</v>
      </c>
      <c r="I1203">
        <v>-5000</v>
      </c>
    </row>
    <row r="1204" spans="1:9">
      <c r="A1204">
        <v>1203</v>
      </c>
      <c r="B1204">
        <v>1210</v>
      </c>
      <c r="C1204">
        <v>664</v>
      </c>
      <c r="D1204" t="s">
        <v>451</v>
      </c>
      <c r="E1204" t="s">
        <v>588</v>
      </c>
      <c r="F1204">
        <v>75</v>
      </c>
      <c r="G1204">
        <v>138</v>
      </c>
      <c r="H1204">
        <v>140</v>
      </c>
      <c r="I1204">
        <v>160</v>
      </c>
    </row>
    <row r="1205" spans="1:9">
      <c r="A1205">
        <v>1204</v>
      </c>
      <c r="B1205">
        <v>1210</v>
      </c>
      <c r="C1205">
        <v>666</v>
      </c>
      <c r="D1205" t="s">
        <v>451</v>
      </c>
      <c r="E1205" t="s">
        <v>452</v>
      </c>
      <c r="F1205">
        <v>68</v>
      </c>
      <c r="G1205">
        <v>18.5</v>
      </c>
      <c r="H1205">
        <v>16</v>
      </c>
      <c r="I1205">
        <v>-2000</v>
      </c>
    </row>
    <row r="1206" spans="1:9">
      <c r="A1206">
        <v>1205</v>
      </c>
      <c r="B1206">
        <v>1210</v>
      </c>
      <c r="C1206">
        <v>668</v>
      </c>
      <c r="D1206" t="s">
        <v>451</v>
      </c>
      <c r="E1206" t="s">
        <v>133</v>
      </c>
      <c r="F1206">
        <v>74</v>
      </c>
      <c r="G1206">
        <v>134.5</v>
      </c>
      <c r="H1206">
        <v>2.5</v>
      </c>
      <c r="I1206">
        <v>-145</v>
      </c>
    </row>
    <row r="1207" spans="1:9">
      <c r="A1207">
        <v>1206</v>
      </c>
      <c r="B1207">
        <v>1210</v>
      </c>
      <c r="C1207">
        <v>670</v>
      </c>
      <c r="D1207" t="s">
        <v>451</v>
      </c>
      <c r="E1207" t="s">
        <v>597</v>
      </c>
      <c r="F1207">
        <v>77</v>
      </c>
      <c r="G1207">
        <v>6.5</v>
      </c>
      <c r="H1207">
        <v>8.5</v>
      </c>
      <c r="I1207">
        <v>-380</v>
      </c>
    </row>
    <row r="1208" spans="1:9">
      <c r="A1208">
        <v>1207</v>
      </c>
      <c r="B1208">
        <v>1210</v>
      </c>
      <c r="C1208">
        <v>672</v>
      </c>
      <c r="D1208" t="s">
        <v>451</v>
      </c>
      <c r="E1208" t="s">
        <v>61</v>
      </c>
      <c r="F1208">
        <v>75</v>
      </c>
      <c r="G1208">
        <v>2</v>
      </c>
      <c r="H1208">
        <v>1</v>
      </c>
      <c r="I1208">
        <v>-120</v>
      </c>
    </row>
    <row r="1209" spans="1:9">
      <c r="A1209">
        <v>1208</v>
      </c>
      <c r="B1209">
        <v>1210</v>
      </c>
      <c r="C1209">
        <v>678</v>
      </c>
      <c r="D1209" t="s">
        <v>451</v>
      </c>
      <c r="E1209" t="s">
        <v>256</v>
      </c>
      <c r="F1209">
        <v>58</v>
      </c>
      <c r="G1209">
        <v>124.5</v>
      </c>
      <c r="H1209">
        <v>123.5</v>
      </c>
      <c r="I1209">
        <v>320</v>
      </c>
    </row>
    <row r="1210" spans="1:9">
      <c r="A1210">
        <v>1209</v>
      </c>
      <c r="B1210">
        <v>1210</v>
      </c>
      <c r="C1210">
        <v>680</v>
      </c>
      <c r="D1210" t="s">
        <v>451</v>
      </c>
      <c r="E1210" t="s">
        <v>206</v>
      </c>
      <c r="F1210">
        <v>76</v>
      </c>
      <c r="G1210">
        <v>136.5</v>
      </c>
      <c r="H1210">
        <v>134.5</v>
      </c>
      <c r="I1210">
        <v>175</v>
      </c>
    </row>
    <row r="1211" spans="1:9">
      <c r="A1211">
        <v>1210</v>
      </c>
      <c r="B1211">
        <v>1210</v>
      </c>
      <c r="C1211">
        <v>682</v>
      </c>
      <c r="D1211" t="s">
        <v>451</v>
      </c>
      <c r="E1211" t="s">
        <v>484</v>
      </c>
      <c r="F1211">
        <v>64</v>
      </c>
      <c r="G1211">
        <v>9.5</v>
      </c>
      <c r="H1211">
        <v>8.5</v>
      </c>
      <c r="I1211">
        <v>-380</v>
      </c>
    </row>
    <row r="1212" spans="1:9">
      <c r="A1212">
        <v>1211</v>
      </c>
      <c r="B1212">
        <v>1210</v>
      </c>
      <c r="C1212">
        <v>684</v>
      </c>
      <c r="D1212" t="s">
        <v>451</v>
      </c>
      <c r="E1212" t="s">
        <v>122</v>
      </c>
      <c r="F1212">
        <v>67</v>
      </c>
      <c r="G1212">
        <v>154.5</v>
      </c>
      <c r="H1212">
        <v>155</v>
      </c>
      <c r="I1212">
        <v>155</v>
      </c>
    </row>
    <row r="1213" spans="1:9">
      <c r="A1213">
        <v>1212</v>
      </c>
      <c r="B1213">
        <v>1210</v>
      </c>
      <c r="C1213">
        <v>688</v>
      </c>
      <c r="D1213" t="s">
        <v>451</v>
      </c>
      <c r="E1213" t="s">
        <v>110</v>
      </c>
      <c r="F1213">
        <v>87</v>
      </c>
      <c r="G1213">
        <v>11.5</v>
      </c>
      <c r="H1213">
        <v>13.5</v>
      </c>
      <c r="I1213">
        <v>-1100</v>
      </c>
    </row>
    <row r="1214" spans="1:9">
      <c r="A1214">
        <v>1213</v>
      </c>
      <c r="B1214">
        <v>1210</v>
      </c>
      <c r="C1214">
        <v>690</v>
      </c>
      <c r="D1214" t="s">
        <v>451</v>
      </c>
      <c r="E1214" t="s">
        <v>652</v>
      </c>
      <c r="F1214">
        <v>82</v>
      </c>
      <c r="G1214">
        <v>10</v>
      </c>
      <c r="H1214">
        <v>12</v>
      </c>
      <c r="I1214">
        <v>-750</v>
      </c>
    </row>
    <row r="1215" spans="1:9">
      <c r="A1215">
        <v>1214</v>
      </c>
      <c r="B1215">
        <v>1210</v>
      </c>
      <c r="C1215">
        <v>692</v>
      </c>
      <c r="D1215" t="s">
        <v>451</v>
      </c>
      <c r="E1215" t="s">
        <v>494</v>
      </c>
      <c r="F1215">
        <v>81</v>
      </c>
      <c r="G1215">
        <v>6</v>
      </c>
      <c r="H1215">
        <v>6</v>
      </c>
      <c r="I1215">
        <v>-250</v>
      </c>
    </row>
    <row r="1216" spans="1:9">
      <c r="A1216">
        <v>1215</v>
      </c>
      <c r="B1216">
        <v>1210</v>
      </c>
      <c r="C1216">
        <v>694</v>
      </c>
      <c r="D1216" t="s">
        <v>451</v>
      </c>
      <c r="E1216" t="s">
        <v>504</v>
      </c>
      <c r="F1216">
        <v>91</v>
      </c>
      <c r="G1216">
        <v>9</v>
      </c>
      <c r="H1216">
        <v>6</v>
      </c>
      <c r="I1216">
        <v>-280</v>
      </c>
    </row>
    <row r="1217" spans="1:9">
      <c r="A1217">
        <v>1216</v>
      </c>
      <c r="B1217">
        <v>1210</v>
      </c>
      <c r="C1217">
        <v>696</v>
      </c>
      <c r="D1217" t="s">
        <v>451</v>
      </c>
      <c r="E1217" t="s">
        <v>650</v>
      </c>
      <c r="F1217">
        <v>76</v>
      </c>
      <c r="G1217">
        <v>139.5</v>
      </c>
      <c r="H1217">
        <v>142</v>
      </c>
      <c r="I1217">
        <v>115</v>
      </c>
    </row>
    <row r="1218" spans="1:9">
      <c r="A1218">
        <v>1217</v>
      </c>
      <c r="B1218">
        <v>1210</v>
      </c>
      <c r="C1218">
        <v>698</v>
      </c>
      <c r="D1218" t="s">
        <v>451</v>
      </c>
      <c r="E1218" t="s">
        <v>627</v>
      </c>
      <c r="F1218">
        <v>64</v>
      </c>
      <c r="G1218">
        <v>9.5</v>
      </c>
      <c r="H1218">
        <v>7.5</v>
      </c>
      <c r="I1218">
        <v>-330</v>
      </c>
    </row>
    <row r="1219" spans="1:9">
      <c r="A1219">
        <v>1218</v>
      </c>
      <c r="B1219">
        <v>1210</v>
      </c>
      <c r="C1219">
        <v>700</v>
      </c>
      <c r="D1219" t="s">
        <v>451</v>
      </c>
      <c r="E1219" t="s">
        <v>630</v>
      </c>
      <c r="F1219">
        <v>60</v>
      </c>
      <c r="G1219">
        <v>146.5</v>
      </c>
      <c r="H1219">
        <v>147</v>
      </c>
      <c r="I1219">
        <v>300</v>
      </c>
    </row>
    <row r="1220" spans="1:9">
      <c r="A1220">
        <v>1219</v>
      </c>
      <c r="B1220">
        <v>1210</v>
      </c>
      <c r="C1220">
        <v>702</v>
      </c>
      <c r="D1220" t="s">
        <v>451</v>
      </c>
      <c r="E1220" t="s">
        <v>217</v>
      </c>
      <c r="F1220">
        <v>78</v>
      </c>
      <c r="G1220">
        <v>7.5</v>
      </c>
      <c r="H1220">
        <v>8.5</v>
      </c>
      <c r="I1220">
        <v>-370</v>
      </c>
    </row>
    <row r="1221" spans="1:9">
      <c r="A1221">
        <v>1220</v>
      </c>
      <c r="B1221">
        <v>1210</v>
      </c>
      <c r="C1221">
        <v>704</v>
      </c>
      <c r="D1221" t="s">
        <v>451</v>
      </c>
      <c r="E1221" t="s">
        <v>411</v>
      </c>
      <c r="F1221">
        <v>91</v>
      </c>
      <c r="G1221">
        <v>16</v>
      </c>
      <c r="H1221">
        <v>15.5</v>
      </c>
      <c r="I1221">
        <v>-2000</v>
      </c>
    </row>
    <row r="1222" spans="1:9">
      <c r="A1222">
        <v>1221</v>
      </c>
      <c r="B1222">
        <v>1210</v>
      </c>
      <c r="C1222">
        <v>714</v>
      </c>
      <c r="D1222" t="s">
        <v>451</v>
      </c>
      <c r="E1222" t="s">
        <v>582</v>
      </c>
      <c r="F1222">
        <v>75</v>
      </c>
      <c r="G1222">
        <v>7</v>
      </c>
      <c r="H1222">
        <v>2</v>
      </c>
      <c r="I1222">
        <v>-135</v>
      </c>
    </row>
    <row r="1223" spans="1:9">
      <c r="A1223">
        <v>1222</v>
      </c>
      <c r="B1223">
        <v>1210</v>
      </c>
      <c r="C1223">
        <v>716</v>
      </c>
      <c r="D1223" t="s">
        <v>451</v>
      </c>
      <c r="E1223" t="s">
        <v>474</v>
      </c>
      <c r="F1223">
        <v>52</v>
      </c>
      <c r="G1223">
        <v>2</v>
      </c>
      <c r="H1223">
        <v>5.5</v>
      </c>
      <c r="I1223">
        <v>-230</v>
      </c>
    </row>
    <row r="1224" spans="1:9">
      <c r="A1224">
        <v>1223</v>
      </c>
      <c r="B1224">
        <v>1210</v>
      </c>
      <c r="C1224">
        <v>718</v>
      </c>
      <c r="D1224" t="s">
        <v>451</v>
      </c>
      <c r="E1224" t="s">
        <v>141</v>
      </c>
      <c r="F1224">
        <v>64</v>
      </c>
      <c r="G1224">
        <v>1</v>
      </c>
      <c r="H1224">
        <v>2.5</v>
      </c>
      <c r="I1224">
        <v>-135</v>
      </c>
    </row>
    <row r="1225" spans="1:9">
      <c r="A1225">
        <v>1224</v>
      </c>
      <c r="B1225">
        <v>1210</v>
      </c>
      <c r="C1225">
        <v>720</v>
      </c>
      <c r="D1225" t="s">
        <v>451</v>
      </c>
      <c r="E1225" t="s">
        <v>555</v>
      </c>
      <c r="F1225">
        <v>75</v>
      </c>
      <c r="G1225">
        <v>1.5</v>
      </c>
      <c r="H1225">
        <v>138.5</v>
      </c>
      <c r="I1225">
        <v>115</v>
      </c>
    </row>
    <row r="1226" spans="1:9">
      <c r="A1226">
        <v>1225</v>
      </c>
      <c r="B1226">
        <v>1210</v>
      </c>
      <c r="C1226">
        <v>722</v>
      </c>
      <c r="D1226" t="s">
        <v>451</v>
      </c>
      <c r="E1226" t="s">
        <v>624</v>
      </c>
      <c r="F1226">
        <v>70</v>
      </c>
      <c r="G1226">
        <v>128.5</v>
      </c>
      <c r="H1226">
        <v>125.5</v>
      </c>
      <c r="I1226">
        <v>250</v>
      </c>
    </row>
    <row r="1227" spans="1:9">
      <c r="A1227">
        <v>1226</v>
      </c>
      <c r="B1227">
        <v>1210</v>
      </c>
      <c r="C1227">
        <v>724</v>
      </c>
      <c r="D1227" t="s">
        <v>451</v>
      </c>
      <c r="E1227" t="s">
        <v>595</v>
      </c>
      <c r="F1227">
        <v>61</v>
      </c>
      <c r="G1227">
        <v>6</v>
      </c>
      <c r="H1227">
        <v>6</v>
      </c>
      <c r="I1227">
        <v>-250</v>
      </c>
    </row>
    <row r="1228" spans="1:9">
      <c r="A1228">
        <v>1227</v>
      </c>
      <c r="B1228">
        <v>1210</v>
      </c>
      <c r="C1228">
        <v>726</v>
      </c>
      <c r="D1228" t="s">
        <v>451</v>
      </c>
      <c r="E1228" t="s">
        <v>590</v>
      </c>
      <c r="F1228">
        <v>70</v>
      </c>
      <c r="G1228">
        <v>1</v>
      </c>
      <c r="H1228">
        <v>136</v>
      </c>
      <c r="I1228">
        <v>100</v>
      </c>
    </row>
    <row r="1229" spans="1:9">
      <c r="A1229">
        <v>1228</v>
      </c>
      <c r="B1229">
        <v>1210</v>
      </c>
      <c r="C1229">
        <v>728</v>
      </c>
      <c r="D1229" t="s">
        <v>451</v>
      </c>
      <c r="E1229" t="s">
        <v>74</v>
      </c>
      <c r="F1229">
        <v>92</v>
      </c>
      <c r="G1229">
        <v>2.5</v>
      </c>
      <c r="H1229">
        <v>5</v>
      </c>
      <c r="I1229">
        <v>-210</v>
      </c>
    </row>
    <row r="1230" spans="1:9">
      <c r="A1230">
        <v>1229</v>
      </c>
      <c r="B1230">
        <v>1210</v>
      </c>
      <c r="C1230">
        <v>734</v>
      </c>
      <c r="D1230" t="s">
        <v>451</v>
      </c>
      <c r="E1230" t="s">
        <v>654</v>
      </c>
      <c r="F1230">
        <v>63</v>
      </c>
      <c r="G1230">
        <v>145</v>
      </c>
      <c r="H1230">
        <v>143</v>
      </c>
      <c r="I1230">
        <v>-105</v>
      </c>
    </row>
    <row r="1231" spans="1:9">
      <c r="A1231">
        <v>1230</v>
      </c>
      <c r="B1231">
        <v>1210</v>
      </c>
      <c r="C1231">
        <v>736</v>
      </c>
      <c r="D1231" t="s">
        <v>451</v>
      </c>
      <c r="E1231" t="s">
        <v>603</v>
      </c>
      <c r="F1231">
        <v>72</v>
      </c>
      <c r="G1231" t="s">
        <v>465</v>
      </c>
      <c r="H1231">
        <v>1.5</v>
      </c>
      <c r="I1231">
        <v>-120</v>
      </c>
    </row>
    <row r="1232" spans="1:9">
      <c r="A1232">
        <v>1231</v>
      </c>
      <c r="B1232">
        <v>1210</v>
      </c>
      <c r="C1232">
        <v>738</v>
      </c>
      <c r="D1232" t="s">
        <v>451</v>
      </c>
      <c r="E1232" t="s">
        <v>525</v>
      </c>
      <c r="F1232">
        <v>73</v>
      </c>
      <c r="G1232">
        <v>2.5</v>
      </c>
      <c r="H1232">
        <v>3.5</v>
      </c>
      <c r="I1232">
        <v>-165</v>
      </c>
    </row>
    <row r="1233" spans="1:9">
      <c r="A1233">
        <v>1232</v>
      </c>
      <c r="B1233">
        <v>1210</v>
      </c>
      <c r="C1233">
        <v>306712</v>
      </c>
      <c r="D1233" t="s">
        <v>451</v>
      </c>
      <c r="E1233" t="s">
        <v>424</v>
      </c>
      <c r="F1233">
        <v>72</v>
      </c>
      <c r="G1233">
        <v>7.5</v>
      </c>
      <c r="H1233">
        <v>5</v>
      </c>
      <c r="I1233">
        <v>-190</v>
      </c>
    </row>
    <row r="1234" spans="1:9">
      <c r="A1234">
        <v>1233</v>
      </c>
      <c r="B1234">
        <v>1210</v>
      </c>
      <c r="C1234">
        <v>306714</v>
      </c>
      <c r="D1234" t="s">
        <v>451</v>
      </c>
      <c r="E1234" t="s">
        <v>220</v>
      </c>
      <c r="F1234">
        <v>114</v>
      </c>
      <c r="G1234">
        <v>37.5</v>
      </c>
      <c r="H1234">
        <v>40</v>
      </c>
      <c r="I1234">
        <v>-29160</v>
      </c>
    </row>
    <row r="1235" spans="1:9">
      <c r="A1235">
        <v>1234</v>
      </c>
      <c r="B1235">
        <v>1210</v>
      </c>
      <c r="C1235">
        <v>306716</v>
      </c>
      <c r="D1235" t="s">
        <v>451</v>
      </c>
      <c r="E1235" t="s">
        <v>123</v>
      </c>
      <c r="F1235">
        <v>88</v>
      </c>
      <c r="G1235">
        <v>36.5</v>
      </c>
      <c r="H1235">
        <v>37.5</v>
      </c>
      <c r="I1235">
        <v>-23865</v>
      </c>
    </row>
    <row r="1236" spans="1:9">
      <c r="A1236">
        <v>1235</v>
      </c>
      <c r="B1236">
        <v>1210</v>
      </c>
      <c r="C1236">
        <v>306718</v>
      </c>
      <c r="D1236" t="s">
        <v>451</v>
      </c>
      <c r="E1236" t="s">
        <v>333</v>
      </c>
      <c r="F1236">
        <v>77</v>
      </c>
      <c r="G1236">
        <v>144</v>
      </c>
      <c r="H1236">
        <v>144</v>
      </c>
      <c r="I1236">
        <v>270</v>
      </c>
    </row>
    <row r="1237" spans="1:9">
      <c r="A1237">
        <v>1236</v>
      </c>
      <c r="B1237">
        <v>1210</v>
      </c>
      <c r="C1237">
        <v>306720</v>
      </c>
      <c r="D1237" t="s">
        <v>451</v>
      </c>
      <c r="E1237" t="s">
        <v>248</v>
      </c>
      <c r="F1237">
        <v>76</v>
      </c>
      <c r="G1237">
        <v>8.5</v>
      </c>
      <c r="H1237">
        <v>7.5</v>
      </c>
      <c r="I1237">
        <v>-330</v>
      </c>
    </row>
    <row r="1238" spans="1:9">
      <c r="A1238">
        <v>1237</v>
      </c>
      <c r="B1238">
        <v>1210</v>
      </c>
      <c r="C1238">
        <v>306722</v>
      </c>
      <c r="D1238" t="s">
        <v>451</v>
      </c>
      <c r="E1238" t="s">
        <v>326</v>
      </c>
      <c r="F1238">
        <v>79</v>
      </c>
      <c r="G1238">
        <v>13</v>
      </c>
      <c r="H1238">
        <v>10.5</v>
      </c>
      <c r="I1238">
        <v>-700</v>
      </c>
    </row>
    <row r="1239" spans="1:9">
      <c r="A1239">
        <v>1238</v>
      </c>
      <c r="B1239">
        <v>1210</v>
      </c>
      <c r="C1239">
        <v>306724</v>
      </c>
      <c r="D1239" t="s">
        <v>451</v>
      </c>
      <c r="E1239" t="s">
        <v>457</v>
      </c>
      <c r="F1239">
        <v>77</v>
      </c>
      <c r="G1239">
        <v>7.5</v>
      </c>
      <c r="H1239">
        <v>7</v>
      </c>
      <c r="I1239">
        <v>-300</v>
      </c>
    </row>
    <row r="1240" spans="1:9">
      <c r="A1240">
        <v>1239</v>
      </c>
      <c r="B1240">
        <v>1210</v>
      </c>
      <c r="C1240">
        <v>306726</v>
      </c>
      <c r="D1240" t="s">
        <v>451</v>
      </c>
      <c r="E1240" t="s">
        <v>600</v>
      </c>
      <c r="F1240">
        <v>88</v>
      </c>
      <c r="G1240">
        <v>9</v>
      </c>
      <c r="H1240">
        <v>8.5</v>
      </c>
      <c r="I1240">
        <v>-420</v>
      </c>
    </row>
    <row r="1241" spans="1:9">
      <c r="A1241">
        <v>1240</v>
      </c>
      <c r="B1241">
        <v>1210</v>
      </c>
      <c r="C1241">
        <v>306728</v>
      </c>
      <c r="D1241" t="s">
        <v>451</v>
      </c>
      <c r="E1241" t="s">
        <v>362</v>
      </c>
      <c r="F1241">
        <v>59</v>
      </c>
      <c r="G1241">
        <v>10.5</v>
      </c>
      <c r="H1241">
        <v>10.5</v>
      </c>
      <c r="I1241">
        <v>-600</v>
      </c>
    </row>
    <row r="1242" spans="1:9">
      <c r="A1242">
        <v>1241</v>
      </c>
      <c r="B1242">
        <v>1210</v>
      </c>
      <c r="C1242">
        <v>306730</v>
      </c>
      <c r="D1242" t="s">
        <v>451</v>
      </c>
      <c r="E1242" t="s">
        <v>337</v>
      </c>
      <c r="F1242">
        <v>93</v>
      </c>
      <c r="G1242">
        <v>20</v>
      </c>
      <c r="H1242">
        <v>23.5</v>
      </c>
      <c r="I1242">
        <v>-10000</v>
      </c>
    </row>
    <row r="1243" spans="1:9">
      <c r="A1243">
        <v>1242</v>
      </c>
      <c r="B1243">
        <v>1210</v>
      </c>
      <c r="C1243">
        <v>306732</v>
      </c>
      <c r="D1243" t="s">
        <v>451</v>
      </c>
      <c r="E1243" t="s">
        <v>631</v>
      </c>
      <c r="F1243">
        <v>95</v>
      </c>
      <c r="G1243">
        <v>14.5</v>
      </c>
      <c r="H1243">
        <v>19.5</v>
      </c>
      <c r="I1243">
        <v>-4000</v>
      </c>
    </row>
    <row r="1244" spans="1:9">
      <c r="A1244">
        <v>1243</v>
      </c>
      <c r="B1244">
        <v>1210</v>
      </c>
      <c r="C1244">
        <v>306734</v>
      </c>
      <c r="D1244" t="s">
        <v>451</v>
      </c>
      <c r="E1244" t="s">
        <v>507</v>
      </c>
      <c r="F1244">
        <v>83</v>
      </c>
      <c r="G1244">
        <v>8</v>
      </c>
      <c r="H1244">
        <v>8</v>
      </c>
      <c r="I1244">
        <v>-350</v>
      </c>
    </row>
    <row r="1245" spans="1:9">
      <c r="A1245">
        <v>1244</v>
      </c>
      <c r="B1245">
        <v>1210</v>
      </c>
      <c r="C1245">
        <v>306736</v>
      </c>
      <c r="D1245" t="s">
        <v>451</v>
      </c>
      <c r="E1245" t="s">
        <v>593</v>
      </c>
      <c r="F1245">
        <v>89</v>
      </c>
      <c r="G1245">
        <v>7</v>
      </c>
      <c r="H1245">
        <v>6</v>
      </c>
      <c r="I1245">
        <v>-250</v>
      </c>
    </row>
    <row r="1246" spans="1:9">
      <c r="A1246">
        <v>1245</v>
      </c>
      <c r="B1246">
        <v>1210</v>
      </c>
      <c r="C1246">
        <v>306738</v>
      </c>
      <c r="D1246" t="s">
        <v>451</v>
      </c>
      <c r="E1246" t="s">
        <v>17</v>
      </c>
      <c r="F1246">
        <v>91</v>
      </c>
      <c r="G1246">
        <v>16.5</v>
      </c>
      <c r="H1246">
        <v>16</v>
      </c>
      <c r="I1246">
        <v>-2000</v>
      </c>
    </row>
    <row r="1247" spans="1:9">
      <c r="A1247">
        <v>1246</v>
      </c>
      <c r="B1247">
        <v>1210</v>
      </c>
      <c r="C1247">
        <v>306740</v>
      </c>
      <c r="D1247" t="s">
        <v>451</v>
      </c>
      <c r="E1247" t="s">
        <v>540</v>
      </c>
      <c r="F1247">
        <v>64</v>
      </c>
      <c r="G1247">
        <v>4.5</v>
      </c>
      <c r="H1247">
        <v>5.5</v>
      </c>
      <c r="I1247">
        <v>-230</v>
      </c>
    </row>
    <row r="1248" spans="1:9">
      <c r="A1248">
        <v>1247</v>
      </c>
      <c r="B1248">
        <v>1210</v>
      </c>
      <c r="C1248">
        <v>306742</v>
      </c>
      <c r="D1248" t="s">
        <v>451</v>
      </c>
      <c r="E1248" t="s">
        <v>257</v>
      </c>
      <c r="F1248">
        <v>82</v>
      </c>
      <c r="G1248">
        <v>11</v>
      </c>
      <c r="H1248">
        <v>13.5</v>
      </c>
      <c r="I1248">
        <v>-1400</v>
      </c>
    </row>
    <row r="1249" spans="1:9">
      <c r="A1249">
        <v>1248</v>
      </c>
      <c r="B1249">
        <v>1210</v>
      </c>
      <c r="C1249">
        <v>306744</v>
      </c>
      <c r="D1249" t="s">
        <v>451</v>
      </c>
      <c r="E1249" t="s">
        <v>115</v>
      </c>
      <c r="F1249">
        <v>69</v>
      </c>
      <c r="G1249">
        <v>132.5</v>
      </c>
      <c r="H1249">
        <v>132.5</v>
      </c>
      <c r="I1249">
        <v>120</v>
      </c>
    </row>
    <row r="1250" spans="1:9">
      <c r="A1250">
        <v>1249</v>
      </c>
      <c r="B1250">
        <v>1210</v>
      </c>
      <c r="C1250">
        <v>306746</v>
      </c>
      <c r="D1250" t="s">
        <v>451</v>
      </c>
      <c r="E1250" t="s">
        <v>648</v>
      </c>
      <c r="F1250">
        <v>81</v>
      </c>
      <c r="G1250">
        <v>3.5</v>
      </c>
      <c r="H1250">
        <v>2.5</v>
      </c>
      <c r="I1250">
        <v>-140</v>
      </c>
    </row>
    <row r="1251" spans="1:9">
      <c r="A1251">
        <v>1250</v>
      </c>
      <c r="B1251">
        <v>1210</v>
      </c>
      <c r="C1251">
        <v>306748</v>
      </c>
      <c r="D1251" t="s">
        <v>451</v>
      </c>
      <c r="E1251" t="s">
        <v>493</v>
      </c>
      <c r="F1251">
        <v>53</v>
      </c>
      <c r="G1251" t="s">
        <v>465</v>
      </c>
      <c r="H1251">
        <v>135</v>
      </c>
      <c r="I1251">
        <v>100</v>
      </c>
    </row>
    <row r="1252" spans="1:9">
      <c r="A1252">
        <v>1251</v>
      </c>
      <c r="B1252">
        <v>1210</v>
      </c>
      <c r="C1252">
        <v>306750</v>
      </c>
      <c r="D1252" t="s">
        <v>451</v>
      </c>
      <c r="E1252" t="s">
        <v>509</v>
      </c>
      <c r="F1252">
        <v>81</v>
      </c>
      <c r="G1252">
        <v>11</v>
      </c>
      <c r="H1252">
        <v>8</v>
      </c>
      <c r="I1252">
        <v>-420</v>
      </c>
    </row>
    <row r="1253" spans="1:9">
      <c r="A1253">
        <v>1252</v>
      </c>
      <c r="B1253">
        <v>1210</v>
      </c>
      <c r="C1253">
        <v>306752</v>
      </c>
      <c r="D1253" t="s">
        <v>451</v>
      </c>
      <c r="E1253" t="s">
        <v>554</v>
      </c>
      <c r="F1253">
        <v>91</v>
      </c>
      <c r="G1253">
        <v>3.5</v>
      </c>
      <c r="H1253">
        <v>7.5</v>
      </c>
      <c r="I1253">
        <v>-360</v>
      </c>
    </row>
    <row r="1254" spans="1:9">
      <c r="A1254">
        <v>1253</v>
      </c>
      <c r="B1254">
        <v>1210</v>
      </c>
      <c r="C1254">
        <v>306754</v>
      </c>
      <c r="D1254" t="s">
        <v>451</v>
      </c>
      <c r="E1254" t="s">
        <v>579</v>
      </c>
      <c r="F1254">
        <v>68</v>
      </c>
      <c r="G1254">
        <v>17.5</v>
      </c>
      <c r="H1254">
        <v>18</v>
      </c>
      <c r="I1254">
        <v>-2500</v>
      </c>
    </row>
    <row r="1255" spans="1:9">
      <c r="A1255">
        <v>1254</v>
      </c>
      <c r="B1255">
        <v>1210</v>
      </c>
      <c r="C1255">
        <v>306756</v>
      </c>
      <c r="D1255" t="s">
        <v>451</v>
      </c>
      <c r="E1255" t="s">
        <v>568</v>
      </c>
      <c r="F1255">
        <v>75</v>
      </c>
      <c r="G1255">
        <v>4.5</v>
      </c>
      <c r="H1255">
        <v>8.5</v>
      </c>
      <c r="I1255">
        <v>-370</v>
      </c>
    </row>
    <row r="1256" spans="1:9">
      <c r="A1256">
        <v>1255</v>
      </c>
      <c r="B1256">
        <v>1210</v>
      </c>
      <c r="C1256">
        <v>306758</v>
      </c>
      <c r="D1256" t="s">
        <v>451</v>
      </c>
      <c r="E1256" t="s">
        <v>21</v>
      </c>
      <c r="F1256">
        <v>82</v>
      </c>
      <c r="G1256">
        <v>27</v>
      </c>
      <c r="H1256">
        <v>31.5</v>
      </c>
      <c r="I1256">
        <v>-10000</v>
      </c>
    </row>
    <row r="1257" spans="1:9">
      <c r="A1257">
        <v>1256</v>
      </c>
      <c r="B1257">
        <v>1210</v>
      </c>
      <c r="C1257">
        <v>306760</v>
      </c>
      <c r="D1257" t="s">
        <v>451</v>
      </c>
      <c r="E1257" t="s">
        <v>490</v>
      </c>
      <c r="F1257">
        <v>64</v>
      </c>
      <c r="G1257">
        <v>22.5</v>
      </c>
      <c r="H1257">
        <v>22</v>
      </c>
      <c r="I1257">
        <v>-8000</v>
      </c>
    </row>
    <row r="1258" spans="1:9">
      <c r="A1258">
        <v>1257</v>
      </c>
      <c r="B1258">
        <v>1210</v>
      </c>
      <c r="C1258">
        <v>306762</v>
      </c>
      <c r="D1258" t="s">
        <v>451</v>
      </c>
      <c r="E1258" t="s">
        <v>249</v>
      </c>
      <c r="F1258">
        <v>70</v>
      </c>
      <c r="G1258">
        <v>1</v>
      </c>
      <c r="H1258">
        <v>123.5</v>
      </c>
      <c r="I1258">
        <v>135</v>
      </c>
    </row>
    <row r="1259" spans="1:9">
      <c r="A1259">
        <v>1258</v>
      </c>
      <c r="B1259">
        <v>1210</v>
      </c>
      <c r="C1259">
        <v>306764</v>
      </c>
      <c r="D1259" t="s">
        <v>451</v>
      </c>
      <c r="E1259" t="s">
        <v>642</v>
      </c>
      <c r="F1259">
        <v>51</v>
      </c>
      <c r="G1259">
        <v>5</v>
      </c>
      <c r="H1259">
        <v>3.5</v>
      </c>
      <c r="I1259">
        <v>-185</v>
      </c>
    </row>
    <row r="1260" spans="1:9">
      <c r="A1260">
        <v>1259</v>
      </c>
      <c r="B1260">
        <v>1210</v>
      </c>
      <c r="C1260">
        <v>306766</v>
      </c>
      <c r="D1260" t="s">
        <v>451</v>
      </c>
      <c r="E1260" t="s">
        <v>610</v>
      </c>
      <c r="F1260">
        <v>67</v>
      </c>
      <c r="G1260">
        <v>4</v>
      </c>
      <c r="H1260">
        <v>7</v>
      </c>
      <c r="I1260">
        <v>-250</v>
      </c>
    </row>
    <row r="1261" spans="1:9">
      <c r="A1261">
        <v>1260</v>
      </c>
      <c r="B1261">
        <v>1210</v>
      </c>
      <c r="C1261">
        <v>306768</v>
      </c>
      <c r="D1261" t="s">
        <v>451</v>
      </c>
      <c r="E1261" t="s">
        <v>472</v>
      </c>
      <c r="F1261">
        <v>74</v>
      </c>
      <c r="G1261">
        <v>13</v>
      </c>
      <c r="H1261">
        <v>14.5</v>
      </c>
      <c r="I1261">
        <v>-1500</v>
      </c>
    </row>
    <row r="1262" spans="1:9">
      <c r="A1262">
        <v>1261</v>
      </c>
      <c r="B1262">
        <v>1210</v>
      </c>
      <c r="C1262">
        <v>306770</v>
      </c>
      <c r="D1262" t="s">
        <v>451</v>
      </c>
      <c r="E1262" t="s">
        <v>491</v>
      </c>
      <c r="F1262">
        <v>44</v>
      </c>
      <c r="G1262">
        <v>5.5</v>
      </c>
      <c r="H1262">
        <v>5.5</v>
      </c>
      <c r="I1262">
        <v>-230</v>
      </c>
    </row>
    <row r="1263" spans="1:9">
      <c r="A1263">
        <v>1262</v>
      </c>
      <c r="B1263">
        <v>1210</v>
      </c>
      <c r="C1263">
        <v>306772</v>
      </c>
      <c r="D1263" t="s">
        <v>451</v>
      </c>
      <c r="E1263" t="s">
        <v>655</v>
      </c>
      <c r="F1263">
        <v>111</v>
      </c>
      <c r="G1263">
        <v>14.5</v>
      </c>
      <c r="H1263">
        <v>18.5</v>
      </c>
      <c r="I1263">
        <v>-3000</v>
      </c>
    </row>
    <row r="1264" spans="1:9">
      <c r="A1264">
        <v>1263</v>
      </c>
      <c r="B1264">
        <v>1210</v>
      </c>
      <c r="C1264">
        <v>306774</v>
      </c>
      <c r="D1264" t="s">
        <v>451</v>
      </c>
      <c r="E1264" t="s">
        <v>601</v>
      </c>
      <c r="F1264">
        <v>82</v>
      </c>
      <c r="G1264">
        <v>159.5</v>
      </c>
      <c r="H1264">
        <v>160.5</v>
      </c>
      <c r="I1264">
        <v>135</v>
      </c>
    </row>
    <row r="1265" spans="1:9">
      <c r="A1265">
        <v>1264</v>
      </c>
      <c r="B1265">
        <v>1210</v>
      </c>
      <c r="C1265">
        <v>306776</v>
      </c>
      <c r="D1265" t="s">
        <v>451</v>
      </c>
      <c r="E1265" t="s">
        <v>526</v>
      </c>
      <c r="F1265">
        <v>100</v>
      </c>
      <c r="G1265">
        <v>15</v>
      </c>
      <c r="H1265">
        <v>17</v>
      </c>
      <c r="I1265">
        <v>-3000</v>
      </c>
    </row>
    <row r="1266" spans="1:9">
      <c r="A1266">
        <v>1265</v>
      </c>
      <c r="B1266">
        <v>1211</v>
      </c>
      <c r="C1266">
        <v>754</v>
      </c>
      <c r="D1266" t="s">
        <v>451</v>
      </c>
      <c r="E1266" t="s">
        <v>506</v>
      </c>
      <c r="F1266">
        <v>75</v>
      </c>
      <c r="G1266">
        <v>9.5</v>
      </c>
      <c r="H1266">
        <v>9</v>
      </c>
      <c r="I1266">
        <v>-450</v>
      </c>
    </row>
    <row r="1267" spans="1:9">
      <c r="A1267">
        <v>1266</v>
      </c>
      <c r="B1267">
        <v>1211</v>
      </c>
      <c r="C1267">
        <v>756</v>
      </c>
      <c r="D1267" t="s">
        <v>451</v>
      </c>
      <c r="E1267" t="s">
        <v>243</v>
      </c>
      <c r="F1267">
        <v>67</v>
      </c>
      <c r="G1267">
        <v>6</v>
      </c>
      <c r="H1267">
        <v>4.5</v>
      </c>
      <c r="I1267">
        <v>-200</v>
      </c>
    </row>
    <row r="1268" spans="1:9">
      <c r="A1268">
        <v>1267</v>
      </c>
      <c r="B1268">
        <v>1211</v>
      </c>
      <c r="C1268">
        <v>758</v>
      </c>
      <c r="D1268" t="s">
        <v>451</v>
      </c>
      <c r="E1268" t="s">
        <v>353</v>
      </c>
      <c r="F1268">
        <v>75</v>
      </c>
      <c r="G1268">
        <v>3.5</v>
      </c>
      <c r="H1268">
        <v>4</v>
      </c>
      <c r="I1268">
        <v>-180</v>
      </c>
    </row>
    <row r="1269" spans="1:9">
      <c r="A1269">
        <v>1268</v>
      </c>
      <c r="B1269">
        <v>1211</v>
      </c>
      <c r="C1269">
        <v>760</v>
      </c>
      <c r="D1269" t="s">
        <v>451</v>
      </c>
      <c r="E1269" t="s">
        <v>553</v>
      </c>
      <c r="F1269">
        <v>61</v>
      </c>
      <c r="G1269">
        <v>1</v>
      </c>
      <c r="H1269">
        <v>1.5</v>
      </c>
      <c r="I1269">
        <v>-125</v>
      </c>
    </row>
    <row r="1270" spans="1:9">
      <c r="A1270">
        <v>1269</v>
      </c>
      <c r="B1270">
        <v>1211</v>
      </c>
      <c r="C1270">
        <v>764</v>
      </c>
      <c r="D1270" t="s">
        <v>451</v>
      </c>
      <c r="E1270" t="s">
        <v>520</v>
      </c>
      <c r="F1270">
        <v>79</v>
      </c>
      <c r="G1270">
        <v>6.5</v>
      </c>
      <c r="H1270">
        <v>4</v>
      </c>
      <c r="I1270">
        <v>-210</v>
      </c>
    </row>
    <row r="1271" spans="1:9">
      <c r="A1271">
        <v>1270</v>
      </c>
      <c r="B1271">
        <v>1211</v>
      </c>
      <c r="C1271">
        <v>766</v>
      </c>
      <c r="D1271" t="s">
        <v>451</v>
      </c>
      <c r="E1271" t="s">
        <v>604</v>
      </c>
      <c r="F1271">
        <v>75</v>
      </c>
      <c r="G1271">
        <v>7.5</v>
      </c>
      <c r="H1271">
        <v>7</v>
      </c>
      <c r="I1271">
        <v>-280</v>
      </c>
    </row>
    <row r="1272" spans="1:9">
      <c r="A1272">
        <v>1271</v>
      </c>
      <c r="B1272">
        <v>1211</v>
      </c>
      <c r="C1272">
        <v>768</v>
      </c>
      <c r="D1272" t="s">
        <v>451</v>
      </c>
      <c r="E1272" t="s">
        <v>354</v>
      </c>
      <c r="F1272">
        <v>72</v>
      </c>
      <c r="G1272">
        <v>148.5</v>
      </c>
      <c r="H1272">
        <v>149.5</v>
      </c>
      <c r="I1272">
        <v>130</v>
      </c>
    </row>
    <row r="1273" spans="1:9">
      <c r="A1273">
        <v>1272</v>
      </c>
      <c r="B1273">
        <v>1211</v>
      </c>
      <c r="C1273">
        <v>770</v>
      </c>
      <c r="D1273" t="s">
        <v>451</v>
      </c>
      <c r="E1273" t="s">
        <v>322</v>
      </c>
      <c r="F1273">
        <v>60</v>
      </c>
      <c r="G1273">
        <v>4.5</v>
      </c>
      <c r="H1273">
        <v>5.5</v>
      </c>
      <c r="I1273">
        <v>-220</v>
      </c>
    </row>
    <row r="1274" spans="1:9">
      <c r="A1274">
        <v>1273</v>
      </c>
      <c r="B1274">
        <v>1211</v>
      </c>
      <c r="C1274">
        <v>772</v>
      </c>
      <c r="D1274" t="s">
        <v>451</v>
      </c>
      <c r="E1274" t="s">
        <v>531</v>
      </c>
      <c r="F1274">
        <v>64</v>
      </c>
      <c r="G1274" t="s">
        <v>465</v>
      </c>
      <c r="H1274">
        <v>145</v>
      </c>
      <c r="I1274">
        <v>105</v>
      </c>
    </row>
    <row r="1275" spans="1:9">
      <c r="A1275">
        <v>1274</v>
      </c>
      <c r="B1275">
        <v>1211</v>
      </c>
      <c r="C1275">
        <v>774</v>
      </c>
      <c r="D1275" t="s">
        <v>451</v>
      </c>
      <c r="E1275" t="s">
        <v>558</v>
      </c>
      <c r="F1275">
        <v>88</v>
      </c>
      <c r="G1275">
        <v>151</v>
      </c>
      <c r="H1275">
        <v>157.5</v>
      </c>
      <c r="I1275">
        <v>250</v>
      </c>
    </row>
    <row r="1276" spans="1:9">
      <c r="A1276">
        <v>1275</v>
      </c>
      <c r="B1276">
        <v>1211</v>
      </c>
      <c r="C1276">
        <v>778</v>
      </c>
      <c r="D1276" t="s">
        <v>451</v>
      </c>
      <c r="E1276" t="s">
        <v>577</v>
      </c>
      <c r="F1276">
        <v>74</v>
      </c>
      <c r="G1276">
        <v>138</v>
      </c>
      <c r="H1276">
        <v>277</v>
      </c>
      <c r="I1276">
        <v>200</v>
      </c>
    </row>
    <row r="1277" spans="1:9">
      <c r="A1277">
        <v>1276</v>
      </c>
      <c r="B1277">
        <v>1211</v>
      </c>
      <c r="C1277">
        <v>780</v>
      </c>
      <c r="D1277" t="s">
        <v>451</v>
      </c>
      <c r="E1277" t="s">
        <v>470</v>
      </c>
      <c r="F1277">
        <v>72</v>
      </c>
      <c r="G1277">
        <v>14</v>
      </c>
      <c r="H1277">
        <v>15</v>
      </c>
      <c r="I1277">
        <v>-1500</v>
      </c>
    </row>
    <row r="1278" spans="1:9">
      <c r="A1278">
        <v>1277</v>
      </c>
      <c r="B1278">
        <v>1211</v>
      </c>
      <c r="C1278">
        <v>782</v>
      </c>
      <c r="D1278" t="s">
        <v>451</v>
      </c>
      <c r="E1278" t="s">
        <v>391</v>
      </c>
      <c r="F1278">
        <v>43</v>
      </c>
      <c r="G1278">
        <v>7</v>
      </c>
      <c r="H1278">
        <v>8</v>
      </c>
      <c r="I1278">
        <v>-360</v>
      </c>
    </row>
    <row r="1279" spans="1:9">
      <c r="A1279">
        <v>1278</v>
      </c>
      <c r="B1279">
        <v>1211</v>
      </c>
      <c r="C1279">
        <v>784</v>
      </c>
      <c r="D1279" t="s">
        <v>451</v>
      </c>
      <c r="E1279" t="s">
        <v>346</v>
      </c>
      <c r="F1279">
        <v>75</v>
      </c>
      <c r="G1279">
        <v>7</v>
      </c>
      <c r="H1279">
        <v>4</v>
      </c>
      <c r="I1279">
        <v>-180</v>
      </c>
    </row>
    <row r="1280" spans="1:9">
      <c r="A1280">
        <v>1279</v>
      </c>
      <c r="B1280">
        <v>1211</v>
      </c>
      <c r="C1280">
        <v>788</v>
      </c>
      <c r="D1280" t="s">
        <v>451</v>
      </c>
      <c r="E1280" t="s">
        <v>233</v>
      </c>
      <c r="F1280">
        <v>51</v>
      </c>
      <c r="G1280">
        <v>121.5</v>
      </c>
      <c r="H1280">
        <v>128.5</v>
      </c>
      <c r="I1280">
        <v>265</v>
      </c>
    </row>
    <row r="1281" spans="1:9">
      <c r="A1281">
        <v>1280</v>
      </c>
      <c r="B1281">
        <v>1211</v>
      </c>
      <c r="C1281">
        <v>306502</v>
      </c>
      <c r="D1281" t="s">
        <v>451</v>
      </c>
      <c r="E1281" t="s">
        <v>325</v>
      </c>
      <c r="F1281">
        <v>90</v>
      </c>
      <c r="G1281">
        <v>14</v>
      </c>
      <c r="H1281">
        <v>15</v>
      </c>
      <c r="I1281">
        <v>-1600</v>
      </c>
    </row>
    <row r="1282" spans="1:9">
      <c r="A1282">
        <v>1281</v>
      </c>
      <c r="B1282">
        <v>1211</v>
      </c>
      <c r="C1282">
        <v>306504</v>
      </c>
      <c r="D1282" t="s">
        <v>451</v>
      </c>
      <c r="E1282" t="s">
        <v>235</v>
      </c>
      <c r="F1282">
        <v>47</v>
      </c>
      <c r="G1282" t="s">
        <v>465</v>
      </c>
      <c r="H1282">
        <v>2</v>
      </c>
      <c r="I1282">
        <v>-135</v>
      </c>
    </row>
    <row r="1283" spans="1:9">
      <c r="A1283">
        <v>1282</v>
      </c>
      <c r="B1283">
        <v>1211</v>
      </c>
      <c r="C1283">
        <v>306506</v>
      </c>
      <c r="D1283" t="s">
        <v>451</v>
      </c>
      <c r="E1283" t="s">
        <v>276</v>
      </c>
      <c r="F1283">
        <v>85</v>
      </c>
      <c r="G1283">
        <v>14.5</v>
      </c>
      <c r="H1283">
        <v>14.5</v>
      </c>
      <c r="I1283">
        <v>-1500</v>
      </c>
    </row>
    <row r="1284" spans="1:9">
      <c r="A1284">
        <v>1283</v>
      </c>
      <c r="B1284">
        <v>1211</v>
      </c>
      <c r="C1284">
        <v>306508</v>
      </c>
      <c r="D1284" t="s">
        <v>451</v>
      </c>
      <c r="E1284" t="s">
        <v>564</v>
      </c>
      <c r="F1284">
        <v>73</v>
      </c>
      <c r="G1284">
        <v>4.5</v>
      </c>
      <c r="H1284">
        <v>4.5</v>
      </c>
      <c r="I1284">
        <v>-190</v>
      </c>
    </row>
    <row r="1285" spans="1:9">
      <c r="A1285">
        <v>1284</v>
      </c>
      <c r="B1285">
        <v>1211</v>
      </c>
      <c r="C1285">
        <v>306510</v>
      </c>
      <c r="D1285" t="s">
        <v>451</v>
      </c>
      <c r="E1285" t="s">
        <v>516</v>
      </c>
      <c r="F1285">
        <v>84</v>
      </c>
      <c r="G1285">
        <v>9</v>
      </c>
      <c r="H1285">
        <v>7.5</v>
      </c>
      <c r="I1285">
        <v>-340</v>
      </c>
    </row>
    <row r="1286" spans="1:9">
      <c r="A1286">
        <v>1285</v>
      </c>
      <c r="B1286">
        <v>1211</v>
      </c>
      <c r="C1286">
        <v>306512</v>
      </c>
      <c r="D1286" t="s">
        <v>451</v>
      </c>
      <c r="E1286" t="s">
        <v>316</v>
      </c>
      <c r="F1286">
        <v>61</v>
      </c>
      <c r="G1286">
        <v>16</v>
      </c>
      <c r="H1286">
        <v>17</v>
      </c>
      <c r="I1286">
        <v>-2000</v>
      </c>
    </row>
    <row r="1287" spans="1:9">
      <c r="A1287">
        <v>1286</v>
      </c>
      <c r="B1287">
        <v>1211</v>
      </c>
      <c r="C1287">
        <v>306514</v>
      </c>
      <c r="D1287" t="s">
        <v>451</v>
      </c>
      <c r="E1287" t="s">
        <v>245</v>
      </c>
      <c r="F1287">
        <v>97</v>
      </c>
      <c r="G1287">
        <v>151</v>
      </c>
      <c r="H1287">
        <v>151</v>
      </c>
      <c r="I1287">
        <v>320</v>
      </c>
    </row>
    <row r="1288" spans="1:9">
      <c r="A1288">
        <v>1287</v>
      </c>
      <c r="B1288">
        <v>1211</v>
      </c>
      <c r="C1288">
        <v>306516</v>
      </c>
      <c r="D1288" t="s">
        <v>451</v>
      </c>
      <c r="E1288" t="s">
        <v>478</v>
      </c>
      <c r="F1288">
        <v>98</v>
      </c>
      <c r="G1288">
        <v>26</v>
      </c>
      <c r="H1288">
        <v>27</v>
      </c>
      <c r="I1288" t="s">
        <v>488</v>
      </c>
    </row>
    <row r="1289" spans="1:9">
      <c r="A1289">
        <v>1288</v>
      </c>
      <c r="B1289">
        <v>1211</v>
      </c>
      <c r="C1289">
        <v>306518</v>
      </c>
      <c r="D1289" t="s">
        <v>451</v>
      </c>
      <c r="E1289" t="s">
        <v>549</v>
      </c>
      <c r="F1289">
        <v>90</v>
      </c>
      <c r="G1289">
        <v>143</v>
      </c>
      <c r="H1289">
        <v>145.5</v>
      </c>
      <c r="I1289">
        <v>145</v>
      </c>
    </row>
    <row r="1290" spans="1:9">
      <c r="A1290">
        <v>1289</v>
      </c>
      <c r="B1290">
        <v>1211</v>
      </c>
      <c r="C1290">
        <v>306520</v>
      </c>
      <c r="D1290" t="s">
        <v>451</v>
      </c>
      <c r="E1290" t="s">
        <v>78</v>
      </c>
      <c r="F1290">
        <v>69</v>
      </c>
      <c r="G1290">
        <v>8.5</v>
      </c>
      <c r="H1290">
        <v>7.5</v>
      </c>
      <c r="I1290">
        <v>-340</v>
      </c>
    </row>
    <row r="1291" spans="1:9">
      <c r="A1291">
        <v>1290</v>
      </c>
      <c r="B1291">
        <v>1211</v>
      </c>
      <c r="C1291">
        <v>306522</v>
      </c>
      <c r="D1291" t="s">
        <v>451</v>
      </c>
      <c r="E1291" t="s">
        <v>518</v>
      </c>
      <c r="F1291">
        <v>68</v>
      </c>
      <c r="G1291">
        <v>10.5</v>
      </c>
      <c r="H1291">
        <v>9</v>
      </c>
      <c r="I1291">
        <v>-420</v>
      </c>
    </row>
    <row r="1292" spans="1:9">
      <c r="A1292">
        <v>1291</v>
      </c>
      <c r="B1292">
        <v>1211</v>
      </c>
      <c r="C1292">
        <v>306524</v>
      </c>
      <c r="D1292" t="s">
        <v>451</v>
      </c>
      <c r="E1292" t="s">
        <v>469</v>
      </c>
      <c r="F1292">
        <v>77</v>
      </c>
      <c r="G1292">
        <v>25</v>
      </c>
      <c r="H1292">
        <v>25.5</v>
      </c>
      <c r="I1292" t="s">
        <v>488</v>
      </c>
    </row>
    <row r="1293" spans="1:9">
      <c r="A1293">
        <v>1292</v>
      </c>
      <c r="B1293">
        <v>1211</v>
      </c>
      <c r="C1293">
        <v>306526</v>
      </c>
      <c r="D1293" t="s">
        <v>451</v>
      </c>
      <c r="E1293" t="s">
        <v>455</v>
      </c>
      <c r="F1293">
        <v>70</v>
      </c>
      <c r="G1293">
        <v>15</v>
      </c>
      <c r="H1293">
        <v>20</v>
      </c>
      <c r="I1293">
        <v>-3000</v>
      </c>
    </row>
    <row r="1294" spans="1:9">
      <c r="A1294">
        <v>1293</v>
      </c>
      <c r="B1294">
        <v>1211</v>
      </c>
      <c r="C1294">
        <v>306528</v>
      </c>
      <c r="D1294" t="s">
        <v>451</v>
      </c>
      <c r="E1294" t="s">
        <v>428</v>
      </c>
      <c r="F1294">
        <v>90</v>
      </c>
      <c r="G1294">
        <v>15.5</v>
      </c>
      <c r="H1294">
        <v>16.5</v>
      </c>
      <c r="I1294">
        <v>-1800</v>
      </c>
    </row>
    <row r="1295" spans="1:9">
      <c r="A1295">
        <v>1294</v>
      </c>
      <c r="B1295">
        <v>1212</v>
      </c>
      <c r="C1295">
        <v>802</v>
      </c>
      <c r="D1295" t="s">
        <v>451</v>
      </c>
      <c r="E1295" t="s">
        <v>241</v>
      </c>
      <c r="F1295">
        <v>64</v>
      </c>
      <c r="G1295">
        <v>126.5</v>
      </c>
      <c r="H1295">
        <v>125.5</v>
      </c>
      <c r="I1295">
        <v>165</v>
      </c>
    </row>
    <row r="1296" spans="1:9">
      <c r="A1296">
        <v>1295</v>
      </c>
      <c r="B1296">
        <v>1212</v>
      </c>
      <c r="C1296">
        <v>804</v>
      </c>
      <c r="D1296" t="s">
        <v>451</v>
      </c>
      <c r="E1296" t="s">
        <v>290</v>
      </c>
      <c r="F1296">
        <v>86</v>
      </c>
      <c r="G1296">
        <v>20.5</v>
      </c>
      <c r="H1296">
        <v>22.5</v>
      </c>
      <c r="I1296">
        <v>-5000</v>
      </c>
    </row>
    <row r="1297" spans="1:9">
      <c r="A1297">
        <v>1296</v>
      </c>
      <c r="B1297">
        <v>1212</v>
      </c>
      <c r="C1297">
        <v>806</v>
      </c>
      <c r="D1297" t="s">
        <v>451</v>
      </c>
      <c r="E1297" t="s">
        <v>123</v>
      </c>
      <c r="F1297">
        <v>87</v>
      </c>
      <c r="G1297">
        <v>24.5</v>
      </c>
      <c r="H1297">
        <v>24.5</v>
      </c>
      <c r="I1297">
        <v>-9900</v>
      </c>
    </row>
    <row r="1298" spans="1:9">
      <c r="A1298">
        <v>1297</v>
      </c>
      <c r="B1298">
        <v>1212</v>
      </c>
      <c r="C1298">
        <v>808</v>
      </c>
      <c r="D1298" t="s">
        <v>451</v>
      </c>
      <c r="E1298" t="s">
        <v>621</v>
      </c>
      <c r="F1298">
        <v>69</v>
      </c>
      <c r="G1298">
        <v>4.5</v>
      </c>
      <c r="H1298">
        <v>2.5</v>
      </c>
      <c r="I1298">
        <v>-150</v>
      </c>
    </row>
    <row r="1299" spans="1:9">
      <c r="A1299">
        <v>1298</v>
      </c>
      <c r="B1299">
        <v>1212</v>
      </c>
      <c r="C1299">
        <v>810</v>
      </c>
      <c r="D1299" t="s">
        <v>451</v>
      </c>
      <c r="E1299" t="s">
        <v>205</v>
      </c>
      <c r="F1299">
        <v>88</v>
      </c>
      <c r="G1299">
        <v>29.5</v>
      </c>
      <c r="H1299">
        <v>32.5</v>
      </c>
      <c r="I1299">
        <v>-10000</v>
      </c>
    </row>
    <row r="1300" spans="1:9">
      <c r="A1300">
        <v>1299</v>
      </c>
      <c r="B1300">
        <v>1212</v>
      </c>
      <c r="C1300">
        <v>814</v>
      </c>
      <c r="D1300" t="s">
        <v>451</v>
      </c>
      <c r="E1300" t="s">
        <v>525</v>
      </c>
      <c r="F1300">
        <v>84</v>
      </c>
      <c r="G1300">
        <v>9</v>
      </c>
      <c r="H1300">
        <v>6</v>
      </c>
      <c r="I1300">
        <v>-270</v>
      </c>
    </row>
    <row r="1301" spans="1:9">
      <c r="A1301">
        <v>1300</v>
      </c>
      <c r="B1301">
        <v>1212</v>
      </c>
      <c r="C1301">
        <v>306538</v>
      </c>
      <c r="D1301" t="s">
        <v>451</v>
      </c>
      <c r="E1301" t="s">
        <v>643</v>
      </c>
      <c r="F1301">
        <v>71</v>
      </c>
      <c r="G1301">
        <v>145</v>
      </c>
      <c r="I1301">
        <v>-110</v>
      </c>
    </row>
    <row r="1302" spans="1:9">
      <c r="A1302">
        <v>1301</v>
      </c>
      <c r="B1302">
        <v>1212</v>
      </c>
      <c r="C1302">
        <v>306540</v>
      </c>
      <c r="D1302" t="s">
        <v>451</v>
      </c>
      <c r="E1302" t="s">
        <v>153</v>
      </c>
      <c r="F1302">
        <v>45</v>
      </c>
      <c r="G1302">
        <v>8.5</v>
      </c>
      <c r="H1302">
        <v>8</v>
      </c>
      <c r="I1302">
        <v>-350</v>
      </c>
    </row>
    <row r="1303" spans="1:9">
      <c r="A1303">
        <v>1302</v>
      </c>
      <c r="B1303">
        <v>1212</v>
      </c>
      <c r="C1303">
        <v>306542</v>
      </c>
      <c r="D1303" t="s">
        <v>451</v>
      </c>
      <c r="E1303" t="s">
        <v>534</v>
      </c>
      <c r="F1303">
        <v>71</v>
      </c>
      <c r="G1303">
        <v>139.5</v>
      </c>
      <c r="H1303">
        <v>143</v>
      </c>
      <c r="I1303">
        <v>400</v>
      </c>
    </row>
    <row r="1304" spans="1:9">
      <c r="A1304">
        <v>1303</v>
      </c>
      <c r="B1304">
        <v>1212</v>
      </c>
      <c r="C1304">
        <v>306544</v>
      </c>
      <c r="D1304" t="s">
        <v>451</v>
      </c>
      <c r="E1304" t="s">
        <v>655</v>
      </c>
      <c r="F1304">
        <v>84</v>
      </c>
      <c r="G1304">
        <v>3.5</v>
      </c>
      <c r="H1304">
        <v>3</v>
      </c>
      <c r="I1304">
        <v>-145</v>
      </c>
    </row>
    <row r="1305" spans="1:9">
      <c r="A1305">
        <v>1304</v>
      </c>
      <c r="B1305">
        <v>1212</v>
      </c>
      <c r="C1305">
        <v>306546</v>
      </c>
      <c r="D1305" t="s">
        <v>451</v>
      </c>
      <c r="E1305" t="s">
        <v>482</v>
      </c>
      <c r="F1305">
        <v>88</v>
      </c>
      <c r="G1305">
        <v>18.5</v>
      </c>
      <c r="H1305">
        <v>19.5</v>
      </c>
      <c r="I1305">
        <v>-2500</v>
      </c>
    </row>
    <row r="1306" spans="1:9">
      <c r="A1306">
        <v>1305</v>
      </c>
      <c r="B1306">
        <v>1213</v>
      </c>
      <c r="C1306">
        <v>602</v>
      </c>
      <c r="D1306" t="s">
        <v>451</v>
      </c>
      <c r="E1306" t="s">
        <v>508</v>
      </c>
      <c r="F1306">
        <v>92</v>
      </c>
      <c r="G1306">
        <v>5</v>
      </c>
      <c r="H1306">
        <v>6.5</v>
      </c>
      <c r="I1306">
        <v>-280</v>
      </c>
    </row>
    <row r="1307" spans="1:9">
      <c r="A1307">
        <v>1306</v>
      </c>
      <c r="B1307">
        <v>1213</v>
      </c>
      <c r="C1307">
        <v>604</v>
      </c>
      <c r="D1307" t="s">
        <v>451</v>
      </c>
      <c r="E1307" t="s">
        <v>581</v>
      </c>
      <c r="F1307">
        <v>75</v>
      </c>
      <c r="G1307">
        <v>142.5</v>
      </c>
      <c r="H1307">
        <v>142.5</v>
      </c>
      <c r="I1307">
        <v>120</v>
      </c>
    </row>
    <row r="1308" spans="1:9">
      <c r="A1308">
        <v>1307</v>
      </c>
      <c r="B1308">
        <v>1213</v>
      </c>
      <c r="C1308">
        <v>608</v>
      </c>
      <c r="D1308" t="s">
        <v>451</v>
      </c>
      <c r="E1308" t="s">
        <v>479</v>
      </c>
      <c r="F1308">
        <v>100</v>
      </c>
      <c r="G1308">
        <v>23.5</v>
      </c>
      <c r="H1308">
        <v>26.5</v>
      </c>
      <c r="I1308">
        <v>-9500</v>
      </c>
    </row>
    <row r="1309" spans="1:9">
      <c r="A1309">
        <v>1308</v>
      </c>
      <c r="B1309">
        <v>1213</v>
      </c>
      <c r="C1309">
        <v>610</v>
      </c>
      <c r="D1309" t="s">
        <v>451</v>
      </c>
      <c r="E1309" t="s">
        <v>537</v>
      </c>
      <c r="F1309">
        <v>82</v>
      </c>
      <c r="G1309">
        <v>12.5</v>
      </c>
      <c r="H1309">
        <v>11.5</v>
      </c>
      <c r="I1309">
        <v>-750</v>
      </c>
    </row>
    <row r="1310" spans="1:9">
      <c r="A1310">
        <v>1309</v>
      </c>
      <c r="B1310">
        <v>1213</v>
      </c>
      <c r="C1310">
        <v>612</v>
      </c>
      <c r="D1310" t="s">
        <v>451</v>
      </c>
      <c r="E1310" t="s">
        <v>639</v>
      </c>
      <c r="F1310">
        <v>66</v>
      </c>
      <c r="G1310">
        <v>15.5</v>
      </c>
      <c r="H1310">
        <v>12</v>
      </c>
      <c r="I1310">
        <v>-900</v>
      </c>
    </row>
    <row r="1311" spans="1:9">
      <c r="A1311">
        <v>1310</v>
      </c>
      <c r="B1311">
        <v>1213</v>
      </c>
      <c r="C1311">
        <v>614</v>
      </c>
      <c r="D1311" t="s">
        <v>451</v>
      </c>
      <c r="E1311" t="s">
        <v>513</v>
      </c>
      <c r="F1311">
        <v>77</v>
      </c>
      <c r="G1311">
        <v>18</v>
      </c>
      <c r="H1311">
        <v>16.5</v>
      </c>
      <c r="I1311">
        <v>-2000</v>
      </c>
    </row>
    <row r="1312" spans="1:9">
      <c r="A1312">
        <v>1311</v>
      </c>
      <c r="B1312">
        <v>1213</v>
      </c>
      <c r="C1312">
        <v>616</v>
      </c>
      <c r="D1312" t="s">
        <v>451</v>
      </c>
      <c r="E1312" t="s">
        <v>473</v>
      </c>
      <c r="F1312">
        <v>74</v>
      </c>
      <c r="G1312">
        <v>28</v>
      </c>
      <c r="H1312">
        <v>32</v>
      </c>
      <c r="I1312">
        <v>-20000</v>
      </c>
    </row>
    <row r="1313" spans="1:9">
      <c r="A1313">
        <v>1312</v>
      </c>
      <c r="B1313">
        <v>1213</v>
      </c>
      <c r="C1313">
        <v>618</v>
      </c>
      <c r="D1313" t="s">
        <v>451</v>
      </c>
      <c r="E1313" t="s">
        <v>121</v>
      </c>
      <c r="F1313">
        <v>91</v>
      </c>
      <c r="G1313">
        <v>6.5</v>
      </c>
      <c r="H1313">
        <v>7.5</v>
      </c>
      <c r="I1313">
        <v>-310</v>
      </c>
    </row>
    <row r="1314" spans="1:9">
      <c r="A1314">
        <v>1313</v>
      </c>
      <c r="B1314">
        <v>1213</v>
      </c>
      <c r="C1314">
        <v>620</v>
      </c>
      <c r="D1314" t="s">
        <v>451</v>
      </c>
      <c r="E1314" t="s">
        <v>515</v>
      </c>
      <c r="F1314">
        <v>91</v>
      </c>
      <c r="G1314">
        <v>21.5</v>
      </c>
      <c r="H1314">
        <v>22.5</v>
      </c>
      <c r="I1314">
        <v>-5000</v>
      </c>
    </row>
    <row r="1315" spans="1:9">
      <c r="A1315">
        <v>1314</v>
      </c>
      <c r="B1315">
        <v>1213</v>
      </c>
      <c r="C1315">
        <v>622</v>
      </c>
      <c r="D1315" t="s">
        <v>451</v>
      </c>
      <c r="E1315" t="s">
        <v>484</v>
      </c>
      <c r="F1315">
        <v>78</v>
      </c>
      <c r="G1315">
        <v>11.5</v>
      </c>
      <c r="H1315">
        <v>9.5</v>
      </c>
      <c r="I1315">
        <v>-500</v>
      </c>
    </row>
    <row r="1316" spans="1:9">
      <c r="A1316">
        <v>1315</v>
      </c>
      <c r="B1316">
        <v>1213</v>
      </c>
      <c r="C1316">
        <v>624</v>
      </c>
      <c r="D1316" t="s">
        <v>451</v>
      </c>
      <c r="E1316" t="s">
        <v>486</v>
      </c>
      <c r="F1316">
        <v>74</v>
      </c>
      <c r="G1316">
        <v>12.5</v>
      </c>
      <c r="H1316">
        <v>12.5</v>
      </c>
      <c r="I1316">
        <v>-900</v>
      </c>
    </row>
    <row r="1317" spans="1:9">
      <c r="A1317">
        <v>1316</v>
      </c>
      <c r="B1317">
        <v>1213</v>
      </c>
      <c r="C1317">
        <v>306554</v>
      </c>
      <c r="D1317" t="s">
        <v>451</v>
      </c>
      <c r="E1317" t="s">
        <v>599</v>
      </c>
      <c r="F1317">
        <v>57</v>
      </c>
      <c r="G1317">
        <v>136.5</v>
      </c>
      <c r="H1317">
        <v>135</v>
      </c>
      <c r="I1317">
        <v>290</v>
      </c>
    </row>
    <row r="1318" spans="1:9">
      <c r="A1318">
        <v>1317</v>
      </c>
      <c r="B1318">
        <v>1213</v>
      </c>
      <c r="C1318">
        <v>306556</v>
      </c>
      <c r="D1318" t="s">
        <v>451</v>
      </c>
      <c r="E1318" t="s">
        <v>540</v>
      </c>
      <c r="F1318">
        <v>83</v>
      </c>
      <c r="G1318">
        <v>8</v>
      </c>
      <c r="H1318">
        <v>7</v>
      </c>
      <c r="I1318">
        <v>-310</v>
      </c>
    </row>
    <row r="1319" spans="1:9">
      <c r="A1319">
        <v>1318</v>
      </c>
      <c r="B1319">
        <v>1213</v>
      </c>
      <c r="C1319">
        <v>306558</v>
      </c>
      <c r="D1319" t="s">
        <v>451</v>
      </c>
      <c r="E1319" t="s">
        <v>425</v>
      </c>
      <c r="F1319">
        <v>69</v>
      </c>
      <c r="G1319">
        <v>10.5</v>
      </c>
      <c r="H1319">
        <v>10</v>
      </c>
      <c r="I1319">
        <v>-500</v>
      </c>
    </row>
    <row r="1320" spans="1:9">
      <c r="A1320">
        <v>1319</v>
      </c>
      <c r="B1320">
        <v>1213</v>
      </c>
      <c r="C1320">
        <v>306560</v>
      </c>
      <c r="D1320" t="s">
        <v>451</v>
      </c>
      <c r="E1320" t="s">
        <v>50</v>
      </c>
      <c r="F1320">
        <v>71</v>
      </c>
      <c r="G1320">
        <v>149.5</v>
      </c>
      <c r="H1320">
        <v>152.5</v>
      </c>
      <c r="I1320">
        <v>160</v>
      </c>
    </row>
    <row r="1321" spans="1:9">
      <c r="A1321">
        <v>1320</v>
      </c>
      <c r="B1321">
        <v>1213</v>
      </c>
      <c r="C1321">
        <v>306562</v>
      </c>
      <c r="D1321" t="s">
        <v>451</v>
      </c>
      <c r="E1321" t="s">
        <v>656</v>
      </c>
      <c r="F1321">
        <v>84</v>
      </c>
      <c r="G1321">
        <v>153.5</v>
      </c>
      <c r="H1321">
        <v>150.5</v>
      </c>
      <c r="I1321">
        <v>280</v>
      </c>
    </row>
    <row r="1322" spans="1:9">
      <c r="A1322">
        <v>1321</v>
      </c>
      <c r="B1322">
        <v>1213</v>
      </c>
      <c r="C1322">
        <v>306564</v>
      </c>
      <c r="D1322" t="s">
        <v>451</v>
      </c>
      <c r="E1322" t="s">
        <v>502</v>
      </c>
      <c r="F1322">
        <v>67</v>
      </c>
      <c r="G1322">
        <v>6.5</v>
      </c>
      <c r="H1322">
        <v>7.5</v>
      </c>
      <c r="I1322">
        <v>-340</v>
      </c>
    </row>
    <row r="1323" spans="1:9">
      <c r="A1323">
        <v>1322</v>
      </c>
      <c r="B1323">
        <v>1213</v>
      </c>
      <c r="C1323">
        <v>306566</v>
      </c>
      <c r="D1323" t="s">
        <v>451</v>
      </c>
      <c r="E1323" t="s">
        <v>320</v>
      </c>
      <c r="F1323">
        <v>77</v>
      </c>
      <c r="G1323">
        <v>17.5</v>
      </c>
      <c r="H1323">
        <v>17</v>
      </c>
      <c r="I1323">
        <v>-2000</v>
      </c>
    </row>
    <row r="1324" spans="1:9">
      <c r="A1324">
        <v>1323</v>
      </c>
      <c r="B1324">
        <v>1213</v>
      </c>
      <c r="C1324">
        <v>306568</v>
      </c>
      <c r="D1324" t="s">
        <v>451</v>
      </c>
      <c r="E1324" t="s">
        <v>457</v>
      </c>
      <c r="F1324">
        <v>77</v>
      </c>
      <c r="G1324">
        <v>136.5</v>
      </c>
      <c r="H1324">
        <v>137</v>
      </c>
      <c r="I1324">
        <v>-105</v>
      </c>
    </row>
    <row r="1325" spans="1:9">
      <c r="A1325">
        <v>1324</v>
      </c>
      <c r="B1325">
        <v>1213</v>
      </c>
      <c r="C1325">
        <v>306570</v>
      </c>
      <c r="D1325" t="s">
        <v>451</v>
      </c>
      <c r="E1325" t="s">
        <v>303</v>
      </c>
      <c r="F1325">
        <v>57</v>
      </c>
      <c r="G1325">
        <v>130.5</v>
      </c>
      <c r="H1325">
        <v>126.5</v>
      </c>
      <c r="I1325">
        <v>330</v>
      </c>
    </row>
    <row r="1326" spans="1:9">
      <c r="A1326">
        <v>1325</v>
      </c>
      <c r="B1326">
        <v>1213</v>
      </c>
      <c r="C1326">
        <v>306572</v>
      </c>
      <c r="D1326" t="s">
        <v>451</v>
      </c>
      <c r="E1326" t="s">
        <v>43</v>
      </c>
      <c r="F1326">
        <v>67</v>
      </c>
      <c r="G1326">
        <v>15.5</v>
      </c>
      <c r="H1326">
        <v>13.5</v>
      </c>
      <c r="I1326">
        <v>-1100</v>
      </c>
    </row>
    <row r="1327" spans="1:9">
      <c r="A1327">
        <v>1326</v>
      </c>
      <c r="B1327">
        <v>1213</v>
      </c>
      <c r="C1327">
        <v>306574</v>
      </c>
      <c r="D1327" t="s">
        <v>451</v>
      </c>
      <c r="E1327" t="s">
        <v>471</v>
      </c>
      <c r="F1327">
        <v>63</v>
      </c>
      <c r="G1327">
        <v>13.5</v>
      </c>
      <c r="H1327">
        <v>12.5</v>
      </c>
      <c r="I1327">
        <v>-1000</v>
      </c>
    </row>
    <row r="1328" spans="1:9">
      <c r="A1328">
        <v>1327</v>
      </c>
      <c r="B1328">
        <v>1213</v>
      </c>
      <c r="C1328">
        <v>306576</v>
      </c>
      <c r="D1328" t="s">
        <v>451</v>
      </c>
      <c r="E1328" t="s">
        <v>565</v>
      </c>
      <c r="F1328">
        <v>69</v>
      </c>
      <c r="G1328">
        <v>140</v>
      </c>
      <c r="H1328">
        <v>140.5</v>
      </c>
      <c r="I1328">
        <v>170</v>
      </c>
    </row>
    <row r="1329" spans="1:9">
      <c r="A1329">
        <v>1328</v>
      </c>
      <c r="B1329">
        <v>1213</v>
      </c>
      <c r="C1329">
        <v>306578</v>
      </c>
      <c r="D1329" t="s">
        <v>451</v>
      </c>
      <c r="E1329" t="s">
        <v>386</v>
      </c>
      <c r="F1329">
        <v>79</v>
      </c>
      <c r="G1329">
        <v>20.5</v>
      </c>
      <c r="H1329">
        <v>22.5</v>
      </c>
      <c r="I1329">
        <v>-5000</v>
      </c>
    </row>
    <row r="1330" spans="1:9">
      <c r="A1330">
        <v>1329</v>
      </c>
      <c r="B1330">
        <v>1213</v>
      </c>
      <c r="C1330">
        <v>306580</v>
      </c>
      <c r="D1330" t="s">
        <v>451</v>
      </c>
      <c r="E1330" t="s">
        <v>162</v>
      </c>
      <c r="F1330">
        <v>65</v>
      </c>
      <c r="G1330">
        <v>135</v>
      </c>
      <c r="H1330">
        <v>138.5</v>
      </c>
      <c r="I1330">
        <v>700</v>
      </c>
    </row>
    <row r="1331" spans="1:9">
      <c r="A1331">
        <v>1330</v>
      </c>
      <c r="B1331">
        <v>1213</v>
      </c>
      <c r="C1331">
        <v>306582</v>
      </c>
      <c r="D1331" t="s">
        <v>451</v>
      </c>
      <c r="E1331" t="s">
        <v>536</v>
      </c>
      <c r="F1331">
        <v>70</v>
      </c>
      <c r="G1331">
        <v>5</v>
      </c>
      <c r="H1331">
        <v>3</v>
      </c>
      <c r="I1331">
        <v>-160</v>
      </c>
    </row>
    <row r="1332" spans="1:9">
      <c r="A1332">
        <v>1331</v>
      </c>
      <c r="B1332">
        <v>1213</v>
      </c>
      <c r="C1332">
        <v>306584</v>
      </c>
      <c r="D1332" t="s">
        <v>451</v>
      </c>
      <c r="E1332" t="s">
        <v>509</v>
      </c>
      <c r="F1332">
        <v>71</v>
      </c>
      <c r="G1332">
        <v>24.5</v>
      </c>
      <c r="H1332">
        <v>27</v>
      </c>
      <c r="I1332" t="s">
        <v>488</v>
      </c>
    </row>
    <row r="1333" spans="1:9">
      <c r="A1333">
        <v>1332</v>
      </c>
      <c r="B1333">
        <v>1213</v>
      </c>
      <c r="C1333">
        <v>306586</v>
      </c>
      <c r="D1333" t="s">
        <v>451</v>
      </c>
      <c r="E1333" t="s">
        <v>402</v>
      </c>
      <c r="F1333">
        <v>99</v>
      </c>
      <c r="G1333">
        <v>23</v>
      </c>
      <c r="H1333">
        <v>25</v>
      </c>
      <c r="I1333">
        <v>-10000</v>
      </c>
    </row>
    <row r="1334" spans="1:9">
      <c r="A1334">
        <v>1333</v>
      </c>
      <c r="B1334">
        <v>1213</v>
      </c>
      <c r="C1334">
        <v>306588</v>
      </c>
      <c r="D1334" t="s">
        <v>451</v>
      </c>
      <c r="E1334" t="s">
        <v>495</v>
      </c>
      <c r="F1334">
        <v>80</v>
      </c>
      <c r="G1334">
        <v>11.5</v>
      </c>
      <c r="H1334">
        <v>15</v>
      </c>
      <c r="I1334">
        <v>-1400</v>
      </c>
    </row>
    <row r="1335" spans="1:9">
      <c r="A1335">
        <v>1334</v>
      </c>
      <c r="B1335">
        <v>1213</v>
      </c>
      <c r="C1335">
        <v>306590</v>
      </c>
      <c r="D1335" t="s">
        <v>451</v>
      </c>
      <c r="E1335" t="s">
        <v>523</v>
      </c>
      <c r="F1335">
        <v>91</v>
      </c>
      <c r="G1335">
        <v>23.5</v>
      </c>
      <c r="H1335">
        <v>22.5</v>
      </c>
      <c r="I1335">
        <v>-8000</v>
      </c>
    </row>
    <row r="1336" spans="1:9">
      <c r="A1336">
        <v>1335</v>
      </c>
      <c r="B1336">
        <v>1214</v>
      </c>
      <c r="C1336">
        <v>634</v>
      </c>
      <c r="D1336" t="s">
        <v>451</v>
      </c>
      <c r="E1336" t="s">
        <v>638</v>
      </c>
      <c r="F1336">
        <v>71</v>
      </c>
      <c r="G1336">
        <v>3.5</v>
      </c>
      <c r="H1336">
        <v>5</v>
      </c>
      <c r="I1336">
        <v>-210</v>
      </c>
    </row>
    <row r="1337" spans="1:9">
      <c r="A1337">
        <v>1336</v>
      </c>
      <c r="B1337">
        <v>1214</v>
      </c>
      <c r="C1337">
        <v>636</v>
      </c>
      <c r="D1337" t="s">
        <v>451</v>
      </c>
      <c r="E1337" t="s">
        <v>276</v>
      </c>
      <c r="F1337">
        <v>66</v>
      </c>
      <c r="G1337">
        <v>7</v>
      </c>
      <c r="H1337">
        <v>6.5</v>
      </c>
      <c r="I1337">
        <v>-280</v>
      </c>
    </row>
    <row r="1338" spans="1:9">
      <c r="A1338">
        <v>1337</v>
      </c>
      <c r="B1338">
        <v>1214</v>
      </c>
      <c r="C1338">
        <v>638</v>
      </c>
      <c r="D1338" t="s">
        <v>451</v>
      </c>
      <c r="E1338" t="s">
        <v>68</v>
      </c>
      <c r="F1338">
        <v>84</v>
      </c>
      <c r="G1338">
        <v>12.5</v>
      </c>
      <c r="H1338">
        <v>16.5</v>
      </c>
      <c r="I1338">
        <v>-2000</v>
      </c>
    </row>
    <row r="1339" spans="1:9">
      <c r="A1339">
        <v>1338</v>
      </c>
      <c r="B1339">
        <v>1214</v>
      </c>
      <c r="C1339">
        <v>640</v>
      </c>
      <c r="D1339" t="s">
        <v>451</v>
      </c>
      <c r="E1339" t="s">
        <v>322</v>
      </c>
      <c r="F1339">
        <v>66</v>
      </c>
      <c r="G1339">
        <v>147.5</v>
      </c>
      <c r="H1339">
        <v>2.5</v>
      </c>
      <c r="I1339">
        <v>-155</v>
      </c>
    </row>
    <row r="1340" spans="1:9">
      <c r="A1340">
        <v>1339</v>
      </c>
      <c r="B1340">
        <v>1214</v>
      </c>
      <c r="C1340">
        <v>642</v>
      </c>
      <c r="D1340" t="s">
        <v>451</v>
      </c>
      <c r="E1340" t="s">
        <v>467</v>
      </c>
      <c r="F1340">
        <v>67</v>
      </c>
      <c r="G1340">
        <v>12</v>
      </c>
      <c r="H1340">
        <v>12.5</v>
      </c>
      <c r="I1340">
        <v>-900</v>
      </c>
    </row>
    <row r="1341" spans="1:9">
      <c r="A1341">
        <v>1340</v>
      </c>
      <c r="B1341">
        <v>1214</v>
      </c>
      <c r="C1341">
        <v>644</v>
      </c>
      <c r="D1341" t="s">
        <v>451</v>
      </c>
      <c r="E1341" t="s">
        <v>522</v>
      </c>
      <c r="F1341">
        <v>66</v>
      </c>
      <c r="G1341">
        <v>12</v>
      </c>
      <c r="H1341">
        <v>14</v>
      </c>
      <c r="I1341">
        <v>-1400</v>
      </c>
    </row>
    <row r="1342" spans="1:9">
      <c r="A1342">
        <v>1341</v>
      </c>
      <c r="B1342">
        <v>1214</v>
      </c>
      <c r="C1342">
        <v>646</v>
      </c>
      <c r="D1342" t="s">
        <v>451</v>
      </c>
      <c r="E1342" t="s">
        <v>228</v>
      </c>
      <c r="F1342">
        <v>103</v>
      </c>
      <c r="G1342">
        <v>15</v>
      </c>
      <c r="H1342">
        <v>15.5</v>
      </c>
      <c r="I1342">
        <v>-2000</v>
      </c>
    </row>
    <row r="1343" spans="1:9">
      <c r="A1343">
        <v>1342</v>
      </c>
      <c r="B1343">
        <v>1214</v>
      </c>
      <c r="C1343">
        <v>648</v>
      </c>
      <c r="D1343" t="s">
        <v>451</v>
      </c>
      <c r="E1343" t="s">
        <v>607</v>
      </c>
      <c r="F1343">
        <v>79</v>
      </c>
      <c r="G1343">
        <v>4.5</v>
      </c>
      <c r="H1343">
        <v>4.5</v>
      </c>
      <c r="I1343">
        <v>-200</v>
      </c>
    </row>
    <row r="1344" spans="1:9">
      <c r="A1344">
        <v>1343</v>
      </c>
      <c r="B1344">
        <v>1214</v>
      </c>
      <c r="C1344">
        <v>650</v>
      </c>
      <c r="D1344" t="s">
        <v>451</v>
      </c>
      <c r="E1344" t="s">
        <v>657</v>
      </c>
      <c r="F1344">
        <v>53</v>
      </c>
      <c r="G1344">
        <v>127.5</v>
      </c>
      <c r="H1344">
        <v>131</v>
      </c>
      <c r="I1344">
        <v>475</v>
      </c>
    </row>
    <row r="1345" spans="1:9">
      <c r="A1345">
        <v>1344</v>
      </c>
      <c r="B1345">
        <v>1214</v>
      </c>
      <c r="C1345">
        <v>652</v>
      </c>
      <c r="D1345" t="s">
        <v>451</v>
      </c>
      <c r="E1345" t="s">
        <v>440</v>
      </c>
      <c r="F1345">
        <v>61</v>
      </c>
      <c r="G1345">
        <v>4.5</v>
      </c>
      <c r="H1345">
        <v>6.5</v>
      </c>
      <c r="I1345">
        <v>-260</v>
      </c>
    </row>
    <row r="1346" spans="1:9">
      <c r="A1346">
        <v>1345</v>
      </c>
      <c r="B1346">
        <v>1214</v>
      </c>
      <c r="C1346">
        <v>654</v>
      </c>
      <c r="D1346" t="s">
        <v>451</v>
      </c>
      <c r="E1346" t="s">
        <v>613</v>
      </c>
      <c r="F1346">
        <v>68</v>
      </c>
      <c r="G1346" t="s">
        <v>465</v>
      </c>
      <c r="H1346">
        <v>2.5</v>
      </c>
      <c r="I1346">
        <v>-155</v>
      </c>
    </row>
    <row r="1347" spans="1:9">
      <c r="A1347">
        <v>1346</v>
      </c>
      <c r="B1347">
        <v>1214</v>
      </c>
      <c r="C1347">
        <v>656</v>
      </c>
      <c r="D1347" t="s">
        <v>451</v>
      </c>
      <c r="E1347" t="s">
        <v>38</v>
      </c>
      <c r="F1347">
        <v>72</v>
      </c>
      <c r="G1347">
        <v>21.5</v>
      </c>
      <c r="H1347">
        <v>19.5</v>
      </c>
      <c r="I1347">
        <v>-5000</v>
      </c>
    </row>
    <row r="1348" spans="1:9">
      <c r="A1348">
        <v>1347</v>
      </c>
      <c r="B1348">
        <v>1214</v>
      </c>
      <c r="C1348">
        <v>658</v>
      </c>
      <c r="D1348" t="s">
        <v>451</v>
      </c>
      <c r="E1348" t="s">
        <v>524</v>
      </c>
      <c r="F1348">
        <v>86</v>
      </c>
      <c r="G1348" t="s">
        <v>465</v>
      </c>
      <c r="H1348">
        <v>4</v>
      </c>
      <c r="I1348">
        <v>-185</v>
      </c>
    </row>
    <row r="1349" spans="1:9">
      <c r="A1349">
        <v>1348</v>
      </c>
      <c r="B1349">
        <v>1214</v>
      </c>
      <c r="C1349">
        <v>660</v>
      </c>
      <c r="D1349" t="s">
        <v>451</v>
      </c>
      <c r="E1349" t="s">
        <v>217</v>
      </c>
      <c r="F1349">
        <v>71</v>
      </c>
      <c r="G1349">
        <v>14.5</v>
      </c>
      <c r="H1349">
        <v>14</v>
      </c>
      <c r="I1349">
        <v>-1400</v>
      </c>
    </row>
    <row r="1350" spans="1:9">
      <c r="A1350">
        <v>1349</v>
      </c>
      <c r="B1350">
        <v>1214</v>
      </c>
      <c r="C1350">
        <v>662</v>
      </c>
      <c r="D1350" t="s">
        <v>451</v>
      </c>
      <c r="E1350" t="s">
        <v>339</v>
      </c>
      <c r="F1350">
        <v>94</v>
      </c>
      <c r="G1350">
        <v>132.5</v>
      </c>
      <c r="H1350">
        <v>134.5</v>
      </c>
      <c r="I1350">
        <v>-145</v>
      </c>
    </row>
    <row r="1351" spans="1:9">
      <c r="A1351">
        <v>1350</v>
      </c>
      <c r="B1351">
        <v>1214</v>
      </c>
      <c r="C1351">
        <v>664</v>
      </c>
      <c r="D1351" t="s">
        <v>451</v>
      </c>
      <c r="E1351" t="s">
        <v>225</v>
      </c>
      <c r="F1351">
        <v>60</v>
      </c>
      <c r="G1351" t="s">
        <v>465</v>
      </c>
      <c r="H1351">
        <v>2</v>
      </c>
      <c r="I1351">
        <v>-135</v>
      </c>
    </row>
    <row r="1352" spans="1:9">
      <c r="A1352">
        <v>1351</v>
      </c>
      <c r="B1352">
        <v>1214</v>
      </c>
      <c r="C1352">
        <v>666</v>
      </c>
      <c r="D1352" t="s">
        <v>451</v>
      </c>
      <c r="E1352" t="s">
        <v>408</v>
      </c>
      <c r="F1352">
        <v>64</v>
      </c>
      <c r="G1352">
        <v>15.5</v>
      </c>
      <c r="H1352">
        <v>15</v>
      </c>
      <c r="I1352">
        <v>-1500</v>
      </c>
    </row>
    <row r="1353" spans="1:9">
      <c r="A1353">
        <v>1352</v>
      </c>
      <c r="B1353">
        <v>1214</v>
      </c>
      <c r="C1353">
        <v>668</v>
      </c>
      <c r="D1353" t="s">
        <v>451</v>
      </c>
      <c r="E1353" t="s">
        <v>483</v>
      </c>
      <c r="F1353">
        <v>81</v>
      </c>
      <c r="G1353">
        <v>13</v>
      </c>
      <c r="H1353">
        <v>13</v>
      </c>
      <c r="I1353">
        <v>-1000</v>
      </c>
    </row>
    <row r="1354" spans="1:9">
      <c r="A1354">
        <v>1353</v>
      </c>
      <c r="B1354">
        <v>1214</v>
      </c>
      <c r="C1354">
        <v>670</v>
      </c>
      <c r="D1354" t="s">
        <v>451</v>
      </c>
      <c r="E1354" t="s">
        <v>207</v>
      </c>
      <c r="F1354">
        <v>88</v>
      </c>
      <c r="G1354">
        <v>10.5</v>
      </c>
      <c r="H1354">
        <v>12</v>
      </c>
      <c r="I1354">
        <v>-800</v>
      </c>
    </row>
    <row r="1355" spans="1:9">
      <c r="A1355">
        <v>1354</v>
      </c>
      <c r="B1355">
        <v>1214</v>
      </c>
      <c r="C1355">
        <v>306602</v>
      </c>
      <c r="D1355" t="s">
        <v>451</v>
      </c>
      <c r="E1355" t="s">
        <v>612</v>
      </c>
      <c r="F1355">
        <v>76</v>
      </c>
      <c r="G1355">
        <v>5.5</v>
      </c>
      <c r="H1355">
        <v>8</v>
      </c>
      <c r="I1355">
        <v>-400</v>
      </c>
    </row>
    <row r="1356" spans="1:9">
      <c r="A1356">
        <v>1355</v>
      </c>
      <c r="B1356">
        <v>1214</v>
      </c>
      <c r="C1356">
        <v>306604</v>
      </c>
      <c r="D1356" t="s">
        <v>451</v>
      </c>
      <c r="E1356" t="s">
        <v>455</v>
      </c>
      <c r="F1356">
        <v>70</v>
      </c>
      <c r="G1356">
        <v>19.5</v>
      </c>
      <c r="H1356">
        <v>11</v>
      </c>
      <c r="I1356">
        <v>-600</v>
      </c>
    </row>
    <row r="1357" spans="1:9">
      <c r="A1357">
        <v>1356</v>
      </c>
      <c r="B1357">
        <v>1214</v>
      </c>
      <c r="C1357">
        <v>306606</v>
      </c>
      <c r="D1357" t="s">
        <v>451</v>
      </c>
      <c r="E1357" t="s">
        <v>463</v>
      </c>
      <c r="F1357">
        <v>65</v>
      </c>
      <c r="G1357">
        <v>11.5</v>
      </c>
      <c r="H1357">
        <v>13.5</v>
      </c>
      <c r="I1357">
        <v>-1200</v>
      </c>
    </row>
    <row r="1358" spans="1:9">
      <c r="A1358">
        <v>1357</v>
      </c>
      <c r="B1358">
        <v>1214</v>
      </c>
      <c r="C1358">
        <v>306610</v>
      </c>
      <c r="D1358" t="s">
        <v>451</v>
      </c>
      <c r="E1358" t="s">
        <v>658</v>
      </c>
      <c r="F1358">
        <v>81</v>
      </c>
      <c r="G1358">
        <v>6.5</v>
      </c>
      <c r="H1358">
        <v>5</v>
      </c>
      <c r="I1358">
        <v>-220</v>
      </c>
    </row>
    <row r="1359" spans="1:9">
      <c r="A1359">
        <v>1358</v>
      </c>
      <c r="B1359">
        <v>1214</v>
      </c>
      <c r="C1359">
        <v>306612</v>
      </c>
      <c r="D1359" t="s">
        <v>451</v>
      </c>
      <c r="E1359" t="s">
        <v>462</v>
      </c>
      <c r="F1359">
        <v>64</v>
      </c>
      <c r="G1359">
        <v>4.5</v>
      </c>
      <c r="H1359">
        <v>7</v>
      </c>
      <c r="I1359">
        <v>-275</v>
      </c>
    </row>
    <row r="1360" spans="1:9">
      <c r="A1360">
        <v>1359</v>
      </c>
      <c r="B1360">
        <v>1214</v>
      </c>
      <c r="C1360">
        <v>306614</v>
      </c>
      <c r="D1360" t="s">
        <v>451</v>
      </c>
      <c r="E1360" t="s">
        <v>580</v>
      </c>
      <c r="F1360">
        <v>75</v>
      </c>
      <c r="G1360" t="s">
        <v>465</v>
      </c>
      <c r="H1360">
        <v>2.5</v>
      </c>
      <c r="I1360">
        <v>-135</v>
      </c>
    </row>
    <row r="1361" spans="1:9">
      <c r="A1361">
        <v>1360</v>
      </c>
      <c r="B1361">
        <v>1214</v>
      </c>
      <c r="C1361">
        <v>306616</v>
      </c>
      <c r="D1361" t="s">
        <v>451</v>
      </c>
      <c r="E1361" t="s">
        <v>233</v>
      </c>
      <c r="F1361">
        <v>72</v>
      </c>
      <c r="G1361">
        <v>15.5</v>
      </c>
      <c r="H1361">
        <v>17.5</v>
      </c>
      <c r="I1361">
        <v>-3000</v>
      </c>
    </row>
    <row r="1362" spans="1:9">
      <c r="A1362">
        <v>1361</v>
      </c>
      <c r="B1362">
        <v>1214</v>
      </c>
      <c r="C1362">
        <v>306618</v>
      </c>
      <c r="D1362" t="s">
        <v>451</v>
      </c>
      <c r="E1362" t="s">
        <v>549</v>
      </c>
      <c r="F1362">
        <v>87</v>
      </c>
      <c r="G1362">
        <v>5.5</v>
      </c>
      <c r="H1362">
        <v>5.5</v>
      </c>
      <c r="I1362">
        <v>-250</v>
      </c>
    </row>
    <row r="1363" spans="1:9">
      <c r="A1363">
        <v>1362</v>
      </c>
      <c r="B1363">
        <v>1214</v>
      </c>
      <c r="C1363">
        <v>306620</v>
      </c>
      <c r="D1363" t="s">
        <v>451</v>
      </c>
      <c r="E1363" t="s">
        <v>116</v>
      </c>
      <c r="F1363">
        <v>64</v>
      </c>
      <c r="G1363">
        <v>12</v>
      </c>
      <c r="H1363">
        <v>10.5</v>
      </c>
      <c r="I1363">
        <v>-600</v>
      </c>
    </row>
    <row r="1364" spans="1:9">
      <c r="A1364">
        <v>1363</v>
      </c>
      <c r="B1364">
        <v>1215</v>
      </c>
      <c r="C1364">
        <v>862</v>
      </c>
      <c r="D1364" t="s">
        <v>451</v>
      </c>
      <c r="E1364" t="s">
        <v>571</v>
      </c>
      <c r="F1364">
        <v>73</v>
      </c>
      <c r="G1364">
        <v>5.5</v>
      </c>
      <c r="H1364">
        <v>4.5</v>
      </c>
      <c r="I1364">
        <v>-210</v>
      </c>
    </row>
    <row r="1365" spans="1:9">
      <c r="A1365">
        <v>1364</v>
      </c>
      <c r="B1365">
        <v>1215</v>
      </c>
      <c r="C1365">
        <v>864</v>
      </c>
      <c r="D1365" t="s">
        <v>451</v>
      </c>
      <c r="E1365" t="s">
        <v>484</v>
      </c>
      <c r="F1365">
        <v>86</v>
      </c>
      <c r="G1365">
        <v>1.5</v>
      </c>
      <c r="H1365">
        <v>2.5</v>
      </c>
      <c r="I1365">
        <v>-140</v>
      </c>
    </row>
    <row r="1366" spans="1:9">
      <c r="A1366">
        <v>1365</v>
      </c>
      <c r="B1366">
        <v>1215</v>
      </c>
      <c r="C1366">
        <v>866</v>
      </c>
      <c r="D1366" t="s">
        <v>451</v>
      </c>
      <c r="E1366" t="s">
        <v>487</v>
      </c>
      <c r="F1366">
        <v>73</v>
      </c>
      <c r="G1366">
        <v>136.5</v>
      </c>
      <c r="H1366">
        <v>1</v>
      </c>
      <c r="I1366">
        <v>-110</v>
      </c>
    </row>
    <row r="1367" spans="1:9">
      <c r="A1367">
        <v>1366</v>
      </c>
      <c r="B1367">
        <v>1215</v>
      </c>
      <c r="C1367">
        <v>306628</v>
      </c>
      <c r="D1367" t="s">
        <v>451</v>
      </c>
      <c r="E1367" t="s">
        <v>297</v>
      </c>
      <c r="F1367">
        <v>69</v>
      </c>
      <c r="G1367">
        <v>6.5</v>
      </c>
      <c r="H1367">
        <v>5.5</v>
      </c>
      <c r="I1367">
        <v>-240</v>
      </c>
    </row>
    <row r="1368" spans="1:9">
      <c r="A1368">
        <v>1367</v>
      </c>
      <c r="B1368">
        <v>1215</v>
      </c>
      <c r="C1368">
        <v>306630</v>
      </c>
      <c r="D1368" t="s">
        <v>451</v>
      </c>
      <c r="E1368" t="s">
        <v>238</v>
      </c>
      <c r="F1368">
        <v>58</v>
      </c>
      <c r="G1368">
        <v>7</v>
      </c>
      <c r="H1368">
        <v>7</v>
      </c>
      <c r="I1368">
        <v>-280</v>
      </c>
    </row>
    <row r="1369" spans="1:9">
      <c r="A1369">
        <v>1368</v>
      </c>
      <c r="B1369">
        <v>1215</v>
      </c>
      <c r="C1369">
        <v>306632</v>
      </c>
      <c r="D1369" t="s">
        <v>451</v>
      </c>
      <c r="E1369" t="s">
        <v>315</v>
      </c>
      <c r="F1369">
        <v>78</v>
      </c>
      <c r="G1369">
        <v>22.5</v>
      </c>
      <c r="H1369">
        <v>23</v>
      </c>
      <c r="I1369">
        <v>-4000</v>
      </c>
    </row>
    <row r="1370" spans="1:9">
      <c r="A1370">
        <v>1369</v>
      </c>
      <c r="B1370">
        <v>1215</v>
      </c>
      <c r="C1370">
        <v>306634</v>
      </c>
      <c r="D1370" t="s">
        <v>451</v>
      </c>
      <c r="E1370" t="s">
        <v>659</v>
      </c>
      <c r="F1370">
        <v>88</v>
      </c>
      <c r="G1370">
        <v>7</v>
      </c>
      <c r="H1370">
        <v>7</v>
      </c>
      <c r="I1370">
        <v>-310</v>
      </c>
    </row>
    <row r="1371" spans="1:9">
      <c r="A1371">
        <v>1370</v>
      </c>
      <c r="B1371">
        <v>1215</v>
      </c>
      <c r="C1371">
        <v>306636</v>
      </c>
      <c r="D1371" t="s">
        <v>451</v>
      </c>
      <c r="E1371" t="s">
        <v>591</v>
      </c>
      <c r="F1371">
        <v>70</v>
      </c>
      <c r="G1371">
        <v>142</v>
      </c>
      <c r="H1371">
        <v>139.5</v>
      </c>
      <c r="I1371">
        <v>600</v>
      </c>
    </row>
    <row r="1372" spans="1:9">
      <c r="A1372">
        <v>1371</v>
      </c>
      <c r="B1372">
        <v>1215</v>
      </c>
      <c r="C1372">
        <v>306638</v>
      </c>
      <c r="D1372" t="s">
        <v>451</v>
      </c>
      <c r="E1372" t="s">
        <v>260</v>
      </c>
      <c r="F1372">
        <v>84</v>
      </c>
      <c r="G1372">
        <v>22</v>
      </c>
      <c r="H1372">
        <v>21.5</v>
      </c>
      <c r="I1372">
        <v>-4000</v>
      </c>
    </row>
    <row r="1373" spans="1:9">
      <c r="A1373">
        <v>1372</v>
      </c>
      <c r="B1373">
        <v>1216</v>
      </c>
      <c r="C1373">
        <v>872</v>
      </c>
      <c r="D1373" t="s">
        <v>451</v>
      </c>
      <c r="E1373" t="s">
        <v>267</v>
      </c>
      <c r="F1373">
        <v>89</v>
      </c>
      <c r="G1373">
        <v>157</v>
      </c>
      <c r="H1373">
        <v>153.5</v>
      </c>
      <c r="I1373">
        <v>425</v>
      </c>
    </row>
    <row r="1374" spans="1:9">
      <c r="A1374">
        <v>1373</v>
      </c>
      <c r="B1374">
        <v>1216</v>
      </c>
      <c r="C1374">
        <v>874</v>
      </c>
      <c r="D1374" t="s">
        <v>451</v>
      </c>
      <c r="E1374" t="s">
        <v>468</v>
      </c>
      <c r="F1374">
        <v>59</v>
      </c>
      <c r="G1374">
        <v>10.5</v>
      </c>
      <c r="H1374">
        <v>13</v>
      </c>
      <c r="I1374">
        <v>-800</v>
      </c>
    </row>
    <row r="1375" spans="1:9">
      <c r="A1375">
        <v>1374</v>
      </c>
      <c r="B1375">
        <v>1216</v>
      </c>
      <c r="C1375">
        <v>876</v>
      </c>
      <c r="D1375" t="s">
        <v>451</v>
      </c>
      <c r="E1375" t="s">
        <v>411</v>
      </c>
      <c r="F1375">
        <v>69</v>
      </c>
      <c r="G1375">
        <v>8.5</v>
      </c>
      <c r="H1375">
        <v>6.5</v>
      </c>
      <c r="I1375">
        <v>-310</v>
      </c>
    </row>
    <row r="1376" spans="1:9">
      <c r="A1376">
        <v>1375</v>
      </c>
      <c r="B1376">
        <v>1216</v>
      </c>
      <c r="C1376">
        <v>878</v>
      </c>
      <c r="D1376" t="s">
        <v>451</v>
      </c>
      <c r="E1376" t="s">
        <v>218</v>
      </c>
      <c r="F1376">
        <v>85</v>
      </c>
      <c r="G1376">
        <v>24.5</v>
      </c>
      <c r="H1376">
        <v>24.5</v>
      </c>
      <c r="I1376">
        <v>-8000</v>
      </c>
    </row>
    <row r="1377" spans="1:9">
      <c r="A1377">
        <v>1376</v>
      </c>
      <c r="B1377">
        <v>1216</v>
      </c>
      <c r="C1377">
        <v>880</v>
      </c>
      <c r="D1377" t="s">
        <v>451</v>
      </c>
      <c r="E1377" t="s">
        <v>655</v>
      </c>
      <c r="F1377">
        <v>80</v>
      </c>
      <c r="G1377">
        <v>6.5</v>
      </c>
      <c r="H1377">
        <v>8</v>
      </c>
      <c r="I1377">
        <v>-380</v>
      </c>
    </row>
    <row r="1378" spans="1:9">
      <c r="A1378">
        <v>1377</v>
      </c>
      <c r="B1378">
        <v>1216</v>
      </c>
      <c r="C1378">
        <v>882</v>
      </c>
      <c r="D1378" t="s">
        <v>451</v>
      </c>
      <c r="E1378" t="s">
        <v>472</v>
      </c>
      <c r="F1378">
        <v>63</v>
      </c>
      <c r="G1378">
        <v>15.5</v>
      </c>
      <c r="H1378">
        <v>14.5</v>
      </c>
      <c r="I1378">
        <v>-1600</v>
      </c>
    </row>
    <row r="1379" spans="1:9">
      <c r="A1379">
        <v>1378</v>
      </c>
      <c r="B1379">
        <v>1216</v>
      </c>
      <c r="C1379">
        <v>884</v>
      </c>
      <c r="D1379" t="s">
        <v>451</v>
      </c>
      <c r="E1379" t="s">
        <v>45</v>
      </c>
      <c r="F1379">
        <v>69</v>
      </c>
      <c r="G1379">
        <v>3</v>
      </c>
      <c r="H1379">
        <v>4</v>
      </c>
      <c r="I1379">
        <v>-180</v>
      </c>
    </row>
    <row r="1380" spans="1:9">
      <c r="A1380">
        <v>1379</v>
      </c>
      <c r="B1380">
        <v>1216</v>
      </c>
      <c r="C1380">
        <v>886</v>
      </c>
      <c r="D1380" t="s">
        <v>451</v>
      </c>
      <c r="E1380" t="s">
        <v>603</v>
      </c>
      <c r="F1380">
        <v>45</v>
      </c>
      <c r="G1380">
        <v>4.5</v>
      </c>
      <c r="H1380">
        <v>5</v>
      </c>
      <c r="I1380">
        <v>-220</v>
      </c>
    </row>
    <row r="1381" spans="1:9">
      <c r="A1381">
        <v>1380</v>
      </c>
      <c r="B1381">
        <v>1216</v>
      </c>
      <c r="C1381">
        <v>306646</v>
      </c>
      <c r="D1381" t="s">
        <v>451</v>
      </c>
      <c r="E1381" t="s">
        <v>492</v>
      </c>
      <c r="F1381">
        <v>58</v>
      </c>
      <c r="G1381">
        <v>5.5</v>
      </c>
      <c r="H1381">
        <v>3.5</v>
      </c>
      <c r="I1381">
        <v>-165</v>
      </c>
    </row>
    <row r="1382" spans="1:9">
      <c r="A1382">
        <v>1381</v>
      </c>
      <c r="B1382">
        <v>1216</v>
      </c>
      <c r="C1382">
        <v>306648</v>
      </c>
      <c r="D1382" t="s">
        <v>451</v>
      </c>
      <c r="E1382" t="s">
        <v>245</v>
      </c>
      <c r="F1382">
        <v>67</v>
      </c>
      <c r="G1382">
        <v>5.5</v>
      </c>
      <c r="H1382">
        <v>4.5</v>
      </c>
      <c r="I1382">
        <v>-180</v>
      </c>
    </row>
    <row r="1383" spans="1:9">
      <c r="A1383">
        <v>1382</v>
      </c>
      <c r="B1383">
        <v>1216</v>
      </c>
      <c r="C1383">
        <v>306650</v>
      </c>
      <c r="D1383" t="s">
        <v>451</v>
      </c>
      <c r="E1383" t="s">
        <v>510</v>
      </c>
      <c r="F1383">
        <v>77</v>
      </c>
      <c r="G1383" t="s">
        <v>465</v>
      </c>
      <c r="H1383">
        <v>134</v>
      </c>
      <c r="I1383">
        <v>100</v>
      </c>
    </row>
    <row r="1384" spans="1:9">
      <c r="A1384">
        <v>1383</v>
      </c>
      <c r="B1384">
        <v>1216</v>
      </c>
      <c r="C1384">
        <v>306652</v>
      </c>
      <c r="D1384" t="s">
        <v>451</v>
      </c>
      <c r="E1384" t="s">
        <v>520</v>
      </c>
      <c r="F1384">
        <v>85</v>
      </c>
      <c r="G1384">
        <v>7</v>
      </c>
      <c r="H1384">
        <v>8.5</v>
      </c>
      <c r="I1384">
        <v>-400</v>
      </c>
    </row>
    <row r="1385" spans="1:9">
      <c r="A1385">
        <v>1384</v>
      </c>
      <c r="B1385">
        <v>1216</v>
      </c>
      <c r="C1385">
        <v>306654</v>
      </c>
      <c r="D1385" t="s">
        <v>451</v>
      </c>
      <c r="E1385" t="s">
        <v>639</v>
      </c>
      <c r="F1385">
        <v>68</v>
      </c>
      <c r="G1385">
        <v>9.5</v>
      </c>
      <c r="H1385">
        <v>8.5</v>
      </c>
      <c r="I1385">
        <v>-370</v>
      </c>
    </row>
    <row r="1386" spans="1:9">
      <c r="A1386">
        <v>1385</v>
      </c>
      <c r="B1386">
        <v>1216</v>
      </c>
      <c r="C1386">
        <v>306656</v>
      </c>
      <c r="D1386" t="s">
        <v>451</v>
      </c>
      <c r="E1386" t="s">
        <v>177</v>
      </c>
      <c r="F1386">
        <v>66</v>
      </c>
      <c r="G1386">
        <v>19.5</v>
      </c>
      <c r="H1386">
        <v>21</v>
      </c>
      <c r="I1386">
        <v>-5000</v>
      </c>
    </row>
    <row r="1387" spans="1:9">
      <c r="A1387">
        <v>1386</v>
      </c>
      <c r="B1387">
        <v>1217</v>
      </c>
      <c r="C1387">
        <v>604</v>
      </c>
      <c r="D1387" t="s">
        <v>451</v>
      </c>
      <c r="E1387" t="s">
        <v>404</v>
      </c>
      <c r="F1387">
        <v>84</v>
      </c>
      <c r="G1387">
        <v>6</v>
      </c>
      <c r="H1387">
        <v>5</v>
      </c>
      <c r="I1387">
        <v>-215</v>
      </c>
    </row>
    <row r="1388" spans="1:9">
      <c r="A1388">
        <v>1387</v>
      </c>
      <c r="B1388">
        <v>1217</v>
      </c>
      <c r="C1388">
        <v>606</v>
      </c>
      <c r="D1388" t="s">
        <v>451</v>
      </c>
      <c r="E1388" t="s">
        <v>391</v>
      </c>
      <c r="F1388">
        <v>81</v>
      </c>
      <c r="G1388">
        <v>9</v>
      </c>
      <c r="H1388">
        <v>9</v>
      </c>
      <c r="I1388">
        <v>-550</v>
      </c>
    </row>
    <row r="1389" spans="1:9">
      <c r="A1389">
        <v>1388</v>
      </c>
      <c r="B1389">
        <v>1217</v>
      </c>
      <c r="C1389">
        <v>608</v>
      </c>
      <c r="D1389" t="s">
        <v>451</v>
      </c>
      <c r="E1389" t="s">
        <v>334</v>
      </c>
      <c r="F1389">
        <v>59</v>
      </c>
      <c r="G1389">
        <v>127.5</v>
      </c>
      <c r="H1389">
        <v>126.5</v>
      </c>
      <c r="I1389">
        <v>110</v>
      </c>
    </row>
    <row r="1390" spans="1:9">
      <c r="A1390">
        <v>1389</v>
      </c>
      <c r="B1390">
        <v>1217</v>
      </c>
      <c r="C1390">
        <v>610</v>
      </c>
      <c r="D1390" t="s">
        <v>451</v>
      </c>
      <c r="E1390" t="s">
        <v>522</v>
      </c>
      <c r="F1390">
        <v>67</v>
      </c>
      <c r="G1390">
        <v>4.5</v>
      </c>
      <c r="H1390">
        <v>2.5</v>
      </c>
      <c r="I1390">
        <v>-145</v>
      </c>
    </row>
    <row r="1391" spans="1:9">
      <c r="A1391">
        <v>1390</v>
      </c>
      <c r="B1391">
        <v>1217</v>
      </c>
      <c r="C1391">
        <v>616</v>
      </c>
      <c r="D1391" t="s">
        <v>451</v>
      </c>
      <c r="E1391" t="s">
        <v>76</v>
      </c>
      <c r="F1391">
        <v>79</v>
      </c>
      <c r="G1391">
        <v>7</v>
      </c>
      <c r="H1391">
        <v>6.5</v>
      </c>
      <c r="I1391">
        <v>-280</v>
      </c>
    </row>
    <row r="1392" spans="1:9">
      <c r="A1392">
        <v>1391</v>
      </c>
      <c r="B1392">
        <v>1217</v>
      </c>
      <c r="C1392">
        <v>620</v>
      </c>
      <c r="D1392" t="s">
        <v>451</v>
      </c>
      <c r="E1392" t="s">
        <v>357</v>
      </c>
      <c r="F1392">
        <v>46</v>
      </c>
      <c r="G1392">
        <v>131.5</v>
      </c>
      <c r="H1392">
        <v>127</v>
      </c>
      <c r="I1392">
        <v>425</v>
      </c>
    </row>
    <row r="1393" spans="1:9">
      <c r="A1393">
        <v>1392</v>
      </c>
      <c r="B1393">
        <v>1217</v>
      </c>
      <c r="C1393">
        <v>622</v>
      </c>
      <c r="D1393" t="s">
        <v>451</v>
      </c>
      <c r="E1393" t="s">
        <v>322</v>
      </c>
      <c r="F1393">
        <v>92</v>
      </c>
      <c r="G1393">
        <v>3</v>
      </c>
      <c r="I1393">
        <v>-110</v>
      </c>
    </row>
    <row r="1394" spans="1:9">
      <c r="A1394">
        <v>1393</v>
      </c>
      <c r="B1394">
        <v>1217</v>
      </c>
      <c r="C1394">
        <v>624</v>
      </c>
      <c r="D1394" t="s">
        <v>451</v>
      </c>
      <c r="E1394" t="s">
        <v>585</v>
      </c>
      <c r="F1394">
        <v>79</v>
      </c>
      <c r="G1394">
        <v>20.5</v>
      </c>
      <c r="H1394">
        <v>15</v>
      </c>
      <c r="I1394">
        <v>-1500</v>
      </c>
    </row>
    <row r="1395" spans="1:9">
      <c r="A1395">
        <v>1394</v>
      </c>
      <c r="B1395">
        <v>1217</v>
      </c>
      <c r="C1395">
        <v>626</v>
      </c>
      <c r="D1395" t="s">
        <v>451</v>
      </c>
      <c r="E1395" t="s">
        <v>406</v>
      </c>
      <c r="F1395">
        <v>61</v>
      </c>
      <c r="G1395">
        <v>1</v>
      </c>
      <c r="H1395">
        <v>115.5</v>
      </c>
      <c r="I1395">
        <v>125</v>
      </c>
    </row>
    <row r="1396" spans="1:9">
      <c r="A1396">
        <v>1395</v>
      </c>
      <c r="B1396">
        <v>1217</v>
      </c>
      <c r="C1396">
        <v>628</v>
      </c>
      <c r="D1396" t="s">
        <v>451</v>
      </c>
      <c r="E1396" t="s">
        <v>316</v>
      </c>
      <c r="F1396">
        <v>83</v>
      </c>
      <c r="G1396">
        <v>7</v>
      </c>
      <c r="H1396">
        <v>8.5</v>
      </c>
      <c r="I1396">
        <v>-400</v>
      </c>
    </row>
    <row r="1397" spans="1:9">
      <c r="A1397">
        <v>1396</v>
      </c>
      <c r="B1397">
        <v>1217</v>
      </c>
      <c r="C1397">
        <v>630</v>
      </c>
      <c r="D1397" t="s">
        <v>451</v>
      </c>
      <c r="E1397" t="s">
        <v>456</v>
      </c>
      <c r="F1397">
        <v>67</v>
      </c>
      <c r="G1397">
        <v>6.5</v>
      </c>
      <c r="H1397">
        <v>4</v>
      </c>
      <c r="I1397">
        <v>-185</v>
      </c>
    </row>
    <row r="1398" spans="1:9">
      <c r="A1398">
        <v>1397</v>
      </c>
      <c r="B1398">
        <v>1217</v>
      </c>
      <c r="C1398">
        <v>632</v>
      </c>
      <c r="D1398" t="s">
        <v>451</v>
      </c>
      <c r="E1398" t="s">
        <v>228</v>
      </c>
      <c r="F1398">
        <v>78</v>
      </c>
      <c r="G1398">
        <v>13.5</v>
      </c>
      <c r="H1398">
        <v>13</v>
      </c>
      <c r="I1398">
        <v>-900</v>
      </c>
    </row>
    <row r="1399" spans="1:9">
      <c r="A1399">
        <v>1398</v>
      </c>
      <c r="B1399">
        <v>1217</v>
      </c>
      <c r="C1399">
        <v>636</v>
      </c>
      <c r="D1399" t="s">
        <v>451</v>
      </c>
      <c r="E1399" t="s">
        <v>635</v>
      </c>
      <c r="F1399">
        <v>106</v>
      </c>
      <c r="G1399">
        <v>8.5</v>
      </c>
      <c r="H1399">
        <v>9</v>
      </c>
      <c r="I1399">
        <v>-420</v>
      </c>
    </row>
    <row r="1400" spans="1:9">
      <c r="A1400">
        <v>1399</v>
      </c>
      <c r="B1400">
        <v>1217</v>
      </c>
      <c r="C1400">
        <v>640</v>
      </c>
      <c r="D1400" t="s">
        <v>451</v>
      </c>
      <c r="E1400" t="s">
        <v>290</v>
      </c>
      <c r="F1400">
        <v>78</v>
      </c>
      <c r="G1400">
        <v>9.5</v>
      </c>
      <c r="H1400">
        <v>8.5</v>
      </c>
      <c r="I1400">
        <v>-450</v>
      </c>
    </row>
    <row r="1401" spans="1:9">
      <c r="A1401">
        <v>1400</v>
      </c>
      <c r="B1401">
        <v>1217</v>
      </c>
      <c r="C1401">
        <v>642</v>
      </c>
      <c r="D1401" t="s">
        <v>451</v>
      </c>
      <c r="E1401" t="s">
        <v>647</v>
      </c>
      <c r="F1401">
        <v>62</v>
      </c>
      <c r="G1401">
        <v>126.5</v>
      </c>
      <c r="H1401">
        <v>124.5</v>
      </c>
      <c r="I1401">
        <v>125</v>
      </c>
    </row>
    <row r="1402" spans="1:9">
      <c r="A1402">
        <v>1401</v>
      </c>
      <c r="B1402">
        <v>1217</v>
      </c>
      <c r="C1402">
        <v>648</v>
      </c>
      <c r="D1402" t="s">
        <v>451</v>
      </c>
      <c r="E1402" t="s">
        <v>24</v>
      </c>
      <c r="F1402">
        <v>100</v>
      </c>
      <c r="G1402">
        <v>4</v>
      </c>
      <c r="H1402">
        <v>3</v>
      </c>
      <c r="I1402">
        <v>-150</v>
      </c>
    </row>
    <row r="1403" spans="1:9">
      <c r="A1403">
        <v>1402</v>
      </c>
      <c r="B1403">
        <v>1217</v>
      </c>
      <c r="C1403">
        <v>652</v>
      </c>
      <c r="D1403" t="s">
        <v>451</v>
      </c>
      <c r="E1403" t="s">
        <v>455</v>
      </c>
      <c r="F1403">
        <v>90</v>
      </c>
      <c r="G1403">
        <v>14.5</v>
      </c>
      <c r="H1403">
        <v>18</v>
      </c>
      <c r="I1403">
        <v>-3000</v>
      </c>
    </row>
    <row r="1404" spans="1:9">
      <c r="A1404">
        <v>1403</v>
      </c>
      <c r="B1404">
        <v>1217</v>
      </c>
      <c r="C1404">
        <v>654</v>
      </c>
      <c r="D1404" t="s">
        <v>451</v>
      </c>
      <c r="E1404" t="s">
        <v>569</v>
      </c>
      <c r="F1404">
        <v>64</v>
      </c>
      <c r="G1404">
        <v>139.5</v>
      </c>
      <c r="H1404">
        <v>138</v>
      </c>
      <c r="I1404">
        <v>550</v>
      </c>
    </row>
    <row r="1405" spans="1:9">
      <c r="A1405">
        <v>1404</v>
      </c>
      <c r="B1405">
        <v>1217</v>
      </c>
      <c r="C1405">
        <v>656</v>
      </c>
      <c r="D1405" t="s">
        <v>451</v>
      </c>
      <c r="E1405" t="s">
        <v>586</v>
      </c>
      <c r="F1405">
        <v>65</v>
      </c>
      <c r="G1405">
        <v>2.5</v>
      </c>
      <c r="H1405">
        <v>3.5</v>
      </c>
      <c r="I1405">
        <v>-160</v>
      </c>
    </row>
    <row r="1406" spans="1:9">
      <c r="A1406">
        <v>1405</v>
      </c>
      <c r="B1406">
        <v>1217</v>
      </c>
      <c r="C1406">
        <v>658</v>
      </c>
      <c r="D1406" t="s">
        <v>451</v>
      </c>
      <c r="E1406" t="s">
        <v>608</v>
      </c>
      <c r="F1406">
        <v>79</v>
      </c>
      <c r="G1406">
        <v>147.5</v>
      </c>
      <c r="H1406">
        <v>2</v>
      </c>
      <c r="I1406">
        <v>-140</v>
      </c>
    </row>
    <row r="1407" spans="1:9">
      <c r="A1407">
        <v>1406</v>
      </c>
      <c r="B1407">
        <v>1217</v>
      </c>
      <c r="C1407">
        <v>664</v>
      </c>
      <c r="D1407" t="s">
        <v>451</v>
      </c>
      <c r="E1407" t="s">
        <v>440</v>
      </c>
      <c r="F1407">
        <v>63</v>
      </c>
      <c r="G1407">
        <v>8</v>
      </c>
      <c r="H1407">
        <v>8</v>
      </c>
      <c r="I1407">
        <v>-330</v>
      </c>
    </row>
    <row r="1408" spans="1:9">
      <c r="A1408">
        <v>1407</v>
      </c>
      <c r="B1408">
        <v>1217</v>
      </c>
      <c r="C1408">
        <v>666</v>
      </c>
      <c r="D1408" t="s">
        <v>451</v>
      </c>
      <c r="E1408" t="s">
        <v>133</v>
      </c>
      <c r="F1408">
        <v>73</v>
      </c>
      <c r="G1408">
        <v>7.5</v>
      </c>
      <c r="H1408">
        <v>6</v>
      </c>
      <c r="I1408">
        <v>-240</v>
      </c>
    </row>
    <row r="1409" spans="1:9">
      <c r="A1409">
        <v>1408</v>
      </c>
      <c r="B1409">
        <v>1217</v>
      </c>
      <c r="C1409">
        <v>670</v>
      </c>
      <c r="D1409" t="s">
        <v>451</v>
      </c>
      <c r="E1409" t="s">
        <v>186</v>
      </c>
      <c r="F1409">
        <v>75</v>
      </c>
      <c r="G1409">
        <v>142.5</v>
      </c>
      <c r="H1409">
        <v>146.5</v>
      </c>
      <c r="I1409">
        <v>120</v>
      </c>
    </row>
    <row r="1410" spans="1:9">
      <c r="A1410">
        <v>1409</v>
      </c>
      <c r="B1410">
        <v>1217</v>
      </c>
      <c r="C1410">
        <v>674</v>
      </c>
      <c r="D1410" t="s">
        <v>451</v>
      </c>
      <c r="E1410" t="s">
        <v>206</v>
      </c>
      <c r="F1410">
        <v>59</v>
      </c>
      <c r="G1410" t="s">
        <v>465</v>
      </c>
      <c r="H1410">
        <v>2</v>
      </c>
      <c r="I1410">
        <v>-125</v>
      </c>
    </row>
    <row r="1411" spans="1:9">
      <c r="A1411">
        <v>1410</v>
      </c>
      <c r="B1411">
        <v>1217</v>
      </c>
      <c r="C1411">
        <v>678</v>
      </c>
      <c r="D1411" t="s">
        <v>451</v>
      </c>
      <c r="E1411" t="s">
        <v>602</v>
      </c>
      <c r="F1411">
        <v>83</v>
      </c>
      <c r="G1411">
        <v>7.5</v>
      </c>
      <c r="H1411">
        <v>6.5</v>
      </c>
      <c r="I1411">
        <v>-280</v>
      </c>
    </row>
    <row r="1412" spans="1:9">
      <c r="A1412">
        <v>1411</v>
      </c>
      <c r="B1412">
        <v>1217</v>
      </c>
      <c r="C1412">
        <v>680</v>
      </c>
      <c r="D1412" t="s">
        <v>451</v>
      </c>
      <c r="E1412" t="s">
        <v>219</v>
      </c>
      <c r="F1412">
        <v>46</v>
      </c>
      <c r="G1412">
        <v>139.5</v>
      </c>
      <c r="H1412">
        <v>139</v>
      </c>
      <c r="I1412">
        <v>280</v>
      </c>
    </row>
    <row r="1413" spans="1:9">
      <c r="A1413">
        <v>1412</v>
      </c>
      <c r="B1413">
        <v>1217</v>
      </c>
      <c r="C1413">
        <v>682</v>
      </c>
      <c r="D1413" t="s">
        <v>451</v>
      </c>
      <c r="E1413" t="s">
        <v>578</v>
      </c>
      <c r="F1413">
        <v>53</v>
      </c>
      <c r="G1413">
        <v>9</v>
      </c>
      <c r="H1413">
        <v>9.5</v>
      </c>
      <c r="I1413">
        <v>-450</v>
      </c>
    </row>
    <row r="1414" spans="1:9">
      <c r="A1414">
        <v>1413</v>
      </c>
      <c r="B1414">
        <v>1217</v>
      </c>
      <c r="C1414">
        <v>686</v>
      </c>
      <c r="D1414" t="s">
        <v>451</v>
      </c>
      <c r="E1414" t="s">
        <v>474</v>
      </c>
      <c r="F1414">
        <v>83</v>
      </c>
      <c r="G1414">
        <v>5.5</v>
      </c>
      <c r="H1414">
        <v>5</v>
      </c>
      <c r="I1414">
        <v>-210</v>
      </c>
    </row>
    <row r="1415" spans="1:9">
      <c r="A1415">
        <v>1414</v>
      </c>
      <c r="B1415">
        <v>1217</v>
      </c>
      <c r="C1415">
        <v>688</v>
      </c>
      <c r="D1415" t="s">
        <v>451</v>
      </c>
      <c r="E1415" t="s">
        <v>217</v>
      </c>
      <c r="F1415">
        <v>78</v>
      </c>
      <c r="G1415">
        <v>10</v>
      </c>
      <c r="H1415">
        <v>9.5</v>
      </c>
      <c r="I1415">
        <v>-500</v>
      </c>
    </row>
    <row r="1416" spans="1:9">
      <c r="A1416">
        <v>1415</v>
      </c>
      <c r="B1416">
        <v>1217</v>
      </c>
      <c r="C1416">
        <v>690</v>
      </c>
      <c r="D1416" t="s">
        <v>451</v>
      </c>
      <c r="E1416" t="s">
        <v>197</v>
      </c>
      <c r="F1416">
        <v>60</v>
      </c>
      <c r="G1416">
        <v>1.5</v>
      </c>
      <c r="H1416">
        <v>136.5</v>
      </c>
      <c r="I1416">
        <v>105</v>
      </c>
    </row>
    <row r="1417" spans="1:9">
      <c r="A1417">
        <v>1416</v>
      </c>
      <c r="B1417">
        <v>1217</v>
      </c>
      <c r="C1417">
        <v>692</v>
      </c>
      <c r="D1417" t="s">
        <v>451</v>
      </c>
      <c r="E1417" t="s">
        <v>477</v>
      </c>
      <c r="F1417">
        <v>83</v>
      </c>
      <c r="G1417">
        <v>5.5</v>
      </c>
      <c r="H1417">
        <v>5</v>
      </c>
      <c r="I1417">
        <v>-210</v>
      </c>
    </row>
    <row r="1418" spans="1:9">
      <c r="A1418">
        <v>1417</v>
      </c>
      <c r="B1418">
        <v>1217</v>
      </c>
      <c r="C1418">
        <v>696</v>
      </c>
      <c r="D1418" t="s">
        <v>451</v>
      </c>
      <c r="E1418" t="s">
        <v>346</v>
      </c>
      <c r="F1418">
        <v>106</v>
      </c>
      <c r="G1418">
        <v>25</v>
      </c>
      <c r="H1418">
        <v>22</v>
      </c>
      <c r="I1418">
        <v>-7000</v>
      </c>
    </row>
    <row r="1419" spans="1:9">
      <c r="A1419">
        <v>1418</v>
      </c>
      <c r="B1419">
        <v>1217</v>
      </c>
      <c r="C1419">
        <v>700</v>
      </c>
      <c r="D1419" t="s">
        <v>451</v>
      </c>
      <c r="E1419" t="s">
        <v>486</v>
      </c>
      <c r="F1419">
        <v>90</v>
      </c>
      <c r="G1419">
        <v>16.5</v>
      </c>
      <c r="H1419">
        <v>15</v>
      </c>
      <c r="I1419">
        <v>-1600</v>
      </c>
    </row>
    <row r="1420" spans="1:9">
      <c r="A1420">
        <v>1419</v>
      </c>
      <c r="B1420">
        <v>1217</v>
      </c>
      <c r="C1420">
        <v>702</v>
      </c>
      <c r="D1420" t="s">
        <v>451</v>
      </c>
      <c r="E1420" t="s">
        <v>619</v>
      </c>
      <c r="F1420">
        <v>73</v>
      </c>
      <c r="G1420">
        <v>144</v>
      </c>
      <c r="H1420">
        <v>144</v>
      </c>
      <c r="I1420">
        <v>180</v>
      </c>
    </row>
    <row r="1421" spans="1:9">
      <c r="A1421">
        <v>1420</v>
      </c>
      <c r="B1421">
        <v>1217</v>
      </c>
      <c r="C1421">
        <v>704</v>
      </c>
      <c r="D1421" t="s">
        <v>451</v>
      </c>
      <c r="E1421" t="s">
        <v>660</v>
      </c>
      <c r="F1421">
        <v>59</v>
      </c>
      <c r="G1421">
        <v>127.5</v>
      </c>
      <c r="H1421">
        <v>127</v>
      </c>
      <c r="I1421">
        <v>180</v>
      </c>
    </row>
    <row r="1422" spans="1:9">
      <c r="A1422">
        <v>1421</v>
      </c>
      <c r="B1422">
        <v>1217</v>
      </c>
      <c r="C1422">
        <v>706</v>
      </c>
      <c r="D1422" t="s">
        <v>451</v>
      </c>
      <c r="E1422" t="s">
        <v>402</v>
      </c>
      <c r="F1422">
        <v>75</v>
      </c>
      <c r="G1422" t="s">
        <v>465</v>
      </c>
      <c r="H1422">
        <v>4</v>
      </c>
      <c r="I1422">
        <v>-180</v>
      </c>
    </row>
    <row r="1423" spans="1:9">
      <c r="A1423">
        <v>1422</v>
      </c>
      <c r="B1423">
        <v>1217</v>
      </c>
      <c r="C1423">
        <v>306502</v>
      </c>
      <c r="D1423" t="s">
        <v>451</v>
      </c>
      <c r="E1423" t="s">
        <v>503</v>
      </c>
      <c r="F1423">
        <v>91</v>
      </c>
      <c r="G1423">
        <v>25.5</v>
      </c>
      <c r="H1423">
        <v>25</v>
      </c>
      <c r="I1423">
        <v>-7500</v>
      </c>
    </row>
    <row r="1424" spans="1:9">
      <c r="A1424">
        <v>1423</v>
      </c>
      <c r="B1424">
        <v>1217</v>
      </c>
      <c r="C1424">
        <v>306508</v>
      </c>
      <c r="D1424" t="s">
        <v>451</v>
      </c>
      <c r="E1424" t="s">
        <v>17</v>
      </c>
      <c r="F1424">
        <v>82</v>
      </c>
      <c r="G1424">
        <v>13</v>
      </c>
      <c r="H1424">
        <v>13.5</v>
      </c>
      <c r="I1424">
        <v>-1400</v>
      </c>
    </row>
    <row r="1425" spans="1:9">
      <c r="A1425">
        <v>1424</v>
      </c>
      <c r="B1425">
        <v>1217</v>
      </c>
      <c r="C1425">
        <v>306510</v>
      </c>
      <c r="D1425" t="s">
        <v>451</v>
      </c>
      <c r="E1425" t="s">
        <v>532</v>
      </c>
      <c r="F1425">
        <v>70</v>
      </c>
      <c r="G1425">
        <v>140</v>
      </c>
      <c r="H1425">
        <v>139.5</v>
      </c>
      <c r="I1425">
        <v>170</v>
      </c>
    </row>
    <row r="1426" spans="1:9">
      <c r="A1426">
        <v>1425</v>
      </c>
      <c r="B1426">
        <v>1217</v>
      </c>
      <c r="C1426">
        <v>306512</v>
      </c>
      <c r="D1426" t="s">
        <v>451</v>
      </c>
      <c r="E1426" t="s">
        <v>280</v>
      </c>
      <c r="F1426">
        <v>85</v>
      </c>
      <c r="G1426">
        <v>5.5</v>
      </c>
      <c r="H1426">
        <v>7</v>
      </c>
      <c r="I1426">
        <v>-300</v>
      </c>
    </row>
    <row r="1427" spans="1:9">
      <c r="A1427">
        <v>1426</v>
      </c>
      <c r="B1427">
        <v>1217</v>
      </c>
      <c r="C1427">
        <v>306514</v>
      </c>
      <c r="D1427" t="s">
        <v>451</v>
      </c>
      <c r="E1427" t="s">
        <v>661</v>
      </c>
      <c r="F1427">
        <v>71</v>
      </c>
      <c r="G1427">
        <v>144.5</v>
      </c>
      <c r="H1427">
        <v>144</v>
      </c>
      <c r="I1427">
        <v>250</v>
      </c>
    </row>
    <row r="1428" spans="1:9">
      <c r="A1428">
        <v>1427</v>
      </c>
      <c r="B1428">
        <v>1217</v>
      </c>
      <c r="C1428">
        <v>306516</v>
      </c>
      <c r="D1428" t="s">
        <v>451</v>
      </c>
      <c r="E1428" t="s">
        <v>339</v>
      </c>
      <c r="F1428">
        <v>61</v>
      </c>
      <c r="G1428">
        <v>14.5</v>
      </c>
      <c r="H1428">
        <v>18</v>
      </c>
      <c r="I1428">
        <v>-2500</v>
      </c>
    </row>
    <row r="1429" spans="1:9">
      <c r="A1429">
        <v>1428</v>
      </c>
      <c r="B1429">
        <v>1217</v>
      </c>
      <c r="C1429">
        <v>306518</v>
      </c>
      <c r="D1429" t="s">
        <v>451</v>
      </c>
      <c r="E1429" t="s">
        <v>584</v>
      </c>
      <c r="F1429">
        <v>96</v>
      </c>
      <c r="G1429">
        <v>20.5</v>
      </c>
      <c r="H1429">
        <v>17.5</v>
      </c>
      <c r="I1429">
        <v>-2000</v>
      </c>
    </row>
    <row r="1430" spans="1:9">
      <c r="A1430">
        <v>1429</v>
      </c>
      <c r="B1430">
        <v>1217</v>
      </c>
      <c r="C1430">
        <v>306520</v>
      </c>
      <c r="D1430" t="s">
        <v>451</v>
      </c>
      <c r="E1430" t="s">
        <v>355</v>
      </c>
      <c r="F1430">
        <v>85</v>
      </c>
      <c r="G1430">
        <v>19.5</v>
      </c>
      <c r="H1430">
        <v>16</v>
      </c>
      <c r="I1430">
        <v>-1600</v>
      </c>
    </row>
    <row r="1431" spans="1:9">
      <c r="A1431">
        <v>1430</v>
      </c>
      <c r="B1431">
        <v>1217</v>
      </c>
      <c r="C1431">
        <v>306522</v>
      </c>
      <c r="D1431" t="s">
        <v>451</v>
      </c>
      <c r="E1431" t="s">
        <v>645</v>
      </c>
      <c r="F1431">
        <v>72</v>
      </c>
      <c r="G1431">
        <v>5.5</v>
      </c>
      <c r="H1431">
        <v>6</v>
      </c>
      <c r="I1431">
        <v>-260</v>
      </c>
    </row>
    <row r="1432" spans="1:9">
      <c r="A1432">
        <v>1431</v>
      </c>
      <c r="B1432">
        <v>1217</v>
      </c>
      <c r="C1432">
        <v>306524</v>
      </c>
      <c r="D1432" t="s">
        <v>451</v>
      </c>
      <c r="E1432" t="s">
        <v>530</v>
      </c>
      <c r="F1432">
        <v>67</v>
      </c>
      <c r="G1432" t="s">
        <v>465</v>
      </c>
      <c r="H1432">
        <v>2</v>
      </c>
      <c r="I1432">
        <v>-140</v>
      </c>
    </row>
    <row r="1433" spans="1:9">
      <c r="A1433">
        <v>1432</v>
      </c>
      <c r="B1433">
        <v>1217</v>
      </c>
      <c r="C1433">
        <v>306526</v>
      </c>
      <c r="D1433" t="s">
        <v>451</v>
      </c>
      <c r="E1433" t="s">
        <v>615</v>
      </c>
      <c r="F1433">
        <v>72</v>
      </c>
      <c r="G1433">
        <v>10.5</v>
      </c>
      <c r="H1433">
        <v>8</v>
      </c>
      <c r="I1433">
        <v>-360</v>
      </c>
    </row>
    <row r="1434" spans="1:9">
      <c r="A1434">
        <v>1433</v>
      </c>
      <c r="B1434">
        <v>1217</v>
      </c>
      <c r="C1434">
        <v>306528</v>
      </c>
      <c r="D1434" t="s">
        <v>451</v>
      </c>
      <c r="E1434" t="s">
        <v>48</v>
      </c>
      <c r="F1434">
        <v>87</v>
      </c>
      <c r="G1434">
        <v>24</v>
      </c>
      <c r="H1434">
        <v>23</v>
      </c>
      <c r="I1434">
        <v>-8000</v>
      </c>
    </row>
    <row r="1435" spans="1:9">
      <c r="A1435">
        <v>1434</v>
      </c>
      <c r="B1435">
        <v>1217</v>
      </c>
      <c r="C1435">
        <v>306530</v>
      </c>
      <c r="D1435" t="s">
        <v>451</v>
      </c>
      <c r="E1435" t="s">
        <v>638</v>
      </c>
      <c r="F1435">
        <v>54</v>
      </c>
      <c r="G1435">
        <v>1.5</v>
      </c>
      <c r="H1435">
        <v>4.5</v>
      </c>
      <c r="I1435">
        <v>-190</v>
      </c>
    </row>
    <row r="1436" spans="1:9">
      <c r="A1436">
        <v>1435</v>
      </c>
      <c r="B1436">
        <v>1217</v>
      </c>
      <c r="C1436">
        <v>306532</v>
      </c>
      <c r="D1436" t="s">
        <v>451</v>
      </c>
      <c r="E1436" t="s">
        <v>367</v>
      </c>
      <c r="F1436">
        <v>110</v>
      </c>
      <c r="G1436">
        <v>5.5</v>
      </c>
      <c r="H1436">
        <v>5.5</v>
      </c>
      <c r="I1436">
        <v>-240</v>
      </c>
    </row>
    <row r="1437" spans="1:9">
      <c r="A1437">
        <v>1436</v>
      </c>
      <c r="B1437">
        <v>1217</v>
      </c>
      <c r="C1437">
        <v>306534</v>
      </c>
      <c r="D1437" t="s">
        <v>451</v>
      </c>
      <c r="E1437" t="s">
        <v>656</v>
      </c>
      <c r="F1437">
        <v>62</v>
      </c>
      <c r="G1437">
        <v>157</v>
      </c>
      <c r="H1437">
        <v>152.5</v>
      </c>
      <c r="I1437">
        <v>475</v>
      </c>
    </row>
    <row r="1438" spans="1:9">
      <c r="A1438">
        <v>1437</v>
      </c>
      <c r="B1438">
        <v>1217</v>
      </c>
      <c r="C1438">
        <v>306536</v>
      </c>
      <c r="D1438" t="s">
        <v>451</v>
      </c>
      <c r="E1438" t="s">
        <v>501</v>
      </c>
      <c r="F1438">
        <v>68</v>
      </c>
      <c r="G1438">
        <v>21</v>
      </c>
      <c r="H1438">
        <v>21.5</v>
      </c>
      <c r="I1438">
        <v>-3000</v>
      </c>
    </row>
    <row r="1439" spans="1:9">
      <c r="A1439">
        <v>1438</v>
      </c>
      <c r="B1439">
        <v>1217</v>
      </c>
      <c r="C1439">
        <v>306538</v>
      </c>
      <c r="D1439" t="s">
        <v>451</v>
      </c>
      <c r="E1439" t="s">
        <v>657</v>
      </c>
      <c r="F1439">
        <v>83</v>
      </c>
      <c r="G1439">
        <v>9</v>
      </c>
      <c r="H1439">
        <v>9.5</v>
      </c>
      <c r="I1439">
        <v>-450</v>
      </c>
    </row>
    <row r="1440" spans="1:9">
      <c r="A1440">
        <v>1439</v>
      </c>
      <c r="B1440">
        <v>1217</v>
      </c>
      <c r="C1440">
        <v>306540</v>
      </c>
      <c r="D1440" t="s">
        <v>451</v>
      </c>
      <c r="E1440" t="s">
        <v>580</v>
      </c>
      <c r="F1440">
        <v>73</v>
      </c>
      <c r="G1440">
        <v>1.5</v>
      </c>
      <c r="H1440">
        <v>2</v>
      </c>
      <c r="I1440">
        <v>-130</v>
      </c>
    </row>
    <row r="1441" spans="1:9">
      <c r="A1441">
        <v>1440</v>
      </c>
      <c r="B1441">
        <v>1217</v>
      </c>
      <c r="C1441">
        <v>306542</v>
      </c>
      <c r="D1441" t="s">
        <v>451</v>
      </c>
      <c r="E1441" t="s">
        <v>303</v>
      </c>
      <c r="F1441">
        <v>51</v>
      </c>
      <c r="G1441">
        <v>132.5</v>
      </c>
      <c r="H1441">
        <v>129.5</v>
      </c>
      <c r="I1441">
        <v>220</v>
      </c>
    </row>
    <row r="1442" spans="1:9">
      <c r="A1442">
        <v>1441</v>
      </c>
      <c r="B1442">
        <v>1217</v>
      </c>
      <c r="C1442">
        <v>306546</v>
      </c>
      <c r="D1442" t="s">
        <v>451</v>
      </c>
      <c r="E1442" t="s">
        <v>234</v>
      </c>
      <c r="F1442">
        <v>83</v>
      </c>
      <c r="G1442">
        <v>16.5</v>
      </c>
      <c r="H1442">
        <v>14</v>
      </c>
      <c r="I1442">
        <v>-1400</v>
      </c>
    </row>
    <row r="1443" spans="1:9">
      <c r="A1443">
        <v>1442</v>
      </c>
      <c r="B1443">
        <v>1217</v>
      </c>
      <c r="C1443">
        <v>306548</v>
      </c>
      <c r="D1443" t="s">
        <v>451</v>
      </c>
      <c r="E1443" t="s">
        <v>511</v>
      </c>
      <c r="F1443">
        <v>74</v>
      </c>
      <c r="G1443">
        <v>19.5</v>
      </c>
      <c r="H1443">
        <v>18</v>
      </c>
      <c r="I1443">
        <v>-2500</v>
      </c>
    </row>
    <row r="1444" spans="1:9">
      <c r="A1444">
        <v>1443</v>
      </c>
      <c r="B1444">
        <v>1217</v>
      </c>
      <c r="C1444">
        <v>306550</v>
      </c>
      <c r="D1444" t="s">
        <v>451</v>
      </c>
      <c r="E1444" t="s">
        <v>269</v>
      </c>
      <c r="F1444">
        <v>68</v>
      </c>
      <c r="G1444">
        <v>29</v>
      </c>
      <c r="H1444">
        <v>32.5</v>
      </c>
      <c r="I1444">
        <v>-80000</v>
      </c>
    </row>
    <row r="1445" spans="1:9">
      <c r="A1445">
        <v>1444</v>
      </c>
      <c r="B1445">
        <v>1217</v>
      </c>
      <c r="C1445">
        <v>306552</v>
      </c>
      <c r="D1445" t="s">
        <v>451</v>
      </c>
      <c r="E1445" t="s">
        <v>115</v>
      </c>
      <c r="F1445">
        <v>67</v>
      </c>
      <c r="G1445">
        <v>7.5</v>
      </c>
      <c r="H1445">
        <v>7.5</v>
      </c>
      <c r="I1445">
        <v>-320</v>
      </c>
    </row>
    <row r="1446" spans="1:9">
      <c r="A1446">
        <v>1445</v>
      </c>
      <c r="B1446">
        <v>1217</v>
      </c>
      <c r="C1446">
        <v>306554</v>
      </c>
      <c r="D1446" t="s">
        <v>451</v>
      </c>
      <c r="E1446" t="s">
        <v>364</v>
      </c>
      <c r="F1446">
        <v>72</v>
      </c>
      <c r="G1446">
        <v>12</v>
      </c>
      <c r="H1446">
        <v>11</v>
      </c>
      <c r="I1446">
        <v>-600</v>
      </c>
    </row>
    <row r="1447" spans="1:9">
      <c r="A1447">
        <v>1446</v>
      </c>
      <c r="B1447">
        <v>1217</v>
      </c>
      <c r="C1447">
        <v>306558</v>
      </c>
      <c r="D1447" t="s">
        <v>451</v>
      </c>
      <c r="E1447" t="s">
        <v>43</v>
      </c>
      <c r="F1447">
        <v>89</v>
      </c>
      <c r="G1447">
        <v>14.5</v>
      </c>
      <c r="H1447">
        <v>15</v>
      </c>
      <c r="I1447">
        <v>-1400</v>
      </c>
    </row>
    <row r="1448" spans="1:9">
      <c r="A1448">
        <v>1447</v>
      </c>
      <c r="B1448">
        <v>1218</v>
      </c>
      <c r="C1448">
        <v>722</v>
      </c>
      <c r="D1448" t="s">
        <v>451</v>
      </c>
      <c r="E1448" t="s">
        <v>497</v>
      </c>
      <c r="F1448">
        <v>97</v>
      </c>
      <c r="G1448">
        <v>19.5</v>
      </c>
      <c r="H1448">
        <v>19</v>
      </c>
      <c r="I1448">
        <v>-2500</v>
      </c>
    </row>
    <row r="1449" spans="1:9">
      <c r="A1449">
        <v>1448</v>
      </c>
      <c r="B1449">
        <v>1218</v>
      </c>
      <c r="C1449">
        <v>724</v>
      </c>
      <c r="D1449" t="s">
        <v>451</v>
      </c>
      <c r="E1449" t="s">
        <v>469</v>
      </c>
      <c r="F1449">
        <v>73</v>
      </c>
      <c r="G1449">
        <v>21.5</v>
      </c>
      <c r="H1449">
        <v>23.5</v>
      </c>
      <c r="I1449">
        <v>-8000</v>
      </c>
    </row>
    <row r="1450" spans="1:9">
      <c r="A1450">
        <v>1449</v>
      </c>
      <c r="B1450">
        <v>1218</v>
      </c>
      <c r="C1450">
        <v>728</v>
      </c>
      <c r="D1450" t="s">
        <v>451</v>
      </c>
      <c r="E1450" t="s">
        <v>547</v>
      </c>
      <c r="F1450">
        <v>75</v>
      </c>
      <c r="G1450">
        <v>1</v>
      </c>
      <c r="H1450">
        <v>2.5</v>
      </c>
      <c r="I1450">
        <v>-140</v>
      </c>
    </row>
    <row r="1451" spans="1:9">
      <c r="A1451">
        <v>1450</v>
      </c>
      <c r="B1451">
        <v>1218</v>
      </c>
      <c r="C1451">
        <v>730</v>
      </c>
      <c r="D1451" t="s">
        <v>451</v>
      </c>
      <c r="E1451" t="s">
        <v>499</v>
      </c>
      <c r="F1451">
        <v>63</v>
      </c>
      <c r="G1451">
        <v>135</v>
      </c>
      <c r="H1451">
        <v>133</v>
      </c>
      <c r="I1451">
        <v>175</v>
      </c>
    </row>
    <row r="1452" spans="1:9">
      <c r="A1452">
        <v>1451</v>
      </c>
      <c r="B1452">
        <v>1218</v>
      </c>
      <c r="C1452">
        <v>732</v>
      </c>
      <c r="D1452" t="s">
        <v>451</v>
      </c>
      <c r="E1452" t="s">
        <v>157</v>
      </c>
      <c r="F1452">
        <v>71</v>
      </c>
      <c r="G1452">
        <v>8.5</v>
      </c>
      <c r="H1452">
        <v>8.5</v>
      </c>
      <c r="I1452">
        <v>-400</v>
      </c>
    </row>
    <row r="1453" spans="1:9">
      <c r="A1453">
        <v>1452</v>
      </c>
      <c r="B1453">
        <v>1218</v>
      </c>
      <c r="C1453">
        <v>734</v>
      </c>
      <c r="D1453" t="s">
        <v>451</v>
      </c>
      <c r="E1453" t="s">
        <v>536</v>
      </c>
      <c r="F1453">
        <v>81</v>
      </c>
      <c r="G1453">
        <v>4</v>
      </c>
      <c r="H1453">
        <v>1.5</v>
      </c>
      <c r="I1453">
        <v>-130</v>
      </c>
    </row>
    <row r="1454" spans="1:9">
      <c r="A1454">
        <v>1453</v>
      </c>
      <c r="B1454">
        <v>1218</v>
      </c>
      <c r="C1454">
        <v>736</v>
      </c>
      <c r="D1454" t="s">
        <v>451</v>
      </c>
      <c r="E1454" t="s">
        <v>23</v>
      </c>
      <c r="F1454">
        <v>79</v>
      </c>
      <c r="G1454">
        <v>6</v>
      </c>
      <c r="H1454">
        <v>5</v>
      </c>
      <c r="I1454">
        <v>-190</v>
      </c>
    </row>
    <row r="1455" spans="1:9">
      <c r="A1455">
        <v>1454</v>
      </c>
      <c r="B1455">
        <v>1218</v>
      </c>
      <c r="C1455">
        <v>738</v>
      </c>
      <c r="D1455" t="s">
        <v>451</v>
      </c>
      <c r="E1455" t="s">
        <v>642</v>
      </c>
      <c r="F1455">
        <v>59</v>
      </c>
      <c r="G1455">
        <v>5</v>
      </c>
      <c r="H1455">
        <v>3.5</v>
      </c>
      <c r="I1455">
        <v>-155</v>
      </c>
    </row>
    <row r="1456" spans="1:9">
      <c r="A1456">
        <v>1455</v>
      </c>
      <c r="B1456">
        <v>1218</v>
      </c>
      <c r="C1456">
        <v>740</v>
      </c>
      <c r="D1456" t="s">
        <v>451</v>
      </c>
      <c r="E1456" t="s">
        <v>629</v>
      </c>
      <c r="F1456">
        <v>79</v>
      </c>
      <c r="G1456">
        <v>157.5</v>
      </c>
      <c r="H1456">
        <v>155.5</v>
      </c>
      <c r="I1456">
        <v>160</v>
      </c>
    </row>
    <row r="1457" spans="1:9">
      <c r="A1457">
        <v>1456</v>
      </c>
      <c r="B1457">
        <v>1218</v>
      </c>
      <c r="C1457">
        <v>742</v>
      </c>
      <c r="D1457" t="s">
        <v>451</v>
      </c>
      <c r="E1457" t="s">
        <v>487</v>
      </c>
      <c r="F1457">
        <v>65</v>
      </c>
      <c r="G1457">
        <v>16</v>
      </c>
      <c r="H1457">
        <v>16</v>
      </c>
      <c r="I1457">
        <v>-2000</v>
      </c>
    </row>
    <row r="1458" spans="1:9">
      <c r="A1458">
        <v>1457</v>
      </c>
      <c r="B1458">
        <v>1218</v>
      </c>
      <c r="C1458">
        <v>744</v>
      </c>
      <c r="D1458" t="s">
        <v>451</v>
      </c>
      <c r="E1458" t="s">
        <v>535</v>
      </c>
      <c r="F1458">
        <v>81</v>
      </c>
      <c r="G1458">
        <v>3</v>
      </c>
      <c r="H1458">
        <v>2.5</v>
      </c>
      <c r="I1458">
        <v>-145</v>
      </c>
    </row>
    <row r="1459" spans="1:9">
      <c r="A1459">
        <v>1458</v>
      </c>
      <c r="B1459">
        <v>1218</v>
      </c>
      <c r="C1459">
        <v>746</v>
      </c>
      <c r="D1459" t="s">
        <v>451</v>
      </c>
      <c r="E1459" t="s">
        <v>523</v>
      </c>
      <c r="F1459">
        <v>77</v>
      </c>
      <c r="G1459">
        <v>20</v>
      </c>
      <c r="H1459">
        <v>17.5</v>
      </c>
      <c r="I1459">
        <v>-2000</v>
      </c>
    </row>
    <row r="1460" spans="1:9">
      <c r="A1460">
        <v>1459</v>
      </c>
      <c r="B1460">
        <v>1218</v>
      </c>
      <c r="C1460">
        <v>748</v>
      </c>
      <c r="D1460" t="s">
        <v>451</v>
      </c>
      <c r="E1460" t="s">
        <v>494</v>
      </c>
      <c r="F1460">
        <v>96</v>
      </c>
      <c r="G1460">
        <v>19</v>
      </c>
      <c r="H1460">
        <v>19</v>
      </c>
      <c r="I1460">
        <v>-2500</v>
      </c>
    </row>
    <row r="1461" spans="1:9">
      <c r="A1461">
        <v>1460</v>
      </c>
      <c r="B1461">
        <v>1218</v>
      </c>
      <c r="C1461">
        <v>750</v>
      </c>
      <c r="D1461" t="s">
        <v>451</v>
      </c>
      <c r="E1461" t="s">
        <v>260</v>
      </c>
      <c r="F1461">
        <v>88</v>
      </c>
      <c r="G1461">
        <v>15.5</v>
      </c>
      <c r="H1461">
        <v>15.5</v>
      </c>
      <c r="I1461">
        <v>-1600</v>
      </c>
    </row>
    <row r="1462" spans="1:9">
      <c r="A1462">
        <v>1461</v>
      </c>
      <c r="B1462">
        <v>1218</v>
      </c>
      <c r="C1462">
        <v>752</v>
      </c>
      <c r="D1462" t="s">
        <v>451</v>
      </c>
      <c r="E1462" t="s">
        <v>528</v>
      </c>
      <c r="F1462">
        <v>70</v>
      </c>
      <c r="G1462">
        <v>8.5</v>
      </c>
      <c r="H1462">
        <v>8.5</v>
      </c>
      <c r="I1462">
        <v>-400</v>
      </c>
    </row>
    <row r="1463" spans="1:9">
      <c r="A1463">
        <v>1462</v>
      </c>
      <c r="B1463">
        <v>1218</v>
      </c>
      <c r="C1463">
        <v>754</v>
      </c>
      <c r="D1463" t="s">
        <v>451</v>
      </c>
      <c r="E1463" t="s">
        <v>484</v>
      </c>
      <c r="F1463">
        <v>71</v>
      </c>
      <c r="G1463">
        <v>11</v>
      </c>
      <c r="H1463">
        <v>10</v>
      </c>
      <c r="I1463">
        <v>-600</v>
      </c>
    </row>
    <row r="1464" spans="1:9">
      <c r="A1464">
        <v>1463</v>
      </c>
      <c r="B1464">
        <v>1218</v>
      </c>
      <c r="C1464">
        <v>758</v>
      </c>
      <c r="D1464" t="s">
        <v>451</v>
      </c>
      <c r="E1464" t="s">
        <v>207</v>
      </c>
      <c r="F1464">
        <v>74</v>
      </c>
      <c r="G1464">
        <v>139</v>
      </c>
      <c r="H1464">
        <v>137.5</v>
      </c>
      <c r="I1464">
        <v>-105</v>
      </c>
    </row>
    <row r="1465" spans="1:9">
      <c r="A1465">
        <v>1464</v>
      </c>
      <c r="B1465">
        <v>1218</v>
      </c>
      <c r="C1465">
        <v>760</v>
      </c>
      <c r="D1465" t="s">
        <v>451</v>
      </c>
      <c r="E1465" t="s">
        <v>595</v>
      </c>
      <c r="F1465">
        <v>79</v>
      </c>
      <c r="G1465">
        <v>11</v>
      </c>
      <c r="H1465">
        <v>12.5</v>
      </c>
      <c r="I1465">
        <v>-800</v>
      </c>
    </row>
    <row r="1466" spans="1:9">
      <c r="A1466">
        <v>1465</v>
      </c>
      <c r="B1466">
        <v>1218</v>
      </c>
      <c r="C1466">
        <v>762</v>
      </c>
      <c r="D1466" t="s">
        <v>451</v>
      </c>
      <c r="E1466" t="s">
        <v>476</v>
      </c>
      <c r="F1466">
        <v>82</v>
      </c>
      <c r="G1466">
        <v>1.5</v>
      </c>
      <c r="H1466">
        <v>3</v>
      </c>
      <c r="I1466">
        <v>-150</v>
      </c>
    </row>
    <row r="1467" spans="1:9">
      <c r="A1467">
        <v>1466</v>
      </c>
      <c r="B1467">
        <v>1218</v>
      </c>
      <c r="C1467">
        <v>764</v>
      </c>
      <c r="D1467" t="s">
        <v>451</v>
      </c>
      <c r="E1467" t="s">
        <v>459</v>
      </c>
      <c r="F1467">
        <v>91</v>
      </c>
      <c r="G1467">
        <v>13</v>
      </c>
      <c r="H1467">
        <v>11.5</v>
      </c>
      <c r="I1467">
        <v>-700</v>
      </c>
    </row>
    <row r="1468" spans="1:9">
      <c r="A1468">
        <v>1467</v>
      </c>
      <c r="B1468">
        <v>1218</v>
      </c>
      <c r="C1468">
        <v>766</v>
      </c>
      <c r="D1468" t="s">
        <v>451</v>
      </c>
      <c r="E1468" t="s">
        <v>483</v>
      </c>
      <c r="F1468">
        <v>60</v>
      </c>
      <c r="G1468">
        <v>11.5</v>
      </c>
      <c r="H1468">
        <v>11.5</v>
      </c>
      <c r="I1468">
        <v>-650</v>
      </c>
    </row>
    <row r="1469" spans="1:9">
      <c r="A1469">
        <v>1468</v>
      </c>
      <c r="B1469">
        <v>1218</v>
      </c>
      <c r="C1469">
        <v>306568</v>
      </c>
      <c r="D1469" t="s">
        <v>451</v>
      </c>
      <c r="E1469" t="s">
        <v>410</v>
      </c>
      <c r="F1469">
        <v>54</v>
      </c>
      <c r="G1469">
        <v>10</v>
      </c>
      <c r="H1469">
        <v>10</v>
      </c>
      <c r="I1469">
        <v>-550</v>
      </c>
    </row>
    <row r="1470" spans="1:9">
      <c r="A1470">
        <v>1469</v>
      </c>
      <c r="B1470">
        <v>1218</v>
      </c>
      <c r="C1470">
        <v>306570</v>
      </c>
      <c r="D1470" t="s">
        <v>451</v>
      </c>
      <c r="E1470" t="s">
        <v>568</v>
      </c>
      <c r="F1470">
        <v>78</v>
      </c>
      <c r="G1470">
        <v>7</v>
      </c>
      <c r="H1470">
        <v>6.5</v>
      </c>
      <c r="I1470">
        <v>-250</v>
      </c>
    </row>
    <row r="1471" spans="1:9">
      <c r="A1471">
        <v>1470</v>
      </c>
      <c r="B1471">
        <v>1218</v>
      </c>
      <c r="C1471">
        <v>306572</v>
      </c>
      <c r="D1471" t="s">
        <v>451</v>
      </c>
      <c r="E1471" t="s">
        <v>643</v>
      </c>
      <c r="F1471">
        <v>66</v>
      </c>
      <c r="G1471">
        <v>141</v>
      </c>
      <c r="H1471">
        <v>137</v>
      </c>
      <c r="I1471">
        <v>115</v>
      </c>
    </row>
    <row r="1472" spans="1:9">
      <c r="A1472">
        <v>1471</v>
      </c>
      <c r="B1472">
        <v>1218</v>
      </c>
      <c r="C1472">
        <v>306574</v>
      </c>
      <c r="D1472" t="s">
        <v>451</v>
      </c>
      <c r="E1472" t="s">
        <v>521</v>
      </c>
      <c r="F1472">
        <v>115</v>
      </c>
      <c r="G1472">
        <v>27.5</v>
      </c>
      <c r="H1472">
        <v>28.5</v>
      </c>
      <c r="I1472" t="s">
        <v>488</v>
      </c>
    </row>
    <row r="1473" spans="1:9">
      <c r="A1473">
        <v>1472</v>
      </c>
      <c r="B1473">
        <v>1218</v>
      </c>
      <c r="C1473">
        <v>306576</v>
      </c>
      <c r="D1473" t="s">
        <v>451</v>
      </c>
      <c r="E1473" t="s">
        <v>505</v>
      </c>
      <c r="F1473">
        <v>68</v>
      </c>
      <c r="G1473">
        <v>16</v>
      </c>
      <c r="H1473">
        <v>16</v>
      </c>
      <c r="I1473">
        <v>-1600</v>
      </c>
    </row>
    <row r="1474" spans="1:9">
      <c r="A1474">
        <v>1473</v>
      </c>
      <c r="B1474">
        <v>1218</v>
      </c>
      <c r="C1474">
        <v>306578</v>
      </c>
      <c r="D1474" t="s">
        <v>451</v>
      </c>
      <c r="E1474" t="s">
        <v>229</v>
      </c>
      <c r="F1474">
        <v>62</v>
      </c>
      <c r="G1474">
        <v>122.5</v>
      </c>
      <c r="H1474">
        <v>123</v>
      </c>
      <c r="I1474">
        <v>145</v>
      </c>
    </row>
    <row r="1475" spans="1:9">
      <c r="A1475">
        <v>1474</v>
      </c>
      <c r="B1475">
        <v>1218</v>
      </c>
      <c r="C1475">
        <v>306580</v>
      </c>
      <c r="D1475" t="s">
        <v>451</v>
      </c>
      <c r="E1475" t="s">
        <v>648</v>
      </c>
      <c r="F1475">
        <v>85</v>
      </c>
      <c r="G1475">
        <v>7</v>
      </c>
      <c r="H1475">
        <v>7</v>
      </c>
      <c r="I1475">
        <v>-300</v>
      </c>
    </row>
    <row r="1476" spans="1:9">
      <c r="A1476">
        <v>1475</v>
      </c>
      <c r="B1476">
        <v>1218</v>
      </c>
      <c r="C1476">
        <v>306582</v>
      </c>
      <c r="D1476" t="s">
        <v>451</v>
      </c>
      <c r="E1476" t="s">
        <v>314</v>
      </c>
      <c r="F1476">
        <v>61</v>
      </c>
      <c r="G1476">
        <v>12</v>
      </c>
      <c r="H1476">
        <v>7.5</v>
      </c>
      <c r="I1476">
        <v>-380</v>
      </c>
    </row>
    <row r="1477" spans="1:9">
      <c r="A1477">
        <v>1476</v>
      </c>
      <c r="B1477">
        <v>1218</v>
      </c>
      <c r="C1477">
        <v>306586</v>
      </c>
      <c r="D1477" t="s">
        <v>451</v>
      </c>
      <c r="E1477" t="s">
        <v>631</v>
      </c>
      <c r="F1477">
        <v>86</v>
      </c>
      <c r="G1477">
        <v>16</v>
      </c>
      <c r="H1477">
        <v>14.5</v>
      </c>
      <c r="I1477">
        <v>-1400</v>
      </c>
    </row>
    <row r="1478" spans="1:9">
      <c r="A1478">
        <v>1477</v>
      </c>
      <c r="B1478">
        <v>1218</v>
      </c>
      <c r="C1478">
        <v>306588</v>
      </c>
      <c r="D1478" t="s">
        <v>451</v>
      </c>
      <c r="E1478" t="s">
        <v>583</v>
      </c>
      <c r="F1478">
        <v>90</v>
      </c>
      <c r="G1478">
        <v>5</v>
      </c>
      <c r="H1478">
        <v>4.5</v>
      </c>
      <c r="I1478">
        <v>-210</v>
      </c>
    </row>
    <row r="1479" spans="1:9">
      <c r="A1479">
        <v>1478</v>
      </c>
      <c r="B1479">
        <v>1218</v>
      </c>
      <c r="C1479">
        <v>306592</v>
      </c>
      <c r="D1479" t="s">
        <v>451</v>
      </c>
      <c r="E1479" t="s">
        <v>68</v>
      </c>
      <c r="F1479">
        <v>92</v>
      </c>
      <c r="G1479">
        <v>19</v>
      </c>
      <c r="H1479">
        <v>18.5</v>
      </c>
      <c r="I1479">
        <v>-3000</v>
      </c>
    </row>
    <row r="1480" spans="1:9">
      <c r="A1480">
        <v>1479</v>
      </c>
      <c r="B1480">
        <v>1218</v>
      </c>
      <c r="C1480">
        <v>306594</v>
      </c>
      <c r="D1480" t="s">
        <v>451</v>
      </c>
      <c r="E1480" t="s">
        <v>281</v>
      </c>
      <c r="F1480">
        <v>88</v>
      </c>
      <c r="G1480">
        <v>33</v>
      </c>
      <c r="H1480">
        <v>33</v>
      </c>
      <c r="I1480" t="s">
        <v>662</v>
      </c>
    </row>
    <row r="1481" spans="1:9">
      <c r="A1481">
        <v>1480</v>
      </c>
      <c r="B1481">
        <v>1218</v>
      </c>
      <c r="C1481">
        <v>306596</v>
      </c>
      <c r="D1481" t="s">
        <v>451</v>
      </c>
      <c r="E1481" t="s">
        <v>559</v>
      </c>
      <c r="F1481">
        <v>72</v>
      </c>
      <c r="G1481">
        <v>10.5</v>
      </c>
      <c r="H1481">
        <v>11</v>
      </c>
      <c r="I1481">
        <v>-650</v>
      </c>
    </row>
    <row r="1482" spans="1:9">
      <c r="A1482">
        <v>1481</v>
      </c>
      <c r="B1482">
        <v>1219</v>
      </c>
      <c r="C1482">
        <v>804</v>
      </c>
      <c r="D1482" t="s">
        <v>451</v>
      </c>
      <c r="E1482" t="s">
        <v>242</v>
      </c>
      <c r="F1482">
        <v>76</v>
      </c>
      <c r="G1482">
        <v>132.5</v>
      </c>
      <c r="H1482">
        <v>131.5</v>
      </c>
      <c r="I1482">
        <v>110</v>
      </c>
    </row>
    <row r="1483" spans="1:9">
      <c r="A1483">
        <v>1482</v>
      </c>
      <c r="B1483">
        <v>1219</v>
      </c>
      <c r="C1483">
        <v>806</v>
      </c>
      <c r="D1483" t="s">
        <v>451</v>
      </c>
      <c r="E1483" t="s">
        <v>249</v>
      </c>
      <c r="F1483">
        <v>69</v>
      </c>
      <c r="G1483">
        <v>5</v>
      </c>
      <c r="H1483">
        <v>4</v>
      </c>
      <c r="I1483">
        <v>-185</v>
      </c>
    </row>
    <row r="1484" spans="1:9">
      <c r="A1484">
        <v>1483</v>
      </c>
      <c r="B1484">
        <v>1219</v>
      </c>
      <c r="C1484">
        <v>808</v>
      </c>
      <c r="D1484" t="s">
        <v>451</v>
      </c>
      <c r="E1484" t="s">
        <v>246</v>
      </c>
      <c r="F1484">
        <v>59</v>
      </c>
      <c r="G1484">
        <v>2</v>
      </c>
      <c r="H1484">
        <v>1.5</v>
      </c>
      <c r="I1484">
        <v>-130</v>
      </c>
    </row>
    <row r="1485" spans="1:9">
      <c r="A1485">
        <v>1484</v>
      </c>
      <c r="B1485">
        <v>1219</v>
      </c>
      <c r="C1485">
        <v>810</v>
      </c>
      <c r="D1485" t="s">
        <v>451</v>
      </c>
      <c r="E1485" t="s">
        <v>468</v>
      </c>
      <c r="F1485">
        <v>77</v>
      </c>
      <c r="G1485">
        <v>1.5</v>
      </c>
      <c r="H1485">
        <v>1.5</v>
      </c>
      <c r="I1485">
        <v>-130</v>
      </c>
    </row>
    <row r="1486" spans="1:9">
      <c r="A1486">
        <v>1485</v>
      </c>
      <c r="B1486">
        <v>1219</v>
      </c>
      <c r="C1486">
        <v>812</v>
      </c>
      <c r="D1486" t="s">
        <v>451</v>
      </c>
      <c r="E1486" t="s">
        <v>623</v>
      </c>
      <c r="F1486">
        <v>79</v>
      </c>
      <c r="G1486">
        <v>1.5</v>
      </c>
      <c r="H1486">
        <v>1</v>
      </c>
      <c r="I1486">
        <v>-120</v>
      </c>
    </row>
    <row r="1487" spans="1:9">
      <c r="A1487">
        <v>1486</v>
      </c>
      <c r="B1487">
        <v>1219</v>
      </c>
      <c r="C1487">
        <v>814</v>
      </c>
      <c r="D1487" t="s">
        <v>451</v>
      </c>
      <c r="E1487" t="s">
        <v>622</v>
      </c>
      <c r="F1487">
        <v>69</v>
      </c>
      <c r="G1487">
        <v>148.5</v>
      </c>
      <c r="H1487">
        <v>151</v>
      </c>
      <c r="I1487">
        <v>290</v>
      </c>
    </row>
    <row r="1488" spans="1:9">
      <c r="A1488">
        <v>1487</v>
      </c>
      <c r="B1488">
        <v>1219</v>
      </c>
      <c r="C1488">
        <v>816</v>
      </c>
      <c r="D1488" t="s">
        <v>451</v>
      </c>
      <c r="E1488" t="s">
        <v>537</v>
      </c>
      <c r="F1488">
        <v>75</v>
      </c>
      <c r="G1488">
        <v>9</v>
      </c>
      <c r="H1488">
        <v>8</v>
      </c>
      <c r="I1488">
        <v>-360</v>
      </c>
    </row>
    <row r="1489" spans="1:9">
      <c r="A1489">
        <v>1488</v>
      </c>
      <c r="B1489">
        <v>1219</v>
      </c>
      <c r="C1489">
        <v>818</v>
      </c>
      <c r="D1489" t="s">
        <v>451</v>
      </c>
      <c r="E1489" t="s">
        <v>466</v>
      </c>
      <c r="F1489">
        <v>66</v>
      </c>
      <c r="G1489">
        <v>6</v>
      </c>
      <c r="H1489">
        <v>7.5</v>
      </c>
      <c r="I1489">
        <v>-310</v>
      </c>
    </row>
    <row r="1490" spans="1:9">
      <c r="A1490">
        <v>1489</v>
      </c>
      <c r="B1490">
        <v>1219</v>
      </c>
      <c r="C1490">
        <v>820</v>
      </c>
      <c r="D1490" t="s">
        <v>451</v>
      </c>
      <c r="E1490" t="s">
        <v>625</v>
      </c>
      <c r="F1490">
        <v>62</v>
      </c>
      <c r="G1490">
        <v>1</v>
      </c>
      <c r="H1490">
        <v>135.5</v>
      </c>
      <c r="I1490">
        <v>100</v>
      </c>
    </row>
    <row r="1491" spans="1:9">
      <c r="A1491">
        <v>1490</v>
      </c>
      <c r="B1491">
        <v>1219</v>
      </c>
      <c r="C1491">
        <v>822</v>
      </c>
      <c r="D1491" t="s">
        <v>451</v>
      </c>
      <c r="E1491" t="s">
        <v>655</v>
      </c>
      <c r="F1491">
        <v>79</v>
      </c>
      <c r="G1491">
        <v>10</v>
      </c>
      <c r="H1491">
        <v>9</v>
      </c>
      <c r="I1491">
        <v>-400</v>
      </c>
    </row>
    <row r="1492" spans="1:9">
      <c r="A1492">
        <v>1491</v>
      </c>
      <c r="B1492">
        <v>1219</v>
      </c>
      <c r="C1492">
        <v>824</v>
      </c>
      <c r="D1492" t="s">
        <v>451</v>
      </c>
      <c r="E1492" t="s">
        <v>557</v>
      </c>
      <c r="F1492">
        <v>83</v>
      </c>
      <c r="G1492">
        <v>151</v>
      </c>
      <c r="H1492">
        <v>146</v>
      </c>
      <c r="I1492">
        <v>115</v>
      </c>
    </row>
    <row r="1493" spans="1:9">
      <c r="A1493">
        <v>1492</v>
      </c>
      <c r="B1493">
        <v>1219</v>
      </c>
      <c r="C1493">
        <v>826</v>
      </c>
      <c r="D1493" t="s">
        <v>451</v>
      </c>
      <c r="E1493" t="s">
        <v>475</v>
      </c>
      <c r="F1493">
        <v>72</v>
      </c>
      <c r="G1493">
        <v>18</v>
      </c>
      <c r="H1493">
        <v>17</v>
      </c>
      <c r="I1493">
        <v>-1800</v>
      </c>
    </row>
    <row r="1494" spans="1:9">
      <c r="A1494">
        <v>1493</v>
      </c>
      <c r="B1494">
        <v>1219</v>
      </c>
      <c r="C1494">
        <v>828</v>
      </c>
      <c r="D1494" t="s">
        <v>451</v>
      </c>
      <c r="E1494" t="s">
        <v>514</v>
      </c>
      <c r="F1494">
        <v>63</v>
      </c>
      <c r="G1494">
        <v>14</v>
      </c>
      <c r="H1494">
        <v>14.5</v>
      </c>
      <c r="I1494">
        <v>-1400</v>
      </c>
    </row>
    <row r="1495" spans="1:9">
      <c r="A1495">
        <v>1494</v>
      </c>
      <c r="B1495">
        <v>1219</v>
      </c>
      <c r="C1495">
        <v>830</v>
      </c>
      <c r="D1495" t="s">
        <v>451</v>
      </c>
      <c r="E1495" t="s">
        <v>654</v>
      </c>
      <c r="F1495">
        <v>73</v>
      </c>
      <c r="G1495">
        <v>4</v>
      </c>
      <c r="H1495">
        <v>4.5</v>
      </c>
      <c r="I1495">
        <v>-190</v>
      </c>
    </row>
    <row r="1496" spans="1:9">
      <c r="A1496">
        <v>1495</v>
      </c>
      <c r="B1496">
        <v>1219</v>
      </c>
      <c r="C1496">
        <v>306606</v>
      </c>
      <c r="D1496" t="s">
        <v>451</v>
      </c>
      <c r="E1496" t="s">
        <v>276</v>
      </c>
      <c r="F1496">
        <v>87</v>
      </c>
      <c r="G1496">
        <v>13.5</v>
      </c>
      <c r="H1496">
        <v>12.5</v>
      </c>
      <c r="I1496">
        <v>-850</v>
      </c>
    </row>
    <row r="1497" spans="1:9">
      <c r="A1497">
        <v>1496</v>
      </c>
      <c r="B1497">
        <v>1219</v>
      </c>
      <c r="C1497">
        <v>306608</v>
      </c>
      <c r="D1497" t="s">
        <v>451</v>
      </c>
      <c r="E1497" t="s">
        <v>366</v>
      </c>
      <c r="F1497">
        <v>75</v>
      </c>
      <c r="G1497">
        <v>11</v>
      </c>
      <c r="H1497">
        <v>12</v>
      </c>
      <c r="I1497">
        <v>-800</v>
      </c>
    </row>
    <row r="1498" spans="1:9">
      <c r="A1498">
        <v>1497</v>
      </c>
      <c r="B1498">
        <v>1219</v>
      </c>
      <c r="C1498">
        <v>306610</v>
      </c>
      <c r="D1498" t="s">
        <v>451</v>
      </c>
      <c r="E1498" t="s">
        <v>545</v>
      </c>
      <c r="F1498">
        <v>85</v>
      </c>
      <c r="G1498">
        <v>9</v>
      </c>
      <c r="H1498">
        <v>9.5</v>
      </c>
      <c r="I1498">
        <v>-500</v>
      </c>
    </row>
    <row r="1499" spans="1:9">
      <c r="A1499">
        <v>1498</v>
      </c>
      <c r="B1499">
        <v>1219</v>
      </c>
      <c r="C1499">
        <v>306612</v>
      </c>
      <c r="D1499" t="s">
        <v>451</v>
      </c>
      <c r="E1499" t="s">
        <v>539</v>
      </c>
      <c r="F1499">
        <v>78</v>
      </c>
      <c r="G1499">
        <v>6</v>
      </c>
      <c r="H1499">
        <v>6</v>
      </c>
      <c r="I1499">
        <v>-240</v>
      </c>
    </row>
    <row r="1500" spans="1:9">
      <c r="A1500">
        <v>1499</v>
      </c>
      <c r="B1500">
        <v>1219</v>
      </c>
      <c r="C1500">
        <v>306614</v>
      </c>
      <c r="D1500" t="s">
        <v>451</v>
      </c>
      <c r="E1500" t="s">
        <v>569</v>
      </c>
      <c r="F1500">
        <v>77</v>
      </c>
      <c r="G1500">
        <v>8</v>
      </c>
      <c r="H1500">
        <v>9</v>
      </c>
      <c r="I1500">
        <v>-450</v>
      </c>
    </row>
    <row r="1501" spans="1:9">
      <c r="A1501">
        <v>1500</v>
      </c>
      <c r="B1501">
        <v>1219</v>
      </c>
      <c r="C1501">
        <v>306616</v>
      </c>
      <c r="D1501" t="s">
        <v>451</v>
      </c>
      <c r="E1501" t="s">
        <v>62</v>
      </c>
      <c r="F1501">
        <v>79</v>
      </c>
      <c r="G1501">
        <v>16</v>
      </c>
      <c r="H1501">
        <v>17</v>
      </c>
      <c r="I1501">
        <v>-1800</v>
      </c>
    </row>
    <row r="1502" spans="1:9">
      <c r="A1502">
        <v>1501</v>
      </c>
      <c r="B1502">
        <v>1219</v>
      </c>
      <c r="C1502">
        <v>306618</v>
      </c>
      <c r="D1502" t="s">
        <v>451</v>
      </c>
      <c r="E1502" t="s">
        <v>613</v>
      </c>
      <c r="F1502">
        <v>72</v>
      </c>
      <c r="G1502">
        <v>8.5</v>
      </c>
      <c r="H1502">
        <v>11</v>
      </c>
      <c r="I1502">
        <v>-600</v>
      </c>
    </row>
    <row r="1503" spans="1:9">
      <c r="A1503">
        <v>1502</v>
      </c>
      <c r="B1503">
        <v>1220</v>
      </c>
      <c r="C1503">
        <v>602</v>
      </c>
      <c r="D1503" t="s">
        <v>451</v>
      </c>
      <c r="E1503" t="s">
        <v>470</v>
      </c>
      <c r="F1503">
        <v>62</v>
      </c>
      <c r="G1503">
        <v>11.5</v>
      </c>
      <c r="H1503">
        <v>14.5</v>
      </c>
      <c r="I1503">
        <v>-1200</v>
      </c>
    </row>
    <row r="1504" spans="1:9">
      <c r="A1504">
        <v>1503</v>
      </c>
      <c r="B1504">
        <v>1220</v>
      </c>
      <c r="C1504">
        <v>606</v>
      </c>
      <c r="D1504" t="s">
        <v>451</v>
      </c>
      <c r="E1504" t="s">
        <v>467</v>
      </c>
      <c r="F1504">
        <v>81</v>
      </c>
      <c r="G1504">
        <v>142.5</v>
      </c>
      <c r="H1504">
        <v>141.5</v>
      </c>
      <c r="I1504">
        <v>240</v>
      </c>
    </row>
    <row r="1505" spans="1:9">
      <c r="A1505">
        <v>1504</v>
      </c>
      <c r="B1505">
        <v>1220</v>
      </c>
      <c r="C1505">
        <v>608</v>
      </c>
      <c r="D1505" t="s">
        <v>451</v>
      </c>
      <c r="E1505" t="s">
        <v>220</v>
      </c>
      <c r="F1505">
        <v>84</v>
      </c>
      <c r="G1505">
        <v>24.5</v>
      </c>
      <c r="H1505">
        <v>21</v>
      </c>
      <c r="I1505">
        <v>-6000</v>
      </c>
    </row>
    <row r="1506" spans="1:9">
      <c r="A1506">
        <v>1505</v>
      </c>
      <c r="B1506">
        <v>1220</v>
      </c>
      <c r="C1506">
        <v>610</v>
      </c>
      <c r="D1506" t="s">
        <v>451</v>
      </c>
      <c r="E1506" t="s">
        <v>389</v>
      </c>
      <c r="F1506">
        <v>68</v>
      </c>
      <c r="G1506">
        <v>13.5</v>
      </c>
      <c r="H1506">
        <v>17.5</v>
      </c>
      <c r="I1506">
        <v>-2000</v>
      </c>
    </row>
    <row r="1507" spans="1:9">
      <c r="A1507">
        <v>1506</v>
      </c>
      <c r="B1507">
        <v>1220</v>
      </c>
      <c r="C1507">
        <v>612</v>
      </c>
      <c r="D1507" t="s">
        <v>451</v>
      </c>
      <c r="E1507" t="s">
        <v>545</v>
      </c>
      <c r="F1507">
        <v>83</v>
      </c>
      <c r="G1507">
        <v>6</v>
      </c>
      <c r="H1507">
        <v>5.5</v>
      </c>
      <c r="I1507">
        <v>-220</v>
      </c>
    </row>
    <row r="1508" spans="1:9">
      <c r="A1508">
        <v>1507</v>
      </c>
      <c r="B1508">
        <v>1220</v>
      </c>
      <c r="C1508">
        <v>614</v>
      </c>
      <c r="D1508" t="s">
        <v>451</v>
      </c>
      <c r="E1508" t="s">
        <v>458</v>
      </c>
      <c r="F1508">
        <v>96</v>
      </c>
      <c r="G1508">
        <v>28</v>
      </c>
      <c r="H1508">
        <v>27.5</v>
      </c>
      <c r="I1508">
        <v>-6500</v>
      </c>
    </row>
    <row r="1509" spans="1:9">
      <c r="A1509">
        <v>1508</v>
      </c>
      <c r="B1509">
        <v>1220</v>
      </c>
      <c r="C1509">
        <v>616</v>
      </c>
      <c r="D1509" t="s">
        <v>451</v>
      </c>
      <c r="E1509" t="s">
        <v>337</v>
      </c>
      <c r="F1509">
        <v>103</v>
      </c>
      <c r="G1509" t="s">
        <v>465</v>
      </c>
      <c r="I1509">
        <v>-110</v>
      </c>
    </row>
    <row r="1510" spans="1:9">
      <c r="A1510">
        <v>1509</v>
      </c>
      <c r="B1510">
        <v>1220</v>
      </c>
      <c r="C1510">
        <v>618</v>
      </c>
      <c r="D1510" t="s">
        <v>451</v>
      </c>
      <c r="E1510" t="s">
        <v>544</v>
      </c>
      <c r="F1510">
        <v>65</v>
      </c>
      <c r="G1510">
        <v>1.5</v>
      </c>
      <c r="H1510">
        <v>2.5</v>
      </c>
      <c r="I1510">
        <v>-140</v>
      </c>
    </row>
    <row r="1511" spans="1:9">
      <c r="A1511">
        <v>1510</v>
      </c>
      <c r="B1511">
        <v>1220</v>
      </c>
      <c r="C1511">
        <v>620</v>
      </c>
      <c r="D1511" t="s">
        <v>451</v>
      </c>
      <c r="E1511" t="s">
        <v>477</v>
      </c>
      <c r="F1511">
        <v>68</v>
      </c>
      <c r="G1511">
        <v>14.5</v>
      </c>
      <c r="H1511">
        <v>15</v>
      </c>
      <c r="I1511">
        <v>-1400</v>
      </c>
    </row>
    <row r="1512" spans="1:9">
      <c r="A1512">
        <v>1511</v>
      </c>
      <c r="B1512">
        <v>1220</v>
      </c>
      <c r="C1512">
        <v>622</v>
      </c>
      <c r="D1512" t="s">
        <v>451</v>
      </c>
      <c r="E1512" t="s">
        <v>402</v>
      </c>
      <c r="F1512">
        <v>85</v>
      </c>
      <c r="G1512">
        <v>9.5</v>
      </c>
      <c r="H1512">
        <v>21</v>
      </c>
      <c r="I1512">
        <v>-5000</v>
      </c>
    </row>
    <row r="1513" spans="1:9">
      <c r="A1513">
        <v>1512</v>
      </c>
      <c r="B1513">
        <v>1220</v>
      </c>
      <c r="C1513">
        <v>624</v>
      </c>
      <c r="D1513" t="s">
        <v>451</v>
      </c>
      <c r="E1513" t="s">
        <v>503</v>
      </c>
      <c r="F1513">
        <v>66</v>
      </c>
      <c r="G1513">
        <v>135</v>
      </c>
      <c r="H1513">
        <v>131</v>
      </c>
      <c r="I1513">
        <v>140</v>
      </c>
    </row>
    <row r="1514" spans="1:9">
      <c r="A1514">
        <v>1513</v>
      </c>
      <c r="B1514">
        <v>1220</v>
      </c>
      <c r="C1514">
        <v>626</v>
      </c>
      <c r="D1514" t="s">
        <v>451</v>
      </c>
      <c r="E1514" t="s">
        <v>386</v>
      </c>
      <c r="F1514">
        <v>73</v>
      </c>
      <c r="G1514">
        <v>6.5</v>
      </c>
      <c r="H1514">
        <v>8</v>
      </c>
      <c r="I1514">
        <v>-380</v>
      </c>
    </row>
    <row r="1515" spans="1:9">
      <c r="A1515">
        <v>1514</v>
      </c>
      <c r="B1515">
        <v>1220</v>
      </c>
      <c r="C1515">
        <v>628</v>
      </c>
      <c r="D1515" t="s">
        <v>451</v>
      </c>
      <c r="E1515" t="s">
        <v>205</v>
      </c>
      <c r="F1515">
        <v>85</v>
      </c>
      <c r="G1515">
        <v>21</v>
      </c>
      <c r="H1515">
        <v>23.5</v>
      </c>
      <c r="I1515">
        <v>-10000</v>
      </c>
    </row>
    <row r="1516" spans="1:9">
      <c r="A1516">
        <v>1515</v>
      </c>
      <c r="B1516">
        <v>1220</v>
      </c>
      <c r="C1516">
        <v>630</v>
      </c>
      <c r="D1516" t="s">
        <v>451</v>
      </c>
      <c r="E1516" t="s">
        <v>290</v>
      </c>
      <c r="F1516">
        <v>82</v>
      </c>
      <c r="G1516">
        <v>4</v>
      </c>
      <c r="H1516">
        <v>4</v>
      </c>
      <c r="I1516">
        <v>-170</v>
      </c>
    </row>
    <row r="1517" spans="1:9">
      <c r="A1517">
        <v>1516</v>
      </c>
      <c r="B1517">
        <v>1220</v>
      </c>
      <c r="C1517">
        <v>632</v>
      </c>
      <c r="D1517" t="s">
        <v>451</v>
      </c>
      <c r="E1517" t="s">
        <v>316</v>
      </c>
      <c r="F1517">
        <v>92</v>
      </c>
      <c r="G1517">
        <v>15.5</v>
      </c>
      <c r="H1517">
        <v>14</v>
      </c>
      <c r="I1517">
        <v>-1200</v>
      </c>
    </row>
    <row r="1518" spans="1:9">
      <c r="A1518">
        <v>1517</v>
      </c>
      <c r="B1518">
        <v>1220</v>
      </c>
      <c r="C1518">
        <v>634</v>
      </c>
      <c r="D1518" t="s">
        <v>451</v>
      </c>
      <c r="E1518" t="s">
        <v>186</v>
      </c>
      <c r="F1518">
        <v>90</v>
      </c>
      <c r="G1518">
        <v>24</v>
      </c>
      <c r="H1518">
        <v>24</v>
      </c>
      <c r="I1518">
        <v>-8000</v>
      </c>
    </row>
    <row r="1519" spans="1:9">
      <c r="A1519">
        <v>1518</v>
      </c>
      <c r="B1519">
        <v>1220</v>
      </c>
      <c r="C1519">
        <v>638</v>
      </c>
      <c r="D1519" t="s">
        <v>451</v>
      </c>
      <c r="E1519" t="s">
        <v>574</v>
      </c>
      <c r="F1519">
        <v>57</v>
      </c>
      <c r="G1519">
        <v>9.5</v>
      </c>
      <c r="H1519">
        <v>10</v>
      </c>
      <c r="I1519">
        <v>-500</v>
      </c>
    </row>
    <row r="1520" spans="1:9">
      <c r="A1520">
        <v>1519</v>
      </c>
      <c r="B1520">
        <v>1220</v>
      </c>
      <c r="C1520">
        <v>640</v>
      </c>
      <c r="D1520" t="s">
        <v>451</v>
      </c>
      <c r="E1520" t="s">
        <v>614</v>
      </c>
      <c r="F1520">
        <v>84</v>
      </c>
      <c r="G1520">
        <v>4</v>
      </c>
      <c r="H1520">
        <v>6.5</v>
      </c>
      <c r="I1520">
        <v>-250</v>
      </c>
    </row>
    <row r="1521" spans="1:9">
      <c r="A1521">
        <v>1520</v>
      </c>
      <c r="B1521">
        <v>1220</v>
      </c>
      <c r="C1521">
        <v>642</v>
      </c>
      <c r="D1521" t="s">
        <v>451</v>
      </c>
      <c r="E1521" t="s">
        <v>517</v>
      </c>
      <c r="F1521">
        <v>65</v>
      </c>
      <c r="G1521">
        <v>6.5</v>
      </c>
      <c r="H1521">
        <v>5.5</v>
      </c>
      <c r="I1521">
        <v>-250</v>
      </c>
    </row>
    <row r="1522" spans="1:9">
      <c r="A1522">
        <v>1521</v>
      </c>
      <c r="B1522">
        <v>1220</v>
      </c>
      <c r="C1522">
        <v>644</v>
      </c>
      <c r="D1522" t="s">
        <v>451</v>
      </c>
      <c r="E1522" t="s">
        <v>660</v>
      </c>
      <c r="F1522">
        <v>48</v>
      </c>
      <c r="G1522">
        <v>120</v>
      </c>
      <c r="H1522">
        <v>117</v>
      </c>
      <c r="I1522">
        <v>195</v>
      </c>
    </row>
    <row r="1523" spans="1:9">
      <c r="A1523">
        <v>1522</v>
      </c>
      <c r="B1523">
        <v>1220</v>
      </c>
      <c r="C1523">
        <v>646</v>
      </c>
      <c r="D1523" t="s">
        <v>451</v>
      </c>
      <c r="E1523" t="s">
        <v>482</v>
      </c>
      <c r="F1523">
        <v>62</v>
      </c>
      <c r="G1523">
        <v>22.5</v>
      </c>
      <c r="H1523">
        <v>22</v>
      </c>
      <c r="I1523">
        <v>-5000</v>
      </c>
    </row>
    <row r="1524" spans="1:9">
      <c r="A1524">
        <v>1523</v>
      </c>
      <c r="B1524">
        <v>1220</v>
      </c>
      <c r="C1524">
        <v>648</v>
      </c>
      <c r="D1524" t="s">
        <v>451</v>
      </c>
      <c r="E1524" t="s">
        <v>217</v>
      </c>
      <c r="F1524">
        <v>72</v>
      </c>
      <c r="G1524">
        <v>10.5</v>
      </c>
      <c r="H1524">
        <v>12</v>
      </c>
      <c r="I1524">
        <v>-750</v>
      </c>
    </row>
    <row r="1525" spans="1:9">
      <c r="A1525">
        <v>1524</v>
      </c>
      <c r="B1525">
        <v>1220</v>
      </c>
      <c r="C1525">
        <v>306626</v>
      </c>
      <c r="D1525" t="s">
        <v>451</v>
      </c>
      <c r="E1525" t="s">
        <v>657</v>
      </c>
      <c r="F1525">
        <v>55</v>
      </c>
      <c r="G1525">
        <v>132.5</v>
      </c>
      <c r="H1525">
        <v>128.5</v>
      </c>
      <c r="I1525">
        <v>270</v>
      </c>
    </row>
    <row r="1526" spans="1:9">
      <c r="A1526">
        <v>1525</v>
      </c>
      <c r="B1526">
        <v>1220</v>
      </c>
      <c r="C1526">
        <v>306628</v>
      </c>
      <c r="D1526" t="s">
        <v>451</v>
      </c>
      <c r="E1526" t="s">
        <v>347</v>
      </c>
      <c r="F1526">
        <v>104</v>
      </c>
      <c r="G1526">
        <v>13</v>
      </c>
      <c r="H1526">
        <v>14</v>
      </c>
      <c r="I1526">
        <v>-1400</v>
      </c>
    </row>
    <row r="1527" spans="1:9">
      <c r="A1527">
        <v>1526</v>
      </c>
      <c r="B1527">
        <v>1220</v>
      </c>
      <c r="C1527">
        <v>306630</v>
      </c>
      <c r="D1527" t="s">
        <v>451</v>
      </c>
      <c r="E1527" t="s">
        <v>663</v>
      </c>
      <c r="F1527">
        <v>78</v>
      </c>
      <c r="G1527">
        <v>5</v>
      </c>
      <c r="H1527">
        <v>4</v>
      </c>
      <c r="I1527">
        <v>-190</v>
      </c>
    </row>
    <row r="1528" spans="1:9">
      <c r="A1528">
        <v>1527</v>
      </c>
      <c r="B1528">
        <v>1220</v>
      </c>
      <c r="C1528">
        <v>306632</v>
      </c>
      <c r="D1528" t="s">
        <v>451</v>
      </c>
      <c r="E1528" t="s">
        <v>230</v>
      </c>
      <c r="F1528">
        <v>72</v>
      </c>
      <c r="G1528">
        <v>1</v>
      </c>
      <c r="H1528">
        <v>148.5</v>
      </c>
      <c r="I1528">
        <v>120</v>
      </c>
    </row>
    <row r="1529" spans="1:9">
      <c r="A1529">
        <v>1528</v>
      </c>
      <c r="B1529">
        <v>1220</v>
      </c>
      <c r="C1529">
        <v>306634</v>
      </c>
      <c r="D1529" t="s">
        <v>451</v>
      </c>
      <c r="E1529" t="s">
        <v>480</v>
      </c>
      <c r="F1529">
        <v>81</v>
      </c>
      <c r="G1529">
        <v>17.5</v>
      </c>
      <c r="H1529">
        <v>18</v>
      </c>
      <c r="I1529">
        <v>-2500</v>
      </c>
    </row>
    <row r="1530" spans="1:9">
      <c r="A1530">
        <v>1529</v>
      </c>
      <c r="B1530">
        <v>1220</v>
      </c>
      <c r="C1530">
        <v>306636</v>
      </c>
      <c r="D1530" t="s">
        <v>451</v>
      </c>
      <c r="E1530" t="s">
        <v>440</v>
      </c>
      <c r="F1530">
        <v>65</v>
      </c>
      <c r="G1530">
        <v>18.5</v>
      </c>
      <c r="H1530">
        <v>23</v>
      </c>
      <c r="I1530">
        <v>-10000</v>
      </c>
    </row>
    <row r="1531" spans="1:9">
      <c r="A1531">
        <v>1530</v>
      </c>
      <c r="B1531">
        <v>1220</v>
      </c>
      <c r="C1531">
        <v>306640</v>
      </c>
      <c r="D1531" t="s">
        <v>451</v>
      </c>
      <c r="E1531" t="s">
        <v>413</v>
      </c>
      <c r="F1531">
        <v>96</v>
      </c>
      <c r="G1531">
        <v>10</v>
      </c>
      <c r="H1531">
        <v>11.5</v>
      </c>
      <c r="I1531">
        <v>-650</v>
      </c>
    </row>
    <row r="1532" spans="1:9">
      <c r="A1532">
        <v>1531</v>
      </c>
      <c r="B1532">
        <v>1220</v>
      </c>
      <c r="C1532">
        <v>306642</v>
      </c>
      <c r="D1532" t="s">
        <v>451</v>
      </c>
      <c r="E1532" t="s">
        <v>646</v>
      </c>
      <c r="F1532">
        <v>51</v>
      </c>
      <c r="G1532">
        <v>133.5</v>
      </c>
      <c r="H1532">
        <v>131.5</v>
      </c>
      <c r="I1532">
        <v>450</v>
      </c>
    </row>
    <row r="1533" spans="1:9">
      <c r="A1533">
        <v>1532</v>
      </c>
      <c r="B1533">
        <v>1220</v>
      </c>
      <c r="C1533">
        <v>306644</v>
      </c>
      <c r="D1533" t="s">
        <v>451</v>
      </c>
      <c r="E1533" t="s">
        <v>339</v>
      </c>
      <c r="F1533">
        <v>67</v>
      </c>
      <c r="G1533">
        <v>2.5</v>
      </c>
      <c r="I1533">
        <v>-110</v>
      </c>
    </row>
    <row r="1534" spans="1:9">
      <c r="A1534">
        <v>1533</v>
      </c>
      <c r="B1534">
        <v>1220</v>
      </c>
      <c r="C1534">
        <v>306646</v>
      </c>
      <c r="D1534" t="s">
        <v>451</v>
      </c>
      <c r="E1534" t="s">
        <v>326</v>
      </c>
      <c r="F1534">
        <v>88</v>
      </c>
      <c r="G1534">
        <v>16</v>
      </c>
      <c r="H1534">
        <v>20.5</v>
      </c>
      <c r="I1534">
        <v>-3000</v>
      </c>
    </row>
    <row r="1535" spans="1:9">
      <c r="A1535">
        <v>1534</v>
      </c>
      <c r="B1535">
        <v>1220</v>
      </c>
      <c r="C1535">
        <v>306648</v>
      </c>
      <c r="D1535" t="s">
        <v>451</v>
      </c>
      <c r="E1535" t="s">
        <v>664</v>
      </c>
      <c r="F1535">
        <v>65</v>
      </c>
      <c r="G1535">
        <v>7</v>
      </c>
      <c r="H1535">
        <v>7.5</v>
      </c>
      <c r="I1535">
        <v>-340</v>
      </c>
    </row>
    <row r="1536" spans="1:9">
      <c r="A1536">
        <v>1535</v>
      </c>
      <c r="B1536">
        <v>1220</v>
      </c>
      <c r="C1536">
        <v>306650</v>
      </c>
      <c r="D1536" t="s">
        <v>451</v>
      </c>
      <c r="E1536" t="s">
        <v>121</v>
      </c>
      <c r="F1536">
        <v>84</v>
      </c>
      <c r="G1536">
        <v>28.5</v>
      </c>
      <c r="H1536">
        <v>30</v>
      </c>
      <c r="I1536">
        <v>-9800</v>
      </c>
    </row>
    <row r="1537" spans="1:9">
      <c r="A1537">
        <v>1536</v>
      </c>
      <c r="B1537">
        <v>1220</v>
      </c>
      <c r="C1537">
        <v>306652</v>
      </c>
      <c r="D1537" t="s">
        <v>451</v>
      </c>
      <c r="E1537" t="s">
        <v>251</v>
      </c>
      <c r="F1537">
        <v>78</v>
      </c>
      <c r="G1537">
        <v>16</v>
      </c>
      <c r="H1537">
        <v>15.5</v>
      </c>
      <c r="I1537">
        <v>-1600</v>
      </c>
    </row>
    <row r="1538" spans="1:9">
      <c r="A1538">
        <v>1537</v>
      </c>
      <c r="B1538">
        <v>1220</v>
      </c>
      <c r="C1538">
        <v>306654</v>
      </c>
      <c r="D1538" t="s">
        <v>451</v>
      </c>
      <c r="E1538" t="s">
        <v>563</v>
      </c>
      <c r="F1538">
        <v>55</v>
      </c>
      <c r="G1538" t="s">
        <v>465</v>
      </c>
      <c r="H1538">
        <v>140</v>
      </c>
      <c r="I1538">
        <v>105</v>
      </c>
    </row>
    <row r="1539" spans="1:9">
      <c r="A1539">
        <v>1538</v>
      </c>
      <c r="B1539">
        <v>1220</v>
      </c>
      <c r="C1539">
        <v>306656</v>
      </c>
      <c r="D1539" t="s">
        <v>451</v>
      </c>
      <c r="E1539" t="s">
        <v>633</v>
      </c>
      <c r="F1539">
        <v>81</v>
      </c>
      <c r="G1539">
        <v>7</v>
      </c>
      <c r="H1539">
        <v>7</v>
      </c>
      <c r="I1539">
        <v>-310</v>
      </c>
    </row>
    <row r="1540" spans="1:9">
      <c r="A1540">
        <v>1539</v>
      </c>
      <c r="B1540">
        <v>1220</v>
      </c>
      <c r="C1540">
        <v>306658</v>
      </c>
      <c r="D1540" t="s">
        <v>451</v>
      </c>
      <c r="E1540" t="s">
        <v>605</v>
      </c>
      <c r="F1540">
        <v>75</v>
      </c>
      <c r="G1540">
        <v>3</v>
      </c>
      <c r="H1540">
        <v>3</v>
      </c>
      <c r="I1540">
        <v>-150</v>
      </c>
    </row>
    <row r="1541" spans="1:9">
      <c r="A1541">
        <v>1540</v>
      </c>
      <c r="B1541">
        <v>1220</v>
      </c>
      <c r="C1541">
        <v>306660</v>
      </c>
      <c r="D1541" t="s">
        <v>451</v>
      </c>
      <c r="E1541" t="s">
        <v>317</v>
      </c>
      <c r="F1541">
        <v>75</v>
      </c>
      <c r="G1541">
        <v>11</v>
      </c>
      <c r="H1541">
        <v>13</v>
      </c>
      <c r="I1541">
        <v>-950</v>
      </c>
    </row>
    <row r="1542" spans="1:9">
      <c r="A1542">
        <v>1541</v>
      </c>
      <c r="B1542">
        <v>1220</v>
      </c>
      <c r="C1542">
        <v>306662</v>
      </c>
      <c r="D1542" t="s">
        <v>451</v>
      </c>
      <c r="E1542" t="s">
        <v>162</v>
      </c>
      <c r="F1542">
        <v>65</v>
      </c>
      <c r="G1542">
        <v>146.5</v>
      </c>
      <c r="H1542">
        <v>146</v>
      </c>
      <c r="I1542">
        <v>550</v>
      </c>
    </row>
    <row r="1543" spans="1:9">
      <c r="A1543">
        <v>1542</v>
      </c>
      <c r="B1543">
        <v>1220</v>
      </c>
      <c r="C1543">
        <v>306664</v>
      </c>
      <c r="D1543" t="s">
        <v>451</v>
      </c>
      <c r="E1543" t="s">
        <v>47</v>
      </c>
      <c r="F1543">
        <v>58</v>
      </c>
      <c r="G1543">
        <v>27.5</v>
      </c>
      <c r="H1543">
        <v>25.5</v>
      </c>
      <c r="I1543" t="s">
        <v>488</v>
      </c>
    </row>
    <row r="1544" spans="1:9">
      <c r="A1544">
        <v>1543</v>
      </c>
      <c r="B1544">
        <v>1220</v>
      </c>
      <c r="C1544">
        <v>306666</v>
      </c>
      <c r="D1544" t="s">
        <v>451</v>
      </c>
      <c r="E1544" t="s">
        <v>476</v>
      </c>
      <c r="F1544">
        <v>94</v>
      </c>
      <c r="G1544">
        <v>15</v>
      </c>
      <c r="H1544">
        <v>17</v>
      </c>
      <c r="I1544">
        <v>-2000</v>
      </c>
    </row>
    <row r="1545" spans="1:9">
      <c r="A1545">
        <v>1544</v>
      </c>
      <c r="B1545">
        <v>1221</v>
      </c>
      <c r="C1545">
        <v>672</v>
      </c>
      <c r="D1545" t="s">
        <v>451</v>
      </c>
      <c r="E1545" t="s">
        <v>272</v>
      </c>
      <c r="F1545">
        <v>70</v>
      </c>
      <c r="G1545">
        <v>11</v>
      </c>
      <c r="H1545">
        <v>10</v>
      </c>
      <c r="I1545">
        <v>-450</v>
      </c>
    </row>
    <row r="1546" spans="1:9">
      <c r="A1546">
        <v>1545</v>
      </c>
      <c r="B1546">
        <v>1221</v>
      </c>
      <c r="C1546">
        <v>674</v>
      </c>
      <c r="D1546" t="s">
        <v>451</v>
      </c>
      <c r="E1546" t="s">
        <v>301</v>
      </c>
      <c r="F1546">
        <v>72</v>
      </c>
      <c r="G1546">
        <v>5.5</v>
      </c>
      <c r="H1546">
        <v>4.5</v>
      </c>
      <c r="I1546">
        <v>-180</v>
      </c>
    </row>
    <row r="1547" spans="1:9">
      <c r="A1547">
        <v>1546</v>
      </c>
      <c r="B1547">
        <v>1221</v>
      </c>
      <c r="C1547">
        <v>676</v>
      </c>
      <c r="D1547" t="s">
        <v>451</v>
      </c>
      <c r="E1547" t="s">
        <v>491</v>
      </c>
      <c r="F1547">
        <v>78</v>
      </c>
      <c r="G1547">
        <v>1.5</v>
      </c>
      <c r="H1547">
        <v>2.5</v>
      </c>
      <c r="I1547">
        <v>-145</v>
      </c>
    </row>
    <row r="1548" spans="1:9">
      <c r="A1548">
        <v>1547</v>
      </c>
      <c r="B1548">
        <v>1221</v>
      </c>
      <c r="C1548">
        <v>678</v>
      </c>
      <c r="D1548" t="s">
        <v>451</v>
      </c>
      <c r="E1548" t="s">
        <v>374</v>
      </c>
      <c r="F1548">
        <v>81</v>
      </c>
      <c r="G1548">
        <v>24</v>
      </c>
      <c r="H1548">
        <v>23.5</v>
      </c>
      <c r="I1548">
        <v>-10000</v>
      </c>
    </row>
    <row r="1549" spans="1:9">
      <c r="A1549">
        <v>1548</v>
      </c>
      <c r="B1549">
        <v>1221</v>
      </c>
      <c r="C1549">
        <v>682</v>
      </c>
      <c r="D1549" t="s">
        <v>451</v>
      </c>
      <c r="E1549" t="s">
        <v>471</v>
      </c>
      <c r="F1549">
        <v>70</v>
      </c>
      <c r="G1549">
        <v>131.5</v>
      </c>
      <c r="H1549">
        <v>130</v>
      </c>
      <c r="I1549">
        <v>375</v>
      </c>
    </row>
    <row r="1550" spans="1:9">
      <c r="A1550">
        <v>1549</v>
      </c>
      <c r="B1550">
        <v>1221</v>
      </c>
      <c r="C1550">
        <v>684</v>
      </c>
      <c r="D1550" t="s">
        <v>451</v>
      </c>
      <c r="E1550" t="s">
        <v>452</v>
      </c>
      <c r="F1550">
        <v>67</v>
      </c>
      <c r="G1550">
        <v>20.5</v>
      </c>
      <c r="H1550">
        <v>21</v>
      </c>
      <c r="I1550">
        <v>-5000</v>
      </c>
    </row>
    <row r="1551" spans="1:9">
      <c r="A1551">
        <v>1550</v>
      </c>
      <c r="B1551">
        <v>1221</v>
      </c>
      <c r="C1551">
        <v>686</v>
      </c>
      <c r="D1551" t="s">
        <v>451</v>
      </c>
      <c r="E1551" t="s">
        <v>390</v>
      </c>
      <c r="F1551">
        <v>78</v>
      </c>
      <c r="G1551">
        <v>3.5</v>
      </c>
      <c r="H1551">
        <v>5</v>
      </c>
      <c r="I1551">
        <v>-220</v>
      </c>
    </row>
    <row r="1552" spans="1:9">
      <c r="A1552">
        <v>1551</v>
      </c>
      <c r="B1552">
        <v>1221</v>
      </c>
      <c r="C1552">
        <v>688</v>
      </c>
      <c r="D1552" t="s">
        <v>451</v>
      </c>
      <c r="E1552" t="s">
        <v>353</v>
      </c>
      <c r="F1552">
        <v>76</v>
      </c>
      <c r="G1552">
        <v>3</v>
      </c>
      <c r="H1552">
        <v>2.5</v>
      </c>
      <c r="I1552">
        <v>-145</v>
      </c>
    </row>
    <row r="1553" spans="1:9">
      <c r="A1553">
        <v>1552</v>
      </c>
      <c r="B1553">
        <v>1221</v>
      </c>
      <c r="C1553">
        <v>690</v>
      </c>
      <c r="D1553" t="s">
        <v>451</v>
      </c>
      <c r="E1553" t="s">
        <v>571</v>
      </c>
      <c r="F1553">
        <v>83</v>
      </c>
      <c r="G1553">
        <v>6</v>
      </c>
      <c r="H1553">
        <v>6.5</v>
      </c>
      <c r="I1553">
        <v>-280</v>
      </c>
    </row>
    <row r="1554" spans="1:9">
      <c r="A1554">
        <v>1553</v>
      </c>
      <c r="B1554">
        <v>1221</v>
      </c>
      <c r="C1554">
        <v>692</v>
      </c>
      <c r="D1554" t="s">
        <v>451</v>
      </c>
      <c r="E1554" t="s">
        <v>110</v>
      </c>
      <c r="F1554">
        <v>79</v>
      </c>
      <c r="G1554">
        <v>6.5</v>
      </c>
      <c r="H1554">
        <v>5.5</v>
      </c>
      <c r="I1554">
        <v>-240</v>
      </c>
    </row>
    <row r="1555" spans="1:9">
      <c r="A1555">
        <v>1554</v>
      </c>
      <c r="B1555">
        <v>1221</v>
      </c>
      <c r="C1555">
        <v>696</v>
      </c>
      <c r="D1555" t="s">
        <v>451</v>
      </c>
      <c r="E1555" t="s">
        <v>260</v>
      </c>
      <c r="F1555">
        <v>86</v>
      </c>
      <c r="G1555">
        <v>12.5</v>
      </c>
      <c r="H1555">
        <v>12</v>
      </c>
      <c r="I1555">
        <v>-800</v>
      </c>
    </row>
    <row r="1556" spans="1:9">
      <c r="A1556">
        <v>1555</v>
      </c>
      <c r="B1556">
        <v>1221</v>
      </c>
      <c r="C1556">
        <v>698</v>
      </c>
      <c r="D1556" t="s">
        <v>451</v>
      </c>
      <c r="E1556" t="s">
        <v>585</v>
      </c>
      <c r="F1556">
        <v>67</v>
      </c>
      <c r="G1556">
        <v>15.5</v>
      </c>
      <c r="H1556">
        <v>13</v>
      </c>
      <c r="I1556">
        <v>-1100</v>
      </c>
    </row>
    <row r="1557" spans="1:9">
      <c r="A1557">
        <v>1556</v>
      </c>
      <c r="B1557">
        <v>1221</v>
      </c>
      <c r="C1557">
        <v>700</v>
      </c>
      <c r="D1557" t="s">
        <v>451</v>
      </c>
      <c r="E1557" t="s">
        <v>256</v>
      </c>
      <c r="F1557">
        <v>73</v>
      </c>
      <c r="G1557">
        <v>4.5</v>
      </c>
      <c r="H1557">
        <v>2</v>
      </c>
      <c r="I1557">
        <v>-140</v>
      </c>
    </row>
    <row r="1558" spans="1:9">
      <c r="A1558">
        <v>1557</v>
      </c>
      <c r="B1558">
        <v>1221</v>
      </c>
      <c r="C1558">
        <v>702</v>
      </c>
      <c r="D1558" t="s">
        <v>451</v>
      </c>
      <c r="E1558" t="s">
        <v>228</v>
      </c>
      <c r="F1558">
        <v>72</v>
      </c>
      <c r="G1558">
        <v>13.5</v>
      </c>
      <c r="H1558">
        <v>13</v>
      </c>
      <c r="I1558">
        <v>-1100</v>
      </c>
    </row>
    <row r="1559" spans="1:9">
      <c r="A1559">
        <v>1558</v>
      </c>
      <c r="B1559">
        <v>1221</v>
      </c>
      <c r="C1559">
        <v>708</v>
      </c>
      <c r="D1559" t="s">
        <v>451</v>
      </c>
      <c r="E1559" t="s">
        <v>653</v>
      </c>
      <c r="F1559">
        <v>58</v>
      </c>
      <c r="G1559">
        <v>7.5</v>
      </c>
      <c r="H1559">
        <v>8.5</v>
      </c>
      <c r="I1559">
        <v>-400</v>
      </c>
    </row>
    <row r="1560" spans="1:9">
      <c r="A1560">
        <v>1559</v>
      </c>
      <c r="B1560">
        <v>1221</v>
      </c>
      <c r="C1560">
        <v>710</v>
      </c>
      <c r="D1560" t="s">
        <v>451</v>
      </c>
      <c r="E1560" t="s">
        <v>556</v>
      </c>
      <c r="F1560">
        <v>65</v>
      </c>
      <c r="G1560">
        <v>153</v>
      </c>
      <c r="H1560">
        <v>151.5</v>
      </c>
      <c r="I1560">
        <v>240</v>
      </c>
    </row>
    <row r="1561" spans="1:9">
      <c r="A1561">
        <v>1560</v>
      </c>
      <c r="B1561">
        <v>1221</v>
      </c>
      <c r="C1561">
        <v>712</v>
      </c>
      <c r="D1561" t="s">
        <v>451</v>
      </c>
      <c r="E1561" t="s">
        <v>61</v>
      </c>
      <c r="F1561">
        <v>79</v>
      </c>
      <c r="G1561">
        <v>3</v>
      </c>
      <c r="H1561">
        <v>5</v>
      </c>
      <c r="I1561">
        <v>-210</v>
      </c>
    </row>
    <row r="1562" spans="1:9">
      <c r="A1562">
        <v>1561</v>
      </c>
      <c r="B1562">
        <v>1221</v>
      </c>
      <c r="C1562">
        <v>714</v>
      </c>
      <c r="D1562" t="s">
        <v>451</v>
      </c>
      <c r="E1562" t="s">
        <v>584</v>
      </c>
      <c r="F1562">
        <v>66</v>
      </c>
      <c r="G1562">
        <v>141.5</v>
      </c>
      <c r="H1562">
        <v>138</v>
      </c>
      <c r="I1562">
        <v>110</v>
      </c>
    </row>
    <row r="1563" spans="1:9">
      <c r="A1563">
        <v>1562</v>
      </c>
      <c r="B1563">
        <v>1221</v>
      </c>
      <c r="C1563">
        <v>716</v>
      </c>
      <c r="D1563" t="s">
        <v>451</v>
      </c>
      <c r="E1563" t="s">
        <v>649</v>
      </c>
      <c r="F1563">
        <v>68</v>
      </c>
      <c r="G1563">
        <v>137.5</v>
      </c>
      <c r="H1563">
        <v>136.5</v>
      </c>
      <c r="I1563">
        <v>270</v>
      </c>
    </row>
    <row r="1564" spans="1:9">
      <c r="A1564">
        <v>1563</v>
      </c>
      <c r="B1564">
        <v>1221</v>
      </c>
      <c r="C1564">
        <v>718</v>
      </c>
      <c r="D1564" t="s">
        <v>451</v>
      </c>
      <c r="E1564" t="s">
        <v>123</v>
      </c>
      <c r="F1564">
        <v>100</v>
      </c>
      <c r="G1564">
        <v>18</v>
      </c>
      <c r="H1564">
        <v>18</v>
      </c>
      <c r="I1564">
        <v>-2500</v>
      </c>
    </row>
    <row r="1565" spans="1:9">
      <c r="A1565">
        <v>1564</v>
      </c>
      <c r="B1565">
        <v>1221</v>
      </c>
      <c r="C1565">
        <v>720</v>
      </c>
      <c r="D1565" t="s">
        <v>451</v>
      </c>
      <c r="E1565" t="s">
        <v>474</v>
      </c>
      <c r="F1565">
        <v>67</v>
      </c>
      <c r="G1565">
        <v>15</v>
      </c>
      <c r="H1565">
        <v>16</v>
      </c>
      <c r="I1565">
        <v>-1800</v>
      </c>
    </row>
    <row r="1566" spans="1:9">
      <c r="A1566">
        <v>1565</v>
      </c>
      <c r="B1566">
        <v>1221</v>
      </c>
      <c r="C1566">
        <v>722</v>
      </c>
      <c r="D1566" t="s">
        <v>451</v>
      </c>
      <c r="E1566" t="s">
        <v>43</v>
      </c>
      <c r="F1566">
        <v>72</v>
      </c>
      <c r="G1566">
        <v>15.5</v>
      </c>
      <c r="H1566">
        <v>14</v>
      </c>
      <c r="I1566">
        <v>-1200</v>
      </c>
    </row>
    <row r="1567" spans="1:9">
      <c r="A1567">
        <v>1566</v>
      </c>
      <c r="B1567">
        <v>1221</v>
      </c>
      <c r="C1567">
        <v>724</v>
      </c>
      <c r="D1567" t="s">
        <v>451</v>
      </c>
      <c r="E1567" t="s">
        <v>537</v>
      </c>
      <c r="F1567">
        <v>78</v>
      </c>
      <c r="G1567">
        <v>6</v>
      </c>
      <c r="H1567">
        <v>6</v>
      </c>
      <c r="I1567">
        <v>-240</v>
      </c>
    </row>
    <row r="1568" spans="1:9">
      <c r="A1568">
        <v>1567</v>
      </c>
      <c r="B1568">
        <v>1221</v>
      </c>
      <c r="C1568">
        <v>730</v>
      </c>
      <c r="D1568" t="s">
        <v>451</v>
      </c>
      <c r="E1568" t="s">
        <v>346</v>
      </c>
      <c r="F1568">
        <v>83</v>
      </c>
      <c r="G1568">
        <v>30.5</v>
      </c>
      <c r="H1568">
        <v>31.5</v>
      </c>
      <c r="I1568">
        <v>-16000</v>
      </c>
    </row>
    <row r="1569" spans="1:9">
      <c r="A1569">
        <v>1568</v>
      </c>
      <c r="B1569">
        <v>1221</v>
      </c>
      <c r="C1569">
        <v>734</v>
      </c>
      <c r="D1569" t="s">
        <v>451</v>
      </c>
      <c r="E1569" t="s">
        <v>495</v>
      </c>
      <c r="F1569">
        <v>73</v>
      </c>
      <c r="G1569">
        <v>143.5</v>
      </c>
      <c r="H1569">
        <v>141.5</v>
      </c>
      <c r="I1569">
        <v>110</v>
      </c>
    </row>
    <row r="1570" spans="1:9">
      <c r="A1570">
        <v>1569</v>
      </c>
      <c r="B1570">
        <v>1221</v>
      </c>
      <c r="C1570">
        <v>736</v>
      </c>
      <c r="D1570" t="s">
        <v>451</v>
      </c>
      <c r="E1570" t="s">
        <v>486</v>
      </c>
      <c r="F1570">
        <v>61</v>
      </c>
      <c r="G1570">
        <v>138</v>
      </c>
      <c r="H1570">
        <v>137.5</v>
      </c>
      <c r="I1570">
        <v>145</v>
      </c>
    </row>
    <row r="1571" spans="1:9">
      <c r="A1571">
        <v>1570</v>
      </c>
      <c r="B1571">
        <v>1221</v>
      </c>
      <c r="C1571">
        <v>738</v>
      </c>
      <c r="D1571" t="s">
        <v>451</v>
      </c>
      <c r="E1571" t="s">
        <v>538</v>
      </c>
      <c r="F1571">
        <v>59</v>
      </c>
      <c r="G1571">
        <v>2</v>
      </c>
      <c r="H1571">
        <v>3</v>
      </c>
      <c r="I1571">
        <v>-150</v>
      </c>
    </row>
    <row r="1572" spans="1:9">
      <c r="A1572">
        <v>1571</v>
      </c>
      <c r="B1572">
        <v>1221</v>
      </c>
      <c r="C1572">
        <v>742</v>
      </c>
      <c r="D1572" t="s">
        <v>451</v>
      </c>
      <c r="E1572" t="s">
        <v>514</v>
      </c>
      <c r="F1572">
        <v>97</v>
      </c>
      <c r="G1572">
        <v>140</v>
      </c>
      <c r="H1572">
        <v>142</v>
      </c>
      <c r="I1572">
        <v>125</v>
      </c>
    </row>
    <row r="1573" spans="1:9">
      <c r="A1573">
        <v>1572</v>
      </c>
      <c r="B1573">
        <v>1221</v>
      </c>
      <c r="C1573">
        <v>744</v>
      </c>
      <c r="D1573" t="s">
        <v>451</v>
      </c>
      <c r="E1573" t="s">
        <v>560</v>
      </c>
      <c r="F1573">
        <v>82</v>
      </c>
      <c r="G1573">
        <v>12</v>
      </c>
      <c r="H1573">
        <v>11</v>
      </c>
      <c r="I1573">
        <v>-700</v>
      </c>
    </row>
    <row r="1574" spans="1:9">
      <c r="A1574">
        <v>1573</v>
      </c>
      <c r="B1574">
        <v>1221</v>
      </c>
      <c r="C1574">
        <v>746</v>
      </c>
      <c r="D1574" t="s">
        <v>451</v>
      </c>
      <c r="E1574" t="s">
        <v>528</v>
      </c>
      <c r="F1574">
        <v>76</v>
      </c>
      <c r="G1574">
        <v>9</v>
      </c>
      <c r="H1574">
        <v>9.5</v>
      </c>
      <c r="I1574">
        <v>-500</v>
      </c>
    </row>
    <row r="1575" spans="1:9">
      <c r="A1575">
        <v>1574</v>
      </c>
      <c r="B1575">
        <v>1221</v>
      </c>
      <c r="C1575">
        <v>748</v>
      </c>
      <c r="D1575" t="s">
        <v>451</v>
      </c>
      <c r="E1575" t="s">
        <v>487</v>
      </c>
      <c r="F1575">
        <v>57</v>
      </c>
      <c r="G1575">
        <v>6</v>
      </c>
      <c r="H1575">
        <v>8</v>
      </c>
      <c r="I1575">
        <v>-350</v>
      </c>
    </row>
    <row r="1576" spans="1:9">
      <c r="A1576">
        <v>1575</v>
      </c>
      <c r="B1576">
        <v>1221</v>
      </c>
      <c r="C1576">
        <v>754</v>
      </c>
      <c r="D1576" t="s">
        <v>451</v>
      </c>
      <c r="E1576" t="s">
        <v>197</v>
      </c>
      <c r="F1576">
        <v>75</v>
      </c>
      <c r="G1576">
        <v>7</v>
      </c>
      <c r="H1576">
        <v>8</v>
      </c>
      <c r="I1576">
        <v>-360</v>
      </c>
    </row>
    <row r="1577" spans="1:9">
      <c r="A1577">
        <v>1576</v>
      </c>
      <c r="B1577">
        <v>1221</v>
      </c>
      <c r="C1577">
        <v>756</v>
      </c>
      <c r="D1577" t="s">
        <v>451</v>
      </c>
      <c r="E1577" t="s">
        <v>621</v>
      </c>
      <c r="F1577">
        <v>62</v>
      </c>
      <c r="G1577">
        <v>2.5</v>
      </c>
      <c r="H1577">
        <v>2.5</v>
      </c>
      <c r="I1577">
        <v>-135</v>
      </c>
    </row>
    <row r="1578" spans="1:9">
      <c r="A1578">
        <v>1577</v>
      </c>
      <c r="B1578">
        <v>1221</v>
      </c>
      <c r="C1578">
        <v>306676</v>
      </c>
      <c r="D1578" t="s">
        <v>451</v>
      </c>
      <c r="E1578" t="s">
        <v>542</v>
      </c>
      <c r="F1578">
        <v>107</v>
      </c>
      <c r="G1578">
        <v>163.5</v>
      </c>
      <c r="H1578">
        <v>167</v>
      </c>
      <c r="I1578">
        <v>1000</v>
      </c>
    </row>
    <row r="1579" spans="1:9">
      <c r="A1579">
        <v>1578</v>
      </c>
      <c r="B1579">
        <v>1221</v>
      </c>
      <c r="C1579">
        <v>306678</v>
      </c>
      <c r="D1579" t="s">
        <v>451</v>
      </c>
      <c r="E1579" t="s">
        <v>157</v>
      </c>
      <c r="F1579">
        <v>77</v>
      </c>
      <c r="G1579">
        <v>7.5</v>
      </c>
      <c r="H1579">
        <v>7.5</v>
      </c>
      <c r="I1579">
        <v>-330</v>
      </c>
    </row>
    <row r="1580" spans="1:9">
      <c r="A1580">
        <v>1579</v>
      </c>
      <c r="B1580">
        <v>1221</v>
      </c>
      <c r="C1580">
        <v>306680</v>
      </c>
      <c r="D1580" t="s">
        <v>451</v>
      </c>
      <c r="E1580" t="s">
        <v>50</v>
      </c>
      <c r="F1580">
        <v>63</v>
      </c>
      <c r="G1580" t="s">
        <v>465</v>
      </c>
      <c r="H1580">
        <v>2.5</v>
      </c>
      <c r="I1580">
        <v>-145</v>
      </c>
    </row>
    <row r="1581" spans="1:9">
      <c r="A1581">
        <v>1580</v>
      </c>
      <c r="B1581">
        <v>1221</v>
      </c>
      <c r="C1581">
        <v>306682</v>
      </c>
      <c r="D1581" t="s">
        <v>451</v>
      </c>
      <c r="E1581" t="s">
        <v>322</v>
      </c>
      <c r="F1581">
        <v>74</v>
      </c>
      <c r="G1581">
        <v>9.5</v>
      </c>
      <c r="H1581">
        <v>10.5</v>
      </c>
      <c r="I1581">
        <v>-550</v>
      </c>
    </row>
    <row r="1582" spans="1:9">
      <c r="A1582">
        <v>1581</v>
      </c>
      <c r="B1582">
        <v>1221</v>
      </c>
      <c r="C1582">
        <v>306684</v>
      </c>
      <c r="D1582" t="s">
        <v>451</v>
      </c>
      <c r="E1582" t="s">
        <v>573</v>
      </c>
      <c r="F1582">
        <v>71</v>
      </c>
      <c r="G1582">
        <v>8</v>
      </c>
      <c r="H1582">
        <v>8.5</v>
      </c>
      <c r="I1582">
        <v>-360</v>
      </c>
    </row>
    <row r="1583" spans="1:9">
      <c r="A1583">
        <v>1582</v>
      </c>
      <c r="B1583">
        <v>1221</v>
      </c>
      <c r="C1583">
        <v>306686</v>
      </c>
      <c r="D1583" t="s">
        <v>451</v>
      </c>
      <c r="E1583" t="s">
        <v>513</v>
      </c>
      <c r="F1583">
        <v>111</v>
      </c>
      <c r="G1583">
        <v>32</v>
      </c>
      <c r="H1583">
        <v>33.5</v>
      </c>
      <c r="I1583" t="s">
        <v>488</v>
      </c>
    </row>
    <row r="1584" spans="1:9">
      <c r="A1584">
        <v>1583</v>
      </c>
      <c r="B1584">
        <v>1221</v>
      </c>
      <c r="C1584">
        <v>306688</v>
      </c>
      <c r="D1584" t="s">
        <v>451</v>
      </c>
      <c r="E1584" t="s">
        <v>119</v>
      </c>
      <c r="F1584">
        <v>66</v>
      </c>
      <c r="G1584">
        <v>130</v>
      </c>
      <c r="H1584">
        <v>128</v>
      </c>
      <c r="I1584">
        <v>130</v>
      </c>
    </row>
    <row r="1585" spans="1:9">
      <c r="A1585">
        <v>1584</v>
      </c>
      <c r="B1585">
        <v>1221</v>
      </c>
      <c r="C1585">
        <v>306690</v>
      </c>
      <c r="D1585" t="s">
        <v>451</v>
      </c>
      <c r="E1585" t="s">
        <v>550</v>
      </c>
      <c r="F1585">
        <v>65</v>
      </c>
      <c r="G1585">
        <v>8</v>
      </c>
      <c r="H1585">
        <v>7.5</v>
      </c>
      <c r="I1585">
        <v>-360</v>
      </c>
    </row>
    <row r="1586" spans="1:9">
      <c r="A1586">
        <v>1585</v>
      </c>
      <c r="B1586">
        <v>1221</v>
      </c>
      <c r="C1586">
        <v>306692</v>
      </c>
      <c r="D1586" t="s">
        <v>451</v>
      </c>
      <c r="E1586" t="s">
        <v>478</v>
      </c>
      <c r="F1586">
        <v>73</v>
      </c>
      <c r="G1586">
        <v>16</v>
      </c>
      <c r="H1586">
        <v>16</v>
      </c>
      <c r="I1586">
        <v>-1800</v>
      </c>
    </row>
    <row r="1587" spans="1:9">
      <c r="A1587">
        <v>1586</v>
      </c>
      <c r="B1587">
        <v>1221</v>
      </c>
      <c r="C1587">
        <v>306694</v>
      </c>
      <c r="D1587" t="s">
        <v>451</v>
      </c>
      <c r="E1587" t="s">
        <v>579</v>
      </c>
      <c r="F1587">
        <v>68</v>
      </c>
      <c r="G1587">
        <v>8</v>
      </c>
      <c r="H1587">
        <v>7</v>
      </c>
      <c r="I1587">
        <v>-330</v>
      </c>
    </row>
    <row r="1588" spans="1:9">
      <c r="A1588">
        <v>1587</v>
      </c>
      <c r="B1588">
        <v>1221</v>
      </c>
      <c r="C1588">
        <v>306696</v>
      </c>
      <c r="D1588" t="s">
        <v>451</v>
      </c>
      <c r="E1588" t="s">
        <v>408</v>
      </c>
      <c r="F1588">
        <v>78</v>
      </c>
      <c r="G1588">
        <v>10.5</v>
      </c>
      <c r="H1588">
        <v>11</v>
      </c>
      <c r="I1588">
        <v>-650</v>
      </c>
    </row>
    <row r="1589" spans="1:9">
      <c r="A1589">
        <v>1588</v>
      </c>
      <c r="B1589">
        <v>1221</v>
      </c>
      <c r="C1589">
        <v>306698</v>
      </c>
      <c r="D1589" t="s">
        <v>451</v>
      </c>
      <c r="E1589" t="s">
        <v>516</v>
      </c>
      <c r="F1589">
        <v>60</v>
      </c>
      <c r="G1589">
        <v>4</v>
      </c>
      <c r="H1589">
        <v>5.5</v>
      </c>
      <c r="I1589">
        <v>-220</v>
      </c>
    </row>
    <row r="1590" spans="1:9">
      <c r="A1590">
        <v>1589</v>
      </c>
      <c r="B1590">
        <v>1221</v>
      </c>
      <c r="C1590">
        <v>306700</v>
      </c>
      <c r="D1590" t="s">
        <v>451</v>
      </c>
      <c r="E1590" t="s">
        <v>42</v>
      </c>
      <c r="F1590">
        <v>86</v>
      </c>
      <c r="G1590">
        <v>27</v>
      </c>
      <c r="H1590">
        <v>28</v>
      </c>
      <c r="I1590" t="s">
        <v>488</v>
      </c>
    </row>
    <row r="1591" spans="1:9">
      <c r="A1591">
        <v>1590</v>
      </c>
      <c r="B1591">
        <v>1221</v>
      </c>
      <c r="C1591">
        <v>306702</v>
      </c>
      <c r="D1591" t="s">
        <v>451</v>
      </c>
      <c r="E1591" t="s">
        <v>291</v>
      </c>
      <c r="F1591">
        <v>88</v>
      </c>
      <c r="G1591">
        <v>37.5</v>
      </c>
      <c r="H1591">
        <v>38</v>
      </c>
      <c r="I1591">
        <v>-25000</v>
      </c>
    </row>
    <row r="1592" spans="1:9">
      <c r="A1592">
        <v>1591</v>
      </c>
      <c r="B1592">
        <v>1221</v>
      </c>
      <c r="C1592">
        <v>306704</v>
      </c>
      <c r="D1592" t="s">
        <v>451</v>
      </c>
      <c r="E1592" t="s">
        <v>630</v>
      </c>
      <c r="F1592">
        <v>77</v>
      </c>
      <c r="G1592">
        <v>9.5</v>
      </c>
      <c r="H1592">
        <v>8.5</v>
      </c>
      <c r="I1592">
        <v>-400</v>
      </c>
    </row>
    <row r="1593" spans="1:9">
      <c r="A1593">
        <v>1592</v>
      </c>
      <c r="B1593">
        <v>1221</v>
      </c>
      <c r="C1593">
        <v>306706</v>
      </c>
      <c r="D1593" t="s">
        <v>451</v>
      </c>
      <c r="E1593" t="s">
        <v>500</v>
      </c>
      <c r="F1593">
        <v>79</v>
      </c>
      <c r="G1593">
        <v>12.5</v>
      </c>
      <c r="H1593">
        <v>13.5</v>
      </c>
      <c r="I1593">
        <v>-1100</v>
      </c>
    </row>
    <row r="1594" spans="1:9">
      <c r="A1594">
        <v>1593</v>
      </c>
      <c r="B1594">
        <v>1221</v>
      </c>
      <c r="C1594">
        <v>306708</v>
      </c>
      <c r="D1594" t="s">
        <v>451</v>
      </c>
      <c r="E1594" t="s">
        <v>455</v>
      </c>
      <c r="F1594">
        <v>74</v>
      </c>
      <c r="G1594">
        <v>9</v>
      </c>
      <c r="H1594">
        <v>9</v>
      </c>
      <c r="I1594">
        <v>-450</v>
      </c>
    </row>
    <row r="1595" spans="1:9">
      <c r="A1595">
        <v>1594</v>
      </c>
      <c r="B1595">
        <v>1221</v>
      </c>
      <c r="C1595">
        <v>306710</v>
      </c>
      <c r="D1595" t="s">
        <v>451</v>
      </c>
      <c r="E1595" t="s">
        <v>243</v>
      </c>
      <c r="F1595">
        <v>73</v>
      </c>
      <c r="G1595">
        <v>8.5</v>
      </c>
      <c r="H1595">
        <v>7</v>
      </c>
      <c r="I1595">
        <v>-310</v>
      </c>
    </row>
    <row r="1596" spans="1:9">
      <c r="A1596">
        <v>1595</v>
      </c>
      <c r="B1596">
        <v>1221</v>
      </c>
      <c r="C1596">
        <v>306712</v>
      </c>
      <c r="D1596" t="s">
        <v>451</v>
      </c>
      <c r="E1596" t="s">
        <v>506</v>
      </c>
      <c r="F1596">
        <v>73</v>
      </c>
      <c r="G1596">
        <v>14.5</v>
      </c>
      <c r="H1596">
        <v>15.5</v>
      </c>
      <c r="I1596">
        <v>-1600</v>
      </c>
    </row>
    <row r="1597" spans="1:9">
      <c r="A1597">
        <v>1596</v>
      </c>
      <c r="B1597">
        <v>1221</v>
      </c>
      <c r="C1597">
        <v>306714</v>
      </c>
      <c r="D1597" t="s">
        <v>451</v>
      </c>
      <c r="E1597" t="s">
        <v>320</v>
      </c>
      <c r="F1597">
        <v>81</v>
      </c>
      <c r="G1597">
        <v>11</v>
      </c>
      <c r="H1597">
        <v>10</v>
      </c>
      <c r="I1597">
        <v>-700</v>
      </c>
    </row>
    <row r="1598" spans="1:9">
      <c r="A1598">
        <v>1597</v>
      </c>
      <c r="B1598">
        <v>1221</v>
      </c>
      <c r="C1598">
        <v>306716</v>
      </c>
      <c r="D1598" t="s">
        <v>451</v>
      </c>
      <c r="E1598" t="s">
        <v>64</v>
      </c>
      <c r="F1598">
        <v>67</v>
      </c>
      <c r="G1598">
        <v>8</v>
      </c>
      <c r="H1598">
        <v>7</v>
      </c>
      <c r="I1598">
        <v>-330</v>
      </c>
    </row>
    <row r="1599" spans="1:9">
      <c r="A1599">
        <v>1598</v>
      </c>
      <c r="B1599">
        <v>1221</v>
      </c>
      <c r="C1599">
        <v>306718</v>
      </c>
      <c r="D1599" t="s">
        <v>451</v>
      </c>
      <c r="E1599" t="s">
        <v>610</v>
      </c>
      <c r="F1599">
        <v>84</v>
      </c>
      <c r="G1599">
        <v>12</v>
      </c>
      <c r="H1599">
        <v>11</v>
      </c>
      <c r="I1599">
        <v>-750</v>
      </c>
    </row>
    <row r="1600" spans="1:9">
      <c r="A1600">
        <v>1599</v>
      </c>
      <c r="B1600">
        <v>1221</v>
      </c>
      <c r="C1600">
        <v>306720</v>
      </c>
      <c r="D1600" t="s">
        <v>451</v>
      </c>
      <c r="E1600" t="s">
        <v>661</v>
      </c>
      <c r="F1600">
        <v>80</v>
      </c>
      <c r="G1600" t="s">
        <v>465</v>
      </c>
      <c r="H1600">
        <v>152</v>
      </c>
      <c r="I1600">
        <v>105</v>
      </c>
    </row>
    <row r="1601" spans="1:9">
      <c r="A1601">
        <v>1600</v>
      </c>
      <c r="B1601">
        <v>1221</v>
      </c>
      <c r="C1601">
        <v>306722</v>
      </c>
      <c r="D1601" t="s">
        <v>451</v>
      </c>
      <c r="E1601" t="s">
        <v>473</v>
      </c>
      <c r="F1601">
        <v>83</v>
      </c>
      <c r="G1601">
        <v>35.5</v>
      </c>
      <c r="H1601">
        <v>36</v>
      </c>
      <c r="I1601" t="s">
        <v>488</v>
      </c>
    </row>
    <row r="1602" spans="1:9">
      <c r="A1602">
        <v>1601</v>
      </c>
      <c r="B1602">
        <v>1221</v>
      </c>
      <c r="C1602">
        <v>306724</v>
      </c>
      <c r="D1602" t="s">
        <v>451</v>
      </c>
      <c r="E1602" t="s">
        <v>59</v>
      </c>
      <c r="F1602">
        <v>73</v>
      </c>
      <c r="G1602">
        <v>128</v>
      </c>
      <c r="H1602">
        <v>126.5</v>
      </c>
      <c r="I1602">
        <v>150</v>
      </c>
    </row>
    <row r="1603" spans="1:9">
      <c r="A1603">
        <v>1602</v>
      </c>
      <c r="B1603">
        <v>1221</v>
      </c>
      <c r="C1603">
        <v>306726</v>
      </c>
      <c r="D1603" t="s">
        <v>451</v>
      </c>
      <c r="E1603" t="s">
        <v>602</v>
      </c>
      <c r="F1603">
        <v>83</v>
      </c>
      <c r="G1603">
        <v>30.5</v>
      </c>
      <c r="H1603">
        <v>31</v>
      </c>
      <c r="I1603" t="s">
        <v>488</v>
      </c>
    </row>
    <row r="1604" spans="1:9">
      <c r="A1604">
        <v>1603</v>
      </c>
      <c r="B1604">
        <v>1221</v>
      </c>
      <c r="C1604">
        <v>306728</v>
      </c>
      <c r="D1604" t="s">
        <v>451</v>
      </c>
      <c r="E1604" t="s">
        <v>176</v>
      </c>
      <c r="F1604">
        <v>84</v>
      </c>
      <c r="G1604">
        <v>26.5</v>
      </c>
      <c r="H1604">
        <v>29.5</v>
      </c>
      <c r="I1604" t="s">
        <v>488</v>
      </c>
    </row>
    <row r="1605" spans="1:9">
      <c r="A1605">
        <v>1604</v>
      </c>
      <c r="B1605">
        <v>1221</v>
      </c>
      <c r="C1605">
        <v>306730</v>
      </c>
      <c r="D1605" t="s">
        <v>451</v>
      </c>
      <c r="E1605" t="s">
        <v>453</v>
      </c>
      <c r="F1605">
        <v>95</v>
      </c>
      <c r="G1605">
        <v>24</v>
      </c>
      <c r="H1605">
        <v>24</v>
      </c>
      <c r="I1605">
        <v>-10000</v>
      </c>
    </row>
    <row r="1606" spans="1:9">
      <c r="A1606">
        <v>1605</v>
      </c>
      <c r="B1606">
        <v>1221</v>
      </c>
      <c r="C1606">
        <v>306732</v>
      </c>
      <c r="D1606" t="s">
        <v>451</v>
      </c>
      <c r="E1606" t="s">
        <v>270</v>
      </c>
      <c r="F1606">
        <v>85</v>
      </c>
      <c r="G1606">
        <v>20.5</v>
      </c>
      <c r="H1606">
        <v>22.5</v>
      </c>
      <c r="I1606">
        <v>-8000</v>
      </c>
    </row>
    <row r="1607" spans="1:9">
      <c r="A1607">
        <v>1606</v>
      </c>
      <c r="B1607">
        <v>1221</v>
      </c>
      <c r="C1607">
        <v>306734</v>
      </c>
      <c r="D1607" t="s">
        <v>451</v>
      </c>
      <c r="E1607" t="s">
        <v>226</v>
      </c>
      <c r="F1607">
        <v>74</v>
      </c>
      <c r="G1607">
        <v>32.5</v>
      </c>
      <c r="H1607">
        <v>33.5</v>
      </c>
      <c r="I1607">
        <v>-10000</v>
      </c>
    </row>
    <row r="1608" spans="1:9">
      <c r="A1608">
        <v>1607</v>
      </c>
      <c r="B1608">
        <v>1222</v>
      </c>
      <c r="C1608">
        <v>802</v>
      </c>
      <c r="D1608" t="s">
        <v>451</v>
      </c>
      <c r="E1608" t="s">
        <v>325</v>
      </c>
      <c r="F1608">
        <v>80</v>
      </c>
      <c r="G1608">
        <v>12.5</v>
      </c>
      <c r="H1608">
        <v>13.5</v>
      </c>
      <c r="I1608">
        <v>-1000</v>
      </c>
    </row>
    <row r="1609" spans="1:9">
      <c r="A1609">
        <v>1608</v>
      </c>
      <c r="B1609">
        <v>1222</v>
      </c>
      <c r="C1609">
        <v>804</v>
      </c>
      <c r="D1609" t="s">
        <v>451</v>
      </c>
      <c r="E1609" t="s">
        <v>613</v>
      </c>
      <c r="F1609">
        <v>77</v>
      </c>
      <c r="G1609">
        <v>6</v>
      </c>
      <c r="H1609">
        <v>5.5</v>
      </c>
      <c r="I1609">
        <v>-230</v>
      </c>
    </row>
    <row r="1610" spans="1:9">
      <c r="A1610">
        <v>1609</v>
      </c>
      <c r="B1610">
        <v>1222</v>
      </c>
      <c r="C1610">
        <v>806</v>
      </c>
      <c r="D1610" t="s">
        <v>451</v>
      </c>
      <c r="E1610" t="s">
        <v>548</v>
      </c>
      <c r="F1610">
        <v>95</v>
      </c>
      <c r="G1610">
        <v>13</v>
      </c>
      <c r="H1610">
        <v>14</v>
      </c>
      <c r="I1610">
        <v>-1200</v>
      </c>
    </row>
    <row r="1611" spans="1:9">
      <c r="A1611">
        <v>1610</v>
      </c>
      <c r="B1611">
        <v>1222</v>
      </c>
      <c r="C1611">
        <v>808</v>
      </c>
      <c r="D1611" t="s">
        <v>451</v>
      </c>
      <c r="E1611" t="s">
        <v>654</v>
      </c>
      <c r="F1611">
        <v>83</v>
      </c>
      <c r="G1611">
        <v>142.5</v>
      </c>
      <c r="H1611">
        <v>138.5</v>
      </c>
      <c r="I1611">
        <v>150</v>
      </c>
    </row>
    <row r="1612" spans="1:9">
      <c r="A1612">
        <v>1611</v>
      </c>
      <c r="B1612">
        <v>1222</v>
      </c>
      <c r="C1612">
        <v>810</v>
      </c>
      <c r="D1612" t="s">
        <v>451</v>
      </c>
      <c r="E1612" t="s">
        <v>614</v>
      </c>
      <c r="F1612">
        <v>76</v>
      </c>
      <c r="G1612">
        <v>143</v>
      </c>
      <c r="H1612">
        <v>144.5</v>
      </c>
      <c r="I1612">
        <v>100</v>
      </c>
    </row>
    <row r="1613" spans="1:9">
      <c r="A1613">
        <v>1612</v>
      </c>
      <c r="B1613">
        <v>1222</v>
      </c>
      <c r="C1613">
        <v>812</v>
      </c>
      <c r="D1613" t="s">
        <v>451</v>
      </c>
      <c r="E1613" t="s">
        <v>62</v>
      </c>
      <c r="F1613">
        <v>74</v>
      </c>
      <c r="G1613">
        <v>4</v>
      </c>
      <c r="H1613">
        <v>5</v>
      </c>
      <c r="I1613">
        <v>-200</v>
      </c>
    </row>
    <row r="1614" spans="1:9">
      <c r="A1614">
        <v>1613</v>
      </c>
      <c r="B1614">
        <v>1222</v>
      </c>
      <c r="C1614">
        <v>814</v>
      </c>
      <c r="D1614" t="s">
        <v>451</v>
      </c>
      <c r="E1614" t="s">
        <v>484</v>
      </c>
      <c r="F1614">
        <v>73</v>
      </c>
      <c r="G1614">
        <v>136.5</v>
      </c>
      <c r="H1614">
        <v>139.5</v>
      </c>
      <c r="I1614">
        <v>105</v>
      </c>
    </row>
    <row r="1615" spans="1:9">
      <c r="A1615">
        <v>1614</v>
      </c>
      <c r="B1615">
        <v>1222</v>
      </c>
      <c r="C1615">
        <v>816</v>
      </c>
      <c r="D1615" t="s">
        <v>451</v>
      </c>
      <c r="E1615" t="s">
        <v>494</v>
      </c>
      <c r="F1615">
        <v>75</v>
      </c>
      <c r="G1615">
        <v>27</v>
      </c>
      <c r="H1615">
        <v>26.5</v>
      </c>
      <c r="I1615" t="s">
        <v>488</v>
      </c>
    </row>
    <row r="1616" spans="1:9">
      <c r="A1616">
        <v>1615</v>
      </c>
      <c r="B1616">
        <v>1222</v>
      </c>
      <c r="C1616">
        <v>818</v>
      </c>
      <c r="D1616" t="s">
        <v>451</v>
      </c>
      <c r="E1616" t="s">
        <v>225</v>
      </c>
      <c r="F1616">
        <v>75</v>
      </c>
      <c r="G1616">
        <v>21</v>
      </c>
      <c r="H1616">
        <v>22.5</v>
      </c>
      <c r="I1616">
        <v>-10000</v>
      </c>
    </row>
    <row r="1617" spans="1:9">
      <c r="A1617">
        <v>1616</v>
      </c>
      <c r="B1617">
        <v>1222</v>
      </c>
      <c r="C1617">
        <v>820</v>
      </c>
      <c r="D1617" t="s">
        <v>451</v>
      </c>
      <c r="E1617" t="s">
        <v>518</v>
      </c>
      <c r="F1617">
        <v>65</v>
      </c>
      <c r="G1617">
        <v>136</v>
      </c>
      <c r="H1617">
        <v>131.5</v>
      </c>
      <c r="I1617">
        <v>120</v>
      </c>
    </row>
    <row r="1618" spans="1:9">
      <c r="A1618">
        <v>1617</v>
      </c>
      <c r="B1618">
        <v>1222</v>
      </c>
      <c r="C1618">
        <v>822</v>
      </c>
      <c r="D1618" t="s">
        <v>451</v>
      </c>
      <c r="E1618" t="s">
        <v>454</v>
      </c>
      <c r="F1618">
        <v>80</v>
      </c>
      <c r="G1618">
        <v>151</v>
      </c>
      <c r="H1618">
        <v>147.5</v>
      </c>
      <c r="I1618">
        <v>130</v>
      </c>
    </row>
    <row r="1619" spans="1:9">
      <c r="A1619">
        <v>1618</v>
      </c>
      <c r="B1619">
        <v>1222</v>
      </c>
      <c r="C1619">
        <v>824</v>
      </c>
      <c r="D1619" t="s">
        <v>451</v>
      </c>
      <c r="E1619" t="s">
        <v>357</v>
      </c>
      <c r="F1619">
        <v>44</v>
      </c>
      <c r="G1619">
        <v>135.5</v>
      </c>
      <c r="H1619">
        <v>133.5</v>
      </c>
      <c r="I1619">
        <v>700</v>
      </c>
    </row>
    <row r="1620" spans="1:9">
      <c r="A1620">
        <v>1619</v>
      </c>
      <c r="B1620">
        <v>1222</v>
      </c>
      <c r="C1620">
        <v>828</v>
      </c>
      <c r="D1620" t="s">
        <v>451</v>
      </c>
      <c r="E1620" t="s">
        <v>246</v>
      </c>
      <c r="F1620">
        <v>77</v>
      </c>
      <c r="G1620">
        <v>9</v>
      </c>
      <c r="H1620">
        <v>7</v>
      </c>
      <c r="I1620">
        <v>-310</v>
      </c>
    </row>
    <row r="1621" spans="1:9">
      <c r="A1621">
        <v>1620</v>
      </c>
      <c r="B1621">
        <v>1222</v>
      </c>
      <c r="C1621">
        <v>830</v>
      </c>
      <c r="D1621" t="s">
        <v>451</v>
      </c>
      <c r="E1621" t="s">
        <v>508</v>
      </c>
      <c r="F1621">
        <v>76</v>
      </c>
      <c r="G1621">
        <v>18</v>
      </c>
      <c r="H1621">
        <v>18</v>
      </c>
      <c r="I1621">
        <v>-3000</v>
      </c>
    </row>
    <row r="1622" spans="1:9">
      <c r="A1622">
        <v>1621</v>
      </c>
      <c r="B1622">
        <v>1222</v>
      </c>
      <c r="C1622">
        <v>832</v>
      </c>
      <c r="D1622" t="s">
        <v>451</v>
      </c>
      <c r="E1622" t="s">
        <v>404</v>
      </c>
      <c r="F1622">
        <v>68</v>
      </c>
      <c r="G1622">
        <v>22</v>
      </c>
      <c r="H1622">
        <v>21.5</v>
      </c>
      <c r="I1622">
        <v>-8000</v>
      </c>
    </row>
    <row r="1623" spans="1:9">
      <c r="A1623">
        <v>1622</v>
      </c>
      <c r="B1623">
        <v>1222</v>
      </c>
      <c r="C1623">
        <v>836</v>
      </c>
      <c r="D1623" t="s">
        <v>451</v>
      </c>
      <c r="E1623" t="s">
        <v>461</v>
      </c>
      <c r="F1623">
        <v>57</v>
      </c>
      <c r="G1623">
        <v>17</v>
      </c>
      <c r="H1623">
        <v>17.5</v>
      </c>
      <c r="I1623">
        <v>-2500</v>
      </c>
    </row>
    <row r="1624" spans="1:9">
      <c r="A1624">
        <v>1623</v>
      </c>
      <c r="B1624">
        <v>1222</v>
      </c>
      <c r="C1624">
        <v>838</v>
      </c>
      <c r="D1624" t="s">
        <v>451</v>
      </c>
      <c r="E1624" t="s">
        <v>68</v>
      </c>
      <c r="F1624">
        <v>76</v>
      </c>
      <c r="G1624">
        <v>10</v>
      </c>
      <c r="H1624">
        <v>12</v>
      </c>
      <c r="I1624">
        <v>-750</v>
      </c>
    </row>
    <row r="1625" spans="1:9">
      <c r="A1625">
        <v>1624</v>
      </c>
      <c r="B1625">
        <v>1222</v>
      </c>
      <c r="C1625">
        <v>840</v>
      </c>
      <c r="D1625" t="s">
        <v>451</v>
      </c>
      <c r="E1625" t="s">
        <v>233</v>
      </c>
      <c r="F1625">
        <v>58</v>
      </c>
      <c r="G1625">
        <v>13.5</v>
      </c>
      <c r="H1625">
        <v>12</v>
      </c>
      <c r="I1625">
        <v>-750</v>
      </c>
    </row>
    <row r="1626" spans="1:9">
      <c r="A1626">
        <v>1625</v>
      </c>
      <c r="B1626">
        <v>1222</v>
      </c>
      <c r="C1626">
        <v>842</v>
      </c>
      <c r="D1626" t="s">
        <v>451</v>
      </c>
      <c r="E1626" t="s">
        <v>583</v>
      </c>
      <c r="F1626">
        <v>54</v>
      </c>
      <c r="G1626">
        <v>124</v>
      </c>
      <c r="H1626">
        <v>123.5</v>
      </c>
      <c r="I1626">
        <v>600</v>
      </c>
    </row>
    <row r="1627" spans="1:9">
      <c r="A1627">
        <v>1626</v>
      </c>
      <c r="B1627">
        <v>1222</v>
      </c>
      <c r="C1627">
        <v>846</v>
      </c>
      <c r="D1627" t="s">
        <v>451</v>
      </c>
      <c r="E1627" t="s">
        <v>342</v>
      </c>
      <c r="F1627">
        <v>78</v>
      </c>
      <c r="G1627">
        <v>8.5</v>
      </c>
      <c r="H1627">
        <v>8</v>
      </c>
      <c r="I1627">
        <v>-360</v>
      </c>
    </row>
    <row r="1628" spans="1:9">
      <c r="A1628">
        <v>1627</v>
      </c>
      <c r="B1628">
        <v>1222</v>
      </c>
      <c r="C1628">
        <v>850</v>
      </c>
      <c r="D1628" t="s">
        <v>451</v>
      </c>
      <c r="E1628" t="s">
        <v>497</v>
      </c>
      <c r="F1628">
        <v>77</v>
      </c>
      <c r="G1628">
        <v>16</v>
      </c>
      <c r="H1628">
        <v>14.5</v>
      </c>
      <c r="I1628">
        <v>-1200</v>
      </c>
    </row>
    <row r="1629" spans="1:9">
      <c r="A1629">
        <v>1628</v>
      </c>
      <c r="B1629">
        <v>1222</v>
      </c>
      <c r="C1629">
        <v>852</v>
      </c>
      <c r="D1629" t="s">
        <v>451</v>
      </c>
      <c r="E1629" t="s">
        <v>122</v>
      </c>
      <c r="F1629">
        <v>93</v>
      </c>
      <c r="G1629">
        <v>153</v>
      </c>
      <c r="H1629">
        <v>153.5</v>
      </c>
      <c r="I1629">
        <v>230</v>
      </c>
    </row>
    <row r="1630" spans="1:9">
      <c r="A1630">
        <v>1629</v>
      </c>
      <c r="B1630">
        <v>1222</v>
      </c>
      <c r="C1630">
        <v>856</v>
      </c>
      <c r="D1630" t="s">
        <v>451</v>
      </c>
      <c r="E1630" t="s">
        <v>218</v>
      </c>
      <c r="F1630">
        <v>75</v>
      </c>
      <c r="G1630">
        <v>7</v>
      </c>
      <c r="H1630">
        <v>5.5</v>
      </c>
      <c r="I1630">
        <v>-230</v>
      </c>
    </row>
    <row r="1631" spans="1:9">
      <c r="A1631">
        <v>1630</v>
      </c>
      <c r="B1631">
        <v>1222</v>
      </c>
      <c r="C1631">
        <v>860</v>
      </c>
      <c r="D1631" t="s">
        <v>451</v>
      </c>
      <c r="E1631" t="s">
        <v>481</v>
      </c>
      <c r="F1631">
        <v>72</v>
      </c>
      <c r="G1631">
        <v>9</v>
      </c>
      <c r="H1631">
        <v>7</v>
      </c>
      <c r="I1631">
        <v>-300</v>
      </c>
    </row>
    <row r="1632" spans="1:9">
      <c r="A1632">
        <v>1631</v>
      </c>
      <c r="B1632">
        <v>1222</v>
      </c>
      <c r="C1632">
        <v>868</v>
      </c>
      <c r="D1632" t="s">
        <v>451</v>
      </c>
      <c r="E1632" t="s">
        <v>428</v>
      </c>
      <c r="F1632">
        <v>76</v>
      </c>
      <c r="G1632">
        <v>4.5</v>
      </c>
      <c r="H1632">
        <v>4.5</v>
      </c>
      <c r="I1632">
        <v>-190</v>
      </c>
    </row>
    <row r="1633" spans="1:9">
      <c r="A1633">
        <v>1632</v>
      </c>
      <c r="B1633">
        <v>1222</v>
      </c>
      <c r="C1633">
        <v>306742</v>
      </c>
      <c r="D1633" t="s">
        <v>451</v>
      </c>
      <c r="E1633" t="s">
        <v>562</v>
      </c>
      <c r="F1633">
        <v>66</v>
      </c>
      <c r="G1633">
        <v>7.5</v>
      </c>
      <c r="H1633">
        <v>6.5</v>
      </c>
      <c r="I1633">
        <v>-280</v>
      </c>
    </row>
    <row r="1634" spans="1:9">
      <c r="A1634">
        <v>1633</v>
      </c>
      <c r="B1634">
        <v>1222</v>
      </c>
      <c r="C1634">
        <v>306744</v>
      </c>
      <c r="D1634" t="s">
        <v>451</v>
      </c>
      <c r="E1634" t="s">
        <v>231</v>
      </c>
      <c r="F1634">
        <v>69</v>
      </c>
      <c r="G1634">
        <v>151</v>
      </c>
      <c r="H1634">
        <v>1</v>
      </c>
      <c r="I1634">
        <v>-115</v>
      </c>
    </row>
    <row r="1635" spans="1:9">
      <c r="A1635">
        <v>1634</v>
      </c>
      <c r="B1635">
        <v>1222</v>
      </c>
      <c r="C1635">
        <v>306746</v>
      </c>
      <c r="D1635" t="s">
        <v>451</v>
      </c>
      <c r="E1635" t="s">
        <v>425</v>
      </c>
      <c r="F1635">
        <v>61</v>
      </c>
      <c r="G1635">
        <v>2</v>
      </c>
      <c r="H1635">
        <v>3.5</v>
      </c>
      <c r="I1635">
        <v>-175</v>
      </c>
    </row>
    <row r="1636" spans="1:9">
      <c r="A1636">
        <v>1635</v>
      </c>
      <c r="B1636">
        <v>1222</v>
      </c>
      <c r="C1636">
        <v>306748</v>
      </c>
      <c r="D1636" t="s">
        <v>451</v>
      </c>
      <c r="E1636" t="s">
        <v>640</v>
      </c>
      <c r="F1636">
        <v>85</v>
      </c>
      <c r="G1636">
        <v>146</v>
      </c>
      <c r="H1636">
        <v>147.5</v>
      </c>
      <c r="I1636">
        <v>210</v>
      </c>
    </row>
    <row r="1637" spans="1:9">
      <c r="A1637">
        <v>1636</v>
      </c>
      <c r="B1637">
        <v>1222</v>
      </c>
      <c r="C1637">
        <v>306750</v>
      </c>
      <c r="D1637" t="s">
        <v>451</v>
      </c>
      <c r="E1637" t="s">
        <v>530</v>
      </c>
      <c r="F1637">
        <v>68</v>
      </c>
      <c r="G1637">
        <v>133</v>
      </c>
      <c r="H1637">
        <v>138</v>
      </c>
      <c r="I1637">
        <v>130</v>
      </c>
    </row>
    <row r="1638" spans="1:9">
      <c r="A1638">
        <v>1637</v>
      </c>
      <c r="B1638">
        <v>1222</v>
      </c>
      <c r="C1638">
        <v>306752</v>
      </c>
      <c r="D1638" t="s">
        <v>451</v>
      </c>
      <c r="E1638" t="s">
        <v>424</v>
      </c>
      <c r="F1638">
        <v>80</v>
      </c>
      <c r="G1638">
        <v>5</v>
      </c>
      <c r="H1638">
        <v>4.5</v>
      </c>
      <c r="I1638">
        <v>-190</v>
      </c>
    </row>
    <row r="1639" spans="1:9">
      <c r="A1639">
        <v>1638</v>
      </c>
      <c r="B1639">
        <v>1222</v>
      </c>
      <c r="C1639">
        <v>306754</v>
      </c>
      <c r="D1639" t="s">
        <v>451</v>
      </c>
      <c r="E1639" t="s">
        <v>533</v>
      </c>
      <c r="F1639">
        <v>80</v>
      </c>
      <c r="G1639">
        <v>11.5</v>
      </c>
      <c r="H1639">
        <v>12</v>
      </c>
      <c r="I1639">
        <v>-700</v>
      </c>
    </row>
    <row r="1640" spans="1:9">
      <c r="A1640">
        <v>1639</v>
      </c>
      <c r="B1640">
        <v>1222</v>
      </c>
      <c r="C1640">
        <v>306756</v>
      </c>
      <c r="D1640" t="s">
        <v>451</v>
      </c>
      <c r="E1640" t="s">
        <v>468</v>
      </c>
      <c r="F1640">
        <v>92</v>
      </c>
      <c r="G1640">
        <v>12.5</v>
      </c>
      <c r="H1640">
        <v>13.5</v>
      </c>
      <c r="I1640">
        <v>-1100</v>
      </c>
    </row>
    <row r="1641" spans="1:9">
      <c r="A1641">
        <v>1640</v>
      </c>
      <c r="B1641">
        <v>1222</v>
      </c>
      <c r="C1641">
        <v>306758</v>
      </c>
      <c r="D1641" t="s">
        <v>451</v>
      </c>
      <c r="E1641" t="s">
        <v>569</v>
      </c>
      <c r="F1641">
        <v>83</v>
      </c>
      <c r="G1641">
        <v>11</v>
      </c>
      <c r="H1641">
        <v>10.5</v>
      </c>
      <c r="I1641">
        <v>-650</v>
      </c>
    </row>
    <row r="1642" spans="1:9">
      <c r="A1642">
        <v>1641</v>
      </c>
      <c r="B1642">
        <v>1222</v>
      </c>
      <c r="C1642">
        <v>306760</v>
      </c>
      <c r="D1642" t="s">
        <v>451</v>
      </c>
      <c r="E1642" t="s">
        <v>564</v>
      </c>
      <c r="F1642">
        <v>73</v>
      </c>
      <c r="G1642">
        <v>156</v>
      </c>
      <c r="H1642">
        <v>153</v>
      </c>
      <c r="I1642">
        <v>240</v>
      </c>
    </row>
    <row r="1643" spans="1:9">
      <c r="A1643">
        <v>1642</v>
      </c>
      <c r="B1643">
        <v>1222</v>
      </c>
      <c r="C1643">
        <v>306762</v>
      </c>
      <c r="D1643" t="s">
        <v>451</v>
      </c>
      <c r="E1643" t="s">
        <v>292</v>
      </c>
      <c r="F1643">
        <v>70</v>
      </c>
      <c r="G1643">
        <v>18</v>
      </c>
      <c r="H1643">
        <v>18.5</v>
      </c>
      <c r="I1643">
        <v>-3000</v>
      </c>
    </row>
    <row r="1644" spans="1:9">
      <c r="A1644">
        <v>1643</v>
      </c>
      <c r="B1644">
        <v>1222</v>
      </c>
      <c r="C1644">
        <v>306764</v>
      </c>
      <c r="D1644" t="s">
        <v>451</v>
      </c>
      <c r="E1644" t="s">
        <v>402</v>
      </c>
      <c r="F1644">
        <v>93</v>
      </c>
      <c r="G1644">
        <v>27</v>
      </c>
      <c r="H1644">
        <v>31</v>
      </c>
      <c r="I1644">
        <v>-9900</v>
      </c>
    </row>
    <row r="1645" spans="1:9">
      <c r="A1645">
        <v>1644</v>
      </c>
      <c r="B1645">
        <v>1222</v>
      </c>
      <c r="C1645">
        <v>306766</v>
      </c>
      <c r="D1645" t="s">
        <v>451</v>
      </c>
      <c r="E1645" t="s">
        <v>509</v>
      </c>
      <c r="F1645">
        <v>65</v>
      </c>
      <c r="G1645">
        <v>13.5</v>
      </c>
      <c r="H1645">
        <v>12</v>
      </c>
      <c r="I1645">
        <v>-900</v>
      </c>
    </row>
    <row r="1646" spans="1:9">
      <c r="A1646">
        <v>1645</v>
      </c>
      <c r="B1646">
        <v>1222</v>
      </c>
      <c r="C1646">
        <v>306768</v>
      </c>
      <c r="D1646" t="s">
        <v>451</v>
      </c>
      <c r="E1646" t="s">
        <v>514</v>
      </c>
      <c r="F1646">
        <v>85</v>
      </c>
      <c r="G1646">
        <v>23.5</v>
      </c>
      <c r="H1646">
        <v>26</v>
      </c>
      <c r="I1646">
        <v>-10000</v>
      </c>
    </row>
    <row r="1647" spans="1:9">
      <c r="A1647">
        <v>1646</v>
      </c>
      <c r="B1647">
        <v>1223</v>
      </c>
      <c r="C1647">
        <v>886</v>
      </c>
      <c r="D1647" t="s">
        <v>451</v>
      </c>
      <c r="E1647" t="s">
        <v>428</v>
      </c>
      <c r="F1647">
        <v>62</v>
      </c>
      <c r="G1647">
        <v>127</v>
      </c>
      <c r="H1647">
        <v>127</v>
      </c>
      <c r="I1647">
        <v>115</v>
      </c>
    </row>
    <row r="1648" spans="1:9">
      <c r="A1648">
        <v>1647</v>
      </c>
      <c r="B1648">
        <v>1223</v>
      </c>
      <c r="C1648">
        <v>306776</v>
      </c>
      <c r="D1648" t="s">
        <v>451</v>
      </c>
      <c r="E1648" t="s">
        <v>541</v>
      </c>
      <c r="F1648">
        <v>91</v>
      </c>
      <c r="G1648">
        <v>12</v>
      </c>
      <c r="H1648">
        <v>12</v>
      </c>
      <c r="I1648">
        <v>-700</v>
      </c>
    </row>
    <row r="1649" spans="1:9">
      <c r="A1649">
        <v>1648</v>
      </c>
      <c r="B1649">
        <v>1223</v>
      </c>
      <c r="C1649">
        <v>306778</v>
      </c>
      <c r="D1649" t="s">
        <v>451</v>
      </c>
      <c r="E1649" t="s">
        <v>391</v>
      </c>
      <c r="F1649">
        <v>85</v>
      </c>
      <c r="G1649">
        <v>20</v>
      </c>
      <c r="H1649">
        <v>18.5</v>
      </c>
      <c r="I1649">
        <v>-2500</v>
      </c>
    </row>
    <row r="1650" spans="1:9">
      <c r="A1650">
        <v>1649</v>
      </c>
      <c r="B1650">
        <v>1223</v>
      </c>
      <c r="C1650">
        <v>306780</v>
      </c>
      <c r="D1650" t="s">
        <v>451</v>
      </c>
      <c r="E1650" t="s">
        <v>458</v>
      </c>
      <c r="F1650">
        <v>69</v>
      </c>
      <c r="G1650">
        <v>20</v>
      </c>
      <c r="H1650">
        <v>17</v>
      </c>
      <c r="I1650">
        <v>-2000</v>
      </c>
    </row>
    <row r="1651" spans="1:9">
      <c r="A1651">
        <v>1650</v>
      </c>
      <c r="B1651">
        <v>1225</v>
      </c>
      <c r="C1651">
        <v>892</v>
      </c>
      <c r="D1651" t="s">
        <v>451</v>
      </c>
      <c r="E1651" t="s">
        <v>342</v>
      </c>
      <c r="F1651">
        <v>80</v>
      </c>
      <c r="G1651">
        <v>16</v>
      </c>
      <c r="H1651">
        <v>15.5</v>
      </c>
      <c r="I1651">
        <v>-1400</v>
      </c>
    </row>
    <row r="1652" spans="1:9">
      <c r="A1652">
        <v>1651</v>
      </c>
      <c r="B1652">
        <v>1225</v>
      </c>
      <c r="C1652">
        <v>900</v>
      </c>
      <c r="D1652" t="s">
        <v>451</v>
      </c>
      <c r="E1652" t="s">
        <v>428</v>
      </c>
      <c r="F1652">
        <v>58</v>
      </c>
      <c r="G1652">
        <v>132</v>
      </c>
      <c r="H1652">
        <v>4.5</v>
      </c>
      <c r="I1652">
        <v>-190</v>
      </c>
    </row>
    <row r="1653" spans="1:9">
      <c r="A1653">
        <v>1652</v>
      </c>
      <c r="B1653">
        <v>1227</v>
      </c>
      <c r="C1653">
        <v>602</v>
      </c>
      <c r="D1653" t="s">
        <v>451</v>
      </c>
      <c r="E1653" t="s">
        <v>45</v>
      </c>
      <c r="F1653">
        <v>83</v>
      </c>
      <c r="G1653">
        <v>7.5</v>
      </c>
      <c r="H1653">
        <v>7</v>
      </c>
      <c r="I1653">
        <v>-300</v>
      </c>
    </row>
    <row r="1654" spans="1:9">
      <c r="A1654">
        <v>1653</v>
      </c>
      <c r="B1654">
        <v>1227</v>
      </c>
      <c r="C1654">
        <v>306786</v>
      </c>
      <c r="D1654" t="s">
        <v>451</v>
      </c>
      <c r="E1654" t="s">
        <v>531</v>
      </c>
      <c r="F1654">
        <v>59</v>
      </c>
      <c r="G1654">
        <v>5.5</v>
      </c>
      <c r="H1654">
        <v>8</v>
      </c>
      <c r="I1654">
        <v>-360</v>
      </c>
    </row>
    <row r="1655" spans="1:9">
      <c r="A1655">
        <v>1654</v>
      </c>
      <c r="B1655">
        <v>1227</v>
      </c>
      <c r="C1655">
        <v>306788</v>
      </c>
      <c r="D1655" t="s">
        <v>451</v>
      </c>
      <c r="E1655" t="s">
        <v>470</v>
      </c>
      <c r="F1655">
        <v>64</v>
      </c>
      <c r="G1655">
        <v>15.5</v>
      </c>
      <c r="H1655">
        <v>16.5</v>
      </c>
      <c r="I1655">
        <v>-2000</v>
      </c>
    </row>
    <row r="1656" spans="1:9">
      <c r="A1656">
        <v>1655</v>
      </c>
      <c r="B1656">
        <v>1227</v>
      </c>
      <c r="C1656">
        <v>306790</v>
      </c>
      <c r="D1656" t="s">
        <v>451</v>
      </c>
      <c r="E1656" t="s">
        <v>513</v>
      </c>
      <c r="F1656">
        <v>110</v>
      </c>
      <c r="G1656">
        <v>27</v>
      </c>
      <c r="H1656">
        <v>31.5</v>
      </c>
      <c r="I1656">
        <v>-250000</v>
      </c>
    </row>
    <row r="1657" spans="1:9">
      <c r="A1657">
        <v>1656</v>
      </c>
      <c r="B1657">
        <v>1227</v>
      </c>
      <c r="C1657">
        <v>306792</v>
      </c>
      <c r="D1657" t="s">
        <v>451</v>
      </c>
      <c r="E1657" t="s">
        <v>123</v>
      </c>
      <c r="F1657">
        <v>97</v>
      </c>
      <c r="G1657">
        <v>27.5</v>
      </c>
      <c r="H1657">
        <v>30</v>
      </c>
      <c r="I1657">
        <v>-250000</v>
      </c>
    </row>
    <row r="1658" spans="1:9">
      <c r="A1658">
        <v>1657</v>
      </c>
      <c r="B1658">
        <v>1228</v>
      </c>
      <c r="C1658">
        <v>608</v>
      </c>
      <c r="D1658" t="s">
        <v>451</v>
      </c>
      <c r="E1658" t="s">
        <v>357</v>
      </c>
      <c r="F1658">
        <v>55</v>
      </c>
      <c r="G1658">
        <v>137.5</v>
      </c>
      <c r="H1658">
        <v>136.5</v>
      </c>
      <c r="I1658">
        <v>525</v>
      </c>
    </row>
    <row r="1659" spans="1:9">
      <c r="A1659">
        <v>1658</v>
      </c>
      <c r="B1659">
        <v>1228</v>
      </c>
      <c r="C1659">
        <v>610</v>
      </c>
      <c r="D1659" t="s">
        <v>451</v>
      </c>
      <c r="E1659" t="s">
        <v>440</v>
      </c>
      <c r="F1659">
        <v>59</v>
      </c>
      <c r="G1659">
        <v>126.5</v>
      </c>
      <c r="H1659">
        <v>131</v>
      </c>
      <c r="I1659">
        <v>285</v>
      </c>
    </row>
    <row r="1660" spans="1:9">
      <c r="A1660">
        <v>1659</v>
      </c>
      <c r="B1660">
        <v>1228</v>
      </c>
      <c r="C1660">
        <v>612</v>
      </c>
      <c r="D1660" t="s">
        <v>451</v>
      </c>
      <c r="E1660" t="s">
        <v>220</v>
      </c>
      <c r="F1660">
        <v>74</v>
      </c>
      <c r="G1660">
        <v>14.5</v>
      </c>
      <c r="H1660">
        <v>12.5</v>
      </c>
      <c r="I1660">
        <v>-750</v>
      </c>
    </row>
    <row r="1661" spans="1:9">
      <c r="A1661">
        <v>1660</v>
      </c>
      <c r="B1661">
        <v>1228</v>
      </c>
      <c r="C1661">
        <v>614</v>
      </c>
      <c r="D1661" t="s">
        <v>451</v>
      </c>
      <c r="E1661" t="s">
        <v>326</v>
      </c>
      <c r="F1661">
        <v>69</v>
      </c>
      <c r="G1661">
        <v>8</v>
      </c>
      <c r="H1661">
        <v>8.5</v>
      </c>
      <c r="I1661">
        <v>-400</v>
      </c>
    </row>
    <row r="1662" spans="1:9">
      <c r="A1662">
        <v>1661</v>
      </c>
      <c r="B1662">
        <v>1228</v>
      </c>
      <c r="C1662">
        <v>616</v>
      </c>
      <c r="D1662" t="s">
        <v>451</v>
      </c>
      <c r="E1662" t="s">
        <v>140</v>
      </c>
      <c r="F1662">
        <v>78</v>
      </c>
      <c r="G1662">
        <v>3.5</v>
      </c>
      <c r="H1662">
        <v>138.5</v>
      </c>
      <c r="I1662">
        <v>105</v>
      </c>
    </row>
    <row r="1663" spans="1:9">
      <c r="A1663">
        <v>1662</v>
      </c>
      <c r="B1663">
        <v>1228</v>
      </c>
      <c r="C1663">
        <v>618</v>
      </c>
      <c r="D1663" t="s">
        <v>451</v>
      </c>
      <c r="E1663" t="s">
        <v>301</v>
      </c>
      <c r="F1663">
        <v>78</v>
      </c>
      <c r="G1663">
        <v>11</v>
      </c>
      <c r="H1663">
        <v>10</v>
      </c>
      <c r="I1663">
        <v>-500</v>
      </c>
    </row>
    <row r="1664" spans="1:9">
      <c r="A1664">
        <v>1663</v>
      </c>
      <c r="B1664">
        <v>1228</v>
      </c>
      <c r="C1664">
        <v>620</v>
      </c>
      <c r="D1664" t="s">
        <v>451</v>
      </c>
      <c r="E1664" t="s">
        <v>653</v>
      </c>
      <c r="F1664">
        <v>70</v>
      </c>
      <c r="G1664">
        <v>12.5</v>
      </c>
      <c r="H1664">
        <v>11.5</v>
      </c>
      <c r="I1664">
        <v>-700</v>
      </c>
    </row>
    <row r="1665" spans="1:9">
      <c r="A1665">
        <v>1664</v>
      </c>
      <c r="B1665">
        <v>1228</v>
      </c>
      <c r="C1665">
        <v>622</v>
      </c>
      <c r="D1665" t="s">
        <v>451</v>
      </c>
      <c r="E1665" t="s">
        <v>325</v>
      </c>
      <c r="F1665">
        <v>43</v>
      </c>
      <c r="G1665" t="s">
        <v>465</v>
      </c>
      <c r="H1665">
        <v>1.5</v>
      </c>
      <c r="I1665">
        <v>-120</v>
      </c>
    </row>
    <row r="1666" spans="1:9">
      <c r="A1666">
        <v>1665</v>
      </c>
      <c r="B1666">
        <v>1228</v>
      </c>
      <c r="C1666">
        <v>624</v>
      </c>
      <c r="D1666" t="s">
        <v>451</v>
      </c>
      <c r="E1666" t="s">
        <v>122</v>
      </c>
      <c r="F1666">
        <v>89</v>
      </c>
      <c r="G1666">
        <v>153.5</v>
      </c>
      <c r="H1666">
        <v>149.5</v>
      </c>
      <c r="I1666">
        <v>130</v>
      </c>
    </row>
    <row r="1667" spans="1:9">
      <c r="A1667">
        <v>1666</v>
      </c>
      <c r="B1667">
        <v>1228</v>
      </c>
      <c r="C1667">
        <v>626</v>
      </c>
      <c r="D1667" t="s">
        <v>451</v>
      </c>
      <c r="E1667" t="s">
        <v>38</v>
      </c>
      <c r="F1667">
        <v>61</v>
      </c>
      <c r="G1667">
        <v>7.5</v>
      </c>
      <c r="H1667">
        <v>6</v>
      </c>
      <c r="I1667">
        <v>-240</v>
      </c>
    </row>
    <row r="1668" spans="1:9">
      <c r="A1668">
        <v>1667</v>
      </c>
      <c r="B1668">
        <v>1228</v>
      </c>
      <c r="C1668">
        <v>628</v>
      </c>
      <c r="D1668" t="s">
        <v>451</v>
      </c>
      <c r="E1668" t="s">
        <v>506</v>
      </c>
      <c r="F1668">
        <v>52</v>
      </c>
      <c r="G1668">
        <v>7</v>
      </c>
      <c r="H1668">
        <v>7</v>
      </c>
      <c r="I1668">
        <v>-290</v>
      </c>
    </row>
    <row r="1669" spans="1:9">
      <c r="A1669">
        <v>1668</v>
      </c>
      <c r="B1669">
        <v>1228</v>
      </c>
      <c r="C1669">
        <v>630</v>
      </c>
      <c r="D1669" t="s">
        <v>451</v>
      </c>
      <c r="E1669" t="s">
        <v>516</v>
      </c>
      <c r="F1669">
        <v>57</v>
      </c>
      <c r="G1669" t="s">
        <v>465</v>
      </c>
      <c r="H1669">
        <v>2</v>
      </c>
      <c r="I1669">
        <v>-135</v>
      </c>
    </row>
    <row r="1670" spans="1:9">
      <c r="A1670">
        <v>1669</v>
      </c>
      <c r="B1670">
        <v>1228</v>
      </c>
      <c r="C1670">
        <v>632</v>
      </c>
      <c r="D1670" t="s">
        <v>451</v>
      </c>
      <c r="E1670" t="s">
        <v>61</v>
      </c>
      <c r="F1670">
        <v>63</v>
      </c>
      <c r="G1670">
        <v>137.5</v>
      </c>
      <c r="H1670">
        <v>134</v>
      </c>
      <c r="I1670">
        <v>100</v>
      </c>
    </row>
    <row r="1671" spans="1:9">
      <c r="A1671">
        <v>1670</v>
      </c>
      <c r="B1671">
        <v>1228</v>
      </c>
      <c r="C1671">
        <v>634</v>
      </c>
      <c r="D1671" t="s">
        <v>451</v>
      </c>
      <c r="E1671" t="s">
        <v>536</v>
      </c>
      <c r="F1671">
        <v>55</v>
      </c>
      <c r="G1671">
        <v>3</v>
      </c>
      <c r="H1671">
        <v>1</v>
      </c>
      <c r="I1671">
        <v>-120</v>
      </c>
    </row>
    <row r="1672" spans="1:9">
      <c r="A1672">
        <v>1671</v>
      </c>
      <c r="B1672">
        <v>1228</v>
      </c>
      <c r="C1672">
        <v>636</v>
      </c>
      <c r="D1672" t="s">
        <v>451</v>
      </c>
      <c r="E1672" t="s">
        <v>621</v>
      </c>
      <c r="F1672">
        <v>67</v>
      </c>
      <c r="G1672">
        <v>1</v>
      </c>
      <c r="H1672">
        <v>3</v>
      </c>
      <c r="I1672">
        <v>-150</v>
      </c>
    </row>
    <row r="1673" spans="1:9">
      <c r="A1673">
        <v>1672</v>
      </c>
      <c r="B1673">
        <v>1228</v>
      </c>
      <c r="C1673">
        <v>638</v>
      </c>
      <c r="D1673" t="s">
        <v>451</v>
      </c>
      <c r="E1673" t="s">
        <v>476</v>
      </c>
      <c r="F1673">
        <v>88</v>
      </c>
      <c r="G1673">
        <v>8.5</v>
      </c>
      <c r="H1673">
        <v>6</v>
      </c>
      <c r="I1673">
        <v>-240</v>
      </c>
    </row>
    <row r="1674" spans="1:9">
      <c r="A1674">
        <v>1673</v>
      </c>
      <c r="B1674">
        <v>1228</v>
      </c>
      <c r="C1674">
        <v>640</v>
      </c>
      <c r="D1674" t="s">
        <v>451</v>
      </c>
      <c r="E1674" t="s">
        <v>43</v>
      </c>
      <c r="F1674">
        <v>60</v>
      </c>
      <c r="G1674">
        <v>142.5</v>
      </c>
      <c r="H1674">
        <v>143.5</v>
      </c>
      <c r="I1674">
        <v>155</v>
      </c>
    </row>
    <row r="1675" spans="1:9">
      <c r="A1675">
        <v>1674</v>
      </c>
      <c r="B1675">
        <v>1228</v>
      </c>
      <c r="C1675">
        <v>642</v>
      </c>
      <c r="D1675" t="s">
        <v>451</v>
      </c>
      <c r="E1675" t="s">
        <v>501</v>
      </c>
      <c r="F1675">
        <v>67</v>
      </c>
      <c r="G1675">
        <v>136.5</v>
      </c>
      <c r="H1675">
        <v>141</v>
      </c>
      <c r="I1675">
        <v>100</v>
      </c>
    </row>
    <row r="1676" spans="1:9">
      <c r="A1676">
        <v>1675</v>
      </c>
      <c r="B1676">
        <v>1228</v>
      </c>
      <c r="C1676">
        <v>644</v>
      </c>
      <c r="D1676" t="s">
        <v>451</v>
      </c>
      <c r="E1676" t="s">
        <v>490</v>
      </c>
      <c r="F1676">
        <v>79</v>
      </c>
      <c r="G1676">
        <v>160.5</v>
      </c>
      <c r="H1676">
        <v>162.5</v>
      </c>
      <c r="I1676">
        <v>110</v>
      </c>
    </row>
    <row r="1677" spans="1:9">
      <c r="A1677">
        <v>1676</v>
      </c>
      <c r="B1677">
        <v>1228</v>
      </c>
      <c r="C1677">
        <v>646</v>
      </c>
      <c r="D1677" t="s">
        <v>451</v>
      </c>
      <c r="E1677" t="s">
        <v>177</v>
      </c>
      <c r="F1677">
        <v>50</v>
      </c>
      <c r="G1677">
        <v>130.5</v>
      </c>
      <c r="H1677">
        <v>134.5</v>
      </c>
      <c r="I1677">
        <v>1200</v>
      </c>
    </row>
    <row r="1678" spans="1:9">
      <c r="A1678">
        <v>1677</v>
      </c>
      <c r="B1678">
        <v>1228</v>
      </c>
      <c r="C1678">
        <v>648</v>
      </c>
      <c r="D1678" t="s">
        <v>451</v>
      </c>
      <c r="E1678" t="s">
        <v>636</v>
      </c>
      <c r="F1678">
        <v>75</v>
      </c>
      <c r="G1678">
        <v>6.5</v>
      </c>
      <c r="H1678">
        <v>5.5</v>
      </c>
      <c r="I1678">
        <v>-220</v>
      </c>
    </row>
    <row r="1679" spans="1:9">
      <c r="A1679">
        <v>1678</v>
      </c>
      <c r="B1679">
        <v>1228</v>
      </c>
      <c r="C1679">
        <v>650</v>
      </c>
      <c r="D1679" t="s">
        <v>451</v>
      </c>
      <c r="E1679" t="s">
        <v>517</v>
      </c>
      <c r="F1679">
        <v>75</v>
      </c>
      <c r="G1679">
        <v>132</v>
      </c>
      <c r="H1679">
        <v>134.5</v>
      </c>
      <c r="I1679">
        <v>175</v>
      </c>
    </row>
    <row r="1680" spans="1:9">
      <c r="A1680">
        <v>1679</v>
      </c>
      <c r="B1680">
        <v>1228</v>
      </c>
      <c r="C1680">
        <v>652</v>
      </c>
      <c r="D1680" t="s">
        <v>451</v>
      </c>
      <c r="E1680" t="s">
        <v>408</v>
      </c>
      <c r="F1680">
        <v>74</v>
      </c>
      <c r="G1680">
        <v>2</v>
      </c>
      <c r="H1680">
        <v>2</v>
      </c>
      <c r="I1680">
        <v>-130</v>
      </c>
    </row>
    <row r="1681" spans="1:9">
      <c r="A1681">
        <v>1680</v>
      </c>
      <c r="B1681">
        <v>1228</v>
      </c>
      <c r="C1681">
        <v>654</v>
      </c>
      <c r="D1681" t="s">
        <v>451</v>
      </c>
      <c r="E1681" t="s">
        <v>578</v>
      </c>
      <c r="F1681">
        <v>58</v>
      </c>
      <c r="G1681">
        <v>3</v>
      </c>
      <c r="I1681">
        <v>-110</v>
      </c>
    </row>
    <row r="1682" spans="1:9">
      <c r="A1682">
        <v>1681</v>
      </c>
      <c r="B1682">
        <v>1228</v>
      </c>
      <c r="C1682">
        <v>656</v>
      </c>
      <c r="D1682" t="s">
        <v>451</v>
      </c>
      <c r="E1682" t="s">
        <v>482</v>
      </c>
      <c r="F1682">
        <v>71</v>
      </c>
      <c r="G1682">
        <v>17</v>
      </c>
      <c r="H1682">
        <v>17</v>
      </c>
      <c r="I1682">
        <v>-1800</v>
      </c>
    </row>
    <row r="1683" spans="1:9">
      <c r="A1683">
        <v>1682</v>
      </c>
      <c r="B1683">
        <v>1228</v>
      </c>
      <c r="C1683">
        <v>306502</v>
      </c>
      <c r="D1683" t="s">
        <v>451</v>
      </c>
      <c r="E1683" t="s">
        <v>63</v>
      </c>
      <c r="F1683">
        <v>67</v>
      </c>
      <c r="G1683">
        <v>137</v>
      </c>
      <c r="H1683">
        <v>137</v>
      </c>
      <c r="I1683">
        <v>-105</v>
      </c>
    </row>
    <row r="1684" spans="1:9">
      <c r="A1684">
        <v>1683</v>
      </c>
      <c r="B1684">
        <v>1228</v>
      </c>
      <c r="C1684">
        <v>306504</v>
      </c>
      <c r="D1684" t="s">
        <v>451</v>
      </c>
      <c r="E1684" t="s">
        <v>281</v>
      </c>
      <c r="F1684">
        <v>103</v>
      </c>
      <c r="G1684">
        <v>25</v>
      </c>
      <c r="H1684">
        <v>26</v>
      </c>
      <c r="I1684">
        <v>-10000</v>
      </c>
    </row>
    <row r="1685" spans="1:9">
      <c r="A1685">
        <v>1684</v>
      </c>
      <c r="B1685">
        <v>1228</v>
      </c>
      <c r="C1685">
        <v>306506</v>
      </c>
      <c r="D1685" t="s">
        <v>451</v>
      </c>
      <c r="E1685" t="s">
        <v>406</v>
      </c>
      <c r="F1685">
        <v>66</v>
      </c>
      <c r="G1685">
        <v>27.5</v>
      </c>
      <c r="H1685">
        <v>27</v>
      </c>
      <c r="I1685" t="s">
        <v>488</v>
      </c>
    </row>
    <row r="1686" spans="1:9">
      <c r="A1686">
        <v>1685</v>
      </c>
      <c r="B1686">
        <v>1228</v>
      </c>
      <c r="C1686">
        <v>306508</v>
      </c>
      <c r="D1686" t="s">
        <v>451</v>
      </c>
      <c r="E1686" t="s">
        <v>320</v>
      </c>
      <c r="F1686">
        <v>83</v>
      </c>
      <c r="G1686">
        <v>15</v>
      </c>
      <c r="H1686">
        <v>14.5</v>
      </c>
      <c r="I1686">
        <v>-1200</v>
      </c>
    </row>
    <row r="1687" spans="1:9">
      <c r="A1687">
        <v>1686</v>
      </c>
      <c r="B1687">
        <v>1228</v>
      </c>
      <c r="C1687">
        <v>306510</v>
      </c>
      <c r="D1687" t="s">
        <v>451</v>
      </c>
      <c r="E1687" t="s">
        <v>240</v>
      </c>
      <c r="F1687">
        <v>73</v>
      </c>
      <c r="G1687">
        <v>132.5</v>
      </c>
      <c r="H1687">
        <v>133.5</v>
      </c>
      <c r="I1687">
        <v>190</v>
      </c>
    </row>
    <row r="1688" spans="1:9">
      <c r="A1688">
        <v>1687</v>
      </c>
      <c r="B1688">
        <v>1228</v>
      </c>
      <c r="C1688">
        <v>306514</v>
      </c>
      <c r="D1688" t="s">
        <v>451</v>
      </c>
      <c r="E1688" t="s">
        <v>47</v>
      </c>
      <c r="F1688">
        <v>85</v>
      </c>
      <c r="G1688">
        <v>21.5</v>
      </c>
      <c r="H1688">
        <v>21</v>
      </c>
      <c r="I1688">
        <v>-4000</v>
      </c>
    </row>
    <row r="1689" spans="1:9">
      <c r="A1689">
        <v>1688</v>
      </c>
      <c r="B1689">
        <v>1229</v>
      </c>
      <c r="C1689">
        <v>662</v>
      </c>
      <c r="D1689" t="s">
        <v>451</v>
      </c>
      <c r="E1689" t="s">
        <v>316</v>
      </c>
      <c r="F1689">
        <v>63</v>
      </c>
      <c r="G1689">
        <v>16.5</v>
      </c>
      <c r="H1689">
        <v>13.5</v>
      </c>
      <c r="I1689">
        <v>-1200</v>
      </c>
    </row>
    <row r="1690" spans="1:9">
      <c r="A1690">
        <v>1689</v>
      </c>
      <c r="B1690">
        <v>1229</v>
      </c>
      <c r="C1690">
        <v>664</v>
      </c>
      <c r="D1690" t="s">
        <v>451</v>
      </c>
      <c r="E1690" t="s">
        <v>637</v>
      </c>
      <c r="F1690">
        <v>47</v>
      </c>
      <c r="G1690">
        <v>136</v>
      </c>
      <c r="H1690">
        <v>134.5</v>
      </c>
      <c r="I1690">
        <v>175</v>
      </c>
    </row>
    <row r="1691" spans="1:9">
      <c r="A1691">
        <v>1690</v>
      </c>
      <c r="B1691">
        <v>1229</v>
      </c>
      <c r="C1691">
        <v>666</v>
      </c>
      <c r="D1691" t="s">
        <v>451</v>
      </c>
      <c r="E1691" t="s">
        <v>355</v>
      </c>
      <c r="F1691">
        <v>62</v>
      </c>
      <c r="G1691">
        <v>13</v>
      </c>
      <c r="H1691">
        <v>11.5</v>
      </c>
      <c r="I1691">
        <v>-650</v>
      </c>
    </row>
    <row r="1692" spans="1:9">
      <c r="A1692">
        <v>1691</v>
      </c>
      <c r="B1692">
        <v>1229</v>
      </c>
      <c r="C1692">
        <v>668</v>
      </c>
      <c r="D1692" t="s">
        <v>451</v>
      </c>
      <c r="E1692" t="s">
        <v>489</v>
      </c>
      <c r="F1692">
        <v>82</v>
      </c>
      <c r="G1692">
        <v>4</v>
      </c>
      <c r="H1692">
        <v>2.5</v>
      </c>
      <c r="I1692">
        <v>-145</v>
      </c>
    </row>
    <row r="1693" spans="1:9">
      <c r="A1693">
        <v>1692</v>
      </c>
      <c r="B1693">
        <v>1229</v>
      </c>
      <c r="C1693">
        <v>670</v>
      </c>
      <c r="D1693" t="s">
        <v>451</v>
      </c>
      <c r="E1693" t="s">
        <v>219</v>
      </c>
      <c r="F1693">
        <v>52</v>
      </c>
      <c r="G1693">
        <v>2</v>
      </c>
      <c r="H1693">
        <v>3</v>
      </c>
      <c r="I1693">
        <v>-155</v>
      </c>
    </row>
    <row r="1694" spans="1:9">
      <c r="A1694">
        <v>1693</v>
      </c>
      <c r="B1694">
        <v>1229</v>
      </c>
      <c r="C1694">
        <v>672</v>
      </c>
      <c r="D1694" t="s">
        <v>451</v>
      </c>
      <c r="E1694" t="s">
        <v>547</v>
      </c>
      <c r="F1694">
        <v>47</v>
      </c>
      <c r="G1694">
        <v>142.5</v>
      </c>
      <c r="H1694">
        <v>143</v>
      </c>
      <c r="I1694">
        <v>185</v>
      </c>
    </row>
    <row r="1695" spans="1:9">
      <c r="A1695">
        <v>1694</v>
      </c>
      <c r="B1695">
        <v>1229</v>
      </c>
      <c r="C1695">
        <v>674</v>
      </c>
      <c r="D1695" t="s">
        <v>451</v>
      </c>
      <c r="E1695" t="s">
        <v>462</v>
      </c>
      <c r="F1695">
        <v>78</v>
      </c>
      <c r="G1695">
        <v>2.5</v>
      </c>
      <c r="H1695">
        <v>2.5</v>
      </c>
      <c r="I1695">
        <v>-150</v>
      </c>
    </row>
    <row r="1696" spans="1:9">
      <c r="A1696">
        <v>1695</v>
      </c>
      <c r="B1696">
        <v>1229</v>
      </c>
      <c r="C1696">
        <v>676</v>
      </c>
      <c r="D1696" t="s">
        <v>451</v>
      </c>
      <c r="E1696" t="s">
        <v>491</v>
      </c>
      <c r="F1696">
        <v>57</v>
      </c>
      <c r="G1696">
        <v>11.5</v>
      </c>
      <c r="H1696">
        <v>10.5</v>
      </c>
      <c r="I1696">
        <v>-600</v>
      </c>
    </row>
    <row r="1697" spans="1:9">
      <c r="A1697">
        <v>1696</v>
      </c>
      <c r="B1697">
        <v>1229</v>
      </c>
      <c r="C1697">
        <v>678</v>
      </c>
      <c r="D1697" t="s">
        <v>451</v>
      </c>
      <c r="E1697" t="s">
        <v>24</v>
      </c>
      <c r="F1697">
        <v>79</v>
      </c>
      <c r="G1697">
        <v>12</v>
      </c>
      <c r="H1697">
        <v>10</v>
      </c>
      <c r="I1697">
        <v>-500</v>
      </c>
    </row>
    <row r="1698" spans="1:9">
      <c r="A1698">
        <v>1697</v>
      </c>
      <c r="B1698">
        <v>1229</v>
      </c>
      <c r="C1698">
        <v>680</v>
      </c>
      <c r="D1698" t="s">
        <v>451</v>
      </c>
      <c r="E1698" t="s">
        <v>627</v>
      </c>
      <c r="F1698">
        <v>78</v>
      </c>
      <c r="G1698">
        <v>7</v>
      </c>
      <c r="H1698">
        <v>6</v>
      </c>
      <c r="I1698">
        <v>-250</v>
      </c>
    </row>
    <row r="1699" spans="1:9">
      <c r="A1699">
        <v>1698</v>
      </c>
      <c r="B1699">
        <v>1229</v>
      </c>
      <c r="C1699">
        <v>682</v>
      </c>
      <c r="D1699" t="s">
        <v>451</v>
      </c>
      <c r="E1699" t="s">
        <v>607</v>
      </c>
      <c r="F1699">
        <v>91</v>
      </c>
      <c r="G1699">
        <v>11</v>
      </c>
      <c r="H1699">
        <v>14</v>
      </c>
      <c r="I1699">
        <v>-1200</v>
      </c>
    </row>
    <row r="1700" spans="1:9">
      <c r="A1700">
        <v>1699</v>
      </c>
      <c r="B1700">
        <v>1229</v>
      </c>
      <c r="C1700">
        <v>684</v>
      </c>
      <c r="D1700" t="s">
        <v>451</v>
      </c>
      <c r="E1700" t="s">
        <v>353</v>
      </c>
      <c r="F1700">
        <v>73</v>
      </c>
      <c r="G1700">
        <v>148.5</v>
      </c>
      <c r="H1700">
        <v>1.5</v>
      </c>
      <c r="I1700">
        <v>-130</v>
      </c>
    </row>
    <row r="1701" spans="1:9">
      <c r="A1701">
        <v>1700</v>
      </c>
      <c r="B1701">
        <v>1229</v>
      </c>
      <c r="C1701">
        <v>686</v>
      </c>
      <c r="D1701" t="s">
        <v>451</v>
      </c>
      <c r="E1701" t="s">
        <v>234</v>
      </c>
      <c r="F1701">
        <v>61</v>
      </c>
      <c r="G1701">
        <v>22.5</v>
      </c>
      <c r="H1701">
        <v>21.5</v>
      </c>
      <c r="I1701">
        <v>-4000</v>
      </c>
    </row>
    <row r="1702" spans="1:9">
      <c r="A1702">
        <v>1701</v>
      </c>
      <c r="B1702">
        <v>1229</v>
      </c>
      <c r="C1702">
        <v>688</v>
      </c>
      <c r="D1702" t="s">
        <v>451</v>
      </c>
      <c r="E1702" t="s">
        <v>630</v>
      </c>
      <c r="F1702">
        <v>75</v>
      </c>
      <c r="G1702">
        <v>136.5</v>
      </c>
      <c r="H1702">
        <v>138.5</v>
      </c>
      <c r="I1702">
        <v>130</v>
      </c>
    </row>
    <row r="1703" spans="1:9">
      <c r="A1703">
        <v>1702</v>
      </c>
      <c r="B1703">
        <v>1229</v>
      </c>
      <c r="C1703">
        <v>690</v>
      </c>
      <c r="D1703" t="s">
        <v>451</v>
      </c>
      <c r="E1703" t="s">
        <v>532</v>
      </c>
      <c r="F1703">
        <v>76</v>
      </c>
      <c r="G1703">
        <v>147</v>
      </c>
      <c r="H1703">
        <v>147.5</v>
      </c>
      <c r="I1703">
        <v>270</v>
      </c>
    </row>
    <row r="1704" spans="1:9">
      <c r="A1704">
        <v>1703</v>
      </c>
      <c r="B1704">
        <v>1229</v>
      </c>
      <c r="C1704">
        <v>692</v>
      </c>
      <c r="D1704" t="s">
        <v>451</v>
      </c>
      <c r="E1704" t="s">
        <v>257</v>
      </c>
      <c r="F1704">
        <v>85</v>
      </c>
      <c r="G1704">
        <v>18.5</v>
      </c>
      <c r="H1704">
        <v>19.5</v>
      </c>
      <c r="I1704">
        <v>-3000</v>
      </c>
    </row>
    <row r="1705" spans="1:9">
      <c r="A1705">
        <v>1704</v>
      </c>
      <c r="B1705">
        <v>1229</v>
      </c>
      <c r="C1705">
        <v>694</v>
      </c>
      <c r="D1705" t="s">
        <v>451</v>
      </c>
      <c r="E1705" t="s">
        <v>397</v>
      </c>
      <c r="F1705">
        <v>83</v>
      </c>
      <c r="G1705" t="s">
        <v>465</v>
      </c>
      <c r="H1705">
        <v>2</v>
      </c>
      <c r="I1705">
        <v>-135</v>
      </c>
    </row>
    <row r="1706" spans="1:9">
      <c r="A1706">
        <v>1705</v>
      </c>
      <c r="B1706">
        <v>1229</v>
      </c>
      <c r="C1706">
        <v>696</v>
      </c>
      <c r="D1706" t="s">
        <v>451</v>
      </c>
      <c r="E1706" t="s">
        <v>576</v>
      </c>
      <c r="F1706">
        <v>76</v>
      </c>
      <c r="G1706">
        <v>15.5</v>
      </c>
      <c r="H1706">
        <v>14.5</v>
      </c>
      <c r="I1706">
        <v>-1400</v>
      </c>
    </row>
    <row r="1707" spans="1:9">
      <c r="A1707">
        <v>1706</v>
      </c>
      <c r="B1707">
        <v>1229</v>
      </c>
      <c r="C1707">
        <v>698</v>
      </c>
      <c r="D1707" t="s">
        <v>451</v>
      </c>
      <c r="E1707" t="s">
        <v>317</v>
      </c>
      <c r="F1707">
        <v>66</v>
      </c>
      <c r="G1707">
        <v>148</v>
      </c>
      <c r="H1707">
        <v>150</v>
      </c>
      <c r="I1707">
        <v>155</v>
      </c>
    </row>
    <row r="1708" spans="1:9">
      <c r="A1708">
        <v>1707</v>
      </c>
      <c r="B1708">
        <v>1229</v>
      </c>
      <c r="C1708">
        <v>700</v>
      </c>
      <c r="D1708" t="s">
        <v>451</v>
      </c>
      <c r="E1708" t="s">
        <v>622</v>
      </c>
      <c r="F1708">
        <v>77</v>
      </c>
      <c r="G1708">
        <v>149.5</v>
      </c>
      <c r="H1708">
        <v>146.5</v>
      </c>
      <c r="I1708">
        <v>140</v>
      </c>
    </row>
    <row r="1709" spans="1:9">
      <c r="A1709">
        <v>1708</v>
      </c>
      <c r="B1709">
        <v>1229</v>
      </c>
      <c r="C1709">
        <v>702</v>
      </c>
      <c r="D1709" t="s">
        <v>451</v>
      </c>
      <c r="E1709" t="s">
        <v>258</v>
      </c>
      <c r="F1709">
        <v>71</v>
      </c>
      <c r="G1709">
        <v>9.5</v>
      </c>
      <c r="H1709">
        <v>6</v>
      </c>
      <c r="I1709">
        <v>-260</v>
      </c>
    </row>
    <row r="1710" spans="1:9">
      <c r="A1710">
        <v>1709</v>
      </c>
      <c r="B1710">
        <v>1229</v>
      </c>
      <c r="C1710">
        <v>704</v>
      </c>
      <c r="D1710" t="s">
        <v>451</v>
      </c>
      <c r="E1710" t="s">
        <v>362</v>
      </c>
      <c r="F1710">
        <v>88</v>
      </c>
      <c r="G1710">
        <v>4.5</v>
      </c>
      <c r="H1710">
        <v>6</v>
      </c>
      <c r="I1710">
        <v>-250</v>
      </c>
    </row>
    <row r="1711" spans="1:9">
      <c r="A1711">
        <v>1710</v>
      </c>
      <c r="B1711">
        <v>1229</v>
      </c>
      <c r="C1711">
        <v>706</v>
      </c>
      <c r="D1711" t="s">
        <v>451</v>
      </c>
      <c r="E1711" t="s">
        <v>463</v>
      </c>
      <c r="F1711">
        <v>89</v>
      </c>
      <c r="G1711">
        <v>21.5</v>
      </c>
      <c r="H1711">
        <v>21.5</v>
      </c>
      <c r="I1711">
        <v>-5000</v>
      </c>
    </row>
    <row r="1712" spans="1:9">
      <c r="A1712">
        <v>1711</v>
      </c>
      <c r="B1712">
        <v>1229</v>
      </c>
      <c r="C1712">
        <v>708</v>
      </c>
      <c r="D1712" t="s">
        <v>451</v>
      </c>
      <c r="E1712" t="s">
        <v>68</v>
      </c>
      <c r="F1712">
        <v>79</v>
      </c>
      <c r="G1712">
        <v>16</v>
      </c>
      <c r="H1712">
        <v>15</v>
      </c>
      <c r="I1712">
        <v>-1600</v>
      </c>
    </row>
    <row r="1713" spans="1:9">
      <c r="A1713">
        <v>1712</v>
      </c>
      <c r="B1713">
        <v>1229</v>
      </c>
      <c r="C1713">
        <v>710</v>
      </c>
      <c r="D1713" t="s">
        <v>451</v>
      </c>
      <c r="E1713" t="s">
        <v>533</v>
      </c>
      <c r="F1713">
        <v>75</v>
      </c>
      <c r="G1713">
        <v>4.5</v>
      </c>
      <c r="H1713">
        <v>4.5</v>
      </c>
      <c r="I1713">
        <v>-190</v>
      </c>
    </row>
    <row r="1714" spans="1:9">
      <c r="A1714">
        <v>1713</v>
      </c>
      <c r="B1714">
        <v>1229</v>
      </c>
      <c r="C1714">
        <v>712</v>
      </c>
      <c r="D1714" t="s">
        <v>451</v>
      </c>
      <c r="E1714" t="s">
        <v>461</v>
      </c>
      <c r="F1714">
        <v>91</v>
      </c>
      <c r="G1714">
        <v>15</v>
      </c>
      <c r="H1714">
        <v>15.5</v>
      </c>
      <c r="I1714">
        <v>-1800</v>
      </c>
    </row>
    <row r="1715" spans="1:9">
      <c r="A1715">
        <v>1714</v>
      </c>
      <c r="B1715">
        <v>1229</v>
      </c>
      <c r="C1715">
        <v>714</v>
      </c>
      <c r="D1715" t="s">
        <v>451</v>
      </c>
      <c r="E1715" t="s">
        <v>639</v>
      </c>
      <c r="F1715">
        <v>57</v>
      </c>
      <c r="G1715" t="s">
        <v>465</v>
      </c>
      <c r="H1715">
        <v>133.5</v>
      </c>
      <c r="I1715">
        <v>100</v>
      </c>
    </row>
    <row r="1716" spans="1:9">
      <c r="A1716">
        <v>1715</v>
      </c>
      <c r="B1716">
        <v>1229</v>
      </c>
      <c r="C1716">
        <v>716</v>
      </c>
      <c r="D1716" t="s">
        <v>451</v>
      </c>
      <c r="E1716" t="s">
        <v>638</v>
      </c>
      <c r="F1716">
        <v>64</v>
      </c>
      <c r="G1716">
        <v>132</v>
      </c>
      <c r="H1716">
        <v>130</v>
      </c>
      <c r="I1716">
        <v>145</v>
      </c>
    </row>
    <row r="1717" spans="1:9">
      <c r="A1717">
        <v>1716</v>
      </c>
      <c r="B1717">
        <v>1229</v>
      </c>
      <c r="C1717">
        <v>718</v>
      </c>
      <c r="D1717" t="s">
        <v>451</v>
      </c>
      <c r="E1717" t="s">
        <v>647</v>
      </c>
      <c r="F1717">
        <v>53</v>
      </c>
      <c r="G1717">
        <v>11.5</v>
      </c>
      <c r="H1717">
        <v>11.5</v>
      </c>
      <c r="I1717">
        <v>-750</v>
      </c>
    </row>
    <row r="1718" spans="1:9">
      <c r="A1718">
        <v>1717</v>
      </c>
      <c r="B1718">
        <v>1229</v>
      </c>
      <c r="C1718">
        <v>720</v>
      </c>
      <c r="D1718" t="s">
        <v>451</v>
      </c>
      <c r="E1718" t="s">
        <v>596</v>
      </c>
      <c r="F1718">
        <v>46</v>
      </c>
      <c r="G1718">
        <v>2.5</v>
      </c>
      <c r="H1718">
        <v>2</v>
      </c>
      <c r="I1718">
        <v>-145</v>
      </c>
    </row>
    <row r="1719" spans="1:9">
      <c r="A1719">
        <v>1718</v>
      </c>
      <c r="B1719">
        <v>1229</v>
      </c>
      <c r="C1719">
        <v>722</v>
      </c>
      <c r="D1719" t="s">
        <v>451</v>
      </c>
      <c r="E1719" t="s">
        <v>631</v>
      </c>
      <c r="F1719">
        <v>64</v>
      </c>
      <c r="G1719">
        <v>4.5</v>
      </c>
      <c r="H1719">
        <v>3.5</v>
      </c>
      <c r="I1719">
        <v>-155</v>
      </c>
    </row>
    <row r="1720" spans="1:9">
      <c r="A1720">
        <v>1719</v>
      </c>
      <c r="B1720">
        <v>1229</v>
      </c>
      <c r="C1720">
        <v>724</v>
      </c>
      <c r="D1720" t="s">
        <v>451</v>
      </c>
      <c r="E1720" t="s">
        <v>524</v>
      </c>
      <c r="F1720">
        <v>92</v>
      </c>
      <c r="G1720">
        <v>145.5</v>
      </c>
      <c r="I1720">
        <v>-110</v>
      </c>
    </row>
    <row r="1721" spans="1:9">
      <c r="A1721">
        <v>1720</v>
      </c>
      <c r="B1721">
        <v>1229</v>
      </c>
      <c r="C1721">
        <v>726</v>
      </c>
      <c r="D1721" t="s">
        <v>451</v>
      </c>
      <c r="E1721" t="s">
        <v>520</v>
      </c>
      <c r="F1721">
        <v>85</v>
      </c>
      <c r="G1721">
        <v>7.5</v>
      </c>
      <c r="H1721">
        <v>6</v>
      </c>
      <c r="I1721">
        <v>-250</v>
      </c>
    </row>
    <row r="1722" spans="1:9">
      <c r="A1722">
        <v>1721</v>
      </c>
      <c r="B1722">
        <v>1229</v>
      </c>
      <c r="C1722">
        <v>728</v>
      </c>
      <c r="D1722" t="s">
        <v>451</v>
      </c>
      <c r="E1722" t="s">
        <v>614</v>
      </c>
      <c r="F1722">
        <v>71</v>
      </c>
      <c r="G1722">
        <v>10.5</v>
      </c>
      <c r="H1722">
        <v>10.5</v>
      </c>
      <c r="I1722">
        <v>-600</v>
      </c>
    </row>
    <row r="1723" spans="1:9">
      <c r="A1723">
        <v>1722</v>
      </c>
      <c r="B1723">
        <v>1229</v>
      </c>
      <c r="C1723">
        <v>730</v>
      </c>
      <c r="D1723" t="s">
        <v>451</v>
      </c>
      <c r="E1723" t="s">
        <v>597</v>
      </c>
      <c r="F1723">
        <v>71</v>
      </c>
      <c r="G1723">
        <v>7.5</v>
      </c>
      <c r="H1723">
        <v>8</v>
      </c>
      <c r="I1723">
        <v>-360</v>
      </c>
    </row>
    <row r="1724" spans="1:9">
      <c r="A1724">
        <v>1723</v>
      </c>
      <c r="B1724">
        <v>1229</v>
      </c>
      <c r="C1724">
        <v>732</v>
      </c>
      <c r="D1724" t="s">
        <v>451</v>
      </c>
      <c r="E1724" t="s">
        <v>504</v>
      </c>
      <c r="F1724">
        <v>83</v>
      </c>
      <c r="G1724">
        <v>6</v>
      </c>
      <c r="H1724">
        <v>4</v>
      </c>
      <c r="I1724">
        <v>-175</v>
      </c>
    </row>
    <row r="1725" spans="1:9">
      <c r="A1725">
        <v>1724</v>
      </c>
      <c r="B1725">
        <v>1229</v>
      </c>
      <c r="C1725">
        <v>734</v>
      </c>
      <c r="D1725" t="s">
        <v>451</v>
      </c>
      <c r="E1725" t="s">
        <v>602</v>
      </c>
      <c r="F1725">
        <v>93</v>
      </c>
      <c r="G1725">
        <v>16</v>
      </c>
      <c r="H1725">
        <v>15</v>
      </c>
      <c r="I1725">
        <v>-1500</v>
      </c>
    </row>
    <row r="1726" spans="1:9">
      <c r="A1726">
        <v>1725</v>
      </c>
      <c r="B1726">
        <v>1229</v>
      </c>
      <c r="C1726">
        <v>736</v>
      </c>
      <c r="D1726" t="s">
        <v>451</v>
      </c>
      <c r="E1726" t="s">
        <v>546</v>
      </c>
      <c r="F1726">
        <v>80</v>
      </c>
      <c r="G1726">
        <v>1.5</v>
      </c>
      <c r="H1726">
        <v>2</v>
      </c>
      <c r="I1726">
        <v>-130</v>
      </c>
    </row>
    <row r="1727" spans="1:9">
      <c r="A1727">
        <v>1726</v>
      </c>
      <c r="B1727">
        <v>1229</v>
      </c>
      <c r="C1727">
        <v>738</v>
      </c>
      <c r="D1727" t="s">
        <v>451</v>
      </c>
      <c r="E1727" t="s">
        <v>477</v>
      </c>
      <c r="F1727">
        <v>73</v>
      </c>
      <c r="G1727">
        <v>7</v>
      </c>
      <c r="H1727">
        <v>6</v>
      </c>
      <c r="I1727">
        <v>-240</v>
      </c>
    </row>
    <row r="1728" spans="1:9">
      <c r="A1728">
        <v>1727</v>
      </c>
      <c r="B1728">
        <v>1229</v>
      </c>
      <c r="C1728">
        <v>740</v>
      </c>
      <c r="D1728" t="s">
        <v>451</v>
      </c>
      <c r="E1728" t="s">
        <v>632</v>
      </c>
      <c r="F1728">
        <v>70</v>
      </c>
      <c r="G1728">
        <v>8.5</v>
      </c>
      <c r="H1728">
        <v>7</v>
      </c>
      <c r="I1728">
        <v>-300</v>
      </c>
    </row>
    <row r="1729" spans="1:9">
      <c r="A1729">
        <v>1728</v>
      </c>
      <c r="B1729">
        <v>1229</v>
      </c>
      <c r="C1729">
        <v>742</v>
      </c>
      <c r="D1729" t="s">
        <v>451</v>
      </c>
      <c r="E1729" t="s">
        <v>557</v>
      </c>
      <c r="F1729">
        <v>89</v>
      </c>
      <c r="G1729">
        <v>156</v>
      </c>
      <c r="H1729">
        <v>153.5</v>
      </c>
      <c r="I1729">
        <v>650</v>
      </c>
    </row>
    <row r="1730" spans="1:9">
      <c r="A1730">
        <v>1729</v>
      </c>
      <c r="B1730">
        <v>1229</v>
      </c>
      <c r="C1730">
        <v>744</v>
      </c>
      <c r="D1730" t="s">
        <v>451</v>
      </c>
      <c r="E1730" t="s">
        <v>605</v>
      </c>
      <c r="F1730">
        <v>88</v>
      </c>
      <c r="G1730" t="s">
        <v>465</v>
      </c>
      <c r="H1730">
        <v>154</v>
      </c>
      <c r="I1730">
        <v>-105</v>
      </c>
    </row>
    <row r="1731" spans="1:9">
      <c r="A1731">
        <v>1730</v>
      </c>
      <c r="B1731">
        <v>1229</v>
      </c>
      <c r="C1731">
        <v>746</v>
      </c>
      <c r="D1731" t="s">
        <v>451</v>
      </c>
      <c r="E1731" t="s">
        <v>558</v>
      </c>
      <c r="F1731">
        <v>86</v>
      </c>
      <c r="G1731">
        <v>6</v>
      </c>
      <c r="H1731">
        <v>5</v>
      </c>
      <c r="I1731">
        <v>-210</v>
      </c>
    </row>
    <row r="1732" spans="1:9">
      <c r="A1732">
        <v>1731</v>
      </c>
      <c r="B1732">
        <v>1229</v>
      </c>
      <c r="C1732">
        <v>748</v>
      </c>
      <c r="D1732" t="s">
        <v>451</v>
      </c>
      <c r="E1732" t="s">
        <v>527</v>
      </c>
      <c r="F1732">
        <v>55</v>
      </c>
      <c r="G1732">
        <v>2.5</v>
      </c>
      <c r="H1732">
        <v>5</v>
      </c>
      <c r="I1732">
        <v>-200</v>
      </c>
    </row>
    <row r="1733" spans="1:9">
      <c r="A1733">
        <v>1732</v>
      </c>
      <c r="B1733">
        <v>1229</v>
      </c>
      <c r="C1733">
        <v>750</v>
      </c>
      <c r="D1733" t="s">
        <v>451</v>
      </c>
      <c r="E1733" t="s">
        <v>598</v>
      </c>
      <c r="F1733">
        <v>64</v>
      </c>
      <c r="G1733">
        <v>12.5</v>
      </c>
      <c r="H1733">
        <v>10</v>
      </c>
      <c r="I1733">
        <v>-550</v>
      </c>
    </row>
    <row r="1734" spans="1:9">
      <c r="A1734">
        <v>1733</v>
      </c>
      <c r="B1734">
        <v>1229</v>
      </c>
      <c r="C1734">
        <v>752</v>
      </c>
      <c r="D1734" t="s">
        <v>451</v>
      </c>
      <c r="E1734" t="s">
        <v>206</v>
      </c>
      <c r="F1734">
        <v>49</v>
      </c>
      <c r="G1734">
        <v>150.5</v>
      </c>
      <c r="H1734">
        <v>152</v>
      </c>
      <c r="I1734">
        <v>240</v>
      </c>
    </row>
    <row r="1735" spans="1:9">
      <c r="A1735">
        <v>1734</v>
      </c>
      <c r="B1735">
        <v>1229</v>
      </c>
      <c r="C1735">
        <v>754</v>
      </c>
      <c r="D1735" t="s">
        <v>451</v>
      </c>
      <c r="E1735" t="s">
        <v>483</v>
      </c>
      <c r="F1735">
        <v>85</v>
      </c>
      <c r="G1735">
        <v>17</v>
      </c>
      <c r="H1735">
        <v>15.5</v>
      </c>
      <c r="I1735">
        <v>-1600</v>
      </c>
    </row>
    <row r="1736" spans="1:9">
      <c r="A1736">
        <v>1735</v>
      </c>
      <c r="B1736">
        <v>1229</v>
      </c>
      <c r="C1736">
        <v>756</v>
      </c>
      <c r="D1736" t="s">
        <v>451</v>
      </c>
      <c r="E1736" t="s">
        <v>526</v>
      </c>
      <c r="F1736">
        <v>72</v>
      </c>
      <c r="G1736">
        <v>2</v>
      </c>
      <c r="H1736">
        <v>2.5</v>
      </c>
      <c r="I1736">
        <v>-135</v>
      </c>
    </row>
    <row r="1737" spans="1:9">
      <c r="A1737">
        <v>1736</v>
      </c>
      <c r="B1737">
        <v>1229</v>
      </c>
      <c r="C1737">
        <v>758</v>
      </c>
      <c r="D1737" t="s">
        <v>451</v>
      </c>
      <c r="E1737" t="s">
        <v>58</v>
      </c>
      <c r="F1737">
        <v>68</v>
      </c>
      <c r="G1737">
        <v>17</v>
      </c>
      <c r="H1737">
        <v>16.5</v>
      </c>
      <c r="I1737">
        <v>-1800</v>
      </c>
    </row>
    <row r="1738" spans="1:9">
      <c r="A1738">
        <v>1737</v>
      </c>
      <c r="B1738">
        <v>1229</v>
      </c>
      <c r="C1738">
        <v>760</v>
      </c>
      <c r="D1738" t="s">
        <v>451</v>
      </c>
      <c r="E1738" t="s">
        <v>652</v>
      </c>
      <c r="F1738">
        <v>72</v>
      </c>
      <c r="G1738">
        <v>12</v>
      </c>
      <c r="H1738">
        <v>12.5</v>
      </c>
      <c r="I1738">
        <v>-800</v>
      </c>
    </row>
    <row r="1739" spans="1:9">
      <c r="A1739">
        <v>1738</v>
      </c>
      <c r="B1739">
        <v>1229</v>
      </c>
      <c r="C1739">
        <v>762</v>
      </c>
      <c r="D1739" t="s">
        <v>451</v>
      </c>
      <c r="E1739" t="s">
        <v>460</v>
      </c>
      <c r="F1739">
        <v>85</v>
      </c>
      <c r="G1739">
        <v>4.5</v>
      </c>
      <c r="H1739">
        <v>3</v>
      </c>
      <c r="I1739">
        <v>-150</v>
      </c>
    </row>
    <row r="1740" spans="1:9">
      <c r="A1740">
        <v>1739</v>
      </c>
      <c r="B1740">
        <v>1229</v>
      </c>
      <c r="C1740">
        <v>764</v>
      </c>
      <c r="D1740" t="s">
        <v>451</v>
      </c>
      <c r="E1740" t="s">
        <v>548</v>
      </c>
      <c r="F1740">
        <v>81</v>
      </c>
      <c r="G1740">
        <v>10.5</v>
      </c>
      <c r="H1740">
        <v>10</v>
      </c>
      <c r="I1740">
        <v>-550</v>
      </c>
    </row>
    <row r="1741" spans="1:9">
      <c r="A1741">
        <v>1740</v>
      </c>
      <c r="B1741">
        <v>1229</v>
      </c>
      <c r="C1741">
        <v>766</v>
      </c>
      <c r="D1741" t="s">
        <v>451</v>
      </c>
      <c r="E1741" t="s">
        <v>204</v>
      </c>
      <c r="F1741">
        <v>80</v>
      </c>
      <c r="G1741">
        <v>5</v>
      </c>
      <c r="H1741">
        <v>5.5</v>
      </c>
      <c r="I1741">
        <v>-240</v>
      </c>
    </row>
    <row r="1742" spans="1:9">
      <c r="A1742">
        <v>1741</v>
      </c>
      <c r="B1742">
        <v>1229</v>
      </c>
      <c r="C1742">
        <v>768</v>
      </c>
      <c r="D1742" t="s">
        <v>451</v>
      </c>
      <c r="E1742" t="s">
        <v>549</v>
      </c>
      <c r="F1742">
        <v>75</v>
      </c>
      <c r="G1742">
        <v>3</v>
      </c>
      <c r="H1742">
        <v>3</v>
      </c>
      <c r="I1742">
        <v>-150</v>
      </c>
    </row>
    <row r="1743" spans="1:9">
      <c r="A1743">
        <v>1742</v>
      </c>
      <c r="B1743">
        <v>1229</v>
      </c>
      <c r="C1743">
        <v>770</v>
      </c>
      <c r="D1743" t="s">
        <v>451</v>
      </c>
      <c r="E1743" t="s">
        <v>644</v>
      </c>
      <c r="F1743">
        <v>81</v>
      </c>
      <c r="G1743">
        <v>1.5</v>
      </c>
      <c r="H1743">
        <v>3.5</v>
      </c>
      <c r="I1743">
        <v>-155</v>
      </c>
    </row>
    <row r="1744" spans="1:9">
      <c r="A1744">
        <v>1743</v>
      </c>
      <c r="B1744">
        <v>1229</v>
      </c>
      <c r="C1744">
        <v>772</v>
      </c>
      <c r="D1744" t="s">
        <v>451</v>
      </c>
      <c r="E1744" t="s">
        <v>590</v>
      </c>
      <c r="F1744">
        <v>79</v>
      </c>
      <c r="G1744">
        <v>140.5</v>
      </c>
      <c r="H1744">
        <v>139</v>
      </c>
      <c r="I1744">
        <v>105</v>
      </c>
    </row>
    <row r="1745" spans="1:9">
      <c r="A1745">
        <v>1744</v>
      </c>
      <c r="B1745">
        <v>1229</v>
      </c>
      <c r="C1745">
        <v>774</v>
      </c>
      <c r="D1745" t="s">
        <v>451</v>
      </c>
      <c r="E1745" t="s">
        <v>228</v>
      </c>
      <c r="F1745">
        <v>88</v>
      </c>
      <c r="G1745">
        <v>6</v>
      </c>
      <c r="H1745">
        <v>5</v>
      </c>
      <c r="I1745">
        <v>-200</v>
      </c>
    </row>
    <row r="1746" spans="1:9">
      <c r="A1746">
        <v>1745</v>
      </c>
      <c r="B1746">
        <v>1229</v>
      </c>
      <c r="C1746">
        <v>776</v>
      </c>
      <c r="D1746" t="s">
        <v>451</v>
      </c>
      <c r="E1746" t="s">
        <v>538</v>
      </c>
      <c r="F1746">
        <v>58</v>
      </c>
      <c r="G1746">
        <v>127.5</v>
      </c>
      <c r="H1746">
        <v>127.5</v>
      </c>
      <c r="I1746">
        <v>170</v>
      </c>
    </row>
    <row r="1747" spans="1:9">
      <c r="A1747">
        <v>1746</v>
      </c>
      <c r="B1747">
        <v>1229</v>
      </c>
      <c r="C1747">
        <v>778</v>
      </c>
      <c r="D1747" t="s">
        <v>451</v>
      </c>
      <c r="E1747" t="s">
        <v>484</v>
      </c>
      <c r="F1747">
        <v>79</v>
      </c>
      <c r="G1747">
        <v>2.5</v>
      </c>
      <c r="H1747">
        <v>3</v>
      </c>
      <c r="I1747">
        <v>-150</v>
      </c>
    </row>
    <row r="1748" spans="1:9">
      <c r="A1748">
        <v>1747</v>
      </c>
      <c r="B1748">
        <v>1229</v>
      </c>
      <c r="C1748">
        <v>780</v>
      </c>
      <c r="D1748" t="s">
        <v>451</v>
      </c>
      <c r="E1748" t="s">
        <v>603</v>
      </c>
      <c r="F1748">
        <v>67</v>
      </c>
      <c r="G1748">
        <v>6.5</v>
      </c>
      <c r="H1748">
        <v>5</v>
      </c>
      <c r="I1748">
        <v>-220</v>
      </c>
    </row>
    <row r="1749" spans="1:9">
      <c r="A1749">
        <v>1748</v>
      </c>
      <c r="B1749">
        <v>1229</v>
      </c>
      <c r="C1749">
        <v>782</v>
      </c>
      <c r="D1749" t="s">
        <v>451</v>
      </c>
      <c r="E1749" t="s">
        <v>256</v>
      </c>
      <c r="F1749">
        <v>43</v>
      </c>
      <c r="G1749">
        <v>125.5</v>
      </c>
      <c r="H1749">
        <v>128.5</v>
      </c>
      <c r="I1749">
        <v>400</v>
      </c>
    </row>
    <row r="1750" spans="1:9">
      <c r="A1750">
        <v>1749</v>
      </c>
      <c r="B1750">
        <v>1229</v>
      </c>
      <c r="C1750">
        <v>784</v>
      </c>
      <c r="D1750" t="s">
        <v>451</v>
      </c>
      <c r="E1750" t="s">
        <v>560</v>
      </c>
      <c r="F1750">
        <v>83</v>
      </c>
      <c r="G1750">
        <v>10.5</v>
      </c>
      <c r="H1750">
        <v>9</v>
      </c>
      <c r="I1750">
        <v>-420</v>
      </c>
    </row>
    <row r="1751" spans="1:9">
      <c r="A1751">
        <v>1750</v>
      </c>
      <c r="B1751">
        <v>1229</v>
      </c>
      <c r="C1751">
        <v>786</v>
      </c>
      <c r="D1751" t="s">
        <v>451</v>
      </c>
      <c r="E1751" t="s">
        <v>218</v>
      </c>
      <c r="F1751">
        <v>70</v>
      </c>
      <c r="G1751">
        <v>2.5</v>
      </c>
      <c r="H1751">
        <v>2</v>
      </c>
      <c r="I1751">
        <v>-135</v>
      </c>
    </row>
    <row r="1752" spans="1:9">
      <c r="A1752">
        <v>1751</v>
      </c>
      <c r="B1752">
        <v>1229</v>
      </c>
      <c r="C1752">
        <v>788</v>
      </c>
      <c r="D1752" t="s">
        <v>451</v>
      </c>
      <c r="E1752" t="s">
        <v>428</v>
      </c>
      <c r="F1752">
        <v>74</v>
      </c>
      <c r="G1752">
        <v>8</v>
      </c>
      <c r="H1752">
        <v>6.5</v>
      </c>
      <c r="I1752">
        <v>-280</v>
      </c>
    </row>
    <row r="1753" spans="1:9">
      <c r="A1753">
        <v>1752</v>
      </c>
      <c r="B1753">
        <v>1229</v>
      </c>
      <c r="C1753">
        <v>306522</v>
      </c>
      <c r="D1753" t="s">
        <v>451</v>
      </c>
      <c r="E1753" t="s">
        <v>641</v>
      </c>
      <c r="F1753">
        <v>61</v>
      </c>
      <c r="G1753">
        <v>137.5</v>
      </c>
      <c r="H1753">
        <v>139.5</v>
      </c>
      <c r="I1753">
        <v>375</v>
      </c>
    </row>
    <row r="1754" spans="1:9">
      <c r="A1754">
        <v>1753</v>
      </c>
      <c r="B1754">
        <v>1229</v>
      </c>
      <c r="C1754">
        <v>306524</v>
      </c>
      <c r="D1754" t="s">
        <v>451</v>
      </c>
      <c r="E1754" t="s">
        <v>497</v>
      </c>
      <c r="F1754">
        <v>60</v>
      </c>
      <c r="G1754">
        <v>35.5</v>
      </c>
      <c r="H1754">
        <v>30</v>
      </c>
      <c r="I1754" t="s">
        <v>488</v>
      </c>
    </row>
    <row r="1755" spans="1:9">
      <c r="A1755">
        <v>1754</v>
      </c>
      <c r="B1755">
        <v>1229</v>
      </c>
      <c r="C1755">
        <v>306526</v>
      </c>
      <c r="D1755" t="s">
        <v>451</v>
      </c>
      <c r="E1755" t="s">
        <v>562</v>
      </c>
      <c r="F1755">
        <v>67</v>
      </c>
      <c r="G1755">
        <v>4.5</v>
      </c>
      <c r="H1755">
        <v>4.5</v>
      </c>
      <c r="I1755">
        <v>-200</v>
      </c>
    </row>
    <row r="1756" spans="1:9">
      <c r="A1756">
        <v>1755</v>
      </c>
      <c r="B1756">
        <v>1229</v>
      </c>
      <c r="C1756">
        <v>306528</v>
      </c>
      <c r="D1756" t="s">
        <v>451</v>
      </c>
      <c r="E1756" t="s">
        <v>50</v>
      </c>
      <c r="F1756">
        <v>76</v>
      </c>
      <c r="G1756">
        <v>2.5</v>
      </c>
      <c r="H1756">
        <v>139</v>
      </c>
      <c r="I1756">
        <v>100</v>
      </c>
    </row>
    <row r="1757" spans="1:9">
      <c r="A1757">
        <v>1756</v>
      </c>
      <c r="B1757">
        <v>1229</v>
      </c>
      <c r="C1757">
        <v>306530</v>
      </c>
      <c r="D1757" t="s">
        <v>451</v>
      </c>
      <c r="E1757" t="s">
        <v>347</v>
      </c>
      <c r="F1757">
        <v>87</v>
      </c>
      <c r="G1757">
        <v>5</v>
      </c>
      <c r="H1757">
        <v>4</v>
      </c>
      <c r="I1757">
        <v>-175</v>
      </c>
    </row>
    <row r="1758" spans="1:9">
      <c r="A1758">
        <v>1757</v>
      </c>
      <c r="B1758">
        <v>1229</v>
      </c>
      <c r="C1758">
        <v>306532</v>
      </c>
      <c r="D1758" t="s">
        <v>451</v>
      </c>
      <c r="E1758" t="s">
        <v>453</v>
      </c>
      <c r="F1758">
        <v>90</v>
      </c>
      <c r="G1758">
        <v>27.5</v>
      </c>
      <c r="H1758">
        <v>27</v>
      </c>
      <c r="I1758" t="s">
        <v>488</v>
      </c>
    </row>
    <row r="1759" spans="1:9">
      <c r="A1759">
        <v>1758</v>
      </c>
      <c r="B1759">
        <v>1229</v>
      </c>
      <c r="C1759">
        <v>306534</v>
      </c>
      <c r="D1759" t="s">
        <v>451</v>
      </c>
      <c r="E1759" t="s">
        <v>626</v>
      </c>
      <c r="F1759">
        <v>62</v>
      </c>
      <c r="G1759">
        <v>4.5</v>
      </c>
      <c r="H1759">
        <v>2</v>
      </c>
      <c r="I1759">
        <v>-140</v>
      </c>
    </row>
    <row r="1760" spans="1:9">
      <c r="A1760">
        <v>1759</v>
      </c>
      <c r="B1760">
        <v>1229</v>
      </c>
      <c r="C1760">
        <v>306536</v>
      </c>
      <c r="D1760" t="s">
        <v>451</v>
      </c>
      <c r="E1760" t="s">
        <v>226</v>
      </c>
      <c r="F1760">
        <v>82</v>
      </c>
      <c r="G1760">
        <v>35.5</v>
      </c>
      <c r="H1760">
        <v>36.5</v>
      </c>
      <c r="I1760" t="s">
        <v>488</v>
      </c>
    </row>
    <row r="1761" spans="1:9">
      <c r="A1761">
        <v>1760</v>
      </c>
      <c r="B1761">
        <v>1229</v>
      </c>
      <c r="C1761">
        <v>306538</v>
      </c>
      <c r="D1761" t="s">
        <v>451</v>
      </c>
      <c r="E1761" t="s">
        <v>593</v>
      </c>
      <c r="F1761">
        <v>70</v>
      </c>
      <c r="G1761">
        <v>147</v>
      </c>
      <c r="H1761">
        <v>146.5</v>
      </c>
      <c r="I1761">
        <v>125</v>
      </c>
    </row>
    <row r="1762" spans="1:9">
      <c r="A1762">
        <v>1761</v>
      </c>
      <c r="B1762">
        <v>1229</v>
      </c>
      <c r="C1762">
        <v>306540</v>
      </c>
      <c r="D1762" t="s">
        <v>451</v>
      </c>
      <c r="E1762" t="s">
        <v>297</v>
      </c>
      <c r="F1762">
        <v>82</v>
      </c>
      <c r="G1762">
        <v>127.5</v>
      </c>
      <c r="H1762">
        <v>127</v>
      </c>
      <c r="I1762">
        <v>135</v>
      </c>
    </row>
    <row r="1763" spans="1:9">
      <c r="A1763">
        <v>1762</v>
      </c>
      <c r="B1763">
        <v>1229</v>
      </c>
      <c r="C1763">
        <v>306542</v>
      </c>
      <c r="D1763" t="s">
        <v>451</v>
      </c>
      <c r="E1763" t="s">
        <v>645</v>
      </c>
      <c r="F1763">
        <v>83</v>
      </c>
      <c r="G1763">
        <v>9.5</v>
      </c>
      <c r="H1763">
        <v>9.5</v>
      </c>
      <c r="I1763">
        <v>-450</v>
      </c>
    </row>
    <row r="1764" spans="1:9">
      <c r="A1764">
        <v>1763</v>
      </c>
      <c r="B1764">
        <v>1229</v>
      </c>
      <c r="C1764">
        <v>306544</v>
      </c>
      <c r="D1764" t="s">
        <v>451</v>
      </c>
      <c r="E1764" t="s">
        <v>498</v>
      </c>
      <c r="F1764">
        <v>81</v>
      </c>
      <c r="G1764">
        <v>7.5</v>
      </c>
      <c r="H1764">
        <v>7</v>
      </c>
      <c r="I1764">
        <v>-290</v>
      </c>
    </row>
    <row r="1765" spans="1:9">
      <c r="A1765">
        <v>1764</v>
      </c>
      <c r="B1765">
        <v>1229</v>
      </c>
      <c r="C1765">
        <v>306546</v>
      </c>
      <c r="D1765" t="s">
        <v>451</v>
      </c>
      <c r="E1765" t="s">
        <v>115</v>
      </c>
      <c r="F1765">
        <v>53</v>
      </c>
      <c r="G1765">
        <v>128.5</v>
      </c>
      <c r="H1765">
        <v>124.5</v>
      </c>
      <c r="I1765">
        <v>260</v>
      </c>
    </row>
    <row r="1766" spans="1:9">
      <c r="A1766">
        <v>1765</v>
      </c>
      <c r="B1766">
        <v>1229</v>
      </c>
      <c r="C1766">
        <v>306548</v>
      </c>
      <c r="D1766" t="s">
        <v>451</v>
      </c>
      <c r="E1766" t="s">
        <v>225</v>
      </c>
      <c r="F1766">
        <v>80</v>
      </c>
      <c r="G1766">
        <v>21</v>
      </c>
      <c r="H1766">
        <v>17.5</v>
      </c>
      <c r="I1766">
        <v>-2000</v>
      </c>
    </row>
    <row r="1767" spans="1:9">
      <c r="A1767">
        <v>1766</v>
      </c>
      <c r="B1767">
        <v>1229</v>
      </c>
      <c r="C1767">
        <v>306550</v>
      </c>
      <c r="D1767" t="s">
        <v>451</v>
      </c>
      <c r="E1767" t="s">
        <v>552</v>
      </c>
      <c r="F1767">
        <v>80</v>
      </c>
      <c r="G1767">
        <v>3</v>
      </c>
      <c r="H1767">
        <v>3.5</v>
      </c>
      <c r="I1767">
        <v>-165</v>
      </c>
    </row>
    <row r="1768" spans="1:9">
      <c r="A1768">
        <v>1767</v>
      </c>
      <c r="B1768">
        <v>1229</v>
      </c>
      <c r="C1768">
        <v>306552</v>
      </c>
      <c r="D1768" t="s">
        <v>451</v>
      </c>
      <c r="E1768" t="s">
        <v>564</v>
      </c>
      <c r="F1768">
        <v>71</v>
      </c>
      <c r="G1768">
        <v>6.5</v>
      </c>
      <c r="H1768">
        <v>2</v>
      </c>
      <c r="I1768">
        <v>-130</v>
      </c>
    </row>
    <row r="1769" spans="1:9">
      <c r="A1769">
        <v>1768</v>
      </c>
      <c r="B1769">
        <v>1229</v>
      </c>
      <c r="C1769">
        <v>306556</v>
      </c>
      <c r="D1769" t="s">
        <v>451</v>
      </c>
      <c r="E1769" t="s">
        <v>413</v>
      </c>
      <c r="F1769">
        <v>86</v>
      </c>
      <c r="G1769">
        <v>14.5</v>
      </c>
      <c r="H1769">
        <v>13.5</v>
      </c>
      <c r="I1769">
        <v>-1000</v>
      </c>
    </row>
    <row r="1770" spans="1:9">
      <c r="A1770">
        <v>1769</v>
      </c>
      <c r="B1770">
        <v>1229</v>
      </c>
      <c r="C1770">
        <v>306560</v>
      </c>
      <c r="D1770" t="s">
        <v>451</v>
      </c>
      <c r="E1770" t="s">
        <v>269</v>
      </c>
      <c r="F1770">
        <v>85</v>
      </c>
      <c r="G1770">
        <v>30.5</v>
      </c>
      <c r="H1770">
        <v>30.5</v>
      </c>
      <c r="I1770" t="s">
        <v>488</v>
      </c>
    </row>
    <row r="1771" spans="1:9">
      <c r="A1771">
        <v>1770</v>
      </c>
      <c r="B1771">
        <v>1230</v>
      </c>
      <c r="C1771">
        <v>862</v>
      </c>
      <c r="D1771" t="s">
        <v>451</v>
      </c>
      <c r="E1771" t="s">
        <v>17</v>
      </c>
      <c r="F1771">
        <v>76</v>
      </c>
      <c r="G1771">
        <v>148.5</v>
      </c>
      <c r="H1771">
        <v>149.5</v>
      </c>
      <c r="I1771">
        <v>210</v>
      </c>
    </row>
    <row r="1772" spans="1:9">
      <c r="A1772">
        <v>1771</v>
      </c>
      <c r="B1772">
        <v>1230</v>
      </c>
      <c r="C1772">
        <v>864</v>
      </c>
      <c r="D1772" t="s">
        <v>451</v>
      </c>
      <c r="E1772" t="s">
        <v>531</v>
      </c>
      <c r="F1772">
        <v>65</v>
      </c>
      <c r="G1772">
        <v>144.5</v>
      </c>
      <c r="H1772">
        <v>143</v>
      </c>
      <c r="I1772">
        <v>120</v>
      </c>
    </row>
    <row r="1773" spans="1:9">
      <c r="A1773">
        <v>1772</v>
      </c>
      <c r="B1773">
        <v>1230</v>
      </c>
      <c r="C1773">
        <v>866</v>
      </c>
      <c r="D1773" t="s">
        <v>451</v>
      </c>
      <c r="E1773" t="s">
        <v>499</v>
      </c>
      <c r="F1773">
        <v>67</v>
      </c>
      <c r="G1773">
        <v>6.5</v>
      </c>
      <c r="H1773">
        <v>5</v>
      </c>
      <c r="I1773">
        <v>-190</v>
      </c>
    </row>
    <row r="1774" spans="1:9">
      <c r="A1774">
        <v>1773</v>
      </c>
      <c r="B1774">
        <v>1230</v>
      </c>
      <c r="C1774">
        <v>868</v>
      </c>
      <c r="D1774" t="s">
        <v>451</v>
      </c>
      <c r="E1774" t="s">
        <v>126</v>
      </c>
      <c r="F1774">
        <v>78</v>
      </c>
      <c r="G1774">
        <v>2.5</v>
      </c>
      <c r="H1774">
        <v>2.5</v>
      </c>
      <c r="I1774">
        <v>-135</v>
      </c>
    </row>
    <row r="1775" spans="1:9">
      <c r="A1775">
        <v>1774</v>
      </c>
      <c r="B1775">
        <v>1230</v>
      </c>
      <c r="C1775">
        <v>870</v>
      </c>
      <c r="D1775" t="s">
        <v>451</v>
      </c>
      <c r="E1775" t="s">
        <v>248</v>
      </c>
      <c r="F1775">
        <v>76</v>
      </c>
      <c r="G1775">
        <v>4</v>
      </c>
      <c r="H1775">
        <v>3</v>
      </c>
      <c r="I1775">
        <v>-145</v>
      </c>
    </row>
    <row r="1776" spans="1:9">
      <c r="A1776">
        <v>1775</v>
      </c>
      <c r="B1776">
        <v>1230</v>
      </c>
      <c r="C1776">
        <v>872</v>
      </c>
      <c r="D1776" t="s">
        <v>451</v>
      </c>
      <c r="E1776" t="s">
        <v>452</v>
      </c>
      <c r="F1776">
        <v>89</v>
      </c>
      <c r="G1776">
        <v>14.5</v>
      </c>
      <c r="H1776">
        <v>15.5</v>
      </c>
      <c r="I1776">
        <v>-1500</v>
      </c>
    </row>
    <row r="1777" spans="1:9">
      <c r="A1777">
        <v>1776</v>
      </c>
      <c r="B1777">
        <v>1230</v>
      </c>
      <c r="C1777">
        <v>874</v>
      </c>
      <c r="D1777" t="s">
        <v>451</v>
      </c>
      <c r="E1777" t="s">
        <v>518</v>
      </c>
      <c r="F1777">
        <v>74</v>
      </c>
      <c r="G1777">
        <v>9.5</v>
      </c>
      <c r="H1777">
        <v>9</v>
      </c>
      <c r="I1777">
        <v>-380</v>
      </c>
    </row>
    <row r="1778" spans="1:9">
      <c r="A1778">
        <v>1777</v>
      </c>
      <c r="B1778">
        <v>1230</v>
      </c>
      <c r="C1778">
        <v>878</v>
      </c>
      <c r="D1778" t="s">
        <v>451</v>
      </c>
      <c r="E1778" t="s">
        <v>280</v>
      </c>
      <c r="F1778">
        <v>76</v>
      </c>
      <c r="G1778">
        <v>12</v>
      </c>
      <c r="H1778">
        <v>12.5</v>
      </c>
      <c r="I1778">
        <v>-800</v>
      </c>
    </row>
    <row r="1779" spans="1:9">
      <c r="A1779">
        <v>1778</v>
      </c>
      <c r="B1779">
        <v>1230</v>
      </c>
      <c r="C1779">
        <v>880</v>
      </c>
      <c r="D1779" t="s">
        <v>451</v>
      </c>
      <c r="E1779" t="s">
        <v>241</v>
      </c>
      <c r="F1779">
        <v>73</v>
      </c>
      <c r="G1779">
        <v>6</v>
      </c>
      <c r="H1779">
        <v>5</v>
      </c>
      <c r="I1779">
        <v>-210</v>
      </c>
    </row>
    <row r="1780" spans="1:9">
      <c r="A1780">
        <v>1779</v>
      </c>
      <c r="B1780">
        <v>1230</v>
      </c>
      <c r="C1780">
        <v>884</v>
      </c>
      <c r="D1780" t="s">
        <v>451</v>
      </c>
      <c r="E1780" t="s">
        <v>315</v>
      </c>
      <c r="F1780">
        <v>76</v>
      </c>
      <c r="G1780">
        <v>22</v>
      </c>
      <c r="H1780">
        <v>20</v>
      </c>
      <c r="I1780">
        <v>-4000</v>
      </c>
    </row>
    <row r="1781" spans="1:9">
      <c r="A1781">
        <v>1780</v>
      </c>
      <c r="B1781">
        <v>1230</v>
      </c>
      <c r="C1781">
        <v>886</v>
      </c>
      <c r="D1781" t="s">
        <v>451</v>
      </c>
      <c r="E1781" t="s">
        <v>572</v>
      </c>
      <c r="F1781">
        <v>49</v>
      </c>
      <c r="G1781" t="s">
        <v>465</v>
      </c>
      <c r="H1781">
        <v>143.5</v>
      </c>
      <c r="I1781">
        <v>105</v>
      </c>
    </row>
    <row r="1782" spans="1:9">
      <c r="A1782">
        <v>1781</v>
      </c>
      <c r="B1782">
        <v>1230</v>
      </c>
      <c r="C1782">
        <v>888</v>
      </c>
      <c r="D1782" t="s">
        <v>451</v>
      </c>
      <c r="E1782" t="s">
        <v>486</v>
      </c>
      <c r="F1782">
        <v>67</v>
      </c>
      <c r="G1782">
        <v>140</v>
      </c>
      <c r="H1782">
        <v>138.5</v>
      </c>
      <c r="I1782">
        <v>110</v>
      </c>
    </row>
    <row r="1783" spans="1:9">
      <c r="A1783">
        <v>1782</v>
      </c>
      <c r="B1783">
        <v>1230</v>
      </c>
      <c r="C1783">
        <v>890</v>
      </c>
      <c r="D1783" t="s">
        <v>451</v>
      </c>
      <c r="E1783" t="s">
        <v>464</v>
      </c>
      <c r="F1783">
        <v>66</v>
      </c>
      <c r="G1783">
        <v>134</v>
      </c>
      <c r="H1783">
        <v>134</v>
      </c>
      <c r="I1783">
        <v>320</v>
      </c>
    </row>
    <row r="1784" spans="1:9">
      <c r="A1784">
        <v>1783</v>
      </c>
      <c r="B1784">
        <v>1230</v>
      </c>
      <c r="C1784">
        <v>306570</v>
      </c>
      <c r="D1784" t="s">
        <v>451</v>
      </c>
      <c r="E1784" t="s">
        <v>496</v>
      </c>
      <c r="F1784">
        <v>60</v>
      </c>
      <c r="G1784">
        <v>140.5</v>
      </c>
      <c r="H1784">
        <v>138.5</v>
      </c>
      <c r="I1784">
        <v>225</v>
      </c>
    </row>
    <row r="1785" spans="1:9">
      <c r="A1785">
        <v>1784</v>
      </c>
      <c r="B1785">
        <v>1230</v>
      </c>
      <c r="C1785">
        <v>306572</v>
      </c>
      <c r="D1785" t="s">
        <v>451</v>
      </c>
      <c r="E1785" t="s">
        <v>502</v>
      </c>
      <c r="F1785">
        <v>58</v>
      </c>
      <c r="G1785">
        <v>1.5</v>
      </c>
      <c r="H1785">
        <v>2</v>
      </c>
      <c r="I1785">
        <v>-130</v>
      </c>
    </row>
    <row r="1786" spans="1:9">
      <c r="A1786">
        <v>1785</v>
      </c>
      <c r="B1786">
        <v>1230</v>
      </c>
      <c r="C1786">
        <v>306574</v>
      </c>
      <c r="D1786" t="s">
        <v>451</v>
      </c>
      <c r="E1786" t="s">
        <v>116</v>
      </c>
      <c r="F1786">
        <v>80</v>
      </c>
      <c r="G1786">
        <v>6</v>
      </c>
      <c r="H1786">
        <v>7</v>
      </c>
      <c r="I1786">
        <v>-290</v>
      </c>
    </row>
    <row r="1787" spans="1:9">
      <c r="A1787">
        <v>1786</v>
      </c>
      <c r="B1787">
        <v>1230</v>
      </c>
      <c r="C1787">
        <v>306576</v>
      </c>
      <c r="D1787" t="s">
        <v>451</v>
      </c>
      <c r="E1787" t="s">
        <v>309</v>
      </c>
      <c r="F1787">
        <v>80</v>
      </c>
      <c r="G1787">
        <v>5</v>
      </c>
      <c r="H1787">
        <v>6</v>
      </c>
      <c r="I1787">
        <v>-250</v>
      </c>
    </row>
    <row r="1788" spans="1:9">
      <c r="A1788">
        <v>1787</v>
      </c>
      <c r="B1788">
        <v>1230</v>
      </c>
      <c r="C1788">
        <v>306578</v>
      </c>
      <c r="D1788" t="s">
        <v>451</v>
      </c>
      <c r="E1788" t="s">
        <v>303</v>
      </c>
      <c r="F1788">
        <v>54</v>
      </c>
      <c r="G1788">
        <v>136.5</v>
      </c>
      <c r="H1788">
        <v>136</v>
      </c>
      <c r="I1788">
        <v>300</v>
      </c>
    </row>
    <row r="1789" spans="1:9">
      <c r="A1789">
        <v>1788</v>
      </c>
      <c r="B1789">
        <v>1230</v>
      </c>
      <c r="C1789">
        <v>306580</v>
      </c>
      <c r="D1789" t="s">
        <v>451</v>
      </c>
      <c r="E1789" t="s">
        <v>292</v>
      </c>
      <c r="F1789">
        <v>93</v>
      </c>
      <c r="G1789">
        <v>14</v>
      </c>
      <c r="H1789">
        <v>15</v>
      </c>
      <c r="I1789">
        <v>-1500</v>
      </c>
    </row>
    <row r="1790" spans="1:9">
      <c r="A1790">
        <v>1789</v>
      </c>
      <c r="B1790">
        <v>1230</v>
      </c>
      <c r="C1790">
        <v>306582</v>
      </c>
      <c r="D1790" t="s">
        <v>451</v>
      </c>
      <c r="E1790" t="s">
        <v>615</v>
      </c>
      <c r="F1790">
        <v>62</v>
      </c>
      <c r="G1790">
        <v>7.5</v>
      </c>
      <c r="H1790">
        <v>6.5</v>
      </c>
      <c r="I1790">
        <v>-265</v>
      </c>
    </row>
    <row r="1791" spans="1:9">
      <c r="A1791">
        <v>1790</v>
      </c>
      <c r="B1791">
        <v>1230</v>
      </c>
      <c r="C1791">
        <v>306584</v>
      </c>
      <c r="D1791" t="s">
        <v>451</v>
      </c>
      <c r="E1791" t="s">
        <v>470</v>
      </c>
      <c r="F1791">
        <v>86</v>
      </c>
      <c r="G1791">
        <v>16.5</v>
      </c>
      <c r="H1791">
        <v>17.5</v>
      </c>
      <c r="I1791">
        <v>-2000</v>
      </c>
    </row>
    <row r="1792" spans="1:9">
      <c r="A1792">
        <v>1791</v>
      </c>
      <c r="B1792">
        <v>1230</v>
      </c>
      <c r="C1792">
        <v>306586</v>
      </c>
      <c r="D1792" t="s">
        <v>451</v>
      </c>
      <c r="E1792" t="s">
        <v>565</v>
      </c>
      <c r="F1792">
        <v>67</v>
      </c>
      <c r="G1792">
        <v>140.5</v>
      </c>
      <c r="H1792">
        <v>139</v>
      </c>
      <c r="I1792">
        <v>250</v>
      </c>
    </row>
    <row r="1793" spans="1:9">
      <c r="A1793">
        <v>1792</v>
      </c>
      <c r="B1793">
        <v>1230</v>
      </c>
      <c r="C1793">
        <v>306588</v>
      </c>
      <c r="D1793" t="s">
        <v>451</v>
      </c>
      <c r="E1793" t="s">
        <v>153</v>
      </c>
      <c r="F1793">
        <v>47</v>
      </c>
      <c r="G1793">
        <v>1.5</v>
      </c>
      <c r="H1793">
        <v>123</v>
      </c>
      <c r="I1793">
        <v>-105</v>
      </c>
    </row>
    <row r="1794" spans="1:9">
      <c r="A1794">
        <v>1793</v>
      </c>
      <c r="B1794">
        <v>1230</v>
      </c>
      <c r="C1794">
        <v>306590</v>
      </c>
      <c r="D1794" t="s">
        <v>451</v>
      </c>
      <c r="E1794" t="s">
        <v>391</v>
      </c>
      <c r="F1794">
        <v>90</v>
      </c>
      <c r="G1794">
        <v>24.5</v>
      </c>
      <c r="H1794">
        <v>25</v>
      </c>
      <c r="I1794">
        <v>-8000</v>
      </c>
    </row>
    <row r="1795" spans="1:9">
      <c r="A1795">
        <v>1794</v>
      </c>
      <c r="B1795">
        <v>1230</v>
      </c>
      <c r="C1795">
        <v>306592</v>
      </c>
      <c r="D1795" t="s">
        <v>451</v>
      </c>
      <c r="E1795" t="s">
        <v>601</v>
      </c>
      <c r="F1795">
        <v>101</v>
      </c>
      <c r="G1795" t="s">
        <v>465</v>
      </c>
      <c r="H1795">
        <v>159</v>
      </c>
      <c r="I1795">
        <v>-105</v>
      </c>
    </row>
    <row r="1796" spans="1:9">
      <c r="A1796">
        <v>1795</v>
      </c>
      <c r="B1796">
        <v>1231</v>
      </c>
      <c r="C1796">
        <v>602</v>
      </c>
      <c r="D1796" t="s">
        <v>451</v>
      </c>
      <c r="E1796" t="s">
        <v>584</v>
      </c>
      <c r="F1796">
        <v>56</v>
      </c>
      <c r="G1796">
        <v>126.5</v>
      </c>
      <c r="H1796">
        <v>124</v>
      </c>
      <c r="I1796">
        <v>350</v>
      </c>
    </row>
    <row r="1797" spans="1:9">
      <c r="A1797">
        <v>1796</v>
      </c>
      <c r="B1797">
        <v>1231</v>
      </c>
      <c r="C1797">
        <v>604</v>
      </c>
      <c r="D1797" t="s">
        <v>451</v>
      </c>
      <c r="E1797" t="s">
        <v>291</v>
      </c>
      <c r="F1797">
        <v>86</v>
      </c>
      <c r="G1797">
        <v>23.5</v>
      </c>
      <c r="H1797">
        <v>23.5</v>
      </c>
      <c r="I1797">
        <v>-8000</v>
      </c>
    </row>
    <row r="1798" spans="1:9">
      <c r="A1798">
        <v>1797</v>
      </c>
      <c r="B1798">
        <v>1231</v>
      </c>
      <c r="C1798">
        <v>606</v>
      </c>
      <c r="D1798" t="s">
        <v>451</v>
      </c>
      <c r="E1798" t="s">
        <v>467</v>
      </c>
      <c r="F1798">
        <v>77</v>
      </c>
      <c r="G1798">
        <v>144</v>
      </c>
      <c r="H1798">
        <v>141.5</v>
      </c>
      <c r="I1798">
        <v>100</v>
      </c>
    </row>
    <row r="1799" spans="1:9">
      <c r="A1799">
        <v>1798</v>
      </c>
      <c r="B1799">
        <v>1231</v>
      </c>
      <c r="C1799">
        <v>608</v>
      </c>
      <c r="D1799" t="s">
        <v>451</v>
      </c>
      <c r="E1799" t="s">
        <v>78</v>
      </c>
      <c r="F1799">
        <v>74</v>
      </c>
      <c r="G1799">
        <v>143</v>
      </c>
      <c r="H1799">
        <v>145.5</v>
      </c>
      <c r="I1799">
        <v>130</v>
      </c>
    </row>
    <row r="1800" spans="1:9">
      <c r="A1800">
        <v>1799</v>
      </c>
      <c r="B1800">
        <v>1231</v>
      </c>
      <c r="C1800">
        <v>610</v>
      </c>
      <c r="D1800" t="s">
        <v>451</v>
      </c>
      <c r="E1800" t="s">
        <v>522</v>
      </c>
      <c r="F1800">
        <v>88</v>
      </c>
      <c r="G1800">
        <v>3.5</v>
      </c>
      <c r="H1800">
        <v>3.5</v>
      </c>
      <c r="I1800">
        <v>-165</v>
      </c>
    </row>
    <row r="1801" spans="1:9">
      <c r="A1801">
        <v>1800</v>
      </c>
      <c r="B1801">
        <v>1231</v>
      </c>
      <c r="C1801">
        <v>612</v>
      </c>
      <c r="D1801" t="s">
        <v>451</v>
      </c>
      <c r="E1801" t="s">
        <v>576</v>
      </c>
      <c r="F1801">
        <v>81</v>
      </c>
      <c r="G1801">
        <v>7.5</v>
      </c>
      <c r="H1801">
        <v>7.5</v>
      </c>
      <c r="I1801">
        <v>-335</v>
      </c>
    </row>
    <row r="1802" spans="1:9">
      <c r="A1802">
        <v>1801</v>
      </c>
      <c r="B1802">
        <v>1231</v>
      </c>
      <c r="C1802">
        <v>614</v>
      </c>
      <c r="D1802" t="s">
        <v>451</v>
      </c>
      <c r="E1802" t="s">
        <v>386</v>
      </c>
      <c r="F1802">
        <v>83</v>
      </c>
      <c r="G1802">
        <v>151.5</v>
      </c>
      <c r="H1802">
        <v>149</v>
      </c>
      <c r="I1802">
        <v>130</v>
      </c>
    </row>
    <row r="1803" spans="1:9">
      <c r="A1803">
        <v>1802</v>
      </c>
      <c r="B1803">
        <v>1231</v>
      </c>
      <c r="C1803">
        <v>616</v>
      </c>
      <c r="D1803" t="s">
        <v>451</v>
      </c>
      <c r="E1803" t="s">
        <v>281</v>
      </c>
      <c r="F1803">
        <v>67</v>
      </c>
      <c r="G1803">
        <v>3</v>
      </c>
      <c r="H1803">
        <v>6</v>
      </c>
      <c r="I1803">
        <v>-250</v>
      </c>
    </row>
    <row r="1804" spans="1:9">
      <c r="A1804">
        <v>1803</v>
      </c>
      <c r="B1804">
        <v>1231</v>
      </c>
      <c r="C1804">
        <v>618</v>
      </c>
      <c r="D1804" t="s">
        <v>451</v>
      </c>
      <c r="E1804" t="s">
        <v>63</v>
      </c>
      <c r="F1804">
        <v>62</v>
      </c>
      <c r="G1804">
        <v>132.5</v>
      </c>
      <c r="H1804">
        <v>130.5</v>
      </c>
      <c r="I1804">
        <v>800</v>
      </c>
    </row>
    <row r="1805" spans="1:9">
      <c r="A1805">
        <v>1804</v>
      </c>
      <c r="B1805">
        <v>1231</v>
      </c>
      <c r="C1805">
        <v>620</v>
      </c>
      <c r="D1805" t="s">
        <v>451</v>
      </c>
      <c r="E1805" t="s">
        <v>362</v>
      </c>
      <c r="F1805">
        <v>61</v>
      </c>
      <c r="G1805">
        <v>9</v>
      </c>
      <c r="H1805">
        <v>9</v>
      </c>
      <c r="I1805">
        <v>-410</v>
      </c>
    </row>
    <row r="1806" spans="1:9">
      <c r="A1806">
        <v>1805</v>
      </c>
      <c r="B1806">
        <v>1231</v>
      </c>
      <c r="C1806">
        <v>622</v>
      </c>
      <c r="D1806" t="s">
        <v>451</v>
      </c>
      <c r="E1806" t="s">
        <v>569</v>
      </c>
      <c r="F1806">
        <v>78</v>
      </c>
      <c r="G1806">
        <v>148.5</v>
      </c>
      <c r="H1806">
        <v>148.5</v>
      </c>
      <c r="I1806">
        <v>250</v>
      </c>
    </row>
    <row r="1807" spans="1:9">
      <c r="A1807">
        <v>1806</v>
      </c>
      <c r="B1807">
        <v>1231</v>
      </c>
      <c r="C1807">
        <v>624</v>
      </c>
      <c r="D1807" t="s">
        <v>451</v>
      </c>
      <c r="E1807" t="s">
        <v>322</v>
      </c>
      <c r="F1807">
        <v>72</v>
      </c>
      <c r="G1807">
        <v>9.5</v>
      </c>
      <c r="H1807">
        <v>9</v>
      </c>
      <c r="I1807">
        <v>-410</v>
      </c>
    </row>
    <row r="1808" spans="1:9">
      <c r="A1808">
        <v>1807</v>
      </c>
      <c r="B1808">
        <v>1231</v>
      </c>
      <c r="C1808">
        <v>626</v>
      </c>
      <c r="D1808" t="s">
        <v>451</v>
      </c>
      <c r="E1808" t="s">
        <v>532</v>
      </c>
      <c r="F1808">
        <v>63</v>
      </c>
      <c r="G1808">
        <v>143.5</v>
      </c>
      <c r="H1808">
        <v>141.5</v>
      </c>
      <c r="I1808">
        <v>165</v>
      </c>
    </row>
    <row r="1809" spans="1:9">
      <c r="A1809">
        <v>1808</v>
      </c>
      <c r="B1809">
        <v>1231</v>
      </c>
      <c r="C1809">
        <v>628</v>
      </c>
      <c r="D1809" t="s">
        <v>451</v>
      </c>
      <c r="E1809" t="s">
        <v>333</v>
      </c>
      <c r="F1809">
        <v>50</v>
      </c>
      <c r="G1809">
        <v>146</v>
      </c>
      <c r="H1809">
        <v>143</v>
      </c>
      <c r="I1809">
        <v>150</v>
      </c>
    </row>
    <row r="1810" spans="1:9">
      <c r="A1810">
        <v>1809</v>
      </c>
      <c r="B1810">
        <v>1231</v>
      </c>
      <c r="C1810">
        <v>630</v>
      </c>
      <c r="D1810" t="s">
        <v>451</v>
      </c>
      <c r="E1810" t="s">
        <v>359</v>
      </c>
      <c r="F1810">
        <v>79</v>
      </c>
      <c r="G1810">
        <v>12</v>
      </c>
      <c r="H1810">
        <v>12</v>
      </c>
      <c r="I1810">
        <v>-750</v>
      </c>
    </row>
    <row r="1811" spans="1:9">
      <c r="A1811">
        <v>1810</v>
      </c>
      <c r="B1811">
        <v>1231</v>
      </c>
      <c r="C1811">
        <v>632</v>
      </c>
      <c r="D1811" t="s">
        <v>451</v>
      </c>
      <c r="E1811" t="s">
        <v>411</v>
      </c>
      <c r="F1811">
        <v>69</v>
      </c>
      <c r="G1811">
        <v>6</v>
      </c>
      <c r="H1811">
        <v>5.5</v>
      </c>
      <c r="I1811">
        <v>-240</v>
      </c>
    </row>
    <row r="1812" spans="1:9">
      <c r="A1812">
        <v>1811</v>
      </c>
      <c r="B1812">
        <v>1231</v>
      </c>
      <c r="C1812">
        <v>634</v>
      </c>
      <c r="D1812" t="s">
        <v>451</v>
      </c>
      <c r="E1812" t="s">
        <v>21</v>
      </c>
      <c r="F1812">
        <v>86</v>
      </c>
      <c r="G1812">
        <v>17</v>
      </c>
      <c r="H1812">
        <v>16.5</v>
      </c>
      <c r="I1812">
        <v>-2000</v>
      </c>
    </row>
    <row r="1813" spans="1:9">
      <c r="A1813">
        <v>1812</v>
      </c>
      <c r="B1813">
        <v>1231</v>
      </c>
      <c r="C1813">
        <v>636</v>
      </c>
      <c r="D1813" t="s">
        <v>451</v>
      </c>
      <c r="E1813" t="s">
        <v>397</v>
      </c>
      <c r="F1813">
        <v>81</v>
      </c>
      <c r="G1813">
        <v>11.5</v>
      </c>
      <c r="H1813">
        <v>12</v>
      </c>
      <c r="I1813">
        <v>-700</v>
      </c>
    </row>
    <row r="1814" spans="1:9">
      <c r="A1814">
        <v>1813</v>
      </c>
      <c r="B1814">
        <v>1231</v>
      </c>
      <c r="C1814">
        <v>638</v>
      </c>
      <c r="D1814" t="s">
        <v>451</v>
      </c>
      <c r="E1814" t="s">
        <v>48</v>
      </c>
      <c r="F1814">
        <v>69</v>
      </c>
      <c r="G1814">
        <v>133.5</v>
      </c>
      <c r="H1814">
        <v>133.5</v>
      </c>
      <c r="I1814">
        <v>130</v>
      </c>
    </row>
    <row r="1815" spans="1:9">
      <c r="A1815">
        <v>1814</v>
      </c>
      <c r="B1815">
        <v>1231</v>
      </c>
      <c r="C1815">
        <v>640</v>
      </c>
      <c r="D1815" t="s">
        <v>451</v>
      </c>
      <c r="E1815" t="s">
        <v>290</v>
      </c>
      <c r="F1815">
        <v>79</v>
      </c>
      <c r="G1815">
        <v>10</v>
      </c>
      <c r="H1815">
        <v>8.5</v>
      </c>
      <c r="I1815">
        <v>-450</v>
      </c>
    </row>
    <row r="1816" spans="1:9">
      <c r="A1816">
        <v>1815</v>
      </c>
      <c r="B1816">
        <v>1231</v>
      </c>
      <c r="C1816">
        <v>642</v>
      </c>
      <c r="D1816" t="s">
        <v>451</v>
      </c>
      <c r="E1816" t="s">
        <v>469</v>
      </c>
      <c r="F1816">
        <v>77</v>
      </c>
      <c r="G1816">
        <v>132.5</v>
      </c>
      <c r="H1816">
        <v>132</v>
      </c>
      <c r="I1816">
        <v>110</v>
      </c>
    </row>
    <row r="1817" spans="1:9">
      <c r="A1817">
        <v>1816</v>
      </c>
      <c r="B1817">
        <v>1231</v>
      </c>
      <c r="C1817">
        <v>644</v>
      </c>
      <c r="D1817" t="s">
        <v>451</v>
      </c>
      <c r="E1817" t="s">
        <v>76</v>
      </c>
      <c r="F1817">
        <v>51</v>
      </c>
      <c r="G1817">
        <v>1.5</v>
      </c>
      <c r="H1817">
        <v>142</v>
      </c>
      <c r="I1817">
        <v>100</v>
      </c>
    </row>
    <row r="1818" spans="1:9">
      <c r="A1818">
        <v>1817</v>
      </c>
      <c r="B1818">
        <v>1231</v>
      </c>
      <c r="C1818">
        <v>646</v>
      </c>
      <c r="D1818" t="s">
        <v>451</v>
      </c>
      <c r="E1818" t="s">
        <v>547</v>
      </c>
      <c r="F1818">
        <v>68</v>
      </c>
      <c r="G1818" t="s">
        <v>465</v>
      </c>
      <c r="H1818">
        <v>2</v>
      </c>
      <c r="I1818">
        <v>-135</v>
      </c>
    </row>
    <row r="1819" spans="1:9">
      <c r="A1819">
        <v>1818</v>
      </c>
      <c r="B1819">
        <v>1231</v>
      </c>
      <c r="C1819">
        <v>648</v>
      </c>
      <c r="D1819" t="s">
        <v>451</v>
      </c>
      <c r="E1819" t="s">
        <v>24</v>
      </c>
      <c r="F1819">
        <v>66</v>
      </c>
      <c r="G1819">
        <v>4.5</v>
      </c>
      <c r="H1819">
        <v>5.5</v>
      </c>
      <c r="I1819">
        <v>-210</v>
      </c>
    </row>
    <row r="1820" spans="1:9">
      <c r="A1820">
        <v>1819</v>
      </c>
      <c r="B1820">
        <v>1231</v>
      </c>
      <c r="C1820">
        <v>650</v>
      </c>
      <c r="D1820" t="s">
        <v>451</v>
      </c>
      <c r="E1820" t="s">
        <v>535</v>
      </c>
      <c r="F1820">
        <v>69</v>
      </c>
      <c r="G1820">
        <v>130.5</v>
      </c>
      <c r="H1820">
        <v>132</v>
      </c>
      <c r="I1820">
        <v>140</v>
      </c>
    </row>
    <row r="1821" spans="1:9">
      <c r="A1821">
        <v>1820</v>
      </c>
      <c r="B1821">
        <v>1231</v>
      </c>
      <c r="C1821">
        <v>652</v>
      </c>
      <c r="D1821" t="s">
        <v>451</v>
      </c>
      <c r="E1821" t="s">
        <v>491</v>
      </c>
      <c r="F1821">
        <v>70</v>
      </c>
      <c r="G1821">
        <v>2</v>
      </c>
      <c r="H1821">
        <v>1</v>
      </c>
      <c r="I1821">
        <v>-120</v>
      </c>
    </row>
    <row r="1822" spans="1:9">
      <c r="A1822">
        <v>1821</v>
      </c>
      <c r="B1822">
        <v>1231</v>
      </c>
      <c r="C1822">
        <v>654</v>
      </c>
      <c r="D1822" t="s">
        <v>451</v>
      </c>
      <c r="E1822" t="s">
        <v>475</v>
      </c>
      <c r="F1822">
        <v>67</v>
      </c>
      <c r="G1822">
        <v>12</v>
      </c>
      <c r="H1822">
        <v>11.5</v>
      </c>
      <c r="I1822">
        <v>-700</v>
      </c>
    </row>
    <row r="1823" spans="1:9">
      <c r="A1823">
        <v>1822</v>
      </c>
      <c r="B1823">
        <v>1231</v>
      </c>
      <c r="C1823">
        <v>656</v>
      </c>
      <c r="D1823" t="s">
        <v>451</v>
      </c>
      <c r="E1823" t="s">
        <v>353</v>
      </c>
      <c r="F1823">
        <v>57</v>
      </c>
      <c r="G1823">
        <v>12.5</v>
      </c>
      <c r="H1823">
        <v>12.5</v>
      </c>
      <c r="I1823">
        <v>-800</v>
      </c>
    </row>
    <row r="1824" spans="1:9">
      <c r="A1824">
        <v>1823</v>
      </c>
      <c r="B1824">
        <v>1231</v>
      </c>
      <c r="C1824">
        <v>658</v>
      </c>
      <c r="D1824" t="s">
        <v>451</v>
      </c>
      <c r="E1824" t="s">
        <v>272</v>
      </c>
      <c r="F1824">
        <v>55</v>
      </c>
      <c r="G1824">
        <v>129.5</v>
      </c>
      <c r="H1824">
        <v>129.5</v>
      </c>
      <c r="I1824">
        <v>155</v>
      </c>
    </row>
    <row r="1825" spans="1:9">
      <c r="A1825">
        <v>1824</v>
      </c>
      <c r="B1825">
        <v>1231</v>
      </c>
      <c r="C1825">
        <v>660</v>
      </c>
      <c r="D1825" t="s">
        <v>451</v>
      </c>
      <c r="E1825" t="s">
        <v>455</v>
      </c>
      <c r="F1825">
        <v>80</v>
      </c>
      <c r="G1825">
        <v>12</v>
      </c>
      <c r="H1825">
        <v>13</v>
      </c>
      <c r="I1825">
        <v>-950</v>
      </c>
    </row>
    <row r="1826" spans="1:9">
      <c r="A1826">
        <v>1825</v>
      </c>
      <c r="B1826">
        <v>1231</v>
      </c>
      <c r="C1826">
        <v>662</v>
      </c>
      <c r="D1826" t="s">
        <v>451</v>
      </c>
      <c r="E1826" t="s">
        <v>62</v>
      </c>
      <c r="F1826">
        <v>79</v>
      </c>
      <c r="G1826">
        <v>13.5</v>
      </c>
      <c r="H1826">
        <v>15.5</v>
      </c>
      <c r="I1826">
        <v>-1200</v>
      </c>
    </row>
    <row r="1827" spans="1:9">
      <c r="A1827">
        <v>1826</v>
      </c>
      <c r="B1827">
        <v>1231</v>
      </c>
      <c r="C1827">
        <v>664</v>
      </c>
      <c r="D1827" t="s">
        <v>451</v>
      </c>
      <c r="E1827" t="s">
        <v>492</v>
      </c>
      <c r="F1827">
        <v>83</v>
      </c>
      <c r="G1827">
        <v>1</v>
      </c>
      <c r="I1827">
        <v>-110</v>
      </c>
    </row>
    <row r="1828" spans="1:9">
      <c r="A1828">
        <v>1827</v>
      </c>
      <c r="B1828">
        <v>1231</v>
      </c>
      <c r="C1828">
        <v>666</v>
      </c>
      <c r="D1828" t="s">
        <v>451</v>
      </c>
      <c r="E1828" t="s">
        <v>524</v>
      </c>
      <c r="F1828">
        <v>80</v>
      </c>
      <c r="G1828">
        <v>3.5</v>
      </c>
      <c r="H1828">
        <v>3.5</v>
      </c>
      <c r="I1828">
        <v>-160</v>
      </c>
    </row>
    <row r="1829" spans="1:9">
      <c r="A1829">
        <v>1828</v>
      </c>
      <c r="B1829">
        <v>1231</v>
      </c>
      <c r="C1829">
        <v>668</v>
      </c>
      <c r="D1829" t="s">
        <v>451</v>
      </c>
      <c r="E1829" t="s">
        <v>489</v>
      </c>
      <c r="F1829">
        <v>68</v>
      </c>
      <c r="G1829">
        <v>6</v>
      </c>
      <c r="H1829">
        <v>5.5</v>
      </c>
      <c r="I1829">
        <v>-240</v>
      </c>
    </row>
    <row r="1830" spans="1:9">
      <c r="A1830">
        <v>1829</v>
      </c>
      <c r="B1830">
        <v>1231</v>
      </c>
      <c r="C1830">
        <v>670</v>
      </c>
      <c r="D1830" t="s">
        <v>451</v>
      </c>
      <c r="E1830" t="s">
        <v>459</v>
      </c>
      <c r="F1830">
        <v>60</v>
      </c>
      <c r="G1830">
        <v>155</v>
      </c>
      <c r="H1830">
        <v>155.5</v>
      </c>
      <c r="I1830">
        <v>195</v>
      </c>
    </row>
    <row r="1831" spans="1:9">
      <c r="A1831">
        <v>1830</v>
      </c>
      <c r="B1831">
        <v>1231</v>
      </c>
      <c r="C1831">
        <v>672</v>
      </c>
      <c r="D1831" t="s">
        <v>451</v>
      </c>
      <c r="E1831" t="s">
        <v>355</v>
      </c>
      <c r="F1831">
        <v>66</v>
      </c>
      <c r="G1831">
        <v>8.5</v>
      </c>
      <c r="H1831">
        <v>7.5</v>
      </c>
      <c r="I1831">
        <v>-340</v>
      </c>
    </row>
    <row r="1832" spans="1:9">
      <c r="A1832">
        <v>1831</v>
      </c>
      <c r="B1832">
        <v>1231</v>
      </c>
      <c r="C1832">
        <v>674</v>
      </c>
      <c r="D1832" t="s">
        <v>451</v>
      </c>
      <c r="E1832" t="s">
        <v>541</v>
      </c>
      <c r="F1832">
        <v>62</v>
      </c>
      <c r="G1832">
        <v>3</v>
      </c>
      <c r="H1832">
        <v>3.5</v>
      </c>
      <c r="I1832">
        <v>-155</v>
      </c>
    </row>
    <row r="1833" spans="1:9">
      <c r="A1833">
        <v>1832</v>
      </c>
      <c r="B1833">
        <v>1231</v>
      </c>
      <c r="C1833">
        <v>676</v>
      </c>
      <c r="D1833" t="s">
        <v>451</v>
      </c>
      <c r="E1833" t="s">
        <v>622</v>
      </c>
      <c r="F1833">
        <v>64</v>
      </c>
      <c r="G1833">
        <v>4</v>
      </c>
      <c r="H1833">
        <v>4</v>
      </c>
      <c r="I1833">
        <v>-175</v>
      </c>
    </row>
    <row r="1834" spans="1:9">
      <c r="A1834">
        <v>1833</v>
      </c>
      <c r="B1834">
        <v>1231</v>
      </c>
      <c r="C1834">
        <v>678</v>
      </c>
      <c r="D1834" t="s">
        <v>451</v>
      </c>
      <c r="E1834" t="s">
        <v>258</v>
      </c>
      <c r="F1834">
        <v>64</v>
      </c>
      <c r="G1834">
        <v>3</v>
      </c>
      <c r="H1834">
        <v>3</v>
      </c>
      <c r="I1834">
        <v>-150</v>
      </c>
    </row>
    <row r="1835" spans="1:9">
      <c r="A1835">
        <v>1834</v>
      </c>
      <c r="B1835">
        <v>1231</v>
      </c>
      <c r="C1835">
        <v>680</v>
      </c>
      <c r="D1835" t="s">
        <v>451</v>
      </c>
      <c r="E1835" t="s">
        <v>390</v>
      </c>
      <c r="F1835">
        <v>66</v>
      </c>
      <c r="G1835">
        <v>1</v>
      </c>
      <c r="H1835">
        <v>3</v>
      </c>
      <c r="I1835">
        <v>-140</v>
      </c>
    </row>
    <row r="1836" spans="1:9">
      <c r="A1836">
        <v>1835</v>
      </c>
      <c r="B1836">
        <v>1231</v>
      </c>
      <c r="C1836">
        <v>682</v>
      </c>
      <c r="D1836" t="s">
        <v>451</v>
      </c>
      <c r="E1836" t="s">
        <v>648</v>
      </c>
      <c r="F1836">
        <v>82</v>
      </c>
      <c r="G1836">
        <v>16</v>
      </c>
      <c r="H1836">
        <v>16</v>
      </c>
      <c r="I1836">
        <v>-1600</v>
      </c>
    </row>
    <row r="1837" spans="1:9">
      <c r="A1837">
        <v>1836</v>
      </c>
      <c r="B1837">
        <v>1231</v>
      </c>
      <c r="C1837">
        <v>684</v>
      </c>
      <c r="D1837" t="s">
        <v>451</v>
      </c>
      <c r="E1837" t="s">
        <v>334</v>
      </c>
      <c r="F1837">
        <v>42</v>
      </c>
      <c r="G1837">
        <v>123.5</v>
      </c>
      <c r="H1837">
        <v>122.5</v>
      </c>
      <c r="I1837">
        <v>900</v>
      </c>
    </row>
    <row r="1838" spans="1:9">
      <c r="A1838">
        <v>1837</v>
      </c>
      <c r="B1838">
        <v>1231</v>
      </c>
      <c r="C1838">
        <v>686</v>
      </c>
      <c r="D1838" t="s">
        <v>451</v>
      </c>
      <c r="E1838" t="s">
        <v>404</v>
      </c>
      <c r="F1838">
        <v>69</v>
      </c>
      <c r="G1838">
        <v>10</v>
      </c>
      <c r="H1838">
        <v>10</v>
      </c>
      <c r="I1838">
        <v>-550</v>
      </c>
    </row>
    <row r="1839" spans="1:9">
      <c r="A1839">
        <v>1838</v>
      </c>
      <c r="B1839">
        <v>1231</v>
      </c>
      <c r="C1839">
        <v>688</v>
      </c>
      <c r="D1839" t="s">
        <v>451</v>
      </c>
      <c r="E1839" t="s">
        <v>473</v>
      </c>
      <c r="F1839">
        <v>71</v>
      </c>
      <c r="G1839">
        <v>16</v>
      </c>
      <c r="H1839">
        <v>15.5</v>
      </c>
      <c r="I1839">
        <v>-1500</v>
      </c>
    </row>
    <row r="1840" spans="1:9">
      <c r="A1840">
        <v>1839</v>
      </c>
      <c r="B1840">
        <v>1231</v>
      </c>
      <c r="C1840">
        <v>690</v>
      </c>
      <c r="D1840" t="s">
        <v>451</v>
      </c>
      <c r="E1840" t="s">
        <v>587</v>
      </c>
      <c r="F1840">
        <v>62</v>
      </c>
      <c r="G1840">
        <v>135.5</v>
      </c>
      <c r="H1840">
        <v>135</v>
      </c>
      <c r="I1840">
        <v>145</v>
      </c>
    </row>
    <row r="1841" spans="1:9">
      <c r="A1841">
        <v>1840</v>
      </c>
      <c r="B1841">
        <v>1231</v>
      </c>
      <c r="C1841">
        <v>692</v>
      </c>
      <c r="D1841" t="s">
        <v>451</v>
      </c>
      <c r="E1841" t="s">
        <v>557</v>
      </c>
      <c r="F1841">
        <v>59</v>
      </c>
      <c r="G1841">
        <v>2</v>
      </c>
      <c r="H1841">
        <v>4</v>
      </c>
      <c r="I1841">
        <v>-160</v>
      </c>
    </row>
    <row r="1842" spans="1:9">
      <c r="A1842">
        <v>1841</v>
      </c>
      <c r="B1842">
        <v>1231</v>
      </c>
      <c r="C1842">
        <v>694</v>
      </c>
      <c r="D1842" t="s">
        <v>451</v>
      </c>
      <c r="E1842" t="s">
        <v>520</v>
      </c>
      <c r="F1842">
        <v>71</v>
      </c>
      <c r="G1842">
        <v>4</v>
      </c>
      <c r="H1842">
        <v>4</v>
      </c>
      <c r="I1842">
        <v>-185</v>
      </c>
    </row>
    <row r="1843" spans="1:9">
      <c r="A1843">
        <v>1842</v>
      </c>
      <c r="B1843">
        <v>1231</v>
      </c>
      <c r="C1843">
        <v>696</v>
      </c>
      <c r="D1843" t="s">
        <v>451</v>
      </c>
      <c r="E1843" t="s">
        <v>466</v>
      </c>
      <c r="F1843">
        <v>60</v>
      </c>
      <c r="G1843">
        <v>134.5</v>
      </c>
      <c r="H1843">
        <v>2</v>
      </c>
      <c r="I1843">
        <v>-130</v>
      </c>
    </row>
    <row r="1844" spans="1:9">
      <c r="A1844">
        <v>1843</v>
      </c>
      <c r="B1844">
        <v>1231</v>
      </c>
      <c r="C1844">
        <v>698</v>
      </c>
      <c r="D1844" t="s">
        <v>451</v>
      </c>
      <c r="E1844" t="s">
        <v>635</v>
      </c>
      <c r="F1844">
        <v>94</v>
      </c>
      <c r="G1844">
        <v>13.5</v>
      </c>
      <c r="H1844">
        <v>14</v>
      </c>
      <c r="I1844">
        <v>-1100</v>
      </c>
    </row>
    <row r="1845" spans="1:9">
      <c r="A1845">
        <v>1844</v>
      </c>
      <c r="B1845">
        <v>1231</v>
      </c>
      <c r="C1845">
        <v>700</v>
      </c>
      <c r="D1845" t="s">
        <v>451</v>
      </c>
      <c r="E1845" t="s">
        <v>613</v>
      </c>
      <c r="F1845">
        <v>72</v>
      </c>
      <c r="G1845">
        <v>5</v>
      </c>
      <c r="H1845">
        <v>5.5</v>
      </c>
      <c r="I1845">
        <v>-230</v>
      </c>
    </row>
    <row r="1846" spans="1:9">
      <c r="A1846">
        <v>1845</v>
      </c>
      <c r="B1846">
        <v>1231</v>
      </c>
      <c r="C1846">
        <v>702</v>
      </c>
      <c r="D1846" t="s">
        <v>451</v>
      </c>
      <c r="E1846" t="s">
        <v>631</v>
      </c>
      <c r="F1846">
        <v>76</v>
      </c>
      <c r="G1846">
        <v>7.5</v>
      </c>
      <c r="H1846">
        <v>6.5</v>
      </c>
      <c r="I1846">
        <v>-275</v>
      </c>
    </row>
    <row r="1847" spans="1:9">
      <c r="A1847">
        <v>1846</v>
      </c>
      <c r="B1847">
        <v>1231</v>
      </c>
      <c r="C1847">
        <v>704</v>
      </c>
      <c r="D1847" t="s">
        <v>451</v>
      </c>
      <c r="E1847" t="s">
        <v>630</v>
      </c>
      <c r="F1847">
        <v>54</v>
      </c>
      <c r="G1847">
        <v>1.5</v>
      </c>
      <c r="H1847">
        <v>2</v>
      </c>
      <c r="I1847">
        <v>-130</v>
      </c>
    </row>
    <row r="1848" spans="1:9">
      <c r="A1848">
        <v>1847</v>
      </c>
      <c r="B1848">
        <v>1231</v>
      </c>
      <c r="C1848">
        <v>706</v>
      </c>
      <c r="D1848" t="s">
        <v>451</v>
      </c>
      <c r="E1848" t="s">
        <v>597</v>
      </c>
      <c r="F1848">
        <v>71</v>
      </c>
      <c r="G1848">
        <v>4</v>
      </c>
      <c r="H1848">
        <v>4.5</v>
      </c>
      <c r="I1848">
        <v>-190</v>
      </c>
    </row>
    <row r="1849" spans="1:9">
      <c r="A1849">
        <v>1848</v>
      </c>
      <c r="B1849">
        <v>1231</v>
      </c>
      <c r="C1849">
        <v>708</v>
      </c>
      <c r="D1849" t="s">
        <v>451</v>
      </c>
      <c r="E1849" t="s">
        <v>649</v>
      </c>
      <c r="F1849">
        <v>82</v>
      </c>
      <c r="G1849">
        <v>145.5</v>
      </c>
      <c r="H1849">
        <v>147.5</v>
      </c>
      <c r="I1849">
        <v>120</v>
      </c>
    </row>
    <row r="1850" spans="1:9">
      <c r="A1850">
        <v>1849</v>
      </c>
      <c r="B1850">
        <v>1231</v>
      </c>
      <c r="C1850">
        <v>710</v>
      </c>
      <c r="D1850" t="s">
        <v>451</v>
      </c>
      <c r="E1850" t="s">
        <v>460</v>
      </c>
      <c r="F1850">
        <v>62</v>
      </c>
      <c r="G1850">
        <v>158.5</v>
      </c>
      <c r="H1850">
        <v>157</v>
      </c>
      <c r="I1850">
        <v>450</v>
      </c>
    </row>
    <row r="1851" spans="1:9">
      <c r="A1851">
        <v>1850</v>
      </c>
      <c r="B1851">
        <v>1231</v>
      </c>
      <c r="C1851">
        <v>712</v>
      </c>
      <c r="D1851" t="s">
        <v>451</v>
      </c>
      <c r="E1851" t="s">
        <v>512</v>
      </c>
      <c r="F1851">
        <v>70</v>
      </c>
      <c r="G1851">
        <v>8</v>
      </c>
      <c r="H1851">
        <v>8.5</v>
      </c>
      <c r="I1851">
        <v>-380</v>
      </c>
    </row>
    <row r="1852" spans="1:9">
      <c r="A1852">
        <v>1851</v>
      </c>
      <c r="B1852">
        <v>1231</v>
      </c>
      <c r="C1852">
        <v>714</v>
      </c>
      <c r="D1852" t="s">
        <v>451</v>
      </c>
      <c r="E1852" t="s">
        <v>637</v>
      </c>
      <c r="F1852">
        <v>79</v>
      </c>
      <c r="G1852">
        <v>146</v>
      </c>
      <c r="H1852">
        <v>144.5</v>
      </c>
      <c r="I1852">
        <v>500</v>
      </c>
    </row>
    <row r="1853" spans="1:9">
      <c r="A1853">
        <v>1852</v>
      </c>
      <c r="B1853">
        <v>1231</v>
      </c>
      <c r="C1853">
        <v>716</v>
      </c>
      <c r="D1853" t="s">
        <v>451</v>
      </c>
      <c r="E1853" t="s">
        <v>596</v>
      </c>
      <c r="F1853">
        <v>72</v>
      </c>
      <c r="G1853">
        <v>15.5</v>
      </c>
      <c r="H1853">
        <v>18</v>
      </c>
      <c r="I1853">
        <v>-1600</v>
      </c>
    </row>
    <row r="1854" spans="1:9">
      <c r="A1854">
        <v>1853</v>
      </c>
      <c r="B1854">
        <v>1231</v>
      </c>
      <c r="C1854">
        <v>718</v>
      </c>
      <c r="D1854" t="s">
        <v>451</v>
      </c>
      <c r="E1854" t="s">
        <v>68</v>
      </c>
      <c r="F1854">
        <v>90</v>
      </c>
      <c r="G1854">
        <v>24</v>
      </c>
      <c r="H1854">
        <v>23.5</v>
      </c>
      <c r="I1854">
        <v>-8000</v>
      </c>
    </row>
    <row r="1855" spans="1:9">
      <c r="A1855">
        <v>1854</v>
      </c>
      <c r="B1855">
        <v>1231</v>
      </c>
      <c r="C1855">
        <v>720</v>
      </c>
      <c r="D1855" t="s">
        <v>451</v>
      </c>
      <c r="E1855" t="s">
        <v>505</v>
      </c>
      <c r="F1855">
        <v>87</v>
      </c>
      <c r="G1855">
        <v>7</v>
      </c>
      <c r="H1855">
        <v>8</v>
      </c>
      <c r="I1855">
        <v>-360</v>
      </c>
    </row>
    <row r="1856" spans="1:9">
      <c r="A1856">
        <v>1855</v>
      </c>
      <c r="B1856">
        <v>1231</v>
      </c>
      <c r="C1856">
        <v>722</v>
      </c>
      <c r="D1856" t="s">
        <v>451</v>
      </c>
      <c r="E1856" t="s">
        <v>571</v>
      </c>
      <c r="F1856">
        <v>65</v>
      </c>
      <c r="G1856">
        <v>6</v>
      </c>
      <c r="H1856">
        <v>5.5</v>
      </c>
      <c r="I1856">
        <v>-230</v>
      </c>
    </row>
    <row r="1857" spans="1:9">
      <c r="A1857">
        <v>1856</v>
      </c>
      <c r="B1857">
        <v>1231</v>
      </c>
      <c r="C1857">
        <v>724</v>
      </c>
      <c r="D1857" t="s">
        <v>451</v>
      </c>
      <c r="E1857" t="s">
        <v>74</v>
      </c>
      <c r="F1857">
        <v>75</v>
      </c>
      <c r="G1857">
        <v>146.5</v>
      </c>
      <c r="H1857">
        <v>144</v>
      </c>
      <c r="I1857">
        <v>110</v>
      </c>
    </row>
    <row r="1858" spans="1:9">
      <c r="A1858">
        <v>1857</v>
      </c>
      <c r="B1858">
        <v>1231</v>
      </c>
      <c r="C1858">
        <v>726</v>
      </c>
      <c r="D1858" t="s">
        <v>451</v>
      </c>
      <c r="E1858" t="s">
        <v>133</v>
      </c>
      <c r="F1858">
        <v>67</v>
      </c>
      <c r="G1858">
        <v>140</v>
      </c>
      <c r="H1858">
        <v>137</v>
      </c>
      <c r="I1858">
        <v>160</v>
      </c>
    </row>
    <row r="1859" spans="1:9">
      <c r="A1859">
        <v>1858</v>
      </c>
      <c r="B1859">
        <v>1231</v>
      </c>
      <c r="C1859">
        <v>728</v>
      </c>
      <c r="D1859" t="s">
        <v>451</v>
      </c>
      <c r="E1859" t="s">
        <v>197</v>
      </c>
      <c r="F1859">
        <v>67</v>
      </c>
      <c r="G1859">
        <v>2.5</v>
      </c>
      <c r="H1859">
        <v>4</v>
      </c>
      <c r="I1859">
        <v>-170</v>
      </c>
    </row>
    <row r="1860" spans="1:9">
      <c r="A1860">
        <v>1859</v>
      </c>
      <c r="B1860">
        <v>1231</v>
      </c>
      <c r="C1860">
        <v>730</v>
      </c>
      <c r="D1860" t="s">
        <v>451</v>
      </c>
      <c r="E1860" t="s">
        <v>218</v>
      </c>
      <c r="F1860">
        <v>66</v>
      </c>
      <c r="G1860">
        <v>1.5</v>
      </c>
      <c r="H1860">
        <v>2.5</v>
      </c>
      <c r="I1860">
        <v>-140</v>
      </c>
    </row>
    <row r="1861" spans="1:9">
      <c r="A1861">
        <v>1860</v>
      </c>
      <c r="B1861">
        <v>1231</v>
      </c>
      <c r="C1861">
        <v>732</v>
      </c>
      <c r="D1861" t="s">
        <v>451</v>
      </c>
      <c r="E1861" t="s">
        <v>652</v>
      </c>
      <c r="F1861">
        <v>67</v>
      </c>
      <c r="G1861">
        <v>6</v>
      </c>
      <c r="H1861">
        <v>6</v>
      </c>
      <c r="I1861">
        <v>-250</v>
      </c>
    </row>
    <row r="1862" spans="1:9">
      <c r="A1862">
        <v>1861</v>
      </c>
      <c r="B1862">
        <v>1231</v>
      </c>
      <c r="C1862">
        <v>734</v>
      </c>
      <c r="D1862" t="s">
        <v>451</v>
      </c>
      <c r="E1862" t="s">
        <v>644</v>
      </c>
      <c r="F1862">
        <v>76</v>
      </c>
      <c r="G1862">
        <v>6.5</v>
      </c>
      <c r="H1862">
        <v>7</v>
      </c>
      <c r="I1862">
        <v>-320</v>
      </c>
    </row>
    <row r="1863" spans="1:9">
      <c r="A1863">
        <v>1862</v>
      </c>
      <c r="B1863">
        <v>1231</v>
      </c>
      <c r="C1863">
        <v>736</v>
      </c>
      <c r="D1863" t="s">
        <v>451</v>
      </c>
      <c r="E1863" t="s">
        <v>509</v>
      </c>
      <c r="F1863">
        <v>69</v>
      </c>
      <c r="G1863">
        <v>8</v>
      </c>
      <c r="H1863">
        <v>6.5</v>
      </c>
      <c r="I1863">
        <v>-280</v>
      </c>
    </row>
    <row r="1864" spans="1:9">
      <c r="A1864">
        <v>1863</v>
      </c>
      <c r="B1864">
        <v>1231</v>
      </c>
      <c r="C1864">
        <v>738</v>
      </c>
      <c r="D1864" t="s">
        <v>451</v>
      </c>
      <c r="E1864" t="s">
        <v>546</v>
      </c>
      <c r="F1864">
        <v>71</v>
      </c>
      <c r="G1864">
        <v>10</v>
      </c>
      <c r="H1864">
        <v>10</v>
      </c>
      <c r="I1864">
        <v>-500</v>
      </c>
    </row>
    <row r="1865" spans="1:9">
      <c r="A1865">
        <v>1864</v>
      </c>
      <c r="B1865">
        <v>1231</v>
      </c>
      <c r="C1865">
        <v>740</v>
      </c>
      <c r="D1865" t="s">
        <v>451</v>
      </c>
      <c r="E1865" t="s">
        <v>507</v>
      </c>
      <c r="F1865">
        <v>69</v>
      </c>
      <c r="G1865">
        <v>3</v>
      </c>
      <c r="H1865">
        <v>4</v>
      </c>
      <c r="I1865">
        <v>-180</v>
      </c>
    </row>
    <row r="1866" spans="1:9">
      <c r="A1866">
        <v>1865</v>
      </c>
      <c r="B1866">
        <v>1231</v>
      </c>
      <c r="C1866">
        <v>742</v>
      </c>
      <c r="D1866" t="s">
        <v>451</v>
      </c>
      <c r="E1866" t="s">
        <v>204</v>
      </c>
      <c r="F1866">
        <v>67</v>
      </c>
      <c r="G1866">
        <v>9.5</v>
      </c>
      <c r="H1866">
        <v>9</v>
      </c>
      <c r="I1866">
        <v>-420</v>
      </c>
    </row>
    <row r="1867" spans="1:9">
      <c r="A1867">
        <v>1866</v>
      </c>
      <c r="B1867">
        <v>1231</v>
      </c>
      <c r="C1867">
        <v>744</v>
      </c>
      <c r="D1867" t="s">
        <v>451</v>
      </c>
      <c r="E1867" t="s">
        <v>660</v>
      </c>
      <c r="F1867">
        <v>75</v>
      </c>
      <c r="G1867">
        <v>126.5</v>
      </c>
      <c r="H1867">
        <v>126.5</v>
      </c>
      <c r="I1867">
        <v>280</v>
      </c>
    </row>
    <row r="1868" spans="1:9">
      <c r="A1868">
        <v>1867</v>
      </c>
      <c r="B1868">
        <v>1231</v>
      </c>
      <c r="C1868">
        <v>746</v>
      </c>
      <c r="D1868" t="s">
        <v>451</v>
      </c>
      <c r="E1868" t="s">
        <v>549</v>
      </c>
      <c r="F1868">
        <v>94</v>
      </c>
      <c r="G1868">
        <v>5.5</v>
      </c>
      <c r="H1868">
        <v>4.5</v>
      </c>
      <c r="I1868">
        <v>-210</v>
      </c>
    </row>
    <row r="1869" spans="1:9">
      <c r="A1869">
        <v>1868</v>
      </c>
      <c r="B1869">
        <v>1231</v>
      </c>
      <c r="C1869">
        <v>748</v>
      </c>
      <c r="D1869" t="s">
        <v>451</v>
      </c>
      <c r="E1869" t="s">
        <v>604</v>
      </c>
      <c r="F1869">
        <v>64</v>
      </c>
      <c r="G1869">
        <v>3.5</v>
      </c>
      <c r="H1869">
        <v>3</v>
      </c>
      <c r="I1869">
        <v>-150</v>
      </c>
    </row>
    <row r="1870" spans="1:9">
      <c r="A1870">
        <v>1869</v>
      </c>
      <c r="B1870">
        <v>1231</v>
      </c>
      <c r="C1870">
        <v>750</v>
      </c>
      <c r="D1870" t="s">
        <v>451</v>
      </c>
      <c r="E1870" t="s">
        <v>527</v>
      </c>
      <c r="F1870">
        <v>91</v>
      </c>
      <c r="G1870">
        <v>143.5</v>
      </c>
      <c r="H1870">
        <v>144</v>
      </c>
      <c r="I1870">
        <v>200</v>
      </c>
    </row>
    <row r="1871" spans="1:9">
      <c r="A1871">
        <v>1870</v>
      </c>
      <c r="B1871">
        <v>1231</v>
      </c>
      <c r="C1871">
        <v>752</v>
      </c>
      <c r="D1871" t="s">
        <v>451</v>
      </c>
      <c r="E1871" t="s">
        <v>98</v>
      </c>
      <c r="F1871">
        <v>82</v>
      </c>
      <c r="G1871">
        <v>138</v>
      </c>
      <c r="H1871">
        <v>135</v>
      </c>
      <c r="I1871">
        <v>110</v>
      </c>
    </row>
    <row r="1872" spans="1:9">
      <c r="A1872">
        <v>1871</v>
      </c>
      <c r="B1872">
        <v>1231</v>
      </c>
      <c r="C1872">
        <v>754</v>
      </c>
      <c r="D1872" t="s">
        <v>451</v>
      </c>
      <c r="E1872" t="s">
        <v>206</v>
      </c>
      <c r="F1872">
        <v>78</v>
      </c>
      <c r="G1872">
        <v>145</v>
      </c>
      <c r="H1872">
        <v>145.5</v>
      </c>
      <c r="I1872">
        <v>165</v>
      </c>
    </row>
    <row r="1873" spans="1:9">
      <c r="A1873">
        <v>1872</v>
      </c>
      <c r="B1873">
        <v>1231</v>
      </c>
      <c r="C1873">
        <v>756</v>
      </c>
      <c r="D1873" t="s">
        <v>451</v>
      </c>
      <c r="E1873" t="s">
        <v>647</v>
      </c>
      <c r="F1873">
        <v>52</v>
      </c>
      <c r="G1873">
        <v>133</v>
      </c>
      <c r="H1873">
        <v>132.5</v>
      </c>
      <c r="I1873">
        <v>-105</v>
      </c>
    </row>
    <row r="1874" spans="1:9">
      <c r="A1874">
        <v>1873</v>
      </c>
      <c r="B1874">
        <v>1231</v>
      </c>
      <c r="C1874">
        <v>758</v>
      </c>
      <c r="D1874" t="s">
        <v>451</v>
      </c>
      <c r="E1874" t="s">
        <v>205</v>
      </c>
      <c r="F1874">
        <v>111</v>
      </c>
      <c r="G1874">
        <v>19</v>
      </c>
      <c r="H1874">
        <v>21</v>
      </c>
      <c r="I1874">
        <v>-4000</v>
      </c>
    </row>
    <row r="1875" spans="1:9">
      <c r="A1875">
        <v>1874</v>
      </c>
      <c r="B1875">
        <v>1231</v>
      </c>
      <c r="C1875">
        <v>760</v>
      </c>
      <c r="D1875" t="s">
        <v>451</v>
      </c>
      <c r="E1875" t="s">
        <v>650</v>
      </c>
      <c r="F1875">
        <v>74</v>
      </c>
      <c r="G1875">
        <v>3</v>
      </c>
      <c r="H1875">
        <v>2</v>
      </c>
      <c r="I1875">
        <v>-135</v>
      </c>
    </row>
    <row r="1876" spans="1:9">
      <c r="A1876">
        <v>1875</v>
      </c>
      <c r="B1876">
        <v>1231</v>
      </c>
      <c r="C1876">
        <v>762</v>
      </c>
      <c r="D1876" t="s">
        <v>451</v>
      </c>
      <c r="E1876" t="s">
        <v>560</v>
      </c>
      <c r="F1876">
        <v>72</v>
      </c>
      <c r="G1876">
        <v>2</v>
      </c>
      <c r="H1876">
        <v>2.5</v>
      </c>
      <c r="I1876">
        <v>-145</v>
      </c>
    </row>
    <row r="1877" spans="1:9">
      <c r="A1877">
        <v>1876</v>
      </c>
      <c r="B1877">
        <v>1231</v>
      </c>
      <c r="C1877">
        <v>764</v>
      </c>
      <c r="D1877" t="s">
        <v>451</v>
      </c>
      <c r="E1877" t="s">
        <v>636</v>
      </c>
      <c r="F1877">
        <v>62</v>
      </c>
      <c r="G1877">
        <v>1.5</v>
      </c>
      <c r="H1877">
        <v>2</v>
      </c>
      <c r="I1877">
        <v>-130</v>
      </c>
    </row>
    <row r="1878" spans="1:9">
      <c r="A1878">
        <v>1877</v>
      </c>
      <c r="B1878">
        <v>1231</v>
      </c>
      <c r="C1878">
        <v>766</v>
      </c>
      <c r="D1878" t="s">
        <v>451</v>
      </c>
      <c r="E1878" t="s">
        <v>256</v>
      </c>
      <c r="F1878">
        <v>80</v>
      </c>
      <c r="G1878">
        <v>130</v>
      </c>
      <c r="H1878">
        <v>129.5</v>
      </c>
      <c r="I1878">
        <v>400</v>
      </c>
    </row>
    <row r="1879" spans="1:9">
      <c r="A1879">
        <v>1878</v>
      </c>
      <c r="B1879">
        <v>1231</v>
      </c>
      <c r="C1879">
        <v>768</v>
      </c>
      <c r="D1879" t="s">
        <v>451</v>
      </c>
      <c r="E1879" t="s">
        <v>559</v>
      </c>
      <c r="F1879">
        <v>71</v>
      </c>
      <c r="G1879">
        <v>4</v>
      </c>
      <c r="H1879">
        <v>4</v>
      </c>
      <c r="I1879">
        <v>-175</v>
      </c>
    </row>
    <row r="1880" spans="1:9">
      <c r="A1880">
        <v>1879</v>
      </c>
      <c r="B1880">
        <v>1231</v>
      </c>
      <c r="C1880">
        <v>770</v>
      </c>
      <c r="D1880" t="s">
        <v>451</v>
      </c>
      <c r="E1880" t="s">
        <v>478</v>
      </c>
      <c r="F1880">
        <v>82</v>
      </c>
      <c r="G1880">
        <v>1</v>
      </c>
      <c r="H1880">
        <v>1</v>
      </c>
      <c r="I1880">
        <v>-115</v>
      </c>
    </row>
    <row r="1881" spans="1:9">
      <c r="A1881">
        <v>1880</v>
      </c>
      <c r="B1881">
        <v>1231</v>
      </c>
      <c r="C1881">
        <v>772</v>
      </c>
      <c r="D1881" t="s">
        <v>451</v>
      </c>
      <c r="E1881" t="s">
        <v>484</v>
      </c>
      <c r="F1881">
        <v>64</v>
      </c>
      <c r="G1881">
        <v>134</v>
      </c>
      <c r="H1881">
        <v>135</v>
      </c>
      <c r="I1881">
        <v>210</v>
      </c>
    </row>
    <row r="1882" spans="1:9">
      <c r="A1882">
        <v>1881</v>
      </c>
      <c r="B1882">
        <v>1231</v>
      </c>
      <c r="C1882">
        <v>774</v>
      </c>
      <c r="D1882" t="s">
        <v>451</v>
      </c>
      <c r="E1882" t="s">
        <v>514</v>
      </c>
      <c r="F1882">
        <v>68</v>
      </c>
      <c r="G1882">
        <v>10</v>
      </c>
      <c r="H1882">
        <v>10</v>
      </c>
      <c r="I1882">
        <v>-550</v>
      </c>
    </row>
    <row r="1883" spans="1:9">
      <c r="A1883">
        <v>1882</v>
      </c>
      <c r="B1883">
        <v>1231</v>
      </c>
      <c r="C1883">
        <v>776</v>
      </c>
      <c r="D1883" t="s">
        <v>451</v>
      </c>
      <c r="E1883" t="s">
        <v>609</v>
      </c>
      <c r="F1883">
        <v>82</v>
      </c>
      <c r="G1883">
        <v>12.5</v>
      </c>
      <c r="H1883">
        <v>12.5</v>
      </c>
      <c r="I1883">
        <v>-800</v>
      </c>
    </row>
    <row r="1884" spans="1:9">
      <c r="A1884">
        <v>1883</v>
      </c>
      <c r="B1884">
        <v>1231</v>
      </c>
      <c r="C1884">
        <v>778</v>
      </c>
      <c r="D1884" t="s">
        <v>451</v>
      </c>
      <c r="E1884" t="s">
        <v>538</v>
      </c>
      <c r="F1884">
        <v>64</v>
      </c>
      <c r="G1884">
        <v>7</v>
      </c>
      <c r="H1884">
        <v>7</v>
      </c>
      <c r="I1884">
        <v>-300</v>
      </c>
    </row>
    <row r="1885" spans="1:9">
      <c r="A1885">
        <v>1884</v>
      </c>
      <c r="B1885">
        <v>1231</v>
      </c>
      <c r="C1885">
        <v>780</v>
      </c>
      <c r="D1885" t="s">
        <v>451</v>
      </c>
      <c r="E1885" t="s">
        <v>217</v>
      </c>
      <c r="F1885">
        <v>77</v>
      </c>
      <c r="G1885">
        <v>14</v>
      </c>
      <c r="H1885">
        <v>14</v>
      </c>
      <c r="I1885">
        <v>-1200</v>
      </c>
    </row>
    <row r="1886" spans="1:9">
      <c r="A1886">
        <v>1885</v>
      </c>
      <c r="B1886">
        <v>1231</v>
      </c>
      <c r="C1886">
        <v>782</v>
      </c>
      <c r="D1886" t="s">
        <v>451</v>
      </c>
      <c r="E1886" t="s">
        <v>590</v>
      </c>
      <c r="F1886">
        <v>90</v>
      </c>
      <c r="G1886">
        <v>145.5</v>
      </c>
      <c r="H1886">
        <v>145</v>
      </c>
      <c r="I1886">
        <v>110</v>
      </c>
    </row>
    <row r="1887" spans="1:9">
      <c r="A1887">
        <v>1886</v>
      </c>
      <c r="B1887">
        <v>1231</v>
      </c>
      <c r="C1887">
        <v>784</v>
      </c>
      <c r="D1887" t="s">
        <v>451</v>
      </c>
      <c r="E1887" t="s">
        <v>186</v>
      </c>
      <c r="F1887">
        <v>71</v>
      </c>
      <c r="G1887">
        <v>9</v>
      </c>
      <c r="H1887">
        <v>11</v>
      </c>
      <c r="I1887">
        <v>-600</v>
      </c>
    </row>
    <row r="1888" spans="1:9">
      <c r="A1888">
        <v>1887</v>
      </c>
      <c r="B1888">
        <v>1231</v>
      </c>
      <c r="C1888">
        <v>786</v>
      </c>
      <c r="D1888" t="s">
        <v>451</v>
      </c>
      <c r="E1888" t="s">
        <v>428</v>
      </c>
      <c r="F1888">
        <v>57</v>
      </c>
      <c r="G1888">
        <v>10.5</v>
      </c>
      <c r="H1888">
        <v>10.5</v>
      </c>
      <c r="I1888">
        <v>-600</v>
      </c>
    </row>
    <row r="1889" spans="1:9">
      <c r="A1889">
        <v>1888</v>
      </c>
      <c r="B1889">
        <v>1231</v>
      </c>
      <c r="C1889">
        <v>788</v>
      </c>
      <c r="D1889" t="s">
        <v>451</v>
      </c>
      <c r="E1889" t="s">
        <v>243</v>
      </c>
      <c r="F1889">
        <v>67</v>
      </c>
      <c r="G1889">
        <v>2.5</v>
      </c>
      <c r="H1889">
        <v>2.5</v>
      </c>
      <c r="I1889">
        <v>-140</v>
      </c>
    </row>
    <row r="1890" spans="1:9">
      <c r="A1890">
        <v>1889</v>
      </c>
      <c r="B1890">
        <v>1231</v>
      </c>
      <c r="C1890">
        <v>790</v>
      </c>
      <c r="D1890" t="s">
        <v>451</v>
      </c>
      <c r="E1890" t="s">
        <v>247</v>
      </c>
      <c r="F1890">
        <v>64</v>
      </c>
      <c r="G1890">
        <v>142</v>
      </c>
      <c r="H1890">
        <v>141</v>
      </c>
      <c r="I1890">
        <v>130</v>
      </c>
    </row>
    <row r="1891" spans="1:9">
      <c r="A1891">
        <v>1890</v>
      </c>
      <c r="B1891">
        <v>1231</v>
      </c>
      <c r="C1891">
        <v>306802</v>
      </c>
      <c r="D1891" t="s">
        <v>451</v>
      </c>
      <c r="E1891" t="s">
        <v>612</v>
      </c>
      <c r="F1891">
        <v>51</v>
      </c>
      <c r="G1891">
        <v>2.5</v>
      </c>
      <c r="H1891">
        <v>2</v>
      </c>
      <c r="I1891">
        <v>-130</v>
      </c>
    </row>
    <row r="1892" spans="1:9">
      <c r="A1892">
        <v>1891</v>
      </c>
      <c r="B1892">
        <v>1231</v>
      </c>
      <c r="C1892">
        <v>306804</v>
      </c>
      <c r="D1892" t="s">
        <v>451</v>
      </c>
      <c r="E1892" t="s">
        <v>231</v>
      </c>
      <c r="F1892">
        <v>82</v>
      </c>
      <c r="G1892">
        <v>13</v>
      </c>
      <c r="H1892">
        <v>13</v>
      </c>
      <c r="I1892">
        <v>-950</v>
      </c>
    </row>
    <row r="1893" spans="1:9">
      <c r="A1893">
        <v>1892</v>
      </c>
      <c r="B1893">
        <v>1231</v>
      </c>
      <c r="C1893">
        <v>306806</v>
      </c>
      <c r="D1893" t="s">
        <v>451</v>
      </c>
      <c r="E1893" t="s">
        <v>563</v>
      </c>
      <c r="F1893">
        <v>74</v>
      </c>
      <c r="G1893">
        <v>1.5</v>
      </c>
      <c r="H1893">
        <v>2.5</v>
      </c>
      <c r="I1893">
        <v>-140</v>
      </c>
    </row>
    <row r="1894" spans="1:9">
      <c r="A1894">
        <v>1893</v>
      </c>
      <c r="B1894">
        <v>1231</v>
      </c>
      <c r="C1894">
        <v>306808</v>
      </c>
      <c r="D1894" t="s">
        <v>451</v>
      </c>
      <c r="E1894" t="s">
        <v>610</v>
      </c>
      <c r="F1894">
        <v>72</v>
      </c>
      <c r="G1894">
        <v>6</v>
      </c>
      <c r="H1894">
        <v>6.5</v>
      </c>
      <c r="I1894">
        <v>-280</v>
      </c>
    </row>
    <row r="1895" spans="1:9">
      <c r="A1895">
        <v>1894</v>
      </c>
      <c r="B1895">
        <v>1231</v>
      </c>
      <c r="C1895">
        <v>306810</v>
      </c>
      <c r="D1895" t="s">
        <v>451</v>
      </c>
      <c r="E1895" t="s">
        <v>238</v>
      </c>
      <c r="F1895">
        <v>48</v>
      </c>
      <c r="G1895">
        <v>8</v>
      </c>
      <c r="H1895">
        <v>5.5</v>
      </c>
      <c r="I1895">
        <v>-230</v>
      </c>
    </row>
    <row r="1896" spans="1:9">
      <c r="A1896">
        <v>1895</v>
      </c>
      <c r="B1896">
        <v>1231</v>
      </c>
      <c r="C1896">
        <v>306812</v>
      </c>
      <c r="D1896" t="s">
        <v>451</v>
      </c>
      <c r="E1896" t="s">
        <v>641</v>
      </c>
      <c r="F1896">
        <v>64</v>
      </c>
      <c r="G1896">
        <v>151.5</v>
      </c>
      <c r="H1896">
        <v>151.5</v>
      </c>
      <c r="I1896">
        <v>210</v>
      </c>
    </row>
    <row r="1897" spans="1:9">
      <c r="A1897">
        <v>1896</v>
      </c>
      <c r="B1897">
        <v>1231</v>
      </c>
      <c r="C1897">
        <v>306814</v>
      </c>
      <c r="D1897" t="s">
        <v>451</v>
      </c>
      <c r="E1897" t="s">
        <v>664</v>
      </c>
      <c r="F1897">
        <v>82</v>
      </c>
      <c r="G1897">
        <v>11</v>
      </c>
      <c r="H1897">
        <v>10</v>
      </c>
      <c r="I1897">
        <v>-550</v>
      </c>
    </row>
    <row r="1898" spans="1:9">
      <c r="A1898">
        <v>1897</v>
      </c>
      <c r="B1898">
        <v>1231</v>
      </c>
      <c r="C1898">
        <v>306816</v>
      </c>
      <c r="D1898" t="s">
        <v>451</v>
      </c>
      <c r="E1898" t="s">
        <v>330</v>
      </c>
      <c r="F1898">
        <v>62</v>
      </c>
      <c r="G1898">
        <v>1.5</v>
      </c>
      <c r="H1898">
        <v>1.5</v>
      </c>
      <c r="I1898">
        <v>-125</v>
      </c>
    </row>
    <row r="1899" spans="1:9">
      <c r="A1899">
        <v>1898</v>
      </c>
      <c r="B1899">
        <v>1231</v>
      </c>
      <c r="C1899">
        <v>306818</v>
      </c>
      <c r="D1899" t="s">
        <v>451</v>
      </c>
      <c r="E1899" t="s">
        <v>229</v>
      </c>
      <c r="F1899">
        <v>64</v>
      </c>
      <c r="G1899">
        <v>136.5</v>
      </c>
      <c r="H1899">
        <v>136.5</v>
      </c>
      <c r="I1899">
        <v>400</v>
      </c>
    </row>
    <row r="1900" spans="1:9">
      <c r="A1900">
        <v>1899</v>
      </c>
      <c r="B1900">
        <v>1231</v>
      </c>
      <c r="C1900">
        <v>306820</v>
      </c>
      <c r="D1900" t="s">
        <v>451</v>
      </c>
      <c r="E1900" t="s">
        <v>119</v>
      </c>
      <c r="F1900">
        <v>42</v>
      </c>
      <c r="G1900">
        <v>137</v>
      </c>
      <c r="H1900">
        <v>136</v>
      </c>
      <c r="I1900">
        <v>110</v>
      </c>
    </row>
    <row r="1901" spans="1:9">
      <c r="A1901">
        <v>1900</v>
      </c>
      <c r="B1901">
        <v>1231</v>
      </c>
      <c r="C1901">
        <v>306822</v>
      </c>
      <c r="D1901" t="s">
        <v>451</v>
      </c>
      <c r="E1901" t="s">
        <v>551</v>
      </c>
      <c r="F1901">
        <v>73</v>
      </c>
      <c r="G1901" t="s">
        <v>465</v>
      </c>
      <c r="H1901">
        <v>144</v>
      </c>
      <c r="I1901">
        <v>105</v>
      </c>
    </row>
    <row r="1902" spans="1:9">
      <c r="A1902">
        <v>1901</v>
      </c>
      <c r="B1902">
        <v>1231</v>
      </c>
      <c r="C1902">
        <v>306824</v>
      </c>
      <c r="D1902" t="s">
        <v>451</v>
      </c>
      <c r="E1902" t="s">
        <v>348</v>
      </c>
      <c r="F1902">
        <v>69</v>
      </c>
      <c r="G1902">
        <v>8.5</v>
      </c>
      <c r="H1902">
        <v>8.5</v>
      </c>
      <c r="I1902">
        <v>-380</v>
      </c>
    </row>
    <row r="1903" spans="1:9">
      <c r="A1903">
        <v>1902</v>
      </c>
      <c r="B1903">
        <v>1231</v>
      </c>
      <c r="C1903">
        <v>306826</v>
      </c>
      <c r="D1903" t="s">
        <v>451</v>
      </c>
      <c r="E1903" t="s">
        <v>600</v>
      </c>
      <c r="F1903">
        <v>90</v>
      </c>
      <c r="G1903">
        <v>4</v>
      </c>
      <c r="H1903">
        <v>3.5</v>
      </c>
      <c r="I1903">
        <v>-165</v>
      </c>
    </row>
    <row r="1904" spans="1:9">
      <c r="A1904">
        <v>1903</v>
      </c>
      <c r="B1904">
        <v>1231</v>
      </c>
      <c r="C1904">
        <v>306828</v>
      </c>
      <c r="D1904" t="s">
        <v>451</v>
      </c>
      <c r="E1904" t="s">
        <v>611</v>
      </c>
      <c r="F1904">
        <v>90</v>
      </c>
      <c r="G1904">
        <v>2.5</v>
      </c>
      <c r="H1904">
        <v>2.5</v>
      </c>
      <c r="I1904">
        <v>-140</v>
      </c>
    </row>
    <row r="1905" spans="1:9">
      <c r="A1905">
        <v>1904</v>
      </c>
      <c r="B1905">
        <v>1231</v>
      </c>
      <c r="C1905">
        <v>306830</v>
      </c>
      <c r="D1905" t="s">
        <v>451</v>
      </c>
      <c r="E1905" t="s">
        <v>554</v>
      </c>
      <c r="F1905">
        <v>59</v>
      </c>
      <c r="G1905">
        <v>4</v>
      </c>
      <c r="H1905">
        <v>3.5</v>
      </c>
      <c r="I1905">
        <v>-170</v>
      </c>
    </row>
    <row r="1906" spans="1:9">
      <c r="A1906">
        <v>1905</v>
      </c>
      <c r="B1906">
        <v>1231</v>
      </c>
      <c r="C1906">
        <v>306832</v>
      </c>
      <c r="D1906" t="s">
        <v>451</v>
      </c>
      <c r="E1906" t="s">
        <v>552</v>
      </c>
      <c r="F1906">
        <v>73</v>
      </c>
      <c r="G1906">
        <v>1.5</v>
      </c>
      <c r="H1906">
        <v>2</v>
      </c>
      <c r="I1906">
        <v>-130</v>
      </c>
    </row>
    <row r="1907" spans="1:9">
      <c r="A1907">
        <v>1906</v>
      </c>
      <c r="B1907">
        <v>1231</v>
      </c>
      <c r="C1907">
        <v>306834</v>
      </c>
      <c r="D1907" t="s">
        <v>451</v>
      </c>
      <c r="E1907" t="s">
        <v>530</v>
      </c>
      <c r="F1907">
        <v>88</v>
      </c>
      <c r="G1907" t="s">
        <v>465</v>
      </c>
      <c r="H1907">
        <v>1</v>
      </c>
      <c r="I1907">
        <v>-120</v>
      </c>
    </row>
    <row r="1908" spans="1:9">
      <c r="A1908">
        <v>1907</v>
      </c>
      <c r="B1908">
        <v>1231</v>
      </c>
      <c r="C1908">
        <v>306836</v>
      </c>
      <c r="D1908" t="s">
        <v>451</v>
      </c>
      <c r="E1908" t="s">
        <v>162</v>
      </c>
      <c r="F1908">
        <v>62</v>
      </c>
      <c r="G1908">
        <v>138</v>
      </c>
      <c r="H1908">
        <v>137.5</v>
      </c>
      <c r="I1908">
        <v>175</v>
      </c>
    </row>
    <row r="1909" spans="1:9">
      <c r="A1909">
        <v>1908</v>
      </c>
      <c r="B1909">
        <v>1231</v>
      </c>
      <c r="C1909">
        <v>306838</v>
      </c>
      <c r="D1909" t="s">
        <v>451</v>
      </c>
      <c r="E1909" t="s">
        <v>665</v>
      </c>
      <c r="F1909">
        <v>82</v>
      </c>
      <c r="G1909">
        <v>8</v>
      </c>
      <c r="H1909">
        <v>8.5</v>
      </c>
      <c r="I1909">
        <v>-400</v>
      </c>
    </row>
    <row r="1910" spans="1:9">
      <c r="A1910">
        <v>1909</v>
      </c>
      <c r="B1910">
        <v>101</v>
      </c>
      <c r="C1910">
        <v>798</v>
      </c>
      <c r="D1910" t="s">
        <v>451</v>
      </c>
      <c r="E1910" t="s">
        <v>157</v>
      </c>
      <c r="F1910">
        <v>50</v>
      </c>
      <c r="G1910">
        <v>148</v>
      </c>
      <c r="H1910">
        <v>148.5</v>
      </c>
      <c r="I1910">
        <v>235</v>
      </c>
    </row>
    <row r="1911" spans="1:9">
      <c r="A1911">
        <v>1910</v>
      </c>
      <c r="B1911">
        <v>101</v>
      </c>
      <c r="C1911">
        <v>800</v>
      </c>
      <c r="D1911" t="s">
        <v>451</v>
      </c>
      <c r="E1911" t="s">
        <v>241</v>
      </c>
      <c r="F1911">
        <v>61</v>
      </c>
      <c r="G1911">
        <v>1</v>
      </c>
      <c r="H1911">
        <v>1</v>
      </c>
      <c r="I1911">
        <v>-120</v>
      </c>
    </row>
    <row r="1912" spans="1:9">
      <c r="A1912">
        <v>1911</v>
      </c>
      <c r="B1912">
        <v>101</v>
      </c>
      <c r="C1912">
        <v>802</v>
      </c>
      <c r="D1912" t="s">
        <v>451</v>
      </c>
      <c r="E1912" t="s">
        <v>59</v>
      </c>
      <c r="F1912">
        <v>61</v>
      </c>
      <c r="G1912">
        <v>135</v>
      </c>
      <c r="H1912">
        <v>134</v>
      </c>
      <c r="I1912">
        <v>185</v>
      </c>
    </row>
    <row r="1913" spans="1:9">
      <c r="A1913">
        <v>1912</v>
      </c>
      <c r="B1913">
        <v>101</v>
      </c>
      <c r="C1913">
        <v>804</v>
      </c>
      <c r="D1913" t="s">
        <v>451</v>
      </c>
      <c r="E1913" t="s">
        <v>412</v>
      </c>
      <c r="F1913">
        <v>63</v>
      </c>
      <c r="G1913">
        <v>148</v>
      </c>
      <c r="H1913">
        <v>146.5</v>
      </c>
      <c r="I1913">
        <v>320</v>
      </c>
    </row>
    <row r="1914" spans="1:9">
      <c r="A1914">
        <v>1913</v>
      </c>
      <c r="B1914">
        <v>101</v>
      </c>
      <c r="C1914">
        <v>806</v>
      </c>
      <c r="D1914" t="s">
        <v>451</v>
      </c>
      <c r="E1914" t="s">
        <v>504</v>
      </c>
      <c r="F1914">
        <v>59</v>
      </c>
      <c r="G1914">
        <v>150</v>
      </c>
      <c r="H1914">
        <v>146.5</v>
      </c>
      <c r="I1914">
        <v>195</v>
      </c>
    </row>
    <row r="1915" spans="1:9">
      <c r="A1915">
        <v>1914</v>
      </c>
      <c r="B1915">
        <v>101</v>
      </c>
      <c r="C1915">
        <v>808</v>
      </c>
      <c r="D1915" t="s">
        <v>451</v>
      </c>
      <c r="E1915" t="s">
        <v>595</v>
      </c>
      <c r="F1915">
        <v>52</v>
      </c>
      <c r="G1915" t="s">
        <v>465</v>
      </c>
      <c r="H1915">
        <v>132</v>
      </c>
      <c r="I1915">
        <v>130</v>
      </c>
    </row>
    <row r="1916" spans="1:9">
      <c r="A1916">
        <v>1915</v>
      </c>
      <c r="B1916">
        <v>101</v>
      </c>
      <c r="C1916">
        <v>810</v>
      </c>
      <c r="D1916" t="s">
        <v>451</v>
      </c>
      <c r="E1916" t="s">
        <v>464</v>
      </c>
      <c r="F1916">
        <v>81</v>
      </c>
      <c r="G1916">
        <v>2</v>
      </c>
      <c r="H1916">
        <v>1.5</v>
      </c>
      <c r="I1916">
        <v>-125</v>
      </c>
    </row>
    <row r="1917" spans="1:9">
      <c r="A1917">
        <v>1916</v>
      </c>
      <c r="B1917">
        <v>101</v>
      </c>
      <c r="C1917">
        <v>812</v>
      </c>
      <c r="D1917" t="s">
        <v>451</v>
      </c>
      <c r="E1917" t="s">
        <v>254</v>
      </c>
      <c r="F1917">
        <v>92</v>
      </c>
      <c r="G1917">
        <v>6</v>
      </c>
      <c r="H1917">
        <v>8</v>
      </c>
      <c r="I1917">
        <v>-350</v>
      </c>
    </row>
    <row r="1918" spans="1:9">
      <c r="A1918">
        <v>1917</v>
      </c>
      <c r="B1918">
        <v>101</v>
      </c>
      <c r="C1918">
        <v>814</v>
      </c>
      <c r="D1918" t="s">
        <v>451</v>
      </c>
      <c r="E1918" t="s">
        <v>251</v>
      </c>
      <c r="F1918">
        <v>70</v>
      </c>
      <c r="G1918">
        <v>142.5</v>
      </c>
      <c r="H1918">
        <v>143.5</v>
      </c>
      <c r="I1918">
        <v>155</v>
      </c>
    </row>
    <row r="1919" spans="1:9">
      <c r="A1919">
        <v>1918</v>
      </c>
      <c r="B1919">
        <v>101</v>
      </c>
      <c r="C1919">
        <v>816</v>
      </c>
      <c r="D1919" t="s">
        <v>451</v>
      </c>
      <c r="E1919" t="s">
        <v>245</v>
      </c>
      <c r="F1919">
        <v>65</v>
      </c>
      <c r="G1919">
        <v>145</v>
      </c>
      <c r="H1919">
        <v>142.5</v>
      </c>
      <c r="I1919">
        <v>180</v>
      </c>
    </row>
    <row r="1920" spans="1:9">
      <c r="A1920">
        <v>1919</v>
      </c>
      <c r="B1920">
        <v>101</v>
      </c>
      <c r="C1920">
        <v>818</v>
      </c>
      <c r="D1920" t="s">
        <v>451</v>
      </c>
      <c r="E1920" t="s">
        <v>420</v>
      </c>
      <c r="F1920">
        <v>73</v>
      </c>
      <c r="G1920">
        <v>18</v>
      </c>
      <c r="H1920">
        <v>17.5</v>
      </c>
      <c r="I1920">
        <v>-2500</v>
      </c>
    </row>
    <row r="1921" spans="1:9">
      <c r="A1921">
        <v>1920</v>
      </c>
      <c r="B1921">
        <v>101</v>
      </c>
      <c r="C1921">
        <v>820</v>
      </c>
      <c r="D1921" t="s">
        <v>451</v>
      </c>
      <c r="E1921" t="s">
        <v>234</v>
      </c>
      <c r="F1921">
        <v>81</v>
      </c>
      <c r="G1921" t="s">
        <v>465</v>
      </c>
      <c r="I1921">
        <v>-110</v>
      </c>
    </row>
    <row r="1922" spans="1:9">
      <c r="A1922">
        <v>1921</v>
      </c>
      <c r="B1922">
        <v>101</v>
      </c>
      <c r="C1922">
        <v>822</v>
      </c>
      <c r="D1922" t="s">
        <v>451</v>
      </c>
      <c r="E1922" t="s">
        <v>472</v>
      </c>
      <c r="F1922">
        <v>63</v>
      </c>
      <c r="G1922">
        <v>4</v>
      </c>
      <c r="H1922">
        <v>5</v>
      </c>
      <c r="I1922">
        <v>-210</v>
      </c>
    </row>
    <row r="1923" spans="1:9">
      <c r="A1923">
        <v>1922</v>
      </c>
      <c r="B1923">
        <v>101</v>
      </c>
      <c r="C1923">
        <v>824</v>
      </c>
      <c r="D1923" t="s">
        <v>451</v>
      </c>
      <c r="E1923" t="s">
        <v>176</v>
      </c>
      <c r="F1923">
        <v>96</v>
      </c>
      <c r="G1923">
        <v>155</v>
      </c>
      <c r="H1923">
        <v>154</v>
      </c>
      <c r="I1923">
        <v>165</v>
      </c>
    </row>
    <row r="1924" spans="1:9">
      <c r="A1924">
        <v>1923</v>
      </c>
      <c r="B1924">
        <v>101</v>
      </c>
      <c r="C1924">
        <v>826</v>
      </c>
      <c r="D1924" t="s">
        <v>451</v>
      </c>
      <c r="E1924" t="s">
        <v>497</v>
      </c>
      <c r="F1924">
        <v>83</v>
      </c>
      <c r="G1924">
        <v>3</v>
      </c>
      <c r="H1924">
        <v>2.5</v>
      </c>
      <c r="I1924">
        <v>-140</v>
      </c>
    </row>
    <row r="1925" spans="1:9">
      <c r="A1925">
        <v>1924</v>
      </c>
      <c r="B1925">
        <v>101</v>
      </c>
      <c r="C1925">
        <v>828</v>
      </c>
      <c r="D1925" t="s">
        <v>451</v>
      </c>
      <c r="E1925" t="s">
        <v>267</v>
      </c>
      <c r="F1925">
        <v>51</v>
      </c>
      <c r="G1925">
        <v>145</v>
      </c>
      <c r="H1925">
        <v>143.5</v>
      </c>
      <c r="I1925">
        <v>170</v>
      </c>
    </row>
    <row r="1926" spans="1:9">
      <c r="A1926">
        <v>1925</v>
      </c>
      <c r="B1926">
        <v>101</v>
      </c>
      <c r="C1926">
        <v>830</v>
      </c>
      <c r="D1926" t="s">
        <v>451</v>
      </c>
      <c r="E1926" t="s">
        <v>486</v>
      </c>
      <c r="F1926">
        <v>49</v>
      </c>
      <c r="G1926">
        <v>140</v>
      </c>
      <c r="H1926">
        <v>37.5</v>
      </c>
      <c r="I1926">
        <v>475</v>
      </c>
    </row>
    <row r="1927" spans="1:9">
      <c r="A1927">
        <v>1926</v>
      </c>
      <c r="B1927">
        <v>101</v>
      </c>
      <c r="C1927">
        <v>832</v>
      </c>
      <c r="D1927" t="s">
        <v>451</v>
      </c>
      <c r="E1927" t="s">
        <v>316</v>
      </c>
      <c r="F1927">
        <v>57</v>
      </c>
      <c r="G1927">
        <v>136.5</v>
      </c>
      <c r="H1927">
        <v>136</v>
      </c>
      <c r="I1927">
        <v>120</v>
      </c>
    </row>
    <row r="1928" spans="1:9">
      <c r="A1928">
        <v>1927</v>
      </c>
      <c r="B1928">
        <v>101</v>
      </c>
      <c r="C1928">
        <v>306848</v>
      </c>
      <c r="D1928" t="s">
        <v>451</v>
      </c>
      <c r="E1928" t="s">
        <v>568</v>
      </c>
      <c r="F1928">
        <v>61</v>
      </c>
      <c r="G1928">
        <v>2</v>
      </c>
      <c r="H1928">
        <v>142.5</v>
      </c>
      <c r="I1928">
        <v>120</v>
      </c>
    </row>
    <row r="1929" spans="1:9">
      <c r="A1929">
        <v>1928</v>
      </c>
      <c r="B1929">
        <v>102</v>
      </c>
      <c r="C1929">
        <v>842</v>
      </c>
      <c r="D1929" t="s">
        <v>451</v>
      </c>
      <c r="E1929" t="s">
        <v>334</v>
      </c>
      <c r="F1929">
        <v>68</v>
      </c>
      <c r="G1929">
        <v>138</v>
      </c>
      <c r="H1929">
        <v>133.5</v>
      </c>
      <c r="I1929">
        <v>900</v>
      </c>
    </row>
    <row r="1930" spans="1:9">
      <c r="A1930">
        <v>1929</v>
      </c>
      <c r="B1930">
        <v>102</v>
      </c>
      <c r="C1930">
        <v>844</v>
      </c>
      <c r="D1930" t="s">
        <v>451</v>
      </c>
      <c r="E1930" t="s">
        <v>226</v>
      </c>
      <c r="F1930">
        <v>64</v>
      </c>
      <c r="G1930">
        <v>7</v>
      </c>
      <c r="H1930">
        <v>8</v>
      </c>
      <c r="I1930">
        <v>-380</v>
      </c>
    </row>
    <row r="1931" spans="1:9">
      <c r="A1931">
        <v>1930</v>
      </c>
      <c r="B1931">
        <v>102</v>
      </c>
      <c r="C1931">
        <v>846</v>
      </c>
      <c r="D1931" t="s">
        <v>451</v>
      </c>
      <c r="E1931" t="s">
        <v>64</v>
      </c>
      <c r="F1931">
        <v>68</v>
      </c>
      <c r="G1931" t="s">
        <v>465</v>
      </c>
      <c r="H1931">
        <v>135.5</v>
      </c>
      <c r="I1931">
        <v>105</v>
      </c>
    </row>
    <row r="1932" spans="1:9">
      <c r="A1932">
        <v>1931</v>
      </c>
      <c r="B1932">
        <v>102</v>
      </c>
      <c r="C1932">
        <v>848</v>
      </c>
      <c r="D1932" t="s">
        <v>451</v>
      </c>
      <c r="E1932" t="s">
        <v>480</v>
      </c>
      <c r="F1932">
        <v>67</v>
      </c>
      <c r="G1932">
        <v>2.5</v>
      </c>
      <c r="H1932">
        <v>3</v>
      </c>
      <c r="I1932">
        <v>-150</v>
      </c>
    </row>
    <row r="1933" spans="1:9">
      <c r="A1933">
        <v>1932</v>
      </c>
      <c r="B1933">
        <v>102</v>
      </c>
      <c r="C1933">
        <v>850</v>
      </c>
      <c r="D1933" t="s">
        <v>451</v>
      </c>
      <c r="E1933" t="s">
        <v>243</v>
      </c>
      <c r="F1933">
        <v>61</v>
      </c>
      <c r="G1933">
        <v>1.5</v>
      </c>
      <c r="H1933">
        <v>130</v>
      </c>
      <c r="I1933">
        <v>105</v>
      </c>
    </row>
    <row r="1934" spans="1:9">
      <c r="A1934">
        <v>1933</v>
      </c>
      <c r="B1934">
        <v>102</v>
      </c>
      <c r="C1934">
        <v>306854</v>
      </c>
      <c r="D1934" t="s">
        <v>451</v>
      </c>
      <c r="E1934" t="s">
        <v>313</v>
      </c>
      <c r="F1934">
        <v>63</v>
      </c>
      <c r="G1934">
        <v>13.5</v>
      </c>
      <c r="H1934">
        <v>13.5</v>
      </c>
      <c r="I1934">
        <v>-1100</v>
      </c>
    </row>
    <row r="1935" spans="1:9">
      <c r="A1935">
        <v>1934</v>
      </c>
      <c r="B1935">
        <v>102</v>
      </c>
      <c r="C1935">
        <v>306856</v>
      </c>
      <c r="D1935" t="s">
        <v>451</v>
      </c>
      <c r="E1935" t="s">
        <v>425</v>
      </c>
      <c r="F1935">
        <v>71</v>
      </c>
      <c r="G1935">
        <v>9.5</v>
      </c>
      <c r="H1935">
        <v>6.5</v>
      </c>
      <c r="I1935">
        <v>-280</v>
      </c>
    </row>
    <row r="1936" spans="1:9">
      <c r="A1936">
        <v>1935</v>
      </c>
      <c r="B1936">
        <v>102</v>
      </c>
      <c r="C1936">
        <v>306858</v>
      </c>
      <c r="D1936" t="s">
        <v>451</v>
      </c>
      <c r="E1936" t="s">
        <v>314</v>
      </c>
      <c r="F1936">
        <v>61</v>
      </c>
      <c r="G1936">
        <v>2.5</v>
      </c>
      <c r="H1936">
        <v>1</v>
      </c>
      <c r="I1936">
        <v>-120</v>
      </c>
    </row>
    <row r="1937" spans="1:9">
      <c r="A1937">
        <v>1936</v>
      </c>
      <c r="B1937">
        <v>102</v>
      </c>
      <c r="C1937">
        <v>306860</v>
      </c>
      <c r="D1937" t="s">
        <v>451</v>
      </c>
      <c r="E1937" t="s">
        <v>154</v>
      </c>
      <c r="F1937">
        <v>60</v>
      </c>
      <c r="G1937">
        <v>154.5</v>
      </c>
      <c r="H1937">
        <v>148.5</v>
      </c>
      <c r="I1937">
        <v>450</v>
      </c>
    </row>
    <row r="1938" spans="1:9">
      <c r="A1938">
        <v>1937</v>
      </c>
      <c r="B1938">
        <v>102</v>
      </c>
      <c r="C1938">
        <v>306862</v>
      </c>
      <c r="D1938" t="s">
        <v>451</v>
      </c>
      <c r="E1938" t="s">
        <v>666</v>
      </c>
      <c r="F1938">
        <v>66</v>
      </c>
      <c r="G1938">
        <v>2.5</v>
      </c>
      <c r="H1938">
        <v>4.5</v>
      </c>
      <c r="I1938">
        <v>-200</v>
      </c>
    </row>
    <row r="1939" spans="1:9">
      <c r="A1939">
        <v>1938</v>
      </c>
      <c r="B1939">
        <v>102</v>
      </c>
      <c r="C1939">
        <v>306864</v>
      </c>
      <c r="D1939" t="s">
        <v>451</v>
      </c>
      <c r="E1939" t="s">
        <v>664</v>
      </c>
      <c r="F1939">
        <v>79</v>
      </c>
      <c r="G1939">
        <v>5.5</v>
      </c>
      <c r="H1939">
        <v>6</v>
      </c>
      <c r="I1939">
        <v>-240</v>
      </c>
    </row>
    <row r="1940" spans="1:9">
      <c r="A1940">
        <v>1939</v>
      </c>
      <c r="B1940">
        <v>102</v>
      </c>
      <c r="C1940">
        <v>306866</v>
      </c>
      <c r="D1940" t="s">
        <v>451</v>
      </c>
      <c r="E1940" t="s">
        <v>667</v>
      </c>
      <c r="F1940">
        <v>70</v>
      </c>
      <c r="G1940">
        <v>8.5</v>
      </c>
      <c r="H1940">
        <v>8</v>
      </c>
      <c r="I1940">
        <v>-340</v>
      </c>
    </row>
    <row r="1941" spans="1:9">
      <c r="A1941">
        <v>1940</v>
      </c>
      <c r="B1941">
        <v>102</v>
      </c>
      <c r="C1941">
        <v>306868</v>
      </c>
      <c r="D1941" t="s">
        <v>451</v>
      </c>
      <c r="E1941" t="s">
        <v>366</v>
      </c>
      <c r="F1941">
        <v>77</v>
      </c>
      <c r="G1941">
        <v>11</v>
      </c>
      <c r="H1941">
        <v>10.5</v>
      </c>
      <c r="I1941">
        <v>-550</v>
      </c>
    </row>
    <row r="1942" spans="1:9">
      <c r="A1942">
        <v>1941</v>
      </c>
      <c r="B1942">
        <v>102</v>
      </c>
      <c r="C1942">
        <v>306870</v>
      </c>
      <c r="D1942" t="s">
        <v>451</v>
      </c>
      <c r="E1942" t="s">
        <v>364</v>
      </c>
      <c r="F1942">
        <v>62</v>
      </c>
      <c r="G1942">
        <v>6</v>
      </c>
      <c r="H1942">
        <v>5.5</v>
      </c>
      <c r="I1942">
        <v>-230</v>
      </c>
    </row>
    <row r="1943" spans="1:9">
      <c r="A1943">
        <v>1942</v>
      </c>
      <c r="B1943">
        <v>102</v>
      </c>
      <c r="C1943">
        <v>306872</v>
      </c>
      <c r="D1943" t="s">
        <v>451</v>
      </c>
      <c r="E1943" t="s">
        <v>153</v>
      </c>
      <c r="F1943">
        <v>65</v>
      </c>
      <c r="G1943">
        <v>2</v>
      </c>
      <c r="H1943">
        <v>1.5</v>
      </c>
      <c r="I1943">
        <v>-125</v>
      </c>
    </row>
    <row r="1944" spans="1:9">
      <c r="A1944">
        <v>1943</v>
      </c>
      <c r="B1944">
        <v>102</v>
      </c>
      <c r="C1944">
        <v>306874</v>
      </c>
      <c r="D1944" t="s">
        <v>451</v>
      </c>
      <c r="E1944" t="s">
        <v>651</v>
      </c>
      <c r="F1944">
        <v>65</v>
      </c>
      <c r="G1944">
        <v>1</v>
      </c>
      <c r="H1944">
        <v>133.5</v>
      </c>
      <c r="I1944">
        <v>120</v>
      </c>
    </row>
    <row r="1945" spans="1:9">
      <c r="A1945">
        <v>1944</v>
      </c>
      <c r="B1945">
        <v>102</v>
      </c>
      <c r="C1945">
        <v>306876</v>
      </c>
      <c r="D1945" t="s">
        <v>451</v>
      </c>
      <c r="E1945" t="s">
        <v>365</v>
      </c>
      <c r="F1945">
        <v>68</v>
      </c>
      <c r="G1945">
        <v>3.5</v>
      </c>
      <c r="H1945">
        <v>3</v>
      </c>
      <c r="I1945">
        <v>-150</v>
      </c>
    </row>
    <row r="1946" spans="1:9">
      <c r="A1946">
        <v>1945</v>
      </c>
      <c r="B1946">
        <v>102</v>
      </c>
      <c r="C1946">
        <v>306878</v>
      </c>
      <c r="D1946" t="s">
        <v>451</v>
      </c>
      <c r="E1946" t="s">
        <v>668</v>
      </c>
      <c r="F1946">
        <v>59</v>
      </c>
      <c r="G1946" t="s">
        <v>465</v>
      </c>
      <c r="H1946">
        <v>133.5</v>
      </c>
      <c r="I1946">
        <v>115</v>
      </c>
    </row>
    <row r="1947" spans="1:9">
      <c r="A1947">
        <v>1946</v>
      </c>
      <c r="B1947">
        <v>102</v>
      </c>
      <c r="C1947">
        <v>306880</v>
      </c>
      <c r="D1947" t="s">
        <v>451</v>
      </c>
      <c r="E1947" t="s">
        <v>534</v>
      </c>
      <c r="F1947">
        <v>66</v>
      </c>
      <c r="G1947">
        <v>6</v>
      </c>
      <c r="H1947">
        <v>6.5</v>
      </c>
      <c r="I1947">
        <v>-280</v>
      </c>
    </row>
    <row r="1948" spans="1:9">
      <c r="A1948">
        <v>1947</v>
      </c>
      <c r="B1948">
        <v>102</v>
      </c>
      <c r="C1948">
        <v>306882</v>
      </c>
      <c r="D1948" t="s">
        <v>451</v>
      </c>
      <c r="E1948" t="s">
        <v>561</v>
      </c>
      <c r="F1948">
        <v>76</v>
      </c>
      <c r="G1948">
        <v>3.5</v>
      </c>
      <c r="H1948">
        <v>4</v>
      </c>
      <c r="I1948">
        <v>-170</v>
      </c>
    </row>
    <row r="1949" spans="1:9">
      <c r="A1949">
        <v>1948</v>
      </c>
      <c r="B1949">
        <v>102</v>
      </c>
      <c r="C1949">
        <v>306884</v>
      </c>
      <c r="D1949" t="s">
        <v>451</v>
      </c>
      <c r="E1949" t="s">
        <v>570</v>
      </c>
      <c r="F1949">
        <v>79</v>
      </c>
      <c r="G1949">
        <v>152.5</v>
      </c>
      <c r="H1949">
        <v>153.5</v>
      </c>
      <c r="I1949">
        <v>330</v>
      </c>
    </row>
    <row r="1950" spans="1:9">
      <c r="A1950">
        <v>1949</v>
      </c>
      <c r="B1950">
        <v>102</v>
      </c>
      <c r="C1950">
        <v>306886</v>
      </c>
      <c r="D1950" t="s">
        <v>451</v>
      </c>
      <c r="E1950" t="s">
        <v>575</v>
      </c>
      <c r="F1950">
        <v>61</v>
      </c>
      <c r="G1950">
        <v>1</v>
      </c>
      <c r="H1950">
        <v>2</v>
      </c>
      <c r="I1950">
        <v>-135</v>
      </c>
    </row>
    <row r="1951" spans="1:9">
      <c r="A1951">
        <v>1950</v>
      </c>
      <c r="B1951">
        <v>103</v>
      </c>
      <c r="C1951">
        <v>602</v>
      </c>
      <c r="D1951" t="s">
        <v>451</v>
      </c>
      <c r="E1951" t="s">
        <v>490</v>
      </c>
      <c r="F1951">
        <v>85</v>
      </c>
      <c r="G1951">
        <v>156.5</v>
      </c>
      <c r="H1951">
        <v>158.5</v>
      </c>
      <c r="I1951">
        <v>140</v>
      </c>
    </row>
    <row r="1952" spans="1:9">
      <c r="A1952">
        <v>1951</v>
      </c>
      <c r="B1952">
        <v>103</v>
      </c>
      <c r="C1952">
        <v>604</v>
      </c>
      <c r="D1952" t="s">
        <v>451</v>
      </c>
      <c r="E1952" t="s">
        <v>277</v>
      </c>
      <c r="F1952">
        <v>75</v>
      </c>
      <c r="G1952">
        <v>1</v>
      </c>
      <c r="H1952">
        <v>156.5</v>
      </c>
      <c r="I1952">
        <v>105</v>
      </c>
    </row>
    <row r="1953" spans="1:9">
      <c r="A1953">
        <v>1952</v>
      </c>
      <c r="B1953">
        <v>103</v>
      </c>
      <c r="C1953">
        <v>606</v>
      </c>
      <c r="D1953" t="s">
        <v>451</v>
      </c>
      <c r="E1953" t="s">
        <v>276</v>
      </c>
      <c r="F1953">
        <v>76</v>
      </c>
      <c r="G1953">
        <v>13.5</v>
      </c>
      <c r="H1953">
        <v>13</v>
      </c>
      <c r="I1953">
        <v>-900</v>
      </c>
    </row>
    <row r="1954" spans="1:9">
      <c r="A1954">
        <v>1953</v>
      </c>
      <c r="B1954">
        <v>103</v>
      </c>
      <c r="C1954">
        <v>608</v>
      </c>
      <c r="D1954" t="s">
        <v>451</v>
      </c>
      <c r="E1954" t="s">
        <v>471</v>
      </c>
      <c r="F1954">
        <v>70</v>
      </c>
      <c r="G1954">
        <v>131</v>
      </c>
      <c r="H1954">
        <v>130</v>
      </c>
      <c r="I1954">
        <v>110</v>
      </c>
    </row>
    <row r="1955" spans="1:9">
      <c r="A1955">
        <v>1954</v>
      </c>
      <c r="B1955">
        <v>103</v>
      </c>
      <c r="C1955">
        <v>610</v>
      </c>
      <c r="D1955" t="s">
        <v>451</v>
      </c>
      <c r="E1955" t="s">
        <v>556</v>
      </c>
      <c r="F1955">
        <v>68</v>
      </c>
      <c r="G1955">
        <v>4.5</v>
      </c>
      <c r="H1955">
        <v>2</v>
      </c>
      <c r="I1955">
        <v>-130</v>
      </c>
    </row>
    <row r="1956" spans="1:9">
      <c r="A1956">
        <v>1955</v>
      </c>
      <c r="B1956">
        <v>103</v>
      </c>
      <c r="C1956">
        <v>612</v>
      </c>
      <c r="D1956" t="s">
        <v>451</v>
      </c>
      <c r="E1956" t="s">
        <v>339</v>
      </c>
      <c r="F1956">
        <v>69</v>
      </c>
      <c r="G1956">
        <v>137.5</v>
      </c>
      <c r="H1956">
        <v>137</v>
      </c>
      <c r="I1956">
        <v>340</v>
      </c>
    </row>
    <row r="1957" spans="1:9">
      <c r="A1957">
        <v>1956</v>
      </c>
      <c r="B1957">
        <v>103</v>
      </c>
      <c r="C1957">
        <v>614</v>
      </c>
      <c r="D1957" t="s">
        <v>451</v>
      </c>
      <c r="E1957" t="s">
        <v>452</v>
      </c>
      <c r="F1957">
        <v>74</v>
      </c>
      <c r="G1957">
        <v>7</v>
      </c>
      <c r="H1957">
        <v>7</v>
      </c>
      <c r="I1957">
        <v>-300</v>
      </c>
    </row>
    <row r="1958" spans="1:9">
      <c r="A1958">
        <v>1957</v>
      </c>
      <c r="B1958">
        <v>103</v>
      </c>
      <c r="C1958">
        <v>616</v>
      </c>
      <c r="D1958" t="s">
        <v>451</v>
      </c>
      <c r="E1958" t="s">
        <v>292</v>
      </c>
      <c r="F1958">
        <v>84</v>
      </c>
      <c r="G1958">
        <v>9.5</v>
      </c>
      <c r="H1958">
        <v>10</v>
      </c>
      <c r="I1958">
        <v>-500</v>
      </c>
    </row>
    <row r="1959" spans="1:9">
      <c r="A1959">
        <v>1958</v>
      </c>
      <c r="B1959">
        <v>103</v>
      </c>
      <c r="C1959">
        <v>618</v>
      </c>
      <c r="D1959" t="s">
        <v>451</v>
      </c>
      <c r="E1959" t="s">
        <v>42</v>
      </c>
      <c r="F1959">
        <v>87</v>
      </c>
      <c r="G1959">
        <v>11.5</v>
      </c>
      <c r="H1959">
        <v>10</v>
      </c>
      <c r="I1959">
        <v>-500</v>
      </c>
    </row>
    <row r="1960" spans="1:9">
      <c r="A1960">
        <v>1959</v>
      </c>
      <c r="B1960">
        <v>103</v>
      </c>
      <c r="C1960">
        <v>620</v>
      </c>
      <c r="D1960" t="s">
        <v>451</v>
      </c>
      <c r="E1960" t="s">
        <v>629</v>
      </c>
      <c r="F1960">
        <v>65</v>
      </c>
      <c r="G1960">
        <v>2</v>
      </c>
      <c r="H1960">
        <v>3</v>
      </c>
      <c r="I1960">
        <v>-155</v>
      </c>
    </row>
    <row r="1961" spans="1:9">
      <c r="A1961">
        <v>1960</v>
      </c>
      <c r="B1961">
        <v>103</v>
      </c>
      <c r="C1961">
        <v>622</v>
      </c>
      <c r="D1961" t="s">
        <v>451</v>
      </c>
      <c r="E1961" t="s">
        <v>274</v>
      </c>
      <c r="F1961">
        <v>83</v>
      </c>
      <c r="G1961">
        <v>8.5</v>
      </c>
      <c r="H1961">
        <v>8.5</v>
      </c>
      <c r="I1961">
        <v>-370</v>
      </c>
    </row>
    <row r="1962" spans="1:9">
      <c r="A1962">
        <v>1961</v>
      </c>
      <c r="B1962">
        <v>103</v>
      </c>
      <c r="C1962">
        <v>624</v>
      </c>
      <c r="D1962" t="s">
        <v>451</v>
      </c>
      <c r="E1962" t="s">
        <v>566</v>
      </c>
      <c r="F1962">
        <v>80</v>
      </c>
      <c r="G1962">
        <v>18.5</v>
      </c>
      <c r="H1962">
        <v>18.5</v>
      </c>
      <c r="I1962">
        <v>-2500</v>
      </c>
    </row>
    <row r="1963" spans="1:9">
      <c r="A1963">
        <v>1962</v>
      </c>
      <c r="B1963">
        <v>103</v>
      </c>
      <c r="C1963">
        <v>626</v>
      </c>
      <c r="D1963" t="s">
        <v>451</v>
      </c>
      <c r="E1963" t="s">
        <v>291</v>
      </c>
      <c r="F1963">
        <v>74</v>
      </c>
      <c r="G1963">
        <v>10.5</v>
      </c>
      <c r="H1963">
        <v>10.5</v>
      </c>
      <c r="I1963">
        <v>-550</v>
      </c>
    </row>
    <row r="1964" spans="1:9">
      <c r="A1964">
        <v>1963</v>
      </c>
      <c r="B1964">
        <v>103</v>
      </c>
      <c r="C1964">
        <v>628</v>
      </c>
      <c r="D1964" t="s">
        <v>451</v>
      </c>
      <c r="E1964" t="s">
        <v>342</v>
      </c>
      <c r="F1964">
        <v>83</v>
      </c>
      <c r="G1964">
        <v>8</v>
      </c>
      <c r="H1964">
        <v>8.5</v>
      </c>
      <c r="I1964">
        <v>-380</v>
      </c>
    </row>
    <row r="1965" spans="1:9">
      <c r="A1965">
        <v>1964</v>
      </c>
      <c r="B1965">
        <v>103</v>
      </c>
      <c r="C1965">
        <v>630</v>
      </c>
      <c r="D1965" t="s">
        <v>451</v>
      </c>
      <c r="E1965" t="s">
        <v>523</v>
      </c>
      <c r="F1965">
        <v>67</v>
      </c>
      <c r="G1965">
        <v>9.5</v>
      </c>
      <c r="H1965">
        <v>10</v>
      </c>
      <c r="I1965">
        <v>-500</v>
      </c>
    </row>
    <row r="1966" spans="1:9">
      <c r="A1966">
        <v>1965</v>
      </c>
      <c r="B1966">
        <v>103</v>
      </c>
      <c r="C1966">
        <v>632</v>
      </c>
      <c r="D1966" t="s">
        <v>451</v>
      </c>
      <c r="E1966" t="s">
        <v>535</v>
      </c>
      <c r="F1966">
        <v>65</v>
      </c>
      <c r="G1966">
        <v>137.5</v>
      </c>
      <c r="H1966">
        <v>134.5</v>
      </c>
      <c r="I1966">
        <v>265</v>
      </c>
    </row>
    <row r="1967" spans="1:9">
      <c r="A1967">
        <v>1966</v>
      </c>
      <c r="B1967">
        <v>103</v>
      </c>
      <c r="C1967">
        <v>634</v>
      </c>
      <c r="D1967" t="s">
        <v>451</v>
      </c>
      <c r="E1967" t="s">
        <v>17</v>
      </c>
      <c r="F1967">
        <v>68</v>
      </c>
      <c r="G1967">
        <v>131</v>
      </c>
      <c r="H1967">
        <v>125</v>
      </c>
      <c r="I1967">
        <v>210</v>
      </c>
    </row>
    <row r="1968" spans="1:9">
      <c r="A1968">
        <v>1967</v>
      </c>
      <c r="B1968">
        <v>103</v>
      </c>
      <c r="C1968">
        <v>636</v>
      </c>
      <c r="D1968" t="s">
        <v>451</v>
      </c>
      <c r="E1968" t="s">
        <v>315</v>
      </c>
      <c r="F1968">
        <v>63</v>
      </c>
      <c r="G1968">
        <v>13.5</v>
      </c>
      <c r="H1968">
        <v>12.5</v>
      </c>
      <c r="I1968">
        <v>-800</v>
      </c>
    </row>
    <row r="1969" spans="1:9">
      <c r="A1969">
        <v>1968</v>
      </c>
      <c r="B1969">
        <v>103</v>
      </c>
      <c r="C1969">
        <v>638</v>
      </c>
      <c r="D1969" t="s">
        <v>451</v>
      </c>
      <c r="E1969" t="s">
        <v>121</v>
      </c>
      <c r="F1969">
        <v>84</v>
      </c>
      <c r="G1969">
        <v>11.5</v>
      </c>
      <c r="H1969">
        <v>10.5</v>
      </c>
      <c r="I1969">
        <v>-600</v>
      </c>
    </row>
    <row r="1970" spans="1:9">
      <c r="A1970">
        <v>1969</v>
      </c>
      <c r="B1970">
        <v>103</v>
      </c>
      <c r="C1970">
        <v>640</v>
      </c>
      <c r="D1970" t="s">
        <v>451</v>
      </c>
      <c r="E1970" t="s">
        <v>123</v>
      </c>
      <c r="F1970">
        <v>103</v>
      </c>
      <c r="G1970">
        <v>10.5</v>
      </c>
      <c r="H1970">
        <v>8.5</v>
      </c>
      <c r="I1970">
        <v>-400</v>
      </c>
    </row>
    <row r="1971" spans="1:9">
      <c r="A1971">
        <v>1970</v>
      </c>
      <c r="B1971">
        <v>103</v>
      </c>
      <c r="C1971">
        <v>642</v>
      </c>
      <c r="D1971" t="s">
        <v>451</v>
      </c>
      <c r="E1971" t="s">
        <v>513</v>
      </c>
      <c r="F1971">
        <v>72</v>
      </c>
      <c r="G1971">
        <v>139.5</v>
      </c>
      <c r="I1971">
        <v>100</v>
      </c>
    </row>
    <row r="1972" spans="1:9">
      <c r="A1972">
        <v>1971</v>
      </c>
      <c r="B1972">
        <v>103</v>
      </c>
      <c r="C1972">
        <v>644</v>
      </c>
      <c r="D1972" t="s">
        <v>451</v>
      </c>
      <c r="E1972" t="s">
        <v>578</v>
      </c>
      <c r="F1972">
        <v>71</v>
      </c>
      <c r="G1972">
        <v>137</v>
      </c>
      <c r="H1972">
        <v>137.5</v>
      </c>
      <c r="I1972">
        <v>155</v>
      </c>
    </row>
    <row r="1973" spans="1:9">
      <c r="A1973">
        <v>1972</v>
      </c>
      <c r="B1973">
        <v>104</v>
      </c>
      <c r="C1973">
        <v>652</v>
      </c>
      <c r="D1973" t="s">
        <v>451</v>
      </c>
      <c r="E1973" t="s">
        <v>634</v>
      </c>
      <c r="F1973">
        <v>79</v>
      </c>
      <c r="G1973">
        <v>149</v>
      </c>
      <c r="H1973">
        <v>151</v>
      </c>
      <c r="I1973">
        <v>525</v>
      </c>
    </row>
    <row r="1974" spans="1:9">
      <c r="A1974">
        <v>1973</v>
      </c>
      <c r="B1974">
        <v>104</v>
      </c>
      <c r="C1974">
        <v>654</v>
      </c>
      <c r="D1974" t="s">
        <v>451</v>
      </c>
      <c r="E1974" t="s">
        <v>301</v>
      </c>
      <c r="F1974">
        <v>76</v>
      </c>
      <c r="G1974">
        <v>134.5</v>
      </c>
      <c r="H1974">
        <v>136</v>
      </c>
      <c r="I1974">
        <v>250</v>
      </c>
    </row>
    <row r="1975" spans="1:9">
      <c r="A1975">
        <v>1974</v>
      </c>
      <c r="B1975">
        <v>104</v>
      </c>
      <c r="C1975">
        <v>656</v>
      </c>
      <c r="D1975" t="s">
        <v>451</v>
      </c>
      <c r="E1975" t="s">
        <v>267</v>
      </c>
      <c r="F1975">
        <v>57</v>
      </c>
      <c r="G1975">
        <v>142.5</v>
      </c>
      <c r="H1975">
        <v>142.5</v>
      </c>
      <c r="I1975">
        <v>375</v>
      </c>
    </row>
    <row r="1976" spans="1:9">
      <c r="A1976">
        <v>1975</v>
      </c>
      <c r="B1976">
        <v>104</v>
      </c>
      <c r="C1976">
        <v>658</v>
      </c>
      <c r="D1976" t="s">
        <v>451</v>
      </c>
      <c r="E1976" t="s">
        <v>326</v>
      </c>
      <c r="F1976">
        <v>76</v>
      </c>
      <c r="G1976">
        <v>14.5</v>
      </c>
      <c r="H1976">
        <v>14</v>
      </c>
      <c r="I1976">
        <v>-1400</v>
      </c>
    </row>
    <row r="1977" spans="1:9">
      <c r="A1977">
        <v>1976</v>
      </c>
      <c r="B1977">
        <v>104</v>
      </c>
      <c r="C1977">
        <v>660</v>
      </c>
      <c r="D1977" t="s">
        <v>451</v>
      </c>
      <c r="E1977" t="s">
        <v>580</v>
      </c>
      <c r="F1977">
        <v>60</v>
      </c>
      <c r="G1977">
        <v>5.5</v>
      </c>
      <c r="H1977">
        <v>6.5</v>
      </c>
      <c r="I1977">
        <v>-280</v>
      </c>
    </row>
    <row r="1978" spans="1:9">
      <c r="A1978">
        <v>1977</v>
      </c>
      <c r="B1978">
        <v>104</v>
      </c>
      <c r="C1978">
        <v>662</v>
      </c>
      <c r="D1978" t="s">
        <v>451</v>
      </c>
      <c r="E1978" t="s">
        <v>76</v>
      </c>
      <c r="F1978">
        <v>52</v>
      </c>
      <c r="G1978">
        <v>2.5</v>
      </c>
      <c r="H1978">
        <v>1.5</v>
      </c>
      <c r="I1978">
        <v>-125</v>
      </c>
    </row>
    <row r="1979" spans="1:9">
      <c r="A1979">
        <v>1978</v>
      </c>
      <c r="B1979">
        <v>104</v>
      </c>
      <c r="C1979">
        <v>664</v>
      </c>
      <c r="D1979" t="s">
        <v>451</v>
      </c>
      <c r="E1979" t="s">
        <v>157</v>
      </c>
      <c r="F1979">
        <v>67</v>
      </c>
      <c r="G1979">
        <v>135.5</v>
      </c>
      <c r="H1979">
        <v>138</v>
      </c>
      <c r="I1979">
        <v>130</v>
      </c>
    </row>
    <row r="1980" spans="1:9">
      <c r="A1980">
        <v>1979</v>
      </c>
      <c r="B1980">
        <v>104</v>
      </c>
      <c r="C1980">
        <v>666</v>
      </c>
      <c r="D1980" t="s">
        <v>451</v>
      </c>
      <c r="E1980" t="s">
        <v>492</v>
      </c>
      <c r="F1980">
        <v>73</v>
      </c>
      <c r="G1980" t="s">
        <v>465</v>
      </c>
      <c r="H1980">
        <v>1</v>
      </c>
      <c r="I1980">
        <v>-110</v>
      </c>
    </row>
    <row r="1981" spans="1:9">
      <c r="A1981">
        <v>1980</v>
      </c>
      <c r="B1981">
        <v>104</v>
      </c>
      <c r="C1981">
        <v>668</v>
      </c>
      <c r="D1981" t="s">
        <v>451</v>
      </c>
      <c r="E1981" t="s">
        <v>322</v>
      </c>
      <c r="F1981">
        <v>79</v>
      </c>
      <c r="G1981">
        <v>2.5</v>
      </c>
      <c r="I1981">
        <v>100</v>
      </c>
    </row>
    <row r="1982" spans="1:9">
      <c r="A1982">
        <v>1981</v>
      </c>
      <c r="B1982">
        <v>104</v>
      </c>
      <c r="C1982">
        <v>670</v>
      </c>
      <c r="D1982" t="s">
        <v>451</v>
      </c>
      <c r="E1982" t="s">
        <v>272</v>
      </c>
      <c r="F1982">
        <v>80</v>
      </c>
      <c r="G1982">
        <v>4.5</v>
      </c>
      <c r="H1982">
        <v>4</v>
      </c>
      <c r="I1982">
        <v>-175</v>
      </c>
    </row>
    <row r="1983" spans="1:9">
      <c r="A1983">
        <v>1982</v>
      </c>
      <c r="B1983">
        <v>104</v>
      </c>
      <c r="C1983">
        <v>672</v>
      </c>
      <c r="D1983" t="s">
        <v>451</v>
      </c>
      <c r="E1983" t="s">
        <v>581</v>
      </c>
      <c r="F1983">
        <v>73</v>
      </c>
      <c r="G1983">
        <v>2</v>
      </c>
      <c r="H1983">
        <v>2</v>
      </c>
      <c r="I1983">
        <v>-130</v>
      </c>
    </row>
    <row r="1984" spans="1:9">
      <c r="A1984">
        <v>1983</v>
      </c>
      <c r="B1984">
        <v>104</v>
      </c>
      <c r="C1984">
        <v>674</v>
      </c>
      <c r="D1984" t="s">
        <v>451</v>
      </c>
      <c r="E1984" t="s">
        <v>257</v>
      </c>
      <c r="F1984">
        <v>97</v>
      </c>
      <c r="G1984">
        <v>13</v>
      </c>
      <c r="H1984">
        <v>15.5</v>
      </c>
      <c r="I1984">
        <v>-1500</v>
      </c>
    </row>
    <row r="1985" spans="1:9">
      <c r="A1985">
        <v>1984</v>
      </c>
      <c r="B1985">
        <v>104</v>
      </c>
      <c r="C1985">
        <v>676</v>
      </c>
      <c r="D1985" t="s">
        <v>451</v>
      </c>
      <c r="E1985" t="s">
        <v>584</v>
      </c>
      <c r="F1985">
        <v>76</v>
      </c>
      <c r="G1985">
        <v>144.5</v>
      </c>
      <c r="H1985">
        <v>146.5</v>
      </c>
      <c r="I1985">
        <v>230</v>
      </c>
    </row>
    <row r="1986" spans="1:9">
      <c r="A1986">
        <v>1985</v>
      </c>
      <c r="B1986">
        <v>104</v>
      </c>
      <c r="C1986">
        <v>678</v>
      </c>
      <c r="D1986" t="s">
        <v>451</v>
      </c>
      <c r="E1986" t="s">
        <v>508</v>
      </c>
      <c r="F1986">
        <v>84</v>
      </c>
      <c r="G1986">
        <v>144.5</v>
      </c>
      <c r="H1986">
        <v>145</v>
      </c>
      <c r="I1986">
        <v>175</v>
      </c>
    </row>
    <row r="1987" spans="1:9">
      <c r="A1987">
        <v>1986</v>
      </c>
      <c r="B1987">
        <v>104</v>
      </c>
      <c r="C1987">
        <v>680</v>
      </c>
      <c r="D1987" t="s">
        <v>451</v>
      </c>
      <c r="E1987" t="s">
        <v>320</v>
      </c>
      <c r="F1987">
        <v>73</v>
      </c>
      <c r="G1987">
        <v>8.5</v>
      </c>
      <c r="H1987">
        <v>8.5</v>
      </c>
      <c r="I1987">
        <v>-380</v>
      </c>
    </row>
    <row r="1988" spans="1:9">
      <c r="A1988">
        <v>1987</v>
      </c>
      <c r="B1988">
        <v>104</v>
      </c>
      <c r="C1988">
        <v>682</v>
      </c>
      <c r="D1988" t="s">
        <v>451</v>
      </c>
      <c r="E1988" t="s">
        <v>457</v>
      </c>
      <c r="F1988">
        <v>82</v>
      </c>
      <c r="G1988">
        <v>2</v>
      </c>
      <c r="H1988">
        <v>2.5</v>
      </c>
      <c r="I1988">
        <v>-145</v>
      </c>
    </row>
    <row r="1989" spans="1:9">
      <c r="A1989">
        <v>1988</v>
      </c>
      <c r="B1989">
        <v>104</v>
      </c>
      <c r="C1989">
        <v>684</v>
      </c>
      <c r="D1989" t="s">
        <v>451</v>
      </c>
      <c r="E1989" t="s">
        <v>234</v>
      </c>
      <c r="F1989">
        <v>79</v>
      </c>
      <c r="G1989">
        <v>3</v>
      </c>
      <c r="H1989">
        <v>4</v>
      </c>
      <c r="I1989">
        <v>-175</v>
      </c>
    </row>
    <row r="1990" spans="1:9">
      <c r="A1990">
        <v>1989</v>
      </c>
      <c r="B1990">
        <v>104</v>
      </c>
      <c r="C1990">
        <v>686</v>
      </c>
      <c r="D1990" t="s">
        <v>451</v>
      </c>
      <c r="E1990" t="s">
        <v>194</v>
      </c>
      <c r="F1990">
        <v>63</v>
      </c>
      <c r="G1990">
        <v>7</v>
      </c>
      <c r="H1990">
        <v>6</v>
      </c>
      <c r="I1990">
        <v>-230</v>
      </c>
    </row>
    <row r="1991" spans="1:9">
      <c r="A1991">
        <v>1990</v>
      </c>
      <c r="B1991">
        <v>104</v>
      </c>
      <c r="C1991">
        <v>688</v>
      </c>
      <c r="D1991" t="s">
        <v>451</v>
      </c>
      <c r="E1991" t="s">
        <v>79</v>
      </c>
      <c r="F1991">
        <v>66</v>
      </c>
      <c r="G1991">
        <v>134.5</v>
      </c>
      <c r="H1991">
        <v>132.5</v>
      </c>
      <c r="I1991">
        <v>400</v>
      </c>
    </row>
    <row r="1992" spans="1:9">
      <c r="A1992">
        <v>1991</v>
      </c>
      <c r="B1992">
        <v>104</v>
      </c>
      <c r="C1992">
        <v>690</v>
      </c>
      <c r="D1992" t="s">
        <v>451</v>
      </c>
      <c r="E1992" t="s">
        <v>48</v>
      </c>
      <c r="F1992">
        <v>60</v>
      </c>
      <c r="G1992">
        <v>4.5</v>
      </c>
      <c r="H1992">
        <v>3.5</v>
      </c>
      <c r="I1992">
        <v>-165</v>
      </c>
    </row>
    <row r="1993" spans="1:9">
      <c r="A1993">
        <v>1992</v>
      </c>
      <c r="B1993">
        <v>104</v>
      </c>
      <c r="C1993">
        <v>692</v>
      </c>
      <c r="D1993" t="s">
        <v>451</v>
      </c>
      <c r="E1993" t="s">
        <v>516</v>
      </c>
      <c r="F1993">
        <v>61</v>
      </c>
      <c r="G1993">
        <v>128.5</v>
      </c>
      <c r="H1993">
        <v>129.5</v>
      </c>
      <c r="I1993">
        <v>200</v>
      </c>
    </row>
    <row r="1994" spans="1:9">
      <c r="A1994">
        <v>1993</v>
      </c>
      <c r="B1994">
        <v>104</v>
      </c>
      <c r="C1994">
        <v>694</v>
      </c>
      <c r="D1994" t="s">
        <v>451</v>
      </c>
      <c r="E1994" t="s">
        <v>468</v>
      </c>
      <c r="F1994">
        <v>64</v>
      </c>
      <c r="G1994" t="s">
        <v>465</v>
      </c>
      <c r="H1994">
        <v>1.5</v>
      </c>
      <c r="I1994">
        <v>-125</v>
      </c>
    </row>
    <row r="1995" spans="1:9">
      <c r="A1995">
        <v>1994</v>
      </c>
      <c r="B1995">
        <v>104</v>
      </c>
      <c r="C1995">
        <v>696</v>
      </c>
      <c r="D1995" t="s">
        <v>451</v>
      </c>
      <c r="E1995" t="s">
        <v>176</v>
      </c>
      <c r="F1995">
        <v>93</v>
      </c>
      <c r="G1995">
        <v>12</v>
      </c>
      <c r="H1995">
        <v>13</v>
      </c>
      <c r="I1995">
        <v>-1000</v>
      </c>
    </row>
    <row r="1996" spans="1:9">
      <c r="A1996">
        <v>1995</v>
      </c>
      <c r="B1996">
        <v>104</v>
      </c>
      <c r="C1996">
        <v>698</v>
      </c>
      <c r="D1996" t="s">
        <v>451</v>
      </c>
      <c r="E1996" t="s">
        <v>140</v>
      </c>
      <c r="F1996">
        <v>87</v>
      </c>
      <c r="G1996">
        <v>13</v>
      </c>
      <c r="H1996">
        <v>13.5</v>
      </c>
      <c r="I1996">
        <v>-1100</v>
      </c>
    </row>
    <row r="1997" spans="1:9">
      <c r="A1997">
        <v>1996</v>
      </c>
      <c r="B1997">
        <v>104</v>
      </c>
      <c r="C1997">
        <v>700</v>
      </c>
      <c r="D1997" t="s">
        <v>451</v>
      </c>
      <c r="E1997" t="s">
        <v>533</v>
      </c>
      <c r="F1997">
        <v>69</v>
      </c>
      <c r="G1997">
        <v>2</v>
      </c>
      <c r="H1997">
        <v>2.5</v>
      </c>
      <c r="I1997">
        <v>-140</v>
      </c>
    </row>
    <row r="1998" spans="1:9">
      <c r="A1998">
        <v>1997</v>
      </c>
      <c r="B1998">
        <v>104</v>
      </c>
      <c r="C1998">
        <v>702</v>
      </c>
      <c r="D1998" t="s">
        <v>451</v>
      </c>
      <c r="E1998" t="s">
        <v>389</v>
      </c>
      <c r="F1998">
        <v>90</v>
      </c>
      <c r="G1998">
        <v>148</v>
      </c>
      <c r="H1998">
        <v>150</v>
      </c>
      <c r="I1998">
        <v>140</v>
      </c>
    </row>
    <row r="1999" spans="1:9">
      <c r="A1999">
        <v>1998</v>
      </c>
      <c r="B1999">
        <v>104</v>
      </c>
      <c r="C1999">
        <v>704</v>
      </c>
      <c r="D1999" t="s">
        <v>451</v>
      </c>
      <c r="E1999" t="s">
        <v>639</v>
      </c>
      <c r="F1999">
        <v>67</v>
      </c>
      <c r="G1999">
        <v>129.5</v>
      </c>
      <c r="H1999">
        <v>131.5</v>
      </c>
      <c r="I1999">
        <v>180</v>
      </c>
    </row>
    <row r="2000" spans="1:9">
      <c r="A2000">
        <v>1999</v>
      </c>
      <c r="B2000">
        <v>104</v>
      </c>
      <c r="C2000">
        <v>706</v>
      </c>
      <c r="D2000" t="s">
        <v>451</v>
      </c>
      <c r="E2000" t="s">
        <v>466</v>
      </c>
      <c r="F2000">
        <v>67</v>
      </c>
      <c r="G2000">
        <v>142.5</v>
      </c>
      <c r="H2000">
        <v>142</v>
      </c>
      <c r="I2000">
        <v>220</v>
      </c>
    </row>
    <row r="2001" spans="1:9">
      <c r="A2001">
        <v>2000</v>
      </c>
      <c r="B2001">
        <v>104</v>
      </c>
      <c r="C2001">
        <v>708</v>
      </c>
      <c r="D2001" t="s">
        <v>451</v>
      </c>
      <c r="E2001" t="s">
        <v>536</v>
      </c>
      <c r="F2001">
        <v>71</v>
      </c>
      <c r="G2001">
        <v>143</v>
      </c>
      <c r="H2001">
        <v>143</v>
      </c>
      <c r="I2001">
        <v>165</v>
      </c>
    </row>
    <row r="2002" spans="1:9">
      <c r="A2002">
        <v>2001</v>
      </c>
      <c r="B2002">
        <v>104</v>
      </c>
      <c r="C2002">
        <v>710</v>
      </c>
      <c r="D2002" t="s">
        <v>451</v>
      </c>
      <c r="E2002" t="s">
        <v>595</v>
      </c>
      <c r="F2002">
        <v>85</v>
      </c>
      <c r="G2002">
        <v>15.5</v>
      </c>
      <c r="H2002">
        <v>13.5</v>
      </c>
      <c r="I2002">
        <v>-1200</v>
      </c>
    </row>
    <row r="2003" spans="1:9">
      <c r="A2003">
        <v>2002</v>
      </c>
      <c r="B2003">
        <v>104</v>
      </c>
      <c r="C2003">
        <v>712</v>
      </c>
      <c r="D2003" t="s">
        <v>451</v>
      </c>
      <c r="E2003" t="s">
        <v>472</v>
      </c>
      <c r="F2003">
        <v>53</v>
      </c>
      <c r="G2003">
        <v>2</v>
      </c>
      <c r="H2003">
        <v>1</v>
      </c>
      <c r="I2003">
        <v>-115</v>
      </c>
    </row>
    <row r="2004" spans="1:9">
      <c r="A2004">
        <v>2003</v>
      </c>
      <c r="B2004">
        <v>104</v>
      </c>
      <c r="C2004">
        <v>714</v>
      </c>
      <c r="D2004" t="s">
        <v>451</v>
      </c>
      <c r="E2004" t="s">
        <v>270</v>
      </c>
      <c r="F2004">
        <v>74</v>
      </c>
      <c r="G2004">
        <v>8</v>
      </c>
      <c r="H2004">
        <v>8</v>
      </c>
      <c r="I2004">
        <v>-310</v>
      </c>
    </row>
    <row r="2005" spans="1:9">
      <c r="A2005">
        <v>2004</v>
      </c>
      <c r="B2005">
        <v>104</v>
      </c>
      <c r="C2005">
        <v>716</v>
      </c>
      <c r="D2005" t="s">
        <v>451</v>
      </c>
      <c r="E2005" t="s">
        <v>605</v>
      </c>
      <c r="F2005">
        <v>62</v>
      </c>
      <c r="G2005">
        <v>5.5</v>
      </c>
      <c r="H2005">
        <v>6.5</v>
      </c>
      <c r="I2005">
        <v>-275</v>
      </c>
    </row>
    <row r="2006" spans="1:9">
      <c r="A2006">
        <v>2005</v>
      </c>
      <c r="B2006">
        <v>104</v>
      </c>
      <c r="C2006">
        <v>718</v>
      </c>
      <c r="D2006" t="s">
        <v>451</v>
      </c>
      <c r="E2006" t="s">
        <v>337</v>
      </c>
      <c r="F2006">
        <v>73</v>
      </c>
      <c r="G2006">
        <v>140.5</v>
      </c>
      <c r="H2006">
        <v>142</v>
      </c>
      <c r="I2006">
        <v>200</v>
      </c>
    </row>
    <row r="2007" spans="1:9">
      <c r="A2007">
        <v>2006</v>
      </c>
      <c r="B2007">
        <v>104</v>
      </c>
      <c r="C2007">
        <v>720</v>
      </c>
      <c r="D2007" t="s">
        <v>451</v>
      </c>
      <c r="E2007" t="s">
        <v>511</v>
      </c>
      <c r="F2007">
        <v>65</v>
      </c>
      <c r="G2007">
        <v>6.5</v>
      </c>
      <c r="H2007">
        <v>6.5</v>
      </c>
      <c r="I2007">
        <v>-280</v>
      </c>
    </row>
    <row r="2008" spans="1:9">
      <c r="A2008">
        <v>2007</v>
      </c>
      <c r="B2008">
        <v>104</v>
      </c>
      <c r="C2008">
        <v>722</v>
      </c>
      <c r="D2008" t="s">
        <v>451</v>
      </c>
      <c r="E2008" t="s">
        <v>479</v>
      </c>
      <c r="F2008">
        <v>88</v>
      </c>
      <c r="G2008">
        <v>9.5</v>
      </c>
      <c r="H2008">
        <v>10</v>
      </c>
      <c r="I2008">
        <v>-500</v>
      </c>
    </row>
    <row r="2009" spans="1:9">
      <c r="A2009">
        <v>2008</v>
      </c>
      <c r="B2009">
        <v>104</v>
      </c>
      <c r="C2009">
        <v>724</v>
      </c>
      <c r="D2009" t="s">
        <v>451</v>
      </c>
      <c r="E2009" t="s">
        <v>316</v>
      </c>
      <c r="F2009">
        <v>73</v>
      </c>
      <c r="G2009">
        <v>131.5</v>
      </c>
      <c r="H2009">
        <v>134.5</v>
      </c>
      <c r="I2009">
        <v>145</v>
      </c>
    </row>
    <row r="2010" spans="1:9">
      <c r="A2010">
        <v>2009</v>
      </c>
      <c r="B2010">
        <v>104</v>
      </c>
      <c r="C2010">
        <v>726</v>
      </c>
      <c r="D2010" t="s">
        <v>451</v>
      </c>
      <c r="E2010" t="s">
        <v>219</v>
      </c>
      <c r="F2010">
        <v>78</v>
      </c>
      <c r="G2010">
        <v>9</v>
      </c>
      <c r="H2010">
        <v>8</v>
      </c>
      <c r="I2010">
        <v>-340</v>
      </c>
    </row>
    <row r="2011" spans="1:9">
      <c r="A2011">
        <v>2010</v>
      </c>
      <c r="B2011">
        <v>104</v>
      </c>
      <c r="C2011">
        <v>728</v>
      </c>
      <c r="D2011" t="s">
        <v>451</v>
      </c>
      <c r="E2011" t="s">
        <v>47</v>
      </c>
      <c r="F2011">
        <v>87</v>
      </c>
      <c r="G2011">
        <v>5.5</v>
      </c>
      <c r="H2011">
        <v>6</v>
      </c>
      <c r="I2011">
        <v>-260</v>
      </c>
    </row>
    <row r="2012" spans="1:9">
      <c r="A2012">
        <v>2011</v>
      </c>
      <c r="B2012">
        <v>104</v>
      </c>
      <c r="C2012">
        <v>730</v>
      </c>
      <c r="D2012" t="s">
        <v>451</v>
      </c>
      <c r="E2012" t="s">
        <v>408</v>
      </c>
      <c r="F2012">
        <v>80</v>
      </c>
      <c r="G2012">
        <v>5.5</v>
      </c>
      <c r="H2012">
        <v>4</v>
      </c>
      <c r="I2012">
        <v>-175</v>
      </c>
    </row>
    <row r="2013" spans="1:9">
      <c r="A2013">
        <v>2012</v>
      </c>
      <c r="B2013">
        <v>104</v>
      </c>
      <c r="C2013">
        <v>306502</v>
      </c>
      <c r="D2013" t="s">
        <v>451</v>
      </c>
      <c r="E2013" t="s">
        <v>330</v>
      </c>
      <c r="F2013">
        <v>82</v>
      </c>
      <c r="G2013">
        <v>7.5</v>
      </c>
      <c r="H2013">
        <v>6.5</v>
      </c>
      <c r="I2013">
        <v>-275</v>
      </c>
    </row>
    <row r="2014" spans="1:9">
      <c r="A2014">
        <v>2013</v>
      </c>
      <c r="B2014">
        <v>104</v>
      </c>
      <c r="C2014">
        <v>306504</v>
      </c>
      <c r="D2014" t="s">
        <v>451</v>
      </c>
      <c r="E2014" t="s">
        <v>119</v>
      </c>
      <c r="F2014">
        <v>63</v>
      </c>
      <c r="G2014">
        <v>126.5</v>
      </c>
      <c r="H2014">
        <v>128.5</v>
      </c>
      <c r="I2014">
        <v>165</v>
      </c>
    </row>
    <row r="2015" spans="1:9">
      <c r="A2015">
        <v>2014</v>
      </c>
      <c r="B2015">
        <v>104</v>
      </c>
      <c r="C2015">
        <v>306506</v>
      </c>
      <c r="D2015" t="s">
        <v>451</v>
      </c>
      <c r="E2015" t="s">
        <v>551</v>
      </c>
      <c r="F2015">
        <v>72</v>
      </c>
      <c r="G2015">
        <v>2.5</v>
      </c>
      <c r="H2015">
        <v>2.5</v>
      </c>
      <c r="I2015">
        <v>-140</v>
      </c>
    </row>
    <row r="2016" spans="1:9">
      <c r="A2016">
        <v>2015</v>
      </c>
      <c r="B2016">
        <v>104</v>
      </c>
      <c r="C2016">
        <v>306508</v>
      </c>
      <c r="D2016" t="s">
        <v>451</v>
      </c>
      <c r="E2016" t="s">
        <v>611</v>
      </c>
      <c r="F2016">
        <v>74</v>
      </c>
      <c r="G2016">
        <v>143.5</v>
      </c>
      <c r="H2016">
        <v>144.5</v>
      </c>
      <c r="I2016">
        <v>260</v>
      </c>
    </row>
    <row r="2017" spans="1:9">
      <c r="A2017">
        <v>2016</v>
      </c>
      <c r="B2017">
        <v>104</v>
      </c>
      <c r="C2017">
        <v>306510</v>
      </c>
      <c r="D2017" t="s">
        <v>451</v>
      </c>
      <c r="E2017" t="s">
        <v>348</v>
      </c>
      <c r="F2017">
        <v>60</v>
      </c>
      <c r="G2017">
        <v>8.5</v>
      </c>
      <c r="H2017">
        <v>9.5</v>
      </c>
      <c r="I2017">
        <v>-390</v>
      </c>
    </row>
    <row r="2018" spans="1:9">
      <c r="A2018">
        <v>2017</v>
      </c>
      <c r="B2018">
        <v>104</v>
      </c>
      <c r="C2018">
        <v>306512</v>
      </c>
      <c r="D2018" t="s">
        <v>451</v>
      </c>
      <c r="E2018" t="s">
        <v>534</v>
      </c>
      <c r="F2018">
        <v>75</v>
      </c>
      <c r="G2018">
        <v>10.5</v>
      </c>
      <c r="H2018">
        <v>12</v>
      </c>
      <c r="I2018">
        <v>-800</v>
      </c>
    </row>
    <row r="2019" spans="1:9">
      <c r="A2019">
        <v>2018</v>
      </c>
      <c r="B2019">
        <v>104</v>
      </c>
      <c r="C2019">
        <v>306514</v>
      </c>
      <c r="D2019" t="s">
        <v>451</v>
      </c>
      <c r="E2019" t="s">
        <v>667</v>
      </c>
      <c r="F2019">
        <v>80</v>
      </c>
      <c r="G2019">
        <v>5.5</v>
      </c>
      <c r="H2019">
        <v>2.5</v>
      </c>
      <c r="I2019">
        <v>-135</v>
      </c>
    </row>
    <row r="2020" spans="1:9">
      <c r="A2020">
        <v>2019</v>
      </c>
      <c r="B2020">
        <v>104</v>
      </c>
      <c r="C2020">
        <v>306516</v>
      </c>
      <c r="D2020" t="s">
        <v>451</v>
      </c>
      <c r="E2020" t="s">
        <v>561</v>
      </c>
      <c r="F2020">
        <v>72</v>
      </c>
      <c r="G2020">
        <v>2.5</v>
      </c>
      <c r="H2020">
        <v>2.5</v>
      </c>
      <c r="I2020">
        <v>-145</v>
      </c>
    </row>
    <row r="2021" spans="1:9">
      <c r="A2021">
        <v>2020</v>
      </c>
      <c r="B2021">
        <v>104</v>
      </c>
      <c r="C2021">
        <v>306518</v>
      </c>
      <c r="D2021" t="s">
        <v>451</v>
      </c>
      <c r="E2021" t="s">
        <v>575</v>
      </c>
      <c r="F2021">
        <v>62</v>
      </c>
      <c r="G2021">
        <v>3</v>
      </c>
      <c r="H2021">
        <v>2</v>
      </c>
      <c r="I2021">
        <v>-135</v>
      </c>
    </row>
    <row r="2022" spans="1:9">
      <c r="A2022">
        <v>2021</v>
      </c>
      <c r="B2022">
        <v>104</v>
      </c>
      <c r="C2022">
        <v>306520</v>
      </c>
      <c r="D2022" t="s">
        <v>451</v>
      </c>
      <c r="E2022" t="s">
        <v>543</v>
      </c>
      <c r="F2022">
        <v>91</v>
      </c>
      <c r="G2022">
        <v>14</v>
      </c>
      <c r="H2022">
        <v>13.5</v>
      </c>
      <c r="I2022">
        <v>-1100</v>
      </c>
    </row>
    <row r="2023" spans="1:9">
      <c r="A2023">
        <v>2022</v>
      </c>
      <c r="B2023">
        <v>105</v>
      </c>
      <c r="C2023">
        <v>736</v>
      </c>
      <c r="D2023" t="s">
        <v>451</v>
      </c>
      <c r="E2023" t="s">
        <v>529</v>
      </c>
      <c r="F2023">
        <v>63</v>
      </c>
      <c r="G2023">
        <v>4.5</v>
      </c>
      <c r="H2023">
        <v>5.5</v>
      </c>
      <c r="I2023">
        <v>-210</v>
      </c>
    </row>
    <row r="2024" spans="1:9">
      <c r="A2024">
        <v>2023</v>
      </c>
      <c r="B2024">
        <v>105</v>
      </c>
      <c r="C2024">
        <v>738</v>
      </c>
      <c r="D2024" t="s">
        <v>451</v>
      </c>
      <c r="E2024" t="s">
        <v>391</v>
      </c>
      <c r="F2024">
        <v>64</v>
      </c>
      <c r="G2024">
        <v>6</v>
      </c>
      <c r="H2024">
        <v>5.5</v>
      </c>
      <c r="I2024">
        <v>-230</v>
      </c>
    </row>
    <row r="2025" spans="1:9">
      <c r="A2025">
        <v>2024</v>
      </c>
      <c r="B2025">
        <v>105</v>
      </c>
      <c r="C2025">
        <v>740</v>
      </c>
      <c r="D2025" t="s">
        <v>451</v>
      </c>
      <c r="E2025" t="s">
        <v>638</v>
      </c>
      <c r="F2025">
        <v>81</v>
      </c>
      <c r="G2025">
        <v>137.5</v>
      </c>
      <c r="H2025">
        <v>141.5</v>
      </c>
      <c r="I2025">
        <v>250</v>
      </c>
    </row>
    <row r="2026" spans="1:9">
      <c r="A2026">
        <v>2025</v>
      </c>
      <c r="B2026">
        <v>105</v>
      </c>
      <c r="C2026">
        <v>742</v>
      </c>
      <c r="D2026" t="s">
        <v>451</v>
      </c>
      <c r="E2026" t="s">
        <v>354</v>
      </c>
      <c r="F2026">
        <v>51</v>
      </c>
      <c r="G2026">
        <v>151</v>
      </c>
      <c r="H2026">
        <v>151.5</v>
      </c>
      <c r="I2026">
        <v>425</v>
      </c>
    </row>
    <row r="2027" spans="1:9">
      <c r="A2027">
        <v>2026</v>
      </c>
      <c r="B2027">
        <v>105</v>
      </c>
      <c r="C2027">
        <v>744</v>
      </c>
      <c r="D2027" t="s">
        <v>451</v>
      </c>
      <c r="E2027" t="s">
        <v>357</v>
      </c>
      <c r="F2027">
        <v>56</v>
      </c>
      <c r="G2027">
        <v>133</v>
      </c>
      <c r="H2027">
        <v>135</v>
      </c>
      <c r="I2027">
        <v>125</v>
      </c>
    </row>
    <row r="2028" spans="1:9">
      <c r="A2028">
        <v>2027</v>
      </c>
      <c r="B2028">
        <v>105</v>
      </c>
      <c r="C2028">
        <v>746</v>
      </c>
      <c r="D2028" t="s">
        <v>451</v>
      </c>
      <c r="E2028" t="s">
        <v>500</v>
      </c>
      <c r="F2028">
        <v>62</v>
      </c>
      <c r="G2028">
        <v>134.5</v>
      </c>
      <c r="H2028">
        <v>134.5</v>
      </c>
      <c r="I2028">
        <v>180</v>
      </c>
    </row>
    <row r="2029" spans="1:9">
      <c r="A2029">
        <v>2028</v>
      </c>
      <c r="B2029">
        <v>105</v>
      </c>
      <c r="C2029">
        <v>748</v>
      </c>
      <c r="D2029" t="s">
        <v>451</v>
      </c>
      <c r="E2029" t="s">
        <v>553</v>
      </c>
      <c r="F2029">
        <v>84</v>
      </c>
      <c r="G2029">
        <v>1.5</v>
      </c>
      <c r="H2029">
        <v>2</v>
      </c>
      <c r="I2029">
        <v>-130</v>
      </c>
    </row>
    <row r="2030" spans="1:9">
      <c r="A2030">
        <v>2029</v>
      </c>
      <c r="B2030">
        <v>105</v>
      </c>
      <c r="C2030">
        <v>750</v>
      </c>
      <c r="D2030" t="s">
        <v>451</v>
      </c>
      <c r="E2030" t="s">
        <v>521</v>
      </c>
      <c r="F2030">
        <v>62</v>
      </c>
      <c r="G2030">
        <v>13</v>
      </c>
      <c r="H2030">
        <v>11.5</v>
      </c>
      <c r="I2030">
        <v>-700</v>
      </c>
    </row>
    <row r="2031" spans="1:9">
      <c r="A2031">
        <v>2030</v>
      </c>
      <c r="B2031">
        <v>105</v>
      </c>
      <c r="C2031">
        <v>752</v>
      </c>
      <c r="D2031" t="s">
        <v>451</v>
      </c>
      <c r="E2031" t="s">
        <v>110</v>
      </c>
      <c r="F2031">
        <v>78</v>
      </c>
      <c r="G2031">
        <v>5</v>
      </c>
      <c r="H2031">
        <v>5</v>
      </c>
      <c r="I2031">
        <v>-200</v>
      </c>
    </row>
    <row r="2032" spans="1:9">
      <c r="A2032">
        <v>2031</v>
      </c>
      <c r="B2032">
        <v>105</v>
      </c>
      <c r="C2032">
        <v>754</v>
      </c>
      <c r="D2032" t="s">
        <v>451</v>
      </c>
      <c r="E2032" t="s">
        <v>585</v>
      </c>
      <c r="F2032">
        <v>88</v>
      </c>
      <c r="G2032">
        <v>4</v>
      </c>
      <c r="H2032">
        <v>2</v>
      </c>
      <c r="I2032">
        <v>-130</v>
      </c>
    </row>
    <row r="2033" spans="1:9">
      <c r="A2033">
        <v>2032</v>
      </c>
      <c r="B2033">
        <v>105</v>
      </c>
      <c r="C2033">
        <v>756</v>
      </c>
      <c r="D2033" t="s">
        <v>451</v>
      </c>
      <c r="E2033" t="s">
        <v>520</v>
      </c>
      <c r="F2033">
        <v>78</v>
      </c>
      <c r="G2033">
        <v>8</v>
      </c>
      <c r="H2033">
        <v>7.5</v>
      </c>
      <c r="I2033">
        <v>-330</v>
      </c>
    </row>
    <row r="2034" spans="1:9">
      <c r="A2034">
        <v>2033</v>
      </c>
      <c r="B2034">
        <v>105</v>
      </c>
      <c r="C2034">
        <v>758</v>
      </c>
      <c r="D2034" t="s">
        <v>451</v>
      </c>
      <c r="E2034" t="s">
        <v>592</v>
      </c>
      <c r="F2034">
        <v>64</v>
      </c>
      <c r="G2034">
        <v>6</v>
      </c>
      <c r="H2034">
        <v>5.5</v>
      </c>
      <c r="I2034">
        <v>-220</v>
      </c>
    </row>
    <row r="2035" spans="1:9">
      <c r="A2035">
        <v>2034</v>
      </c>
      <c r="B2035">
        <v>105</v>
      </c>
      <c r="C2035">
        <v>760</v>
      </c>
      <c r="D2035" t="s">
        <v>451</v>
      </c>
      <c r="E2035" t="s">
        <v>453</v>
      </c>
      <c r="F2035">
        <v>69</v>
      </c>
      <c r="G2035">
        <v>2</v>
      </c>
      <c r="H2035">
        <v>2</v>
      </c>
      <c r="I2035">
        <v>-135</v>
      </c>
    </row>
    <row r="2036" spans="1:9">
      <c r="A2036">
        <v>2035</v>
      </c>
      <c r="B2036">
        <v>105</v>
      </c>
      <c r="C2036">
        <v>762</v>
      </c>
      <c r="D2036" t="s">
        <v>451</v>
      </c>
      <c r="E2036" t="s">
        <v>623</v>
      </c>
      <c r="F2036">
        <v>74</v>
      </c>
      <c r="G2036">
        <v>4.5</v>
      </c>
      <c r="H2036">
        <v>4.5</v>
      </c>
      <c r="I2036">
        <v>-175</v>
      </c>
    </row>
    <row r="2037" spans="1:9">
      <c r="A2037">
        <v>2036</v>
      </c>
      <c r="B2037">
        <v>105</v>
      </c>
      <c r="C2037">
        <v>764</v>
      </c>
      <c r="D2037" t="s">
        <v>451</v>
      </c>
      <c r="E2037" t="s">
        <v>78</v>
      </c>
      <c r="F2037">
        <v>64</v>
      </c>
      <c r="G2037">
        <v>6</v>
      </c>
      <c r="H2037">
        <v>6.5</v>
      </c>
      <c r="I2037">
        <v>-260</v>
      </c>
    </row>
    <row r="2038" spans="1:9">
      <c r="A2038">
        <v>2037</v>
      </c>
      <c r="B2038">
        <v>105</v>
      </c>
      <c r="C2038">
        <v>766</v>
      </c>
      <c r="D2038" t="s">
        <v>451</v>
      </c>
      <c r="E2038" t="s">
        <v>545</v>
      </c>
      <c r="F2038">
        <v>79</v>
      </c>
      <c r="G2038">
        <v>19.5</v>
      </c>
      <c r="H2038">
        <v>18</v>
      </c>
      <c r="I2038">
        <v>-2000</v>
      </c>
    </row>
    <row r="2039" spans="1:9">
      <c r="A2039">
        <v>2038</v>
      </c>
      <c r="B2039">
        <v>105</v>
      </c>
      <c r="C2039">
        <v>768</v>
      </c>
      <c r="D2039" t="s">
        <v>451</v>
      </c>
      <c r="E2039" t="s">
        <v>493</v>
      </c>
      <c r="F2039">
        <v>69</v>
      </c>
      <c r="G2039">
        <v>133</v>
      </c>
      <c r="H2039">
        <v>132.5</v>
      </c>
      <c r="I2039">
        <v>110</v>
      </c>
    </row>
    <row r="2040" spans="1:9">
      <c r="A2040">
        <v>2039</v>
      </c>
      <c r="B2040">
        <v>105</v>
      </c>
      <c r="C2040">
        <v>770</v>
      </c>
      <c r="D2040" t="s">
        <v>451</v>
      </c>
      <c r="E2040" t="s">
        <v>473</v>
      </c>
      <c r="F2040">
        <v>87</v>
      </c>
      <c r="G2040">
        <v>22</v>
      </c>
      <c r="H2040">
        <v>20</v>
      </c>
      <c r="I2040">
        <v>-3500</v>
      </c>
    </row>
    <row r="2041" spans="1:9">
      <c r="A2041">
        <v>2040</v>
      </c>
      <c r="B2041">
        <v>105</v>
      </c>
      <c r="C2041">
        <v>772</v>
      </c>
      <c r="D2041" t="s">
        <v>451</v>
      </c>
      <c r="E2041" t="s">
        <v>598</v>
      </c>
      <c r="F2041">
        <v>81</v>
      </c>
      <c r="G2041">
        <v>8</v>
      </c>
      <c r="H2041">
        <v>7</v>
      </c>
      <c r="I2041">
        <v>-300</v>
      </c>
    </row>
    <row r="2042" spans="1:9">
      <c r="A2042">
        <v>2041</v>
      </c>
      <c r="B2042">
        <v>105</v>
      </c>
      <c r="C2042">
        <v>774</v>
      </c>
      <c r="D2042" t="s">
        <v>451</v>
      </c>
      <c r="E2042" t="s">
        <v>657</v>
      </c>
      <c r="F2042">
        <v>66</v>
      </c>
      <c r="G2042">
        <v>130</v>
      </c>
      <c r="H2042">
        <v>129</v>
      </c>
      <c r="I2042">
        <v>165</v>
      </c>
    </row>
    <row r="2043" spans="1:9">
      <c r="A2043">
        <v>2042</v>
      </c>
      <c r="B2043">
        <v>105</v>
      </c>
      <c r="C2043">
        <v>776</v>
      </c>
      <c r="D2043" t="s">
        <v>451</v>
      </c>
      <c r="E2043" t="s">
        <v>669</v>
      </c>
      <c r="F2043">
        <v>68</v>
      </c>
      <c r="G2043">
        <v>5.5</v>
      </c>
      <c r="H2043">
        <v>3</v>
      </c>
      <c r="I2043">
        <v>-155</v>
      </c>
    </row>
    <row r="2044" spans="1:9">
      <c r="A2044">
        <v>2043</v>
      </c>
      <c r="B2044">
        <v>105</v>
      </c>
      <c r="C2044">
        <v>778</v>
      </c>
      <c r="D2044" t="s">
        <v>451</v>
      </c>
      <c r="E2044" t="s">
        <v>606</v>
      </c>
      <c r="F2044">
        <v>64</v>
      </c>
      <c r="G2044">
        <v>157.5</v>
      </c>
      <c r="H2044">
        <v>158</v>
      </c>
      <c r="I2044">
        <v>210</v>
      </c>
    </row>
    <row r="2045" spans="1:9">
      <c r="A2045">
        <v>2044</v>
      </c>
      <c r="B2045">
        <v>105</v>
      </c>
      <c r="C2045">
        <v>780</v>
      </c>
      <c r="D2045" t="s">
        <v>451</v>
      </c>
      <c r="E2045" t="s">
        <v>572</v>
      </c>
      <c r="F2045">
        <v>60</v>
      </c>
      <c r="G2045">
        <v>139</v>
      </c>
      <c r="H2045">
        <v>138.5</v>
      </c>
      <c r="I2045">
        <v>130</v>
      </c>
    </row>
    <row r="2046" spans="1:9">
      <c r="A2046">
        <v>2045</v>
      </c>
      <c r="B2046">
        <v>105</v>
      </c>
      <c r="C2046">
        <v>782</v>
      </c>
      <c r="D2046" t="s">
        <v>451</v>
      </c>
      <c r="E2046" t="s">
        <v>582</v>
      </c>
      <c r="F2046">
        <v>75</v>
      </c>
      <c r="G2046">
        <v>2.5</v>
      </c>
      <c r="H2046">
        <v>3</v>
      </c>
      <c r="I2046">
        <v>-150</v>
      </c>
    </row>
    <row r="2047" spans="1:9">
      <c r="A2047">
        <v>2046</v>
      </c>
      <c r="B2047">
        <v>105</v>
      </c>
      <c r="C2047">
        <v>784</v>
      </c>
      <c r="D2047" t="s">
        <v>451</v>
      </c>
      <c r="E2047" t="s">
        <v>583</v>
      </c>
      <c r="F2047">
        <v>75</v>
      </c>
      <c r="G2047">
        <v>142.5</v>
      </c>
      <c r="H2047">
        <v>141.5</v>
      </c>
      <c r="I2047">
        <v>400</v>
      </c>
    </row>
    <row r="2048" spans="1:9">
      <c r="A2048">
        <v>2047</v>
      </c>
      <c r="B2048">
        <v>105</v>
      </c>
      <c r="C2048">
        <v>786</v>
      </c>
      <c r="D2048" t="s">
        <v>451</v>
      </c>
      <c r="E2048" t="s">
        <v>367</v>
      </c>
      <c r="F2048">
        <v>82</v>
      </c>
      <c r="G2048">
        <v>2</v>
      </c>
      <c r="H2048">
        <v>2.5</v>
      </c>
      <c r="I2048">
        <v>-140</v>
      </c>
    </row>
    <row r="2049" spans="1:9">
      <c r="A2049">
        <v>2048</v>
      </c>
      <c r="B2049">
        <v>105</v>
      </c>
      <c r="C2049">
        <v>788</v>
      </c>
      <c r="D2049" t="s">
        <v>451</v>
      </c>
      <c r="E2049" t="s">
        <v>632</v>
      </c>
      <c r="F2049">
        <v>68</v>
      </c>
      <c r="G2049">
        <v>1</v>
      </c>
      <c r="H2049">
        <v>146.5</v>
      </c>
      <c r="I2049">
        <v>-105</v>
      </c>
    </row>
    <row r="2050" spans="1:9">
      <c r="A2050">
        <v>2049</v>
      </c>
      <c r="B2050">
        <v>105</v>
      </c>
      <c r="C2050">
        <v>790</v>
      </c>
      <c r="D2050" t="s">
        <v>451</v>
      </c>
      <c r="E2050" t="s">
        <v>573</v>
      </c>
      <c r="F2050">
        <v>63</v>
      </c>
      <c r="G2050">
        <v>9</v>
      </c>
      <c r="H2050">
        <v>7</v>
      </c>
      <c r="I2050">
        <v>-350</v>
      </c>
    </row>
    <row r="2051" spans="1:9">
      <c r="A2051">
        <v>2050</v>
      </c>
      <c r="B2051">
        <v>105</v>
      </c>
      <c r="C2051">
        <v>792</v>
      </c>
      <c r="D2051" t="s">
        <v>451</v>
      </c>
      <c r="E2051" t="s">
        <v>537</v>
      </c>
      <c r="F2051">
        <v>81</v>
      </c>
      <c r="G2051">
        <v>6</v>
      </c>
      <c r="H2051">
        <v>6.5</v>
      </c>
      <c r="I2051">
        <v>-270</v>
      </c>
    </row>
    <row r="2052" spans="1:9">
      <c r="A2052">
        <v>2051</v>
      </c>
      <c r="B2052">
        <v>105</v>
      </c>
      <c r="C2052">
        <v>794</v>
      </c>
      <c r="D2052" t="s">
        <v>451</v>
      </c>
      <c r="E2052" t="s">
        <v>459</v>
      </c>
      <c r="F2052">
        <v>77</v>
      </c>
      <c r="G2052">
        <v>7</v>
      </c>
      <c r="H2052">
        <v>4</v>
      </c>
      <c r="I2052">
        <v>-175</v>
      </c>
    </row>
    <row r="2053" spans="1:9">
      <c r="A2053">
        <v>2052</v>
      </c>
      <c r="B2053">
        <v>105</v>
      </c>
      <c r="C2053">
        <v>796</v>
      </c>
      <c r="D2053" t="s">
        <v>451</v>
      </c>
      <c r="E2053" t="s">
        <v>544</v>
      </c>
      <c r="F2053">
        <v>56</v>
      </c>
      <c r="G2053">
        <v>149</v>
      </c>
      <c r="H2053">
        <v>147.5</v>
      </c>
      <c r="I2053">
        <v>125</v>
      </c>
    </row>
    <row r="2054" spans="1:9">
      <c r="A2054">
        <v>2053</v>
      </c>
      <c r="B2054">
        <v>105</v>
      </c>
      <c r="C2054">
        <v>798</v>
      </c>
      <c r="D2054" t="s">
        <v>451</v>
      </c>
      <c r="E2054" t="s">
        <v>587</v>
      </c>
      <c r="F2054">
        <v>64</v>
      </c>
      <c r="G2054">
        <v>132.5</v>
      </c>
      <c r="H2054">
        <v>134</v>
      </c>
      <c r="I2054">
        <v>220</v>
      </c>
    </row>
    <row r="2055" spans="1:9">
      <c r="A2055">
        <v>2054</v>
      </c>
      <c r="B2055">
        <v>105</v>
      </c>
      <c r="C2055">
        <v>800</v>
      </c>
      <c r="D2055" t="s">
        <v>451</v>
      </c>
      <c r="E2055" t="s">
        <v>555</v>
      </c>
      <c r="F2055">
        <v>65</v>
      </c>
      <c r="G2055">
        <v>141</v>
      </c>
      <c r="H2055">
        <v>143.5</v>
      </c>
      <c r="I2055">
        <v>115</v>
      </c>
    </row>
    <row r="2056" spans="1:9">
      <c r="A2056">
        <v>2055</v>
      </c>
      <c r="B2056">
        <v>105</v>
      </c>
      <c r="C2056">
        <v>802</v>
      </c>
      <c r="D2056" t="s">
        <v>451</v>
      </c>
      <c r="E2056" t="s">
        <v>588</v>
      </c>
      <c r="F2056">
        <v>75</v>
      </c>
      <c r="G2056">
        <v>140.5</v>
      </c>
      <c r="H2056">
        <v>137.5</v>
      </c>
      <c r="I2056">
        <v>130</v>
      </c>
    </row>
    <row r="2057" spans="1:9">
      <c r="A2057">
        <v>2056</v>
      </c>
      <c r="B2057">
        <v>105</v>
      </c>
      <c r="C2057">
        <v>804</v>
      </c>
      <c r="D2057" t="s">
        <v>451</v>
      </c>
      <c r="E2057" t="s">
        <v>586</v>
      </c>
      <c r="F2057">
        <v>70</v>
      </c>
      <c r="G2057">
        <v>3.5</v>
      </c>
      <c r="H2057">
        <v>4</v>
      </c>
      <c r="I2057">
        <v>-175</v>
      </c>
    </row>
    <row r="2058" spans="1:9">
      <c r="A2058">
        <v>2057</v>
      </c>
      <c r="B2058">
        <v>105</v>
      </c>
      <c r="C2058">
        <v>806</v>
      </c>
      <c r="D2058" t="s">
        <v>451</v>
      </c>
      <c r="E2058" t="s">
        <v>627</v>
      </c>
      <c r="F2058">
        <v>66</v>
      </c>
      <c r="G2058">
        <v>120.5</v>
      </c>
      <c r="H2058">
        <v>122</v>
      </c>
      <c r="I2058">
        <v>150</v>
      </c>
    </row>
    <row r="2059" spans="1:9">
      <c r="A2059">
        <v>2058</v>
      </c>
      <c r="B2059">
        <v>105</v>
      </c>
      <c r="C2059">
        <v>808</v>
      </c>
      <c r="D2059" t="s">
        <v>451</v>
      </c>
      <c r="E2059" t="s">
        <v>608</v>
      </c>
      <c r="F2059">
        <v>92</v>
      </c>
      <c r="G2059">
        <v>7</v>
      </c>
      <c r="H2059">
        <v>7</v>
      </c>
      <c r="I2059">
        <v>-280</v>
      </c>
    </row>
    <row r="2060" spans="1:9">
      <c r="A2060">
        <v>2059</v>
      </c>
      <c r="B2060">
        <v>105</v>
      </c>
      <c r="C2060">
        <v>810</v>
      </c>
      <c r="D2060" t="s">
        <v>451</v>
      </c>
      <c r="E2060" t="s">
        <v>260</v>
      </c>
      <c r="F2060">
        <v>68</v>
      </c>
      <c r="G2060">
        <v>2.5</v>
      </c>
      <c r="H2060">
        <v>2.5</v>
      </c>
      <c r="I2060">
        <v>-145</v>
      </c>
    </row>
    <row r="2061" spans="1:9">
      <c r="A2061">
        <v>2060</v>
      </c>
      <c r="B2061">
        <v>105</v>
      </c>
      <c r="C2061">
        <v>812</v>
      </c>
      <c r="D2061" t="s">
        <v>451</v>
      </c>
      <c r="E2061" t="s">
        <v>604</v>
      </c>
      <c r="F2061">
        <v>87</v>
      </c>
      <c r="G2061">
        <v>2</v>
      </c>
      <c r="H2061">
        <v>2.5</v>
      </c>
      <c r="I2061">
        <v>-140</v>
      </c>
    </row>
    <row r="2062" spans="1:9">
      <c r="A2062">
        <v>2061</v>
      </c>
      <c r="B2062">
        <v>105</v>
      </c>
      <c r="C2062">
        <v>814</v>
      </c>
      <c r="D2062" t="s">
        <v>451</v>
      </c>
      <c r="E2062" t="s">
        <v>577</v>
      </c>
      <c r="F2062">
        <v>83</v>
      </c>
      <c r="G2062">
        <v>133.5</v>
      </c>
      <c r="H2062">
        <v>131</v>
      </c>
      <c r="I2062">
        <v>130</v>
      </c>
    </row>
    <row r="2063" spans="1:9">
      <c r="A2063">
        <v>2062</v>
      </c>
      <c r="B2063">
        <v>105</v>
      </c>
      <c r="C2063">
        <v>816</v>
      </c>
      <c r="D2063" t="s">
        <v>451</v>
      </c>
      <c r="E2063" t="s">
        <v>589</v>
      </c>
      <c r="F2063">
        <v>83</v>
      </c>
      <c r="G2063">
        <v>145</v>
      </c>
      <c r="H2063">
        <v>146</v>
      </c>
      <c r="I2063">
        <v>120</v>
      </c>
    </row>
    <row r="2064" spans="1:9">
      <c r="A2064">
        <v>2063</v>
      </c>
      <c r="B2064">
        <v>105</v>
      </c>
      <c r="C2064">
        <v>818</v>
      </c>
      <c r="D2064" t="s">
        <v>451</v>
      </c>
      <c r="E2064" t="s">
        <v>509</v>
      </c>
      <c r="F2064">
        <v>61</v>
      </c>
      <c r="G2064">
        <v>132.5</v>
      </c>
      <c r="H2064">
        <v>135</v>
      </c>
      <c r="I2064">
        <v>110</v>
      </c>
    </row>
    <row r="2065" spans="1:9">
      <c r="A2065">
        <v>2064</v>
      </c>
      <c r="B2065">
        <v>105</v>
      </c>
      <c r="C2065">
        <v>820</v>
      </c>
      <c r="D2065" t="s">
        <v>451</v>
      </c>
      <c r="E2065" t="s">
        <v>346</v>
      </c>
      <c r="F2065">
        <v>91</v>
      </c>
      <c r="G2065" t="s">
        <v>465</v>
      </c>
      <c r="H2065">
        <v>1</v>
      </c>
      <c r="I2065">
        <v>-120</v>
      </c>
    </row>
    <row r="2066" spans="1:9">
      <c r="A2066">
        <v>2065</v>
      </c>
      <c r="B2066">
        <v>105</v>
      </c>
      <c r="C2066">
        <v>822</v>
      </c>
      <c r="D2066" t="s">
        <v>451</v>
      </c>
      <c r="E2066" t="s">
        <v>374</v>
      </c>
      <c r="F2066">
        <v>60</v>
      </c>
      <c r="G2066">
        <v>14.5</v>
      </c>
      <c r="H2066">
        <v>11</v>
      </c>
      <c r="I2066">
        <v>-600</v>
      </c>
    </row>
    <row r="2067" spans="1:9">
      <c r="A2067">
        <v>2066</v>
      </c>
      <c r="B2067">
        <v>105</v>
      </c>
      <c r="C2067">
        <v>824</v>
      </c>
      <c r="D2067" t="s">
        <v>451</v>
      </c>
      <c r="E2067" t="s">
        <v>141</v>
      </c>
      <c r="F2067">
        <v>79</v>
      </c>
      <c r="G2067">
        <v>151.5</v>
      </c>
      <c r="H2067">
        <v>1</v>
      </c>
      <c r="I2067">
        <v>-130</v>
      </c>
    </row>
    <row r="2068" spans="1:9">
      <c r="A2068">
        <v>2067</v>
      </c>
      <c r="B2068">
        <v>105</v>
      </c>
      <c r="C2068">
        <v>826</v>
      </c>
      <c r="D2068" t="s">
        <v>451</v>
      </c>
      <c r="E2068" t="s">
        <v>485</v>
      </c>
      <c r="F2068">
        <v>49</v>
      </c>
      <c r="G2068">
        <v>126</v>
      </c>
      <c r="H2068">
        <v>127</v>
      </c>
      <c r="I2068">
        <v>230</v>
      </c>
    </row>
    <row r="2069" spans="1:9">
      <c r="A2069">
        <v>2068</v>
      </c>
      <c r="B2069">
        <v>105</v>
      </c>
      <c r="C2069">
        <v>828</v>
      </c>
      <c r="D2069" t="s">
        <v>451</v>
      </c>
      <c r="E2069" t="s">
        <v>525</v>
      </c>
      <c r="F2069">
        <v>82</v>
      </c>
      <c r="G2069">
        <v>7</v>
      </c>
      <c r="H2069">
        <v>6</v>
      </c>
      <c r="I2069">
        <v>-250</v>
      </c>
    </row>
    <row r="2070" spans="1:9">
      <c r="A2070">
        <v>2069</v>
      </c>
      <c r="B2070">
        <v>105</v>
      </c>
      <c r="C2070">
        <v>830</v>
      </c>
      <c r="D2070" t="s">
        <v>451</v>
      </c>
      <c r="E2070" t="s">
        <v>660</v>
      </c>
      <c r="F2070">
        <v>61</v>
      </c>
      <c r="G2070">
        <v>1.5</v>
      </c>
      <c r="H2070">
        <v>2</v>
      </c>
      <c r="I2070">
        <v>-150</v>
      </c>
    </row>
    <row r="2071" spans="1:9">
      <c r="A2071">
        <v>2070</v>
      </c>
      <c r="B2071">
        <v>105</v>
      </c>
      <c r="C2071">
        <v>832</v>
      </c>
      <c r="D2071" t="s">
        <v>451</v>
      </c>
      <c r="E2071" t="s">
        <v>515</v>
      </c>
      <c r="F2071">
        <v>79</v>
      </c>
      <c r="G2071">
        <v>14.5</v>
      </c>
      <c r="H2071">
        <v>13.5</v>
      </c>
      <c r="I2071">
        <v>-1100</v>
      </c>
    </row>
    <row r="2072" spans="1:9">
      <c r="A2072">
        <v>2071</v>
      </c>
      <c r="B2072">
        <v>105</v>
      </c>
      <c r="C2072">
        <v>834</v>
      </c>
      <c r="D2072" t="s">
        <v>451</v>
      </c>
      <c r="E2072" t="s">
        <v>481</v>
      </c>
      <c r="F2072">
        <v>72</v>
      </c>
      <c r="G2072">
        <v>4</v>
      </c>
      <c r="H2072">
        <v>6.5</v>
      </c>
      <c r="I2072">
        <v>-270</v>
      </c>
    </row>
    <row r="2073" spans="1:9">
      <c r="A2073">
        <v>2072</v>
      </c>
      <c r="B2073">
        <v>105</v>
      </c>
      <c r="C2073">
        <v>836</v>
      </c>
      <c r="D2073" t="s">
        <v>451</v>
      </c>
      <c r="E2073" t="s">
        <v>654</v>
      </c>
      <c r="F2073">
        <v>74</v>
      </c>
      <c r="G2073">
        <v>145</v>
      </c>
      <c r="H2073">
        <v>144.5</v>
      </c>
      <c r="I2073">
        <v>200</v>
      </c>
    </row>
    <row r="2074" spans="1:9">
      <c r="A2074">
        <v>2073</v>
      </c>
      <c r="B2074">
        <v>105</v>
      </c>
      <c r="C2074">
        <v>838</v>
      </c>
      <c r="D2074" t="s">
        <v>451</v>
      </c>
      <c r="E2074" t="s">
        <v>614</v>
      </c>
      <c r="F2074">
        <v>62</v>
      </c>
      <c r="G2074">
        <v>7.5</v>
      </c>
      <c r="H2074">
        <v>4.5</v>
      </c>
      <c r="I2074">
        <v>-180</v>
      </c>
    </row>
    <row r="2075" spans="1:9">
      <c r="A2075">
        <v>2074</v>
      </c>
      <c r="B2075">
        <v>105</v>
      </c>
      <c r="C2075">
        <v>840</v>
      </c>
      <c r="D2075" t="s">
        <v>451</v>
      </c>
      <c r="E2075" t="s">
        <v>514</v>
      </c>
      <c r="F2075">
        <v>75</v>
      </c>
      <c r="G2075">
        <v>156.5</v>
      </c>
      <c r="H2075">
        <v>157</v>
      </c>
      <c r="I2075">
        <v>375</v>
      </c>
    </row>
    <row r="2076" spans="1:9">
      <c r="A2076">
        <v>2075</v>
      </c>
      <c r="B2076">
        <v>105</v>
      </c>
      <c r="C2076">
        <v>842</v>
      </c>
      <c r="D2076" t="s">
        <v>451</v>
      </c>
      <c r="E2076" t="s">
        <v>528</v>
      </c>
      <c r="F2076">
        <v>64</v>
      </c>
      <c r="G2076" t="s">
        <v>465</v>
      </c>
      <c r="H2076">
        <v>1</v>
      </c>
      <c r="I2076">
        <v>-115</v>
      </c>
    </row>
    <row r="2077" spans="1:9">
      <c r="A2077">
        <v>2076</v>
      </c>
      <c r="B2077">
        <v>105</v>
      </c>
      <c r="C2077">
        <v>844</v>
      </c>
      <c r="D2077" t="s">
        <v>451</v>
      </c>
      <c r="E2077" t="s">
        <v>402</v>
      </c>
      <c r="F2077">
        <v>70</v>
      </c>
      <c r="G2077">
        <v>18</v>
      </c>
      <c r="H2077">
        <v>18.5</v>
      </c>
      <c r="I2077">
        <v>-2500</v>
      </c>
    </row>
    <row r="2078" spans="1:9">
      <c r="A2078">
        <v>2077</v>
      </c>
      <c r="B2078">
        <v>105</v>
      </c>
      <c r="C2078">
        <v>306530</v>
      </c>
      <c r="D2078" t="s">
        <v>451</v>
      </c>
      <c r="E2078" t="s">
        <v>599</v>
      </c>
      <c r="F2078">
        <v>57</v>
      </c>
      <c r="G2078">
        <v>1</v>
      </c>
      <c r="H2078">
        <v>2.5</v>
      </c>
      <c r="I2078">
        <v>-140</v>
      </c>
    </row>
    <row r="2079" spans="1:9">
      <c r="A2079">
        <v>2078</v>
      </c>
      <c r="B2079">
        <v>105</v>
      </c>
      <c r="C2079">
        <v>306532</v>
      </c>
      <c r="D2079" t="s">
        <v>451</v>
      </c>
      <c r="E2079" t="s">
        <v>579</v>
      </c>
      <c r="F2079">
        <v>72</v>
      </c>
      <c r="G2079">
        <v>13.5</v>
      </c>
      <c r="H2079">
        <v>11</v>
      </c>
      <c r="I2079">
        <v>-650</v>
      </c>
    </row>
    <row r="2080" spans="1:9">
      <c r="A2080">
        <v>2079</v>
      </c>
      <c r="B2080">
        <v>105</v>
      </c>
      <c r="C2080">
        <v>306534</v>
      </c>
      <c r="D2080" t="s">
        <v>451</v>
      </c>
      <c r="E2080" t="s">
        <v>115</v>
      </c>
      <c r="F2080">
        <v>74</v>
      </c>
      <c r="G2080" t="s">
        <v>465</v>
      </c>
      <c r="I2080">
        <v>-110</v>
      </c>
    </row>
    <row r="2081" spans="1:9">
      <c r="A2081">
        <v>2080</v>
      </c>
      <c r="B2081">
        <v>105</v>
      </c>
      <c r="C2081">
        <v>306536</v>
      </c>
      <c r="D2081" t="s">
        <v>451</v>
      </c>
      <c r="E2081" t="s">
        <v>496</v>
      </c>
      <c r="F2081">
        <v>68</v>
      </c>
      <c r="G2081">
        <v>127.5</v>
      </c>
      <c r="H2081">
        <v>126.5</v>
      </c>
      <c r="I2081">
        <v>200</v>
      </c>
    </row>
    <row r="2082" spans="1:9">
      <c r="A2082">
        <v>2081</v>
      </c>
      <c r="B2082">
        <v>105</v>
      </c>
      <c r="C2082">
        <v>306538</v>
      </c>
      <c r="D2082" t="s">
        <v>451</v>
      </c>
      <c r="E2082" t="s">
        <v>261</v>
      </c>
      <c r="F2082">
        <v>62</v>
      </c>
      <c r="G2082">
        <v>1.5</v>
      </c>
      <c r="H2082">
        <v>1.5</v>
      </c>
      <c r="I2082">
        <v>-125</v>
      </c>
    </row>
    <row r="2083" spans="1:9">
      <c r="A2083">
        <v>2082</v>
      </c>
      <c r="B2083">
        <v>105</v>
      </c>
      <c r="C2083">
        <v>306540</v>
      </c>
      <c r="D2083" t="s">
        <v>451</v>
      </c>
      <c r="E2083" t="s">
        <v>235</v>
      </c>
      <c r="F2083">
        <v>55</v>
      </c>
      <c r="G2083">
        <v>1.5</v>
      </c>
      <c r="H2083">
        <v>3</v>
      </c>
      <c r="I2083">
        <v>-150</v>
      </c>
    </row>
    <row r="2084" spans="1:9">
      <c r="A2084">
        <v>2083</v>
      </c>
      <c r="B2084">
        <v>105</v>
      </c>
      <c r="C2084">
        <v>306542</v>
      </c>
      <c r="D2084" t="s">
        <v>451</v>
      </c>
      <c r="E2084" t="s">
        <v>568</v>
      </c>
      <c r="F2084">
        <v>92</v>
      </c>
      <c r="G2084">
        <v>10</v>
      </c>
      <c r="H2084">
        <v>11</v>
      </c>
      <c r="I2084">
        <v>-600</v>
      </c>
    </row>
    <row r="2085" spans="1:9">
      <c r="A2085">
        <v>2084</v>
      </c>
      <c r="B2085">
        <v>105</v>
      </c>
      <c r="C2085">
        <v>306544</v>
      </c>
      <c r="D2085" t="s">
        <v>451</v>
      </c>
      <c r="E2085" t="s">
        <v>366</v>
      </c>
      <c r="F2085">
        <v>75</v>
      </c>
      <c r="G2085">
        <v>14</v>
      </c>
      <c r="H2085">
        <v>15</v>
      </c>
      <c r="I2085">
        <v>-1600</v>
      </c>
    </row>
    <row r="2086" spans="1:9">
      <c r="A2086">
        <v>2085</v>
      </c>
      <c r="B2086">
        <v>105</v>
      </c>
      <c r="C2086">
        <v>306546</v>
      </c>
      <c r="D2086" t="s">
        <v>451</v>
      </c>
      <c r="E2086" t="s">
        <v>239</v>
      </c>
      <c r="F2086">
        <v>68</v>
      </c>
      <c r="G2086">
        <v>1.5</v>
      </c>
      <c r="H2086">
        <v>2.5</v>
      </c>
      <c r="I2086">
        <v>-140</v>
      </c>
    </row>
    <row r="2087" spans="1:9">
      <c r="A2087">
        <v>2086</v>
      </c>
      <c r="B2087">
        <v>105</v>
      </c>
      <c r="C2087">
        <v>306548</v>
      </c>
      <c r="D2087" t="s">
        <v>451</v>
      </c>
      <c r="E2087" t="s">
        <v>563</v>
      </c>
      <c r="F2087">
        <v>78</v>
      </c>
      <c r="G2087">
        <v>9.5</v>
      </c>
      <c r="H2087">
        <v>8.5</v>
      </c>
      <c r="I2087">
        <v>-410</v>
      </c>
    </row>
    <row r="2088" spans="1:9">
      <c r="A2088">
        <v>2087</v>
      </c>
      <c r="B2088">
        <v>105</v>
      </c>
      <c r="C2088">
        <v>306550</v>
      </c>
      <c r="D2088" t="s">
        <v>451</v>
      </c>
      <c r="E2088" t="s">
        <v>365</v>
      </c>
      <c r="F2088">
        <v>73</v>
      </c>
      <c r="G2088">
        <v>125</v>
      </c>
      <c r="H2088">
        <v>125.5</v>
      </c>
      <c r="I2088">
        <v>-105</v>
      </c>
    </row>
    <row r="2089" spans="1:9">
      <c r="A2089">
        <v>2088</v>
      </c>
      <c r="B2089">
        <v>105</v>
      </c>
      <c r="C2089">
        <v>306552</v>
      </c>
      <c r="D2089" t="s">
        <v>451</v>
      </c>
      <c r="E2089" t="s">
        <v>502</v>
      </c>
      <c r="F2089">
        <v>73</v>
      </c>
      <c r="G2089">
        <v>6</v>
      </c>
      <c r="H2089">
        <v>5</v>
      </c>
      <c r="I2089">
        <v>-230</v>
      </c>
    </row>
    <row r="2090" spans="1:9">
      <c r="A2090">
        <v>2089</v>
      </c>
      <c r="B2090">
        <v>105</v>
      </c>
      <c r="C2090">
        <v>306554</v>
      </c>
      <c r="D2090" t="s">
        <v>451</v>
      </c>
      <c r="E2090" t="s">
        <v>565</v>
      </c>
      <c r="F2090">
        <v>55</v>
      </c>
      <c r="G2090">
        <v>1</v>
      </c>
      <c r="H2090">
        <v>138.5</v>
      </c>
      <c r="I2090">
        <v>105</v>
      </c>
    </row>
    <row r="2091" spans="1:9">
      <c r="A2091">
        <v>2090</v>
      </c>
      <c r="B2091">
        <v>105</v>
      </c>
      <c r="C2091">
        <v>306556</v>
      </c>
      <c r="D2091" t="s">
        <v>451</v>
      </c>
      <c r="E2091" t="s">
        <v>600</v>
      </c>
      <c r="F2091">
        <v>89</v>
      </c>
      <c r="G2091">
        <v>1</v>
      </c>
      <c r="H2091">
        <v>1.5</v>
      </c>
      <c r="I2091">
        <v>-115</v>
      </c>
    </row>
    <row r="2092" spans="1:9">
      <c r="A2092">
        <v>2091</v>
      </c>
      <c r="B2092">
        <v>105</v>
      </c>
      <c r="C2092">
        <v>306558</v>
      </c>
      <c r="D2092" t="s">
        <v>451</v>
      </c>
      <c r="E2092" t="s">
        <v>230</v>
      </c>
      <c r="F2092">
        <v>74</v>
      </c>
      <c r="G2092">
        <v>5</v>
      </c>
      <c r="H2092">
        <v>4</v>
      </c>
      <c r="I2092">
        <v>-175</v>
      </c>
    </row>
    <row r="2093" spans="1:9">
      <c r="A2093">
        <v>2092</v>
      </c>
      <c r="B2093">
        <v>105</v>
      </c>
      <c r="C2093">
        <v>306560</v>
      </c>
      <c r="D2093" t="s">
        <v>451</v>
      </c>
      <c r="E2093" t="s">
        <v>424</v>
      </c>
      <c r="F2093">
        <v>87</v>
      </c>
      <c r="G2093">
        <v>9</v>
      </c>
      <c r="H2093">
        <v>8.5</v>
      </c>
      <c r="I2093">
        <v>-380</v>
      </c>
    </row>
    <row r="2094" spans="1:9">
      <c r="A2094">
        <v>2093</v>
      </c>
      <c r="B2094">
        <v>105</v>
      </c>
      <c r="C2094">
        <v>306562</v>
      </c>
      <c r="D2094" t="s">
        <v>451</v>
      </c>
      <c r="E2094" t="s">
        <v>314</v>
      </c>
      <c r="F2094">
        <v>64</v>
      </c>
      <c r="G2094">
        <v>8</v>
      </c>
      <c r="H2094">
        <v>7.5</v>
      </c>
      <c r="I2094">
        <v>-330</v>
      </c>
    </row>
    <row r="2095" spans="1:9">
      <c r="A2095">
        <v>2094</v>
      </c>
      <c r="B2095">
        <v>105</v>
      </c>
      <c r="C2095">
        <v>306564</v>
      </c>
      <c r="D2095" t="s">
        <v>451</v>
      </c>
      <c r="E2095" t="s">
        <v>618</v>
      </c>
      <c r="F2095">
        <v>81</v>
      </c>
      <c r="G2095">
        <v>9</v>
      </c>
      <c r="H2095">
        <v>7.5</v>
      </c>
      <c r="I2095">
        <v>-300</v>
      </c>
    </row>
    <row r="2096" spans="1:9">
      <c r="A2096">
        <v>2095</v>
      </c>
      <c r="B2096">
        <v>105</v>
      </c>
      <c r="C2096">
        <v>306566</v>
      </c>
      <c r="D2096" t="s">
        <v>451</v>
      </c>
      <c r="E2096" t="s">
        <v>628</v>
      </c>
      <c r="F2096">
        <v>61</v>
      </c>
      <c r="G2096">
        <v>135.5</v>
      </c>
      <c r="H2096">
        <v>134.5</v>
      </c>
      <c r="I2096">
        <v>175</v>
      </c>
    </row>
    <row r="2097" spans="1:9">
      <c r="A2097">
        <v>2096</v>
      </c>
      <c r="B2097">
        <v>105</v>
      </c>
      <c r="C2097">
        <v>306568</v>
      </c>
      <c r="D2097" t="s">
        <v>451</v>
      </c>
      <c r="E2097" t="s">
        <v>570</v>
      </c>
      <c r="F2097">
        <v>75</v>
      </c>
      <c r="G2097">
        <v>158</v>
      </c>
      <c r="H2097">
        <v>161.5</v>
      </c>
      <c r="I2097">
        <v>150</v>
      </c>
    </row>
    <row r="2098" spans="1:9">
      <c r="A2098">
        <v>2097</v>
      </c>
      <c r="B2098">
        <v>105</v>
      </c>
      <c r="C2098">
        <v>306570</v>
      </c>
      <c r="D2098" t="s">
        <v>451</v>
      </c>
      <c r="E2098" t="s">
        <v>116</v>
      </c>
      <c r="F2098">
        <v>86</v>
      </c>
      <c r="G2098">
        <v>7.5</v>
      </c>
      <c r="H2098">
        <v>7.5</v>
      </c>
      <c r="I2098">
        <v>-310</v>
      </c>
    </row>
    <row r="2099" spans="1:9">
      <c r="A2099">
        <v>2098</v>
      </c>
      <c r="B2099">
        <v>105</v>
      </c>
      <c r="C2099">
        <v>306572</v>
      </c>
      <c r="D2099" t="s">
        <v>451</v>
      </c>
      <c r="E2099" t="s">
        <v>661</v>
      </c>
      <c r="F2099">
        <v>71</v>
      </c>
      <c r="G2099">
        <v>9</v>
      </c>
      <c r="H2099">
        <v>10</v>
      </c>
      <c r="I2099">
        <v>-450</v>
      </c>
    </row>
    <row r="2100" spans="1:9">
      <c r="A2100">
        <v>2099</v>
      </c>
      <c r="B2100">
        <v>105</v>
      </c>
      <c r="C2100">
        <v>306574</v>
      </c>
      <c r="D2100" t="s">
        <v>451</v>
      </c>
      <c r="E2100" t="s">
        <v>591</v>
      </c>
      <c r="F2100">
        <v>92</v>
      </c>
      <c r="G2100">
        <v>140.5</v>
      </c>
      <c r="H2100">
        <v>138</v>
      </c>
      <c r="I2100">
        <v>140</v>
      </c>
    </row>
    <row r="2101" spans="1:9">
      <c r="A2101">
        <v>2100</v>
      </c>
      <c r="B2101">
        <v>105</v>
      </c>
      <c r="C2101">
        <v>306576</v>
      </c>
      <c r="D2101" t="s">
        <v>451</v>
      </c>
      <c r="E2101" t="s">
        <v>665</v>
      </c>
      <c r="F2101">
        <v>63</v>
      </c>
      <c r="G2101">
        <v>147</v>
      </c>
      <c r="H2101">
        <v>150.5</v>
      </c>
      <c r="I2101">
        <v>145</v>
      </c>
    </row>
    <row r="2102" spans="1:9">
      <c r="A2102">
        <v>2101</v>
      </c>
      <c r="B2102">
        <v>106</v>
      </c>
      <c r="C2102">
        <v>870</v>
      </c>
      <c r="D2102" t="s">
        <v>451</v>
      </c>
      <c r="E2102" t="s">
        <v>274</v>
      </c>
      <c r="F2102">
        <v>102</v>
      </c>
      <c r="G2102">
        <v>14</v>
      </c>
      <c r="H2102">
        <v>16</v>
      </c>
      <c r="I2102">
        <v>-1600</v>
      </c>
    </row>
    <row r="2103" spans="1:9">
      <c r="A2103">
        <v>2102</v>
      </c>
      <c r="B2103">
        <v>106</v>
      </c>
      <c r="C2103">
        <v>872</v>
      </c>
      <c r="D2103" t="s">
        <v>451</v>
      </c>
      <c r="E2103" t="s">
        <v>462</v>
      </c>
      <c r="F2103">
        <v>63</v>
      </c>
      <c r="G2103">
        <v>6.5</v>
      </c>
      <c r="H2103">
        <v>7</v>
      </c>
      <c r="I2103">
        <v>-270</v>
      </c>
    </row>
    <row r="2104" spans="1:9">
      <c r="A2104">
        <v>2103</v>
      </c>
      <c r="B2104">
        <v>106</v>
      </c>
      <c r="C2104">
        <v>874</v>
      </c>
      <c r="D2104" t="s">
        <v>451</v>
      </c>
      <c r="E2104" t="s">
        <v>132</v>
      </c>
      <c r="F2104">
        <v>77</v>
      </c>
      <c r="G2104">
        <v>16</v>
      </c>
      <c r="H2104">
        <v>16.5</v>
      </c>
      <c r="I2104">
        <v>-1800</v>
      </c>
    </row>
    <row r="2105" spans="1:9">
      <c r="A2105">
        <v>2104</v>
      </c>
      <c r="B2105">
        <v>106</v>
      </c>
      <c r="C2105">
        <v>876</v>
      </c>
      <c r="D2105" t="s">
        <v>451</v>
      </c>
      <c r="E2105" t="s">
        <v>241</v>
      </c>
      <c r="F2105">
        <v>69</v>
      </c>
      <c r="G2105">
        <v>3</v>
      </c>
      <c r="H2105">
        <v>3.5</v>
      </c>
      <c r="I2105">
        <v>-160</v>
      </c>
    </row>
    <row r="2106" spans="1:9">
      <c r="A2106">
        <v>2105</v>
      </c>
      <c r="B2106">
        <v>106</v>
      </c>
      <c r="C2106">
        <v>878</v>
      </c>
      <c r="D2106" t="s">
        <v>451</v>
      </c>
      <c r="E2106" t="s">
        <v>242</v>
      </c>
      <c r="F2106">
        <v>70</v>
      </c>
      <c r="G2106">
        <v>8.5</v>
      </c>
      <c r="H2106">
        <v>7.5</v>
      </c>
      <c r="I2106">
        <v>-320</v>
      </c>
    </row>
    <row r="2107" spans="1:9">
      <c r="A2107">
        <v>2106</v>
      </c>
      <c r="B2107">
        <v>106</v>
      </c>
      <c r="C2107">
        <v>880</v>
      </c>
      <c r="D2107" t="s">
        <v>451</v>
      </c>
      <c r="E2107" t="s">
        <v>519</v>
      </c>
      <c r="F2107">
        <v>90</v>
      </c>
      <c r="G2107">
        <v>3.5</v>
      </c>
      <c r="H2107">
        <v>5</v>
      </c>
      <c r="I2107">
        <v>-200</v>
      </c>
    </row>
    <row r="2108" spans="1:9">
      <c r="A2108">
        <v>2107</v>
      </c>
      <c r="B2108">
        <v>106</v>
      </c>
      <c r="C2108">
        <v>882</v>
      </c>
      <c r="D2108" t="s">
        <v>451</v>
      </c>
      <c r="E2108" t="s">
        <v>249</v>
      </c>
      <c r="F2108">
        <v>57</v>
      </c>
      <c r="G2108">
        <v>135</v>
      </c>
      <c r="H2108">
        <v>136</v>
      </c>
      <c r="I2108">
        <v>525</v>
      </c>
    </row>
    <row r="2109" spans="1:9">
      <c r="A2109">
        <v>2108</v>
      </c>
      <c r="B2109">
        <v>106</v>
      </c>
      <c r="C2109">
        <v>884</v>
      </c>
      <c r="D2109" t="s">
        <v>451</v>
      </c>
      <c r="E2109" t="s">
        <v>246</v>
      </c>
      <c r="F2109">
        <v>63</v>
      </c>
      <c r="G2109">
        <v>2</v>
      </c>
      <c r="H2109">
        <v>143.5</v>
      </c>
      <c r="I2109">
        <v>105</v>
      </c>
    </row>
    <row r="2110" spans="1:9">
      <c r="A2110">
        <v>2109</v>
      </c>
      <c r="B2110">
        <v>106</v>
      </c>
      <c r="C2110">
        <v>886</v>
      </c>
      <c r="D2110" t="s">
        <v>451</v>
      </c>
      <c r="E2110" t="s">
        <v>245</v>
      </c>
      <c r="F2110">
        <v>57</v>
      </c>
      <c r="G2110">
        <v>142.5</v>
      </c>
      <c r="H2110">
        <v>1</v>
      </c>
      <c r="I2110">
        <v>-135</v>
      </c>
    </row>
    <row r="2111" spans="1:9">
      <c r="A2111">
        <v>2110</v>
      </c>
      <c r="B2111">
        <v>106</v>
      </c>
      <c r="C2111">
        <v>888</v>
      </c>
      <c r="D2111" t="s">
        <v>451</v>
      </c>
      <c r="E2111" t="s">
        <v>63</v>
      </c>
      <c r="F2111">
        <v>49</v>
      </c>
      <c r="G2111">
        <v>138.5</v>
      </c>
      <c r="H2111">
        <v>140</v>
      </c>
      <c r="I2111">
        <v>450</v>
      </c>
    </row>
    <row r="2112" spans="1:9">
      <c r="A2112">
        <v>2111</v>
      </c>
      <c r="B2112">
        <v>106</v>
      </c>
      <c r="C2112">
        <v>890</v>
      </c>
      <c r="D2112" t="s">
        <v>451</v>
      </c>
      <c r="E2112" t="s">
        <v>64</v>
      </c>
      <c r="F2112">
        <v>68</v>
      </c>
      <c r="G2112">
        <v>1.5</v>
      </c>
      <c r="I2112">
        <v>100</v>
      </c>
    </row>
    <row r="2113" spans="1:9">
      <c r="A2113">
        <v>2112</v>
      </c>
      <c r="B2113">
        <v>106</v>
      </c>
      <c r="C2113">
        <v>892</v>
      </c>
      <c r="D2113" t="s">
        <v>451</v>
      </c>
      <c r="E2113" t="s">
        <v>413</v>
      </c>
      <c r="F2113">
        <v>88</v>
      </c>
      <c r="G2113">
        <v>3.5</v>
      </c>
      <c r="H2113">
        <v>3.5</v>
      </c>
      <c r="I2113">
        <v>-175</v>
      </c>
    </row>
    <row r="2114" spans="1:9">
      <c r="A2114">
        <v>2113</v>
      </c>
      <c r="B2114">
        <v>106</v>
      </c>
      <c r="C2114">
        <v>894</v>
      </c>
      <c r="D2114" t="s">
        <v>451</v>
      </c>
      <c r="E2114" t="s">
        <v>653</v>
      </c>
      <c r="F2114">
        <v>70</v>
      </c>
      <c r="G2114">
        <v>2</v>
      </c>
      <c r="H2114">
        <v>3.5</v>
      </c>
      <c r="I2114">
        <v>-165</v>
      </c>
    </row>
    <row r="2115" spans="1:9">
      <c r="A2115">
        <v>2114</v>
      </c>
      <c r="B2115">
        <v>106</v>
      </c>
      <c r="C2115">
        <v>896</v>
      </c>
      <c r="D2115" t="s">
        <v>451</v>
      </c>
      <c r="E2115" t="s">
        <v>256</v>
      </c>
      <c r="F2115">
        <v>92</v>
      </c>
      <c r="G2115">
        <v>124</v>
      </c>
      <c r="H2115">
        <v>122.5</v>
      </c>
      <c r="I2115">
        <v>330</v>
      </c>
    </row>
    <row r="2116" spans="1:9">
      <c r="A2116">
        <v>2115</v>
      </c>
      <c r="B2116">
        <v>107</v>
      </c>
      <c r="C2116">
        <v>602</v>
      </c>
      <c r="D2116" t="s">
        <v>451</v>
      </c>
      <c r="E2116" t="s">
        <v>479</v>
      </c>
      <c r="F2116">
        <v>81</v>
      </c>
      <c r="G2116">
        <v>12.5</v>
      </c>
      <c r="H2116">
        <v>12</v>
      </c>
      <c r="I2116">
        <v>-800</v>
      </c>
    </row>
    <row r="2117" spans="1:9">
      <c r="A2117">
        <v>2116</v>
      </c>
      <c r="B2117">
        <v>107</v>
      </c>
      <c r="C2117">
        <v>604</v>
      </c>
      <c r="D2117" t="s">
        <v>451</v>
      </c>
      <c r="E2117" t="s">
        <v>122</v>
      </c>
      <c r="F2117">
        <v>85</v>
      </c>
      <c r="G2117">
        <v>9</v>
      </c>
      <c r="H2117">
        <v>8</v>
      </c>
      <c r="I2117">
        <v>-320</v>
      </c>
    </row>
    <row r="2118" spans="1:9">
      <c r="A2118">
        <v>2117</v>
      </c>
      <c r="B2118">
        <v>107</v>
      </c>
      <c r="C2118">
        <v>606</v>
      </c>
      <c r="D2118" t="s">
        <v>451</v>
      </c>
      <c r="E2118" t="s">
        <v>277</v>
      </c>
      <c r="F2118">
        <v>80</v>
      </c>
      <c r="G2118">
        <v>11.5</v>
      </c>
      <c r="H2118">
        <v>10.5</v>
      </c>
      <c r="I2118">
        <v>-600</v>
      </c>
    </row>
    <row r="2119" spans="1:9">
      <c r="A2119">
        <v>2118</v>
      </c>
      <c r="B2119">
        <v>107</v>
      </c>
      <c r="C2119">
        <v>608</v>
      </c>
      <c r="D2119" t="s">
        <v>451</v>
      </c>
      <c r="E2119" t="s">
        <v>220</v>
      </c>
      <c r="F2119">
        <v>69</v>
      </c>
      <c r="G2119">
        <v>7.5</v>
      </c>
      <c r="H2119">
        <v>7.5</v>
      </c>
      <c r="I2119">
        <v>-300</v>
      </c>
    </row>
    <row r="2120" spans="1:9">
      <c r="A2120">
        <v>2119</v>
      </c>
      <c r="B2120">
        <v>107</v>
      </c>
      <c r="C2120">
        <v>610</v>
      </c>
      <c r="D2120" t="s">
        <v>451</v>
      </c>
      <c r="E2120" t="s">
        <v>455</v>
      </c>
      <c r="F2120">
        <v>89</v>
      </c>
      <c r="G2120">
        <v>3</v>
      </c>
      <c r="H2120">
        <v>5.5</v>
      </c>
      <c r="I2120">
        <v>-235</v>
      </c>
    </row>
    <row r="2121" spans="1:9">
      <c r="A2121">
        <v>2120</v>
      </c>
      <c r="B2121">
        <v>107</v>
      </c>
      <c r="C2121">
        <v>612</v>
      </c>
      <c r="D2121" t="s">
        <v>451</v>
      </c>
      <c r="E2121" t="s">
        <v>337</v>
      </c>
      <c r="F2121">
        <v>83</v>
      </c>
      <c r="G2121">
        <v>8.5</v>
      </c>
      <c r="H2121">
        <v>6.5</v>
      </c>
      <c r="I2121">
        <v>-270</v>
      </c>
    </row>
    <row r="2122" spans="1:9">
      <c r="A2122">
        <v>2121</v>
      </c>
      <c r="B2122">
        <v>107</v>
      </c>
      <c r="C2122">
        <v>614</v>
      </c>
      <c r="D2122" t="s">
        <v>451</v>
      </c>
      <c r="E2122" t="s">
        <v>480</v>
      </c>
      <c r="F2122">
        <v>46</v>
      </c>
      <c r="G2122">
        <v>1</v>
      </c>
      <c r="H2122">
        <v>140.5</v>
      </c>
      <c r="I2122">
        <v>140</v>
      </c>
    </row>
    <row r="2123" spans="1:9">
      <c r="A2123">
        <v>2122</v>
      </c>
      <c r="B2123">
        <v>107</v>
      </c>
      <c r="C2123">
        <v>616</v>
      </c>
      <c r="D2123" t="s">
        <v>451</v>
      </c>
      <c r="E2123" t="s">
        <v>233</v>
      </c>
      <c r="F2123">
        <v>79</v>
      </c>
      <c r="G2123">
        <v>128.5</v>
      </c>
      <c r="H2123">
        <v>129.5</v>
      </c>
      <c r="I2123">
        <v>130</v>
      </c>
    </row>
    <row r="2124" spans="1:9">
      <c r="A2124">
        <v>2123</v>
      </c>
      <c r="B2124">
        <v>107</v>
      </c>
      <c r="C2124">
        <v>618</v>
      </c>
      <c r="D2124" t="s">
        <v>451</v>
      </c>
      <c r="E2124" t="s">
        <v>471</v>
      </c>
      <c r="F2124">
        <v>64</v>
      </c>
      <c r="G2124">
        <v>134.5</v>
      </c>
      <c r="H2124">
        <v>131</v>
      </c>
      <c r="I2124">
        <v>280</v>
      </c>
    </row>
    <row r="2125" spans="1:9">
      <c r="A2125">
        <v>2124</v>
      </c>
      <c r="B2125">
        <v>107</v>
      </c>
      <c r="C2125">
        <v>620</v>
      </c>
      <c r="D2125" t="s">
        <v>451</v>
      </c>
      <c r="E2125" t="s">
        <v>495</v>
      </c>
      <c r="F2125">
        <v>75</v>
      </c>
      <c r="G2125">
        <v>1.5</v>
      </c>
      <c r="H2125">
        <v>2.5</v>
      </c>
      <c r="I2125">
        <v>-145</v>
      </c>
    </row>
    <row r="2126" spans="1:9">
      <c r="A2126">
        <v>2125</v>
      </c>
      <c r="B2126">
        <v>107</v>
      </c>
      <c r="C2126">
        <v>622</v>
      </c>
      <c r="D2126" t="s">
        <v>451</v>
      </c>
      <c r="E2126" t="s">
        <v>121</v>
      </c>
      <c r="F2126">
        <v>78</v>
      </c>
      <c r="G2126">
        <v>5</v>
      </c>
      <c r="H2126">
        <v>4.5</v>
      </c>
      <c r="I2126">
        <v>-200</v>
      </c>
    </row>
    <row r="2127" spans="1:9">
      <c r="A2127">
        <v>2126</v>
      </c>
      <c r="B2127">
        <v>107</v>
      </c>
      <c r="C2127">
        <v>624</v>
      </c>
      <c r="D2127" t="s">
        <v>451</v>
      </c>
      <c r="E2127" t="s">
        <v>545</v>
      </c>
      <c r="F2127">
        <v>70</v>
      </c>
      <c r="G2127">
        <v>7.5</v>
      </c>
      <c r="H2127">
        <v>7.5</v>
      </c>
      <c r="I2127">
        <v>-360</v>
      </c>
    </row>
    <row r="2128" spans="1:9">
      <c r="A2128">
        <v>2127</v>
      </c>
      <c r="B2128">
        <v>107</v>
      </c>
      <c r="C2128">
        <v>626</v>
      </c>
      <c r="D2128" t="s">
        <v>451</v>
      </c>
      <c r="E2128" t="s">
        <v>194</v>
      </c>
      <c r="F2128">
        <v>82</v>
      </c>
      <c r="G2128">
        <v>8</v>
      </c>
      <c r="H2128">
        <v>9</v>
      </c>
      <c r="I2128">
        <v>-400</v>
      </c>
    </row>
    <row r="2129" spans="1:9">
      <c r="A2129">
        <v>2128</v>
      </c>
      <c r="B2129">
        <v>107</v>
      </c>
      <c r="C2129">
        <v>628</v>
      </c>
      <c r="D2129" t="s">
        <v>451</v>
      </c>
      <c r="E2129" t="s">
        <v>269</v>
      </c>
      <c r="F2129">
        <v>79</v>
      </c>
      <c r="G2129">
        <v>4</v>
      </c>
      <c r="H2129">
        <v>7.5</v>
      </c>
      <c r="I2129">
        <v>-320</v>
      </c>
    </row>
    <row r="2130" spans="1:9">
      <c r="A2130">
        <v>2129</v>
      </c>
      <c r="B2130">
        <v>107</v>
      </c>
      <c r="C2130">
        <v>630</v>
      </c>
      <c r="D2130" t="s">
        <v>451</v>
      </c>
      <c r="E2130" t="s">
        <v>621</v>
      </c>
      <c r="F2130">
        <v>69</v>
      </c>
      <c r="G2130">
        <v>1.5</v>
      </c>
      <c r="H2130">
        <v>126</v>
      </c>
      <c r="I2130">
        <v>105</v>
      </c>
    </row>
    <row r="2131" spans="1:9">
      <c r="A2131">
        <v>2130</v>
      </c>
      <c r="B2131">
        <v>107</v>
      </c>
      <c r="C2131">
        <v>632</v>
      </c>
      <c r="D2131" t="s">
        <v>451</v>
      </c>
      <c r="E2131" t="s">
        <v>629</v>
      </c>
      <c r="F2131">
        <v>62</v>
      </c>
      <c r="G2131" t="s">
        <v>465</v>
      </c>
      <c r="H2131">
        <v>1.5</v>
      </c>
      <c r="I2131">
        <v>-130</v>
      </c>
    </row>
    <row r="2132" spans="1:9">
      <c r="A2132">
        <v>2131</v>
      </c>
      <c r="B2132">
        <v>107</v>
      </c>
      <c r="C2132">
        <v>634</v>
      </c>
      <c r="D2132" t="s">
        <v>451</v>
      </c>
      <c r="E2132" t="s">
        <v>461</v>
      </c>
      <c r="F2132">
        <v>80</v>
      </c>
      <c r="G2132">
        <v>11.5</v>
      </c>
      <c r="H2132">
        <v>14</v>
      </c>
      <c r="I2132">
        <v>-1200</v>
      </c>
    </row>
    <row r="2133" spans="1:9">
      <c r="A2133">
        <v>2132</v>
      </c>
      <c r="B2133">
        <v>107</v>
      </c>
      <c r="C2133">
        <v>636</v>
      </c>
      <c r="D2133" t="s">
        <v>451</v>
      </c>
      <c r="E2133" t="s">
        <v>572</v>
      </c>
      <c r="F2133">
        <v>59</v>
      </c>
      <c r="G2133">
        <v>139.5</v>
      </c>
      <c r="H2133">
        <v>137.5</v>
      </c>
      <c r="I2133">
        <v>195</v>
      </c>
    </row>
    <row r="2134" spans="1:9">
      <c r="A2134">
        <v>2133</v>
      </c>
      <c r="B2134">
        <v>107</v>
      </c>
      <c r="C2134">
        <v>638</v>
      </c>
      <c r="D2134" t="s">
        <v>451</v>
      </c>
      <c r="E2134" t="s">
        <v>634</v>
      </c>
      <c r="F2134">
        <v>61</v>
      </c>
      <c r="G2134">
        <v>140.5</v>
      </c>
      <c r="H2134">
        <v>140.5</v>
      </c>
      <c r="I2134">
        <v>240</v>
      </c>
    </row>
    <row r="2135" spans="1:9">
      <c r="A2135">
        <v>2134</v>
      </c>
      <c r="B2135">
        <v>107</v>
      </c>
      <c r="C2135">
        <v>640</v>
      </c>
      <c r="D2135" t="s">
        <v>451</v>
      </c>
      <c r="E2135" t="s">
        <v>520</v>
      </c>
      <c r="F2135">
        <v>105</v>
      </c>
      <c r="G2135">
        <v>22.5</v>
      </c>
      <c r="H2135">
        <v>22.5</v>
      </c>
      <c r="I2135">
        <v>-8000</v>
      </c>
    </row>
    <row r="2136" spans="1:9">
      <c r="A2136">
        <v>2135</v>
      </c>
      <c r="B2136">
        <v>107</v>
      </c>
      <c r="C2136">
        <v>642</v>
      </c>
      <c r="D2136" t="s">
        <v>451</v>
      </c>
      <c r="E2136" t="s">
        <v>550</v>
      </c>
      <c r="F2136">
        <v>77</v>
      </c>
      <c r="G2136">
        <v>137.5</v>
      </c>
      <c r="H2136">
        <v>1</v>
      </c>
      <c r="I2136">
        <v>-125</v>
      </c>
    </row>
    <row r="2137" spans="1:9">
      <c r="A2137">
        <v>2136</v>
      </c>
      <c r="B2137">
        <v>107</v>
      </c>
      <c r="C2137">
        <v>644</v>
      </c>
      <c r="D2137" t="s">
        <v>451</v>
      </c>
      <c r="E2137" t="s">
        <v>325</v>
      </c>
      <c r="F2137">
        <v>66</v>
      </c>
      <c r="G2137">
        <v>4.5</v>
      </c>
      <c r="H2137">
        <v>4</v>
      </c>
      <c r="I2137">
        <v>-180</v>
      </c>
    </row>
    <row r="2138" spans="1:9">
      <c r="A2138">
        <v>2137</v>
      </c>
      <c r="B2138">
        <v>107</v>
      </c>
      <c r="C2138">
        <v>646</v>
      </c>
      <c r="D2138" t="s">
        <v>451</v>
      </c>
      <c r="E2138" t="s">
        <v>585</v>
      </c>
      <c r="F2138">
        <v>71</v>
      </c>
      <c r="G2138">
        <v>9.5</v>
      </c>
      <c r="H2138">
        <v>8.5</v>
      </c>
      <c r="I2138">
        <v>-360</v>
      </c>
    </row>
    <row r="2139" spans="1:9">
      <c r="A2139">
        <v>2138</v>
      </c>
      <c r="B2139">
        <v>107</v>
      </c>
      <c r="C2139">
        <v>648</v>
      </c>
      <c r="D2139" t="s">
        <v>451</v>
      </c>
      <c r="E2139" t="s">
        <v>59</v>
      </c>
      <c r="F2139">
        <v>61</v>
      </c>
      <c r="G2139">
        <v>132.5</v>
      </c>
      <c r="H2139">
        <v>128.5</v>
      </c>
      <c r="I2139">
        <v>120</v>
      </c>
    </row>
    <row r="2140" spans="1:9">
      <c r="A2140">
        <v>2139</v>
      </c>
      <c r="B2140">
        <v>107</v>
      </c>
      <c r="C2140">
        <v>650</v>
      </c>
      <c r="D2140" t="s">
        <v>451</v>
      </c>
      <c r="E2140" t="s">
        <v>355</v>
      </c>
      <c r="F2140">
        <v>67</v>
      </c>
      <c r="G2140">
        <v>13.5</v>
      </c>
      <c r="H2140">
        <v>13.5</v>
      </c>
      <c r="I2140">
        <v>-900</v>
      </c>
    </row>
    <row r="2141" spans="1:9">
      <c r="A2141">
        <v>2140</v>
      </c>
      <c r="B2141">
        <v>107</v>
      </c>
      <c r="C2141">
        <v>652</v>
      </c>
      <c r="D2141" t="s">
        <v>451</v>
      </c>
      <c r="E2141" t="s">
        <v>541</v>
      </c>
      <c r="F2141">
        <v>86</v>
      </c>
      <c r="G2141">
        <v>5.5</v>
      </c>
      <c r="H2141">
        <v>5.5</v>
      </c>
      <c r="I2141">
        <v>-210</v>
      </c>
    </row>
    <row r="2142" spans="1:9">
      <c r="A2142">
        <v>2141</v>
      </c>
      <c r="B2142">
        <v>107</v>
      </c>
      <c r="C2142">
        <v>654</v>
      </c>
      <c r="D2142" t="s">
        <v>451</v>
      </c>
      <c r="E2142" t="s">
        <v>555</v>
      </c>
      <c r="F2142">
        <v>73</v>
      </c>
      <c r="G2142">
        <v>3.5</v>
      </c>
      <c r="H2142">
        <v>4.5</v>
      </c>
      <c r="I2142">
        <v>-200</v>
      </c>
    </row>
    <row r="2143" spans="1:9">
      <c r="A2143">
        <v>2142</v>
      </c>
      <c r="B2143">
        <v>107</v>
      </c>
      <c r="C2143">
        <v>656</v>
      </c>
      <c r="D2143" t="s">
        <v>451</v>
      </c>
      <c r="E2143" t="s">
        <v>23</v>
      </c>
      <c r="F2143">
        <v>85</v>
      </c>
      <c r="G2143">
        <v>14</v>
      </c>
      <c r="H2143">
        <v>16.5</v>
      </c>
      <c r="I2143">
        <v>-2000</v>
      </c>
    </row>
    <row r="2144" spans="1:9">
      <c r="A2144">
        <v>2143</v>
      </c>
      <c r="B2144">
        <v>107</v>
      </c>
      <c r="C2144">
        <v>658</v>
      </c>
      <c r="D2144" t="s">
        <v>451</v>
      </c>
      <c r="E2144" t="s">
        <v>501</v>
      </c>
      <c r="F2144">
        <v>64</v>
      </c>
      <c r="G2144">
        <v>6</v>
      </c>
      <c r="H2144">
        <v>5.5</v>
      </c>
      <c r="I2144">
        <v>-240</v>
      </c>
    </row>
    <row r="2145" spans="1:9">
      <c r="A2145">
        <v>2144</v>
      </c>
      <c r="B2145">
        <v>107</v>
      </c>
      <c r="C2145">
        <v>660</v>
      </c>
      <c r="D2145" t="s">
        <v>451</v>
      </c>
      <c r="E2145" t="s">
        <v>45</v>
      </c>
      <c r="F2145">
        <v>95</v>
      </c>
      <c r="G2145">
        <v>19.5</v>
      </c>
      <c r="H2145">
        <v>18</v>
      </c>
      <c r="I2145">
        <v>-3000</v>
      </c>
    </row>
    <row r="2146" spans="1:9">
      <c r="A2146">
        <v>2145</v>
      </c>
      <c r="B2146">
        <v>107</v>
      </c>
      <c r="C2146">
        <v>662</v>
      </c>
      <c r="D2146" t="s">
        <v>451</v>
      </c>
      <c r="E2146" t="s">
        <v>493</v>
      </c>
      <c r="F2146">
        <v>62</v>
      </c>
      <c r="G2146">
        <v>142.5</v>
      </c>
      <c r="H2146">
        <v>139</v>
      </c>
      <c r="I2146">
        <v>225</v>
      </c>
    </row>
    <row r="2147" spans="1:9">
      <c r="A2147">
        <v>2146</v>
      </c>
      <c r="B2147">
        <v>107</v>
      </c>
      <c r="C2147">
        <v>664</v>
      </c>
      <c r="D2147" t="s">
        <v>451</v>
      </c>
      <c r="E2147" t="s">
        <v>540</v>
      </c>
      <c r="F2147">
        <v>81</v>
      </c>
      <c r="G2147">
        <v>151.5</v>
      </c>
      <c r="H2147">
        <v>152.5</v>
      </c>
      <c r="I2147">
        <v>105</v>
      </c>
    </row>
    <row r="2148" spans="1:9">
      <c r="A2148">
        <v>2147</v>
      </c>
      <c r="B2148">
        <v>107</v>
      </c>
      <c r="C2148">
        <v>666</v>
      </c>
      <c r="D2148" t="s">
        <v>451</v>
      </c>
      <c r="E2148" t="s">
        <v>281</v>
      </c>
      <c r="F2148">
        <v>67</v>
      </c>
      <c r="G2148">
        <v>4.5</v>
      </c>
      <c r="H2148">
        <v>5.5</v>
      </c>
      <c r="I2148">
        <v>-230</v>
      </c>
    </row>
    <row r="2149" spans="1:9">
      <c r="A2149">
        <v>2148</v>
      </c>
      <c r="B2149">
        <v>107</v>
      </c>
      <c r="C2149">
        <v>668</v>
      </c>
      <c r="D2149" t="s">
        <v>451</v>
      </c>
      <c r="E2149" t="s">
        <v>602</v>
      </c>
      <c r="F2149">
        <v>69</v>
      </c>
      <c r="G2149">
        <v>13.5</v>
      </c>
      <c r="H2149">
        <v>15</v>
      </c>
      <c r="I2149">
        <v>-1500</v>
      </c>
    </row>
    <row r="2150" spans="1:9">
      <c r="A2150">
        <v>2149</v>
      </c>
      <c r="B2150">
        <v>107</v>
      </c>
      <c r="C2150">
        <v>670</v>
      </c>
      <c r="D2150" t="s">
        <v>451</v>
      </c>
      <c r="E2150" t="s">
        <v>251</v>
      </c>
      <c r="F2150">
        <v>76</v>
      </c>
      <c r="G2150">
        <v>1.5</v>
      </c>
      <c r="H2150">
        <v>1.5</v>
      </c>
      <c r="I2150">
        <v>-125</v>
      </c>
    </row>
    <row r="2151" spans="1:9">
      <c r="A2151">
        <v>2150</v>
      </c>
      <c r="B2151">
        <v>107</v>
      </c>
      <c r="C2151">
        <v>672</v>
      </c>
      <c r="D2151" t="s">
        <v>451</v>
      </c>
      <c r="E2151" t="s">
        <v>452</v>
      </c>
      <c r="F2151">
        <v>59</v>
      </c>
      <c r="G2151">
        <v>3.5</v>
      </c>
      <c r="H2151">
        <v>3.5</v>
      </c>
      <c r="I2151">
        <v>-170</v>
      </c>
    </row>
    <row r="2152" spans="1:9">
      <c r="A2152">
        <v>2151</v>
      </c>
      <c r="B2152">
        <v>107</v>
      </c>
      <c r="C2152">
        <v>674</v>
      </c>
      <c r="D2152" t="s">
        <v>451</v>
      </c>
      <c r="E2152" t="s">
        <v>573</v>
      </c>
      <c r="F2152">
        <v>58</v>
      </c>
      <c r="G2152">
        <v>3.5</v>
      </c>
      <c r="H2152">
        <v>5</v>
      </c>
      <c r="I2152">
        <v>-200</v>
      </c>
    </row>
    <row r="2153" spans="1:9">
      <c r="A2153">
        <v>2152</v>
      </c>
      <c r="B2153">
        <v>107</v>
      </c>
      <c r="C2153">
        <v>676</v>
      </c>
      <c r="D2153" t="s">
        <v>451</v>
      </c>
      <c r="E2153" t="s">
        <v>62</v>
      </c>
      <c r="F2153">
        <v>88</v>
      </c>
      <c r="G2153">
        <v>15.5</v>
      </c>
      <c r="H2153">
        <v>16</v>
      </c>
      <c r="I2153">
        <v>-1600</v>
      </c>
    </row>
    <row r="2154" spans="1:9">
      <c r="A2154">
        <v>2153</v>
      </c>
      <c r="B2154">
        <v>107</v>
      </c>
      <c r="C2154">
        <v>678</v>
      </c>
      <c r="D2154" t="s">
        <v>451</v>
      </c>
      <c r="E2154" t="s">
        <v>638</v>
      </c>
      <c r="F2154">
        <v>75</v>
      </c>
      <c r="G2154" t="s">
        <v>465</v>
      </c>
      <c r="H2154">
        <v>2</v>
      </c>
      <c r="I2154">
        <v>-130</v>
      </c>
    </row>
    <row r="2155" spans="1:9">
      <c r="A2155">
        <v>2154</v>
      </c>
      <c r="B2155">
        <v>107</v>
      </c>
      <c r="C2155">
        <v>680</v>
      </c>
      <c r="D2155" t="s">
        <v>451</v>
      </c>
      <c r="E2155" t="s">
        <v>607</v>
      </c>
      <c r="F2155">
        <v>60</v>
      </c>
      <c r="G2155">
        <v>6.5</v>
      </c>
      <c r="H2155">
        <v>6.5</v>
      </c>
      <c r="I2155">
        <v>-260</v>
      </c>
    </row>
    <row r="2156" spans="1:9">
      <c r="A2156">
        <v>2155</v>
      </c>
      <c r="B2156">
        <v>107</v>
      </c>
      <c r="C2156">
        <v>682</v>
      </c>
      <c r="D2156" t="s">
        <v>451</v>
      </c>
      <c r="E2156" t="s">
        <v>657</v>
      </c>
      <c r="F2156">
        <v>60</v>
      </c>
      <c r="G2156">
        <v>139.5</v>
      </c>
      <c r="H2156">
        <v>137</v>
      </c>
      <c r="I2156">
        <v>230</v>
      </c>
    </row>
    <row r="2157" spans="1:9">
      <c r="A2157">
        <v>2156</v>
      </c>
      <c r="B2157">
        <v>107</v>
      </c>
      <c r="C2157">
        <v>684</v>
      </c>
      <c r="D2157" t="s">
        <v>451</v>
      </c>
      <c r="E2157" t="s">
        <v>592</v>
      </c>
      <c r="F2157">
        <v>82</v>
      </c>
      <c r="G2157">
        <v>14.5</v>
      </c>
      <c r="H2157">
        <v>13.5</v>
      </c>
      <c r="I2157">
        <v>-1200</v>
      </c>
    </row>
    <row r="2158" spans="1:9">
      <c r="A2158">
        <v>2157</v>
      </c>
      <c r="B2158">
        <v>107</v>
      </c>
      <c r="C2158">
        <v>686</v>
      </c>
      <c r="D2158" t="s">
        <v>451</v>
      </c>
      <c r="E2158" t="s">
        <v>339</v>
      </c>
      <c r="F2158">
        <v>72</v>
      </c>
      <c r="G2158">
        <v>143.5</v>
      </c>
      <c r="H2158">
        <v>142</v>
      </c>
      <c r="I2158">
        <v>385</v>
      </c>
    </row>
    <row r="2159" spans="1:9">
      <c r="A2159">
        <v>2158</v>
      </c>
      <c r="B2159">
        <v>107</v>
      </c>
      <c r="C2159">
        <v>688</v>
      </c>
      <c r="D2159" t="s">
        <v>451</v>
      </c>
      <c r="E2159" t="s">
        <v>587</v>
      </c>
      <c r="F2159">
        <v>61</v>
      </c>
      <c r="G2159">
        <v>135.5</v>
      </c>
      <c r="H2159">
        <v>135</v>
      </c>
      <c r="I2159">
        <v>140</v>
      </c>
    </row>
    <row r="2160" spans="1:9">
      <c r="A2160">
        <v>2159</v>
      </c>
      <c r="B2160">
        <v>107</v>
      </c>
      <c r="C2160">
        <v>690</v>
      </c>
      <c r="D2160" t="s">
        <v>451</v>
      </c>
      <c r="E2160" t="s">
        <v>623</v>
      </c>
      <c r="F2160">
        <v>91</v>
      </c>
      <c r="G2160">
        <v>2.5</v>
      </c>
      <c r="H2160">
        <v>3.5</v>
      </c>
      <c r="I2160">
        <v>-175</v>
      </c>
    </row>
    <row r="2161" spans="1:9">
      <c r="A2161">
        <v>2160</v>
      </c>
      <c r="B2161">
        <v>107</v>
      </c>
      <c r="C2161">
        <v>692</v>
      </c>
      <c r="D2161" t="s">
        <v>451</v>
      </c>
      <c r="E2161" t="s">
        <v>553</v>
      </c>
      <c r="F2161">
        <v>69</v>
      </c>
      <c r="G2161">
        <v>8.5</v>
      </c>
      <c r="H2161">
        <v>8.5</v>
      </c>
      <c r="I2161">
        <v>-400</v>
      </c>
    </row>
    <row r="2162" spans="1:9">
      <c r="A2162">
        <v>2161</v>
      </c>
      <c r="B2162">
        <v>107</v>
      </c>
      <c r="C2162">
        <v>694</v>
      </c>
      <c r="D2162" t="s">
        <v>451</v>
      </c>
      <c r="E2162" t="s">
        <v>533</v>
      </c>
      <c r="F2162">
        <v>73</v>
      </c>
      <c r="G2162">
        <v>136.5</v>
      </c>
      <c r="H2162">
        <v>2.5</v>
      </c>
      <c r="I2162">
        <v>-140</v>
      </c>
    </row>
    <row r="2163" spans="1:9">
      <c r="A2163">
        <v>2162</v>
      </c>
      <c r="B2163">
        <v>107</v>
      </c>
      <c r="C2163">
        <v>696</v>
      </c>
      <c r="D2163" t="s">
        <v>451</v>
      </c>
      <c r="E2163" t="s">
        <v>518</v>
      </c>
      <c r="F2163">
        <v>42</v>
      </c>
      <c r="G2163">
        <v>127.5</v>
      </c>
      <c r="H2163">
        <v>127.5</v>
      </c>
      <c r="I2163">
        <v>1000</v>
      </c>
    </row>
    <row r="2164" spans="1:9">
      <c r="A2164">
        <v>2163</v>
      </c>
      <c r="B2164">
        <v>107</v>
      </c>
      <c r="C2164">
        <v>698</v>
      </c>
      <c r="D2164" t="s">
        <v>451</v>
      </c>
      <c r="E2164" t="s">
        <v>454</v>
      </c>
      <c r="F2164">
        <v>66</v>
      </c>
      <c r="G2164">
        <v>144.5</v>
      </c>
      <c r="H2164">
        <v>145</v>
      </c>
      <c r="I2164">
        <v>475</v>
      </c>
    </row>
    <row r="2165" spans="1:9">
      <c r="A2165">
        <v>2164</v>
      </c>
      <c r="B2165">
        <v>107</v>
      </c>
      <c r="C2165">
        <v>700</v>
      </c>
      <c r="D2165" t="s">
        <v>451</v>
      </c>
      <c r="E2165" t="s">
        <v>24</v>
      </c>
      <c r="F2165">
        <v>81</v>
      </c>
      <c r="G2165">
        <v>12.5</v>
      </c>
      <c r="H2165">
        <v>13</v>
      </c>
      <c r="I2165">
        <v>-900</v>
      </c>
    </row>
    <row r="2166" spans="1:9">
      <c r="A2166">
        <v>2165</v>
      </c>
      <c r="B2166">
        <v>107</v>
      </c>
      <c r="C2166">
        <v>702</v>
      </c>
      <c r="D2166" t="s">
        <v>451</v>
      </c>
      <c r="E2166" t="s">
        <v>580</v>
      </c>
      <c r="F2166">
        <v>56</v>
      </c>
      <c r="G2166">
        <v>146.5</v>
      </c>
      <c r="H2166">
        <v>148.5</v>
      </c>
      <c r="I2166">
        <v>265</v>
      </c>
    </row>
    <row r="2167" spans="1:9">
      <c r="A2167">
        <v>2166</v>
      </c>
      <c r="B2167">
        <v>107</v>
      </c>
      <c r="C2167">
        <v>704</v>
      </c>
      <c r="D2167" t="s">
        <v>451</v>
      </c>
      <c r="E2167" t="s">
        <v>354</v>
      </c>
      <c r="F2167">
        <v>63</v>
      </c>
      <c r="G2167">
        <v>140</v>
      </c>
      <c r="H2167">
        <v>140</v>
      </c>
      <c r="I2167">
        <v>195</v>
      </c>
    </row>
    <row r="2168" spans="1:9">
      <c r="A2168">
        <v>2167</v>
      </c>
      <c r="B2168">
        <v>107</v>
      </c>
      <c r="C2168">
        <v>706</v>
      </c>
      <c r="D2168" t="s">
        <v>451</v>
      </c>
      <c r="E2168" t="s">
        <v>637</v>
      </c>
      <c r="F2168">
        <v>73</v>
      </c>
      <c r="G2168">
        <v>142.5</v>
      </c>
      <c r="I2168">
        <v>-110</v>
      </c>
    </row>
    <row r="2169" spans="1:9">
      <c r="A2169">
        <v>2168</v>
      </c>
      <c r="B2169">
        <v>107</v>
      </c>
      <c r="C2169">
        <v>708</v>
      </c>
      <c r="D2169" t="s">
        <v>451</v>
      </c>
      <c r="E2169" t="s">
        <v>583</v>
      </c>
      <c r="F2169">
        <v>64</v>
      </c>
      <c r="G2169">
        <v>143.5</v>
      </c>
      <c r="H2169">
        <v>143.5</v>
      </c>
      <c r="I2169">
        <v>250</v>
      </c>
    </row>
    <row r="2170" spans="1:9">
      <c r="A2170">
        <v>2169</v>
      </c>
      <c r="B2170">
        <v>107</v>
      </c>
      <c r="C2170">
        <v>710</v>
      </c>
      <c r="D2170" t="s">
        <v>451</v>
      </c>
      <c r="E2170" t="s">
        <v>474</v>
      </c>
      <c r="F2170">
        <v>78</v>
      </c>
      <c r="G2170">
        <v>7</v>
      </c>
      <c r="H2170">
        <v>9</v>
      </c>
      <c r="I2170">
        <v>-420</v>
      </c>
    </row>
    <row r="2171" spans="1:9">
      <c r="A2171">
        <v>2170</v>
      </c>
      <c r="B2171">
        <v>107</v>
      </c>
      <c r="C2171">
        <v>712</v>
      </c>
      <c r="D2171" t="s">
        <v>451</v>
      </c>
      <c r="E2171" t="s">
        <v>74</v>
      </c>
      <c r="F2171">
        <v>75</v>
      </c>
      <c r="G2171">
        <v>137.5</v>
      </c>
      <c r="H2171">
        <v>132.5</v>
      </c>
      <c r="I2171">
        <v>300</v>
      </c>
    </row>
    <row r="2172" spans="1:9">
      <c r="A2172">
        <v>2171</v>
      </c>
      <c r="B2172">
        <v>107</v>
      </c>
      <c r="C2172">
        <v>714</v>
      </c>
      <c r="D2172" t="s">
        <v>451</v>
      </c>
      <c r="E2172" t="s">
        <v>581</v>
      </c>
      <c r="F2172">
        <v>68</v>
      </c>
      <c r="G2172">
        <v>5</v>
      </c>
      <c r="H2172">
        <v>4.5</v>
      </c>
      <c r="I2172">
        <v>-185</v>
      </c>
    </row>
    <row r="2173" spans="1:9">
      <c r="A2173">
        <v>2172</v>
      </c>
      <c r="B2173">
        <v>107</v>
      </c>
      <c r="C2173">
        <v>716</v>
      </c>
      <c r="D2173" t="s">
        <v>451</v>
      </c>
      <c r="E2173" t="s">
        <v>17</v>
      </c>
      <c r="F2173">
        <v>74</v>
      </c>
      <c r="G2173">
        <v>2.5</v>
      </c>
      <c r="H2173">
        <v>2.5</v>
      </c>
      <c r="I2173">
        <v>-145</v>
      </c>
    </row>
    <row r="2174" spans="1:9">
      <c r="A2174">
        <v>2173</v>
      </c>
      <c r="B2174">
        <v>107</v>
      </c>
      <c r="C2174">
        <v>718</v>
      </c>
      <c r="D2174" t="s">
        <v>451</v>
      </c>
      <c r="E2174" t="s">
        <v>588</v>
      </c>
      <c r="F2174">
        <v>54</v>
      </c>
      <c r="G2174">
        <v>140.5</v>
      </c>
      <c r="H2174">
        <v>138.5</v>
      </c>
      <c r="I2174">
        <v>235</v>
      </c>
    </row>
    <row r="2175" spans="1:9">
      <c r="A2175">
        <v>2174</v>
      </c>
      <c r="B2175">
        <v>107</v>
      </c>
      <c r="C2175">
        <v>720</v>
      </c>
      <c r="D2175" t="s">
        <v>451</v>
      </c>
      <c r="E2175" t="s">
        <v>603</v>
      </c>
      <c r="F2175">
        <v>57</v>
      </c>
      <c r="G2175">
        <v>127.5</v>
      </c>
      <c r="H2175">
        <v>125.5</v>
      </c>
      <c r="I2175">
        <v>300</v>
      </c>
    </row>
    <row r="2176" spans="1:9">
      <c r="A2176">
        <v>2175</v>
      </c>
      <c r="B2176">
        <v>107</v>
      </c>
      <c r="C2176">
        <v>722</v>
      </c>
      <c r="D2176" t="s">
        <v>451</v>
      </c>
      <c r="E2176" t="s">
        <v>517</v>
      </c>
      <c r="F2176">
        <v>40</v>
      </c>
      <c r="G2176">
        <v>137.5</v>
      </c>
      <c r="H2176">
        <v>134</v>
      </c>
      <c r="I2176">
        <v>110</v>
      </c>
    </row>
    <row r="2177" spans="1:9">
      <c r="A2177">
        <v>2176</v>
      </c>
      <c r="B2177">
        <v>107</v>
      </c>
      <c r="C2177">
        <v>724</v>
      </c>
      <c r="D2177" t="s">
        <v>451</v>
      </c>
      <c r="E2177" t="s">
        <v>512</v>
      </c>
      <c r="F2177">
        <v>79</v>
      </c>
      <c r="G2177">
        <v>5</v>
      </c>
      <c r="H2177">
        <v>6.5</v>
      </c>
      <c r="I2177">
        <v>-270</v>
      </c>
    </row>
    <row r="2178" spans="1:9">
      <c r="A2178">
        <v>2177</v>
      </c>
      <c r="B2178">
        <v>107</v>
      </c>
      <c r="C2178">
        <v>726</v>
      </c>
      <c r="D2178" t="s">
        <v>451</v>
      </c>
      <c r="E2178" t="s">
        <v>605</v>
      </c>
      <c r="F2178">
        <v>68</v>
      </c>
      <c r="G2178">
        <v>153.5</v>
      </c>
      <c r="H2178">
        <v>156</v>
      </c>
      <c r="I2178">
        <v>100</v>
      </c>
    </row>
    <row r="2179" spans="1:9">
      <c r="A2179">
        <v>2178</v>
      </c>
      <c r="B2179">
        <v>107</v>
      </c>
      <c r="C2179">
        <v>728</v>
      </c>
      <c r="D2179" t="s">
        <v>451</v>
      </c>
      <c r="E2179" t="s">
        <v>604</v>
      </c>
      <c r="F2179">
        <v>80</v>
      </c>
      <c r="G2179">
        <v>5.5</v>
      </c>
      <c r="H2179">
        <v>5.5</v>
      </c>
      <c r="I2179">
        <v>-240</v>
      </c>
    </row>
    <row r="2180" spans="1:9">
      <c r="A2180">
        <v>2179</v>
      </c>
      <c r="B2180">
        <v>107</v>
      </c>
      <c r="C2180">
        <v>730</v>
      </c>
      <c r="D2180" t="s">
        <v>451</v>
      </c>
      <c r="E2180" t="s">
        <v>390</v>
      </c>
      <c r="F2180">
        <v>80</v>
      </c>
      <c r="G2180">
        <v>2</v>
      </c>
      <c r="H2180">
        <v>2</v>
      </c>
      <c r="I2180">
        <v>-125</v>
      </c>
    </row>
    <row r="2181" spans="1:9">
      <c r="A2181">
        <v>2180</v>
      </c>
      <c r="B2181">
        <v>107</v>
      </c>
      <c r="C2181">
        <v>732</v>
      </c>
      <c r="D2181" t="s">
        <v>451</v>
      </c>
      <c r="E2181" t="s">
        <v>98</v>
      </c>
      <c r="F2181">
        <v>57</v>
      </c>
      <c r="G2181">
        <v>148</v>
      </c>
      <c r="H2181">
        <v>146</v>
      </c>
      <c r="I2181">
        <v>140</v>
      </c>
    </row>
    <row r="2182" spans="1:9">
      <c r="A2182">
        <v>2181</v>
      </c>
      <c r="B2182">
        <v>107</v>
      </c>
      <c r="C2182">
        <v>734</v>
      </c>
      <c r="D2182" t="s">
        <v>451</v>
      </c>
      <c r="E2182" t="s">
        <v>61</v>
      </c>
      <c r="F2182">
        <v>74</v>
      </c>
      <c r="G2182">
        <v>2</v>
      </c>
      <c r="H2182">
        <v>3</v>
      </c>
      <c r="I2182">
        <v>-140</v>
      </c>
    </row>
    <row r="2183" spans="1:9">
      <c r="A2183">
        <v>2182</v>
      </c>
      <c r="B2183">
        <v>107</v>
      </c>
      <c r="C2183">
        <v>736</v>
      </c>
      <c r="D2183" t="s">
        <v>451</v>
      </c>
      <c r="E2183" t="s">
        <v>463</v>
      </c>
      <c r="F2183">
        <v>75</v>
      </c>
      <c r="G2183">
        <v>10</v>
      </c>
      <c r="H2183">
        <v>15</v>
      </c>
      <c r="I2183">
        <v>-1100</v>
      </c>
    </row>
    <row r="2184" spans="1:9">
      <c r="A2184">
        <v>2183</v>
      </c>
      <c r="B2184">
        <v>107</v>
      </c>
      <c r="C2184">
        <v>738</v>
      </c>
      <c r="D2184" t="s">
        <v>451</v>
      </c>
      <c r="E2184" t="s">
        <v>110</v>
      </c>
      <c r="F2184">
        <v>66</v>
      </c>
      <c r="G2184">
        <v>11.5</v>
      </c>
      <c r="H2184">
        <v>10.5</v>
      </c>
      <c r="I2184">
        <v>-600</v>
      </c>
    </row>
    <row r="2185" spans="1:9">
      <c r="A2185">
        <v>2184</v>
      </c>
      <c r="B2185">
        <v>107</v>
      </c>
      <c r="C2185">
        <v>740</v>
      </c>
      <c r="D2185" t="s">
        <v>451</v>
      </c>
      <c r="E2185" t="s">
        <v>608</v>
      </c>
      <c r="F2185">
        <v>78</v>
      </c>
      <c r="G2185">
        <v>5.5</v>
      </c>
      <c r="H2185">
        <v>5</v>
      </c>
      <c r="I2185">
        <v>-200</v>
      </c>
    </row>
    <row r="2186" spans="1:9">
      <c r="A2186">
        <v>2185</v>
      </c>
      <c r="B2186">
        <v>107</v>
      </c>
      <c r="C2186">
        <v>742</v>
      </c>
      <c r="D2186" t="s">
        <v>451</v>
      </c>
      <c r="E2186" t="s">
        <v>402</v>
      </c>
      <c r="F2186">
        <v>61</v>
      </c>
      <c r="G2186">
        <v>11</v>
      </c>
      <c r="H2186">
        <v>12</v>
      </c>
      <c r="I2186">
        <v>-850</v>
      </c>
    </row>
    <row r="2187" spans="1:9">
      <c r="A2187">
        <v>2186</v>
      </c>
      <c r="B2187">
        <v>107</v>
      </c>
      <c r="C2187">
        <v>744</v>
      </c>
      <c r="D2187" t="s">
        <v>451</v>
      </c>
      <c r="E2187" t="s">
        <v>406</v>
      </c>
      <c r="F2187">
        <v>73</v>
      </c>
      <c r="G2187">
        <v>10.5</v>
      </c>
      <c r="H2187">
        <v>12</v>
      </c>
      <c r="I2187">
        <v>-700</v>
      </c>
    </row>
    <row r="2188" spans="1:9">
      <c r="A2188">
        <v>2187</v>
      </c>
      <c r="B2188">
        <v>107</v>
      </c>
      <c r="C2188">
        <v>746</v>
      </c>
      <c r="D2188" t="s">
        <v>451</v>
      </c>
      <c r="E2188" t="s">
        <v>456</v>
      </c>
      <c r="F2188">
        <v>88</v>
      </c>
      <c r="G2188">
        <v>148.5</v>
      </c>
      <c r="H2188">
        <v>152</v>
      </c>
      <c r="I2188">
        <v>135</v>
      </c>
    </row>
    <row r="2189" spans="1:9">
      <c r="A2189">
        <v>2188</v>
      </c>
      <c r="B2189">
        <v>107</v>
      </c>
      <c r="C2189">
        <v>748</v>
      </c>
      <c r="D2189" t="s">
        <v>451</v>
      </c>
      <c r="E2189" t="s">
        <v>577</v>
      </c>
      <c r="F2189">
        <v>58</v>
      </c>
      <c r="G2189">
        <v>153</v>
      </c>
      <c r="H2189">
        <v>153.5</v>
      </c>
      <c r="I2189">
        <v>100</v>
      </c>
    </row>
    <row r="2190" spans="1:9">
      <c r="A2190">
        <v>2189</v>
      </c>
      <c r="B2190">
        <v>107</v>
      </c>
      <c r="C2190">
        <v>750</v>
      </c>
      <c r="D2190" t="s">
        <v>451</v>
      </c>
      <c r="E2190" t="s">
        <v>669</v>
      </c>
      <c r="F2190">
        <v>75</v>
      </c>
      <c r="G2190">
        <v>11</v>
      </c>
      <c r="H2190">
        <v>10</v>
      </c>
      <c r="I2190">
        <v>-500</v>
      </c>
    </row>
    <row r="2191" spans="1:9">
      <c r="A2191">
        <v>2190</v>
      </c>
      <c r="B2191">
        <v>107</v>
      </c>
      <c r="C2191">
        <v>752</v>
      </c>
      <c r="D2191" t="s">
        <v>451</v>
      </c>
      <c r="E2191" t="s">
        <v>58</v>
      </c>
      <c r="F2191">
        <v>82</v>
      </c>
      <c r="G2191">
        <v>6</v>
      </c>
      <c r="H2191">
        <v>10</v>
      </c>
      <c r="I2191">
        <v>-500</v>
      </c>
    </row>
    <row r="2192" spans="1:9">
      <c r="A2192">
        <v>2191</v>
      </c>
      <c r="B2192">
        <v>107</v>
      </c>
      <c r="C2192">
        <v>754</v>
      </c>
      <c r="D2192" t="s">
        <v>451</v>
      </c>
      <c r="E2192" t="s">
        <v>571</v>
      </c>
      <c r="F2192">
        <v>51</v>
      </c>
      <c r="G2192">
        <v>121.5</v>
      </c>
      <c r="H2192">
        <v>119.5</v>
      </c>
      <c r="I2192">
        <v>135</v>
      </c>
    </row>
    <row r="2193" spans="1:9">
      <c r="A2193">
        <v>2192</v>
      </c>
      <c r="B2193">
        <v>107</v>
      </c>
      <c r="C2193">
        <v>756</v>
      </c>
      <c r="D2193" t="s">
        <v>451</v>
      </c>
      <c r="E2193" t="s">
        <v>320</v>
      </c>
      <c r="F2193">
        <v>75</v>
      </c>
      <c r="G2193">
        <v>5</v>
      </c>
      <c r="H2193">
        <v>3</v>
      </c>
      <c r="I2193">
        <v>-145</v>
      </c>
    </row>
    <row r="2194" spans="1:9">
      <c r="A2194">
        <v>2193</v>
      </c>
      <c r="B2194">
        <v>107</v>
      </c>
      <c r="C2194">
        <v>758</v>
      </c>
      <c r="D2194" t="s">
        <v>451</v>
      </c>
      <c r="E2194" t="s">
        <v>470</v>
      </c>
      <c r="F2194">
        <v>69</v>
      </c>
      <c r="G2194">
        <v>3</v>
      </c>
      <c r="H2194">
        <v>5.5</v>
      </c>
      <c r="I2194">
        <v>-220</v>
      </c>
    </row>
    <row r="2195" spans="1:9">
      <c r="A2195">
        <v>2194</v>
      </c>
      <c r="B2195">
        <v>107</v>
      </c>
      <c r="C2195">
        <v>760</v>
      </c>
      <c r="D2195" t="s">
        <v>451</v>
      </c>
      <c r="E2195" t="s">
        <v>413</v>
      </c>
      <c r="F2195">
        <v>68</v>
      </c>
      <c r="G2195">
        <v>3</v>
      </c>
      <c r="H2195">
        <v>3</v>
      </c>
      <c r="I2195">
        <v>-160</v>
      </c>
    </row>
    <row r="2196" spans="1:9">
      <c r="A2196">
        <v>2195</v>
      </c>
      <c r="B2196">
        <v>107</v>
      </c>
      <c r="C2196">
        <v>762</v>
      </c>
      <c r="D2196" t="s">
        <v>451</v>
      </c>
      <c r="E2196" t="s">
        <v>64</v>
      </c>
      <c r="F2196">
        <v>77</v>
      </c>
      <c r="G2196">
        <v>8.5</v>
      </c>
      <c r="H2196">
        <v>6.5</v>
      </c>
      <c r="I2196">
        <v>-290</v>
      </c>
    </row>
    <row r="2197" spans="1:9">
      <c r="A2197">
        <v>2196</v>
      </c>
      <c r="B2197">
        <v>107</v>
      </c>
      <c r="C2197">
        <v>764</v>
      </c>
      <c r="D2197" t="s">
        <v>451</v>
      </c>
      <c r="E2197" t="s">
        <v>47</v>
      </c>
      <c r="F2197">
        <v>95</v>
      </c>
      <c r="G2197">
        <v>5</v>
      </c>
      <c r="H2197">
        <v>7.5</v>
      </c>
      <c r="I2197">
        <v>-310</v>
      </c>
    </row>
    <row r="2198" spans="1:9">
      <c r="A2198">
        <v>2197</v>
      </c>
      <c r="B2198">
        <v>107</v>
      </c>
      <c r="C2198">
        <v>766</v>
      </c>
      <c r="D2198" t="s">
        <v>451</v>
      </c>
      <c r="E2198" t="s">
        <v>494</v>
      </c>
      <c r="F2198">
        <v>62</v>
      </c>
      <c r="G2198">
        <v>144</v>
      </c>
      <c r="H2198">
        <v>146.5</v>
      </c>
      <c r="I2198">
        <v>110</v>
      </c>
    </row>
    <row r="2199" spans="1:9">
      <c r="A2199">
        <v>2198</v>
      </c>
      <c r="B2199">
        <v>107</v>
      </c>
      <c r="C2199">
        <v>768</v>
      </c>
      <c r="D2199" t="s">
        <v>451</v>
      </c>
      <c r="E2199" t="s">
        <v>523</v>
      </c>
      <c r="F2199">
        <v>82</v>
      </c>
      <c r="G2199">
        <v>1.5</v>
      </c>
      <c r="H2199">
        <v>2</v>
      </c>
      <c r="I2199">
        <v>-145</v>
      </c>
    </row>
    <row r="2200" spans="1:9">
      <c r="A2200">
        <v>2199</v>
      </c>
      <c r="B2200">
        <v>107</v>
      </c>
      <c r="C2200">
        <v>770</v>
      </c>
      <c r="D2200" t="s">
        <v>451</v>
      </c>
      <c r="E2200" t="s">
        <v>643</v>
      </c>
      <c r="F2200">
        <v>55</v>
      </c>
      <c r="G2200">
        <v>129.5</v>
      </c>
      <c r="H2200">
        <v>126.5</v>
      </c>
      <c r="I2200">
        <v>180</v>
      </c>
    </row>
    <row r="2201" spans="1:9">
      <c r="A2201">
        <v>2200</v>
      </c>
      <c r="B2201">
        <v>107</v>
      </c>
      <c r="C2201">
        <v>772</v>
      </c>
      <c r="D2201" t="s">
        <v>451</v>
      </c>
      <c r="E2201" t="s">
        <v>132</v>
      </c>
      <c r="F2201">
        <v>58</v>
      </c>
      <c r="G2201">
        <v>9.5</v>
      </c>
      <c r="H2201">
        <v>8</v>
      </c>
      <c r="I2201">
        <v>-350</v>
      </c>
    </row>
    <row r="2202" spans="1:9">
      <c r="A2202">
        <v>2201</v>
      </c>
      <c r="B2202">
        <v>107</v>
      </c>
      <c r="C2202">
        <v>774</v>
      </c>
      <c r="D2202" t="s">
        <v>451</v>
      </c>
      <c r="E2202" t="s">
        <v>500</v>
      </c>
      <c r="F2202">
        <v>90</v>
      </c>
      <c r="G2202">
        <v>155.5</v>
      </c>
      <c r="H2202">
        <v>157.5</v>
      </c>
      <c r="I2202">
        <v>500</v>
      </c>
    </row>
    <row r="2203" spans="1:9">
      <c r="A2203">
        <v>2202</v>
      </c>
      <c r="B2203">
        <v>107</v>
      </c>
      <c r="C2203">
        <v>776</v>
      </c>
      <c r="D2203" t="s">
        <v>451</v>
      </c>
      <c r="E2203" t="s">
        <v>515</v>
      </c>
      <c r="F2203">
        <v>60</v>
      </c>
      <c r="G2203">
        <v>5.5</v>
      </c>
      <c r="H2203">
        <v>4.5</v>
      </c>
      <c r="I2203">
        <v>-210</v>
      </c>
    </row>
    <row r="2204" spans="1:9">
      <c r="A2204">
        <v>2203</v>
      </c>
      <c r="B2204">
        <v>107</v>
      </c>
      <c r="C2204">
        <v>778</v>
      </c>
      <c r="D2204" t="s">
        <v>451</v>
      </c>
      <c r="E2204" t="s">
        <v>258</v>
      </c>
      <c r="F2204">
        <v>77</v>
      </c>
      <c r="G2204">
        <v>9.5</v>
      </c>
      <c r="H2204">
        <v>10</v>
      </c>
      <c r="I2204">
        <v>-450</v>
      </c>
    </row>
    <row r="2205" spans="1:9">
      <c r="A2205">
        <v>2204</v>
      </c>
      <c r="B2205">
        <v>107</v>
      </c>
      <c r="C2205">
        <v>780</v>
      </c>
      <c r="D2205" t="s">
        <v>451</v>
      </c>
      <c r="E2205" t="s">
        <v>63</v>
      </c>
      <c r="F2205">
        <v>55</v>
      </c>
      <c r="G2205">
        <v>143.5</v>
      </c>
      <c r="H2205">
        <v>141</v>
      </c>
      <c r="I2205">
        <v>315</v>
      </c>
    </row>
    <row r="2206" spans="1:9">
      <c r="A2206">
        <v>2205</v>
      </c>
      <c r="B2206">
        <v>107</v>
      </c>
      <c r="C2206">
        <v>782</v>
      </c>
      <c r="D2206" t="s">
        <v>451</v>
      </c>
      <c r="E2206" t="s">
        <v>507</v>
      </c>
      <c r="F2206">
        <v>72</v>
      </c>
      <c r="G2206">
        <v>2</v>
      </c>
      <c r="H2206">
        <v>2.5</v>
      </c>
      <c r="I2206">
        <v>-145</v>
      </c>
    </row>
    <row r="2207" spans="1:9">
      <c r="A2207">
        <v>2206</v>
      </c>
      <c r="B2207">
        <v>107</v>
      </c>
      <c r="C2207">
        <v>784</v>
      </c>
      <c r="D2207" t="s">
        <v>451</v>
      </c>
      <c r="E2207" t="s">
        <v>513</v>
      </c>
      <c r="F2207">
        <v>63</v>
      </c>
      <c r="G2207">
        <v>5</v>
      </c>
      <c r="H2207">
        <v>5</v>
      </c>
      <c r="I2207">
        <v>-220</v>
      </c>
    </row>
    <row r="2208" spans="1:9">
      <c r="A2208">
        <v>2207</v>
      </c>
      <c r="B2208">
        <v>107</v>
      </c>
      <c r="C2208">
        <v>786</v>
      </c>
      <c r="D2208" t="s">
        <v>451</v>
      </c>
      <c r="E2208" t="s">
        <v>511</v>
      </c>
      <c r="F2208">
        <v>69</v>
      </c>
      <c r="G2208">
        <v>4.5</v>
      </c>
      <c r="H2208">
        <v>5.5</v>
      </c>
      <c r="I2208">
        <v>-240</v>
      </c>
    </row>
    <row r="2209" spans="1:9">
      <c r="A2209">
        <v>2208</v>
      </c>
      <c r="B2209">
        <v>107</v>
      </c>
      <c r="C2209">
        <v>788</v>
      </c>
      <c r="D2209" t="s">
        <v>451</v>
      </c>
      <c r="E2209" t="s">
        <v>606</v>
      </c>
      <c r="F2209">
        <v>61</v>
      </c>
      <c r="G2209">
        <v>151</v>
      </c>
      <c r="H2209">
        <v>153</v>
      </c>
      <c r="I2209">
        <v>400</v>
      </c>
    </row>
    <row r="2210" spans="1:9">
      <c r="A2210">
        <v>2209</v>
      </c>
      <c r="B2210">
        <v>107</v>
      </c>
      <c r="C2210">
        <v>790</v>
      </c>
      <c r="D2210" t="s">
        <v>451</v>
      </c>
      <c r="E2210" t="s">
        <v>521</v>
      </c>
      <c r="F2210">
        <v>62</v>
      </c>
      <c r="G2210">
        <v>11.5</v>
      </c>
      <c r="H2210">
        <v>11</v>
      </c>
      <c r="I2210">
        <v>-600</v>
      </c>
    </row>
    <row r="2211" spans="1:9">
      <c r="A2211">
        <v>2210</v>
      </c>
      <c r="B2211">
        <v>107</v>
      </c>
      <c r="C2211">
        <v>792</v>
      </c>
      <c r="D2211" t="s">
        <v>451</v>
      </c>
      <c r="E2211" t="s">
        <v>141</v>
      </c>
      <c r="F2211">
        <v>75</v>
      </c>
      <c r="G2211">
        <v>7.5</v>
      </c>
      <c r="H2211">
        <v>7</v>
      </c>
      <c r="I2211">
        <v>-350</v>
      </c>
    </row>
    <row r="2212" spans="1:9">
      <c r="A2212">
        <v>2211</v>
      </c>
      <c r="B2212">
        <v>107</v>
      </c>
      <c r="C2212">
        <v>794</v>
      </c>
      <c r="D2212" t="s">
        <v>451</v>
      </c>
      <c r="E2212" t="s">
        <v>582</v>
      </c>
      <c r="F2212">
        <v>78</v>
      </c>
      <c r="G2212">
        <v>7.5</v>
      </c>
      <c r="H2212">
        <v>8</v>
      </c>
      <c r="I2212">
        <v>-380</v>
      </c>
    </row>
    <row r="2213" spans="1:9">
      <c r="A2213">
        <v>2212</v>
      </c>
      <c r="B2213">
        <v>107</v>
      </c>
      <c r="C2213">
        <v>796</v>
      </c>
      <c r="D2213" t="s">
        <v>451</v>
      </c>
      <c r="E2213" t="s">
        <v>589</v>
      </c>
      <c r="F2213">
        <v>67</v>
      </c>
      <c r="G2213">
        <v>7.5</v>
      </c>
      <c r="H2213">
        <v>9</v>
      </c>
      <c r="I2213">
        <v>-400</v>
      </c>
    </row>
    <row r="2214" spans="1:9">
      <c r="A2214">
        <v>2213</v>
      </c>
      <c r="B2214">
        <v>107</v>
      </c>
      <c r="C2214">
        <v>798</v>
      </c>
      <c r="D2214" t="s">
        <v>451</v>
      </c>
      <c r="E2214" t="s">
        <v>537</v>
      </c>
      <c r="F2214">
        <v>80</v>
      </c>
      <c r="G2214">
        <v>7</v>
      </c>
      <c r="H2214">
        <v>8</v>
      </c>
      <c r="I2214">
        <v>-370</v>
      </c>
    </row>
    <row r="2215" spans="1:9">
      <c r="A2215">
        <v>2214</v>
      </c>
      <c r="B2215">
        <v>107</v>
      </c>
      <c r="C2215">
        <v>800</v>
      </c>
      <c r="D2215" t="s">
        <v>451</v>
      </c>
      <c r="E2215" t="s">
        <v>544</v>
      </c>
      <c r="F2215">
        <v>74</v>
      </c>
      <c r="G2215">
        <v>1.5</v>
      </c>
      <c r="H2215">
        <v>141</v>
      </c>
      <c r="I2215">
        <v>-120</v>
      </c>
    </row>
    <row r="2216" spans="1:9">
      <c r="A2216">
        <v>2215</v>
      </c>
      <c r="B2216">
        <v>107</v>
      </c>
      <c r="C2216">
        <v>802</v>
      </c>
      <c r="D2216" t="s">
        <v>451</v>
      </c>
      <c r="E2216" t="s">
        <v>655</v>
      </c>
      <c r="F2216">
        <v>74</v>
      </c>
      <c r="G2216">
        <v>13.5</v>
      </c>
      <c r="H2216">
        <v>14.5</v>
      </c>
      <c r="I2216">
        <v>-1400</v>
      </c>
    </row>
    <row r="2217" spans="1:9">
      <c r="A2217">
        <v>2216</v>
      </c>
      <c r="B2217">
        <v>107</v>
      </c>
      <c r="C2217">
        <v>804</v>
      </c>
      <c r="D2217" t="s">
        <v>451</v>
      </c>
      <c r="E2217" t="s">
        <v>614</v>
      </c>
      <c r="F2217">
        <v>68</v>
      </c>
      <c r="G2217">
        <v>11.5</v>
      </c>
      <c r="H2217">
        <v>9</v>
      </c>
      <c r="I2217">
        <v>-500</v>
      </c>
    </row>
    <row r="2218" spans="1:9">
      <c r="A2218">
        <v>2217</v>
      </c>
      <c r="B2218">
        <v>107</v>
      </c>
      <c r="C2218">
        <v>806</v>
      </c>
      <c r="D2218" t="s">
        <v>451</v>
      </c>
      <c r="E2218" t="s">
        <v>525</v>
      </c>
      <c r="F2218">
        <v>48</v>
      </c>
      <c r="G2218">
        <v>150.5</v>
      </c>
      <c r="H2218">
        <v>148.5</v>
      </c>
      <c r="I2218">
        <v>180</v>
      </c>
    </row>
    <row r="2219" spans="1:9">
      <c r="A2219">
        <v>2218</v>
      </c>
      <c r="B2219">
        <v>107</v>
      </c>
      <c r="C2219">
        <v>808</v>
      </c>
      <c r="D2219" t="s">
        <v>451</v>
      </c>
      <c r="E2219" t="s">
        <v>38</v>
      </c>
      <c r="F2219">
        <v>72</v>
      </c>
      <c r="G2219" t="s">
        <v>465</v>
      </c>
      <c r="H2219">
        <v>2.5</v>
      </c>
      <c r="I2219">
        <v>-140</v>
      </c>
    </row>
    <row r="2220" spans="1:9">
      <c r="A2220">
        <v>2219</v>
      </c>
      <c r="B2220">
        <v>107</v>
      </c>
      <c r="C2220">
        <v>810</v>
      </c>
      <c r="D2220" t="s">
        <v>451</v>
      </c>
      <c r="E2220" t="s">
        <v>522</v>
      </c>
      <c r="F2220">
        <v>76</v>
      </c>
      <c r="G2220">
        <v>4</v>
      </c>
      <c r="H2220">
        <v>4.5</v>
      </c>
      <c r="I2220">
        <v>-190</v>
      </c>
    </row>
    <row r="2221" spans="1:9">
      <c r="A2221">
        <v>2220</v>
      </c>
      <c r="B2221">
        <v>107</v>
      </c>
      <c r="C2221">
        <v>812</v>
      </c>
      <c r="D2221" t="s">
        <v>451</v>
      </c>
      <c r="E2221" t="s">
        <v>558</v>
      </c>
      <c r="F2221">
        <v>62</v>
      </c>
      <c r="G2221" t="s">
        <v>465</v>
      </c>
      <c r="H2221">
        <v>1</v>
      </c>
      <c r="I2221">
        <v>-120</v>
      </c>
    </row>
    <row r="2222" spans="1:9">
      <c r="A2222">
        <v>2221</v>
      </c>
      <c r="B2222">
        <v>107</v>
      </c>
      <c r="C2222">
        <v>814</v>
      </c>
      <c r="D2222" t="s">
        <v>451</v>
      </c>
      <c r="E2222" t="s">
        <v>574</v>
      </c>
      <c r="F2222">
        <v>87</v>
      </c>
      <c r="G2222">
        <v>7.5</v>
      </c>
      <c r="H2222">
        <v>7.5</v>
      </c>
      <c r="I2222">
        <v>-320</v>
      </c>
    </row>
    <row r="2223" spans="1:9">
      <c r="A2223">
        <v>2222</v>
      </c>
      <c r="B2223">
        <v>107</v>
      </c>
      <c r="C2223">
        <v>816</v>
      </c>
      <c r="D2223" t="s">
        <v>451</v>
      </c>
      <c r="E2223" t="s">
        <v>483</v>
      </c>
      <c r="F2223">
        <v>85</v>
      </c>
      <c r="G2223">
        <v>17.5</v>
      </c>
      <c r="H2223">
        <v>17</v>
      </c>
      <c r="I2223">
        <v>-2000</v>
      </c>
    </row>
    <row r="2224" spans="1:9">
      <c r="A2224">
        <v>2223</v>
      </c>
      <c r="B2224">
        <v>107</v>
      </c>
      <c r="C2224">
        <v>818</v>
      </c>
      <c r="D2224" t="s">
        <v>451</v>
      </c>
      <c r="E2224" t="s">
        <v>636</v>
      </c>
      <c r="F2224">
        <v>61</v>
      </c>
      <c r="G2224">
        <v>7</v>
      </c>
      <c r="H2224">
        <v>5</v>
      </c>
      <c r="I2224">
        <v>-215</v>
      </c>
    </row>
    <row r="2225" spans="1:9">
      <c r="A2225">
        <v>2224</v>
      </c>
      <c r="B2225">
        <v>107</v>
      </c>
      <c r="C2225">
        <v>820</v>
      </c>
      <c r="D2225" t="s">
        <v>451</v>
      </c>
      <c r="E2225" t="s">
        <v>538</v>
      </c>
      <c r="F2225">
        <v>79</v>
      </c>
      <c r="G2225" t="s">
        <v>465</v>
      </c>
      <c r="H2225">
        <v>121.5</v>
      </c>
      <c r="I2225">
        <v>130</v>
      </c>
    </row>
    <row r="2226" spans="1:9">
      <c r="A2226">
        <v>2225</v>
      </c>
      <c r="B2226">
        <v>107</v>
      </c>
      <c r="C2226">
        <v>822</v>
      </c>
      <c r="D2226" t="s">
        <v>451</v>
      </c>
      <c r="E2226" t="s">
        <v>644</v>
      </c>
      <c r="F2226">
        <v>57</v>
      </c>
      <c r="G2226">
        <v>7.5</v>
      </c>
      <c r="H2226">
        <v>8.5</v>
      </c>
      <c r="I2226">
        <v>-400</v>
      </c>
    </row>
    <row r="2227" spans="1:9">
      <c r="A2227">
        <v>2226</v>
      </c>
      <c r="B2227">
        <v>107</v>
      </c>
      <c r="C2227">
        <v>824</v>
      </c>
      <c r="D2227" t="s">
        <v>451</v>
      </c>
      <c r="E2227" t="s">
        <v>476</v>
      </c>
      <c r="F2227">
        <v>77</v>
      </c>
      <c r="G2227">
        <v>4</v>
      </c>
      <c r="H2227">
        <v>5.5</v>
      </c>
      <c r="I2227">
        <v>-210</v>
      </c>
    </row>
    <row r="2228" spans="1:9">
      <c r="A2228">
        <v>2227</v>
      </c>
      <c r="B2228">
        <v>107</v>
      </c>
      <c r="C2228">
        <v>826</v>
      </c>
      <c r="D2228" t="s">
        <v>451</v>
      </c>
      <c r="E2228" t="s">
        <v>260</v>
      </c>
      <c r="F2228">
        <v>62</v>
      </c>
      <c r="G2228">
        <v>13.5</v>
      </c>
      <c r="H2228">
        <v>14</v>
      </c>
      <c r="I2228">
        <v>-1400</v>
      </c>
    </row>
    <row r="2229" spans="1:9">
      <c r="A2229">
        <v>2228</v>
      </c>
      <c r="B2229">
        <v>107</v>
      </c>
      <c r="C2229">
        <v>828</v>
      </c>
      <c r="D2229" t="s">
        <v>451</v>
      </c>
      <c r="E2229" t="s">
        <v>528</v>
      </c>
      <c r="F2229">
        <v>70</v>
      </c>
      <c r="G2229">
        <v>2</v>
      </c>
      <c r="H2229">
        <v>2</v>
      </c>
      <c r="I2229">
        <v>-140</v>
      </c>
    </row>
    <row r="2230" spans="1:9">
      <c r="A2230">
        <v>2229</v>
      </c>
      <c r="B2230">
        <v>107</v>
      </c>
      <c r="C2230">
        <v>830</v>
      </c>
      <c r="D2230" t="s">
        <v>451</v>
      </c>
      <c r="E2230" t="s">
        <v>484</v>
      </c>
      <c r="F2230">
        <v>76</v>
      </c>
      <c r="G2230">
        <v>157.5</v>
      </c>
      <c r="H2230">
        <v>159</v>
      </c>
      <c r="I2230">
        <v>310</v>
      </c>
    </row>
    <row r="2231" spans="1:9">
      <c r="A2231">
        <v>2230</v>
      </c>
      <c r="B2231">
        <v>107</v>
      </c>
      <c r="C2231">
        <v>306586</v>
      </c>
      <c r="D2231" t="s">
        <v>451</v>
      </c>
      <c r="E2231" t="s">
        <v>564</v>
      </c>
      <c r="F2231">
        <v>101</v>
      </c>
      <c r="G2231">
        <v>11.5</v>
      </c>
      <c r="H2231">
        <v>12.5</v>
      </c>
      <c r="I2231">
        <v>-800</v>
      </c>
    </row>
    <row r="2232" spans="1:9">
      <c r="A2232">
        <v>2231</v>
      </c>
      <c r="B2232">
        <v>107</v>
      </c>
      <c r="C2232">
        <v>306588</v>
      </c>
      <c r="D2232" t="s">
        <v>451</v>
      </c>
      <c r="E2232" t="s">
        <v>626</v>
      </c>
      <c r="F2232">
        <v>58</v>
      </c>
      <c r="G2232">
        <v>5</v>
      </c>
      <c r="H2232">
        <v>5.5</v>
      </c>
      <c r="I2232">
        <v>-230</v>
      </c>
    </row>
    <row r="2233" spans="1:9">
      <c r="A2233">
        <v>2232</v>
      </c>
      <c r="B2233">
        <v>107</v>
      </c>
      <c r="C2233">
        <v>306590</v>
      </c>
      <c r="D2233" t="s">
        <v>451</v>
      </c>
      <c r="E2233" t="s">
        <v>297</v>
      </c>
      <c r="F2233">
        <v>61</v>
      </c>
      <c r="G2233">
        <v>2.5</v>
      </c>
      <c r="H2233">
        <v>3</v>
      </c>
      <c r="I2233">
        <v>-155</v>
      </c>
    </row>
    <row r="2234" spans="1:9">
      <c r="A2234">
        <v>2233</v>
      </c>
      <c r="B2234">
        <v>107</v>
      </c>
      <c r="C2234">
        <v>306592</v>
      </c>
      <c r="D2234" t="s">
        <v>451</v>
      </c>
      <c r="E2234" t="s">
        <v>670</v>
      </c>
      <c r="F2234">
        <v>78</v>
      </c>
      <c r="G2234">
        <v>141</v>
      </c>
      <c r="I2234">
        <v>100</v>
      </c>
    </row>
    <row r="2235" spans="1:9">
      <c r="A2235">
        <v>2234</v>
      </c>
      <c r="B2235">
        <v>107</v>
      </c>
      <c r="C2235">
        <v>306594</v>
      </c>
      <c r="D2235" t="s">
        <v>451</v>
      </c>
      <c r="E2235" t="s">
        <v>261</v>
      </c>
      <c r="F2235">
        <v>51</v>
      </c>
      <c r="G2235">
        <v>3</v>
      </c>
      <c r="H2235">
        <v>3.5</v>
      </c>
      <c r="I2235">
        <v>-165</v>
      </c>
    </row>
    <row r="2236" spans="1:9">
      <c r="A2236">
        <v>2235</v>
      </c>
      <c r="B2236">
        <v>107</v>
      </c>
      <c r="C2236">
        <v>306596</v>
      </c>
      <c r="D2236" t="s">
        <v>451</v>
      </c>
      <c r="E2236" t="s">
        <v>562</v>
      </c>
      <c r="F2236">
        <v>78</v>
      </c>
      <c r="G2236">
        <v>14</v>
      </c>
      <c r="H2236">
        <v>13</v>
      </c>
      <c r="I2236">
        <v>-800</v>
      </c>
    </row>
    <row r="2237" spans="1:9">
      <c r="A2237">
        <v>2236</v>
      </c>
      <c r="B2237">
        <v>107</v>
      </c>
      <c r="C2237">
        <v>306598</v>
      </c>
      <c r="D2237" t="s">
        <v>451</v>
      </c>
      <c r="E2237" t="s">
        <v>645</v>
      </c>
      <c r="F2237">
        <v>59</v>
      </c>
      <c r="G2237">
        <v>5.5</v>
      </c>
      <c r="H2237">
        <v>4.5</v>
      </c>
      <c r="I2237">
        <v>-190</v>
      </c>
    </row>
    <row r="2238" spans="1:9">
      <c r="A2238">
        <v>2237</v>
      </c>
      <c r="B2238">
        <v>107</v>
      </c>
      <c r="C2238">
        <v>306600</v>
      </c>
      <c r="D2238" t="s">
        <v>451</v>
      </c>
      <c r="E2238" t="s">
        <v>593</v>
      </c>
      <c r="F2238">
        <v>76</v>
      </c>
      <c r="G2238">
        <v>152.5</v>
      </c>
      <c r="I2238">
        <v>-110</v>
      </c>
    </row>
    <row r="2239" spans="1:9">
      <c r="A2239">
        <v>2238</v>
      </c>
      <c r="B2239">
        <v>107</v>
      </c>
      <c r="C2239">
        <v>306602</v>
      </c>
      <c r="D2239" t="s">
        <v>451</v>
      </c>
      <c r="E2239" t="s">
        <v>235</v>
      </c>
      <c r="F2239">
        <v>65</v>
      </c>
      <c r="G2239">
        <v>3.5</v>
      </c>
      <c r="H2239">
        <v>4.5</v>
      </c>
      <c r="I2239">
        <v>-180</v>
      </c>
    </row>
    <row r="2240" spans="1:9">
      <c r="A2240">
        <v>2239</v>
      </c>
      <c r="B2240">
        <v>107</v>
      </c>
      <c r="C2240">
        <v>306604</v>
      </c>
      <c r="D2240" t="s">
        <v>451</v>
      </c>
      <c r="E2240" t="s">
        <v>347</v>
      </c>
      <c r="F2240">
        <v>85</v>
      </c>
      <c r="G2240">
        <v>3.5</v>
      </c>
      <c r="H2240">
        <v>8</v>
      </c>
      <c r="I2240">
        <v>-410</v>
      </c>
    </row>
    <row r="2241" spans="1:9">
      <c r="A2241">
        <v>2240</v>
      </c>
      <c r="B2241">
        <v>107</v>
      </c>
      <c r="C2241">
        <v>306606</v>
      </c>
      <c r="D2241" t="s">
        <v>451</v>
      </c>
      <c r="E2241" t="s">
        <v>238</v>
      </c>
      <c r="F2241">
        <v>63</v>
      </c>
      <c r="G2241">
        <v>4.5</v>
      </c>
      <c r="H2241">
        <v>5</v>
      </c>
      <c r="I2241">
        <v>-220</v>
      </c>
    </row>
    <row r="2242" spans="1:9">
      <c r="A2242">
        <v>2241</v>
      </c>
      <c r="B2242">
        <v>107</v>
      </c>
      <c r="C2242">
        <v>306608</v>
      </c>
      <c r="D2242" t="s">
        <v>451</v>
      </c>
      <c r="E2242" t="s">
        <v>658</v>
      </c>
      <c r="F2242">
        <v>57</v>
      </c>
      <c r="G2242">
        <v>9</v>
      </c>
      <c r="H2242">
        <v>9.5</v>
      </c>
      <c r="I2242">
        <v>-450</v>
      </c>
    </row>
    <row r="2243" spans="1:9">
      <c r="A2243">
        <v>2242</v>
      </c>
      <c r="B2243">
        <v>107</v>
      </c>
      <c r="C2243">
        <v>306610</v>
      </c>
      <c r="D2243" t="s">
        <v>451</v>
      </c>
      <c r="E2243" t="s">
        <v>542</v>
      </c>
      <c r="F2243">
        <v>85</v>
      </c>
      <c r="G2243">
        <v>7</v>
      </c>
      <c r="H2243">
        <v>7</v>
      </c>
      <c r="I2243">
        <v>-300</v>
      </c>
    </row>
    <row r="2244" spans="1:9">
      <c r="A2244">
        <v>2243</v>
      </c>
      <c r="B2244">
        <v>107</v>
      </c>
      <c r="C2244">
        <v>306612</v>
      </c>
      <c r="D2244" t="s">
        <v>451</v>
      </c>
      <c r="E2244" t="s">
        <v>50</v>
      </c>
      <c r="F2244">
        <v>84</v>
      </c>
      <c r="G2244">
        <v>12.5</v>
      </c>
      <c r="H2244">
        <v>13</v>
      </c>
      <c r="I2244">
        <v>-800</v>
      </c>
    </row>
    <row r="2245" spans="1:9">
      <c r="A2245">
        <v>2244</v>
      </c>
      <c r="B2245">
        <v>107</v>
      </c>
      <c r="C2245">
        <v>306614</v>
      </c>
      <c r="D2245" t="s">
        <v>451</v>
      </c>
      <c r="E2245" t="s">
        <v>671</v>
      </c>
      <c r="F2245">
        <v>70</v>
      </c>
      <c r="G2245">
        <v>140</v>
      </c>
      <c r="H2245">
        <v>140.5</v>
      </c>
      <c r="I2245">
        <v>190</v>
      </c>
    </row>
    <row r="2246" spans="1:9">
      <c r="A2246">
        <v>2245</v>
      </c>
      <c r="B2246">
        <v>107</v>
      </c>
      <c r="C2246">
        <v>306616</v>
      </c>
      <c r="D2246" t="s">
        <v>451</v>
      </c>
      <c r="E2246" t="s">
        <v>661</v>
      </c>
      <c r="F2246">
        <v>89</v>
      </c>
      <c r="G2246">
        <v>13.5</v>
      </c>
      <c r="H2246">
        <v>13.5</v>
      </c>
      <c r="I2246">
        <v>-1200</v>
      </c>
    </row>
    <row r="2247" spans="1:9">
      <c r="A2247">
        <v>2246</v>
      </c>
      <c r="B2247">
        <v>107</v>
      </c>
      <c r="C2247">
        <v>306618</v>
      </c>
      <c r="D2247" t="s">
        <v>451</v>
      </c>
      <c r="E2247" t="s">
        <v>591</v>
      </c>
      <c r="F2247">
        <v>80</v>
      </c>
      <c r="G2247">
        <v>2</v>
      </c>
      <c r="H2247">
        <v>2.5</v>
      </c>
      <c r="I2247">
        <v>-135</v>
      </c>
    </row>
    <row r="2248" spans="1:9">
      <c r="A2248">
        <v>2247</v>
      </c>
      <c r="B2248">
        <v>107</v>
      </c>
      <c r="C2248">
        <v>306620</v>
      </c>
      <c r="D2248" t="s">
        <v>451</v>
      </c>
      <c r="E2248" t="s">
        <v>554</v>
      </c>
      <c r="F2248">
        <v>68</v>
      </c>
      <c r="G2248" t="s">
        <v>465</v>
      </c>
      <c r="H2248">
        <v>1.5</v>
      </c>
      <c r="I2248">
        <v>-125</v>
      </c>
    </row>
    <row r="2249" spans="1:9">
      <c r="A2249">
        <v>2248</v>
      </c>
      <c r="B2249">
        <v>107</v>
      </c>
      <c r="C2249">
        <v>306622</v>
      </c>
      <c r="D2249" t="s">
        <v>451</v>
      </c>
      <c r="E2249" t="s">
        <v>666</v>
      </c>
      <c r="F2249">
        <v>89</v>
      </c>
      <c r="G2249">
        <v>4.5</v>
      </c>
      <c r="H2249">
        <v>5</v>
      </c>
      <c r="I2249">
        <v>-200</v>
      </c>
    </row>
    <row r="2250" spans="1:9">
      <c r="A2250">
        <v>2249</v>
      </c>
      <c r="B2250">
        <v>107</v>
      </c>
      <c r="C2250">
        <v>306624</v>
      </c>
      <c r="D2250" t="s">
        <v>451</v>
      </c>
      <c r="E2250" t="s">
        <v>618</v>
      </c>
      <c r="F2250">
        <v>82</v>
      </c>
      <c r="G2250">
        <v>5</v>
      </c>
      <c r="H2250">
        <v>5.5</v>
      </c>
      <c r="I2250">
        <v>-230</v>
      </c>
    </row>
    <row r="2251" spans="1:9">
      <c r="A2251">
        <v>2250</v>
      </c>
      <c r="B2251">
        <v>107</v>
      </c>
      <c r="C2251">
        <v>306626</v>
      </c>
      <c r="D2251" t="s">
        <v>451</v>
      </c>
      <c r="E2251" t="s">
        <v>510</v>
      </c>
      <c r="F2251">
        <v>71</v>
      </c>
      <c r="G2251">
        <v>142</v>
      </c>
      <c r="H2251">
        <v>142</v>
      </c>
      <c r="I2251">
        <v>375</v>
      </c>
    </row>
    <row r="2252" spans="1:9">
      <c r="A2252">
        <v>2251</v>
      </c>
      <c r="B2252">
        <v>107</v>
      </c>
      <c r="C2252">
        <v>306628</v>
      </c>
      <c r="D2252" t="s">
        <v>451</v>
      </c>
      <c r="E2252" t="s">
        <v>628</v>
      </c>
      <c r="F2252">
        <v>86</v>
      </c>
      <c r="G2252">
        <v>8</v>
      </c>
      <c r="H2252">
        <v>7</v>
      </c>
      <c r="I2252">
        <v>-300</v>
      </c>
    </row>
    <row r="2253" spans="1:9">
      <c r="A2253">
        <v>2252</v>
      </c>
      <c r="B2253">
        <v>107</v>
      </c>
      <c r="C2253">
        <v>306630</v>
      </c>
      <c r="D2253" t="s">
        <v>451</v>
      </c>
      <c r="E2253" t="s">
        <v>364</v>
      </c>
      <c r="F2253">
        <v>51</v>
      </c>
      <c r="G2253">
        <v>5</v>
      </c>
      <c r="H2253">
        <v>4.5</v>
      </c>
      <c r="I2253">
        <v>-180</v>
      </c>
    </row>
    <row r="2254" spans="1:9">
      <c r="A2254">
        <v>2253</v>
      </c>
      <c r="B2254">
        <v>107</v>
      </c>
      <c r="C2254">
        <v>306632</v>
      </c>
      <c r="D2254" t="s">
        <v>451</v>
      </c>
      <c r="E2254" t="s">
        <v>672</v>
      </c>
      <c r="F2254">
        <v>61</v>
      </c>
      <c r="G2254">
        <v>5</v>
      </c>
      <c r="H2254">
        <v>7.5</v>
      </c>
      <c r="I2254">
        <v>-330</v>
      </c>
    </row>
    <row r="2255" spans="1:9">
      <c r="A2255">
        <v>2254</v>
      </c>
      <c r="B2255">
        <v>107</v>
      </c>
      <c r="C2255">
        <v>306634</v>
      </c>
      <c r="D2255" t="s">
        <v>451</v>
      </c>
      <c r="E2255" t="s">
        <v>155</v>
      </c>
      <c r="F2255">
        <v>76</v>
      </c>
      <c r="G2255">
        <v>11</v>
      </c>
      <c r="H2255">
        <v>11.5</v>
      </c>
      <c r="I2255">
        <v>-600</v>
      </c>
    </row>
    <row r="2256" spans="1:9">
      <c r="A2256">
        <v>2255</v>
      </c>
      <c r="B2256">
        <v>107</v>
      </c>
      <c r="C2256">
        <v>306636</v>
      </c>
      <c r="D2256" t="s">
        <v>451</v>
      </c>
      <c r="E2256" t="s">
        <v>149</v>
      </c>
      <c r="F2256">
        <v>84</v>
      </c>
      <c r="G2256">
        <v>14.5</v>
      </c>
      <c r="H2256">
        <v>15.5</v>
      </c>
      <c r="I2256">
        <v>-1600</v>
      </c>
    </row>
    <row r="2257" spans="1:9">
      <c r="A2257">
        <v>2256</v>
      </c>
      <c r="B2257">
        <v>107</v>
      </c>
      <c r="C2257">
        <v>306638</v>
      </c>
      <c r="D2257" t="s">
        <v>451</v>
      </c>
      <c r="E2257" t="s">
        <v>594</v>
      </c>
      <c r="F2257">
        <v>60</v>
      </c>
      <c r="G2257">
        <v>132</v>
      </c>
      <c r="H2257">
        <v>132.5</v>
      </c>
      <c r="I2257">
        <v>350</v>
      </c>
    </row>
    <row r="2258" spans="1:9">
      <c r="A2258">
        <v>2257</v>
      </c>
      <c r="B2258">
        <v>107</v>
      </c>
      <c r="C2258">
        <v>306640</v>
      </c>
      <c r="D2258" t="s">
        <v>451</v>
      </c>
      <c r="E2258" t="s">
        <v>610</v>
      </c>
      <c r="F2258">
        <v>82</v>
      </c>
      <c r="G2258">
        <v>10</v>
      </c>
      <c r="H2258">
        <v>8</v>
      </c>
      <c r="I2258">
        <v>-360</v>
      </c>
    </row>
    <row r="2259" spans="1:9">
      <c r="A2259">
        <v>2258</v>
      </c>
      <c r="B2259">
        <v>107</v>
      </c>
      <c r="C2259">
        <v>306642</v>
      </c>
      <c r="D2259" t="s">
        <v>451</v>
      </c>
      <c r="E2259" t="s">
        <v>498</v>
      </c>
      <c r="F2259">
        <v>67</v>
      </c>
      <c r="G2259">
        <v>3.5</v>
      </c>
      <c r="H2259">
        <v>3.5</v>
      </c>
      <c r="I2259">
        <v>-165</v>
      </c>
    </row>
    <row r="2260" spans="1:9">
      <c r="A2260">
        <v>2259</v>
      </c>
      <c r="B2260">
        <v>107</v>
      </c>
      <c r="C2260">
        <v>306644</v>
      </c>
      <c r="D2260" t="s">
        <v>451</v>
      </c>
      <c r="E2260" t="s">
        <v>651</v>
      </c>
      <c r="F2260">
        <v>85</v>
      </c>
      <c r="G2260">
        <v>140.5</v>
      </c>
      <c r="H2260">
        <v>139</v>
      </c>
      <c r="I2260">
        <v>125</v>
      </c>
    </row>
    <row r="2261" spans="1:9">
      <c r="A2261">
        <v>2260</v>
      </c>
      <c r="B2261">
        <v>107</v>
      </c>
      <c r="C2261">
        <v>306646</v>
      </c>
      <c r="D2261" t="s">
        <v>451</v>
      </c>
      <c r="E2261" t="s">
        <v>615</v>
      </c>
      <c r="F2261">
        <v>62</v>
      </c>
      <c r="G2261">
        <v>2.5</v>
      </c>
      <c r="H2261">
        <v>2</v>
      </c>
      <c r="I2261">
        <v>-135</v>
      </c>
    </row>
    <row r="2262" spans="1:9">
      <c r="A2262">
        <v>2261</v>
      </c>
      <c r="B2262">
        <v>108</v>
      </c>
      <c r="C2262">
        <v>842</v>
      </c>
      <c r="D2262" t="s">
        <v>451</v>
      </c>
      <c r="E2262" t="s">
        <v>458</v>
      </c>
      <c r="F2262">
        <v>83</v>
      </c>
      <c r="G2262">
        <v>7</v>
      </c>
      <c r="H2262">
        <v>6.5</v>
      </c>
      <c r="I2262">
        <v>-270</v>
      </c>
    </row>
    <row r="2263" spans="1:9">
      <c r="A2263">
        <v>2262</v>
      </c>
      <c r="B2263">
        <v>108</v>
      </c>
      <c r="C2263">
        <v>844</v>
      </c>
      <c r="D2263" t="s">
        <v>451</v>
      </c>
      <c r="E2263" t="s">
        <v>391</v>
      </c>
      <c r="F2263">
        <v>65</v>
      </c>
      <c r="G2263">
        <v>6.5</v>
      </c>
      <c r="H2263">
        <v>5.5</v>
      </c>
      <c r="I2263">
        <v>-240</v>
      </c>
    </row>
    <row r="2264" spans="1:9">
      <c r="A2264">
        <v>2263</v>
      </c>
      <c r="B2264">
        <v>108</v>
      </c>
      <c r="C2264">
        <v>846</v>
      </c>
      <c r="D2264" t="s">
        <v>451</v>
      </c>
      <c r="E2264" t="s">
        <v>225</v>
      </c>
      <c r="F2264">
        <v>80</v>
      </c>
      <c r="G2264">
        <v>141</v>
      </c>
      <c r="H2264">
        <v>2</v>
      </c>
      <c r="I2264">
        <v>-140</v>
      </c>
    </row>
    <row r="2265" spans="1:9">
      <c r="A2265">
        <v>2264</v>
      </c>
      <c r="B2265">
        <v>108</v>
      </c>
      <c r="C2265">
        <v>848</v>
      </c>
      <c r="D2265" t="s">
        <v>451</v>
      </c>
      <c r="E2265" t="s">
        <v>519</v>
      </c>
      <c r="F2265">
        <v>73</v>
      </c>
      <c r="G2265">
        <v>6.5</v>
      </c>
      <c r="H2265">
        <v>6</v>
      </c>
      <c r="I2265">
        <v>-240</v>
      </c>
    </row>
    <row r="2266" spans="1:9">
      <c r="A2266">
        <v>2265</v>
      </c>
      <c r="B2266">
        <v>108</v>
      </c>
      <c r="C2266">
        <v>850</v>
      </c>
      <c r="D2266" t="s">
        <v>451</v>
      </c>
      <c r="E2266" t="s">
        <v>468</v>
      </c>
      <c r="F2266">
        <v>66</v>
      </c>
      <c r="G2266" t="s">
        <v>465</v>
      </c>
      <c r="H2266">
        <v>1.5</v>
      </c>
      <c r="I2266">
        <v>-135</v>
      </c>
    </row>
    <row r="2267" spans="1:9">
      <c r="A2267">
        <v>2266</v>
      </c>
      <c r="B2267">
        <v>108</v>
      </c>
      <c r="C2267">
        <v>852</v>
      </c>
      <c r="D2267" t="s">
        <v>451</v>
      </c>
      <c r="E2267" t="s">
        <v>462</v>
      </c>
      <c r="F2267">
        <v>78</v>
      </c>
      <c r="G2267">
        <v>3</v>
      </c>
      <c r="H2267">
        <v>5</v>
      </c>
      <c r="I2267">
        <v>-240</v>
      </c>
    </row>
    <row r="2268" spans="1:9">
      <c r="A2268">
        <v>2267</v>
      </c>
      <c r="B2268">
        <v>108</v>
      </c>
      <c r="C2268">
        <v>854</v>
      </c>
      <c r="D2268" t="s">
        <v>451</v>
      </c>
      <c r="E2268" t="s">
        <v>499</v>
      </c>
      <c r="F2268">
        <v>60</v>
      </c>
      <c r="G2268">
        <v>2.5</v>
      </c>
      <c r="H2268">
        <v>3</v>
      </c>
      <c r="I2268">
        <v>-155</v>
      </c>
    </row>
    <row r="2269" spans="1:9">
      <c r="A2269">
        <v>2268</v>
      </c>
      <c r="B2269">
        <v>108</v>
      </c>
      <c r="C2269">
        <v>856</v>
      </c>
      <c r="D2269" t="s">
        <v>451</v>
      </c>
      <c r="E2269" t="s">
        <v>242</v>
      </c>
      <c r="F2269">
        <v>68</v>
      </c>
      <c r="G2269">
        <v>5.5</v>
      </c>
      <c r="H2269">
        <v>4</v>
      </c>
      <c r="I2269">
        <v>-170</v>
      </c>
    </row>
    <row r="2270" spans="1:9">
      <c r="A2270">
        <v>2269</v>
      </c>
      <c r="B2270">
        <v>108</v>
      </c>
      <c r="C2270">
        <v>858</v>
      </c>
      <c r="D2270" t="s">
        <v>451</v>
      </c>
      <c r="E2270" t="s">
        <v>249</v>
      </c>
      <c r="F2270">
        <v>63</v>
      </c>
      <c r="G2270">
        <v>1.5</v>
      </c>
      <c r="H2270">
        <v>124.5</v>
      </c>
      <c r="I2270">
        <v>100</v>
      </c>
    </row>
    <row r="2271" spans="1:9">
      <c r="A2271">
        <v>2270</v>
      </c>
      <c r="B2271">
        <v>108</v>
      </c>
      <c r="C2271">
        <v>860</v>
      </c>
      <c r="D2271" t="s">
        <v>451</v>
      </c>
      <c r="E2271" t="s">
        <v>245</v>
      </c>
      <c r="F2271">
        <v>64</v>
      </c>
      <c r="G2271">
        <v>130</v>
      </c>
      <c r="H2271">
        <v>128.5</v>
      </c>
      <c r="I2271">
        <v>135</v>
      </c>
    </row>
    <row r="2272" spans="1:9">
      <c r="A2272">
        <v>2271</v>
      </c>
      <c r="B2272">
        <v>108</v>
      </c>
      <c r="C2272">
        <v>862</v>
      </c>
      <c r="D2272" t="s">
        <v>451</v>
      </c>
      <c r="E2272" t="s">
        <v>248</v>
      </c>
      <c r="F2272">
        <v>81</v>
      </c>
      <c r="G2272">
        <v>146.5</v>
      </c>
      <c r="H2272">
        <v>146.5</v>
      </c>
      <c r="I2272">
        <v>240</v>
      </c>
    </row>
    <row r="2273" spans="1:9">
      <c r="A2273">
        <v>2272</v>
      </c>
      <c r="B2273">
        <v>108</v>
      </c>
      <c r="C2273">
        <v>864</v>
      </c>
      <c r="D2273" t="s">
        <v>451</v>
      </c>
      <c r="E2273" t="s">
        <v>506</v>
      </c>
      <c r="F2273">
        <v>85</v>
      </c>
      <c r="G2273">
        <v>9.5</v>
      </c>
      <c r="H2273">
        <v>9</v>
      </c>
      <c r="I2273">
        <v>-550</v>
      </c>
    </row>
    <row r="2274" spans="1:9">
      <c r="A2274">
        <v>2273</v>
      </c>
      <c r="B2274">
        <v>108</v>
      </c>
      <c r="C2274">
        <v>866</v>
      </c>
      <c r="D2274" t="s">
        <v>451</v>
      </c>
      <c r="E2274" t="s">
        <v>228</v>
      </c>
      <c r="F2274">
        <v>59</v>
      </c>
      <c r="G2274">
        <v>133.5</v>
      </c>
      <c r="H2274">
        <v>136</v>
      </c>
      <c r="I2274">
        <v>375</v>
      </c>
    </row>
    <row r="2275" spans="1:9">
      <c r="A2275">
        <v>2274</v>
      </c>
      <c r="B2275">
        <v>108</v>
      </c>
      <c r="C2275">
        <v>868</v>
      </c>
      <c r="D2275" t="s">
        <v>451</v>
      </c>
      <c r="E2275" t="s">
        <v>459</v>
      </c>
      <c r="F2275">
        <v>73</v>
      </c>
      <c r="G2275">
        <v>134.5</v>
      </c>
      <c r="H2275">
        <v>9</v>
      </c>
      <c r="I2275">
        <v>-450</v>
      </c>
    </row>
    <row r="2276" spans="1:9">
      <c r="A2276">
        <v>2275</v>
      </c>
      <c r="B2276">
        <v>108</v>
      </c>
      <c r="C2276">
        <v>870</v>
      </c>
      <c r="D2276" t="s">
        <v>451</v>
      </c>
      <c r="E2276" t="s">
        <v>497</v>
      </c>
      <c r="F2276">
        <v>63</v>
      </c>
      <c r="G2276">
        <v>135.5</v>
      </c>
      <c r="H2276">
        <v>135.5</v>
      </c>
      <c r="I2276">
        <v>180</v>
      </c>
    </row>
    <row r="2277" spans="1:9">
      <c r="A2277">
        <v>2276</v>
      </c>
      <c r="B2277">
        <v>108</v>
      </c>
      <c r="C2277">
        <v>306654</v>
      </c>
      <c r="D2277" t="s">
        <v>451</v>
      </c>
      <c r="E2277" t="s">
        <v>539</v>
      </c>
      <c r="F2277">
        <v>67</v>
      </c>
      <c r="G2277">
        <v>125</v>
      </c>
      <c r="H2277">
        <v>124.5</v>
      </c>
      <c r="I2277">
        <v>360</v>
      </c>
    </row>
    <row r="2278" spans="1:9">
      <c r="A2278">
        <v>2277</v>
      </c>
      <c r="B2278">
        <v>108</v>
      </c>
      <c r="C2278">
        <v>306656</v>
      </c>
      <c r="D2278" t="s">
        <v>451</v>
      </c>
      <c r="E2278" t="s">
        <v>496</v>
      </c>
      <c r="F2278">
        <v>63</v>
      </c>
      <c r="G2278">
        <v>2</v>
      </c>
      <c r="H2278">
        <v>2</v>
      </c>
      <c r="I2278">
        <v>-135</v>
      </c>
    </row>
    <row r="2279" spans="1:9">
      <c r="A2279">
        <v>2278</v>
      </c>
      <c r="B2279">
        <v>108</v>
      </c>
      <c r="C2279">
        <v>306658</v>
      </c>
      <c r="D2279" t="s">
        <v>451</v>
      </c>
      <c r="E2279" t="s">
        <v>231</v>
      </c>
      <c r="F2279">
        <v>73</v>
      </c>
      <c r="G2279">
        <v>5.5</v>
      </c>
      <c r="H2279">
        <v>5.5</v>
      </c>
      <c r="I2279">
        <v>-240</v>
      </c>
    </row>
    <row r="2280" spans="1:9">
      <c r="A2280">
        <v>2279</v>
      </c>
      <c r="B2280">
        <v>108</v>
      </c>
      <c r="C2280">
        <v>306660</v>
      </c>
      <c r="D2280" t="s">
        <v>451</v>
      </c>
      <c r="E2280" t="s">
        <v>530</v>
      </c>
      <c r="F2280">
        <v>62</v>
      </c>
      <c r="G2280">
        <v>139</v>
      </c>
      <c r="H2280">
        <v>141.5</v>
      </c>
      <c r="I2280">
        <v>425</v>
      </c>
    </row>
    <row r="2281" spans="1:9">
      <c r="A2281">
        <v>2280</v>
      </c>
      <c r="B2281">
        <v>108</v>
      </c>
      <c r="C2281">
        <v>306662</v>
      </c>
      <c r="D2281" t="s">
        <v>451</v>
      </c>
      <c r="E2281" t="s">
        <v>153</v>
      </c>
      <c r="F2281">
        <v>74</v>
      </c>
      <c r="G2281">
        <v>1.5</v>
      </c>
      <c r="H2281">
        <v>1.5</v>
      </c>
      <c r="I2281">
        <v>-140</v>
      </c>
    </row>
    <row r="2282" spans="1:9">
      <c r="A2282">
        <v>2281</v>
      </c>
      <c r="B2282">
        <v>108</v>
      </c>
      <c r="C2282">
        <v>306664</v>
      </c>
      <c r="D2282" t="s">
        <v>451</v>
      </c>
      <c r="E2282" t="s">
        <v>240</v>
      </c>
      <c r="F2282">
        <v>83</v>
      </c>
      <c r="G2282">
        <v>5.5</v>
      </c>
      <c r="H2282">
        <v>6.5</v>
      </c>
      <c r="I2282">
        <v>-280</v>
      </c>
    </row>
    <row r="2283" spans="1:9">
      <c r="A2283">
        <v>2282</v>
      </c>
      <c r="B2283">
        <v>108</v>
      </c>
      <c r="C2283">
        <v>306666</v>
      </c>
      <c r="D2283" t="s">
        <v>451</v>
      </c>
      <c r="E2283" t="s">
        <v>425</v>
      </c>
      <c r="F2283">
        <v>76</v>
      </c>
      <c r="G2283">
        <v>5</v>
      </c>
      <c r="H2283">
        <v>4</v>
      </c>
      <c r="I2283">
        <v>-170</v>
      </c>
    </row>
    <row r="2284" spans="1:9">
      <c r="A2284">
        <v>2283</v>
      </c>
      <c r="B2284">
        <v>108</v>
      </c>
      <c r="C2284">
        <v>306668</v>
      </c>
      <c r="D2284" t="s">
        <v>451</v>
      </c>
      <c r="E2284" t="s">
        <v>313</v>
      </c>
      <c r="F2284">
        <v>73</v>
      </c>
      <c r="G2284">
        <v>9</v>
      </c>
      <c r="H2284">
        <v>9.5</v>
      </c>
      <c r="I2284">
        <v>-450</v>
      </c>
    </row>
    <row r="2285" spans="1:9">
      <c r="A2285">
        <v>2284</v>
      </c>
      <c r="B2285">
        <v>108</v>
      </c>
      <c r="C2285">
        <v>306670</v>
      </c>
      <c r="D2285" t="s">
        <v>451</v>
      </c>
      <c r="E2285" t="s">
        <v>612</v>
      </c>
      <c r="F2285">
        <v>89</v>
      </c>
      <c r="G2285">
        <v>141.5</v>
      </c>
      <c r="H2285">
        <v>139.5</v>
      </c>
      <c r="I2285">
        <v>400</v>
      </c>
    </row>
    <row r="2286" spans="1:9">
      <c r="A2286">
        <v>2285</v>
      </c>
      <c r="B2286">
        <v>109</v>
      </c>
      <c r="C2286">
        <v>880</v>
      </c>
      <c r="D2286" t="s">
        <v>451</v>
      </c>
      <c r="E2286" t="s">
        <v>630</v>
      </c>
      <c r="F2286">
        <v>77</v>
      </c>
      <c r="G2286">
        <v>16.5</v>
      </c>
      <c r="H2286">
        <v>16</v>
      </c>
      <c r="I2286">
        <v>-1800</v>
      </c>
    </row>
    <row r="2287" spans="1:9">
      <c r="A2287">
        <v>2286</v>
      </c>
      <c r="B2287">
        <v>109</v>
      </c>
      <c r="C2287">
        <v>882</v>
      </c>
      <c r="D2287" t="s">
        <v>451</v>
      </c>
      <c r="E2287" t="s">
        <v>476</v>
      </c>
      <c r="F2287">
        <v>82</v>
      </c>
      <c r="G2287">
        <v>4.5</v>
      </c>
      <c r="H2287">
        <v>6</v>
      </c>
      <c r="I2287">
        <v>-240</v>
      </c>
    </row>
    <row r="2288" spans="1:9">
      <c r="A2288">
        <v>2287</v>
      </c>
      <c r="B2288">
        <v>109</v>
      </c>
      <c r="C2288">
        <v>306678</v>
      </c>
      <c r="D2288" t="s">
        <v>451</v>
      </c>
      <c r="E2288" t="s">
        <v>671</v>
      </c>
      <c r="F2288">
        <v>63</v>
      </c>
      <c r="G2288">
        <v>140.5</v>
      </c>
      <c r="H2288">
        <v>140</v>
      </c>
      <c r="I2288">
        <v>150</v>
      </c>
    </row>
    <row r="2289" spans="1:9">
      <c r="A2289">
        <v>2288</v>
      </c>
      <c r="B2289">
        <v>109</v>
      </c>
      <c r="C2289">
        <v>306680</v>
      </c>
      <c r="D2289" t="s">
        <v>451</v>
      </c>
      <c r="E2289" t="s">
        <v>309</v>
      </c>
      <c r="F2289">
        <v>75</v>
      </c>
      <c r="G2289">
        <v>155.5</v>
      </c>
      <c r="H2289">
        <v>151</v>
      </c>
      <c r="I2289">
        <v>280</v>
      </c>
    </row>
    <row r="2290" spans="1:9">
      <c r="A2290">
        <v>2289</v>
      </c>
      <c r="B2290">
        <v>109</v>
      </c>
      <c r="C2290">
        <v>306682</v>
      </c>
      <c r="D2290" t="s">
        <v>451</v>
      </c>
      <c r="E2290" t="s">
        <v>646</v>
      </c>
      <c r="F2290">
        <v>65</v>
      </c>
      <c r="G2290">
        <v>135.5</v>
      </c>
      <c r="H2290">
        <v>134.5</v>
      </c>
      <c r="I2290">
        <v>650</v>
      </c>
    </row>
    <row r="2291" spans="1:9">
      <c r="A2291">
        <v>2290</v>
      </c>
      <c r="B2291">
        <v>109</v>
      </c>
      <c r="C2291">
        <v>306684</v>
      </c>
      <c r="D2291" t="s">
        <v>451</v>
      </c>
      <c r="E2291" t="s">
        <v>542</v>
      </c>
      <c r="F2291">
        <v>59</v>
      </c>
      <c r="G2291">
        <v>156.5</v>
      </c>
      <c r="H2291">
        <v>154.5</v>
      </c>
      <c r="I2291">
        <v>110</v>
      </c>
    </row>
    <row r="2292" spans="1:9">
      <c r="A2292">
        <v>2291</v>
      </c>
      <c r="B2292">
        <v>109</v>
      </c>
      <c r="C2292">
        <v>306686</v>
      </c>
      <c r="D2292" t="s">
        <v>451</v>
      </c>
      <c r="E2292" t="s">
        <v>616</v>
      </c>
      <c r="F2292">
        <v>82</v>
      </c>
      <c r="G2292">
        <v>1.5</v>
      </c>
      <c r="H2292">
        <v>135.5</v>
      </c>
      <c r="I2292">
        <v>-110</v>
      </c>
    </row>
    <row r="2293" spans="1:9">
      <c r="A2293">
        <v>2292</v>
      </c>
      <c r="B2293">
        <v>109</v>
      </c>
      <c r="C2293">
        <v>306688</v>
      </c>
      <c r="D2293" t="s">
        <v>451</v>
      </c>
      <c r="E2293" t="s">
        <v>670</v>
      </c>
      <c r="F2293">
        <v>90</v>
      </c>
      <c r="G2293">
        <v>7.5</v>
      </c>
      <c r="H2293">
        <v>9</v>
      </c>
      <c r="I2293">
        <v>-420</v>
      </c>
    </row>
    <row r="2294" spans="1:9">
      <c r="A2294">
        <v>2293</v>
      </c>
      <c r="B2294">
        <v>109</v>
      </c>
      <c r="C2294">
        <v>306690</v>
      </c>
      <c r="D2294" t="s">
        <v>451</v>
      </c>
      <c r="E2294" t="s">
        <v>666</v>
      </c>
      <c r="F2294">
        <v>92</v>
      </c>
      <c r="G2294">
        <v>7</v>
      </c>
      <c r="H2294">
        <v>7.5</v>
      </c>
      <c r="I2294">
        <v>-320</v>
      </c>
    </row>
    <row r="2295" spans="1:9">
      <c r="A2295">
        <v>2294</v>
      </c>
      <c r="B2295">
        <v>109</v>
      </c>
      <c r="C2295">
        <v>306692</v>
      </c>
      <c r="D2295" t="s">
        <v>451</v>
      </c>
      <c r="E2295" t="s">
        <v>155</v>
      </c>
      <c r="F2295">
        <v>62</v>
      </c>
      <c r="G2295">
        <v>15.5</v>
      </c>
      <c r="H2295">
        <v>15.5</v>
      </c>
      <c r="I2295">
        <v>-1500</v>
      </c>
    </row>
    <row r="2296" spans="1:9">
      <c r="A2296">
        <v>2295</v>
      </c>
      <c r="B2296">
        <v>109</v>
      </c>
      <c r="C2296">
        <v>306694</v>
      </c>
      <c r="D2296" t="s">
        <v>451</v>
      </c>
      <c r="E2296" t="s">
        <v>594</v>
      </c>
      <c r="F2296">
        <v>71</v>
      </c>
      <c r="G2296">
        <v>133.5</v>
      </c>
      <c r="H2296">
        <v>132</v>
      </c>
      <c r="I2296">
        <v>330</v>
      </c>
    </row>
    <row r="2297" spans="1:9">
      <c r="A2297">
        <v>2296</v>
      </c>
      <c r="B2297">
        <v>109</v>
      </c>
      <c r="C2297">
        <v>306696</v>
      </c>
      <c r="D2297" t="s">
        <v>451</v>
      </c>
      <c r="E2297" t="s">
        <v>672</v>
      </c>
      <c r="F2297">
        <v>72</v>
      </c>
      <c r="G2297">
        <v>5.5</v>
      </c>
      <c r="H2297">
        <v>5</v>
      </c>
      <c r="I2297">
        <v>-210</v>
      </c>
    </row>
    <row r="2298" spans="1:9">
      <c r="A2298">
        <v>2297</v>
      </c>
      <c r="B2298">
        <v>109</v>
      </c>
      <c r="C2298">
        <v>306698</v>
      </c>
      <c r="D2298" t="s">
        <v>451</v>
      </c>
      <c r="E2298" t="s">
        <v>149</v>
      </c>
      <c r="F2298">
        <v>102</v>
      </c>
      <c r="G2298">
        <v>10.5</v>
      </c>
      <c r="H2298">
        <v>10</v>
      </c>
      <c r="I2298">
        <v>-500</v>
      </c>
    </row>
    <row r="2299" spans="1:9">
      <c r="A2299">
        <v>2298</v>
      </c>
      <c r="B2299">
        <v>110</v>
      </c>
      <c r="C2299">
        <v>602</v>
      </c>
      <c r="D2299" t="s">
        <v>451</v>
      </c>
      <c r="E2299" t="s">
        <v>490</v>
      </c>
      <c r="F2299">
        <v>77</v>
      </c>
      <c r="G2299">
        <v>4</v>
      </c>
      <c r="H2299">
        <v>3.5</v>
      </c>
      <c r="I2299">
        <v>-165</v>
      </c>
    </row>
    <row r="2300" spans="1:9">
      <c r="A2300">
        <v>2299</v>
      </c>
      <c r="B2300">
        <v>110</v>
      </c>
      <c r="C2300">
        <v>604</v>
      </c>
      <c r="D2300" t="s">
        <v>451</v>
      </c>
      <c r="E2300" t="s">
        <v>620</v>
      </c>
      <c r="F2300">
        <v>85</v>
      </c>
      <c r="G2300">
        <v>2.5</v>
      </c>
      <c r="H2300">
        <v>2.5</v>
      </c>
      <c r="I2300">
        <v>-145</v>
      </c>
    </row>
    <row r="2301" spans="1:9">
      <c r="A2301">
        <v>2300</v>
      </c>
      <c r="B2301">
        <v>110</v>
      </c>
      <c r="C2301">
        <v>606</v>
      </c>
      <c r="D2301" t="s">
        <v>451</v>
      </c>
      <c r="E2301" t="s">
        <v>454</v>
      </c>
      <c r="F2301">
        <v>91</v>
      </c>
      <c r="G2301">
        <v>157</v>
      </c>
      <c r="H2301">
        <v>152.5</v>
      </c>
      <c r="I2301">
        <v>135</v>
      </c>
    </row>
    <row r="2302" spans="1:9">
      <c r="A2302">
        <v>2301</v>
      </c>
      <c r="B2302">
        <v>110</v>
      </c>
      <c r="C2302">
        <v>608</v>
      </c>
      <c r="D2302" t="s">
        <v>451</v>
      </c>
      <c r="E2302" t="s">
        <v>505</v>
      </c>
      <c r="F2302">
        <v>64</v>
      </c>
      <c r="G2302">
        <v>132.5</v>
      </c>
      <c r="H2302">
        <v>136</v>
      </c>
      <c r="I2302">
        <v>135</v>
      </c>
    </row>
    <row r="2303" spans="1:9">
      <c r="A2303">
        <v>2302</v>
      </c>
      <c r="B2303">
        <v>110</v>
      </c>
      <c r="C2303">
        <v>610</v>
      </c>
      <c r="D2303" t="s">
        <v>451</v>
      </c>
      <c r="E2303" t="s">
        <v>157</v>
      </c>
      <c r="F2303">
        <v>59</v>
      </c>
      <c r="G2303">
        <v>141.5</v>
      </c>
      <c r="H2303">
        <v>142.5</v>
      </c>
      <c r="I2303">
        <v>175</v>
      </c>
    </row>
    <row r="2304" spans="1:9">
      <c r="A2304">
        <v>2303</v>
      </c>
      <c r="B2304">
        <v>110</v>
      </c>
      <c r="C2304">
        <v>612</v>
      </c>
      <c r="D2304" t="s">
        <v>451</v>
      </c>
      <c r="E2304" t="s">
        <v>280</v>
      </c>
      <c r="F2304">
        <v>76</v>
      </c>
      <c r="G2304">
        <v>2</v>
      </c>
      <c r="H2304">
        <v>2</v>
      </c>
      <c r="I2304">
        <v>-120</v>
      </c>
    </row>
    <row r="2305" spans="1:9">
      <c r="A2305">
        <v>2304</v>
      </c>
      <c r="B2305">
        <v>110</v>
      </c>
      <c r="C2305">
        <v>614</v>
      </c>
      <c r="D2305" t="s">
        <v>451</v>
      </c>
      <c r="E2305" t="s">
        <v>291</v>
      </c>
      <c r="F2305">
        <v>68</v>
      </c>
      <c r="G2305">
        <v>17</v>
      </c>
      <c r="H2305">
        <v>20</v>
      </c>
      <c r="I2305">
        <v>-2500</v>
      </c>
    </row>
    <row r="2306" spans="1:9">
      <c r="A2306">
        <v>2305</v>
      </c>
      <c r="B2306">
        <v>110</v>
      </c>
      <c r="C2306">
        <v>616</v>
      </c>
      <c r="D2306" t="s">
        <v>451</v>
      </c>
      <c r="E2306" t="s">
        <v>531</v>
      </c>
      <c r="F2306">
        <v>73</v>
      </c>
      <c r="G2306">
        <v>5</v>
      </c>
      <c r="H2306">
        <v>5</v>
      </c>
      <c r="I2306">
        <v>-210</v>
      </c>
    </row>
    <row r="2307" spans="1:9">
      <c r="A2307">
        <v>2306</v>
      </c>
      <c r="B2307">
        <v>110</v>
      </c>
      <c r="C2307">
        <v>618</v>
      </c>
      <c r="D2307" t="s">
        <v>451</v>
      </c>
      <c r="E2307" t="s">
        <v>325</v>
      </c>
      <c r="F2307">
        <v>58</v>
      </c>
      <c r="G2307">
        <v>127.5</v>
      </c>
      <c r="H2307">
        <v>127</v>
      </c>
      <c r="I2307">
        <v>245</v>
      </c>
    </row>
    <row r="2308" spans="1:9">
      <c r="A2308">
        <v>2307</v>
      </c>
      <c r="B2308">
        <v>110</v>
      </c>
      <c r="C2308">
        <v>620</v>
      </c>
      <c r="D2308" t="s">
        <v>451</v>
      </c>
      <c r="E2308" t="s">
        <v>315</v>
      </c>
      <c r="F2308">
        <v>65</v>
      </c>
      <c r="G2308">
        <v>3.5</v>
      </c>
      <c r="H2308">
        <v>126.5</v>
      </c>
      <c r="I2308">
        <v>100</v>
      </c>
    </row>
    <row r="2309" spans="1:9">
      <c r="A2309">
        <v>2308</v>
      </c>
      <c r="B2309">
        <v>110</v>
      </c>
      <c r="C2309">
        <v>622</v>
      </c>
      <c r="D2309" t="s">
        <v>451</v>
      </c>
      <c r="E2309" t="s">
        <v>43</v>
      </c>
      <c r="F2309">
        <v>56</v>
      </c>
      <c r="G2309" t="s">
        <v>465</v>
      </c>
      <c r="H2309">
        <v>137</v>
      </c>
      <c r="I2309">
        <v>110</v>
      </c>
    </row>
    <row r="2310" spans="1:9">
      <c r="A2310">
        <v>2309</v>
      </c>
      <c r="B2310">
        <v>110</v>
      </c>
      <c r="C2310">
        <v>624</v>
      </c>
      <c r="D2310" t="s">
        <v>451</v>
      </c>
      <c r="E2310" t="s">
        <v>456</v>
      </c>
      <c r="F2310">
        <v>70</v>
      </c>
      <c r="G2310">
        <v>140.5</v>
      </c>
      <c r="H2310">
        <v>141.5</v>
      </c>
      <c r="I2310">
        <v>175</v>
      </c>
    </row>
    <row r="2311" spans="1:9">
      <c r="A2311">
        <v>2310</v>
      </c>
      <c r="B2311">
        <v>110</v>
      </c>
      <c r="C2311">
        <v>626</v>
      </c>
      <c r="D2311" t="s">
        <v>451</v>
      </c>
      <c r="E2311" t="s">
        <v>566</v>
      </c>
      <c r="F2311">
        <v>75</v>
      </c>
      <c r="G2311">
        <v>6</v>
      </c>
      <c r="H2311">
        <v>4</v>
      </c>
      <c r="I2311">
        <v>-175</v>
      </c>
    </row>
    <row r="2312" spans="1:9">
      <c r="A2312">
        <v>2311</v>
      </c>
      <c r="B2312">
        <v>110</v>
      </c>
      <c r="C2312">
        <v>628</v>
      </c>
      <c r="D2312" t="s">
        <v>451</v>
      </c>
      <c r="E2312" t="s">
        <v>478</v>
      </c>
      <c r="F2312">
        <v>65</v>
      </c>
      <c r="G2312">
        <v>3.5</v>
      </c>
      <c r="H2312">
        <v>5</v>
      </c>
      <c r="I2312">
        <v>-210</v>
      </c>
    </row>
    <row r="2313" spans="1:9">
      <c r="A2313">
        <v>2312</v>
      </c>
      <c r="B2313">
        <v>110</v>
      </c>
      <c r="C2313">
        <v>630</v>
      </c>
      <c r="D2313" t="s">
        <v>451</v>
      </c>
      <c r="E2313" t="s">
        <v>536</v>
      </c>
      <c r="F2313">
        <v>71</v>
      </c>
      <c r="G2313">
        <v>135.5</v>
      </c>
      <c r="H2313">
        <v>137.5</v>
      </c>
      <c r="I2313">
        <v>450</v>
      </c>
    </row>
    <row r="2314" spans="1:9">
      <c r="A2314">
        <v>2313</v>
      </c>
      <c r="B2314">
        <v>110</v>
      </c>
      <c r="C2314">
        <v>632</v>
      </c>
      <c r="D2314" t="s">
        <v>451</v>
      </c>
      <c r="E2314" t="s">
        <v>621</v>
      </c>
      <c r="F2314">
        <v>75</v>
      </c>
      <c r="G2314">
        <v>4</v>
      </c>
      <c r="H2314">
        <v>3.5</v>
      </c>
      <c r="I2314">
        <v>-170</v>
      </c>
    </row>
    <row r="2315" spans="1:9">
      <c r="A2315">
        <v>2314</v>
      </c>
      <c r="B2315">
        <v>110</v>
      </c>
      <c r="C2315">
        <v>634</v>
      </c>
      <c r="D2315" t="s">
        <v>451</v>
      </c>
      <c r="E2315" t="s">
        <v>663</v>
      </c>
      <c r="F2315">
        <v>73</v>
      </c>
      <c r="G2315" t="s">
        <v>465</v>
      </c>
      <c r="I2315">
        <v>-110</v>
      </c>
    </row>
    <row r="2316" spans="1:9">
      <c r="A2316">
        <v>2315</v>
      </c>
      <c r="B2316">
        <v>110</v>
      </c>
      <c r="C2316">
        <v>636</v>
      </c>
      <c r="D2316" t="s">
        <v>451</v>
      </c>
      <c r="E2316" t="s">
        <v>469</v>
      </c>
      <c r="F2316">
        <v>84</v>
      </c>
      <c r="G2316">
        <v>5</v>
      </c>
      <c r="H2316">
        <v>4.5</v>
      </c>
      <c r="I2316">
        <v>-210</v>
      </c>
    </row>
    <row r="2317" spans="1:9">
      <c r="A2317">
        <v>2316</v>
      </c>
      <c r="B2317">
        <v>110</v>
      </c>
      <c r="C2317">
        <v>638</v>
      </c>
      <c r="D2317" t="s">
        <v>451</v>
      </c>
      <c r="E2317" t="s">
        <v>177</v>
      </c>
      <c r="F2317">
        <v>72</v>
      </c>
      <c r="G2317">
        <v>140.5</v>
      </c>
      <c r="H2317">
        <v>141.5</v>
      </c>
      <c r="I2317">
        <v>145</v>
      </c>
    </row>
    <row r="2318" spans="1:9">
      <c r="A2318">
        <v>2317</v>
      </c>
      <c r="B2318">
        <v>110</v>
      </c>
      <c r="C2318">
        <v>640</v>
      </c>
      <c r="D2318" t="s">
        <v>451</v>
      </c>
      <c r="E2318" t="s">
        <v>267</v>
      </c>
      <c r="F2318">
        <v>51</v>
      </c>
      <c r="G2318">
        <v>140</v>
      </c>
      <c r="H2318">
        <v>142.5</v>
      </c>
      <c r="I2318">
        <v>330</v>
      </c>
    </row>
    <row r="2319" spans="1:9">
      <c r="A2319">
        <v>2318</v>
      </c>
      <c r="B2319">
        <v>110</v>
      </c>
      <c r="C2319">
        <v>642</v>
      </c>
      <c r="D2319" t="s">
        <v>451</v>
      </c>
      <c r="E2319" t="s">
        <v>512</v>
      </c>
      <c r="F2319">
        <v>74</v>
      </c>
      <c r="G2319">
        <v>8</v>
      </c>
      <c r="H2319">
        <v>9</v>
      </c>
      <c r="I2319">
        <v>-450</v>
      </c>
    </row>
    <row r="2320" spans="1:9">
      <c r="A2320">
        <v>2319</v>
      </c>
      <c r="B2320">
        <v>110</v>
      </c>
      <c r="C2320">
        <v>644</v>
      </c>
      <c r="D2320" t="s">
        <v>451</v>
      </c>
      <c r="E2320" t="s">
        <v>406</v>
      </c>
      <c r="F2320">
        <v>65</v>
      </c>
      <c r="G2320">
        <v>3.5</v>
      </c>
      <c r="H2320">
        <v>4.5</v>
      </c>
      <c r="I2320">
        <v>-190</v>
      </c>
    </row>
    <row r="2321" spans="1:9">
      <c r="A2321">
        <v>2320</v>
      </c>
      <c r="B2321">
        <v>110</v>
      </c>
      <c r="C2321">
        <v>646</v>
      </c>
      <c r="D2321" t="s">
        <v>451</v>
      </c>
      <c r="E2321" t="s">
        <v>42</v>
      </c>
      <c r="F2321">
        <v>77</v>
      </c>
      <c r="G2321">
        <v>19</v>
      </c>
      <c r="H2321">
        <v>16.5</v>
      </c>
      <c r="I2321">
        <v>-2000</v>
      </c>
    </row>
    <row r="2322" spans="1:9">
      <c r="A2322">
        <v>2321</v>
      </c>
      <c r="B2322">
        <v>110</v>
      </c>
      <c r="C2322">
        <v>648</v>
      </c>
      <c r="D2322" t="s">
        <v>451</v>
      </c>
      <c r="E2322" t="s">
        <v>440</v>
      </c>
      <c r="F2322">
        <v>73</v>
      </c>
      <c r="G2322">
        <v>130.5</v>
      </c>
      <c r="H2322">
        <v>133</v>
      </c>
      <c r="I2322">
        <v>110</v>
      </c>
    </row>
    <row r="2323" spans="1:9">
      <c r="A2323">
        <v>2322</v>
      </c>
      <c r="B2323">
        <v>110</v>
      </c>
      <c r="C2323">
        <v>650</v>
      </c>
      <c r="D2323" t="s">
        <v>451</v>
      </c>
      <c r="E2323" t="s">
        <v>504</v>
      </c>
      <c r="F2323">
        <v>75</v>
      </c>
      <c r="G2323">
        <v>141</v>
      </c>
      <c r="H2323">
        <v>141</v>
      </c>
      <c r="I2323">
        <v>235</v>
      </c>
    </row>
    <row r="2324" spans="1:9">
      <c r="A2324">
        <v>2323</v>
      </c>
      <c r="B2324">
        <v>110</v>
      </c>
      <c r="C2324">
        <v>652</v>
      </c>
      <c r="D2324" t="s">
        <v>451</v>
      </c>
      <c r="E2324" t="s">
        <v>404</v>
      </c>
      <c r="F2324">
        <v>79</v>
      </c>
      <c r="G2324">
        <v>10</v>
      </c>
      <c r="H2324">
        <v>10.5</v>
      </c>
      <c r="I2324">
        <v>-550</v>
      </c>
    </row>
    <row r="2325" spans="1:9">
      <c r="A2325">
        <v>2324</v>
      </c>
      <c r="B2325">
        <v>110</v>
      </c>
      <c r="C2325">
        <v>654</v>
      </c>
      <c r="D2325" t="s">
        <v>451</v>
      </c>
      <c r="E2325" t="s">
        <v>317</v>
      </c>
      <c r="F2325">
        <v>50</v>
      </c>
      <c r="G2325">
        <v>135.5</v>
      </c>
      <c r="H2325">
        <v>139</v>
      </c>
      <c r="I2325">
        <v>140</v>
      </c>
    </row>
    <row r="2326" spans="1:9">
      <c r="A2326">
        <v>2325</v>
      </c>
      <c r="B2326">
        <v>110</v>
      </c>
      <c r="C2326">
        <v>656</v>
      </c>
      <c r="D2326" t="s">
        <v>451</v>
      </c>
      <c r="E2326" t="s">
        <v>517</v>
      </c>
      <c r="F2326">
        <v>74</v>
      </c>
      <c r="G2326">
        <v>4.5</v>
      </c>
      <c r="H2326">
        <v>3</v>
      </c>
      <c r="I2326">
        <v>-165</v>
      </c>
    </row>
    <row r="2327" spans="1:9">
      <c r="A2327">
        <v>2326</v>
      </c>
      <c r="B2327">
        <v>110</v>
      </c>
      <c r="C2327">
        <v>658</v>
      </c>
      <c r="D2327" t="s">
        <v>451</v>
      </c>
      <c r="E2327" t="s">
        <v>475</v>
      </c>
      <c r="F2327">
        <v>83</v>
      </c>
      <c r="G2327">
        <v>11</v>
      </c>
      <c r="H2327">
        <v>10</v>
      </c>
      <c r="I2327">
        <v>-500</v>
      </c>
    </row>
    <row r="2328" spans="1:9">
      <c r="A2328">
        <v>2327</v>
      </c>
      <c r="B2328">
        <v>110</v>
      </c>
      <c r="C2328">
        <v>660</v>
      </c>
      <c r="D2328" t="s">
        <v>451</v>
      </c>
      <c r="E2328" t="s">
        <v>482</v>
      </c>
      <c r="F2328">
        <v>74</v>
      </c>
      <c r="G2328">
        <v>8</v>
      </c>
      <c r="H2328">
        <v>9.5</v>
      </c>
      <c r="I2328">
        <v>-430</v>
      </c>
    </row>
    <row r="2329" spans="1:9">
      <c r="A2329">
        <v>2328</v>
      </c>
      <c r="B2329">
        <v>110</v>
      </c>
      <c r="C2329">
        <v>306502</v>
      </c>
      <c r="D2329" t="s">
        <v>451</v>
      </c>
      <c r="E2329" t="s">
        <v>599</v>
      </c>
      <c r="F2329">
        <v>78</v>
      </c>
      <c r="G2329">
        <v>8</v>
      </c>
      <c r="H2329">
        <v>8.5</v>
      </c>
      <c r="I2329">
        <v>-380</v>
      </c>
    </row>
    <row r="2330" spans="1:9">
      <c r="A2330">
        <v>2329</v>
      </c>
      <c r="B2330">
        <v>111</v>
      </c>
      <c r="C2330">
        <v>666</v>
      </c>
      <c r="D2330" t="s">
        <v>451</v>
      </c>
      <c r="E2330" t="s">
        <v>301</v>
      </c>
      <c r="F2330">
        <v>58</v>
      </c>
      <c r="G2330">
        <v>124.5</v>
      </c>
      <c r="H2330">
        <v>128.5</v>
      </c>
      <c r="I2330">
        <v>120</v>
      </c>
    </row>
    <row r="2331" spans="1:9">
      <c r="A2331">
        <v>2330</v>
      </c>
      <c r="B2331">
        <v>111</v>
      </c>
      <c r="C2331">
        <v>668</v>
      </c>
      <c r="D2331" t="s">
        <v>451</v>
      </c>
      <c r="E2331" t="s">
        <v>569</v>
      </c>
      <c r="F2331">
        <v>80</v>
      </c>
      <c r="G2331">
        <v>143.5</v>
      </c>
      <c r="H2331">
        <v>144</v>
      </c>
      <c r="I2331">
        <v>135</v>
      </c>
    </row>
    <row r="2332" spans="1:9">
      <c r="A2332">
        <v>2331</v>
      </c>
      <c r="B2332">
        <v>111</v>
      </c>
      <c r="C2332">
        <v>670</v>
      </c>
      <c r="D2332" t="s">
        <v>451</v>
      </c>
      <c r="E2332" t="s">
        <v>76</v>
      </c>
      <c r="F2332">
        <v>66</v>
      </c>
      <c r="G2332">
        <v>143.5</v>
      </c>
      <c r="H2332">
        <v>140.5</v>
      </c>
      <c r="I2332">
        <v>210</v>
      </c>
    </row>
    <row r="2333" spans="1:9">
      <c r="A2333">
        <v>2332</v>
      </c>
      <c r="B2333">
        <v>111</v>
      </c>
      <c r="C2333">
        <v>672</v>
      </c>
      <c r="D2333" t="s">
        <v>451</v>
      </c>
      <c r="E2333" t="s">
        <v>353</v>
      </c>
      <c r="F2333">
        <v>72</v>
      </c>
      <c r="G2333">
        <v>134.5</v>
      </c>
      <c r="H2333">
        <v>130</v>
      </c>
      <c r="I2333">
        <v>120</v>
      </c>
    </row>
    <row r="2334" spans="1:9">
      <c r="A2334">
        <v>2333</v>
      </c>
      <c r="B2334">
        <v>111</v>
      </c>
      <c r="C2334">
        <v>674</v>
      </c>
      <c r="D2334" t="s">
        <v>451</v>
      </c>
      <c r="E2334" t="s">
        <v>389</v>
      </c>
      <c r="F2334">
        <v>77</v>
      </c>
      <c r="G2334">
        <v>9.5</v>
      </c>
      <c r="H2334">
        <v>9</v>
      </c>
      <c r="I2334">
        <v>-400</v>
      </c>
    </row>
    <row r="2335" spans="1:9">
      <c r="A2335">
        <v>2334</v>
      </c>
      <c r="B2335">
        <v>111</v>
      </c>
      <c r="C2335">
        <v>676</v>
      </c>
      <c r="D2335" t="s">
        <v>451</v>
      </c>
      <c r="E2335" t="s">
        <v>532</v>
      </c>
      <c r="F2335">
        <v>74</v>
      </c>
      <c r="G2335" t="s">
        <v>465</v>
      </c>
      <c r="I2335">
        <v>-110</v>
      </c>
    </row>
    <row r="2336" spans="1:9">
      <c r="A2336">
        <v>2335</v>
      </c>
      <c r="B2336">
        <v>111</v>
      </c>
      <c r="C2336">
        <v>678</v>
      </c>
      <c r="D2336" t="s">
        <v>451</v>
      </c>
      <c r="E2336" t="s">
        <v>333</v>
      </c>
      <c r="F2336">
        <v>57</v>
      </c>
      <c r="G2336">
        <v>136.5</v>
      </c>
      <c r="H2336">
        <v>137</v>
      </c>
      <c r="I2336">
        <v>350</v>
      </c>
    </row>
    <row r="2337" spans="1:9">
      <c r="A2337">
        <v>2336</v>
      </c>
      <c r="B2337">
        <v>111</v>
      </c>
      <c r="C2337">
        <v>680</v>
      </c>
      <c r="D2337" t="s">
        <v>451</v>
      </c>
      <c r="E2337" t="s">
        <v>503</v>
      </c>
      <c r="F2337">
        <v>88</v>
      </c>
      <c r="G2337">
        <v>13.5</v>
      </c>
      <c r="H2337">
        <v>11</v>
      </c>
      <c r="I2337">
        <v>-600</v>
      </c>
    </row>
    <row r="2338" spans="1:9">
      <c r="A2338">
        <v>2337</v>
      </c>
      <c r="B2338">
        <v>111</v>
      </c>
      <c r="C2338">
        <v>682</v>
      </c>
      <c r="D2338" t="s">
        <v>451</v>
      </c>
      <c r="E2338" t="s">
        <v>21</v>
      </c>
      <c r="F2338">
        <v>77</v>
      </c>
      <c r="G2338">
        <v>8</v>
      </c>
      <c r="H2338">
        <v>9</v>
      </c>
      <c r="I2338">
        <v>-400</v>
      </c>
    </row>
    <row r="2339" spans="1:9">
      <c r="A2339">
        <v>2338</v>
      </c>
      <c r="B2339">
        <v>111</v>
      </c>
      <c r="C2339">
        <v>684</v>
      </c>
      <c r="D2339" t="s">
        <v>451</v>
      </c>
      <c r="E2339" t="s">
        <v>290</v>
      </c>
      <c r="F2339">
        <v>82</v>
      </c>
      <c r="G2339">
        <v>139.5</v>
      </c>
      <c r="H2339">
        <v>140</v>
      </c>
      <c r="I2339">
        <v>120</v>
      </c>
    </row>
    <row r="2340" spans="1:9">
      <c r="A2340">
        <v>2339</v>
      </c>
      <c r="B2340">
        <v>111</v>
      </c>
      <c r="C2340">
        <v>686</v>
      </c>
      <c r="D2340" t="s">
        <v>451</v>
      </c>
      <c r="E2340" t="s">
        <v>359</v>
      </c>
      <c r="F2340">
        <v>77</v>
      </c>
      <c r="G2340">
        <v>20.5</v>
      </c>
      <c r="H2340">
        <v>18.5</v>
      </c>
      <c r="I2340">
        <v>-3000</v>
      </c>
    </row>
    <row r="2341" spans="1:9">
      <c r="A2341">
        <v>2340</v>
      </c>
      <c r="B2341">
        <v>111</v>
      </c>
      <c r="C2341">
        <v>688</v>
      </c>
      <c r="D2341" t="s">
        <v>451</v>
      </c>
      <c r="E2341" t="s">
        <v>497</v>
      </c>
      <c r="F2341">
        <v>85</v>
      </c>
      <c r="G2341">
        <v>1.5</v>
      </c>
      <c r="H2341">
        <v>2</v>
      </c>
      <c r="I2341">
        <v>-135</v>
      </c>
    </row>
    <row r="2342" spans="1:9">
      <c r="A2342">
        <v>2341</v>
      </c>
      <c r="B2342">
        <v>111</v>
      </c>
      <c r="C2342">
        <v>690</v>
      </c>
      <c r="D2342" t="s">
        <v>451</v>
      </c>
      <c r="E2342" t="s">
        <v>272</v>
      </c>
      <c r="F2342">
        <v>57</v>
      </c>
      <c r="G2342">
        <v>1.5</v>
      </c>
      <c r="H2342">
        <v>2.5</v>
      </c>
      <c r="I2342">
        <v>-140</v>
      </c>
    </row>
    <row r="2343" spans="1:9">
      <c r="A2343">
        <v>2342</v>
      </c>
      <c r="B2343">
        <v>111</v>
      </c>
      <c r="C2343">
        <v>692</v>
      </c>
      <c r="D2343" t="s">
        <v>451</v>
      </c>
      <c r="E2343" t="s">
        <v>457</v>
      </c>
      <c r="F2343">
        <v>68</v>
      </c>
      <c r="G2343" t="s">
        <v>465</v>
      </c>
      <c r="H2343">
        <v>2</v>
      </c>
      <c r="I2343">
        <v>-130</v>
      </c>
    </row>
    <row r="2344" spans="1:9">
      <c r="A2344">
        <v>2343</v>
      </c>
      <c r="B2344">
        <v>111</v>
      </c>
      <c r="C2344">
        <v>694</v>
      </c>
      <c r="D2344" t="s">
        <v>451</v>
      </c>
      <c r="E2344" t="s">
        <v>23</v>
      </c>
      <c r="F2344">
        <v>95</v>
      </c>
      <c r="G2344">
        <v>9</v>
      </c>
      <c r="H2344">
        <v>9.5</v>
      </c>
      <c r="I2344">
        <v>-450</v>
      </c>
    </row>
    <row r="2345" spans="1:9">
      <c r="A2345">
        <v>2344</v>
      </c>
      <c r="B2345">
        <v>111</v>
      </c>
      <c r="C2345">
        <v>696</v>
      </c>
      <c r="D2345" t="s">
        <v>451</v>
      </c>
      <c r="E2345" t="s">
        <v>270</v>
      </c>
      <c r="F2345">
        <v>69</v>
      </c>
      <c r="G2345" t="s">
        <v>465</v>
      </c>
      <c r="H2345">
        <v>1.5</v>
      </c>
      <c r="I2345">
        <v>-125</v>
      </c>
    </row>
    <row r="2346" spans="1:9">
      <c r="A2346">
        <v>2345</v>
      </c>
      <c r="B2346">
        <v>111</v>
      </c>
      <c r="C2346">
        <v>698</v>
      </c>
      <c r="D2346" t="s">
        <v>451</v>
      </c>
      <c r="E2346" t="s">
        <v>461</v>
      </c>
      <c r="F2346">
        <v>61</v>
      </c>
      <c r="G2346">
        <v>4.5</v>
      </c>
      <c r="H2346">
        <v>4.5</v>
      </c>
      <c r="I2346">
        <v>-190</v>
      </c>
    </row>
    <row r="2347" spans="1:9">
      <c r="A2347">
        <v>2346</v>
      </c>
      <c r="B2347">
        <v>111</v>
      </c>
      <c r="C2347">
        <v>700</v>
      </c>
      <c r="D2347" t="s">
        <v>451</v>
      </c>
      <c r="E2347" t="s">
        <v>493</v>
      </c>
      <c r="F2347">
        <v>81</v>
      </c>
      <c r="G2347">
        <v>7.5</v>
      </c>
      <c r="H2347">
        <v>8</v>
      </c>
      <c r="I2347">
        <v>-350</v>
      </c>
    </row>
    <row r="2348" spans="1:9">
      <c r="A2348">
        <v>2347</v>
      </c>
      <c r="B2348">
        <v>111</v>
      </c>
      <c r="C2348">
        <v>702</v>
      </c>
      <c r="D2348" t="s">
        <v>451</v>
      </c>
      <c r="E2348" t="s">
        <v>79</v>
      </c>
      <c r="F2348">
        <v>71</v>
      </c>
      <c r="G2348">
        <v>144</v>
      </c>
      <c r="H2348">
        <v>140.5</v>
      </c>
      <c r="I2348">
        <v>135</v>
      </c>
    </row>
    <row r="2349" spans="1:9">
      <c r="A2349">
        <v>2348</v>
      </c>
      <c r="B2349">
        <v>111</v>
      </c>
      <c r="C2349">
        <v>704</v>
      </c>
      <c r="D2349" t="s">
        <v>451</v>
      </c>
      <c r="E2349" t="s">
        <v>648</v>
      </c>
      <c r="F2349">
        <v>69</v>
      </c>
      <c r="G2349" t="s">
        <v>465</v>
      </c>
      <c r="H2349">
        <v>147</v>
      </c>
      <c r="I2349">
        <v>135</v>
      </c>
    </row>
    <row r="2350" spans="1:9">
      <c r="A2350">
        <v>2349</v>
      </c>
      <c r="B2350">
        <v>111</v>
      </c>
      <c r="C2350">
        <v>706</v>
      </c>
      <c r="D2350" t="s">
        <v>451</v>
      </c>
      <c r="E2350" t="s">
        <v>386</v>
      </c>
      <c r="F2350">
        <v>90</v>
      </c>
      <c r="G2350">
        <v>3</v>
      </c>
      <c r="H2350">
        <v>2.5</v>
      </c>
      <c r="I2350">
        <v>-140</v>
      </c>
    </row>
    <row r="2351" spans="1:9">
      <c r="A2351">
        <v>2350</v>
      </c>
      <c r="B2351">
        <v>111</v>
      </c>
      <c r="C2351">
        <v>708</v>
      </c>
      <c r="D2351" t="s">
        <v>451</v>
      </c>
      <c r="E2351" t="s">
        <v>45</v>
      </c>
      <c r="F2351">
        <v>82</v>
      </c>
      <c r="G2351">
        <v>147.5</v>
      </c>
      <c r="H2351">
        <v>148</v>
      </c>
      <c r="I2351">
        <v>125</v>
      </c>
    </row>
    <row r="2352" spans="1:9">
      <c r="A2352">
        <v>2351</v>
      </c>
      <c r="B2352">
        <v>111</v>
      </c>
      <c r="C2352">
        <v>710</v>
      </c>
      <c r="D2352" t="s">
        <v>451</v>
      </c>
      <c r="E2352" t="s">
        <v>494</v>
      </c>
      <c r="F2352">
        <v>78</v>
      </c>
      <c r="G2352">
        <v>3.5</v>
      </c>
      <c r="H2352">
        <v>1.5</v>
      </c>
      <c r="I2352">
        <v>-125</v>
      </c>
    </row>
    <row r="2353" spans="1:9">
      <c r="A2353">
        <v>2352</v>
      </c>
      <c r="B2353">
        <v>111</v>
      </c>
      <c r="C2353">
        <v>712</v>
      </c>
      <c r="D2353" t="s">
        <v>451</v>
      </c>
      <c r="E2353" t="s">
        <v>506</v>
      </c>
      <c r="F2353">
        <v>107</v>
      </c>
      <c r="G2353">
        <v>3.5</v>
      </c>
      <c r="H2353">
        <v>1.5</v>
      </c>
      <c r="I2353">
        <v>-125</v>
      </c>
    </row>
    <row r="2354" spans="1:9">
      <c r="A2354">
        <v>2353</v>
      </c>
      <c r="B2354">
        <v>111</v>
      </c>
      <c r="C2354">
        <v>714</v>
      </c>
      <c r="D2354" t="s">
        <v>451</v>
      </c>
      <c r="E2354" t="s">
        <v>500</v>
      </c>
      <c r="F2354">
        <v>73</v>
      </c>
      <c r="G2354">
        <v>145.5</v>
      </c>
      <c r="H2354">
        <v>146.5</v>
      </c>
      <c r="I2354">
        <v>425</v>
      </c>
    </row>
    <row r="2355" spans="1:9">
      <c r="A2355">
        <v>2354</v>
      </c>
      <c r="B2355">
        <v>111</v>
      </c>
      <c r="C2355">
        <v>716</v>
      </c>
      <c r="D2355" t="s">
        <v>451</v>
      </c>
      <c r="E2355" t="s">
        <v>606</v>
      </c>
      <c r="F2355">
        <v>103</v>
      </c>
      <c r="G2355">
        <v>150.5</v>
      </c>
      <c r="H2355">
        <v>150.5</v>
      </c>
      <c r="I2355">
        <v>220</v>
      </c>
    </row>
    <row r="2356" spans="1:9">
      <c r="A2356">
        <v>2355</v>
      </c>
      <c r="B2356">
        <v>111</v>
      </c>
      <c r="C2356">
        <v>718</v>
      </c>
      <c r="D2356" t="s">
        <v>451</v>
      </c>
      <c r="E2356" t="s">
        <v>140</v>
      </c>
      <c r="F2356">
        <v>83</v>
      </c>
      <c r="G2356">
        <v>3.5</v>
      </c>
      <c r="H2356">
        <v>3</v>
      </c>
      <c r="I2356">
        <v>-160</v>
      </c>
    </row>
    <row r="2357" spans="1:9">
      <c r="A2357">
        <v>2356</v>
      </c>
      <c r="B2357">
        <v>111</v>
      </c>
      <c r="C2357">
        <v>720</v>
      </c>
      <c r="D2357" t="s">
        <v>451</v>
      </c>
      <c r="E2357" t="s">
        <v>466</v>
      </c>
      <c r="F2357">
        <v>76</v>
      </c>
      <c r="G2357">
        <v>124.5</v>
      </c>
      <c r="H2357">
        <v>127.5</v>
      </c>
      <c r="I2357">
        <v>155</v>
      </c>
    </row>
    <row r="2358" spans="1:9">
      <c r="A2358">
        <v>2357</v>
      </c>
      <c r="B2358">
        <v>111</v>
      </c>
      <c r="C2358">
        <v>722</v>
      </c>
      <c r="D2358" t="s">
        <v>451</v>
      </c>
      <c r="E2358" t="s">
        <v>632</v>
      </c>
      <c r="F2358">
        <v>73</v>
      </c>
      <c r="G2358">
        <v>10</v>
      </c>
      <c r="H2358">
        <v>9.5</v>
      </c>
      <c r="I2358">
        <v>-420</v>
      </c>
    </row>
    <row r="2359" spans="1:9">
      <c r="A2359">
        <v>2358</v>
      </c>
      <c r="B2359">
        <v>111</v>
      </c>
      <c r="C2359">
        <v>724</v>
      </c>
      <c r="D2359" t="s">
        <v>451</v>
      </c>
      <c r="E2359" t="s">
        <v>367</v>
      </c>
      <c r="F2359">
        <v>68</v>
      </c>
      <c r="G2359">
        <v>1</v>
      </c>
      <c r="H2359">
        <v>2.5</v>
      </c>
      <c r="I2359">
        <v>-140</v>
      </c>
    </row>
    <row r="2360" spans="1:9">
      <c r="A2360">
        <v>2359</v>
      </c>
      <c r="B2360">
        <v>111</v>
      </c>
      <c r="C2360">
        <v>726</v>
      </c>
      <c r="D2360" t="s">
        <v>451</v>
      </c>
      <c r="E2360" t="s">
        <v>596</v>
      </c>
      <c r="F2360">
        <v>67</v>
      </c>
      <c r="G2360">
        <v>10</v>
      </c>
      <c r="H2360">
        <v>9.5</v>
      </c>
      <c r="I2360">
        <v>-450</v>
      </c>
    </row>
    <row r="2361" spans="1:9">
      <c r="A2361">
        <v>2360</v>
      </c>
      <c r="B2361">
        <v>111</v>
      </c>
      <c r="C2361">
        <v>728</v>
      </c>
      <c r="D2361" t="s">
        <v>451</v>
      </c>
      <c r="E2361" t="s">
        <v>474</v>
      </c>
      <c r="F2361">
        <v>63</v>
      </c>
      <c r="G2361">
        <v>5.5</v>
      </c>
      <c r="H2361">
        <v>7.5</v>
      </c>
      <c r="I2361">
        <v>-320</v>
      </c>
    </row>
    <row r="2362" spans="1:9">
      <c r="A2362">
        <v>2361</v>
      </c>
      <c r="B2362">
        <v>111</v>
      </c>
      <c r="C2362">
        <v>730</v>
      </c>
      <c r="D2362" t="s">
        <v>451</v>
      </c>
      <c r="E2362" t="s">
        <v>62</v>
      </c>
      <c r="F2362">
        <v>91</v>
      </c>
      <c r="G2362">
        <v>19.5</v>
      </c>
      <c r="H2362">
        <v>20</v>
      </c>
      <c r="I2362">
        <v>-3000</v>
      </c>
    </row>
    <row r="2363" spans="1:9">
      <c r="A2363">
        <v>2362</v>
      </c>
      <c r="B2363">
        <v>111</v>
      </c>
      <c r="C2363">
        <v>732</v>
      </c>
      <c r="D2363" t="s">
        <v>451</v>
      </c>
      <c r="E2363" t="s">
        <v>473</v>
      </c>
      <c r="F2363">
        <v>83</v>
      </c>
      <c r="G2363">
        <v>24</v>
      </c>
      <c r="H2363">
        <v>23</v>
      </c>
      <c r="I2363">
        <v>-5000</v>
      </c>
    </row>
    <row r="2364" spans="1:9">
      <c r="A2364">
        <v>2363</v>
      </c>
      <c r="B2364">
        <v>111</v>
      </c>
      <c r="C2364">
        <v>734</v>
      </c>
      <c r="D2364" t="s">
        <v>451</v>
      </c>
      <c r="E2364" t="s">
        <v>254</v>
      </c>
      <c r="F2364">
        <v>88</v>
      </c>
      <c r="G2364">
        <v>148.5</v>
      </c>
      <c r="H2364">
        <v>149</v>
      </c>
      <c r="I2364">
        <v>165</v>
      </c>
    </row>
    <row r="2365" spans="1:9">
      <c r="A2365">
        <v>2364</v>
      </c>
      <c r="B2365">
        <v>111</v>
      </c>
      <c r="C2365">
        <v>736</v>
      </c>
      <c r="D2365" t="s">
        <v>451</v>
      </c>
      <c r="E2365" t="s">
        <v>470</v>
      </c>
      <c r="F2365">
        <v>82</v>
      </c>
      <c r="G2365" t="s">
        <v>465</v>
      </c>
      <c r="H2365">
        <v>4.5</v>
      </c>
      <c r="I2365">
        <v>-180</v>
      </c>
    </row>
    <row r="2366" spans="1:9">
      <c r="A2366">
        <v>2365</v>
      </c>
      <c r="B2366">
        <v>111</v>
      </c>
      <c r="C2366">
        <v>738</v>
      </c>
      <c r="D2366" t="s">
        <v>451</v>
      </c>
      <c r="E2366" t="s">
        <v>68</v>
      </c>
      <c r="F2366">
        <v>78</v>
      </c>
      <c r="G2366">
        <v>11.5</v>
      </c>
      <c r="H2366">
        <v>10.5</v>
      </c>
      <c r="I2366">
        <v>-550</v>
      </c>
    </row>
    <row r="2367" spans="1:9">
      <c r="A2367">
        <v>2366</v>
      </c>
      <c r="B2367">
        <v>111</v>
      </c>
      <c r="C2367">
        <v>740</v>
      </c>
      <c r="D2367" t="s">
        <v>451</v>
      </c>
      <c r="E2367" t="s">
        <v>197</v>
      </c>
      <c r="F2367">
        <v>69</v>
      </c>
      <c r="G2367">
        <v>10</v>
      </c>
      <c r="H2367">
        <v>10.5</v>
      </c>
      <c r="I2367">
        <v>-600</v>
      </c>
    </row>
    <row r="2368" spans="1:9">
      <c r="A2368">
        <v>2367</v>
      </c>
      <c r="B2368">
        <v>111</v>
      </c>
      <c r="C2368">
        <v>742</v>
      </c>
      <c r="D2368" t="s">
        <v>451</v>
      </c>
      <c r="E2368" t="s">
        <v>126</v>
      </c>
      <c r="F2368">
        <v>83</v>
      </c>
      <c r="G2368">
        <v>18.5</v>
      </c>
      <c r="H2368">
        <v>16.5</v>
      </c>
      <c r="I2368">
        <v>-2000</v>
      </c>
    </row>
    <row r="2369" spans="1:9">
      <c r="A2369">
        <v>2368</v>
      </c>
      <c r="B2369">
        <v>111</v>
      </c>
      <c r="C2369">
        <v>744</v>
      </c>
      <c r="D2369" t="s">
        <v>451</v>
      </c>
      <c r="E2369" t="s">
        <v>467</v>
      </c>
      <c r="F2369">
        <v>90</v>
      </c>
      <c r="G2369">
        <v>8.5</v>
      </c>
      <c r="H2369">
        <v>8.5</v>
      </c>
      <c r="I2369">
        <v>-350</v>
      </c>
    </row>
    <row r="2370" spans="1:9">
      <c r="A2370">
        <v>2369</v>
      </c>
      <c r="B2370">
        <v>111</v>
      </c>
      <c r="C2370">
        <v>746</v>
      </c>
      <c r="D2370" t="s">
        <v>451</v>
      </c>
      <c r="E2370" t="s">
        <v>316</v>
      </c>
      <c r="F2370">
        <v>62</v>
      </c>
      <c r="G2370" t="s">
        <v>465</v>
      </c>
      <c r="H2370">
        <v>126.5</v>
      </c>
      <c r="I2370">
        <v>-105</v>
      </c>
    </row>
    <row r="2371" spans="1:9">
      <c r="A2371">
        <v>2370</v>
      </c>
      <c r="B2371">
        <v>111</v>
      </c>
      <c r="C2371">
        <v>748</v>
      </c>
      <c r="D2371" t="s">
        <v>451</v>
      </c>
      <c r="E2371" t="s">
        <v>123</v>
      </c>
      <c r="F2371">
        <v>79</v>
      </c>
      <c r="G2371">
        <v>8</v>
      </c>
      <c r="H2371">
        <v>6.5</v>
      </c>
      <c r="I2371">
        <v>-275</v>
      </c>
    </row>
    <row r="2372" spans="1:9">
      <c r="A2372">
        <v>2371</v>
      </c>
      <c r="B2372">
        <v>111</v>
      </c>
      <c r="C2372">
        <v>750</v>
      </c>
      <c r="D2372" t="s">
        <v>451</v>
      </c>
      <c r="E2372" t="s">
        <v>228</v>
      </c>
      <c r="F2372">
        <v>83</v>
      </c>
      <c r="G2372">
        <v>10.5</v>
      </c>
      <c r="H2372">
        <v>10</v>
      </c>
      <c r="I2372">
        <v>-500</v>
      </c>
    </row>
    <row r="2373" spans="1:9">
      <c r="A2373">
        <v>2372</v>
      </c>
      <c r="B2373">
        <v>111</v>
      </c>
      <c r="C2373">
        <v>752</v>
      </c>
      <c r="D2373" t="s">
        <v>451</v>
      </c>
      <c r="E2373" t="s">
        <v>574</v>
      </c>
      <c r="F2373">
        <v>70</v>
      </c>
      <c r="G2373">
        <v>8.5</v>
      </c>
      <c r="H2373">
        <v>9.5</v>
      </c>
      <c r="I2373">
        <v>-450</v>
      </c>
    </row>
    <row r="2374" spans="1:9">
      <c r="A2374">
        <v>2373</v>
      </c>
      <c r="B2374">
        <v>111</v>
      </c>
      <c r="C2374">
        <v>754</v>
      </c>
      <c r="D2374" t="s">
        <v>451</v>
      </c>
      <c r="E2374" t="s">
        <v>485</v>
      </c>
      <c r="F2374">
        <v>68</v>
      </c>
      <c r="G2374">
        <v>130.5</v>
      </c>
      <c r="I2374">
        <v>-110</v>
      </c>
    </row>
    <row r="2375" spans="1:9">
      <c r="A2375">
        <v>2374</v>
      </c>
      <c r="B2375">
        <v>111</v>
      </c>
      <c r="C2375">
        <v>756</v>
      </c>
      <c r="D2375" t="s">
        <v>451</v>
      </c>
      <c r="E2375" t="s">
        <v>660</v>
      </c>
      <c r="F2375">
        <v>48</v>
      </c>
      <c r="G2375">
        <v>120</v>
      </c>
      <c r="H2375">
        <v>121</v>
      </c>
      <c r="I2375">
        <v>350</v>
      </c>
    </row>
    <row r="2376" spans="1:9">
      <c r="A2376">
        <v>2375</v>
      </c>
      <c r="B2376">
        <v>111</v>
      </c>
      <c r="C2376">
        <v>758</v>
      </c>
      <c r="D2376" t="s">
        <v>451</v>
      </c>
      <c r="E2376" t="s">
        <v>481</v>
      </c>
      <c r="F2376">
        <v>67</v>
      </c>
      <c r="G2376" t="s">
        <v>465</v>
      </c>
      <c r="H2376">
        <v>1</v>
      </c>
      <c r="I2376">
        <v>-110</v>
      </c>
    </row>
    <row r="2377" spans="1:9">
      <c r="A2377">
        <v>2376</v>
      </c>
      <c r="B2377">
        <v>111</v>
      </c>
      <c r="C2377">
        <v>760</v>
      </c>
      <c r="D2377" t="s">
        <v>451</v>
      </c>
      <c r="E2377" t="s">
        <v>654</v>
      </c>
      <c r="F2377">
        <v>54</v>
      </c>
      <c r="G2377">
        <v>140.5</v>
      </c>
      <c r="H2377">
        <v>137.5</v>
      </c>
      <c r="I2377">
        <v>250</v>
      </c>
    </row>
    <row r="2378" spans="1:9">
      <c r="A2378">
        <v>2377</v>
      </c>
      <c r="B2378">
        <v>111</v>
      </c>
      <c r="C2378">
        <v>764</v>
      </c>
      <c r="D2378" t="s">
        <v>451</v>
      </c>
      <c r="E2378" t="s">
        <v>464</v>
      </c>
      <c r="F2378">
        <v>66</v>
      </c>
      <c r="G2378">
        <v>11.5</v>
      </c>
      <c r="H2378">
        <v>12.5</v>
      </c>
      <c r="I2378">
        <v>-800</v>
      </c>
    </row>
    <row r="2379" spans="1:9">
      <c r="A2379">
        <v>2378</v>
      </c>
      <c r="B2379">
        <v>111</v>
      </c>
      <c r="C2379">
        <v>766</v>
      </c>
      <c r="D2379" t="s">
        <v>451</v>
      </c>
      <c r="E2379" t="s">
        <v>133</v>
      </c>
      <c r="F2379">
        <v>66</v>
      </c>
      <c r="G2379">
        <v>1</v>
      </c>
      <c r="H2379">
        <v>1.5</v>
      </c>
      <c r="I2379">
        <v>-130</v>
      </c>
    </row>
    <row r="2380" spans="1:9">
      <c r="A2380">
        <v>2379</v>
      </c>
      <c r="B2380">
        <v>111</v>
      </c>
      <c r="C2380">
        <v>306506</v>
      </c>
      <c r="D2380" t="s">
        <v>451</v>
      </c>
      <c r="E2380" t="s">
        <v>309</v>
      </c>
      <c r="F2380">
        <v>72</v>
      </c>
      <c r="G2380">
        <v>1</v>
      </c>
      <c r="H2380">
        <v>1.5</v>
      </c>
      <c r="I2380">
        <v>-125</v>
      </c>
    </row>
    <row r="2381" spans="1:9">
      <c r="A2381">
        <v>2380</v>
      </c>
      <c r="B2381">
        <v>111</v>
      </c>
      <c r="C2381">
        <v>306508</v>
      </c>
      <c r="D2381" t="s">
        <v>451</v>
      </c>
      <c r="E2381" t="s">
        <v>579</v>
      </c>
      <c r="F2381">
        <v>80</v>
      </c>
      <c r="G2381">
        <v>1.5</v>
      </c>
      <c r="H2381">
        <v>1</v>
      </c>
      <c r="I2381">
        <v>-110</v>
      </c>
    </row>
    <row r="2382" spans="1:9">
      <c r="A2382">
        <v>2381</v>
      </c>
      <c r="B2382">
        <v>111</v>
      </c>
      <c r="C2382">
        <v>306510</v>
      </c>
      <c r="D2382" t="s">
        <v>451</v>
      </c>
      <c r="E2382" t="s">
        <v>154</v>
      </c>
      <c r="F2382">
        <v>76</v>
      </c>
      <c r="G2382">
        <v>4.5</v>
      </c>
      <c r="H2382">
        <v>5</v>
      </c>
      <c r="I2382">
        <v>-210</v>
      </c>
    </row>
    <row r="2383" spans="1:9">
      <c r="A2383">
        <v>2382</v>
      </c>
      <c r="B2383">
        <v>111</v>
      </c>
      <c r="C2383">
        <v>306512</v>
      </c>
      <c r="D2383" t="s">
        <v>451</v>
      </c>
      <c r="E2383" t="s">
        <v>330</v>
      </c>
      <c r="F2383">
        <v>52</v>
      </c>
      <c r="G2383">
        <v>142.5</v>
      </c>
      <c r="H2383">
        <v>1</v>
      </c>
      <c r="I2383">
        <v>-115</v>
      </c>
    </row>
    <row r="2384" spans="1:9">
      <c r="A2384">
        <v>2383</v>
      </c>
      <c r="B2384">
        <v>111</v>
      </c>
      <c r="C2384">
        <v>306514</v>
      </c>
      <c r="D2384" t="s">
        <v>451</v>
      </c>
      <c r="E2384" t="s">
        <v>231</v>
      </c>
      <c r="F2384">
        <v>86</v>
      </c>
      <c r="G2384">
        <v>10</v>
      </c>
      <c r="H2384">
        <v>11.5</v>
      </c>
      <c r="I2384">
        <v>-650</v>
      </c>
    </row>
    <row r="2385" spans="1:9">
      <c r="A2385">
        <v>2384</v>
      </c>
      <c r="B2385">
        <v>111</v>
      </c>
      <c r="C2385">
        <v>306516</v>
      </c>
      <c r="D2385" t="s">
        <v>451</v>
      </c>
      <c r="E2385" t="s">
        <v>297</v>
      </c>
      <c r="F2385">
        <v>78</v>
      </c>
      <c r="G2385">
        <v>122.5</v>
      </c>
      <c r="H2385">
        <v>125.5</v>
      </c>
      <c r="I2385">
        <v>250</v>
      </c>
    </row>
    <row r="2386" spans="1:9">
      <c r="A2386">
        <v>2385</v>
      </c>
      <c r="B2386">
        <v>111</v>
      </c>
      <c r="C2386">
        <v>306518</v>
      </c>
      <c r="D2386" t="s">
        <v>451</v>
      </c>
      <c r="E2386" t="s">
        <v>240</v>
      </c>
      <c r="F2386">
        <v>58</v>
      </c>
      <c r="G2386">
        <v>2.5</v>
      </c>
      <c r="H2386">
        <v>3.5</v>
      </c>
      <c r="I2386">
        <v>-160</v>
      </c>
    </row>
    <row r="2387" spans="1:9">
      <c r="A2387">
        <v>2386</v>
      </c>
      <c r="B2387">
        <v>111</v>
      </c>
      <c r="C2387">
        <v>306520</v>
      </c>
      <c r="D2387" t="s">
        <v>451</v>
      </c>
      <c r="E2387" t="s">
        <v>593</v>
      </c>
      <c r="F2387">
        <v>63</v>
      </c>
      <c r="G2387">
        <v>1.5</v>
      </c>
      <c r="H2387">
        <v>2.5</v>
      </c>
      <c r="I2387">
        <v>-140</v>
      </c>
    </row>
    <row r="2388" spans="1:9">
      <c r="A2388">
        <v>2387</v>
      </c>
      <c r="B2388">
        <v>111</v>
      </c>
      <c r="C2388">
        <v>306522</v>
      </c>
      <c r="D2388" t="s">
        <v>451</v>
      </c>
      <c r="E2388" t="s">
        <v>229</v>
      </c>
      <c r="F2388">
        <v>71</v>
      </c>
      <c r="G2388">
        <v>2.5</v>
      </c>
      <c r="H2388">
        <v>1.5</v>
      </c>
      <c r="I2388">
        <v>-125</v>
      </c>
    </row>
    <row r="2389" spans="1:9">
      <c r="A2389">
        <v>2388</v>
      </c>
      <c r="B2389">
        <v>111</v>
      </c>
      <c r="C2389">
        <v>306524</v>
      </c>
      <c r="D2389" t="s">
        <v>451</v>
      </c>
      <c r="E2389" t="s">
        <v>611</v>
      </c>
      <c r="F2389">
        <v>106</v>
      </c>
      <c r="G2389" t="s">
        <v>465</v>
      </c>
      <c r="H2389">
        <v>153.5</v>
      </c>
      <c r="I2389">
        <v>105</v>
      </c>
    </row>
    <row r="2390" spans="1:9">
      <c r="A2390">
        <v>2389</v>
      </c>
      <c r="B2390">
        <v>111</v>
      </c>
      <c r="C2390">
        <v>306526</v>
      </c>
      <c r="D2390" t="s">
        <v>451</v>
      </c>
      <c r="E2390" t="s">
        <v>313</v>
      </c>
      <c r="F2390">
        <v>50</v>
      </c>
      <c r="G2390">
        <v>6.5</v>
      </c>
      <c r="H2390">
        <v>6.5</v>
      </c>
      <c r="I2390">
        <v>-260</v>
      </c>
    </row>
    <row r="2391" spans="1:9">
      <c r="A2391">
        <v>2390</v>
      </c>
      <c r="B2391">
        <v>111</v>
      </c>
      <c r="C2391">
        <v>306528</v>
      </c>
      <c r="D2391" t="s">
        <v>451</v>
      </c>
      <c r="E2391" t="s">
        <v>424</v>
      </c>
      <c r="F2391">
        <v>77</v>
      </c>
      <c r="G2391">
        <v>10.5</v>
      </c>
      <c r="H2391">
        <v>10.5</v>
      </c>
      <c r="I2391">
        <v>-550</v>
      </c>
    </row>
    <row r="2392" spans="1:9">
      <c r="A2392">
        <v>2391</v>
      </c>
      <c r="B2392">
        <v>111</v>
      </c>
      <c r="C2392">
        <v>306530</v>
      </c>
      <c r="D2392" t="s">
        <v>451</v>
      </c>
      <c r="E2392" t="s">
        <v>314</v>
      </c>
      <c r="F2392">
        <v>57</v>
      </c>
      <c r="G2392">
        <v>7</v>
      </c>
      <c r="H2392">
        <v>8</v>
      </c>
      <c r="I2392">
        <v>-330</v>
      </c>
    </row>
    <row r="2393" spans="1:9">
      <c r="A2393">
        <v>2392</v>
      </c>
      <c r="B2393">
        <v>112</v>
      </c>
      <c r="C2393">
        <v>774</v>
      </c>
      <c r="D2393" t="s">
        <v>451</v>
      </c>
      <c r="E2393" t="s">
        <v>453</v>
      </c>
      <c r="F2393">
        <v>67</v>
      </c>
      <c r="G2393">
        <v>15.5</v>
      </c>
      <c r="H2393">
        <v>14.5</v>
      </c>
      <c r="I2393">
        <v>-1200</v>
      </c>
    </row>
    <row r="2394" spans="1:9">
      <c r="A2394">
        <v>2393</v>
      </c>
      <c r="B2394">
        <v>112</v>
      </c>
      <c r="C2394">
        <v>776</v>
      </c>
      <c r="D2394" t="s">
        <v>451</v>
      </c>
      <c r="E2394" t="s">
        <v>529</v>
      </c>
      <c r="F2394">
        <v>65</v>
      </c>
      <c r="G2394">
        <v>4</v>
      </c>
      <c r="H2394">
        <v>4</v>
      </c>
      <c r="I2394">
        <v>-175</v>
      </c>
    </row>
    <row r="2395" spans="1:9">
      <c r="A2395">
        <v>2394</v>
      </c>
      <c r="B2395">
        <v>112</v>
      </c>
      <c r="C2395">
        <v>778</v>
      </c>
      <c r="D2395" t="s">
        <v>451</v>
      </c>
      <c r="E2395" t="s">
        <v>643</v>
      </c>
      <c r="F2395">
        <v>67</v>
      </c>
      <c r="G2395">
        <v>123.5</v>
      </c>
      <c r="H2395">
        <v>124</v>
      </c>
      <c r="I2395">
        <v>175</v>
      </c>
    </row>
    <row r="2396" spans="1:9">
      <c r="A2396">
        <v>2395</v>
      </c>
      <c r="B2396">
        <v>112</v>
      </c>
      <c r="C2396">
        <v>780</v>
      </c>
      <c r="D2396" t="s">
        <v>451</v>
      </c>
      <c r="E2396" t="s">
        <v>491</v>
      </c>
      <c r="F2396">
        <v>66</v>
      </c>
      <c r="G2396">
        <v>7</v>
      </c>
      <c r="H2396">
        <v>7.5</v>
      </c>
      <c r="I2396">
        <v>-360</v>
      </c>
    </row>
    <row r="2397" spans="1:9">
      <c r="A2397">
        <v>2396</v>
      </c>
      <c r="B2397">
        <v>112</v>
      </c>
      <c r="C2397">
        <v>782</v>
      </c>
      <c r="D2397" t="s">
        <v>451</v>
      </c>
      <c r="E2397" t="s">
        <v>334</v>
      </c>
      <c r="F2397">
        <v>55</v>
      </c>
      <c r="G2397">
        <v>136</v>
      </c>
      <c r="H2397">
        <v>136</v>
      </c>
      <c r="I2397">
        <v>900</v>
      </c>
    </row>
    <row r="2398" spans="1:9">
      <c r="A2398">
        <v>2397</v>
      </c>
      <c r="B2398">
        <v>112</v>
      </c>
      <c r="C2398">
        <v>784</v>
      </c>
      <c r="D2398" t="s">
        <v>451</v>
      </c>
      <c r="E2398" t="s">
        <v>576</v>
      </c>
      <c r="F2398">
        <v>79</v>
      </c>
      <c r="G2398">
        <v>159.5</v>
      </c>
      <c r="H2398">
        <v>153.5</v>
      </c>
      <c r="I2398">
        <v>110</v>
      </c>
    </row>
    <row r="2399" spans="1:9">
      <c r="A2399">
        <v>2398</v>
      </c>
      <c r="B2399">
        <v>112</v>
      </c>
      <c r="C2399">
        <v>786</v>
      </c>
      <c r="D2399" t="s">
        <v>451</v>
      </c>
      <c r="E2399" t="s">
        <v>397</v>
      </c>
      <c r="F2399">
        <v>69</v>
      </c>
      <c r="G2399">
        <v>3.5</v>
      </c>
      <c r="H2399">
        <v>5.5</v>
      </c>
      <c r="I2399">
        <v>-235</v>
      </c>
    </row>
    <row r="2400" spans="1:9">
      <c r="A2400">
        <v>2399</v>
      </c>
      <c r="B2400">
        <v>112</v>
      </c>
      <c r="C2400">
        <v>788</v>
      </c>
      <c r="D2400" t="s">
        <v>451</v>
      </c>
      <c r="E2400" t="s">
        <v>346</v>
      </c>
      <c r="F2400">
        <v>93</v>
      </c>
      <c r="G2400">
        <v>4.5</v>
      </c>
      <c r="H2400">
        <v>5.5</v>
      </c>
      <c r="I2400">
        <v>-220</v>
      </c>
    </row>
    <row r="2401" spans="1:9">
      <c r="A2401">
        <v>2400</v>
      </c>
      <c r="B2401">
        <v>112</v>
      </c>
      <c r="C2401">
        <v>790</v>
      </c>
      <c r="D2401" t="s">
        <v>451</v>
      </c>
      <c r="E2401" t="s">
        <v>547</v>
      </c>
      <c r="F2401">
        <v>53</v>
      </c>
      <c r="G2401">
        <v>129.5</v>
      </c>
      <c r="H2401">
        <v>131.5</v>
      </c>
      <c r="I2401">
        <v>120</v>
      </c>
    </row>
    <row r="2402" spans="1:9">
      <c r="A2402">
        <v>2401</v>
      </c>
      <c r="B2402">
        <v>112</v>
      </c>
      <c r="C2402">
        <v>792</v>
      </c>
      <c r="D2402" t="s">
        <v>451</v>
      </c>
      <c r="E2402" t="s">
        <v>657</v>
      </c>
      <c r="F2402">
        <v>73</v>
      </c>
      <c r="G2402">
        <v>143.5</v>
      </c>
      <c r="H2402">
        <v>141.5</v>
      </c>
      <c r="I2402">
        <v>280</v>
      </c>
    </row>
    <row r="2403" spans="1:9">
      <c r="A2403">
        <v>2402</v>
      </c>
      <c r="B2403">
        <v>112</v>
      </c>
      <c r="C2403">
        <v>794</v>
      </c>
      <c r="D2403" t="s">
        <v>451</v>
      </c>
      <c r="E2403" t="s">
        <v>625</v>
      </c>
      <c r="F2403">
        <v>81</v>
      </c>
      <c r="G2403">
        <v>2.5</v>
      </c>
      <c r="H2403">
        <v>1.5</v>
      </c>
      <c r="I2403">
        <v>-125</v>
      </c>
    </row>
    <row r="2404" spans="1:9">
      <c r="A2404">
        <v>2403</v>
      </c>
      <c r="B2404">
        <v>112</v>
      </c>
      <c r="C2404">
        <v>796</v>
      </c>
      <c r="D2404" t="s">
        <v>451</v>
      </c>
      <c r="E2404" t="s">
        <v>649</v>
      </c>
      <c r="F2404">
        <v>94</v>
      </c>
      <c r="G2404">
        <v>8</v>
      </c>
      <c r="H2404">
        <v>10</v>
      </c>
      <c r="I2404">
        <v>-550</v>
      </c>
    </row>
    <row r="2405" spans="1:9">
      <c r="A2405">
        <v>2404</v>
      </c>
      <c r="B2405">
        <v>112</v>
      </c>
      <c r="C2405">
        <v>798</v>
      </c>
      <c r="D2405" t="s">
        <v>451</v>
      </c>
      <c r="E2405" t="s">
        <v>613</v>
      </c>
      <c r="F2405">
        <v>58</v>
      </c>
      <c r="G2405">
        <v>121.5</v>
      </c>
      <c r="H2405">
        <v>122</v>
      </c>
      <c r="I2405">
        <v>125</v>
      </c>
    </row>
    <row r="2406" spans="1:9">
      <c r="A2406">
        <v>2405</v>
      </c>
      <c r="B2406">
        <v>112</v>
      </c>
      <c r="C2406">
        <v>800</v>
      </c>
      <c r="D2406" t="s">
        <v>451</v>
      </c>
      <c r="E2406" t="s">
        <v>655</v>
      </c>
      <c r="F2406">
        <v>87</v>
      </c>
      <c r="G2406">
        <v>15.5</v>
      </c>
      <c r="H2406">
        <v>15.5</v>
      </c>
      <c r="I2406">
        <v>-1600</v>
      </c>
    </row>
    <row r="2407" spans="1:9">
      <c r="A2407">
        <v>2406</v>
      </c>
      <c r="B2407">
        <v>112</v>
      </c>
      <c r="C2407">
        <v>802</v>
      </c>
      <c r="D2407" t="s">
        <v>451</v>
      </c>
      <c r="E2407" t="s">
        <v>617</v>
      </c>
      <c r="F2407">
        <v>80</v>
      </c>
      <c r="G2407">
        <v>2</v>
      </c>
      <c r="H2407">
        <v>130</v>
      </c>
      <c r="I2407">
        <v>100</v>
      </c>
    </row>
    <row r="2408" spans="1:9">
      <c r="A2408">
        <v>2407</v>
      </c>
      <c r="B2408">
        <v>112</v>
      </c>
      <c r="C2408">
        <v>804</v>
      </c>
      <c r="D2408" t="s">
        <v>451</v>
      </c>
      <c r="E2408" t="s">
        <v>624</v>
      </c>
      <c r="F2408">
        <v>67</v>
      </c>
      <c r="G2408">
        <v>144</v>
      </c>
      <c r="H2408">
        <v>144.5</v>
      </c>
      <c r="I2408">
        <v>400</v>
      </c>
    </row>
    <row r="2409" spans="1:9">
      <c r="A2409">
        <v>2408</v>
      </c>
      <c r="B2409">
        <v>112</v>
      </c>
      <c r="C2409">
        <v>806</v>
      </c>
      <c r="D2409" t="s">
        <v>451</v>
      </c>
      <c r="E2409" t="s">
        <v>573</v>
      </c>
      <c r="F2409">
        <v>63</v>
      </c>
      <c r="G2409">
        <v>139.5</v>
      </c>
      <c r="H2409">
        <v>142</v>
      </c>
      <c r="I2409">
        <v>135</v>
      </c>
    </row>
    <row r="2410" spans="1:9">
      <c r="A2410">
        <v>2409</v>
      </c>
      <c r="B2410">
        <v>112</v>
      </c>
      <c r="C2410">
        <v>808</v>
      </c>
      <c r="D2410" t="s">
        <v>451</v>
      </c>
      <c r="E2410" t="s">
        <v>557</v>
      </c>
      <c r="F2410">
        <v>69</v>
      </c>
      <c r="G2410">
        <v>6</v>
      </c>
      <c r="H2410">
        <v>4.5</v>
      </c>
      <c r="I2410">
        <v>-200</v>
      </c>
    </row>
    <row r="2411" spans="1:9">
      <c r="A2411">
        <v>2410</v>
      </c>
      <c r="B2411">
        <v>112</v>
      </c>
      <c r="C2411">
        <v>810</v>
      </c>
      <c r="D2411" t="s">
        <v>451</v>
      </c>
      <c r="E2411" t="s">
        <v>527</v>
      </c>
      <c r="F2411">
        <v>62</v>
      </c>
      <c r="G2411">
        <v>135</v>
      </c>
      <c r="H2411">
        <v>135.5</v>
      </c>
      <c r="I2411">
        <v>265</v>
      </c>
    </row>
    <row r="2412" spans="1:9">
      <c r="A2412">
        <v>2411</v>
      </c>
      <c r="B2412">
        <v>112</v>
      </c>
      <c r="C2412">
        <v>812</v>
      </c>
      <c r="D2412" t="s">
        <v>451</v>
      </c>
      <c r="E2412" t="s">
        <v>586</v>
      </c>
      <c r="F2412">
        <v>79</v>
      </c>
      <c r="G2412">
        <v>1.5</v>
      </c>
      <c r="H2412">
        <v>2</v>
      </c>
      <c r="I2412">
        <v>-135</v>
      </c>
    </row>
    <row r="2413" spans="1:9">
      <c r="A2413">
        <v>2412</v>
      </c>
      <c r="B2413">
        <v>112</v>
      </c>
      <c r="C2413">
        <v>814</v>
      </c>
      <c r="D2413" t="s">
        <v>451</v>
      </c>
      <c r="E2413" t="s">
        <v>558</v>
      </c>
      <c r="F2413">
        <v>74</v>
      </c>
      <c r="G2413">
        <v>7.5</v>
      </c>
      <c r="H2413">
        <v>7.5</v>
      </c>
      <c r="I2413">
        <v>-310</v>
      </c>
    </row>
    <row r="2414" spans="1:9">
      <c r="A2414">
        <v>2413</v>
      </c>
      <c r="B2414">
        <v>112</v>
      </c>
      <c r="C2414">
        <v>816</v>
      </c>
      <c r="D2414" t="s">
        <v>451</v>
      </c>
      <c r="E2414" t="s">
        <v>483</v>
      </c>
      <c r="F2414">
        <v>76</v>
      </c>
      <c r="G2414">
        <v>13</v>
      </c>
      <c r="H2414">
        <v>14</v>
      </c>
      <c r="I2414">
        <v>-1200</v>
      </c>
    </row>
    <row r="2415" spans="1:9">
      <c r="A2415">
        <v>2414</v>
      </c>
      <c r="B2415">
        <v>112</v>
      </c>
      <c r="C2415">
        <v>818</v>
      </c>
      <c r="D2415" t="s">
        <v>451</v>
      </c>
      <c r="E2415" t="s">
        <v>548</v>
      </c>
      <c r="F2415">
        <v>72</v>
      </c>
      <c r="G2415" t="s">
        <v>465</v>
      </c>
      <c r="H2415">
        <v>141.5</v>
      </c>
      <c r="I2415">
        <v>145</v>
      </c>
    </row>
    <row r="2416" spans="1:9">
      <c r="A2416">
        <v>2415</v>
      </c>
      <c r="B2416">
        <v>112</v>
      </c>
      <c r="C2416">
        <v>820</v>
      </c>
      <c r="D2416" t="s">
        <v>451</v>
      </c>
      <c r="E2416" t="s">
        <v>652</v>
      </c>
      <c r="F2416">
        <v>81</v>
      </c>
      <c r="G2416">
        <v>11.5</v>
      </c>
      <c r="H2416">
        <v>11</v>
      </c>
      <c r="I2416">
        <v>-650</v>
      </c>
    </row>
    <row r="2417" spans="1:9">
      <c r="A2417">
        <v>2416</v>
      </c>
      <c r="B2417">
        <v>112</v>
      </c>
      <c r="C2417">
        <v>822</v>
      </c>
      <c r="D2417" t="s">
        <v>451</v>
      </c>
      <c r="E2417" t="s">
        <v>635</v>
      </c>
      <c r="F2417">
        <v>86</v>
      </c>
      <c r="G2417">
        <v>142</v>
      </c>
      <c r="H2417">
        <v>141</v>
      </c>
      <c r="I2417">
        <v>-110</v>
      </c>
    </row>
    <row r="2418" spans="1:9">
      <c r="A2418">
        <v>2417</v>
      </c>
      <c r="B2418">
        <v>112</v>
      </c>
      <c r="C2418">
        <v>824</v>
      </c>
      <c r="D2418" t="s">
        <v>451</v>
      </c>
      <c r="E2418" t="s">
        <v>460</v>
      </c>
      <c r="F2418">
        <v>70</v>
      </c>
      <c r="G2418">
        <v>1</v>
      </c>
      <c r="H2418">
        <v>143.5</v>
      </c>
      <c r="I2418">
        <v>-110</v>
      </c>
    </row>
    <row r="2419" spans="1:9">
      <c r="A2419">
        <v>2418</v>
      </c>
      <c r="B2419">
        <v>112</v>
      </c>
      <c r="C2419">
        <v>826</v>
      </c>
      <c r="D2419" t="s">
        <v>451</v>
      </c>
      <c r="E2419" t="s">
        <v>204</v>
      </c>
      <c r="F2419">
        <v>57</v>
      </c>
      <c r="G2419">
        <v>4.5</v>
      </c>
      <c r="H2419">
        <v>4</v>
      </c>
      <c r="I2419">
        <v>-175</v>
      </c>
    </row>
    <row r="2420" spans="1:9">
      <c r="A2420">
        <v>2419</v>
      </c>
      <c r="B2420">
        <v>112</v>
      </c>
      <c r="C2420">
        <v>828</v>
      </c>
      <c r="D2420" t="s">
        <v>451</v>
      </c>
      <c r="E2420" t="s">
        <v>207</v>
      </c>
      <c r="F2420">
        <v>68</v>
      </c>
      <c r="G2420">
        <v>2.5</v>
      </c>
      <c r="H2420">
        <v>3.5</v>
      </c>
      <c r="I2420">
        <v>-165</v>
      </c>
    </row>
    <row r="2421" spans="1:9">
      <c r="A2421">
        <v>2420</v>
      </c>
      <c r="B2421">
        <v>112</v>
      </c>
      <c r="C2421">
        <v>830</v>
      </c>
      <c r="D2421" t="s">
        <v>451</v>
      </c>
      <c r="E2421" t="s">
        <v>217</v>
      </c>
      <c r="F2421">
        <v>73</v>
      </c>
      <c r="G2421">
        <v>3.5</v>
      </c>
      <c r="H2421">
        <v>5</v>
      </c>
      <c r="I2421">
        <v>-220</v>
      </c>
    </row>
    <row r="2422" spans="1:9">
      <c r="A2422">
        <v>2421</v>
      </c>
      <c r="B2422">
        <v>112</v>
      </c>
      <c r="C2422">
        <v>832</v>
      </c>
      <c r="D2422" t="s">
        <v>451</v>
      </c>
      <c r="E2422" t="s">
        <v>477</v>
      </c>
      <c r="F2422">
        <v>80</v>
      </c>
      <c r="G2422">
        <v>12</v>
      </c>
      <c r="H2422">
        <v>11</v>
      </c>
      <c r="I2422">
        <v>-600</v>
      </c>
    </row>
    <row r="2423" spans="1:9">
      <c r="A2423">
        <v>2422</v>
      </c>
      <c r="B2423">
        <v>112</v>
      </c>
      <c r="C2423">
        <v>834</v>
      </c>
      <c r="D2423" t="s">
        <v>451</v>
      </c>
      <c r="E2423" t="s">
        <v>549</v>
      </c>
      <c r="F2423">
        <v>66</v>
      </c>
      <c r="G2423">
        <v>4</v>
      </c>
      <c r="H2423">
        <v>3.5</v>
      </c>
      <c r="I2423">
        <v>-165</v>
      </c>
    </row>
    <row r="2424" spans="1:9">
      <c r="A2424">
        <v>2423</v>
      </c>
      <c r="B2424">
        <v>112</v>
      </c>
      <c r="C2424">
        <v>836</v>
      </c>
      <c r="D2424" t="s">
        <v>451</v>
      </c>
      <c r="E2424" t="s">
        <v>24</v>
      </c>
      <c r="F2424">
        <v>89</v>
      </c>
      <c r="G2424">
        <v>7</v>
      </c>
      <c r="H2424">
        <v>8</v>
      </c>
      <c r="I2424">
        <v>-350</v>
      </c>
    </row>
    <row r="2425" spans="1:9">
      <c r="A2425">
        <v>2424</v>
      </c>
      <c r="B2425">
        <v>112</v>
      </c>
      <c r="C2425">
        <v>838</v>
      </c>
      <c r="D2425" t="s">
        <v>451</v>
      </c>
      <c r="E2425" t="s">
        <v>186</v>
      </c>
      <c r="F2425">
        <v>74</v>
      </c>
      <c r="G2425">
        <v>150</v>
      </c>
      <c r="H2425">
        <v>154.5</v>
      </c>
      <c r="I2425">
        <v>230</v>
      </c>
    </row>
    <row r="2426" spans="1:9">
      <c r="A2426">
        <v>2425</v>
      </c>
      <c r="B2426">
        <v>112</v>
      </c>
      <c r="C2426">
        <v>840</v>
      </c>
      <c r="D2426" t="s">
        <v>451</v>
      </c>
      <c r="E2426" t="s">
        <v>619</v>
      </c>
      <c r="F2426">
        <v>75</v>
      </c>
      <c r="G2426">
        <v>6</v>
      </c>
      <c r="H2426">
        <v>8</v>
      </c>
      <c r="I2426">
        <v>-320</v>
      </c>
    </row>
    <row r="2427" spans="1:9">
      <c r="A2427">
        <v>2426</v>
      </c>
      <c r="B2427">
        <v>112</v>
      </c>
      <c r="C2427">
        <v>842</v>
      </c>
      <c r="D2427" t="s">
        <v>451</v>
      </c>
      <c r="E2427" t="s">
        <v>559</v>
      </c>
      <c r="F2427">
        <v>69</v>
      </c>
      <c r="G2427">
        <v>3</v>
      </c>
      <c r="H2427">
        <v>4</v>
      </c>
      <c r="I2427">
        <v>-175</v>
      </c>
    </row>
    <row r="2428" spans="1:9">
      <c r="A2428">
        <v>2427</v>
      </c>
      <c r="B2428">
        <v>112</v>
      </c>
      <c r="C2428">
        <v>844</v>
      </c>
      <c r="D2428" t="s">
        <v>451</v>
      </c>
      <c r="E2428" t="s">
        <v>650</v>
      </c>
      <c r="F2428">
        <v>72</v>
      </c>
      <c r="G2428">
        <v>4.5</v>
      </c>
      <c r="H2428">
        <v>3.5</v>
      </c>
      <c r="I2428">
        <v>-175</v>
      </c>
    </row>
    <row r="2429" spans="1:9">
      <c r="A2429">
        <v>2428</v>
      </c>
      <c r="B2429">
        <v>112</v>
      </c>
      <c r="C2429">
        <v>846</v>
      </c>
      <c r="D2429" t="s">
        <v>451</v>
      </c>
      <c r="E2429" t="s">
        <v>525</v>
      </c>
      <c r="F2429">
        <v>92</v>
      </c>
      <c r="G2429">
        <v>1.5</v>
      </c>
      <c r="H2429">
        <v>2.5</v>
      </c>
      <c r="I2429">
        <v>-145</v>
      </c>
    </row>
    <row r="2430" spans="1:9">
      <c r="A2430">
        <v>2429</v>
      </c>
      <c r="B2430">
        <v>112</v>
      </c>
      <c r="C2430">
        <v>848</v>
      </c>
      <c r="D2430" t="s">
        <v>451</v>
      </c>
      <c r="E2430" t="s">
        <v>526</v>
      </c>
      <c r="F2430">
        <v>92</v>
      </c>
      <c r="G2430">
        <v>148.5</v>
      </c>
      <c r="H2430">
        <v>149.5</v>
      </c>
      <c r="I2430">
        <v>115</v>
      </c>
    </row>
    <row r="2431" spans="1:9">
      <c r="A2431">
        <v>2430</v>
      </c>
      <c r="B2431">
        <v>112</v>
      </c>
      <c r="C2431">
        <v>850</v>
      </c>
      <c r="D2431" t="s">
        <v>451</v>
      </c>
      <c r="E2431" t="s">
        <v>374</v>
      </c>
      <c r="F2431">
        <v>68</v>
      </c>
      <c r="G2431">
        <v>12</v>
      </c>
      <c r="H2431">
        <v>13</v>
      </c>
      <c r="I2431">
        <v>-1000</v>
      </c>
    </row>
    <row r="2432" spans="1:9">
      <c r="A2432">
        <v>2431</v>
      </c>
      <c r="B2432">
        <v>112</v>
      </c>
      <c r="C2432">
        <v>852</v>
      </c>
      <c r="D2432" t="s">
        <v>451</v>
      </c>
      <c r="E2432" t="s">
        <v>486</v>
      </c>
      <c r="F2432">
        <v>86</v>
      </c>
      <c r="G2432">
        <v>1</v>
      </c>
      <c r="H2432">
        <v>2.5</v>
      </c>
      <c r="I2432">
        <v>-145</v>
      </c>
    </row>
    <row r="2433" spans="1:9">
      <c r="A2433">
        <v>2432</v>
      </c>
      <c r="B2433">
        <v>112</v>
      </c>
      <c r="C2433">
        <v>854</v>
      </c>
      <c r="D2433" t="s">
        <v>451</v>
      </c>
      <c r="E2433" t="s">
        <v>487</v>
      </c>
      <c r="F2433">
        <v>74</v>
      </c>
      <c r="G2433">
        <v>143.5</v>
      </c>
      <c r="H2433">
        <v>144</v>
      </c>
      <c r="I2433">
        <v>900</v>
      </c>
    </row>
    <row r="2434" spans="1:9">
      <c r="A2434">
        <v>2433</v>
      </c>
      <c r="B2434">
        <v>112</v>
      </c>
      <c r="C2434">
        <v>856</v>
      </c>
      <c r="D2434" t="s">
        <v>451</v>
      </c>
      <c r="E2434" t="s">
        <v>560</v>
      </c>
      <c r="F2434">
        <v>77</v>
      </c>
      <c r="G2434">
        <v>8.5</v>
      </c>
      <c r="H2434">
        <v>8.5</v>
      </c>
      <c r="I2434">
        <v>-420</v>
      </c>
    </row>
    <row r="2435" spans="1:9">
      <c r="A2435">
        <v>2434</v>
      </c>
      <c r="B2435">
        <v>112</v>
      </c>
      <c r="C2435">
        <v>306538</v>
      </c>
      <c r="D2435" t="s">
        <v>451</v>
      </c>
      <c r="E2435" t="s">
        <v>115</v>
      </c>
      <c r="F2435">
        <v>51</v>
      </c>
      <c r="G2435" t="s">
        <v>465</v>
      </c>
      <c r="H2435">
        <v>2</v>
      </c>
      <c r="I2435">
        <v>-135</v>
      </c>
    </row>
    <row r="2436" spans="1:9">
      <c r="A2436">
        <v>2435</v>
      </c>
      <c r="B2436">
        <v>112</v>
      </c>
      <c r="C2436">
        <v>306540</v>
      </c>
      <c r="D2436" t="s">
        <v>451</v>
      </c>
      <c r="E2436" t="s">
        <v>664</v>
      </c>
      <c r="F2436">
        <v>81</v>
      </c>
      <c r="G2436">
        <v>2.5</v>
      </c>
      <c r="H2436">
        <v>3</v>
      </c>
      <c r="I2436">
        <v>-155</v>
      </c>
    </row>
    <row r="2437" spans="1:9">
      <c r="A2437">
        <v>2436</v>
      </c>
      <c r="B2437">
        <v>112</v>
      </c>
      <c r="C2437">
        <v>306542</v>
      </c>
      <c r="D2437" t="s">
        <v>451</v>
      </c>
      <c r="E2437" t="s">
        <v>615</v>
      </c>
      <c r="F2437">
        <v>72</v>
      </c>
      <c r="G2437">
        <v>1</v>
      </c>
      <c r="H2437">
        <v>1</v>
      </c>
      <c r="I2437">
        <v>-110</v>
      </c>
    </row>
    <row r="2438" spans="1:9">
      <c r="A2438">
        <v>2437</v>
      </c>
      <c r="B2438">
        <v>112</v>
      </c>
      <c r="C2438">
        <v>306544</v>
      </c>
      <c r="D2438" t="s">
        <v>451</v>
      </c>
      <c r="E2438" t="s">
        <v>530</v>
      </c>
      <c r="F2438">
        <v>97</v>
      </c>
      <c r="G2438">
        <v>143</v>
      </c>
      <c r="H2438">
        <v>145.5</v>
      </c>
      <c r="I2438">
        <v>125</v>
      </c>
    </row>
    <row r="2439" spans="1:9">
      <c r="A2439">
        <v>2438</v>
      </c>
      <c r="B2439">
        <v>112</v>
      </c>
      <c r="C2439">
        <v>306546</v>
      </c>
      <c r="D2439" t="s">
        <v>451</v>
      </c>
      <c r="E2439" t="s">
        <v>626</v>
      </c>
      <c r="F2439">
        <v>54</v>
      </c>
      <c r="G2439">
        <v>41.5</v>
      </c>
      <c r="H2439">
        <v>142.5</v>
      </c>
      <c r="I2439">
        <v>140</v>
      </c>
    </row>
    <row r="2440" spans="1:9">
      <c r="A2440">
        <v>2439</v>
      </c>
      <c r="B2440">
        <v>112</v>
      </c>
      <c r="C2440">
        <v>306548</v>
      </c>
      <c r="D2440" t="s">
        <v>451</v>
      </c>
      <c r="E2440" t="s">
        <v>498</v>
      </c>
      <c r="F2440">
        <v>91</v>
      </c>
      <c r="G2440">
        <v>10</v>
      </c>
      <c r="H2440">
        <v>12</v>
      </c>
      <c r="I2440">
        <v>-750</v>
      </c>
    </row>
    <row r="2441" spans="1:9">
      <c r="A2441">
        <v>2440</v>
      </c>
      <c r="B2441">
        <v>112</v>
      </c>
      <c r="C2441">
        <v>306550</v>
      </c>
      <c r="D2441" t="s">
        <v>451</v>
      </c>
      <c r="E2441" t="s">
        <v>366</v>
      </c>
      <c r="F2441">
        <v>72</v>
      </c>
      <c r="G2441">
        <v>18.5</v>
      </c>
      <c r="H2441">
        <v>17</v>
      </c>
      <c r="I2441">
        <v>-1600</v>
      </c>
    </row>
    <row r="2442" spans="1:9">
      <c r="A2442">
        <v>2441</v>
      </c>
      <c r="B2442">
        <v>112</v>
      </c>
      <c r="C2442">
        <v>306552</v>
      </c>
      <c r="D2442" t="s">
        <v>451</v>
      </c>
      <c r="E2442" t="s">
        <v>162</v>
      </c>
      <c r="F2442">
        <v>69</v>
      </c>
      <c r="G2442">
        <v>143</v>
      </c>
      <c r="H2442">
        <v>144.5</v>
      </c>
      <c r="I2442">
        <v>450</v>
      </c>
    </row>
    <row r="2443" spans="1:9">
      <c r="A2443">
        <v>2442</v>
      </c>
      <c r="B2443">
        <v>112</v>
      </c>
      <c r="C2443">
        <v>306554</v>
      </c>
      <c r="D2443" t="s">
        <v>451</v>
      </c>
      <c r="E2443" t="s">
        <v>601</v>
      </c>
      <c r="F2443">
        <v>68</v>
      </c>
      <c r="G2443">
        <v>151</v>
      </c>
      <c r="H2443">
        <v>147.5</v>
      </c>
      <c r="I2443">
        <v>155</v>
      </c>
    </row>
    <row r="2444" spans="1:9">
      <c r="A2444">
        <v>2443</v>
      </c>
      <c r="B2444">
        <v>112</v>
      </c>
      <c r="C2444">
        <v>306556</v>
      </c>
      <c r="D2444" t="s">
        <v>451</v>
      </c>
      <c r="E2444" t="s">
        <v>510</v>
      </c>
      <c r="F2444">
        <v>79</v>
      </c>
      <c r="G2444">
        <v>145</v>
      </c>
      <c r="H2444">
        <v>145.5</v>
      </c>
      <c r="I2444">
        <v>130</v>
      </c>
    </row>
    <row r="2445" spans="1:9">
      <c r="A2445">
        <v>2444</v>
      </c>
      <c r="B2445">
        <v>112</v>
      </c>
      <c r="C2445">
        <v>306558</v>
      </c>
      <c r="D2445" t="s">
        <v>451</v>
      </c>
      <c r="E2445" t="s">
        <v>543</v>
      </c>
      <c r="F2445">
        <v>82</v>
      </c>
      <c r="G2445">
        <v>8</v>
      </c>
      <c r="H2445">
        <v>9</v>
      </c>
      <c r="I2445">
        <v>-420</v>
      </c>
    </row>
    <row r="2446" spans="1:9">
      <c r="A2446">
        <v>2445</v>
      </c>
      <c r="B2446">
        <v>112</v>
      </c>
      <c r="C2446">
        <v>306560</v>
      </c>
      <c r="D2446" t="s">
        <v>451</v>
      </c>
      <c r="E2446" t="s">
        <v>554</v>
      </c>
      <c r="F2446">
        <v>89</v>
      </c>
      <c r="G2446">
        <v>8</v>
      </c>
      <c r="H2446">
        <v>8.5</v>
      </c>
      <c r="I2446">
        <v>-360</v>
      </c>
    </row>
    <row r="2447" spans="1:9">
      <c r="A2447">
        <v>2446</v>
      </c>
      <c r="B2447">
        <v>112</v>
      </c>
      <c r="C2447">
        <v>306562</v>
      </c>
      <c r="D2447" t="s">
        <v>451</v>
      </c>
      <c r="E2447" t="s">
        <v>628</v>
      </c>
      <c r="F2447">
        <v>65</v>
      </c>
      <c r="G2447">
        <v>1.5</v>
      </c>
      <c r="I2447">
        <v>-115</v>
      </c>
    </row>
    <row r="2448" spans="1:9">
      <c r="A2448">
        <v>2447</v>
      </c>
      <c r="B2448">
        <v>113</v>
      </c>
      <c r="C2448">
        <v>862</v>
      </c>
      <c r="D2448" t="s">
        <v>451</v>
      </c>
      <c r="E2448" t="s">
        <v>413</v>
      </c>
      <c r="F2448">
        <v>94</v>
      </c>
      <c r="G2448">
        <v>1</v>
      </c>
      <c r="H2448">
        <v>146</v>
      </c>
      <c r="I2448">
        <v>100</v>
      </c>
    </row>
    <row r="2449" spans="1:9">
      <c r="A2449">
        <v>2448</v>
      </c>
      <c r="B2449">
        <v>113</v>
      </c>
      <c r="C2449">
        <v>864</v>
      </c>
      <c r="D2449" t="s">
        <v>451</v>
      </c>
      <c r="E2449" t="s">
        <v>280</v>
      </c>
      <c r="F2449">
        <v>65</v>
      </c>
      <c r="G2449">
        <v>140.5</v>
      </c>
      <c r="H2449">
        <v>142.5</v>
      </c>
      <c r="I2449">
        <v>165</v>
      </c>
    </row>
    <row r="2450" spans="1:9">
      <c r="A2450">
        <v>2449</v>
      </c>
      <c r="B2450">
        <v>113</v>
      </c>
      <c r="C2450">
        <v>866</v>
      </c>
      <c r="D2450" t="s">
        <v>451</v>
      </c>
      <c r="E2450" t="s">
        <v>243</v>
      </c>
      <c r="F2450">
        <v>64</v>
      </c>
      <c r="G2450">
        <v>128.5</v>
      </c>
      <c r="H2450">
        <v>127.5</v>
      </c>
      <c r="I2450">
        <v>115</v>
      </c>
    </row>
    <row r="2451" spans="1:9">
      <c r="A2451">
        <v>2450</v>
      </c>
      <c r="B2451">
        <v>113</v>
      </c>
      <c r="C2451">
        <v>868</v>
      </c>
      <c r="D2451" t="s">
        <v>451</v>
      </c>
      <c r="E2451" t="s">
        <v>247</v>
      </c>
      <c r="F2451">
        <v>58</v>
      </c>
      <c r="G2451">
        <v>7</v>
      </c>
      <c r="H2451">
        <v>3.5</v>
      </c>
      <c r="I2451">
        <v>-170</v>
      </c>
    </row>
    <row r="2452" spans="1:9">
      <c r="A2452">
        <v>2451</v>
      </c>
      <c r="B2452">
        <v>113</v>
      </c>
      <c r="C2452">
        <v>870</v>
      </c>
      <c r="D2452" t="s">
        <v>451</v>
      </c>
      <c r="E2452" t="s">
        <v>248</v>
      </c>
      <c r="F2452">
        <v>58</v>
      </c>
      <c r="G2452">
        <v>13</v>
      </c>
      <c r="H2452">
        <v>9.5</v>
      </c>
      <c r="I2452">
        <v>-500</v>
      </c>
    </row>
    <row r="2453" spans="1:9">
      <c r="A2453">
        <v>2452</v>
      </c>
      <c r="B2453">
        <v>113</v>
      </c>
      <c r="C2453">
        <v>872</v>
      </c>
      <c r="D2453" t="s">
        <v>451</v>
      </c>
      <c r="E2453" t="s">
        <v>420</v>
      </c>
      <c r="F2453">
        <v>75</v>
      </c>
      <c r="G2453">
        <v>16.5</v>
      </c>
      <c r="H2453">
        <v>17</v>
      </c>
      <c r="I2453">
        <v>-2000</v>
      </c>
    </row>
    <row r="2454" spans="1:9">
      <c r="A2454">
        <v>2453</v>
      </c>
      <c r="B2454">
        <v>113</v>
      </c>
      <c r="C2454">
        <v>874</v>
      </c>
      <c r="D2454" t="s">
        <v>451</v>
      </c>
      <c r="E2454" t="s">
        <v>226</v>
      </c>
      <c r="F2454">
        <v>73</v>
      </c>
      <c r="G2454">
        <v>14.5</v>
      </c>
      <c r="H2454">
        <v>16</v>
      </c>
      <c r="I2454">
        <v>-1600</v>
      </c>
    </row>
    <row r="2455" spans="1:9">
      <c r="A2455">
        <v>2454</v>
      </c>
      <c r="B2455">
        <v>113</v>
      </c>
      <c r="C2455">
        <v>876</v>
      </c>
      <c r="D2455" t="s">
        <v>451</v>
      </c>
      <c r="E2455" t="s">
        <v>642</v>
      </c>
      <c r="F2455">
        <v>57</v>
      </c>
      <c r="G2455">
        <v>7.5</v>
      </c>
      <c r="H2455">
        <v>6</v>
      </c>
      <c r="I2455">
        <v>-260</v>
      </c>
    </row>
    <row r="2456" spans="1:9">
      <c r="A2456">
        <v>2455</v>
      </c>
      <c r="B2456">
        <v>113</v>
      </c>
      <c r="C2456">
        <v>878</v>
      </c>
      <c r="D2456" t="s">
        <v>451</v>
      </c>
      <c r="E2456" t="s">
        <v>219</v>
      </c>
      <c r="F2456">
        <v>79</v>
      </c>
      <c r="G2456" t="s">
        <v>465</v>
      </c>
      <c r="H2456">
        <v>133.5</v>
      </c>
      <c r="I2456">
        <v>130</v>
      </c>
    </row>
    <row r="2457" spans="1:9">
      <c r="A2457">
        <v>2456</v>
      </c>
      <c r="B2457">
        <v>113</v>
      </c>
      <c r="C2457">
        <v>880</v>
      </c>
      <c r="D2457" t="s">
        <v>451</v>
      </c>
      <c r="E2457" t="s">
        <v>276</v>
      </c>
      <c r="F2457">
        <v>104</v>
      </c>
      <c r="G2457">
        <v>14</v>
      </c>
      <c r="H2457">
        <v>13.5</v>
      </c>
      <c r="I2457">
        <v>-1100</v>
      </c>
    </row>
    <row r="2458" spans="1:9">
      <c r="A2458">
        <v>2457</v>
      </c>
      <c r="B2458">
        <v>113</v>
      </c>
      <c r="C2458">
        <v>882</v>
      </c>
      <c r="D2458" t="s">
        <v>451</v>
      </c>
      <c r="E2458" t="s">
        <v>326</v>
      </c>
      <c r="F2458">
        <v>62</v>
      </c>
      <c r="G2458">
        <v>8.5</v>
      </c>
      <c r="H2458">
        <v>7</v>
      </c>
      <c r="I2458">
        <v>-320</v>
      </c>
    </row>
    <row r="2459" spans="1:9">
      <c r="A2459">
        <v>2458</v>
      </c>
      <c r="B2459">
        <v>113</v>
      </c>
      <c r="C2459">
        <v>884</v>
      </c>
      <c r="D2459" t="s">
        <v>451</v>
      </c>
      <c r="E2459" t="s">
        <v>269</v>
      </c>
      <c r="F2459">
        <v>75</v>
      </c>
      <c r="G2459">
        <v>4.5</v>
      </c>
      <c r="H2459">
        <v>6.5</v>
      </c>
      <c r="I2459">
        <v>-270</v>
      </c>
    </row>
    <row r="2460" spans="1:9">
      <c r="A2460">
        <v>2459</v>
      </c>
      <c r="B2460">
        <v>113</v>
      </c>
      <c r="C2460">
        <v>886</v>
      </c>
      <c r="D2460" t="s">
        <v>451</v>
      </c>
      <c r="E2460" t="s">
        <v>408</v>
      </c>
      <c r="F2460">
        <v>85</v>
      </c>
      <c r="G2460">
        <v>1.5</v>
      </c>
      <c r="H2460">
        <v>3</v>
      </c>
      <c r="I2460">
        <v>-150</v>
      </c>
    </row>
    <row r="2461" spans="1:9">
      <c r="A2461">
        <v>2460</v>
      </c>
      <c r="B2461">
        <v>114</v>
      </c>
      <c r="C2461">
        <v>602</v>
      </c>
      <c r="D2461" t="s">
        <v>451</v>
      </c>
      <c r="E2461" t="s">
        <v>541</v>
      </c>
      <c r="F2461">
        <v>67</v>
      </c>
      <c r="G2461">
        <v>4.5</v>
      </c>
      <c r="H2461">
        <v>4</v>
      </c>
      <c r="I2461">
        <v>-175</v>
      </c>
    </row>
    <row r="2462" spans="1:9">
      <c r="A2462">
        <v>2461</v>
      </c>
      <c r="B2462">
        <v>114</v>
      </c>
      <c r="C2462">
        <v>604</v>
      </c>
      <c r="D2462" t="s">
        <v>451</v>
      </c>
      <c r="E2462" t="s">
        <v>508</v>
      </c>
      <c r="F2462">
        <v>83</v>
      </c>
      <c r="G2462">
        <v>2.5</v>
      </c>
      <c r="H2462">
        <v>3.5</v>
      </c>
      <c r="I2462">
        <v>-165</v>
      </c>
    </row>
    <row r="2463" spans="1:9">
      <c r="A2463">
        <v>2462</v>
      </c>
      <c r="B2463">
        <v>114</v>
      </c>
      <c r="C2463">
        <v>606</v>
      </c>
      <c r="D2463" t="s">
        <v>451</v>
      </c>
      <c r="E2463" t="s">
        <v>504</v>
      </c>
      <c r="F2463">
        <v>67</v>
      </c>
      <c r="G2463">
        <v>138.5</v>
      </c>
      <c r="H2463">
        <v>139</v>
      </c>
      <c r="I2463">
        <v>160</v>
      </c>
    </row>
    <row r="2464" spans="1:9">
      <c r="A2464">
        <v>2463</v>
      </c>
      <c r="B2464">
        <v>114</v>
      </c>
      <c r="C2464">
        <v>608</v>
      </c>
      <c r="D2464" t="s">
        <v>451</v>
      </c>
      <c r="E2464" t="s">
        <v>334</v>
      </c>
      <c r="F2464">
        <v>54</v>
      </c>
      <c r="G2464">
        <v>130.5</v>
      </c>
      <c r="H2464">
        <v>130.5</v>
      </c>
      <c r="I2464">
        <v>450</v>
      </c>
    </row>
    <row r="2465" spans="1:9">
      <c r="A2465">
        <v>2464</v>
      </c>
      <c r="B2465">
        <v>114</v>
      </c>
      <c r="C2465">
        <v>610</v>
      </c>
      <c r="D2465" t="s">
        <v>451</v>
      </c>
      <c r="E2465" t="s">
        <v>42</v>
      </c>
      <c r="F2465">
        <v>56</v>
      </c>
      <c r="G2465">
        <v>13.5</v>
      </c>
      <c r="H2465">
        <v>11</v>
      </c>
      <c r="I2465">
        <v>-700</v>
      </c>
    </row>
    <row r="2466" spans="1:9">
      <c r="A2466">
        <v>2465</v>
      </c>
      <c r="B2466">
        <v>114</v>
      </c>
      <c r="C2466">
        <v>612</v>
      </c>
      <c r="D2466" t="s">
        <v>451</v>
      </c>
      <c r="E2466" t="s">
        <v>362</v>
      </c>
      <c r="F2466">
        <v>55</v>
      </c>
      <c r="G2466" t="s">
        <v>465</v>
      </c>
      <c r="H2466">
        <v>3.5</v>
      </c>
      <c r="I2466">
        <v>-155</v>
      </c>
    </row>
    <row r="2467" spans="1:9">
      <c r="A2467">
        <v>2466</v>
      </c>
      <c r="B2467">
        <v>114</v>
      </c>
      <c r="C2467">
        <v>614</v>
      </c>
      <c r="D2467" t="s">
        <v>451</v>
      </c>
      <c r="E2467" t="s">
        <v>48</v>
      </c>
      <c r="F2467">
        <v>77</v>
      </c>
      <c r="G2467">
        <v>3.5</v>
      </c>
      <c r="H2467">
        <v>3.5</v>
      </c>
      <c r="I2467">
        <v>-165</v>
      </c>
    </row>
    <row r="2468" spans="1:9">
      <c r="A2468">
        <v>2467</v>
      </c>
      <c r="B2468">
        <v>114</v>
      </c>
      <c r="C2468">
        <v>616</v>
      </c>
      <c r="D2468" t="s">
        <v>451</v>
      </c>
      <c r="E2468" t="s">
        <v>569</v>
      </c>
      <c r="F2468">
        <v>86</v>
      </c>
      <c r="G2468">
        <v>1</v>
      </c>
      <c r="H2468">
        <v>1.5</v>
      </c>
      <c r="I2468">
        <v>-125</v>
      </c>
    </row>
    <row r="2469" spans="1:9">
      <c r="A2469">
        <v>2468</v>
      </c>
      <c r="B2469">
        <v>114</v>
      </c>
      <c r="C2469">
        <v>618</v>
      </c>
      <c r="D2469" t="s">
        <v>451</v>
      </c>
      <c r="E2469" t="s">
        <v>620</v>
      </c>
      <c r="F2469">
        <v>108</v>
      </c>
      <c r="G2469">
        <v>150.5</v>
      </c>
      <c r="I2469">
        <v>-110</v>
      </c>
    </row>
    <row r="2470" spans="1:9">
      <c r="A2470">
        <v>2469</v>
      </c>
      <c r="B2470">
        <v>114</v>
      </c>
      <c r="C2470">
        <v>620</v>
      </c>
      <c r="D2470" t="s">
        <v>451</v>
      </c>
      <c r="E2470" t="s">
        <v>532</v>
      </c>
      <c r="F2470">
        <v>65</v>
      </c>
      <c r="G2470">
        <v>147.5</v>
      </c>
      <c r="H2470">
        <v>145</v>
      </c>
      <c r="I2470">
        <v>105</v>
      </c>
    </row>
    <row r="2471" spans="1:9">
      <c r="A2471">
        <v>2470</v>
      </c>
      <c r="B2471">
        <v>114</v>
      </c>
      <c r="C2471">
        <v>622</v>
      </c>
      <c r="D2471" t="s">
        <v>451</v>
      </c>
      <c r="E2471" t="s">
        <v>576</v>
      </c>
      <c r="F2471">
        <v>87</v>
      </c>
      <c r="G2471">
        <v>5.5</v>
      </c>
      <c r="H2471">
        <v>5</v>
      </c>
      <c r="I2471">
        <v>-210</v>
      </c>
    </row>
    <row r="2472" spans="1:9">
      <c r="A2472">
        <v>2471</v>
      </c>
      <c r="B2472">
        <v>114</v>
      </c>
      <c r="C2472">
        <v>624</v>
      </c>
      <c r="D2472" t="s">
        <v>451</v>
      </c>
      <c r="E2472" t="s">
        <v>458</v>
      </c>
      <c r="F2472">
        <v>63</v>
      </c>
      <c r="G2472">
        <v>4.5</v>
      </c>
      <c r="H2472">
        <v>5.5</v>
      </c>
      <c r="I2472">
        <v>-200</v>
      </c>
    </row>
    <row r="2473" spans="1:9">
      <c r="A2473">
        <v>2472</v>
      </c>
      <c r="B2473">
        <v>114</v>
      </c>
      <c r="C2473">
        <v>626</v>
      </c>
      <c r="D2473" t="s">
        <v>451</v>
      </c>
      <c r="E2473" t="s">
        <v>440</v>
      </c>
      <c r="F2473">
        <v>58</v>
      </c>
      <c r="G2473">
        <v>4</v>
      </c>
      <c r="H2473">
        <v>5.5</v>
      </c>
      <c r="I2473">
        <v>-240</v>
      </c>
    </row>
    <row r="2474" spans="1:9">
      <c r="A2474">
        <v>2473</v>
      </c>
      <c r="B2474">
        <v>114</v>
      </c>
      <c r="C2474">
        <v>628</v>
      </c>
      <c r="D2474" t="s">
        <v>451</v>
      </c>
      <c r="E2474" t="s">
        <v>410</v>
      </c>
      <c r="F2474">
        <v>73</v>
      </c>
      <c r="G2474">
        <v>15.5</v>
      </c>
      <c r="H2474">
        <v>14</v>
      </c>
      <c r="I2474">
        <v>-1100</v>
      </c>
    </row>
    <row r="2475" spans="1:9">
      <c r="A2475">
        <v>2474</v>
      </c>
      <c r="B2475">
        <v>114</v>
      </c>
      <c r="C2475">
        <v>630</v>
      </c>
      <c r="D2475" t="s">
        <v>451</v>
      </c>
      <c r="E2475" t="s">
        <v>557</v>
      </c>
      <c r="F2475">
        <v>65</v>
      </c>
      <c r="G2475" t="s">
        <v>465</v>
      </c>
      <c r="H2475">
        <v>142.5</v>
      </c>
      <c r="I2475">
        <v>130</v>
      </c>
    </row>
    <row r="2476" spans="1:9">
      <c r="A2476">
        <v>2475</v>
      </c>
      <c r="B2476">
        <v>114</v>
      </c>
      <c r="C2476">
        <v>632</v>
      </c>
      <c r="D2476" t="s">
        <v>451</v>
      </c>
      <c r="E2476" t="s">
        <v>547</v>
      </c>
      <c r="F2476">
        <v>100</v>
      </c>
      <c r="G2476">
        <v>2</v>
      </c>
      <c r="H2476">
        <v>4</v>
      </c>
      <c r="I2476">
        <v>-180</v>
      </c>
    </row>
    <row r="2477" spans="1:9">
      <c r="A2477">
        <v>2476</v>
      </c>
      <c r="B2477">
        <v>114</v>
      </c>
      <c r="C2477">
        <v>634</v>
      </c>
      <c r="D2477" t="s">
        <v>451</v>
      </c>
      <c r="E2477" t="s">
        <v>634</v>
      </c>
      <c r="F2477">
        <v>61</v>
      </c>
      <c r="G2477">
        <v>6.5</v>
      </c>
      <c r="H2477">
        <v>5.5</v>
      </c>
      <c r="I2477">
        <v>-220</v>
      </c>
    </row>
    <row r="2478" spans="1:9">
      <c r="A2478">
        <v>2477</v>
      </c>
      <c r="B2478">
        <v>114</v>
      </c>
      <c r="C2478">
        <v>636</v>
      </c>
      <c r="D2478" t="s">
        <v>451</v>
      </c>
      <c r="E2478" t="s">
        <v>585</v>
      </c>
      <c r="F2478">
        <v>66</v>
      </c>
      <c r="G2478">
        <v>4.5</v>
      </c>
      <c r="H2478">
        <v>3.5</v>
      </c>
      <c r="I2478">
        <v>-165</v>
      </c>
    </row>
    <row r="2479" spans="1:9">
      <c r="A2479">
        <v>2478</v>
      </c>
      <c r="B2479">
        <v>114</v>
      </c>
      <c r="C2479">
        <v>638</v>
      </c>
      <c r="D2479" t="s">
        <v>451</v>
      </c>
      <c r="E2479" t="s">
        <v>489</v>
      </c>
      <c r="F2479">
        <v>72</v>
      </c>
      <c r="G2479">
        <v>14.5</v>
      </c>
      <c r="H2479">
        <v>15</v>
      </c>
      <c r="I2479">
        <v>-1600</v>
      </c>
    </row>
    <row r="2480" spans="1:9">
      <c r="A2480">
        <v>2479</v>
      </c>
      <c r="B2480">
        <v>114</v>
      </c>
      <c r="C2480">
        <v>640</v>
      </c>
      <c r="D2480" t="s">
        <v>451</v>
      </c>
      <c r="E2480" t="s">
        <v>339</v>
      </c>
      <c r="F2480">
        <v>59</v>
      </c>
      <c r="G2480">
        <v>145.5</v>
      </c>
      <c r="H2480">
        <v>144.5</v>
      </c>
      <c r="I2480">
        <v>600</v>
      </c>
    </row>
    <row r="2481" spans="1:9">
      <c r="A2481">
        <v>2480</v>
      </c>
      <c r="B2481">
        <v>114</v>
      </c>
      <c r="C2481">
        <v>642</v>
      </c>
      <c r="D2481" t="s">
        <v>451</v>
      </c>
      <c r="E2481" t="s">
        <v>359</v>
      </c>
      <c r="F2481">
        <v>86</v>
      </c>
      <c r="G2481">
        <v>7.5</v>
      </c>
      <c r="H2481">
        <v>9.5</v>
      </c>
      <c r="I2481">
        <v>-420</v>
      </c>
    </row>
    <row r="2482" spans="1:9">
      <c r="A2482">
        <v>2481</v>
      </c>
      <c r="B2482">
        <v>114</v>
      </c>
      <c r="C2482">
        <v>644</v>
      </c>
      <c r="D2482" t="s">
        <v>451</v>
      </c>
      <c r="E2482" t="s">
        <v>292</v>
      </c>
      <c r="F2482">
        <v>97</v>
      </c>
      <c r="G2482">
        <v>147.5</v>
      </c>
      <c r="H2482">
        <v>141</v>
      </c>
      <c r="I2482">
        <v>140</v>
      </c>
    </row>
    <row r="2483" spans="1:9">
      <c r="A2483">
        <v>2482</v>
      </c>
      <c r="B2483">
        <v>114</v>
      </c>
      <c r="C2483">
        <v>646</v>
      </c>
      <c r="D2483" t="s">
        <v>451</v>
      </c>
      <c r="E2483" t="s">
        <v>412</v>
      </c>
      <c r="F2483">
        <v>75</v>
      </c>
      <c r="G2483">
        <v>142.5</v>
      </c>
      <c r="H2483">
        <v>141</v>
      </c>
      <c r="I2483">
        <v>210</v>
      </c>
    </row>
    <row r="2484" spans="1:9">
      <c r="A2484">
        <v>2483</v>
      </c>
      <c r="B2484">
        <v>114</v>
      </c>
      <c r="C2484">
        <v>648</v>
      </c>
      <c r="D2484" t="s">
        <v>451</v>
      </c>
      <c r="E2484" t="s">
        <v>653</v>
      </c>
      <c r="F2484">
        <v>75</v>
      </c>
      <c r="G2484">
        <v>11.5</v>
      </c>
      <c r="H2484">
        <v>10.5</v>
      </c>
      <c r="I2484">
        <v>-600</v>
      </c>
    </row>
    <row r="2485" spans="1:9">
      <c r="A2485">
        <v>2484</v>
      </c>
      <c r="B2485">
        <v>114</v>
      </c>
      <c r="C2485">
        <v>650</v>
      </c>
      <c r="D2485" t="s">
        <v>451</v>
      </c>
      <c r="E2485" t="s">
        <v>342</v>
      </c>
      <c r="F2485">
        <v>73</v>
      </c>
      <c r="G2485">
        <v>5</v>
      </c>
      <c r="H2485">
        <v>7.5</v>
      </c>
      <c r="I2485">
        <v>-290</v>
      </c>
    </row>
    <row r="2486" spans="1:9">
      <c r="A2486">
        <v>2485</v>
      </c>
      <c r="B2486">
        <v>114</v>
      </c>
      <c r="C2486">
        <v>652</v>
      </c>
      <c r="D2486" t="s">
        <v>451</v>
      </c>
      <c r="E2486" t="s">
        <v>64</v>
      </c>
      <c r="F2486">
        <v>72</v>
      </c>
      <c r="G2486">
        <v>135.5</v>
      </c>
      <c r="H2486">
        <v>135.5</v>
      </c>
      <c r="I2486">
        <v>130</v>
      </c>
    </row>
    <row r="2487" spans="1:9">
      <c r="A2487">
        <v>2486</v>
      </c>
      <c r="B2487">
        <v>114</v>
      </c>
      <c r="C2487">
        <v>654</v>
      </c>
      <c r="D2487" t="s">
        <v>451</v>
      </c>
      <c r="E2487" t="s">
        <v>281</v>
      </c>
      <c r="F2487">
        <v>82</v>
      </c>
      <c r="G2487">
        <v>3.5</v>
      </c>
      <c r="H2487">
        <v>4.5</v>
      </c>
      <c r="I2487">
        <v>-175</v>
      </c>
    </row>
    <row r="2488" spans="1:9">
      <c r="A2488">
        <v>2487</v>
      </c>
      <c r="B2488">
        <v>114</v>
      </c>
      <c r="C2488">
        <v>656</v>
      </c>
      <c r="D2488" t="s">
        <v>451</v>
      </c>
      <c r="E2488" t="s">
        <v>176</v>
      </c>
      <c r="F2488">
        <v>77</v>
      </c>
      <c r="G2488">
        <v>144.5</v>
      </c>
      <c r="H2488">
        <v>3</v>
      </c>
      <c r="I2488">
        <v>-145</v>
      </c>
    </row>
    <row r="2489" spans="1:9">
      <c r="A2489">
        <v>2488</v>
      </c>
      <c r="B2489">
        <v>114</v>
      </c>
      <c r="C2489">
        <v>658</v>
      </c>
      <c r="D2489" t="s">
        <v>451</v>
      </c>
      <c r="E2489" t="s">
        <v>492</v>
      </c>
      <c r="F2489">
        <v>71</v>
      </c>
      <c r="G2489" t="s">
        <v>465</v>
      </c>
      <c r="H2489">
        <v>1</v>
      </c>
      <c r="I2489">
        <v>-110</v>
      </c>
    </row>
    <row r="2490" spans="1:9">
      <c r="A2490">
        <v>2489</v>
      </c>
      <c r="B2490">
        <v>114</v>
      </c>
      <c r="C2490">
        <v>660</v>
      </c>
      <c r="D2490" t="s">
        <v>451</v>
      </c>
      <c r="E2490" t="s">
        <v>613</v>
      </c>
      <c r="F2490">
        <v>57</v>
      </c>
      <c r="G2490">
        <v>131.5</v>
      </c>
      <c r="H2490">
        <v>130.5</v>
      </c>
      <c r="I2490">
        <v>195</v>
      </c>
    </row>
    <row r="2491" spans="1:9">
      <c r="A2491">
        <v>2490</v>
      </c>
      <c r="B2491">
        <v>114</v>
      </c>
      <c r="C2491">
        <v>662</v>
      </c>
      <c r="D2491" t="s">
        <v>451</v>
      </c>
      <c r="E2491" t="s">
        <v>367</v>
      </c>
      <c r="F2491">
        <v>83</v>
      </c>
      <c r="G2491">
        <v>4</v>
      </c>
      <c r="H2491">
        <v>4</v>
      </c>
      <c r="I2491">
        <v>-185</v>
      </c>
    </row>
    <row r="2492" spans="1:9">
      <c r="A2492">
        <v>2491</v>
      </c>
      <c r="B2492">
        <v>114</v>
      </c>
      <c r="C2492">
        <v>664</v>
      </c>
      <c r="D2492" t="s">
        <v>451</v>
      </c>
      <c r="E2492" t="s">
        <v>657</v>
      </c>
      <c r="F2492">
        <v>61</v>
      </c>
      <c r="G2492">
        <v>133.5</v>
      </c>
      <c r="H2492">
        <v>129.5</v>
      </c>
      <c r="I2492">
        <v>155</v>
      </c>
    </row>
    <row r="2493" spans="1:9">
      <c r="A2493">
        <v>2492</v>
      </c>
      <c r="B2493">
        <v>114</v>
      </c>
      <c r="C2493">
        <v>666</v>
      </c>
      <c r="D2493" t="s">
        <v>451</v>
      </c>
      <c r="E2493" t="s">
        <v>460</v>
      </c>
      <c r="F2493">
        <v>78</v>
      </c>
      <c r="G2493">
        <v>5</v>
      </c>
      <c r="H2493">
        <v>5.5</v>
      </c>
      <c r="I2493">
        <v>-210</v>
      </c>
    </row>
    <row r="2494" spans="1:9">
      <c r="A2494">
        <v>2493</v>
      </c>
      <c r="B2494">
        <v>114</v>
      </c>
      <c r="C2494">
        <v>668</v>
      </c>
      <c r="D2494" t="s">
        <v>451</v>
      </c>
      <c r="E2494" t="s">
        <v>550</v>
      </c>
      <c r="F2494">
        <v>64</v>
      </c>
      <c r="G2494">
        <v>0.5</v>
      </c>
      <c r="H2494">
        <v>140</v>
      </c>
      <c r="I2494">
        <v>-105</v>
      </c>
    </row>
    <row r="2495" spans="1:9">
      <c r="A2495">
        <v>2494</v>
      </c>
      <c r="B2495">
        <v>114</v>
      </c>
      <c r="C2495">
        <v>670</v>
      </c>
      <c r="D2495" t="s">
        <v>451</v>
      </c>
      <c r="E2495" t="s">
        <v>635</v>
      </c>
      <c r="F2495">
        <v>67</v>
      </c>
      <c r="G2495">
        <v>3</v>
      </c>
      <c r="H2495">
        <v>3.5</v>
      </c>
      <c r="I2495">
        <v>-165</v>
      </c>
    </row>
    <row r="2496" spans="1:9">
      <c r="A2496">
        <v>2495</v>
      </c>
      <c r="B2496">
        <v>114</v>
      </c>
      <c r="C2496">
        <v>672</v>
      </c>
      <c r="D2496" t="s">
        <v>451</v>
      </c>
      <c r="E2496" t="s">
        <v>397</v>
      </c>
      <c r="F2496">
        <v>69</v>
      </c>
      <c r="G2496">
        <v>159.5</v>
      </c>
      <c r="H2496">
        <v>152.5</v>
      </c>
      <c r="I2496">
        <v>135</v>
      </c>
    </row>
    <row r="2497" spans="1:9">
      <c r="A2497">
        <v>2496</v>
      </c>
      <c r="B2497">
        <v>114</v>
      </c>
      <c r="C2497">
        <v>674</v>
      </c>
      <c r="D2497" t="s">
        <v>451</v>
      </c>
      <c r="E2497" t="s">
        <v>584</v>
      </c>
      <c r="F2497">
        <v>60</v>
      </c>
      <c r="G2497">
        <v>141.5</v>
      </c>
      <c r="H2497">
        <v>143</v>
      </c>
      <c r="I2497">
        <v>140</v>
      </c>
    </row>
    <row r="2498" spans="1:9">
      <c r="A2498">
        <v>2497</v>
      </c>
      <c r="B2498">
        <v>114</v>
      </c>
      <c r="C2498">
        <v>676</v>
      </c>
      <c r="D2498" t="s">
        <v>451</v>
      </c>
      <c r="E2498" t="s">
        <v>78</v>
      </c>
      <c r="F2498">
        <v>68</v>
      </c>
      <c r="G2498">
        <v>17.5</v>
      </c>
      <c r="H2498">
        <v>18</v>
      </c>
      <c r="I2498">
        <v>-2000</v>
      </c>
    </row>
    <row r="2499" spans="1:9">
      <c r="A2499">
        <v>2498</v>
      </c>
      <c r="B2499">
        <v>114</v>
      </c>
      <c r="C2499">
        <v>678</v>
      </c>
      <c r="D2499" t="s">
        <v>451</v>
      </c>
      <c r="E2499" t="s">
        <v>553</v>
      </c>
      <c r="F2499">
        <v>86</v>
      </c>
      <c r="G2499">
        <v>1</v>
      </c>
      <c r="I2499">
        <v>-110</v>
      </c>
    </row>
    <row r="2500" spans="1:9">
      <c r="A2500">
        <v>2499</v>
      </c>
      <c r="B2500">
        <v>114</v>
      </c>
      <c r="C2500">
        <v>680</v>
      </c>
      <c r="D2500" t="s">
        <v>451</v>
      </c>
      <c r="E2500" t="s">
        <v>194</v>
      </c>
      <c r="F2500">
        <v>73</v>
      </c>
      <c r="G2500">
        <v>4.5</v>
      </c>
      <c r="H2500">
        <v>5</v>
      </c>
      <c r="I2500">
        <v>-230</v>
      </c>
    </row>
    <row r="2501" spans="1:9">
      <c r="A2501">
        <v>2500</v>
      </c>
      <c r="B2501">
        <v>114</v>
      </c>
      <c r="C2501">
        <v>682</v>
      </c>
      <c r="D2501" t="s">
        <v>451</v>
      </c>
      <c r="E2501" t="s">
        <v>639</v>
      </c>
      <c r="F2501">
        <v>81</v>
      </c>
      <c r="G2501">
        <v>8.5</v>
      </c>
      <c r="H2501">
        <v>9</v>
      </c>
      <c r="I2501">
        <v>-410</v>
      </c>
    </row>
    <row r="2502" spans="1:9">
      <c r="A2502">
        <v>2501</v>
      </c>
      <c r="B2502">
        <v>114</v>
      </c>
      <c r="C2502">
        <v>684</v>
      </c>
      <c r="D2502" t="s">
        <v>451</v>
      </c>
      <c r="E2502" t="s">
        <v>580</v>
      </c>
      <c r="F2502">
        <v>55</v>
      </c>
      <c r="G2502">
        <v>3.5</v>
      </c>
      <c r="H2502">
        <v>2.5</v>
      </c>
      <c r="I2502">
        <v>-140</v>
      </c>
    </row>
    <row r="2503" spans="1:9">
      <c r="A2503">
        <v>2502</v>
      </c>
      <c r="B2503">
        <v>114</v>
      </c>
      <c r="C2503">
        <v>686</v>
      </c>
      <c r="D2503" t="s">
        <v>451</v>
      </c>
      <c r="E2503" t="s">
        <v>607</v>
      </c>
      <c r="F2503">
        <v>74</v>
      </c>
      <c r="G2503">
        <v>158.5</v>
      </c>
      <c r="I2503">
        <v>-120</v>
      </c>
    </row>
    <row r="2504" spans="1:9">
      <c r="A2504">
        <v>2503</v>
      </c>
      <c r="B2504">
        <v>114</v>
      </c>
      <c r="C2504">
        <v>688</v>
      </c>
      <c r="D2504" t="s">
        <v>451</v>
      </c>
      <c r="E2504" t="s">
        <v>540</v>
      </c>
      <c r="F2504">
        <v>74</v>
      </c>
      <c r="G2504">
        <v>155</v>
      </c>
      <c r="H2504">
        <v>151.5</v>
      </c>
      <c r="I2504">
        <v>130</v>
      </c>
    </row>
    <row r="2505" spans="1:9">
      <c r="A2505">
        <v>2504</v>
      </c>
      <c r="B2505">
        <v>114</v>
      </c>
      <c r="C2505">
        <v>690</v>
      </c>
      <c r="D2505" t="s">
        <v>451</v>
      </c>
      <c r="E2505" t="s">
        <v>529</v>
      </c>
      <c r="F2505">
        <v>58</v>
      </c>
      <c r="G2505">
        <v>133.5</v>
      </c>
      <c r="H2505">
        <v>133.5</v>
      </c>
      <c r="I2505">
        <v>110</v>
      </c>
    </row>
    <row r="2506" spans="1:9">
      <c r="A2506">
        <v>2505</v>
      </c>
      <c r="B2506">
        <v>114</v>
      </c>
      <c r="C2506">
        <v>692</v>
      </c>
      <c r="D2506" t="s">
        <v>451</v>
      </c>
      <c r="E2506" t="s">
        <v>59</v>
      </c>
      <c r="F2506">
        <v>69</v>
      </c>
      <c r="G2506">
        <v>1</v>
      </c>
      <c r="H2506">
        <v>134.5</v>
      </c>
      <c r="I2506">
        <v>110</v>
      </c>
    </row>
    <row r="2507" spans="1:9">
      <c r="A2507">
        <v>2506</v>
      </c>
      <c r="B2507">
        <v>114</v>
      </c>
      <c r="C2507">
        <v>694</v>
      </c>
      <c r="D2507" t="s">
        <v>451</v>
      </c>
      <c r="E2507" t="s">
        <v>573</v>
      </c>
      <c r="F2507">
        <v>76</v>
      </c>
      <c r="G2507" t="s">
        <v>465</v>
      </c>
      <c r="H2507">
        <v>139.5</v>
      </c>
      <c r="I2507">
        <v>140</v>
      </c>
    </row>
    <row r="2508" spans="1:9">
      <c r="A2508">
        <v>2507</v>
      </c>
      <c r="B2508">
        <v>114</v>
      </c>
      <c r="C2508">
        <v>696</v>
      </c>
      <c r="D2508" t="s">
        <v>451</v>
      </c>
      <c r="E2508" t="s">
        <v>257</v>
      </c>
      <c r="F2508">
        <v>80</v>
      </c>
      <c r="G2508">
        <v>6</v>
      </c>
      <c r="H2508">
        <v>6</v>
      </c>
      <c r="I2508">
        <v>-240</v>
      </c>
    </row>
    <row r="2509" spans="1:9">
      <c r="A2509">
        <v>2508</v>
      </c>
      <c r="B2509">
        <v>114</v>
      </c>
      <c r="C2509">
        <v>698</v>
      </c>
      <c r="D2509" t="s">
        <v>451</v>
      </c>
      <c r="E2509" t="s">
        <v>487</v>
      </c>
      <c r="F2509">
        <v>69</v>
      </c>
      <c r="G2509">
        <v>132.5</v>
      </c>
      <c r="H2509">
        <v>131.5</v>
      </c>
      <c r="I2509">
        <v>330</v>
      </c>
    </row>
    <row r="2510" spans="1:9">
      <c r="A2510">
        <v>2509</v>
      </c>
      <c r="B2510">
        <v>114</v>
      </c>
      <c r="C2510">
        <v>700</v>
      </c>
      <c r="D2510" t="s">
        <v>451</v>
      </c>
      <c r="E2510" t="s">
        <v>495</v>
      </c>
      <c r="F2510">
        <v>58</v>
      </c>
      <c r="G2510">
        <v>134.5</v>
      </c>
      <c r="H2510">
        <v>130.5</v>
      </c>
      <c r="I2510">
        <v>375</v>
      </c>
    </row>
    <row r="2511" spans="1:9">
      <c r="A2511">
        <v>2510</v>
      </c>
      <c r="B2511">
        <v>114</v>
      </c>
      <c r="C2511">
        <v>702</v>
      </c>
      <c r="D2511" t="s">
        <v>451</v>
      </c>
      <c r="E2511" t="s">
        <v>654</v>
      </c>
      <c r="F2511">
        <v>57</v>
      </c>
      <c r="G2511">
        <v>136.5</v>
      </c>
      <c r="H2511">
        <v>134.5</v>
      </c>
      <c r="I2511">
        <v>475</v>
      </c>
    </row>
    <row r="2512" spans="1:9">
      <c r="A2512">
        <v>2511</v>
      </c>
      <c r="B2512">
        <v>114</v>
      </c>
      <c r="C2512">
        <v>704</v>
      </c>
      <c r="D2512" t="s">
        <v>451</v>
      </c>
      <c r="E2512" t="s">
        <v>121</v>
      </c>
      <c r="F2512">
        <v>106</v>
      </c>
      <c r="G2512">
        <v>6</v>
      </c>
      <c r="H2512">
        <v>14.5</v>
      </c>
      <c r="I2512">
        <v>-1400</v>
      </c>
    </row>
    <row r="2513" spans="1:9">
      <c r="A2513">
        <v>2512</v>
      </c>
      <c r="B2513">
        <v>114</v>
      </c>
      <c r="C2513">
        <v>706</v>
      </c>
      <c r="D2513" t="s">
        <v>451</v>
      </c>
      <c r="E2513" t="s">
        <v>586</v>
      </c>
      <c r="F2513">
        <v>71</v>
      </c>
      <c r="G2513">
        <v>2.5</v>
      </c>
      <c r="H2513">
        <v>2</v>
      </c>
      <c r="I2513">
        <v>-125</v>
      </c>
    </row>
    <row r="2514" spans="1:9">
      <c r="A2514">
        <v>2513</v>
      </c>
      <c r="B2514">
        <v>114</v>
      </c>
      <c r="C2514">
        <v>708</v>
      </c>
      <c r="D2514" t="s">
        <v>451</v>
      </c>
      <c r="E2514" t="s">
        <v>463</v>
      </c>
      <c r="F2514">
        <v>78</v>
      </c>
      <c r="G2514">
        <v>12</v>
      </c>
      <c r="H2514">
        <v>21</v>
      </c>
      <c r="I2514">
        <v>-4000</v>
      </c>
    </row>
    <row r="2515" spans="1:9">
      <c r="A2515">
        <v>2514</v>
      </c>
      <c r="B2515">
        <v>114</v>
      </c>
      <c r="C2515">
        <v>710</v>
      </c>
      <c r="D2515" t="s">
        <v>451</v>
      </c>
      <c r="E2515" t="s">
        <v>404</v>
      </c>
      <c r="F2515">
        <v>62</v>
      </c>
      <c r="G2515">
        <v>8.5</v>
      </c>
      <c r="H2515">
        <v>7.5</v>
      </c>
      <c r="I2515">
        <v>-330</v>
      </c>
    </row>
    <row r="2516" spans="1:9">
      <c r="A2516">
        <v>2515</v>
      </c>
      <c r="B2516">
        <v>114</v>
      </c>
      <c r="C2516">
        <v>712</v>
      </c>
      <c r="D2516" t="s">
        <v>451</v>
      </c>
      <c r="E2516" t="s">
        <v>254</v>
      </c>
      <c r="F2516">
        <v>52</v>
      </c>
      <c r="G2516">
        <v>145.5</v>
      </c>
      <c r="H2516">
        <v>145.5</v>
      </c>
      <c r="I2516">
        <v>185</v>
      </c>
    </row>
    <row r="2517" spans="1:9">
      <c r="A2517">
        <v>2516</v>
      </c>
      <c r="B2517">
        <v>114</v>
      </c>
      <c r="C2517">
        <v>714</v>
      </c>
      <c r="D2517" t="s">
        <v>451</v>
      </c>
      <c r="E2517" t="s">
        <v>509</v>
      </c>
      <c r="F2517">
        <v>73</v>
      </c>
      <c r="G2517">
        <v>10.5</v>
      </c>
      <c r="H2517">
        <v>10.5</v>
      </c>
      <c r="I2517">
        <v>-500</v>
      </c>
    </row>
    <row r="2518" spans="1:9">
      <c r="A2518">
        <v>2517</v>
      </c>
      <c r="B2518">
        <v>114</v>
      </c>
      <c r="C2518">
        <v>716</v>
      </c>
      <c r="D2518" t="s">
        <v>451</v>
      </c>
      <c r="E2518" t="s">
        <v>556</v>
      </c>
      <c r="F2518">
        <v>87</v>
      </c>
      <c r="G2518">
        <v>148.5</v>
      </c>
      <c r="H2518">
        <v>146.5</v>
      </c>
      <c r="I2518">
        <v>190</v>
      </c>
    </row>
    <row r="2519" spans="1:9">
      <c r="A2519">
        <v>2518</v>
      </c>
      <c r="B2519">
        <v>114</v>
      </c>
      <c r="C2519">
        <v>718</v>
      </c>
      <c r="D2519" t="s">
        <v>451</v>
      </c>
      <c r="E2519" t="s">
        <v>663</v>
      </c>
      <c r="F2519">
        <v>67</v>
      </c>
      <c r="G2519">
        <v>158.5</v>
      </c>
      <c r="H2519">
        <v>155</v>
      </c>
      <c r="I2519">
        <v>500</v>
      </c>
    </row>
    <row r="2520" spans="1:9">
      <c r="A2520">
        <v>2519</v>
      </c>
      <c r="B2520">
        <v>114</v>
      </c>
      <c r="C2520">
        <v>720</v>
      </c>
      <c r="D2520" t="s">
        <v>451</v>
      </c>
      <c r="E2520" t="s">
        <v>389</v>
      </c>
      <c r="F2520">
        <v>75</v>
      </c>
      <c r="G2520">
        <v>6.5</v>
      </c>
      <c r="H2520">
        <v>5</v>
      </c>
      <c r="I2520">
        <v>-215</v>
      </c>
    </row>
    <row r="2521" spans="1:9">
      <c r="A2521">
        <v>2520</v>
      </c>
      <c r="B2521">
        <v>114</v>
      </c>
      <c r="C2521">
        <v>722</v>
      </c>
      <c r="D2521" t="s">
        <v>451</v>
      </c>
      <c r="E2521" t="s">
        <v>527</v>
      </c>
      <c r="F2521">
        <v>70</v>
      </c>
      <c r="G2521">
        <v>1</v>
      </c>
      <c r="I2521">
        <v>-105</v>
      </c>
    </row>
    <row r="2522" spans="1:9">
      <c r="A2522">
        <v>2521</v>
      </c>
      <c r="B2522">
        <v>114</v>
      </c>
      <c r="C2522">
        <v>724</v>
      </c>
      <c r="D2522" t="s">
        <v>451</v>
      </c>
      <c r="E2522" t="s">
        <v>374</v>
      </c>
      <c r="F2522">
        <v>68</v>
      </c>
      <c r="G2522">
        <v>11.5</v>
      </c>
      <c r="H2522">
        <v>11.5</v>
      </c>
      <c r="I2522">
        <v>-700</v>
      </c>
    </row>
    <row r="2523" spans="1:9">
      <c r="A2523">
        <v>2522</v>
      </c>
      <c r="B2523">
        <v>114</v>
      </c>
      <c r="C2523">
        <v>726</v>
      </c>
      <c r="D2523" t="s">
        <v>451</v>
      </c>
      <c r="E2523" t="s">
        <v>61</v>
      </c>
      <c r="F2523">
        <v>76</v>
      </c>
      <c r="G2523">
        <v>5</v>
      </c>
      <c r="H2523">
        <v>5</v>
      </c>
      <c r="I2523">
        <v>-200</v>
      </c>
    </row>
    <row r="2524" spans="1:9">
      <c r="A2524">
        <v>2523</v>
      </c>
      <c r="B2524">
        <v>114</v>
      </c>
      <c r="C2524">
        <v>728</v>
      </c>
      <c r="D2524" t="s">
        <v>451</v>
      </c>
      <c r="E2524" t="s">
        <v>632</v>
      </c>
      <c r="F2524">
        <v>72</v>
      </c>
      <c r="G2524">
        <v>4</v>
      </c>
      <c r="H2524">
        <v>3.5</v>
      </c>
      <c r="I2524">
        <v>-165</v>
      </c>
    </row>
    <row r="2525" spans="1:9">
      <c r="A2525">
        <v>2524</v>
      </c>
      <c r="B2525">
        <v>114</v>
      </c>
      <c r="C2525">
        <v>730</v>
      </c>
      <c r="D2525" t="s">
        <v>451</v>
      </c>
      <c r="E2525" t="s">
        <v>589</v>
      </c>
      <c r="F2525">
        <v>83</v>
      </c>
      <c r="G2525">
        <v>4.5</v>
      </c>
      <c r="H2525">
        <v>5.5</v>
      </c>
      <c r="I2525">
        <v>-230</v>
      </c>
    </row>
    <row r="2526" spans="1:9">
      <c r="A2526">
        <v>2525</v>
      </c>
      <c r="B2526">
        <v>114</v>
      </c>
      <c r="C2526">
        <v>732</v>
      </c>
      <c r="D2526" t="s">
        <v>451</v>
      </c>
      <c r="E2526" t="s">
        <v>660</v>
      </c>
      <c r="F2526">
        <v>56</v>
      </c>
      <c r="G2526">
        <v>3.5</v>
      </c>
      <c r="H2526">
        <v>121</v>
      </c>
      <c r="I2526">
        <v>115</v>
      </c>
    </row>
    <row r="2527" spans="1:9">
      <c r="A2527">
        <v>2526</v>
      </c>
      <c r="B2527">
        <v>114</v>
      </c>
      <c r="C2527">
        <v>734</v>
      </c>
      <c r="D2527" t="s">
        <v>451</v>
      </c>
      <c r="E2527" t="s">
        <v>126</v>
      </c>
      <c r="F2527">
        <v>72</v>
      </c>
      <c r="G2527" t="s">
        <v>465</v>
      </c>
      <c r="H2527">
        <v>140</v>
      </c>
      <c r="I2527">
        <v>100</v>
      </c>
    </row>
    <row r="2528" spans="1:9">
      <c r="A2528">
        <v>2527</v>
      </c>
      <c r="B2528">
        <v>114</v>
      </c>
      <c r="C2528">
        <v>736</v>
      </c>
      <c r="D2528" t="s">
        <v>451</v>
      </c>
      <c r="E2528" t="s">
        <v>650</v>
      </c>
      <c r="F2528">
        <v>59</v>
      </c>
      <c r="G2528">
        <v>6.5</v>
      </c>
      <c r="H2528">
        <v>8.5</v>
      </c>
      <c r="I2528">
        <v>-410</v>
      </c>
    </row>
    <row r="2529" spans="1:9">
      <c r="A2529">
        <v>2528</v>
      </c>
      <c r="B2529">
        <v>114</v>
      </c>
      <c r="C2529">
        <v>738</v>
      </c>
      <c r="D2529" t="s">
        <v>451</v>
      </c>
      <c r="E2529" t="s">
        <v>648</v>
      </c>
      <c r="F2529">
        <v>67</v>
      </c>
      <c r="G2529">
        <v>12.5</v>
      </c>
      <c r="H2529">
        <v>12</v>
      </c>
      <c r="I2529">
        <v>-800</v>
      </c>
    </row>
    <row r="2530" spans="1:9">
      <c r="A2530">
        <v>2529</v>
      </c>
      <c r="B2530">
        <v>114</v>
      </c>
      <c r="C2530">
        <v>740</v>
      </c>
      <c r="D2530" t="s">
        <v>451</v>
      </c>
      <c r="E2530" t="s">
        <v>518</v>
      </c>
      <c r="F2530">
        <v>53</v>
      </c>
      <c r="G2530">
        <v>136.5</v>
      </c>
      <c r="H2530">
        <v>132.5</v>
      </c>
      <c r="I2530">
        <v>300</v>
      </c>
    </row>
    <row r="2531" spans="1:9">
      <c r="A2531">
        <v>2530</v>
      </c>
      <c r="B2531">
        <v>114</v>
      </c>
      <c r="C2531">
        <v>742</v>
      </c>
      <c r="D2531" t="s">
        <v>451</v>
      </c>
      <c r="E2531" t="s">
        <v>140</v>
      </c>
      <c r="F2531">
        <v>75</v>
      </c>
      <c r="G2531">
        <v>2</v>
      </c>
      <c r="H2531">
        <v>2.5</v>
      </c>
      <c r="I2531">
        <v>-140</v>
      </c>
    </row>
    <row r="2532" spans="1:9">
      <c r="A2532">
        <v>2531</v>
      </c>
      <c r="B2532">
        <v>114</v>
      </c>
      <c r="C2532">
        <v>744</v>
      </c>
      <c r="D2532" t="s">
        <v>451</v>
      </c>
      <c r="E2532" t="s">
        <v>486</v>
      </c>
      <c r="F2532">
        <v>81</v>
      </c>
      <c r="G2532">
        <v>9</v>
      </c>
      <c r="H2532">
        <v>10</v>
      </c>
      <c r="I2532">
        <v>-550</v>
      </c>
    </row>
    <row r="2533" spans="1:9">
      <c r="A2533">
        <v>2532</v>
      </c>
      <c r="B2533">
        <v>114</v>
      </c>
      <c r="C2533">
        <v>746</v>
      </c>
      <c r="D2533" t="s">
        <v>451</v>
      </c>
      <c r="E2533" t="s">
        <v>217</v>
      </c>
      <c r="F2533">
        <v>87</v>
      </c>
      <c r="G2533">
        <v>156.5</v>
      </c>
      <c r="H2533">
        <v>154</v>
      </c>
      <c r="I2533">
        <v>150</v>
      </c>
    </row>
    <row r="2534" spans="1:9">
      <c r="A2534">
        <v>2533</v>
      </c>
      <c r="B2534">
        <v>114</v>
      </c>
      <c r="C2534">
        <v>748</v>
      </c>
      <c r="D2534" t="s">
        <v>451</v>
      </c>
      <c r="E2534" t="s">
        <v>47</v>
      </c>
      <c r="F2534">
        <v>74</v>
      </c>
      <c r="G2534">
        <v>4.5</v>
      </c>
      <c r="H2534">
        <v>7.5</v>
      </c>
      <c r="I2534">
        <v>-300</v>
      </c>
    </row>
    <row r="2535" spans="1:9">
      <c r="A2535">
        <v>2534</v>
      </c>
      <c r="B2535">
        <v>114</v>
      </c>
      <c r="C2535">
        <v>750</v>
      </c>
      <c r="D2535" t="s">
        <v>451</v>
      </c>
      <c r="E2535" t="s">
        <v>652</v>
      </c>
      <c r="F2535">
        <v>67</v>
      </c>
      <c r="G2535">
        <v>7</v>
      </c>
      <c r="H2535">
        <v>8</v>
      </c>
      <c r="I2535">
        <v>-340</v>
      </c>
    </row>
    <row r="2536" spans="1:9">
      <c r="A2536">
        <v>2535</v>
      </c>
      <c r="B2536">
        <v>114</v>
      </c>
      <c r="C2536">
        <v>752</v>
      </c>
      <c r="D2536" t="s">
        <v>451</v>
      </c>
      <c r="E2536" t="s">
        <v>608</v>
      </c>
      <c r="F2536">
        <v>95</v>
      </c>
      <c r="G2536">
        <v>10.5</v>
      </c>
      <c r="H2536">
        <v>9.5</v>
      </c>
      <c r="I2536">
        <v>-450</v>
      </c>
    </row>
    <row r="2537" spans="1:9">
      <c r="A2537">
        <v>2536</v>
      </c>
      <c r="B2537">
        <v>114</v>
      </c>
      <c r="C2537">
        <v>754</v>
      </c>
      <c r="D2537" t="s">
        <v>451</v>
      </c>
      <c r="E2537" t="s">
        <v>598</v>
      </c>
      <c r="F2537">
        <v>68</v>
      </c>
      <c r="G2537">
        <v>14</v>
      </c>
      <c r="H2537">
        <v>14.5</v>
      </c>
      <c r="I2537">
        <v>-1200</v>
      </c>
    </row>
    <row r="2538" spans="1:9">
      <c r="A2538">
        <v>2537</v>
      </c>
      <c r="B2538">
        <v>114</v>
      </c>
      <c r="C2538">
        <v>756</v>
      </c>
      <c r="D2538" t="s">
        <v>451</v>
      </c>
      <c r="E2538" t="s">
        <v>258</v>
      </c>
      <c r="F2538">
        <v>86</v>
      </c>
      <c r="G2538">
        <v>11</v>
      </c>
      <c r="H2538">
        <v>13</v>
      </c>
      <c r="I2538">
        <v>-850</v>
      </c>
    </row>
    <row r="2539" spans="1:9">
      <c r="A2539">
        <v>2538</v>
      </c>
      <c r="B2539">
        <v>114</v>
      </c>
      <c r="C2539">
        <v>758</v>
      </c>
      <c r="D2539" t="s">
        <v>451</v>
      </c>
      <c r="E2539" t="s">
        <v>24</v>
      </c>
      <c r="F2539">
        <v>73</v>
      </c>
      <c r="G2539">
        <v>9</v>
      </c>
      <c r="H2539">
        <v>10</v>
      </c>
      <c r="I2539">
        <v>-500</v>
      </c>
    </row>
    <row r="2540" spans="1:9">
      <c r="A2540">
        <v>2539</v>
      </c>
      <c r="B2540">
        <v>114</v>
      </c>
      <c r="C2540">
        <v>760</v>
      </c>
      <c r="D2540" t="s">
        <v>451</v>
      </c>
      <c r="E2540" t="s">
        <v>627</v>
      </c>
      <c r="F2540">
        <v>70</v>
      </c>
      <c r="G2540">
        <v>9.5</v>
      </c>
      <c r="H2540">
        <v>8.5</v>
      </c>
      <c r="I2540">
        <v>-375</v>
      </c>
    </row>
    <row r="2541" spans="1:9">
      <c r="A2541">
        <v>2540</v>
      </c>
      <c r="B2541">
        <v>114</v>
      </c>
      <c r="C2541">
        <v>762</v>
      </c>
      <c r="D2541" t="s">
        <v>451</v>
      </c>
      <c r="E2541" t="s">
        <v>521</v>
      </c>
      <c r="F2541">
        <v>83</v>
      </c>
      <c r="G2541">
        <v>9.5</v>
      </c>
      <c r="H2541">
        <v>8.5</v>
      </c>
      <c r="I2541">
        <v>-370</v>
      </c>
    </row>
    <row r="2542" spans="1:9">
      <c r="A2542">
        <v>2541</v>
      </c>
      <c r="B2542">
        <v>114</v>
      </c>
      <c r="C2542">
        <v>764</v>
      </c>
      <c r="D2542" t="s">
        <v>451</v>
      </c>
      <c r="E2542" t="s">
        <v>578</v>
      </c>
      <c r="F2542">
        <v>48</v>
      </c>
      <c r="G2542">
        <v>3.5</v>
      </c>
      <c r="H2542">
        <v>2.5</v>
      </c>
      <c r="I2542">
        <v>-150</v>
      </c>
    </row>
    <row r="2543" spans="1:9">
      <c r="A2543">
        <v>2542</v>
      </c>
      <c r="B2543">
        <v>114</v>
      </c>
      <c r="C2543">
        <v>766</v>
      </c>
      <c r="D2543" t="s">
        <v>451</v>
      </c>
      <c r="E2543" t="s">
        <v>133</v>
      </c>
      <c r="F2543">
        <v>81</v>
      </c>
      <c r="G2543">
        <v>5.5</v>
      </c>
      <c r="H2543">
        <v>5.5</v>
      </c>
      <c r="I2543">
        <v>-245</v>
      </c>
    </row>
    <row r="2544" spans="1:9">
      <c r="A2544">
        <v>2543</v>
      </c>
      <c r="B2544">
        <v>114</v>
      </c>
      <c r="C2544">
        <v>768</v>
      </c>
      <c r="D2544" t="s">
        <v>451</v>
      </c>
      <c r="E2544" t="s">
        <v>624</v>
      </c>
      <c r="F2544">
        <v>53</v>
      </c>
      <c r="G2544">
        <v>128.5</v>
      </c>
      <c r="H2544">
        <v>127.5</v>
      </c>
      <c r="I2544">
        <v>450</v>
      </c>
    </row>
    <row r="2545" spans="1:9">
      <c r="A2545">
        <v>2544</v>
      </c>
      <c r="B2545">
        <v>114</v>
      </c>
      <c r="C2545">
        <v>770</v>
      </c>
      <c r="D2545" t="s">
        <v>451</v>
      </c>
      <c r="E2545" t="s">
        <v>524</v>
      </c>
      <c r="F2545">
        <v>64</v>
      </c>
      <c r="G2545">
        <v>144.5</v>
      </c>
      <c r="H2545">
        <v>139.5</v>
      </c>
      <c r="I2545">
        <v>110</v>
      </c>
    </row>
    <row r="2546" spans="1:9">
      <c r="A2546">
        <v>2545</v>
      </c>
      <c r="B2546">
        <v>114</v>
      </c>
      <c r="C2546">
        <v>772</v>
      </c>
      <c r="D2546" t="s">
        <v>451</v>
      </c>
      <c r="E2546" t="s">
        <v>617</v>
      </c>
      <c r="F2546">
        <v>74</v>
      </c>
      <c r="G2546">
        <v>152.5</v>
      </c>
      <c r="H2546">
        <v>2</v>
      </c>
      <c r="I2546">
        <v>-120</v>
      </c>
    </row>
    <row r="2547" spans="1:9">
      <c r="A2547">
        <v>2546</v>
      </c>
      <c r="B2547">
        <v>114</v>
      </c>
      <c r="C2547">
        <v>774</v>
      </c>
      <c r="D2547" t="s">
        <v>451</v>
      </c>
      <c r="E2547" t="s">
        <v>290</v>
      </c>
      <c r="F2547">
        <v>78</v>
      </c>
      <c r="G2547">
        <v>6.5</v>
      </c>
      <c r="H2547">
        <v>5.5</v>
      </c>
      <c r="I2547">
        <v>-230</v>
      </c>
    </row>
    <row r="2548" spans="1:9">
      <c r="A2548">
        <v>2547</v>
      </c>
      <c r="B2548">
        <v>114</v>
      </c>
      <c r="C2548">
        <v>776</v>
      </c>
      <c r="D2548" t="s">
        <v>451</v>
      </c>
      <c r="E2548" t="s">
        <v>606</v>
      </c>
      <c r="F2548">
        <v>85</v>
      </c>
      <c r="G2548">
        <v>5.5</v>
      </c>
      <c r="H2548">
        <v>5.5</v>
      </c>
      <c r="I2548">
        <v>-220</v>
      </c>
    </row>
    <row r="2549" spans="1:9">
      <c r="A2549">
        <v>2548</v>
      </c>
      <c r="B2549">
        <v>114</v>
      </c>
      <c r="C2549">
        <v>778</v>
      </c>
      <c r="D2549" t="s">
        <v>451</v>
      </c>
      <c r="E2549" t="s">
        <v>58</v>
      </c>
      <c r="F2549">
        <v>86</v>
      </c>
      <c r="G2549">
        <v>1.5</v>
      </c>
      <c r="H2549">
        <v>2.5</v>
      </c>
      <c r="I2549">
        <v>-140</v>
      </c>
    </row>
    <row r="2550" spans="1:9">
      <c r="A2550">
        <v>2549</v>
      </c>
      <c r="B2550">
        <v>114</v>
      </c>
      <c r="C2550">
        <v>780</v>
      </c>
      <c r="D2550" t="s">
        <v>451</v>
      </c>
      <c r="E2550" t="s">
        <v>472</v>
      </c>
      <c r="F2550">
        <v>69</v>
      </c>
      <c r="G2550">
        <v>10.5</v>
      </c>
      <c r="H2550">
        <v>11</v>
      </c>
      <c r="I2550">
        <v>-600</v>
      </c>
    </row>
    <row r="2551" spans="1:9">
      <c r="A2551">
        <v>2550</v>
      </c>
      <c r="B2551">
        <v>114</v>
      </c>
      <c r="C2551">
        <v>782</v>
      </c>
      <c r="D2551" t="s">
        <v>451</v>
      </c>
      <c r="E2551" t="s">
        <v>471</v>
      </c>
      <c r="F2551">
        <v>63</v>
      </c>
      <c r="G2551">
        <v>141.5</v>
      </c>
      <c r="H2551">
        <v>138.5</v>
      </c>
      <c r="I2551">
        <v>120</v>
      </c>
    </row>
    <row r="2552" spans="1:9">
      <c r="A2552">
        <v>2551</v>
      </c>
      <c r="B2552">
        <v>114</v>
      </c>
      <c r="C2552">
        <v>784</v>
      </c>
      <c r="D2552" t="s">
        <v>451</v>
      </c>
      <c r="E2552" t="s">
        <v>464</v>
      </c>
      <c r="F2552">
        <v>60</v>
      </c>
      <c r="G2552">
        <v>7.5</v>
      </c>
      <c r="H2552">
        <v>6</v>
      </c>
      <c r="I2552">
        <v>-275</v>
      </c>
    </row>
    <row r="2553" spans="1:9">
      <c r="A2553">
        <v>2552</v>
      </c>
      <c r="B2553">
        <v>114</v>
      </c>
      <c r="C2553">
        <v>786</v>
      </c>
      <c r="D2553" t="s">
        <v>451</v>
      </c>
      <c r="E2553" t="s">
        <v>655</v>
      </c>
      <c r="F2553">
        <v>81</v>
      </c>
      <c r="G2553">
        <v>11.5</v>
      </c>
      <c r="H2553">
        <v>12</v>
      </c>
      <c r="I2553">
        <v>-800</v>
      </c>
    </row>
    <row r="2554" spans="1:9">
      <c r="A2554">
        <v>2553</v>
      </c>
      <c r="B2554">
        <v>114</v>
      </c>
      <c r="C2554">
        <v>788</v>
      </c>
      <c r="D2554" t="s">
        <v>451</v>
      </c>
      <c r="E2554" t="s">
        <v>546</v>
      </c>
      <c r="F2554">
        <v>80</v>
      </c>
      <c r="G2554">
        <v>5.5</v>
      </c>
      <c r="H2554">
        <v>6</v>
      </c>
      <c r="I2554">
        <v>-250</v>
      </c>
    </row>
    <row r="2555" spans="1:9">
      <c r="A2555">
        <v>2554</v>
      </c>
      <c r="B2555">
        <v>114</v>
      </c>
      <c r="C2555">
        <v>790</v>
      </c>
      <c r="D2555" t="s">
        <v>451</v>
      </c>
      <c r="E2555" t="s">
        <v>625</v>
      </c>
      <c r="F2555">
        <v>52</v>
      </c>
      <c r="G2555">
        <v>9.5</v>
      </c>
      <c r="H2555">
        <v>6</v>
      </c>
      <c r="I2555">
        <v>-250</v>
      </c>
    </row>
    <row r="2556" spans="1:9">
      <c r="A2556">
        <v>2555</v>
      </c>
      <c r="B2556">
        <v>114</v>
      </c>
      <c r="C2556">
        <v>792</v>
      </c>
      <c r="D2556" t="s">
        <v>451</v>
      </c>
      <c r="E2556" t="s">
        <v>123</v>
      </c>
      <c r="F2556">
        <v>72</v>
      </c>
      <c r="G2556">
        <v>9.5</v>
      </c>
      <c r="H2556">
        <v>8</v>
      </c>
      <c r="I2556">
        <v>-370</v>
      </c>
    </row>
    <row r="2557" spans="1:9">
      <c r="A2557">
        <v>2556</v>
      </c>
      <c r="B2557">
        <v>114</v>
      </c>
      <c r="C2557">
        <v>794</v>
      </c>
      <c r="D2557" t="s">
        <v>451</v>
      </c>
      <c r="E2557" t="s">
        <v>38</v>
      </c>
      <c r="F2557">
        <v>69</v>
      </c>
      <c r="G2557">
        <v>7</v>
      </c>
      <c r="H2557">
        <v>7.5</v>
      </c>
      <c r="I2557">
        <v>-310</v>
      </c>
    </row>
    <row r="2558" spans="1:9">
      <c r="A2558">
        <v>2557</v>
      </c>
      <c r="B2558">
        <v>114</v>
      </c>
      <c r="C2558">
        <v>796</v>
      </c>
      <c r="D2558" t="s">
        <v>451</v>
      </c>
      <c r="E2558" t="s">
        <v>186</v>
      </c>
      <c r="F2558">
        <v>91</v>
      </c>
      <c r="G2558">
        <v>9.5</v>
      </c>
      <c r="H2558">
        <v>10.5</v>
      </c>
      <c r="I2558">
        <v>-550</v>
      </c>
    </row>
    <row r="2559" spans="1:9">
      <c r="A2559">
        <v>2558</v>
      </c>
      <c r="B2559">
        <v>114</v>
      </c>
      <c r="C2559">
        <v>798</v>
      </c>
      <c r="D2559" t="s">
        <v>451</v>
      </c>
      <c r="E2559" t="s">
        <v>636</v>
      </c>
      <c r="F2559">
        <v>55</v>
      </c>
      <c r="G2559">
        <v>10.5</v>
      </c>
      <c r="H2559">
        <v>10</v>
      </c>
      <c r="I2559">
        <v>-550</v>
      </c>
    </row>
    <row r="2560" spans="1:9">
      <c r="A2560">
        <v>2559</v>
      </c>
      <c r="B2560">
        <v>114</v>
      </c>
      <c r="C2560">
        <v>800</v>
      </c>
      <c r="D2560" t="s">
        <v>451</v>
      </c>
      <c r="E2560" t="s">
        <v>482</v>
      </c>
      <c r="F2560">
        <v>67</v>
      </c>
      <c r="G2560">
        <v>7.5</v>
      </c>
      <c r="H2560">
        <v>8</v>
      </c>
      <c r="I2560">
        <v>-360</v>
      </c>
    </row>
    <row r="2561" spans="1:9">
      <c r="A2561">
        <v>2560</v>
      </c>
      <c r="B2561">
        <v>114</v>
      </c>
      <c r="C2561">
        <v>802</v>
      </c>
      <c r="D2561" t="s">
        <v>451</v>
      </c>
      <c r="E2561" t="s">
        <v>204</v>
      </c>
      <c r="F2561">
        <v>84</v>
      </c>
      <c r="G2561">
        <v>7</v>
      </c>
      <c r="H2561">
        <v>8</v>
      </c>
      <c r="I2561">
        <v>-350</v>
      </c>
    </row>
    <row r="2562" spans="1:9">
      <c r="A2562">
        <v>2561</v>
      </c>
      <c r="B2562">
        <v>114</v>
      </c>
      <c r="C2562">
        <v>804</v>
      </c>
      <c r="D2562" t="s">
        <v>451</v>
      </c>
      <c r="E2562" t="s">
        <v>558</v>
      </c>
      <c r="F2562">
        <v>80</v>
      </c>
      <c r="G2562">
        <v>2.5</v>
      </c>
      <c r="H2562">
        <v>3.5</v>
      </c>
      <c r="I2562">
        <v>-160</v>
      </c>
    </row>
    <row r="2563" spans="1:9">
      <c r="A2563">
        <v>2562</v>
      </c>
      <c r="B2563">
        <v>114</v>
      </c>
      <c r="C2563">
        <v>806</v>
      </c>
      <c r="D2563" t="s">
        <v>451</v>
      </c>
      <c r="E2563" t="s">
        <v>548</v>
      </c>
      <c r="F2563">
        <v>53</v>
      </c>
      <c r="G2563">
        <v>137.5</v>
      </c>
      <c r="H2563">
        <v>139</v>
      </c>
      <c r="I2563">
        <v>210</v>
      </c>
    </row>
    <row r="2564" spans="1:9">
      <c r="A2564">
        <v>2563</v>
      </c>
      <c r="B2564">
        <v>114</v>
      </c>
      <c r="C2564">
        <v>808</v>
      </c>
      <c r="D2564" t="s">
        <v>451</v>
      </c>
      <c r="E2564" t="s">
        <v>206</v>
      </c>
      <c r="F2564">
        <v>81</v>
      </c>
      <c r="G2564">
        <v>150.5</v>
      </c>
      <c r="H2564">
        <v>148</v>
      </c>
      <c r="I2564">
        <v>200</v>
      </c>
    </row>
    <row r="2565" spans="1:9">
      <c r="A2565">
        <v>2564</v>
      </c>
      <c r="B2565">
        <v>114</v>
      </c>
      <c r="C2565">
        <v>810</v>
      </c>
      <c r="D2565" t="s">
        <v>451</v>
      </c>
      <c r="E2565" t="s">
        <v>528</v>
      </c>
      <c r="F2565">
        <v>98</v>
      </c>
      <c r="G2565">
        <v>7.5</v>
      </c>
      <c r="H2565">
        <v>7</v>
      </c>
      <c r="I2565">
        <v>-300</v>
      </c>
    </row>
    <row r="2566" spans="1:9">
      <c r="A2566">
        <v>2565</v>
      </c>
      <c r="B2566">
        <v>114</v>
      </c>
      <c r="C2566">
        <v>812</v>
      </c>
      <c r="D2566" t="s">
        <v>451</v>
      </c>
      <c r="E2566" t="s">
        <v>205</v>
      </c>
      <c r="F2566">
        <v>115</v>
      </c>
      <c r="G2566">
        <v>16.5</v>
      </c>
      <c r="H2566">
        <v>18.5</v>
      </c>
      <c r="I2566">
        <v>-2500</v>
      </c>
    </row>
    <row r="2567" spans="1:9">
      <c r="A2567">
        <v>2566</v>
      </c>
      <c r="B2567">
        <v>114</v>
      </c>
      <c r="C2567">
        <v>814</v>
      </c>
      <c r="D2567" t="s">
        <v>451</v>
      </c>
      <c r="E2567" t="s">
        <v>481</v>
      </c>
      <c r="F2567">
        <v>79</v>
      </c>
      <c r="G2567">
        <v>1</v>
      </c>
      <c r="H2567">
        <v>128.5</v>
      </c>
      <c r="I2567">
        <v>100</v>
      </c>
    </row>
    <row r="2568" spans="1:9">
      <c r="A2568">
        <v>2567</v>
      </c>
      <c r="B2568">
        <v>114</v>
      </c>
      <c r="C2568">
        <v>816</v>
      </c>
      <c r="D2568" t="s">
        <v>451</v>
      </c>
      <c r="E2568" t="s">
        <v>609</v>
      </c>
      <c r="F2568">
        <v>64</v>
      </c>
      <c r="G2568">
        <v>7.5</v>
      </c>
      <c r="H2568">
        <v>10.5</v>
      </c>
      <c r="I2568">
        <v>-600</v>
      </c>
    </row>
    <row r="2569" spans="1:9">
      <c r="A2569">
        <v>2568</v>
      </c>
      <c r="B2569">
        <v>114</v>
      </c>
      <c r="C2569">
        <v>818</v>
      </c>
      <c r="D2569" t="s">
        <v>451</v>
      </c>
      <c r="E2569" t="s">
        <v>619</v>
      </c>
      <c r="F2569">
        <v>67</v>
      </c>
      <c r="G2569">
        <v>4.5</v>
      </c>
      <c r="H2569">
        <v>5</v>
      </c>
      <c r="I2569">
        <v>-240</v>
      </c>
    </row>
    <row r="2570" spans="1:9">
      <c r="A2570">
        <v>2569</v>
      </c>
      <c r="B2570">
        <v>114</v>
      </c>
      <c r="C2570">
        <v>820</v>
      </c>
      <c r="D2570" t="s">
        <v>451</v>
      </c>
      <c r="E2570" t="s">
        <v>207</v>
      </c>
      <c r="F2570">
        <v>71</v>
      </c>
      <c r="G2570">
        <v>4.5</v>
      </c>
      <c r="H2570">
        <v>5</v>
      </c>
      <c r="I2570">
        <v>-210</v>
      </c>
    </row>
    <row r="2571" spans="1:9">
      <c r="A2571">
        <v>2570</v>
      </c>
      <c r="B2571">
        <v>114</v>
      </c>
      <c r="C2571">
        <v>822</v>
      </c>
      <c r="D2571" t="s">
        <v>451</v>
      </c>
      <c r="E2571" t="s">
        <v>514</v>
      </c>
      <c r="F2571">
        <v>61</v>
      </c>
      <c r="G2571">
        <v>131.5</v>
      </c>
      <c r="H2571">
        <v>132.5</v>
      </c>
      <c r="I2571">
        <v>265</v>
      </c>
    </row>
    <row r="2572" spans="1:9">
      <c r="A2572">
        <v>2571</v>
      </c>
      <c r="B2572">
        <v>114</v>
      </c>
      <c r="C2572">
        <v>824</v>
      </c>
      <c r="D2572" t="s">
        <v>451</v>
      </c>
      <c r="E2572" t="s">
        <v>74</v>
      </c>
      <c r="F2572">
        <v>68</v>
      </c>
      <c r="G2572">
        <v>131.5</v>
      </c>
      <c r="H2572">
        <v>133</v>
      </c>
      <c r="I2572">
        <v>165</v>
      </c>
    </row>
    <row r="2573" spans="1:9">
      <c r="A2573">
        <v>2572</v>
      </c>
      <c r="B2573">
        <v>114</v>
      </c>
      <c r="C2573">
        <v>826</v>
      </c>
      <c r="D2573" t="s">
        <v>451</v>
      </c>
      <c r="E2573" t="s">
        <v>428</v>
      </c>
      <c r="F2573">
        <v>79</v>
      </c>
      <c r="G2573">
        <v>7</v>
      </c>
      <c r="H2573">
        <v>7.5</v>
      </c>
      <c r="I2573">
        <v>-330</v>
      </c>
    </row>
    <row r="2574" spans="1:9">
      <c r="A2574">
        <v>2573</v>
      </c>
      <c r="B2574">
        <v>114</v>
      </c>
      <c r="C2574">
        <v>306570</v>
      </c>
      <c r="D2574" t="s">
        <v>451</v>
      </c>
      <c r="E2574" t="s">
        <v>599</v>
      </c>
      <c r="F2574">
        <v>82</v>
      </c>
      <c r="G2574">
        <v>136.5</v>
      </c>
      <c r="H2574">
        <v>139.5</v>
      </c>
      <c r="I2574">
        <v>105</v>
      </c>
    </row>
    <row r="2575" spans="1:9">
      <c r="A2575">
        <v>2574</v>
      </c>
      <c r="B2575">
        <v>114</v>
      </c>
      <c r="C2575">
        <v>306572</v>
      </c>
      <c r="D2575" t="s">
        <v>451</v>
      </c>
      <c r="E2575" t="s">
        <v>568</v>
      </c>
      <c r="F2575">
        <v>85</v>
      </c>
      <c r="G2575">
        <v>8.5</v>
      </c>
      <c r="H2575">
        <v>9</v>
      </c>
      <c r="I2575">
        <v>-420</v>
      </c>
    </row>
    <row r="2576" spans="1:9">
      <c r="A2576">
        <v>2575</v>
      </c>
      <c r="B2576">
        <v>114</v>
      </c>
      <c r="C2576">
        <v>306574</v>
      </c>
      <c r="D2576" t="s">
        <v>451</v>
      </c>
      <c r="E2576" t="s">
        <v>539</v>
      </c>
      <c r="F2576">
        <v>81</v>
      </c>
      <c r="G2576">
        <v>144.5</v>
      </c>
      <c r="H2576">
        <v>142.5</v>
      </c>
      <c r="I2576">
        <v>175</v>
      </c>
    </row>
    <row r="2577" spans="1:9">
      <c r="A2577">
        <v>2576</v>
      </c>
      <c r="B2577">
        <v>114</v>
      </c>
      <c r="C2577">
        <v>306576</v>
      </c>
      <c r="D2577" t="s">
        <v>451</v>
      </c>
      <c r="E2577" t="s">
        <v>563</v>
      </c>
      <c r="F2577">
        <v>80</v>
      </c>
      <c r="G2577">
        <v>2</v>
      </c>
      <c r="H2577">
        <v>1.5</v>
      </c>
      <c r="I2577">
        <v>-125</v>
      </c>
    </row>
    <row r="2578" spans="1:9">
      <c r="A2578">
        <v>2577</v>
      </c>
      <c r="B2578">
        <v>114</v>
      </c>
      <c r="C2578">
        <v>306578</v>
      </c>
      <c r="D2578" t="s">
        <v>451</v>
      </c>
      <c r="E2578" t="s">
        <v>502</v>
      </c>
      <c r="F2578">
        <v>74</v>
      </c>
      <c r="G2578">
        <v>3</v>
      </c>
      <c r="H2578">
        <v>3.5</v>
      </c>
      <c r="I2578">
        <v>-165</v>
      </c>
    </row>
    <row r="2579" spans="1:9">
      <c r="A2579">
        <v>2578</v>
      </c>
      <c r="B2579">
        <v>114</v>
      </c>
      <c r="C2579">
        <v>306580</v>
      </c>
      <c r="D2579" t="s">
        <v>451</v>
      </c>
      <c r="E2579" t="s">
        <v>498</v>
      </c>
      <c r="F2579">
        <v>107</v>
      </c>
      <c r="G2579">
        <v>8.5</v>
      </c>
      <c r="H2579">
        <v>8</v>
      </c>
      <c r="I2579">
        <v>-360</v>
      </c>
    </row>
    <row r="2580" spans="1:9">
      <c r="A2580">
        <v>2579</v>
      </c>
      <c r="B2580">
        <v>114</v>
      </c>
      <c r="C2580">
        <v>306582</v>
      </c>
      <c r="D2580" t="s">
        <v>451</v>
      </c>
      <c r="E2580" t="s">
        <v>153</v>
      </c>
      <c r="F2580">
        <v>62</v>
      </c>
      <c r="G2580">
        <v>7</v>
      </c>
      <c r="H2580">
        <v>7.5</v>
      </c>
      <c r="I2580">
        <v>-330</v>
      </c>
    </row>
    <row r="2581" spans="1:9">
      <c r="A2581">
        <v>2580</v>
      </c>
      <c r="B2581">
        <v>114</v>
      </c>
      <c r="C2581">
        <v>306584</v>
      </c>
      <c r="D2581" t="s">
        <v>451</v>
      </c>
      <c r="E2581" t="s">
        <v>664</v>
      </c>
      <c r="F2581">
        <v>86</v>
      </c>
      <c r="G2581">
        <v>7</v>
      </c>
      <c r="H2581">
        <v>7.5</v>
      </c>
      <c r="I2581">
        <v>-330</v>
      </c>
    </row>
    <row r="2582" spans="1:9">
      <c r="A2582">
        <v>2581</v>
      </c>
      <c r="B2582">
        <v>114</v>
      </c>
      <c r="C2582">
        <v>306586</v>
      </c>
      <c r="D2582" t="s">
        <v>451</v>
      </c>
      <c r="E2582" t="s">
        <v>645</v>
      </c>
      <c r="F2582">
        <v>67</v>
      </c>
      <c r="G2582">
        <v>4.5</v>
      </c>
      <c r="H2582">
        <v>5.5</v>
      </c>
      <c r="I2582">
        <v>-220</v>
      </c>
    </row>
    <row r="2583" spans="1:9">
      <c r="A2583">
        <v>2582</v>
      </c>
      <c r="B2583">
        <v>114</v>
      </c>
      <c r="C2583">
        <v>306588</v>
      </c>
      <c r="D2583" t="s">
        <v>451</v>
      </c>
      <c r="E2583" t="s">
        <v>119</v>
      </c>
      <c r="F2583">
        <v>74</v>
      </c>
      <c r="G2583">
        <v>4</v>
      </c>
      <c r="H2583">
        <v>3.5</v>
      </c>
      <c r="I2583">
        <v>-155</v>
      </c>
    </row>
    <row r="2584" spans="1:9">
      <c r="A2584">
        <v>2583</v>
      </c>
      <c r="B2584">
        <v>114</v>
      </c>
      <c r="C2584">
        <v>306590</v>
      </c>
      <c r="D2584" t="s">
        <v>451</v>
      </c>
      <c r="E2584" t="s">
        <v>261</v>
      </c>
      <c r="F2584">
        <v>47</v>
      </c>
      <c r="G2584">
        <v>4.5</v>
      </c>
      <c r="H2584">
        <v>3.5</v>
      </c>
      <c r="I2584">
        <v>-165</v>
      </c>
    </row>
    <row r="2585" spans="1:9">
      <c r="A2585">
        <v>2584</v>
      </c>
      <c r="B2585">
        <v>114</v>
      </c>
      <c r="C2585">
        <v>306592</v>
      </c>
      <c r="D2585" t="s">
        <v>451</v>
      </c>
      <c r="E2585" t="s">
        <v>239</v>
      </c>
      <c r="F2585">
        <v>66</v>
      </c>
      <c r="G2585">
        <v>143.5</v>
      </c>
      <c r="H2585">
        <v>140.5</v>
      </c>
      <c r="I2585">
        <v>210</v>
      </c>
    </row>
    <row r="2586" spans="1:9">
      <c r="A2586">
        <v>2585</v>
      </c>
      <c r="B2586">
        <v>114</v>
      </c>
      <c r="C2586">
        <v>306594</v>
      </c>
      <c r="D2586" t="s">
        <v>451</v>
      </c>
      <c r="E2586" t="s">
        <v>348</v>
      </c>
      <c r="F2586">
        <v>75</v>
      </c>
      <c r="G2586">
        <v>8.5</v>
      </c>
      <c r="H2586">
        <v>7.5</v>
      </c>
      <c r="I2586">
        <v>-330</v>
      </c>
    </row>
    <row r="2587" spans="1:9">
      <c r="A2587">
        <v>2586</v>
      </c>
      <c r="B2587">
        <v>114</v>
      </c>
      <c r="C2587">
        <v>306596</v>
      </c>
      <c r="D2587" t="s">
        <v>451</v>
      </c>
      <c r="E2587" t="s">
        <v>424</v>
      </c>
      <c r="F2587">
        <v>71</v>
      </c>
      <c r="G2587">
        <v>13.5</v>
      </c>
      <c r="H2587">
        <v>13.5</v>
      </c>
      <c r="I2587">
        <v>-1100</v>
      </c>
    </row>
    <row r="2588" spans="1:9">
      <c r="A2588">
        <v>2587</v>
      </c>
      <c r="B2588">
        <v>114</v>
      </c>
      <c r="C2588">
        <v>306598</v>
      </c>
      <c r="D2588" t="s">
        <v>451</v>
      </c>
      <c r="E2588" t="s">
        <v>154</v>
      </c>
      <c r="F2588">
        <v>78</v>
      </c>
      <c r="G2588">
        <v>135.5</v>
      </c>
      <c r="H2588">
        <v>135.5</v>
      </c>
      <c r="I2588">
        <v>130</v>
      </c>
    </row>
    <row r="2589" spans="1:9">
      <c r="A2589">
        <v>2588</v>
      </c>
      <c r="B2589">
        <v>114</v>
      </c>
      <c r="C2589">
        <v>306600</v>
      </c>
      <c r="D2589" t="s">
        <v>451</v>
      </c>
      <c r="E2589" t="s">
        <v>530</v>
      </c>
      <c r="F2589">
        <v>85</v>
      </c>
      <c r="G2589">
        <v>2</v>
      </c>
      <c r="H2589">
        <v>3.5</v>
      </c>
      <c r="I2589">
        <v>-165</v>
      </c>
    </row>
    <row r="2590" spans="1:9">
      <c r="A2590">
        <v>2589</v>
      </c>
      <c r="B2590">
        <v>114</v>
      </c>
      <c r="C2590">
        <v>306602</v>
      </c>
      <c r="D2590" t="s">
        <v>451</v>
      </c>
      <c r="E2590" t="s">
        <v>640</v>
      </c>
      <c r="F2590">
        <v>77</v>
      </c>
      <c r="G2590">
        <v>7</v>
      </c>
      <c r="H2590">
        <v>5.5</v>
      </c>
      <c r="I2590">
        <v>-240</v>
      </c>
    </row>
    <row r="2591" spans="1:9">
      <c r="A2591">
        <v>2590</v>
      </c>
      <c r="B2591">
        <v>114</v>
      </c>
      <c r="C2591">
        <v>306604</v>
      </c>
      <c r="D2591" t="s">
        <v>451</v>
      </c>
      <c r="E2591" t="s">
        <v>659</v>
      </c>
      <c r="F2591">
        <v>77</v>
      </c>
      <c r="G2591">
        <v>3</v>
      </c>
      <c r="H2591">
        <v>2.5</v>
      </c>
      <c r="I2591">
        <v>-145</v>
      </c>
    </row>
    <row r="2592" spans="1:9">
      <c r="A2592">
        <v>2591</v>
      </c>
      <c r="B2592">
        <v>114</v>
      </c>
      <c r="C2592">
        <v>306606</v>
      </c>
      <c r="D2592" t="s">
        <v>451</v>
      </c>
      <c r="E2592" t="s">
        <v>633</v>
      </c>
      <c r="F2592">
        <v>71</v>
      </c>
      <c r="G2592">
        <v>12</v>
      </c>
      <c r="H2592">
        <v>12.5</v>
      </c>
      <c r="I2592">
        <v>-800</v>
      </c>
    </row>
    <row r="2593" spans="1:9">
      <c r="A2593">
        <v>2592</v>
      </c>
      <c r="B2593">
        <v>114</v>
      </c>
      <c r="C2593">
        <v>306608</v>
      </c>
      <c r="D2593" t="s">
        <v>451</v>
      </c>
      <c r="E2593" t="s">
        <v>616</v>
      </c>
      <c r="F2593">
        <v>68</v>
      </c>
      <c r="G2593">
        <v>12.5</v>
      </c>
      <c r="H2593">
        <v>12</v>
      </c>
      <c r="I2593">
        <v>-800</v>
      </c>
    </row>
    <row r="2594" spans="1:9">
      <c r="A2594">
        <v>2593</v>
      </c>
      <c r="B2594">
        <v>114</v>
      </c>
      <c r="C2594">
        <v>306610</v>
      </c>
      <c r="D2594" t="s">
        <v>451</v>
      </c>
      <c r="E2594" t="s">
        <v>658</v>
      </c>
      <c r="F2594">
        <v>84</v>
      </c>
      <c r="G2594">
        <v>8.5</v>
      </c>
      <c r="H2594">
        <v>8.5</v>
      </c>
      <c r="I2594">
        <v>-380</v>
      </c>
    </row>
    <row r="2595" spans="1:9">
      <c r="A2595">
        <v>2594</v>
      </c>
      <c r="B2595">
        <v>114</v>
      </c>
      <c r="C2595">
        <v>306612</v>
      </c>
      <c r="D2595" t="s">
        <v>451</v>
      </c>
      <c r="E2595" t="s">
        <v>115</v>
      </c>
      <c r="F2595">
        <v>61</v>
      </c>
      <c r="G2595">
        <v>135.5</v>
      </c>
      <c r="H2595">
        <v>135.5</v>
      </c>
      <c r="I2595">
        <v>165</v>
      </c>
    </row>
    <row r="2596" spans="1:9">
      <c r="A2596">
        <v>2595</v>
      </c>
      <c r="B2596">
        <v>114</v>
      </c>
      <c r="C2596">
        <v>306614</v>
      </c>
      <c r="D2596" t="s">
        <v>451</v>
      </c>
      <c r="E2596" t="s">
        <v>552</v>
      </c>
      <c r="F2596">
        <v>87</v>
      </c>
      <c r="G2596">
        <v>11</v>
      </c>
      <c r="H2596">
        <v>11</v>
      </c>
      <c r="I2596">
        <v>-650</v>
      </c>
    </row>
    <row r="2597" spans="1:9">
      <c r="A2597">
        <v>2596</v>
      </c>
      <c r="B2597">
        <v>114</v>
      </c>
      <c r="C2597">
        <v>306616</v>
      </c>
      <c r="D2597" t="s">
        <v>451</v>
      </c>
      <c r="E2597" t="s">
        <v>542</v>
      </c>
      <c r="F2597">
        <v>66</v>
      </c>
      <c r="G2597">
        <v>1</v>
      </c>
      <c r="H2597">
        <v>1</v>
      </c>
      <c r="I2597">
        <v>-115</v>
      </c>
    </row>
    <row r="2598" spans="1:9">
      <c r="A2598">
        <v>2597</v>
      </c>
      <c r="B2598">
        <v>114</v>
      </c>
      <c r="C2598">
        <v>306618</v>
      </c>
      <c r="D2598" t="s">
        <v>451</v>
      </c>
      <c r="E2598" t="s">
        <v>668</v>
      </c>
      <c r="F2598">
        <v>54</v>
      </c>
      <c r="G2598">
        <v>133</v>
      </c>
      <c r="H2598">
        <v>131.5</v>
      </c>
      <c r="I2598">
        <v>120</v>
      </c>
    </row>
    <row r="2599" spans="1:9">
      <c r="A2599">
        <v>2598</v>
      </c>
      <c r="B2599">
        <v>114</v>
      </c>
      <c r="C2599">
        <v>306620</v>
      </c>
      <c r="D2599" t="s">
        <v>451</v>
      </c>
      <c r="E2599" t="s">
        <v>149</v>
      </c>
      <c r="F2599">
        <v>81</v>
      </c>
      <c r="G2599">
        <v>3.5</v>
      </c>
      <c r="H2599">
        <v>3.5</v>
      </c>
      <c r="I2599">
        <v>-165</v>
      </c>
    </row>
    <row r="2600" spans="1:9">
      <c r="A2600">
        <v>2599</v>
      </c>
      <c r="B2600">
        <v>114</v>
      </c>
      <c r="C2600">
        <v>306622</v>
      </c>
      <c r="D2600" t="s">
        <v>451</v>
      </c>
      <c r="E2600" t="s">
        <v>591</v>
      </c>
      <c r="F2600">
        <v>81</v>
      </c>
      <c r="G2600">
        <v>7</v>
      </c>
      <c r="H2600">
        <v>8.5</v>
      </c>
      <c r="I2600">
        <v>-420</v>
      </c>
    </row>
    <row r="2601" spans="1:9">
      <c r="A2601">
        <v>2600</v>
      </c>
      <c r="B2601">
        <v>114</v>
      </c>
      <c r="C2601">
        <v>306624</v>
      </c>
      <c r="D2601" t="s">
        <v>451</v>
      </c>
      <c r="E2601" t="s">
        <v>543</v>
      </c>
      <c r="F2601">
        <v>97</v>
      </c>
      <c r="G2601">
        <v>10.5</v>
      </c>
      <c r="H2601">
        <v>10</v>
      </c>
      <c r="I2601">
        <v>-500</v>
      </c>
    </row>
    <row r="2602" spans="1:9">
      <c r="A2602">
        <v>2601</v>
      </c>
      <c r="B2602">
        <v>114</v>
      </c>
      <c r="C2602">
        <v>306626</v>
      </c>
      <c r="D2602" t="s">
        <v>451</v>
      </c>
      <c r="E2602" t="s">
        <v>615</v>
      </c>
      <c r="F2602">
        <v>62</v>
      </c>
      <c r="G2602">
        <v>122.5</v>
      </c>
      <c r="H2602">
        <v>122.5</v>
      </c>
      <c r="I2602">
        <v>120</v>
      </c>
    </row>
    <row r="2603" spans="1:9">
      <c r="A2603">
        <v>2602</v>
      </c>
      <c r="B2603">
        <v>114</v>
      </c>
      <c r="C2603">
        <v>306628</v>
      </c>
      <c r="D2603" t="s">
        <v>451</v>
      </c>
      <c r="E2603" t="s">
        <v>510</v>
      </c>
      <c r="F2603">
        <v>71</v>
      </c>
      <c r="G2603">
        <v>145.5</v>
      </c>
      <c r="H2603">
        <v>145.5</v>
      </c>
      <c r="I2603">
        <v>165</v>
      </c>
    </row>
    <row r="2604" spans="1:9">
      <c r="A2604">
        <v>2603</v>
      </c>
      <c r="B2604">
        <v>114</v>
      </c>
      <c r="C2604">
        <v>306630</v>
      </c>
      <c r="D2604" t="s">
        <v>451</v>
      </c>
      <c r="E2604" t="s">
        <v>565</v>
      </c>
      <c r="F2604">
        <v>69</v>
      </c>
      <c r="G2604">
        <v>130.5</v>
      </c>
      <c r="H2604">
        <v>129.5</v>
      </c>
      <c r="I2604">
        <v>150</v>
      </c>
    </row>
    <row r="2605" spans="1:9">
      <c r="A2605">
        <v>2604</v>
      </c>
      <c r="B2605">
        <v>114</v>
      </c>
      <c r="C2605">
        <v>306632</v>
      </c>
      <c r="D2605" t="s">
        <v>451</v>
      </c>
      <c r="E2605" t="s">
        <v>116</v>
      </c>
      <c r="F2605">
        <v>86</v>
      </c>
      <c r="G2605">
        <v>5.5</v>
      </c>
      <c r="H2605">
        <v>7.5</v>
      </c>
      <c r="I2605">
        <v>-270</v>
      </c>
    </row>
    <row r="2606" spans="1:9">
      <c r="A2606">
        <v>2605</v>
      </c>
      <c r="B2606">
        <v>114</v>
      </c>
      <c r="C2606">
        <v>306634</v>
      </c>
      <c r="D2606" t="s">
        <v>451</v>
      </c>
      <c r="E2606" t="s">
        <v>665</v>
      </c>
      <c r="F2606">
        <v>81</v>
      </c>
      <c r="G2606">
        <v>10.5</v>
      </c>
      <c r="H2606">
        <v>10.5</v>
      </c>
      <c r="I2606">
        <v>-550</v>
      </c>
    </row>
    <row r="2607" spans="1:9">
      <c r="A2607">
        <v>2606</v>
      </c>
      <c r="B2607">
        <v>114</v>
      </c>
      <c r="C2607">
        <v>306636</v>
      </c>
      <c r="D2607" t="s">
        <v>451</v>
      </c>
      <c r="E2607" t="s">
        <v>561</v>
      </c>
      <c r="F2607">
        <v>74</v>
      </c>
      <c r="G2607">
        <v>3</v>
      </c>
      <c r="H2607">
        <v>3.5</v>
      </c>
      <c r="I2607">
        <v>-160</v>
      </c>
    </row>
    <row r="2608" spans="1:9">
      <c r="A2608">
        <v>2607</v>
      </c>
      <c r="B2608">
        <v>114</v>
      </c>
      <c r="C2608">
        <v>306638</v>
      </c>
      <c r="D2608" t="s">
        <v>451</v>
      </c>
      <c r="E2608" t="s">
        <v>575</v>
      </c>
      <c r="F2608">
        <v>59</v>
      </c>
      <c r="G2608">
        <v>4.5</v>
      </c>
      <c r="H2608">
        <v>3.5</v>
      </c>
      <c r="I2608">
        <v>-160</v>
      </c>
    </row>
    <row r="2609" spans="1:9">
      <c r="A2609">
        <v>2608</v>
      </c>
      <c r="B2609">
        <v>114</v>
      </c>
      <c r="C2609">
        <v>306640</v>
      </c>
      <c r="D2609" t="s">
        <v>451</v>
      </c>
      <c r="E2609" t="s">
        <v>347</v>
      </c>
      <c r="F2609">
        <v>72</v>
      </c>
      <c r="G2609">
        <v>11.5</v>
      </c>
      <c r="H2609">
        <v>11.5</v>
      </c>
      <c r="I2609">
        <v>-700</v>
      </c>
    </row>
    <row r="2610" spans="1:9">
      <c r="A2610">
        <v>2609</v>
      </c>
      <c r="B2610">
        <v>114</v>
      </c>
      <c r="C2610">
        <v>306642</v>
      </c>
      <c r="D2610" t="s">
        <v>451</v>
      </c>
      <c r="E2610" t="s">
        <v>366</v>
      </c>
      <c r="F2610">
        <v>82</v>
      </c>
      <c r="G2610">
        <v>19.5</v>
      </c>
      <c r="H2610">
        <v>19.5</v>
      </c>
      <c r="I2610">
        <v>-3000</v>
      </c>
    </row>
    <row r="2611" spans="1:9">
      <c r="A2611">
        <v>2610</v>
      </c>
      <c r="B2611">
        <v>114</v>
      </c>
      <c r="C2611">
        <v>306644</v>
      </c>
      <c r="D2611" t="s">
        <v>451</v>
      </c>
      <c r="E2611" t="s">
        <v>551</v>
      </c>
      <c r="F2611">
        <v>64</v>
      </c>
      <c r="G2611">
        <v>6.5</v>
      </c>
      <c r="H2611">
        <v>5</v>
      </c>
      <c r="I2611">
        <v>-240</v>
      </c>
    </row>
    <row r="2612" spans="1:9">
      <c r="A2612">
        <v>2611</v>
      </c>
      <c r="B2612">
        <v>114</v>
      </c>
      <c r="C2612">
        <v>306646</v>
      </c>
      <c r="D2612" t="s">
        <v>451</v>
      </c>
      <c r="E2612" t="s">
        <v>229</v>
      </c>
      <c r="F2612">
        <v>74</v>
      </c>
      <c r="G2612">
        <v>3</v>
      </c>
      <c r="H2612">
        <v>3</v>
      </c>
      <c r="I2612">
        <v>-150</v>
      </c>
    </row>
    <row r="2613" spans="1:9">
      <c r="A2613">
        <v>2612</v>
      </c>
      <c r="B2613">
        <v>115</v>
      </c>
      <c r="C2613">
        <v>828</v>
      </c>
      <c r="D2613" t="s">
        <v>451</v>
      </c>
      <c r="E2613" t="s">
        <v>386</v>
      </c>
      <c r="F2613">
        <v>80</v>
      </c>
      <c r="G2613">
        <v>3.5</v>
      </c>
      <c r="H2613">
        <v>3</v>
      </c>
      <c r="I2613">
        <v>-160</v>
      </c>
    </row>
    <row r="2614" spans="1:9">
      <c r="A2614">
        <v>2613</v>
      </c>
      <c r="B2614">
        <v>115</v>
      </c>
      <c r="C2614">
        <v>830</v>
      </c>
      <c r="D2614" t="s">
        <v>451</v>
      </c>
      <c r="E2614" t="s">
        <v>234</v>
      </c>
      <c r="F2614">
        <v>85</v>
      </c>
      <c r="G2614">
        <v>4</v>
      </c>
      <c r="H2614">
        <v>4.5</v>
      </c>
      <c r="I2614">
        <v>-190</v>
      </c>
    </row>
    <row r="2615" spans="1:9">
      <c r="A2615">
        <v>2614</v>
      </c>
      <c r="B2615">
        <v>115</v>
      </c>
      <c r="C2615">
        <v>832</v>
      </c>
      <c r="D2615" t="s">
        <v>451</v>
      </c>
      <c r="E2615" t="s">
        <v>220</v>
      </c>
      <c r="F2615">
        <v>74</v>
      </c>
      <c r="G2615">
        <v>15</v>
      </c>
      <c r="H2615">
        <v>14</v>
      </c>
      <c r="I2615">
        <v>-1200</v>
      </c>
    </row>
    <row r="2616" spans="1:9">
      <c r="A2616">
        <v>2615</v>
      </c>
      <c r="B2616">
        <v>115</v>
      </c>
      <c r="C2616">
        <v>834</v>
      </c>
      <c r="D2616" t="s">
        <v>451</v>
      </c>
      <c r="E2616" t="s">
        <v>247</v>
      </c>
      <c r="F2616">
        <v>66</v>
      </c>
      <c r="G2616">
        <v>138</v>
      </c>
      <c r="H2616">
        <v>137.5</v>
      </c>
      <c r="I2616">
        <v>170</v>
      </c>
    </row>
    <row r="2617" spans="1:9">
      <c r="A2617">
        <v>2616</v>
      </c>
      <c r="B2617">
        <v>115</v>
      </c>
      <c r="C2617">
        <v>836</v>
      </c>
      <c r="D2617" t="s">
        <v>451</v>
      </c>
      <c r="E2617" t="s">
        <v>516</v>
      </c>
      <c r="F2617">
        <v>70</v>
      </c>
      <c r="G2617">
        <v>2</v>
      </c>
      <c r="H2617">
        <v>1</v>
      </c>
      <c r="I2617">
        <v>-120</v>
      </c>
    </row>
    <row r="2618" spans="1:9">
      <c r="A2618">
        <v>2617</v>
      </c>
      <c r="B2618">
        <v>115</v>
      </c>
      <c r="C2618">
        <v>838</v>
      </c>
      <c r="D2618" t="s">
        <v>451</v>
      </c>
      <c r="E2618" t="s">
        <v>243</v>
      </c>
      <c r="F2618">
        <v>64</v>
      </c>
      <c r="G2618">
        <v>5</v>
      </c>
      <c r="H2618">
        <v>4.5</v>
      </c>
      <c r="I2618">
        <v>-190</v>
      </c>
    </row>
    <row r="2619" spans="1:9">
      <c r="A2619">
        <v>2618</v>
      </c>
      <c r="B2619">
        <v>115</v>
      </c>
      <c r="C2619">
        <v>840</v>
      </c>
      <c r="D2619" t="s">
        <v>451</v>
      </c>
      <c r="E2619" t="s">
        <v>420</v>
      </c>
      <c r="F2619">
        <v>67</v>
      </c>
      <c r="G2619">
        <v>12.5</v>
      </c>
      <c r="H2619">
        <v>12.5</v>
      </c>
      <c r="I2619">
        <v>-900</v>
      </c>
    </row>
    <row r="2620" spans="1:9">
      <c r="A2620">
        <v>2619</v>
      </c>
      <c r="B2620">
        <v>115</v>
      </c>
      <c r="C2620">
        <v>842</v>
      </c>
      <c r="D2620" t="s">
        <v>451</v>
      </c>
      <c r="E2620" t="s">
        <v>499</v>
      </c>
      <c r="F2620">
        <v>52</v>
      </c>
      <c r="G2620">
        <v>1.5</v>
      </c>
      <c r="H2620">
        <v>2</v>
      </c>
      <c r="I2620">
        <v>-130</v>
      </c>
    </row>
    <row r="2621" spans="1:9">
      <c r="A2621">
        <v>2620</v>
      </c>
      <c r="B2621">
        <v>115</v>
      </c>
      <c r="C2621">
        <v>844</v>
      </c>
      <c r="D2621" t="s">
        <v>451</v>
      </c>
      <c r="E2621" t="s">
        <v>642</v>
      </c>
      <c r="F2621">
        <v>51</v>
      </c>
      <c r="G2621">
        <v>134</v>
      </c>
      <c r="H2621">
        <v>135</v>
      </c>
      <c r="I2621">
        <v>210</v>
      </c>
    </row>
    <row r="2622" spans="1:9">
      <c r="A2622">
        <v>2621</v>
      </c>
      <c r="B2622">
        <v>115</v>
      </c>
      <c r="C2622">
        <v>846</v>
      </c>
      <c r="D2622" t="s">
        <v>451</v>
      </c>
      <c r="E2622" t="s">
        <v>391</v>
      </c>
      <c r="F2622">
        <v>68</v>
      </c>
      <c r="G2622">
        <v>4</v>
      </c>
      <c r="H2622">
        <v>3</v>
      </c>
      <c r="I2622">
        <v>-160</v>
      </c>
    </row>
    <row r="2623" spans="1:9">
      <c r="A2623">
        <v>2622</v>
      </c>
      <c r="B2623">
        <v>115</v>
      </c>
      <c r="C2623">
        <v>848</v>
      </c>
      <c r="D2623" t="s">
        <v>451</v>
      </c>
      <c r="E2623" t="s">
        <v>595</v>
      </c>
      <c r="F2623">
        <v>64</v>
      </c>
      <c r="G2623">
        <v>139</v>
      </c>
      <c r="H2623">
        <v>1.5</v>
      </c>
      <c r="I2623">
        <v>-125</v>
      </c>
    </row>
    <row r="2624" spans="1:9">
      <c r="A2624">
        <v>2623</v>
      </c>
      <c r="B2624">
        <v>115</v>
      </c>
      <c r="C2624">
        <v>850</v>
      </c>
      <c r="D2624" t="s">
        <v>451</v>
      </c>
      <c r="E2624" t="s">
        <v>251</v>
      </c>
      <c r="F2624">
        <v>59</v>
      </c>
      <c r="G2624">
        <v>149.5</v>
      </c>
      <c r="H2624">
        <v>149</v>
      </c>
      <c r="I2624">
        <v>195</v>
      </c>
    </row>
    <row r="2625" spans="1:9">
      <c r="A2625">
        <v>2624</v>
      </c>
      <c r="B2625">
        <v>115</v>
      </c>
      <c r="C2625">
        <v>852</v>
      </c>
      <c r="D2625" t="s">
        <v>451</v>
      </c>
      <c r="E2625" t="s">
        <v>346</v>
      </c>
      <c r="F2625">
        <v>81</v>
      </c>
      <c r="G2625">
        <v>4.5</v>
      </c>
      <c r="H2625">
        <v>5.5</v>
      </c>
      <c r="I2625">
        <v>-220</v>
      </c>
    </row>
    <row r="2626" spans="1:9">
      <c r="A2626">
        <v>2625</v>
      </c>
      <c r="B2626">
        <v>116</v>
      </c>
      <c r="C2626">
        <v>854</v>
      </c>
      <c r="D2626" t="s">
        <v>451</v>
      </c>
      <c r="E2626" t="s">
        <v>78</v>
      </c>
      <c r="F2626">
        <v>68</v>
      </c>
      <c r="G2626">
        <v>1.5</v>
      </c>
      <c r="H2626">
        <v>1.5</v>
      </c>
      <c r="I2626">
        <v>-130</v>
      </c>
    </row>
    <row r="2627" spans="1:9">
      <c r="A2627">
        <v>2626</v>
      </c>
      <c r="B2627">
        <v>116</v>
      </c>
      <c r="C2627">
        <v>856</v>
      </c>
      <c r="D2627" t="s">
        <v>451</v>
      </c>
      <c r="E2627" t="s">
        <v>390</v>
      </c>
      <c r="F2627">
        <v>77</v>
      </c>
      <c r="G2627">
        <v>14.5</v>
      </c>
      <c r="H2627">
        <v>13.5</v>
      </c>
      <c r="I2627">
        <v>-1100</v>
      </c>
    </row>
    <row r="2628" spans="1:9">
      <c r="A2628">
        <v>2627</v>
      </c>
      <c r="B2628">
        <v>116</v>
      </c>
      <c r="C2628">
        <v>858</v>
      </c>
      <c r="D2628" t="s">
        <v>451</v>
      </c>
      <c r="E2628" t="s">
        <v>63</v>
      </c>
      <c r="F2628">
        <v>85</v>
      </c>
      <c r="G2628">
        <v>146.5</v>
      </c>
      <c r="H2628">
        <v>148</v>
      </c>
      <c r="I2628">
        <v>700</v>
      </c>
    </row>
    <row r="2629" spans="1:9">
      <c r="A2629">
        <v>2628</v>
      </c>
      <c r="B2629">
        <v>116</v>
      </c>
      <c r="C2629">
        <v>860</v>
      </c>
      <c r="D2629" t="s">
        <v>451</v>
      </c>
      <c r="E2629" t="s">
        <v>550</v>
      </c>
      <c r="F2629">
        <v>59</v>
      </c>
      <c r="G2629">
        <v>1.5</v>
      </c>
      <c r="H2629">
        <v>2</v>
      </c>
      <c r="I2629">
        <v>-130</v>
      </c>
    </row>
    <row r="2630" spans="1:9">
      <c r="A2630">
        <v>2629</v>
      </c>
      <c r="B2630">
        <v>116</v>
      </c>
      <c r="C2630">
        <v>862</v>
      </c>
      <c r="D2630" t="s">
        <v>451</v>
      </c>
      <c r="E2630" t="s">
        <v>410</v>
      </c>
      <c r="F2630">
        <v>59</v>
      </c>
      <c r="G2630">
        <v>10</v>
      </c>
      <c r="H2630">
        <v>10</v>
      </c>
      <c r="I2630">
        <v>-500</v>
      </c>
    </row>
    <row r="2631" spans="1:9">
      <c r="A2631">
        <v>2630</v>
      </c>
      <c r="B2631">
        <v>116</v>
      </c>
      <c r="C2631">
        <v>864</v>
      </c>
      <c r="D2631" t="s">
        <v>451</v>
      </c>
      <c r="E2631" t="s">
        <v>452</v>
      </c>
      <c r="F2631">
        <v>63</v>
      </c>
      <c r="G2631">
        <v>133.5</v>
      </c>
      <c r="H2631">
        <v>133</v>
      </c>
      <c r="I2631">
        <v>165</v>
      </c>
    </row>
    <row r="2632" spans="1:9">
      <c r="A2632">
        <v>2631</v>
      </c>
      <c r="B2632">
        <v>116</v>
      </c>
      <c r="C2632">
        <v>866</v>
      </c>
      <c r="D2632" t="s">
        <v>451</v>
      </c>
      <c r="E2632" t="s">
        <v>541</v>
      </c>
      <c r="F2632">
        <v>75</v>
      </c>
      <c r="G2632">
        <v>7.5</v>
      </c>
      <c r="H2632">
        <v>8</v>
      </c>
      <c r="I2632">
        <v>-350</v>
      </c>
    </row>
    <row r="2633" spans="1:9">
      <c r="A2633">
        <v>2632</v>
      </c>
      <c r="B2633">
        <v>116</v>
      </c>
      <c r="C2633">
        <v>868</v>
      </c>
      <c r="D2633" t="s">
        <v>451</v>
      </c>
      <c r="E2633" t="s">
        <v>489</v>
      </c>
      <c r="F2633">
        <v>58</v>
      </c>
      <c r="G2633">
        <v>7.5</v>
      </c>
      <c r="H2633">
        <v>8</v>
      </c>
      <c r="I2633">
        <v>-350</v>
      </c>
    </row>
    <row r="2634" spans="1:9">
      <c r="A2634">
        <v>2633</v>
      </c>
      <c r="B2634">
        <v>116</v>
      </c>
      <c r="C2634">
        <v>870</v>
      </c>
      <c r="D2634" t="s">
        <v>451</v>
      </c>
      <c r="E2634" t="s">
        <v>132</v>
      </c>
      <c r="F2634">
        <v>81</v>
      </c>
      <c r="G2634">
        <v>9.5</v>
      </c>
      <c r="H2634">
        <v>9</v>
      </c>
      <c r="I2634">
        <v>-380</v>
      </c>
    </row>
    <row r="2635" spans="1:9">
      <c r="A2635">
        <v>2634</v>
      </c>
      <c r="B2635">
        <v>116</v>
      </c>
      <c r="C2635">
        <v>872</v>
      </c>
      <c r="D2635" t="s">
        <v>451</v>
      </c>
      <c r="E2635" t="s">
        <v>463</v>
      </c>
      <c r="F2635">
        <v>82</v>
      </c>
      <c r="G2635">
        <v>16.5</v>
      </c>
      <c r="H2635">
        <v>16.5</v>
      </c>
      <c r="I2635">
        <v>-1800</v>
      </c>
    </row>
    <row r="2636" spans="1:9">
      <c r="A2636">
        <v>2635</v>
      </c>
      <c r="B2636">
        <v>116</v>
      </c>
      <c r="C2636">
        <v>874</v>
      </c>
      <c r="D2636" t="s">
        <v>451</v>
      </c>
      <c r="E2636" t="s">
        <v>485</v>
      </c>
      <c r="F2636">
        <v>70</v>
      </c>
      <c r="G2636">
        <v>137</v>
      </c>
      <c r="H2636">
        <v>138</v>
      </c>
      <c r="I2636">
        <v>130</v>
      </c>
    </row>
    <row r="2637" spans="1:9">
      <c r="A2637">
        <v>2636</v>
      </c>
      <c r="B2637">
        <v>116</v>
      </c>
      <c r="C2637">
        <v>876</v>
      </c>
      <c r="D2637" t="s">
        <v>451</v>
      </c>
      <c r="E2637" t="s">
        <v>233</v>
      </c>
      <c r="F2637">
        <v>60</v>
      </c>
      <c r="G2637">
        <v>137</v>
      </c>
      <c r="H2637">
        <v>136.5</v>
      </c>
      <c r="I2637">
        <v>320</v>
      </c>
    </row>
    <row r="2638" spans="1:9">
      <c r="A2638">
        <v>2637</v>
      </c>
      <c r="B2638">
        <v>116</v>
      </c>
      <c r="C2638">
        <v>878</v>
      </c>
      <c r="D2638" t="s">
        <v>451</v>
      </c>
      <c r="E2638" t="s">
        <v>362</v>
      </c>
      <c r="F2638">
        <v>59</v>
      </c>
      <c r="G2638">
        <v>3.5</v>
      </c>
      <c r="H2638">
        <v>1.5</v>
      </c>
      <c r="I2638">
        <v>-125</v>
      </c>
    </row>
    <row r="2639" spans="1:9">
      <c r="A2639">
        <v>2638</v>
      </c>
      <c r="B2639">
        <v>116</v>
      </c>
      <c r="C2639">
        <v>880</v>
      </c>
      <c r="D2639" t="s">
        <v>451</v>
      </c>
      <c r="E2639" t="s">
        <v>354</v>
      </c>
      <c r="F2639">
        <v>67</v>
      </c>
      <c r="G2639">
        <v>146</v>
      </c>
      <c r="H2639">
        <v>148</v>
      </c>
      <c r="I2639">
        <v>180</v>
      </c>
    </row>
    <row r="2640" spans="1:9">
      <c r="A2640">
        <v>2639</v>
      </c>
      <c r="B2640">
        <v>116</v>
      </c>
      <c r="C2640">
        <v>882</v>
      </c>
      <c r="D2640" t="s">
        <v>451</v>
      </c>
      <c r="E2640" t="s">
        <v>627</v>
      </c>
      <c r="F2640">
        <v>62</v>
      </c>
      <c r="G2640">
        <v>141.5</v>
      </c>
      <c r="H2640">
        <v>141</v>
      </c>
      <c r="I2640">
        <v>175</v>
      </c>
    </row>
    <row r="2641" spans="1:9">
      <c r="A2641">
        <v>2640</v>
      </c>
      <c r="B2641">
        <v>116</v>
      </c>
      <c r="C2641">
        <v>884</v>
      </c>
      <c r="D2641" t="s">
        <v>451</v>
      </c>
      <c r="E2641" t="s">
        <v>500</v>
      </c>
      <c r="F2641">
        <v>57</v>
      </c>
      <c r="G2641">
        <v>126</v>
      </c>
      <c r="H2641">
        <v>124.5</v>
      </c>
      <c r="I2641">
        <v>350</v>
      </c>
    </row>
    <row r="2642" spans="1:9">
      <c r="A2642">
        <v>2641</v>
      </c>
      <c r="B2642">
        <v>116</v>
      </c>
      <c r="C2642">
        <v>886</v>
      </c>
      <c r="D2642" t="s">
        <v>451</v>
      </c>
      <c r="E2642" t="s">
        <v>503</v>
      </c>
      <c r="F2642">
        <v>82</v>
      </c>
      <c r="G2642">
        <v>7.5</v>
      </c>
      <c r="H2642">
        <v>7</v>
      </c>
      <c r="I2642">
        <v>-300</v>
      </c>
    </row>
    <row r="2643" spans="1:9">
      <c r="A2643">
        <v>2642</v>
      </c>
      <c r="B2643">
        <v>116</v>
      </c>
      <c r="C2643">
        <v>888</v>
      </c>
      <c r="D2643" t="s">
        <v>451</v>
      </c>
      <c r="E2643" t="s">
        <v>545</v>
      </c>
      <c r="F2643">
        <v>60</v>
      </c>
      <c r="G2643">
        <v>5.5</v>
      </c>
      <c r="H2643">
        <v>5.5</v>
      </c>
      <c r="I2643">
        <v>-240</v>
      </c>
    </row>
    <row r="2644" spans="1:9">
      <c r="A2644">
        <v>2643</v>
      </c>
      <c r="B2644">
        <v>116</v>
      </c>
      <c r="C2644">
        <v>890</v>
      </c>
      <c r="D2644" t="s">
        <v>451</v>
      </c>
      <c r="E2644" t="s">
        <v>131</v>
      </c>
      <c r="F2644">
        <v>60</v>
      </c>
      <c r="G2644">
        <v>145.5</v>
      </c>
      <c r="H2644">
        <v>1</v>
      </c>
      <c r="I2644">
        <v>-125</v>
      </c>
    </row>
    <row r="2645" spans="1:9">
      <c r="A2645">
        <v>2644</v>
      </c>
      <c r="B2645">
        <v>116</v>
      </c>
      <c r="C2645">
        <v>892</v>
      </c>
      <c r="D2645" t="s">
        <v>451</v>
      </c>
      <c r="E2645" t="s">
        <v>648</v>
      </c>
      <c r="F2645">
        <v>62</v>
      </c>
      <c r="G2645">
        <v>15.5</v>
      </c>
      <c r="H2645">
        <v>14.5</v>
      </c>
      <c r="I2645">
        <v>-1200</v>
      </c>
    </row>
    <row r="2646" spans="1:9">
      <c r="A2646">
        <v>2645</v>
      </c>
      <c r="B2646">
        <v>116</v>
      </c>
      <c r="C2646">
        <v>894</v>
      </c>
      <c r="D2646" t="s">
        <v>451</v>
      </c>
      <c r="E2646" t="s">
        <v>583</v>
      </c>
      <c r="F2646">
        <v>81</v>
      </c>
      <c r="G2646">
        <v>150.5</v>
      </c>
      <c r="H2646">
        <v>153</v>
      </c>
      <c r="I2646">
        <v>220</v>
      </c>
    </row>
    <row r="2647" spans="1:9">
      <c r="A2647">
        <v>2646</v>
      </c>
      <c r="B2647">
        <v>116</v>
      </c>
      <c r="C2647">
        <v>896</v>
      </c>
      <c r="D2647" t="s">
        <v>451</v>
      </c>
      <c r="E2647" t="s">
        <v>614</v>
      </c>
      <c r="F2647">
        <v>83</v>
      </c>
      <c r="G2647">
        <v>7.5</v>
      </c>
      <c r="H2647">
        <v>7.5</v>
      </c>
      <c r="I2647">
        <v>-330</v>
      </c>
    </row>
    <row r="2648" spans="1:9">
      <c r="A2648">
        <v>2647</v>
      </c>
      <c r="B2648">
        <v>116</v>
      </c>
      <c r="C2648">
        <v>898</v>
      </c>
      <c r="D2648" t="s">
        <v>451</v>
      </c>
      <c r="E2648" t="s">
        <v>574</v>
      </c>
      <c r="F2648">
        <v>65</v>
      </c>
      <c r="G2648">
        <v>2.5</v>
      </c>
      <c r="H2648">
        <v>2</v>
      </c>
      <c r="I2648">
        <v>-135</v>
      </c>
    </row>
    <row r="2649" spans="1:9">
      <c r="A2649">
        <v>2648</v>
      </c>
      <c r="B2649">
        <v>116</v>
      </c>
      <c r="C2649">
        <v>900</v>
      </c>
      <c r="D2649" t="s">
        <v>451</v>
      </c>
      <c r="E2649" t="s">
        <v>571</v>
      </c>
      <c r="F2649">
        <v>74</v>
      </c>
      <c r="G2649">
        <v>149.5</v>
      </c>
      <c r="H2649">
        <v>144</v>
      </c>
      <c r="I2649">
        <v>-110</v>
      </c>
    </row>
    <row r="2650" spans="1:9">
      <c r="A2650">
        <v>2649</v>
      </c>
      <c r="B2650">
        <v>116</v>
      </c>
      <c r="C2650">
        <v>902</v>
      </c>
      <c r="D2650" t="s">
        <v>451</v>
      </c>
      <c r="E2650" t="s">
        <v>608</v>
      </c>
      <c r="F2650">
        <v>64</v>
      </c>
      <c r="G2650">
        <v>3.5</v>
      </c>
      <c r="H2650">
        <v>4</v>
      </c>
      <c r="I2650">
        <v>-165</v>
      </c>
    </row>
    <row r="2651" spans="1:9">
      <c r="A2651">
        <v>2650</v>
      </c>
      <c r="B2651">
        <v>116</v>
      </c>
      <c r="C2651">
        <v>904</v>
      </c>
      <c r="D2651" t="s">
        <v>451</v>
      </c>
      <c r="E2651" t="s">
        <v>577</v>
      </c>
      <c r="F2651">
        <v>74</v>
      </c>
      <c r="G2651">
        <v>140</v>
      </c>
      <c r="H2651">
        <v>140.5</v>
      </c>
      <c r="I2651">
        <v>330</v>
      </c>
    </row>
    <row r="2652" spans="1:9">
      <c r="A2652">
        <v>2651</v>
      </c>
      <c r="B2652">
        <v>116</v>
      </c>
      <c r="C2652">
        <v>906</v>
      </c>
      <c r="D2652" t="s">
        <v>451</v>
      </c>
      <c r="E2652" t="s">
        <v>428</v>
      </c>
      <c r="F2652">
        <v>58</v>
      </c>
      <c r="G2652">
        <v>15.5</v>
      </c>
      <c r="H2652">
        <v>16</v>
      </c>
      <c r="I2652">
        <v>-2000</v>
      </c>
    </row>
    <row r="2653" spans="1:9">
      <c r="A2653">
        <v>2652</v>
      </c>
      <c r="B2653">
        <v>116</v>
      </c>
      <c r="C2653">
        <v>908</v>
      </c>
      <c r="D2653" t="s">
        <v>451</v>
      </c>
      <c r="E2653" t="s">
        <v>538</v>
      </c>
      <c r="F2653">
        <v>76</v>
      </c>
      <c r="G2653">
        <v>8.5</v>
      </c>
      <c r="H2653">
        <v>9.5</v>
      </c>
      <c r="I2653">
        <v>-450</v>
      </c>
    </row>
    <row r="2654" spans="1:9">
      <c r="A2654">
        <v>2653</v>
      </c>
      <c r="B2654">
        <v>116</v>
      </c>
      <c r="C2654">
        <v>306654</v>
      </c>
      <c r="D2654" t="s">
        <v>451</v>
      </c>
      <c r="E2654" t="s">
        <v>562</v>
      </c>
      <c r="F2654">
        <v>54</v>
      </c>
      <c r="G2654">
        <v>3.5</v>
      </c>
      <c r="H2654">
        <v>2.5</v>
      </c>
      <c r="I2654">
        <v>-150</v>
      </c>
    </row>
    <row r="2655" spans="1:9">
      <c r="A2655">
        <v>2654</v>
      </c>
      <c r="B2655">
        <v>116</v>
      </c>
      <c r="C2655">
        <v>306656</v>
      </c>
      <c r="D2655" t="s">
        <v>451</v>
      </c>
      <c r="E2655" t="s">
        <v>568</v>
      </c>
      <c r="F2655">
        <v>87</v>
      </c>
      <c r="G2655">
        <v>18</v>
      </c>
      <c r="H2655">
        <v>17</v>
      </c>
      <c r="I2655">
        <v>-2000</v>
      </c>
    </row>
    <row r="2656" spans="1:9">
      <c r="A2656">
        <v>2655</v>
      </c>
      <c r="B2656">
        <v>116</v>
      </c>
      <c r="C2656">
        <v>306658</v>
      </c>
      <c r="D2656" t="s">
        <v>451</v>
      </c>
      <c r="E2656" t="s">
        <v>565</v>
      </c>
      <c r="F2656">
        <v>70</v>
      </c>
      <c r="G2656">
        <v>135.5</v>
      </c>
      <c r="H2656">
        <v>1</v>
      </c>
      <c r="I2656">
        <v>-120</v>
      </c>
    </row>
    <row r="2657" spans="1:9">
      <c r="A2657">
        <v>2656</v>
      </c>
      <c r="B2657">
        <v>116</v>
      </c>
      <c r="C2657">
        <v>306660</v>
      </c>
      <c r="D2657" t="s">
        <v>451</v>
      </c>
      <c r="E2657" t="s">
        <v>641</v>
      </c>
      <c r="F2657">
        <v>66</v>
      </c>
      <c r="G2657">
        <v>145</v>
      </c>
      <c r="H2657">
        <v>143</v>
      </c>
      <c r="I2657">
        <v>140</v>
      </c>
    </row>
    <row r="2658" spans="1:9">
      <c r="A2658">
        <v>2657</v>
      </c>
      <c r="B2658">
        <v>116</v>
      </c>
      <c r="C2658">
        <v>306662</v>
      </c>
      <c r="D2658" t="s">
        <v>451</v>
      </c>
      <c r="E2658" t="s">
        <v>261</v>
      </c>
      <c r="F2658">
        <v>57</v>
      </c>
      <c r="G2658">
        <v>2</v>
      </c>
      <c r="I2658">
        <v>-110</v>
      </c>
    </row>
    <row r="2659" spans="1:9">
      <c r="A2659">
        <v>2658</v>
      </c>
      <c r="B2659">
        <v>116</v>
      </c>
      <c r="C2659">
        <v>306664</v>
      </c>
      <c r="D2659" t="s">
        <v>451</v>
      </c>
      <c r="E2659" t="s">
        <v>640</v>
      </c>
      <c r="F2659">
        <v>71</v>
      </c>
      <c r="G2659">
        <v>1.5</v>
      </c>
      <c r="H2659">
        <v>2</v>
      </c>
      <c r="I2659">
        <v>-135</v>
      </c>
    </row>
    <row r="2660" spans="1:9">
      <c r="A2660">
        <v>2659</v>
      </c>
      <c r="B2660">
        <v>116</v>
      </c>
      <c r="C2660">
        <v>306666</v>
      </c>
      <c r="D2660" t="s">
        <v>451</v>
      </c>
      <c r="E2660" t="s">
        <v>235</v>
      </c>
      <c r="F2660">
        <v>57</v>
      </c>
      <c r="G2660">
        <v>2.5</v>
      </c>
      <c r="H2660">
        <v>2.5</v>
      </c>
      <c r="I2660">
        <v>-130</v>
      </c>
    </row>
    <row r="2661" spans="1:9">
      <c r="A2661">
        <v>2660</v>
      </c>
      <c r="B2661">
        <v>116</v>
      </c>
      <c r="C2661">
        <v>306668</v>
      </c>
      <c r="D2661" t="s">
        <v>451</v>
      </c>
      <c r="E2661" t="s">
        <v>668</v>
      </c>
      <c r="F2661">
        <v>60</v>
      </c>
      <c r="G2661">
        <v>1.5</v>
      </c>
      <c r="H2661">
        <v>1.5</v>
      </c>
      <c r="I2661">
        <v>-125</v>
      </c>
    </row>
    <row r="2662" spans="1:9">
      <c r="A2662">
        <v>2661</v>
      </c>
      <c r="B2662">
        <v>116</v>
      </c>
      <c r="C2662">
        <v>306670</v>
      </c>
      <c r="D2662" t="s">
        <v>451</v>
      </c>
      <c r="E2662" t="s">
        <v>534</v>
      </c>
      <c r="F2662">
        <v>61</v>
      </c>
      <c r="G2662">
        <v>5.5</v>
      </c>
      <c r="H2662">
        <v>4</v>
      </c>
      <c r="I2662">
        <v>-200</v>
      </c>
    </row>
    <row r="2663" spans="1:9">
      <c r="A2663">
        <v>2662</v>
      </c>
      <c r="B2663">
        <v>116</v>
      </c>
      <c r="C2663">
        <v>306672</v>
      </c>
      <c r="D2663" t="s">
        <v>451</v>
      </c>
      <c r="E2663" t="s">
        <v>561</v>
      </c>
      <c r="F2663">
        <v>84</v>
      </c>
      <c r="G2663">
        <v>4</v>
      </c>
      <c r="H2663">
        <v>3.5</v>
      </c>
      <c r="I2663">
        <v>-160</v>
      </c>
    </row>
    <row r="2664" spans="1:9">
      <c r="A2664">
        <v>2663</v>
      </c>
      <c r="B2664">
        <v>116</v>
      </c>
      <c r="C2664">
        <v>306674</v>
      </c>
      <c r="D2664" t="s">
        <v>451</v>
      </c>
      <c r="E2664" t="s">
        <v>575</v>
      </c>
      <c r="F2664">
        <v>68</v>
      </c>
      <c r="G2664">
        <v>3</v>
      </c>
      <c r="H2664">
        <v>4</v>
      </c>
      <c r="I2664">
        <v>-175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D3F47-696A-4170-BEDD-5DF4EF91854E}">
  <dimension ref="A1:J2762"/>
  <sheetViews>
    <sheetView topLeftCell="A2745" workbookViewId="0">
      <selection activeCell="C2776" sqref="C2776"/>
    </sheetView>
  </sheetViews>
  <sheetFormatPr defaultRowHeight="15"/>
  <cols>
    <col min="1" max="1" width="10.7109375" bestFit="1" customWidth="1"/>
    <col min="2" max="2" width="22.5703125" bestFit="1" customWidth="1"/>
    <col min="3" max="3" width="12.85546875" bestFit="1" customWidth="1"/>
    <col min="4" max="4" width="11.28515625" bestFit="1" customWidth="1"/>
    <col min="5" max="5" width="22.5703125" bestFit="1" customWidth="1"/>
    <col min="6" max="6" width="13.28515625" bestFit="1" customWidth="1"/>
    <col min="7" max="7" width="11.7109375" bestFit="1" customWidth="1"/>
    <col min="8" max="8" width="14.85546875" bestFit="1" customWidth="1"/>
    <col min="9" max="9" width="14.7109375" bestFit="1" customWidth="1"/>
    <col min="10" max="10" width="16.7109375" bestFit="1" customWidth="1"/>
  </cols>
  <sheetData>
    <row r="1" spans="1:10">
      <c r="A1" t="s">
        <v>673</v>
      </c>
      <c r="B1" t="s">
        <v>674</v>
      </c>
      <c r="C1" t="s">
        <v>675</v>
      </c>
      <c r="D1" t="s">
        <v>676</v>
      </c>
      <c r="E1" t="s">
        <v>677</v>
      </c>
      <c r="F1" t="s">
        <v>447</v>
      </c>
      <c r="G1" t="s">
        <v>450</v>
      </c>
      <c r="H1" t="s">
        <v>13</v>
      </c>
      <c r="I1" t="s">
        <v>678</v>
      </c>
      <c r="J1" t="s">
        <v>679</v>
      </c>
    </row>
    <row r="2" spans="1:10">
      <c r="A2" s="17">
        <v>44872</v>
      </c>
      <c r="B2" t="s">
        <v>97</v>
      </c>
      <c r="C2">
        <v>53</v>
      </c>
      <c r="D2">
        <v>1500</v>
      </c>
      <c r="E2" t="s">
        <v>222</v>
      </c>
      <c r="F2">
        <v>88</v>
      </c>
      <c r="G2">
        <v>-5000</v>
      </c>
      <c r="H2">
        <v>24.5</v>
      </c>
      <c r="I2">
        <f>-(Results[[#This Row],[Away Final]]-Results[[#This Row],[Home Final]])</f>
        <v>35</v>
      </c>
      <c r="J2">
        <f>IF(Results[[#This Row],[Away_Actual]]&lt;Results[[#This Row],[away_spread]],1,0)</f>
        <v>0</v>
      </c>
    </row>
    <row r="3" spans="1:10">
      <c r="A3" s="17">
        <v>44872</v>
      </c>
      <c r="B3" t="s">
        <v>238</v>
      </c>
      <c r="C3">
        <v>76</v>
      </c>
      <c r="D3">
        <v>1100</v>
      </c>
      <c r="E3" t="s">
        <v>251</v>
      </c>
      <c r="F3">
        <v>73</v>
      </c>
      <c r="G3">
        <v>-2500</v>
      </c>
      <c r="H3">
        <v>16</v>
      </c>
      <c r="I3">
        <f>-(Results[[#This Row],[Away Final]]-Results[[#This Row],[Home Final]])</f>
        <v>-3</v>
      </c>
      <c r="J3">
        <f>IF(Results[[#This Row],[Away_Actual]]&lt;Results[[#This Row],[away_spread]],1,0)</f>
        <v>1</v>
      </c>
    </row>
    <row r="4" spans="1:10">
      <c r="A4" s="17">
        <v>44872</v>
      </c>
      <c r="B4" t="s">
        <v>55</v>
      </c>
      <c r="C4">
        <v>57</v>
      </c>
      <c r="D4" t="s">
        <v>488</v>
      </c>
      <c r="E4" t="s">
        <v>125</v>
      </c>
      <c r="F4">
        <v>95</v>
      </c>
      <c r="G4" t="s">
        <v>488</v>
      </c>
      <c r="H4">
        <v>34</v>
      </c>
      <c r="I4">
        <f>-(Results[[#This Row],[Away Final]]-Results[[#This Row],[Home Final]])</f>
        <v>38</v>
      </c>
      <c r="J4">
        <f>IF(Results[[#This Row],[Away_Actual]]&lt;Results[[#This Row],[away_spread]],1,0)</f>
        <v>0</v>
      </c>
    </row>
    <row r="5" spans="1:10">
      <c r="A5" s="17">
        <v>44872</v>
      </c>
      <c r="B5" t="s">
        <v>168</v>
      </c>
      <c r="C5">
        <v>53</v>
      </c>
      <c r="D5">
        <v>1100</v>
      </c>
      <c r="E5" t="s">
        <v>129</v>
      </c>
      <c r="F5">
        <v>80</v>
      </c>
      <c r="G5">
        <v>-2500</v>
      </c>
      <c r="H5">
        <v>17.5</v>
      </c>
      <c r="I5">
        <f>-(Results[[#This Row],[Away Final]]-Results[[#This Row],[Home Final]])</f>
        <v>27</v>
      </c>
      <c r="J5">
        <f>IF(Results[[#This Row],[Away_Actual]]&lt;Results[[#This Row],[away_spread]],1,0)</f>
        <v>0</v>
      </c>
    </row>
    <row r="6" spans="1:10">
      <c r="A6" s="17">
        <v>44872</v>
      </c>
      <c r="B6" t="s">
        <v>227</v>
      </c>
      <c r="C6">
        <v>76</v>
      </c>
      <c r="D6">
        <v>-140</v>
      </c>
      <c r="E6" t="s">
        <v>292</v>
      </c>
      <c r="F6">
        <v>67</v>
      </c>
      <c r="G6">
        <v>120</v>
      </c>
      <c r="H6">
        <v>-2.5</v>
      </c>
      <c r="I6">
        <f>-(Results[[#This Row],[Away Final]]-Results[[#This Row],[Home Final]])</f>
        <v>-9</v>
      </c>
      <c r="J6">
        <f>IF(Results[[#This Row],[Away_Actual]]&lt;Results[[#This Row],[away_spread]],1,0)</f>
        <v>1</v>
      </c>
    </row>
    <row r="7" spans="1:10">
      <c r="A7" s="17">
        <v>44872</v>
      </c>
      <c r="B7" t="s">
        <v>83</v>
      </c>
      <c r="C7">
        <v>72</v>
      </c>
      <c r="D7">
        <v>240</v>
      </c>
      <c r="E7" t="s">
        <v>184</v>
      </c>
      <c r="F7">
        <v>84</v>
      </c>
      <c r="G7">
        <v>-280</v>
      </c>
      <c r="H7">
        <v>6.5</v>
      </c>
      <c r="I7">
        <f>-(Results[[#This Row],[Away Final]]-Results[[#This Row],[Home Final]])</f>
        <v>12</v>
      </c>
      <c r="J7">
        <f>IF(Results[[#This Row],[Away_Actual]]&lt;Results[[#This Row],[away_spread]],1,0)</f>
        <v>0</v>
      </c>
    </row>
    <row r="8" spans="1:10">
      <c r="A8" s="17">
        <v>44872</v>
      </c>
      <c r="B8" t="s">
        <v>329</v>
      </c>
      <c r="C8">
        <v>63</v>
      </c>
      <c r="D8">
        <v>330</v>
      </c>
      <c r="E8" t="s">
        <v>680</v>
      </c>
      <c r="F8">
        <v>65</v>
      </c>
      <c r="G8">
        <v>-400</v>
      </c>
      <c r="H8">
        <v>7.5</v>
      </c>
      <c r="I8">
        <f>-(Results[[#This Row],[Away Final]]-Results[[#This Row],[Home Final]])</f>
        <v>2</v>
      </c>
      <c r="J8">
        <f>IF(Results[[#This Row],[Away_Actual]]&lt;Results[[#This Row],[away_spread]],1,0)</f>
        <v>1</v>
      </c>
    </row>
    <row r="9" spans="1:10">
      <c r="A9" s="17">
        <v>44872</v>
      </c>
      <c r="B9" t="s">
        <v>329</v>
      </c>
      <c r="C9">
        <v>63</v>
      </c>
      <c r="D9">
        <v>330</v>
      </c>
      <c r="E9" t="s">
        <v>73</v>
      </c>
      <c r="F9">
        <v>65</v>
      </c>
      <c r="G9">
        <v>-400</v>
      </c>
      <c r="H9">
        <v>7.5</v>
      </c>
      <c r="I9">
        <f>-(Results[[#This Row],[Away Final]]-Results[[#This Row],[Home Final]])</f>
        <v>2</v>
      </c>
      <c r="J9">
        <f>IF(Results[[#This Row],[Away_Actual]]&lt;Results[[#This Row],[away_spread]],1,0)</f>
        <v>1</v>
      </c>
    </row>
    <row r="10" spans="1:10">
      <c r="A10" s="17">
        <v>44872</v>
      </c>
      <c r="B10" t="s">
        <v>313</v>
      </c>
      <c r="C10">
        <v>74</v>
      </c>
      <c r="D10">
        <v>-145</v>
      </c>
      <c r="E10" t="s">
        <v>361</v>
      </c>
      <c r="F10">
        <v>59</v>
      </c>
      <c r="G10">
        <v>125</v>
      </c>
      <c r="H10">
        <v>-2.5</v>
      </c>
      <c r="I10">
        <f>-(Results[[#This Row],[Away Final]]-Results[[#This Row],[Home Final]])</f>
        <v>-15</v>
      </c>
      <c r="J10">
        <f>IF(Results[[#This Row],[Away_Actual]]&lt;Results[[#This Row],[away_spread]],1,0)</f>
        <v>1</v>
      </c>
    </row>
    <row r="11" spans="1:10">
      <c r="A11" s="17">
        <v>44872</v>
      </c>
      <c r="B11" t="s">
        <v>248</v>
      </c>
      <c r="C11">
        <v>67</v>
      </c>
      <c r="D11">
        <v>360</v>
      </c>
      <c r="E11" t="s">
        <v>327</v>
      </c>
      <c r="F11">
        <v>62</v>
      </c>
      <c r="G11">
        <v>-430</v>
      </c>
      <c r="H11">
        <v>8.5</v>
      </c>
      <c r="I11">
        <f>-(Results[[#This Row],[Away Final]]-Results[[#This Row],[Home Final]])</f>
        <v>-5</v>
      </c>
      <c r="J11">
        <f>IF(Results[[#This Row],[Away_Actual]]&lt;Results[[#This Row],[away_spread]],1,0)</f>
        <v>1</v>
      </c>
    </row>
    <row r="12" spans="1:10">
      <c r="A12" s="17">
        <v>44872</v>
      </c>
      <c r="B12" t="s">
        <v>105</v>
      </c>
      <c r="C12">
        <v>49</v>
      </c>
      <c r="D12" t="s">
        <v>488</v>
      </c>
      <c r="E12" t="s">
        <v>305</v>
      </c>
      <c r="F12">
        <v>73</v>
      </c>
      <c r="G12" t="s">
        <v>488</v>
      </c>
      <c r="H12">
        <v>28</v>
      </c>
      <c r="I12">
        <f>-(Results[[#This Row],[Away Final]]-Results[[#This Row],[Home Final]])</f>
        <v>24</v>
      </c>
      <c r="J12">
        <f>IF(Results[[#This Row],[Away_Actual]]&lt;Results[[#This Row],[away_spread]],1,0)</f>
        <v>1</v>
      </c>
    </row>
    <row r="13" spans="1:10">
      <c r="A13" s="17">
        <v>44872</v>
      </c>
      <c r="C13">
        <v>58</v>
      </c>
      <c r="D13">
        <v>400</v>
      </c>
      <c r="E13" t="s">
        <v>17</v>
      </c>
      <c r="F13">
        <v>80</v>
      </c>
      <c r="G13">
        <v>-500</v>
      </c>
      <c r="H13">
        <v>8.5</v>
      </c>
      <c r="I13">
        <f>-(Results[[#This Row],[Away Final]]-Results[[#This Row],[Home Final]])</f>
        <v>22</v>
      </c>
      <c r="J13">
        <f>IF(Results[[#This Row],[Away_Actual]]&lt;Results[[#This Row],[away_spread]],1,0)</f>
        <v>0</v>
      </c>
    </row>
    <row r="14" spans="1:10">
      <c r="A14" s="17">
        <v>44872</v>
      </c>
      <c r="B14" t="s">
        <v>358</v>
      </c>
      <c r="C14">
        <v>56</v>
      </c>
      <c r="D14">
        <v>1500</v>
      </c>
      <c r="E14" t="s">
        <v>104</v>
      </c>
      <c r="F14">
        <v>69</v>
      </c>
      <c r="G14">
        <v>-5000</v>
      </c>
      <c r="H14">
        <v>22.5</v>
      </c>
      <c r="I14">
        <f>-(Results[[#This Row],[Away Final]]-Results[[#This Row],[Home Final]])</f>
        <v>13</v>
      </c>
      <c r="J14">
        <f>IF(Results[[#This Row],[Away_Actual]]&lt;Results[[#This Row],[away_spread]],1,0)</f>
        <v>1</v>
      </c>
    </row>
    <row r="15" spans="1:10">
      <c r="A15" s="17">
        <v>44872</v>
      </c>
      <c r="B15" t="s">
        <v>118</v>
      </c>
      <c r="C15">
        <v>52</v>
      </c>
      <c r="D15">
        <v>1000</v>
      </c>
      <c r="E15" t="s">
        <v>48</v>
      </c>
      <c r="F15">
        <v>51</v>
      </c>
      <c r="G15">
        <v>-2000</v>
      </c>
      <c r="H15">
        <v>16</v>
      </c>
      <c r="I15">
        <f>-(Results[[#This Row],[Away Final]]-Results[[#This Row],[Home Final]])</f>
        <v>-1</v>
      </c>
      <c r="J15">
        <f>IF(Results[[#This Row],[Away_Actual]]&lt;Results[[#This Row],[away_spread]],1,0)</f>
        <v>1</v>
      </c>
    </row>
    <row r="16" spans="1:10">
      <c r="A16" s="17">
        <v>44872</v>
      </c>
      <c r="B16" t="s">
        <v>150</v>
      </c>
      <c r="C16">
        <v>72</v>
      </c>
      <c r="D16" t="s">
        <v>488</v>
      </c>
      <c r="E16" t="s">
        <v>281</v>
      </c>
      <c r="F16">
        <v>73</v>
      </c>
      <c r="G16" t="s">
        <v>488</v>
      </c>
      <c r="H16">
        <v>35</v>
      </c>
      <c r="I16">
        <f>-(Results[[#This Row],[Away Final]]-Results[[#This Row],[Home Final]])</f>
        <v>1</v>
      </c>
      <c r="J16">
        <f>IF(Results[[#This Row],[Away_Actual]]&lt;Results[[#This Row],[away_spread]],1,0)</f>
        <v>1</v>
      </c>
    </row>
    <row r="17" spans="1:10">
      <c r="A17" s="17">
        <v>44872</v>
      </c>
      <c r="B17" t="s">
        <v>681</v>
      </c>
      <c r="C17">
        <v>44</v>
      </c>
      <c r="D17">
        <v>950</v>
      </c>
      <c r="E17" t="s">
        <v>195</v>
      </c>
      <c r="F17">
        <v>63</v>
      </c>
      <c r="G17">
        <v>-1800</v>
      </c>
      <c r="H17">
        <v>15</v>
      </c>
      <c r="I17">
        <f>-(Results[[#This Row],[Away Final]]-Results[[#This Row],[Home Final]])</f>
        <v>19</v>
      </c>
      <c r="J17">
        <f>IF(Results[[#This Row],[Away_Actual]]&lt;Results[[#This Row],[away_spread]],1,0)</f>
        <v>0</v>
      </c>
    </row>
    <row r="18" spans="1:10">
      <c r="A18" s="17">
        <v>44872</v>
      </c>
      <c r="B18" t="s">
        <v>127</v>
      </c>
      <c r="C18">
        <v>77</v>
      </c>
      <c r="D18">
        <v>900</v>
      </c>
      <c r="E18" t="s">
        <v>187</v>
      </c>
      <c r="F18">
        <v>90</v>
      </c>
      <c r="G18">
        <v>-1600</v>
      </c>
      <c r="H18">
        <v>15</v>
      </c>
      <c r="I18">
        <f>-(Results[[#This Row],[Away Final]]-Results[[#This Row],[Home Final]])</f>
        <v>13</v>
      </c>
      <c r="J18">
        <f>IF(Results[[#This Row],[Away_Actual]]&lt;Results[[#This Row],[away_spread]],1,0)</f>
        <v>1</v>
      </c>
    </row>
    <row r="19" spans="1:10">
      <c r="A19" s="17">
        <v>44872</v>
      </c>
      <c r="B19" t="s">
        <v>412</v>
      </c>
      <c r="C19">
        <v>74</v>
      </c>
      <c r="D19">
        <v>230</v>
      </c>
      <c r="E19" t="s">
        <v>325</v>
      </c>
      <c r="F19">
        <v>88</v>
      </c>
      <c r="G19">
        <v>-270</v>
      </c>
      <c r="H19">
        <v>6</v>
      </c>
      <c r="I19">
        <f>-(Results[[#This Row],[Away Final]]-Results[[#This Row],[Home Final]])</f>
        <v>14</v>
      </c>
      <c r="J19">
        <f>IF(Results[[#This Row],[Away_Actual]]&lt;Results[[#This Row],[away_spread]],1,0)</f>
        <v>0</v>
      </c>
    </row>
    <row r="20" spans="1:10">
      <c r="A20" s="17">
        <v>44872</v>
      </c>
      <c r="B20" t="s">
        <v>201</v>
      </c>
      <c r="C20">
        <v>50</v>
      </c>
      <c r="D20">
        <v>1600</v>
      </c>
      <c r="E20" t="s">
        <v>374</v>
      </c>
      <c r="F20">
        <v>76</v>
      </c>
      <c r="G20">
        <v>-6000</v>
      </c>
      <c r="H20">
        <v>25.5</v>
      </c>
      <c r="I20">
        <f>-(Results[[#This Row],[Away Final]]-Results[[#This Row],[Home Final]])</f>
        <v>26</v>
      </c>
      <c r="J20">
        <f>IF(Results[[#This Row],[Away_Actual]]&lt;Results[[#This Row],[away_spread]],1,0)</f>
        <v>0</v>
      </c>
    </row>
    <row r="21" spans="1:10">
      <c r="A21" s="17">
        <v>44872</v>
      </c>
      <c r="B21" t="s">
        <v>154</v>
      </c>
      <c r="C21">
        <v>72</v>
      </c>
      <c r="D21">
        <v>1200</v>
      </c>
      <c r="E21" t="s">
        <v>290</v>
      </c>
      <c r="F21">
        <v>90</v>
      </c>
      <c r="G21">
        <v>-3000</v>
      </c>
      <c r="H21">
        <v>17</v>
      </c>
      <c r="I21">
        <f>-(Results[[#This Row],[Away Final]]-Results[[#This Row],[Home Final]])</f>
        <v>18</v>
      </c>
      <c r="J21">
        <f>IF(Results[[#This Row],[Away_Actual]]&lt;Results[[#This Row],[away_spread]],1,0)</f>
        <v>0</v>
      </c>
    </row>
    <row r="22" spans="1:10">
      <c r="A22" s="17">
        <v>44872</v>
      </c>
      <c r="B22" t="s">
        <v>371</v>
      </c>
      <c r="C22">
        <v>70</v>
      </c>
      <c r="D22">
        <v>375</v>
      </c>
      <c r="E22" t="s">
        <v>682</v>
      </c>
      <c r="F22">
        <v>78</v>
      </c>
      <c r="G22">
        <v>-450</v>
      </c>
      <c r="H22">
        <v>9.5</v>
      </c>
      <c r="I22">
        <f>-(Results[[#This Row],[Away Final]]-Results[[#This Row],[Home Final]])</f>
        <v>8</v>
      </c>
      <c r="J22">
        <f>IF(Results[[#This Row],[Away_Actual]]&lt;Results[[#This Row],[away_spread]],1,0)</f>
        <v>1</v>
      </c>
    </row>
    <row r="23" spans="1:10">
      <c r="A23" s="17">
        <v>44872</v>
      </c>
      <c r="B23" t="s">
        <v>360</v>
      </c>
      <c r="C23">
        <v>45</v>
      </c>
      <c r="D23">
        <v>1500</v>
      </c>
      <c r="E23" t="s">
        <v>194</v>
      </c>
      <c r="F23">
        <v>81</v>
      </c>
      <c r="G23">
        <v>-4000</v>
      </c>
      <c r="H23">
        <v>26.5</v>
      </c>
      <c r="I23">
        <f>-(Results[[#This Row],[Away Final]]-Results[[#This Row],[Home Final]])</f>
        <v>36</v>
      </c>
      <c r="J23">
        <f>IF(Results[[#This Row],[Away_Actual]]&lt;Results[[#This Row],[away_spread]],1,0)</f>
        <v>0</v>
      </c>
    </row>
    <row r="24" spans="1:10">
      <c r="A24" s="17">
        <v>44872</v>
      </c>
      <c r="B24" t="s">
        <v>190</v>
      </c>
      <c r="C24">
        <v>63</v>
      </c>
      <c r="D24">
        <v>400</v>
      </c>
      <c r="F24">
        <v>68</v>
      </c>
      <c r="G24">
        <v>-500</v>
      </c>
      <c r="H24">
        <v>9.5</v>
      </c>
      <c r="I24">
        <f>-(Results[[#This Row],[Away Final]]-Results[[#This Row],[Home Final]])</f>
        <v>5</v>
      </c>
      <c r="J24">
        <f>IF(Results[[#This Row],[Away_Actual]]&lt;Results[[#This Row],[away_spread]],1,0)</f>
        <v>1</v>
      </c>
    </row>
    <row r="25" spans="1:10">
      <c r="A25" s="17">
        <v>44872</v>
      </c>
      <c r="B25" t="s">
        <v>683</v>
      </c>
      <c r="C25">
        <v>66</v>
      </c>
      <c r="D25">
        <v>650</v>
      </c>
      <c r="E25" t="s">
        <v>65</v>
      </c>
      <c r="F25">
        <v>77</v>
      </c>
      <c r="G25">
        <v>-1000</v>
      </c>
      <c r="H25">
        <v>13.5</v>
      </c>
      <c r="I25">
        <f>-(Results[[#This Row],[Away Final]]-Results[[#This Row],[Home Final]])</f>
        <v>11</v>
      </c>
      <c r="J25">
        <f>IF(Results[[#This Row],[Away_Actual]]&lt;Results[[#This Row],[away_spread]],1,0)</f>
        <v>1</v>
      </c>
    </row>
    <row r="26" spans="1:10">
      <c r="A26" s="17">
        <v>44872</v>
      </c>
      <c r="B26" t="s">
        <v>70</v>
      </c>
      <c r="C26">
        <v>59</v>
      </c>
      <c r="D26">
        <v>475</v>
      </c>
      <c r="E26" t="s">
        <v>684</v>
      </c>
      <c r="F26">
        <v>82</v>
      </c>
      <c r="G26">
        <v>-650</v>
      </c>
      <c r="H26">
        <v>10.5</v>
      </c>
      <c r="I26">
        <f>-(Results[[#This Row],[Away Final]]-Results[[#This Row],[Home Final]])</f>
        <v>23</v>
      </c>
      <c r="J26">
        <f>IF(Results[[#This Row],[Away_Actual]]&lt;Results[[#This Row],[away_spread]],1,0)</f>
        <v>0</v>
      </c>
    </row>
    <row r="27" spans="1:10">
      <c r="A27" s="17">
        <v>44872</v>
      </c>
      <c r="B27" t="s">
        <v>70</v>
      </c>
      <c r="C27">
        <v>59</v>
      </c>
      <c r="D27">
        <v>475</v>
      </c>
      <c r="E27" t="s">
        <v>159</v>
      </c>
      <c r="F27">
        <v>82</v>
      </c>
      <c r="G27">
        <v>-650</v>
      </c>
      <c r="H27">
        <v>10.5</v>
      </c>
      <c r="I27">
        <f>-(Results[[#This Row],[Away Final]]-Results[[#This Row],[Home Final]])</f>
        <v>23</v>
      </c>
      <c r="J27">
        <f>IF(Results[[#This Row],[Away_Actual]]&lt;Results[[#This Row],[away_spread]],1,0)</f>
        <v>0</v>
      </c>
    </row>
    <row r="28" spans="1:10">
      <c r="A28" s="17">
        <v>44872</v>
      </c>
      <c r="B28" t="s">
        <v>147</v>
      </c>
      <c r="C28">
        <v>79</v>
      </c>
      <c r="D28">
        <v>145</v>
      </c>
      <c r="E28" t="s">
        <v>212</v>
      </c>
      <c r="F28">
        <v>64</v>
      </c>
      <c r="G28">
        <v>-165</v>
      </c>
      <c r="H28">
        <v>3.5</v>
      </c>
      <c r="I28">
        <f>-(Results[[#This Row],[Away Final]]-Results[[#This Row],[Home Final]])</f>
        <v>-15</v>
      </c>
      <c r="J28">
        <f>IF(Results[[#This Row],[Away_Actual]]&lt;Results[[#This Row],[away_spread]],1,0)</f>
        <v>1</v>
      </c>
    </row>
    <row r="29" spans="1:10">
      <c r="A29" s="17">
        <v>44872</v>
      </c>
      <c r="B29" t="s">
        <v>189</v>
      </c>
      <c r="C29">
        <v>56</v>
      </c>
      <c r="D29">
        <v>1600</v>
      </c>
      <c r="E29" t="s">
        <v>186</v>
      </c>
      <c r="F29">
        <v>60</v>
      </c>
      <c r="G29">
        <v>-6000</v>
      </c>
      <c r="H29">
        <v>24</v>
      </c>
      <c r="I29">
        <f>-(Results[[#This Row],[Away Final]]-Results[[#This Row],[Home Final]])</f>
        <v>4</v>
      </c>
      <c r="J29">
        <f>IF(Results[[#This Row],[Away_Actual]]&lt;Results[[#This Row],[away_spread]],1,0)</f>
        <v>1</v>
      </c>
    </row>
    <row r="30" spans="1:10">
      <c r="A30" s="17">
        <v>44872</v>
      </c>
      <c r="B30" t="s">
        <v>113</v>
      </c>
      <c r="C30">
        <v>43</v>
      </c>
      <c r="D30">
        <v>2000</v>
      </c>
      <c r="E30" t="s">
        <v>42</v>
      </c>
      <c r="F30">
        <v>75</v>
      </c>
      <c r="G30">
        <v>-8000</v>
      </c>
      <c r="H30">
        <v>35.5</v>
      </c>
      <c r="I30">
        <f>-(Results[[#This Row],[Away Final]]-Results[[#This Row],[Home Final]])</f>
        <v>32</v>
      </c>
      <c r="J30">
        <f>IF(Results[[#This Row],[Away_Actual]]&lt;Results[[#This Row],[away_spread]],1,0)</f>
        <v>1</v>
      </c>
    </row>
    <row r="31" spans="1:10">
      <c r="A31" s="17">
        <v>44872</v>
      </c>
      <c r="B31" t="s">
        <v>332</v>
      </c>
      <c r="C31">
        <v>69</v>
      </c>
      <c r="D31">
        <v>1100</v>
      </c>
      <c r="E31" t="s">
        <v>126</v>
      </c>
      <c r="F31">
        <v>80</v>
      </c>
      <c r="G31">
        <v>-2500</v>
      </c>
      <c r="H31">
        <v>18.5</v>
      </c>
      <c r="I31">
        <f>-(Results[[#This Row],[Away Final]]-Results[[#This Row],[Home Final]])</f>
        <v>11</v>
      </c>
      <c r="J31">
        <f>IF(Results[[#This Row],[Away_Actual]]&lt;Results[[#This Row],[away_spread]],1,0)</f>
        <v>1</v>
      </c>
    </row>
    <row r="32" spans="1:10">
      <c r="A32" s="17">
        <v>44872</v>
      </c>
      <c r="B32" t="s">
        <v>367</v>
      </c>
      <c r="C32">
        <v>67</v>
      </c>
      <c r="D32">
        <v>175</v>
      </c>
      <c r="E32" t="s">
        <v>141</v>
      </c>
      <c r="F32">
        <v>106</v>
      </c>
      <c r="G32">
        <v>-200</v>
      </c>
      <c r="H32">
        <v>4.5</v>
      </c>
      <c r="I32">
        <f>-(Results[[#This Row],[Away Final]]-Results[[#This Row],[Home Final]])</f>
        <v>39</v>
      </c>
      <c r="J32">
        <f>IF(Results[[#This Row],[Away_Actual]]&lt;Results[[#This Row],[away_spread]],1,0)</f>
        <v>0</v>
      </c>
    </row>
    <row r="33" spans="1:10">
      <c r="A33" s="17">
        <v>44872</v>
      </c>
      <c r="B33" t="s">
        <v>175</v>
      </c>
      <c r="C33">
        <v>74</v>
      </c>
      <c r="D33">
        <v>1400</v>
      </c>
      <c r="E33" t="s">
        <v>207</v>
      </c>
      <c r="F33">
        <v>61</v>
      </c>
      <c r="G33">
        <v>-4000</v>
      </c>
      <c r="H33">
        <v>18.5</v>
      </c>
      <c r="I33">
        <f>-(Results[[#This Row],[Away Final]]-Results[[#This Row],[Home Final]])</f>
        <v>-13</v>
      </c>
      <c r="J33">
        <f>IF(Results[[#This Row],[Away_Actual]]&lt;Results[[#This Row],[away_spread]],1,0)</f>
        <v>1</v>
      </c>
    </row>
    <row r="34" spans="1:10">
      <c r="A34" s="17">
        <v>44872</v>
      </c>
      <c r="B34" t="s">
        <v>106</v>
      </c>
      <c r="C34">
        <v>53</v>
      </c>
      <c r="D34">
        <v>1400</v>
      </c>
      <c r="E34" t="s">
        <v>219</v>
      </c>
      <c r="F34">
        <v>89</v>
      </c>
      <c r="G34">
        <v>-4000</v>
      </c>
      <c r="H34">
        <v>18.5</v>
      </c>
      <c r="I34">
        <f>-(Results[[#This Row],[Away Final]]-Results[[#This Row],[Home Final]])</f>
        <v>36</v>
      </c>
      <c r="J34">
        <f>IF(Results[[#This Row],[Away_Actual]]&lt;Results[[#This Row],[away_spread]],1,0)</f>
        <v>0</v>
      </c>
    </row>
    <row r="35" spans="1:10">
      <c r="A35" s="17">
        <v>44872</v>
      </c>
      <c r="B35" t="s">
        <v>170</v>
      </c>
      <c r="C35">
        <v>92</v>
      </c>
      <c r="D35">
        <v>-165</v>
      </c>
      <c r="E35" t="s">
        <v>247</v>
      </c>
      <c r="F35">
        <v>81</v>
      </c>
      <c r="G35">
        <v>145</v>
      </c>
      <c r="H35">
        <v>-3.5</v>
      </c>
      <c r="I35">
        <f>-(Results[[#This Row],[Away Final]]-Results[[#This Row],[Home Final]])</f>
        <v>-11</v>
      </c>
      <c r="J35">
        <f>IF(Results[[#This Row],[Away_Actual]]&lt;Results[[#This Row],[away_spread]],1,0)</f>
        <v>1</v>
      </c>
    </row>
    <row r="36" spans="1:10">
      <c r="A36" s="17">
        <v>44872</v>
      </c>
      <c r="B36" t="s">
        <v>333</v>
      </c>
      <c r="C36">
        <v>48</v>
      </c>
      <c r="D36">
        <v>1600</v>
      </c>
      <c r="E36" t="s">
        <v>320</v>
      </c>
      <c r="F36">
        <v>69</v>
      </c>
      <c r="G36">
        <v>-6000</v>
      </c>
      <c r="H36">
        <v>22.5</v>
      </c>
      <c r="I36">
        <f>-(Results[[#This Row],[Away Final]]-Results[[#This Row],[Home Final]])</f>
        <v>21</v>
      </c>
      <c r="J36">
        <f>IF(Results[[#This Row],[Away_Actual]]&lt;Results[[#This Row],[away_spread]],1,0)</f>
        <v>1</v>
      </c>
    </row>
    <row r="37" spans="1:10">
      <c r="A37" s="17">
        <v>44872</v>
      </c>
      <c r="B37" t="s">
        <v>146</v>
      </c>
      <c r="C37">
        <v>75</v>
      </c>
      <c r="D37">
        <v>220</v>
      </c>
      <c r="E37" t="s">
        <v>256</v>
      </c>
      <c r="F37">
        <v>65</v>
      </c>
      <c r="G37">
        <v>-260</v>
      </c>
      <c r="H37">
        <v>6</v>
      </c>
      <c r="I37">
        <f>-(Results[[#This Row],[Away Final]]-Results[[#This Row],[Home Final]])</f>
        <v>-10</v>
      </c>
      <c r="J37">
        <f>IF(Results[[#This Row],[Away_Actual]]&lt;Results[[#This Row],[away_spread]],1,0)</f>
        <v>1</v>
      </c>
    </row>
    <row r="38" spans="1:10">
      <c r="A38" s="17">
        <v>44872</v>
      </c>
      <c r="B38" t="s">
        <v>191</v>
      </c>
      <c r="C38">
        <v>36</v>
      </c>
      <c r="D38">
        <v>1800</v>
      </c>
      <c r="F38">
        <v>83</v>
      </c>
      <c r="G38">
        <v>-8000</v>
      </c>
      <c r="H38">
        <v>23.5</v>
      </c>
      <c r="I38">
        <f>-(Results[[#This Row],[Away Final]]-Results[[#This Row],[Home Final]])</f>
        <v>47</v>
      </c>
      <c r="J38">
        <f>IF(Results[[#This Row],[Away_Actual]]&lt;Results[[#This Row],[away_spread]],1,0)</f>
        <v>0</v>
      </c>
    </row>
    <row r="39" spans="1:10">
      <c r="A39" s="17">
        <v>44872</v>
      </c>
      <c r="B39" t="s">
        <v>243</v>
      </c>
      <c r="C39">
        <v>49</v>
      </c>
      <c r="D39">
        <v>1000</v>
      </c>
      <c r="E39" t="s">
        <v>225</v>
      </c>
      <c r="F39">
        <v>71</v>
      </c>
      <c r="G39">
        <v>-2000</v>
      </c>
      <c r="H39">
        <v>16.5</v>
      </c>
      <c r="I39">
        <f>-(Results[[#This Row],[Away Final]]-Results[[#This Row],[Home Final]])</f>
        <v>22</v>
      </c>
      <c r="J39">
        <f>IF(Results[[#This Row],[Away_Actual]]&lt;Results[[#This Row],[away_spread]],1,0)</f>
        <v>0</v>
      </c>
    </row>
    <row r="40" spans="1:10">
      <c r="A40" s="17">
        <v>44872</v>
      </c>
      <c r="B40" t="s">
        <v>82</v>
      </c>
      <c r="C40">
        <v>66</v>
      </c>
      <c r="D40">
        <v>525</v>
      </c>
      <c r="E40" t="s">
        <v>260</v>
      </c>
      <c r="F40">
        <v>82</v>
      </c>
      <c r="G40">
        <v>-750</v>
      </c>
      <c r="H40">
        <v>11</v>
      </c>
      <c r="I40">
        <f>-(Results[[#This Row],[Away Final]]-Results[[#This Row],[Home Final]])</f>
        <v>16</v>
      </c>
      <c r="J40">
        <f>IF(Results[[#This Row],[Away_Actual]]&lt;Results[[#This Row],[away_spread]],1,0)</f>
        <v>0</v>
      </c>
    </row>
    <row r="41" spans="1:10">
      <c r="A41" s="17">
        <v>44872</v>
      </c>
      <c r="B41" t="s">
        <v>157</v>
      </c>
      <c r="C41">
        <v>70</v>
      </c>
      <c r="D41">
        <v>750</v>
      </c>
      <c r="E41" t="s">
        <v>274</v>
      </c>
      <c r="F41">
        <v>85</v>
      </c>
      <c r="G41">
        <v>-1200</v>
      </c>
      <c r="H41">
        <v>13</v>
      </c>
      <c r="I41">
        <f>-(Results[[#This Row],[Away Final]]-Results[[#This Row],[Home Final]])</f>
        <v>15</v>
      </c>
      <c r="J41">
        <f>IF(Results[[#This Row],[Away_Actual]]&lt;Results[[#This Row],[away_spread]],1,0)</f>
        <v>0</v>
      </c>
    </row>
    <row r="42" spans="1:10">
      <c r="A42" s="17">
        <v>44872</v>
      </c>
      <c r="B42" t="s">
        <v>24</v>
      </c>
      <c r="C42">
        <v>82</v>
      </c>
      <c r="D42">
        <v>-210</v>
      </c>
      <c r="F42">
        <v>83</v>
      </c>
      <c r="G42">
        <v>180</v>
      </c>
      <c r="H42">
        <v>-4.5</v>
      </c>
      <c r="I42">
        <f>-(Results[[#This Row],[Away Final]]-Results[[#This Row],[Home Final]])</f>
        <v>1</v>
      </c>
      <c r="J42">
        <f>IF(Results[[#This Row],[Away_Actual]]&lt;Results[[#This Row],[away_spread]],1,0)</f>
        <v>0</v>
      </c>
    </row>
    <row r="43" spans="1:10">
      <c r="A43" s="17">
        <v>44872</v>
      </c>
      <c r="B43" t="s">
        <v>261</v>
      </c>
      <c r="C43">
        <v>54</v>
      </c>
      <c r="D43">
        <v>2000</v>
      </c>
      <c r="E43" t="s">
        <v>220</v>
      </c>
      <c r="F43">
        <v>85</v>
      </c>
      <c r="G43">
        <v>-8000</v>
      </c>
      <c r="H43">
        <v>30.5</v>
      </c>
      <c r="I43">
        <f>-(Results[[#This Row],[Away Final]]-Results[[#This Row],[Home Final]])</f>
        <v>31</v>
      </c>
      <c r="J43">
        <f>IF(Results[[#This Row],[Away_Actual]]&lt;Results[[#This Row],[away_spread]],1,0)</f>
        <v>0</v>
      </c>
    </row>
    <row r="44" spans="1:10">
      <c r="A44" s="17">
        <v>44872</v>
      </c>
      <c r="B44" t="s">
        <v>23</v>
      </c>
      <c r="C44">
        <v>78</v>
      </c>
      <c r="D44">
        <v>170</v>
      </c>
      <c r="E44" t="s">
        <v>399</v>
      </c>
      <c r="F44">
        <v>85</v>
      </c>
      <c r="G44">
        <v>-190</v>
      </c>
      <c r="H44">
        <v>4.5</v>
      </c>
      <c r="I44">
        <f>-(Results[[#This Row],[Away Final]]-Results[[#This Row],[Home Final]])</f>
        <v>7</v>
      </c>
      <c r="J44">
        <f>IF(Results[[#This Row],[Away_Actual]]&lt;Results[[#This Row],[away_spread]],1,0)</f>
        <v>0</v>
      </c>
    </row>
    <row r="45" spans="1:10">
      <c r="A45" s="17">
        <v>44872</v>
      </c>
      <c r="B45" t="s">
        <v>114</v>
      </c>
      <c r="C45">
        <v>64</v>
      </c>
      <c r="D45">
        <v>500</v>
      </c>
      <c r="E45" t="s">
        <v>306</v>
      </c>
      <c r="F45">
        <v>61</v>
      </c>
      <c r="G45">
        <v>-700</v>
      </c>
      <c r="H45">
        <v>11</v>
      </c>
      <c r="I45">
        <f>-(Results[[#This Row],[Away Final]]-Results[[#This Row],[Home Final]])</f>
        <v>-3</v>
      </c>
      <c r="J45">
        <f>IF(Results[[#This Row],[Away_Actual]]&lt;Results[[#This Row],[away_spread]],1,0)</f>
        <v>1</v>
      </c>
    </row>
    <row r="46" spans="1:10">
      <c r="A46" s="17">
        <v>44872</v>
      </c>
      <c r="B46" t="s">
        <v>86</v>
      </c>
      <c r="C46">
        <v>50</v>
      </c>
      <c r="D46">
        <v>700</v>
      </c>
      <c r="E46" t="s">
        <v>103</v>
      </c>
      <c r="F46">
        <v>99</v>
      </c>
      <c r="G46">
        <v>-1100</v>
      </c>
      <c r="H46">
        <v>13</v>
      </c>
      <c r="I46">
        <f>-(Results[[#This Row],[Away Final]]-Results[[#This Row],[Home Final]])</f>
        <v>49</v>
      </c>
      <c r="J46">
        <f>IF(Results[[#This Row],[Away_Actual]]&lt;Results[[#This Row],[away_spread]],1,0)</f>
        <v>0</v>
      </c>
    </row>
    <row r="47" spans="1:10">
      <c r="A47" s="17">
        <v>44872</v>
      </c>
      <c r="B47" t="s">
        <v>149</v>
      </c>
      <c r="C47">
        <v>56</v>
      </c>
      <c r="D47">
        <v>800</v>
      </c>
      <c r="E47" t="s">
        <v>133</v>
      </c>
      <c r="F47">
        <v>66</v>
      </c>
      <c r="G47">
        <v>-1400</v>
      </c>
      <c r="H47">
        <v>14</v>
      </c>
      <c r="I47">
        <f>-(Results[[#This Row],[Away Final]]-Results[[#This Row],[Home Final]])</f>
        <v>10</v>
      </c>
      <c r="J47">
        <f>IF(Results[[#This Row],[Away_Actual]]&lt;Results[[#This Row],[away_spread]],1,0)</f>
        <v>1</v>
      </c>
    </row>
    <row r="48" spans="1:10">
      <c r="A48" s="17">
        <v>44872</v>
      </c>
      <c r="B48" t="s">
        <v>139</v>
      </c>
      <c r="C48">
        <v>55</v>
      </c>
      <c r="D48">
        <v>800</v>
      </c>
      <c r="E48" t="s">
        <v>301</v>
      </c>
      <c r="F48">
        <v>68</v>
      </c>
      <c r="G48">
        <v>-1400</v>
      </c>
      <c r="H48">
        <v>13.5</v>
      </c>
      <c r="I48">
        <f>-(Results[[#This Row],[Away Final]]-Results[[#This Row],[Home Final]])</f>
        <v>13</v>
      </c>
      <c r="J48">
        <f>IF(Results[[#This Row],[Away_Actual]]&lt;Results[[#This Row],[away_spread]],1,0)</f>
        <v>1</v>
      </c>
    </row>
    <row r="49" spans="1:10">
      <c r="A49" s="17">
        <v>44872</v>
      </c>
      <c r="B49" t="s">
        <v>56</v>
      </c>
      <c r="C49">
        <v>61</v>
      </c>
      <c r="D49">
        <v>2000</v>
      </c>
      <c r="E49" t="s">
        <v>406</v>
      </c>
      <c r="F49">
        <v>73</v>
      </c>
      <c r="G49">
        <v>-7000</v>
      </c>
      <c r="H49">
        <v>24.5</v>
      </c>
      <c r="I49">
        <f>-(Results[[#This Row],[Away Final]]-Results[[#This Row],[Home Final]])</f>
        <v>12</v>
      </c>
      <c r="J49">
        <f>IF(Results[[#This Row],[Away_Actual]]&lt;Results[[#This Row],[away_spread]],1,0)</f>
        <v>1</v>
      </c>
    </row>
    <row r="50" spans="1:10">
      <c r="A50" s="17">
        <v>44872</v>
      </c>
      <c r="B50" t="s">
        <v>685</v>
      </c>
      <c r="C50">
        <v>44</v>
      </c>
      <c r="D50">
        <v>950</v>
      </c>
      <c r="E50" t="s">
        <v>195</v>
      </c>
      <c r="F50">
        <v>63</v>
      </c>
      <c r="G50">
        <v>-1800</v>
      </c>
      <c r="H50">
        <v>15</v>
      </c>
      <c r="I50">
        <f>-(Results[[#This Row],[Away Final]]-Results[[#This Row],[Home Final]])</f>
        <v>19</v>
      </c>
      <c r="J50">
        <f>IF(Results[[#This Row],[Away_Actual]]&lt;Results[[#This Row],[away_spread]],1,0)</f>
        <v>0</v>
      </c>
    </row>
    <row r="51" spans="1:10">
      <c r="A51" s="17">
        <v>44872</v>
      </c>
      <c r="B51" t="s">
        <v>686</v>
      </c>
      <c r="C51">
        <v>64</v>
      </c>
      <c r="D51">
        <v>2000</v>
      </c>
      <c r="E51" t="s">
        <v>404</v>
      </c>
      <c r="F51">
        <v>89</v>
      </c>
      <c r="G51">
        <v>-8000</v>
      </c>
      <c r="H51">
        <v>34</v>
      </c>
      <c r="I51">
        <f>-(Results[[#This Row],[Away Final]]-Results[[#This Row],[Home Final]])</f>
        <v>25</v>
      </c>
      <c r="J51">
        <f>IF(Results[[#This Row],[Away_Actual]]&lt;Results[[#This Row],[away_spread]],1,0)</f>
        <v>1</v>
      </c>
    </row>
    <row r="52" spans="1:10">
      <c r="A52" s="17">
        <v>44872</v>
      </c>
      <c r="B52" t="s">
        <v>49</v>
      </c>
      <c r="C52">
        <v>73</v>
      </c>
      <c r="D52">
        <v>1600</v>
      </c>
      <c r="E52" t="s">
        <v>386</v>
      </c>
      <c r="F52">
        <v>96</v>
      </c>
      <c r="G52">
        <v>-6000</v>
      </c>
      <c r="H52">
        <v>23.5</v>
      </c>
      <c r="I52">
        <f>-(Results[[#This Row],[Away Final]]-Results[[#This Row],[Home Final]])</f>
        <v>23</v>
      </c>
      <c r="J52">
        <f>IF(Results[[#This Row],[Away_Actual]]&lt;Results[[#This Row],[away_spread]],1,0)</f>
        <v>1</v>
      </c>
    </row>
    <row r="53" spans="1:10">
      <c r="A53" s="17">
        <v>44872</v>
      </c>
      <c r="B53" t="s">
        <v>400</v>
      </c>
      <c r="C53">
        <v>65</v>
      </c>
      <c r="D53">
        <v>-150</v>
      </c>
      <c r="E53" t="s">
        <v>161</v>
      </c>
      <c r="F53">
        <v>57</v>
      </c>
      <c r="G53">
        <v>130</v>
      </c>
      <c r="H53">
        <v>-2.5</v>
      </c>
      <c r="I53">
        <f>-(Results[[#This Row],[Away Final]]-Results[[#This Row],[Home Final]])</f>
        <v>-8</v>
      </c>
      <c r="J53">
        <f>IF(Results[[#This Row],[Away_Actual]]&lt;Results[[#This Row],[away_spread]],1,0)</f>
        <v>1</v>
      </c>
    </row>
    <row r="54" spans="1:10">
      <c r="A54" s="17">
        <v>44872</v>
      </c>
      <c r="B54" t="s">
        <v>229</v>
      </c>
      <c r="C54">
        <v>59</v>
      </c>
      <c r="D54">
        <v>320</v>
      </c>
      <c r="E54" t="s">
        <v>244</v>
      </c>
      <c r="F54">
        <v>73</v>
      </c>
      <c r="G54">
        <v>-380</v>
      </c>
      <c r="H54">
        <v>8</v>
      </c>
      <c r="I54">
        <f>-(Results[[#This Row],[Away Final]]-Results[[#This Row],[Home Final]])</f>
        <v>14</v>
      </c>
      <c r="J54">
        <f>IF(Results[[#This Row],[Away_Actual]]&lt;Results[[#This Row],[away_spread]],1,0)</f>
        <v>0</v>
      </c>
    </row>
    <row r="55" spans="1:10">
      <c r="A55" s="17">
        <v>44872</v>
      </c>
      <c r="B55" t="s">
        <v>240</v>
      </c>
      <c r="C55">
        <v>66</v>
      </c>
      <c r="D55">
        <v>1500</v>
      </c>
      <c r="E55" t="s">
        <v>317</v>
      </c>
      <c r="F55">
        <v>79</v>
      </c>
      <c r="G55">
        <v>-5000</v>
      </c>
      <c r="H55">
        <v>21</v>
      </c>
      <c r="I55">
        <f>-(Results[[#This Row],[Away Final]]-Results[[#This Row],[Home Final]])</f>
        <v>13</v>
      </c>
      <c r="J55">
        <f>IF(Results[[#This Row],[Away_Actual]]&lt;Results[[#This Row],[away_spread]],1,0)</f>
        <v>1</v>
      </c>
    </row>
    <row r="56" spans="1:10">
      <c r="A56" s="17">
        <v>44872</v>
      </c>
      <c r="B56" t="s">
        <v>93</v>
      </c>
      <c r="C56">
        <v>57</v>
      </c>
      <c r="D56">
        <v>2000</v>
      </c>
      <c r="E56" t="s">
        <v>269</v>
      </c>
      <c r="F56">
        <v>87</v>
      </c>
      <c r="G56">
        <v>-15000</v>
      </c>
      <c r="H56">
        <v>31</v>
      </c>
      <c r="I56">
        <f>-(Results[[#This Row],[Away Final]]-Results[[#This Row],[Home Final]])</f>
        <v>30</v>
      </c>
      <c r="J56">
        <f>IF(Results[[#This Row],[Away_Actual]]&lt;Results[[#This Row],[away_spread]],1,0)</f>
        <v>1</v>
      </c>
    </row>
    <row r="57" spans="1:10">
      <c r="A57" s="17">
        <v>44872</v>
      </c>
      <c r="B57" t="s">
        <v>241</v>
      </c>
      <c r="C57">
        <v>59</v>
      </c>
      <c r="D57">
        <v>600</v>
      </c>
      <c r="E57" t="s">
        <v>311</v>
      </c>
      <c r="F57">
        <v>71</v>
      </c>
      <c r="G57">
        <v>-900</v>
      </c>
      <c r="H57">
        <v>13</v>
      </c>
      <c r="I57">
        <f>-(Results[[#This Row],[Away Final]]-Results[[#This Row],[Home Final]])</f>
        <v>12</v>
      </c>
      <c r="J57">
        <f>IF(Results[[#This Row],[Away_Actual]]&lt;Results[[#This Row],[away_spread]],1,0)</f>
        <v>1</v>
      </c>
    </row>
    <row r="58" spans="1:10">
      <c r="A58" s="17">
        <v>44872</v>
      </c>
      <c r="B58" t="s">
        <v>262</v>
      </c>
      <c r="C58">
        <v>82</v>
      </c>
      <c r="D58" t="s">
        <v>488</v>
      </c>
      <c r="E58" t="s">
        <v>72</v>
      </c>
      <c r="F58">
        <v>88</v>
      </c>
      <c r="G58" t="s">
        <v>488</v>
      </c>
      <c r="H58">
        <v>24.5</v>
      </c>
      <c r="I58">
        <f>-(Results[[#This Row],[Away Final]]-Results[[#This Row],[Home Final]])</f>
        <v>6</v>
      </c>
      <c r="J58">
        <f>IF(Results[[#This Row],[Away_Actual]]&lt;Results[[#This Row],[away_spread]],1,0)</f>
        <v>1</v>
      </c>
    </row>
    <row r="59" spans="1:10">
      <c r="A59" s="17">
        <v>44872</v>
      </c>
      <c r="B59" t="s">
        <v>197</v>
      </c>
      <c r="C59">
        <v>57</v>
      </c>
      <c r="D59">
        <v>1500</v>
      </c>
      <c r="E59" t="s">
        <v>123</v>
      </c>
      <c r="F59">
        <v>72</v>
      </c>
      <c r="G59">
        <v>-5000</v>
      </c>
      <c r="H59">
        <v>21.5</v>
      </c>
      <c r="I59">
        <f>-(Results[[#This Row],[Away Final]]-Results[[#This Row],[Home Final]])</f>
        <v>15</v>
      </c>
      <c r="J59">
        <f>IF(Results[[#This Row],[Away_Actual]]&lt;Results[[#This Row],[away_spread]],1,0)</f>
        <v>1</v>
      </c>
    </row>
    <row r="60" spans="1:10">
      <c r="A60" s="17">
        <v>44872</v>
      </c>
      <c r="B60" t="s">
        <v>365</v>
      </c>
      <c r="C60">
        <v>83</v>
      </c>
      <c r="D60">
        <v>1400</v>
      </c>
      <c r="E60" t="s">
        <v>16</v>
      </c>
      <c r="F60">
        <v>74</v>
      </c>
      <c r="G60">
        <v>-4000</v>
      </c>
      <c r="H60">
        <v>18</v>
      </c>
      <c r="I60">
        <f>-(Results[[#This Row],[Away Final]]-Results[[#This Row],[Home Final]])</f>
        <v>-9</v>
      </c>
      <c r="J60">
        <f>IF(Results[[#This Row],[Away_Actual]]&lt;Results[[#This Row],[away_spread]],1,0)</f>
        <v>1</v>
      </c>
    </row>
    <row r="61" spans="1:10">
      <c r="A61" s="17">
        <v>44872</v>
      </c>
      <c r="B61" t="s">
        <v>53</v>
      </c>
      <c r="C61">
        <v>58</v>
      </c>
      <c r="D61" t="s">
        <v>488</v>
      </c>
      <c r="E61" t="s">
        <v>346</v>
      </c>
      <c r="F61">
        <v>89</v>
      </c>
      <c r="G61" t="s">
        <v>488</v>
      </c>
      <c r="H61">
        <v>28.5</v>
      </c>
      <c r="I61">
        <f>-(Results[[#This Row],[Away Final]]-Results[[#This Row],[Home Final]])</f>
        <v>31</v>
      </c>
      <c r="J61">
        <f>IF(Results[[#This Row],[Away_Actual]]&lt;Results[[#This Row],[away_spread]],1,0)</f>
        <v>0</v>
      </c>
    </row>
    <row r="62" spans="1:10">
      <c r="A62" s="17">
        <v>44872</v>
      </c>
      <c r="C62">
        <v>67</v>
      </c>
      <c r="D62">
        <v>1000</v>
      </c>
      <c r="E62" t="s">
        <v>176</v>
      </c>
      <c r="F62">
        <v>89</v>
      </c>
      <c r="G62">
        <v>-2000</v>
      </c>
      <c r="H62">
        <v>15.5</v>
      </c>
      <c r="I62">
        <f>-(Results[[#This Row],[Away Final]]-Results[[#This Row],[Home Final]])</f>
        <v>22</v>
      </c>
      <c r="J62">
        <f>IF(Results[[#This Row],[Away_Actual]]&lt;Results[[#This Row],[away_spread]],1,0)</f>
        <v>0</v>
      </c>
    </row>
    <row r="63" spans="1:10">
      <c r="A63" s="17">
        <v>44872</v>
      </c>
      <c r="C63">
        <v>85</v>
      </c>
      <c r="D63">
        <v>-155</v>
      </c>
      <c r="E63" t="s">
        <v>148</v>
      </c>
      <c r="F63">
        <v>71</v>
      </c>
      <c r="G63">
        <v>135</v>
      </c>
      <c r="H63">
        <v>-3</v>
      </c>
      <c r="I63">
        <f>-(Results[[#This Row],[Away Final]]-Results[[#This Row],[Home Final]])</f>
        <v>-14</v>
      </c>
      <c r="J63">
        <f>IF(Results[[#This Row],[Away_Actual]]&lt;Results[[#This Row],[away_spread]],1,0)</f>
        <v>1</v>
      </c>
    </row>
    <row r="64" spans="1:10">
      <c r="A64" s="17">
        <v>44872</v>
      </c>
      <c r="C64">
        <v>63</v>
      </c>
      <c r="D64">
        <v>950</v>
      </c>
      <c r="E64" t="s">
        <v>285</v>
      </c>
      <c r="F64">
        <v>94</v>
      </c>
      <c r="G64">
        <v>-1800</v>
      </c>
      <c r="H64">
        <v>14.5</v>
      </c>
      <c r="I64">
        <f>-(Results[[#This Row],[Away Final]]-Results[[#This Row],[Home Final]])</f>
        <v>31</v>
      </c>
      <c r="J64">
        <f>IF(Results[[#This Row],[Away_Actual]]&lt;Results[[#This Row],[away_spread]],1,0)</f>
        <v>0</v>
      </c>
    </row>
    <row r="65" spans="1:10">
      <c r="A65" s="17">
        <v>44872</v>
      </c>
      <c r="B65" t="s">
        <v>373</v>
      </c>
      <c r="C65">
        <v>63</v>
      </c>
      <c r="D65" t="s">
        <v>488</v>
      </c>
      <c r="E65" t="s">
        <v>205</v>
      </c>
      <c r="F65">
        <v>104</v>
      </c>
      <c r="G65" t="s">
        <v>488</v>
      </c>
      <c r="H65">
        <v>30.5</v>
      </c>
      <c r="I65">
        <f>-(Results[[#This Row],[Away Final]]-Results[[#This Row],[Home Final]])</f>
        <v>41</v>
      </c>
      <c r="J65">
        <f>IF(Results[[#This Row],[Away_Actual]]&lt;Results[[#This Row],[away_spread]],1,0)</f>
        <v>0</v>
      </c>
    </row>
    <row r="66" spans="1:10">
      <c r="A66" s="17">
        <v>44872</v>
      </c>
      <c r="B66" t="s">
        <v>279</v>
      </c>
      <c r="C66">
        <v>60</v>
      </c>
      <c r="D66">
        <v>375</v>
      </c>
      <c r="E66" t="s">
        <v>233</v>
      </c>
      <c r="F66">
        <v>61</v>
      </c>
      <c r="G66">
        <v>-450</v>
      </c>
      <c r="H66">
        <v>9.5</v>
      </c>
      <c r="I66">
        <f>-(Results[[#This Row],[Away Final]]-Results[[#This Row],[Home Final]])</f>
        <v>1</v>
      </c>
      <c r="J66">
        <f>IF(Results[[#This Row],[Away_Actual]]&lt;Results[[#This Row],[away_spread]],1,0)</f>
        <v>1</v>
      </c>
    </row>
    <row r="67" spans="1:10">
      <c r="A67" s="17">
        <v>44872</v>
      </c>
      <c r="B67" t="s">
        <v>153</v>
      </c>
      <c r="C67">
        <v>54</v>
      </c>
      <c r="D67">
        <v>2000</v>
      </c>
      <c r="E67" t="s">
        <v>20</v>
      </c>
      <c r="F67">
        <v>67</v>
      </c>
      <c r="G67">
        <v>-8000</v>
      </c>
      <c r="H67">
        <v>26.5</v>
      </c>
      <c r="I67">
        <f>-(Results[[#This Row],[Away Final]]-Results[[#This Row],[Home Final]])</f>
        <v>13</v>
      </c>
      <c r="J67">
        <f>IF(Results[[#This Row],[Away_Actual]]&lt;Results[[#This Row],[away_spread]],1,0)</f>
        <v>1</v>
      </c>
    </row>
    <row r="68" spans="1:10">
      <c r="A68" s="17">
        <v>44872</v>
      </c>
      <c r="B68" t="s">
        <v>202</v>
      </c>
      <c r="C68">
        <v>52</v>
      </c>
      <c r="D68">
        <v>650</v>
      </c>
      <c r="F68">
        <v>69</v>
      </c>
      <c r="G68">
        <v>-1000</v>
      </c>
      <c r="H68">
        <v>13.5</v>
      </c>
      <c r="I68">
        <f>-(Results[[#This Row],[Away Final]]-Results[[#This Row],[Home Final]])</f>
        <v>17</v>
      </c>
      <c r="J68">
        <f>IF(Results[[#This Row],[Away_Actual]]&lt;Results[[#This Row],[away_spread]],1,0)</f>
        <v>0</v>
      </c>
    </row>
    <row r="69" spans="1:10">
      <c r="A69" s="17">
        <v>44872</v>
      </c>
      <c r="B69" t="s">
        <v>224</v>
      </c>
      <c r="C69">
        <v>48</v>
      </c>
      <c r="D69">
        <v>1500</v>
      </c>
      <c r="E69" t="s">
        <v>179</v>
      </c>
      <c r="F69">
        <v>89</v>
      </c>
      <c r="G69">
        <v>-5000</v>
      </c>
      <c r="H69">
        <v>25</v>
      </c>
      <c r="I69">
        <f>-(Results[[#This Row],[Away Final]]-Results[[#This Row],[Home Final]])</f>
        <v>41</v>
      </c>
      <c r="J69">
        <f>IF(Results[[#This Row],[Away_Actual]]&lt;Results[[#This Row],[away_spread]],1,0)</f>
        <v>0</v>
      </c>
    </row>
    <row r="70" spans="1:10">
      <c r="A70" s="17">
        <v>44872</v>
      </c>
      <c r="B70" t="s">
        <v>235</v>
      </c>
      <c r="C70">
        <v>72</v>
      </c>
      <c r="D70">
        <v>1500</v>
      </c>
      <c r="E70" t="s">
        <v>687</v>
      </c>
      <c r="F70">
        <v>97</v>
      </c>
      <c r="G70">
        <v>-5000</v>
      </c>
      <c r="H70">
        <v>21</v>
      </c>
      <c r="I70">
        <f>-(Results[[#This Row],[Away Final]]-Results[[#This Row],[Home Final]])</f>
        <v>25</v>
      </c>
      <c r="J70">
        <f>IF(Results[[#This Row],[Away_Actual]]&lt;Results[[#This Row],[away_spread]],1,0)</f>
        <v>0</v>
      </c>
    </row>
    <row r="71" spans="1:10">
      <c r="A71" s="17">
        <v>44872</v>
      </c>
      <c r="B71" t="s">
        <v>348</v>
      </c>
      <c r="C71">
        <v>69</v>
      </c>
      <c r="D71">
        <v>1400</v>
      </c>
      <c r="E71" t="s">
        <v>45</v>
      </c>
      <c r="F71">
        <v>79</v>
      </c>
      <c r="G71">
        <v>-4000</v>
      </c>
      <c r="H71">
        <v>19</v>
      </c>
      <c r="I71">
        <f>-(Results[[#This Row],[Away Final]]-Results[[#This Row],[Home Final]])</f>
        <v>10</v>
      </c>
      <c r="J71">
        <f>IF(Results[[#This Row],[Away_Actual]]&lt;Results[[#This Row],[away_spread]],1,0)</f>
        <v>1</v>
      </c>
    </row>
    <row r="72" spans="1:10">
      <c r="A72" s="17">
        <v>44872</v>
      </c>
      <c r="B72" t="s">
        <v>223</v>
      </c>
      <c r="C72">
        <v>67</v>
      </c>
      <c r="D72">
        <v>1200</v>
      </c>
      <c r="E72" t="s">
        <v>688</v>
      </c>
      <c r="F72">
        <v>94</v>
      </c>
      <c r="G72">
        <v>-3000</v>
      </c>
      <c r="H72">
        <v>17</v>
      </c>
      <c r="I72">
        <f>-(Results[[#This Row],[Away Final]]-Results[[#This Row],[Home Final]])</f>
        <v>27</v>
      </c>
      <c r="J72">
        <f>IF(Results[[#This Row],[Away_Actual]]&lt;Results[[#This Row],[away_spread]],1,0)</f>
        <v>0</v>
      </c>
    </row>
    <row r="73" spans="1:10">
      <c r="A73" s="17">
        <v>44872</v>
      </c>
      <c r="B73" t="s">
        <v>223</v>
      </c>
      <c r="C73">
        <v>67</v>
      </c>
      <c r="D73">
        <v>1200</v>
      </c>
      <c r="E73" t="s">
        <v>389</v>
      </c>
      <c r="F73">
        <v>94</v>
      </c>
      <c r="G73">
        <v>-3000</v>
      </c>
      <c r="H73">
        <v>17</v>
      </c>
      <c r="I73">
        <f>-(Results[[#This Row],[Away Final]]-Results[[#This Row],[Home Final]])</f>
        <v>27</v>
      </c>
      <c r="J73">
        <f>IF(Results[[#This Row],[Away_Actual]]&lt;Results[[#This Row],[away_spread]],1,0)</f>
        <v>0</v>
      </c>
    </row>
    <row r="74" spans="1:10">
      <c r="A74" s="17">
        <v>44872</v>
      </c>
      <c r="B74" t="s">
        <v>330</v>
      </c>
      <c r="C74">
        <v>68</v>
      </c>
      <c r="D74">
        <v>700</v>
      </c>
      <c r="E74" t="s">
        <v>384</v>
      </c>
      <c r="F74">
        <v>93</v>
      </c>
      <c r="G74">
        <v>-1100</v>
      </c>
      <c r="H74">
        <v>13.5</v>
      </c>
      <c r="I74">
        <f>-(Results[[#This Row],[Away Final]]-Results[[#This Row],[Home Final]])</f>
        <v>25</v>
      </c>
      <c r="J74">
        <f>IF(Results[[#This Row],[Away_Actual]]&lt;Results[[#This Row],[away_spread]],1,0)</f>
        <v>0</v>
      </c>
    </row>
    <row r="75" spans="1:10">
      <c r="A75" s="17">
        <v>44872</v>
      </c>
      <c r="B75" t="s">
        <v>359</v>
      </c>
      <c r="C75">
        <v>83</v>
      </c>
      <c r="D75">
        <v>115</v>
      </c>
      <c r="E75" t="s">
        <v>411</v>
      </c>
      <c r="F75">
        <v>77</v>
      </c>
      <c r="G75">
        <v>-135</v>
      </c>
      <c r="H75">
        <v>2</v>
      </c>
      <c r="I75">
        <f>-(Results[[#This Row],[Away Final]]-Results[[#This Row],[Home Final]])</f>
        <v>-6</v>
      </c>
      <c r="J75">
        <f>IF(Results[[#This Row],[Away_Actual]]&lt;Results[[#This Row],[away_spread]],1,0)</f>
        <v>1</v>
      </c>
    </row>
    <row r="76" spans="1:10">
      <c r="A76" s="17">
        <v>44872</v>
      </c>
      <c r="B76" t="s">
        <v>282</v>
      </c>
      <c r="C76">
        <v>79</v>
      </c>
      <c r="D76">
        <v>100</v>
      </c>
      <c r="E76" t="s">
        <v>144</v>
      </c>
      <c r="F76">
        <v>57</v>
      </c>
      <c r="G76">
        <v>-120</v>
      </c>
      <c r="H76">
        <v>1</v>
      </c>
      <c r="I76">
        <f>-(Results[[#This Row],[Away Final]]-Results[[#This Row],[Home Final]])</f>
        <v>-22</v>
      </c>
      <c r="J76">
        <f>IF(Results[[#This Row],[Away_Actual]]&lt;Results[[#This Row],[away_spread]],1,0)</f>
        <v>1</v>
      </c>
    </row>
    <row r="77" spans="1:10">
      <c r="A77" s="17">
        <v>44872</v>
      </c>
      <c r="B77" t="s">
        <v>215</v>
      </c>
      <c r="C77">
        <v>57</v>
      </c>
      <c r="D77">
        <v>1600</v>
      </c>
      <c r="E77" t="s">
        <v>209</v>
      </c>
      <c r="F77">
        <v>80</v>
      </c>
      <c r="G77">
        <v>-6000</v>
      </c>
      <c r="H77">
        <v>23.5</v>
      </c>
      <c r="I77">
        <f>-(Results[[#This Row],[Away Final]]-Results[[#This Row],[Home Final]])</f>
        <v>23</v>
      </c>
      <c r="J77">
        <f>IF(Results[[#This Row],[Away_Actual]]&lt;Results[[#This Row],[away_spread]],1,0)</f>
        <v>1</v>
      </c>
    </row>
    <row r="78" spans="1:10">
      <c r="A78" s="17">
        <v>44872</v>
      </c>
      <c r="B78" t="s">
        <v>51</v>
      </c>
      <c r="C78">
        <v>65</v>
      </c>
      <c r="D78">
        <v>525</v>
      </c>
      <c r="E78" t="s">
        <v>166</v>
      </c>
      <c r="F78">
        <v>84</v>
      </c>
      <c r="G78">
        <v>-750</v>
      </c>
      <c r="H78">
        <v>11</v>
      </c>
      <c r="I78">
        <f>-(Results[[#This Row],[Away Final]]-Results[[#This Row],[Home Final]])</f>
        <v>19</v>
      </c>
      <c r="J78">
        <f>IF(Results[[#This Row],[Away_Actual]]&lt;Results[[#This Row],[away_spread]],1,0)</f>
        <v>0</v>
      </c>
    </row>
    <row r="79" spans="1:10">
      <c r="A79" s="17">
        <v>44872</v>
      </c>
      <c r="B79" t="s">
        <v>137</v>
      </c>
      <c r="C79">
        <v>81</v>
      </c>
      <c r="D79">
        <v>270</v>
      </c>
      <c r="E79" t="s">
        <v>392</v>
      </c>
      <c r="F79">
        <v>89</v>
      </c>
      <c r="G79">
        <v>-330</v>
      </c>
      <c r="H79">
        <v>8</v>
      </c>
      <c r="I79">
        <f>-(Results[[#This Row],[Away Final]]-Results[[#This Row],[Home Final]])</f>
        <v>8</v>
      </c>
      <c r="J79">
        <f>IF(Results[[#This Row],[Away_Actual]]&lt;Results[[#This Row],[away_spread]],1,0)</f>
        <v>0</v>
      </c>
    </row>
    <row r="80" spans="1:10">
      <c r="A80" s="17">
        <v>44872</v>
      </c>
      <c r="B80" t="s">
        <v>50</v>
      </c>
      <c r="C80">
        <v>63</v>
      </c>
      <c r="D80">
        <v>2500</v>
      </c>
      <c r="E80" t="s">
        <v>291</v>
      </c>
      <c r="F80">
        <v>95</v>
      </c>
      <c r="G80">
        <v>-12500</v>
      </c>
      <c r="H80">
        <v>24.5</v>
      </c>
      <c r="I80">
        <f>-(Results[[#This Row],[Away Final]]-Results[[#This Row],[Home Final]])</f>
        <v>32</v>
      </c>
      <c r="J80">
        <f>IF(Results[[#This Row],[Away_Actual]]&lt;Results[[#This Row],[away_spread]],1,0)</f>
        <v>0</v>
      </c>
    </row>
    <row r="81" spans="1:10">
      <c r="A81" s="17">
        <v>44872</v>
      </c>
      <c r="B81" t="s">
        <v>203</v>
      </c>
      <c r="C81">
        <v>54</v>
      </c>
      <c r="D81">
        <v>240</v>
      </c>
      <c r="E81" t="s">
        <v>183</v>
      </c>
      <c r="F81">
        <v>60</v>
      </c>
      <c r="G81">
        <v>-280</v>
      </c>
      <c r="H81">
        <v>6.5</v>
      </c>
      <c r="I81">
        <f>-(Results[[#This Row],[Away Final]]-Results[[#This Row],[Home Final]])</f>
        <v>6</v>
      </c>
      <c r="J81">
        <f>IF(Results[[#This Row],[Away_Actual]]&lt;Results[[#This Row],[away_spread]],1,0)</f>
        <v>1</v>
      </c>
    </row>
    <row r="82" spans="1:10">
      <c r="A82" s="17">
        <v>44872</v>
      </c>
      <c r="B82" t="s">
        <v>352</v>
      </c>
      <c r="C82">
        <v>59</v>
      </c>
      <c r="D82">
        <v>600</v>
      </c>
      <c r="E82" t="s">
        <v>315</v>
      </c>
      <c r="F82">
        <v>85</v>
      </c>
      <c r="G82">
        <v>-850</v>
      </c>
      <c r="H82">
        <v>12</v>
      </c>
      <c r="I82">
        <f>-(Results[[#This Row],[Away Final]]-Results[[#This Row],[Home Final]])</f>
        <v>26</v>
      </c>
      <c r="J82">
        <f>IF(Results[[#This Row],[Away_Actual]]&lt;Results[[#This Row],[away_spread]],1,0)</f>
        <v>0</v>
      </c>
    </row>
    <row r="83" spans="1:10">
      <c r="A83" s="17">
        <v>44872</v>
      </c>
      <c r="B83" t="s">
        <v>99</v>
      </c>
      <c r="C83">
        <v>45</v>
      </c>
      <c r="D83" t="s">
        <v>488</v>
      </c>
      <c r="E83" t="s">
        <v>217</v>
      </c>
      <c r="F83">
        <v>80</v>
      </c>
      <c r="G83" t="s">
        <v>488</v>
      </c>
      <c r="H83">
        <v>30.5</v>
      </c>
      <c r="I83">
        <f>-(Results[[#This Row],[Away Final]]-Results[[#This Row],[Home Final]])</f>
        <v>35</v>
      </c>
      <c r="J83">
        <f>IF(Results[[#This Row],[Away_Actual]]&lt;Results[[#This Row],[away_spread]],1,0)</f>
        <v>0</v>
      </c>
    </row>
    <row r="84" spans="1:10">
      <c r="A84" s="17">
        <v>44872</v>
      </c>
      <c r="B84" t="s">
        <v>163</v>
      </c>
      <c r="C84">
        <v>66</v>
      </c>
      <c r="D84">
        <v>1400</v>
      </c>
      <c r="E84" t="s">
        <v>288</v>
      </c>
      <c r="F84">
        <v>77</v>
      </c>
      <c r="G84">
        <v>-4000</v>
      </c>
      <c r="H84">
        <v>20.5</v>
      </c>
      <c r="I84">
        <f>-(Results[[#This Row],[Away Final]]-Results[[#This Row],[Home Final]])</f>
        <v>11</v>
      </c>
      <c r="J84">
        <f>IF(Results[[#This Row],[Away_Actual]]&lt;Results[[#This Row],[away_spread]],1,0)</f>
        <v>1</v>
      </c>
    </row>
    <row r="85" spans="1:10">
      <c r="A85" s="17">
        <v>44872</v>
      </c>
      <c r="B85" t="s">
        <v>32</v>
      </c>
      <c r="C85">
        <v>60</v>
      </c>
      <c r="D85">
        <v>1700</v>
      </c>
      <c r="E85" t="s">
        <v>342</v>
      </c>
      <c r="F85">
        <v>72</v>
      </c>
      <c r="G85">
        <v>-5000</v>
      </c>
      <c r="H85">
        <v>28.5</v>
      </c>
      <c r="I85">
        <f>-(Results[[#This Row],[Away Final]]-Results[[#This Row],[Home Final]])</f>
        <v>12</v>
      </c>
      <c r="J85">
        <f>IF(Results[[#This Row],[Away_Actual]]&lt;Results[[#This Row],[away_spread]],1,0)</f>
        <v>1</v>
      </c>
    </row>
    <row r="86" spans="1:10">
      <c r="A86" s="17">
        <v>44872</v>
      </c>
      <c r="B86" t="s">
        <v>177</v>
      </c>
      <c r="C86">
        <v>70</v>
      </c>
      <c r="D86">
        <v>135</v>
      </c>
      <c r="E86" t="s">
        <v>255</v>
      </c>
      <c r="F86">
        <v>73</v>
      </c>
      <c r="G86">
        <v>-155</v>
      </c>
      <c r="H86">
        <v>3</v>
      </c>
      <c r="I86">
        <f>-(Results[[#This Row],[Away Final]]-Results[[#This Row],[Home Final]])</f>
        <v>3</v>
      </c>
      <c r="J86">
        <f>IF(Results[[#This Row],[Away_Actual]]&lt;Results[[#This Row],[away_spread]],1,0)</f>
        <v>0</v>
      </c>
    </row>
    <row r="87" spans="1:10">
      <c r="A87" s="17">
        <v>44872</v>
      </c>
      <c r="B87" t="s">
        <v>200</v>
      </c>
      <c r="C87">
        <v>71</v>
      </c>
      <c r="D87">
        <v>525</v>
      </c>
      <c r="E87" t="s">
        <v>408</v>
      </c>
      <c r="F87">
        <v>84</v>
      </c>
      <c r="G87">
        <v>-750</v>
      </c>
      <c r="H87">
        <v>12</v>
      </c>
      <c r="I87">
        <f>-(Results[[#This Row],[Away Final]]-Results[[#This Row],[Home Final]])</f>
        <v>13</v>
      </c>
      <c r="J87">
        <f>IF(Results[[#This Row],[Away_Actual]]&lt;Results[[#This Row],[away_spread]],1,0)</f>
        <v>0</v>
      </c>
    </row>
    <row r="88" spans="1:10">
      <c r="A88" s="17">
        <v>44872</v>
      </c>
      <c r="B88" t="s">
        <v>689</v>
      </c>
      <c r="C88">
        <v>66</v>
      </c>
      <c r="D88">
        <v>750</v>
      </c>
      <c r="E88" t="s">
        <v>504</v>
      </c>
      <c r="F88">
        <v>72</v>
      </c>
      <c r="G88">
        <v>-1200</v>
      </c>
      <c r="H88">
        <v>13.5</v>
      </c>
      <c r="I88">
        <f>-(Results[[#This Row],[Away Final]]-Results[[#This Row],[Home Final]])</f>
        <v>6</v>
      </c>
      <c r="J88">
        <f>IF(Results[[#This Row],[Away_Actual]]&lt;Results[[#This Row],[away_spread]],1,0)</f>
        <v>1</v>
      </c>
    </row>
    <row r="89" spans="1:10">
      <c r="A89" s="17">
        <v>44872</v>
      </c>
      <c r="B89" t="s">
        <v>334</v>
      </c>
      <c r="C89">
        <v>39</v>
      </c>
      <c r="D89">
        <v>1400</v>
      </c>
      <c r="E89" t="s">
        <v>287</v>
      </c>
      <c r="F89">
        <v>88</v>
      </c>
      <c r="G89">
        <v>-3500</v>
      </c>
      <c r="H89">
        <v>26.5</v>
      </c>
      <c r="I89">
        <f>-(Results[[#This Row],[Away Final]]-Results[[#This Row],[Home Final]])</f>
        <v>49</v>
      </c>
      <c r="J89">
        <f>IF(Results[[#This Row],[Away_Actual]]&lt;Results[[#This Row],[away_spread]],1,0)</f>
        <v>0</v>
      </c>
    </row>
    <row r="90" spans="1:10">
      <c r="A90" s="17">
        <v>44872</v>
      </c>
      <c r="B90" t="s">
        <v>117</v>
      </c>
      <c r="C90">
        <v>59</v>
      </c>
      <c r="D90">
        <v>1200</v>
      </c>
      <c r="E90" t="s">
        <v>286</v>
      </c>
      <c r="F90">
        <v>93</v>
      </c>
      <c r="G90">
        <v>-3000</v>
      </c>
      <c r="H90">
        <v>18.5</v>
      </c>
      <c r="I90">
        <f>-(Results[[#This Row],[Away Final]]-Results[[#This Row],[Home Final]])</f>
        <v>34</v>
      </c>
      <c r="J90">
        <f>IF(Results[[#This Row],[Away_Actual]]&lt;Results[[#This Row],[away_spread]],1,0)</f>
        <v>0</v>
      </c>
    </row>
    <row r="91" spans="1:10">
      <c r="A91" s="17">
        <v>44872</v>
      </c>
      <c r="B91" t="s">
        <v>64</v>
      </c>
      <c r="C91">
        <v>65</v>
      </c>
      <c r="D91">
        <v>550</v>
      </c>
      <c r="E91" t="s">
        <v>230</v>
      </c>
      <c r="F91">
        <v>80</v>
      </c>
      <c r="G91">
        <v>-800</v>
      </c>
      <c r="H91">
        <v>13</v>
      </c>
      <c r="I91">
        <f>-(Results[[#This Row],[Away Final]]-Results[[#This Row],[Home Final]])</f>
        <v>15</v>
      </c>
      <c r="J91">
        <f>IF(Results[[#This Row],[Away_Actual]]&lt;Results[[#This Row],[away_spread]],1,0)</f>
        <v>0</v>
      </c>
    </row>
    <row r="92" spans="1:10">
      <c r="A92" s="17">
        <v>44872</v>
      </c>
      <c r="B92" t="s">
        <v>298</v>
      </c>
      <c r="C92">
        <v>98</v>
      </c>
      <c r="D92">
        <v>320</v>
      </c>
      <c r="E92" t="s">
        <v>300</v>
      </c>
      <c r="F92">
        <v>95</v>
      </c>
      <c r="G92">
        <v>-380</v>
      </c>
      <c r="H92">
        <v>7.5</v>
      </c>
      <c r="I92">
        <f>-(Results[[#This Row],[Away Final]]-Results[[#This Row],[Home Final]])</f>
        <v>-3</v>
      </c>
      <c r="J92">
        <f>IF(Results[[#This Row],[Away_Actual]]&lt;Results[[#This Row],[away_spread]],1,0)</f>
        <v>1</v>
      </c>
    </row>
    <row r="93" spans="1:10">
      <c r="A93" s="17">
        <v>44872</v>
      </c>
      <c r="B93" t="s">
        <v>112</v>
      </c>
      <c r="C93">
        <v>61</v>
      </c>
      <c r="D93">
        <v>650</v>
      </c>
      <c r="E93" t="s">
        <v>259</v>
      </c>
      <c r="F93">
        <v>83</v>
      </c>
      <c r="G93">
        <v>-1000</v>
      </c>
      <c r="H93">
        <v>12</v>
      </c>
      <c r="I93">
        <f>-(Results[[#This Row],[Away Final]]-Results[[#This Row],[Home Final]])</f>
        <v>22</v>
      </c>
      <c r="J93">
        <f>IF(Results[[#This Row],[Away_Actual]]&lt;Results[[#This Row],[away_spread]],1,0)</f>
        <v>0</v>
      </c>
    </row>
    <row r="94" spans="1:10">
      <c r="A94" s="17">
        <v>44872</v>
      </c>
      <c r="B94" t="s">
        <v>242</v>
      </c>
      <c r="C94">
        <v>75</v>
      </c>
      <c r="D94">
        <v>-120</v>
      </c>
      <c r="E94" t="s">
        <v>307</v>
      </c>
      <c r="F94">
        <v>68</v>
      </c>
      <c r="G94">
        <v>100</v>
      </c>
      <c r="H94">
        <v>-1</v>
      </c>
      <c r="I94">
        <f>-(Results[[#This Row],[Away Final]]-Results[[#This Row],[Home Final]])</f>
        <v>-7</v>
      </c>
      <c r="J94">
        <f>IF(Results[[#This Row],[Away_Actual]]&lt;Results[[#This Row],[away_spread]],1,0)</f>
        <v>1</v>
      </c>
    </row>
    <row r="95" spans="1:10">
      <c r="A95" s="17">
        <v>44872</v>
      </c>
      <c r="B95" t="s">
        <v>350</v>
      </c>
      <c r="C95">
        <v>58</v>
      </c>
      <c r="D95">
        <v>600</v>
      </c>
      <c r="E95" t="s">
        <v>71</v>
      </c>
      <c r="F95">
        <v>71</v>
      </c>
      <c r="G95">
        <v>-900</v>
      </c>
      <c r="H95">
        <v>11</v>
      </c>
      <c r="I95">
        <f>-(Results[[#This Row],[Away Final]]-Results[[#This Row],[Home Final]])</f>
        <v>13</v>
      </c>
      <c r="J95">
        <f>IF(Results[[#This Row],[Away_Actual]]&lt;Results[[#This Row],[away_spread]],1,0)</f>
        <v>0</v>
      </c>
    </row>
    <row r="96" spans="1:10">
      <c r="A96" s="17">
        <v>44872</v>
      </c>
      <c r="B96" t="s">
        <v>33</v>
      </c>
      <c r="C96">
        <v>71</v>
      </c>
      <c r="D96">
        <v>375</v>
      </c>
      <c r="E96" t="s">
        <v>158</v>
      </c>
      <c r="F96">
        <v>68</v>
      </c>
      <c r="G96">
        <v>-450</v>
      </c>
      <c r="H96">
        <v>9</v>
      </c>
      <c r="I96">
        <f>-(Results[[#This Row],[Away Final]]-Results[[#This Row],[Home Final]])</f>
        <v>-3</v>
      </c>
      <c r="J96">
        <f>IF(Results[[#This Row],[Away_Actual]]&lt;Results[[#This Row],[away_spread]],1,0)</f>
        <v>1</v>
      </c>
    </row>
    <row r="97" spans="1:10">
      <c r="A97" s="17">
        <v>44872</v>
      </c>
      <c r="B97" t="s">
        <v>364</v>
      </c>
      <c r="C97">
        <v>44</v>
      </c>
      <c r="D97">
        <v>1000</v>
      </c>
      <c r="E97" t="s">
        <v>21</v>
      </c>
      <c r="F97">
        <v>71</v>
      </c>
      <c r="G97">
        <v>-2000</v>
      </c>
      <c r="H97">
        <v>15</v>
      </c>
      <c r="I97">
        <f>-(Results[[#This Row],[Away Final]]-Results[[#This Row],[Home Final]])</f>
        <v>27</v>
      </c>
      <c r="J97">
        <f>IF(Results[[#This Row],[Away_Actual]]&lt;Results[[#This Row],[away_spread]],1,0)</f>
        <v>0</v>
      </c>
    </row>
    <row r="98" spans="1:10">
      <c r="A98" s="17">
        <v>44872</v>
      </c>
      <c r="B98" t="s">
        <v>182</v>
      </c>
      <c r="C98">
        <v>58</v>
      </c>
      <c r="D98">
        <v>375</v>
      </c>
      <c r="E98" t="s">
        <v>136</v>
      </c>
      <c r="F98">
        <v>75</v>
      </c>
      <c r="G98">
        <v>-450</v>
      </c>
      <c r="H98">
        <v>9</v>
      </c>
      <c r="I98">
        <f>-(Results[[#This Row],[Away Final]]-Results[[#This Row],[Home Final]])</f>
        <v>17</v>
      </c>
      <c r="J98">
        <f>IF(Results[[#This Row],[Away_Actual]]&lt;Results[[#This Row],[away_spread]],1,0)</f>
        <v>0</v>
      </c>
    </row>
    <row r="99" spans="1:10">
      <c r="A99" s="17">
        <v>44872</v>
      </c>
      <c r="B99" t="s">
        <v>152</v>
      </c>
      <c r="C99">
        <v>70</v>
      </c>
      <c r="D99">
        <v>1800</v>
      </c>
      <c r="E99" t="s">
        <v>68</v>
      </c>
      <c r="F99">
        <v>111</v>
      </c>
      <c r="G99">
        <v>-6000</v>
      </c>
      <c r="H99">
        <v>26</v>
      </c>
      <c r="I99">
        <f>-(Results[[#This Row],[Away Final]]-Results[[#This Row],[Home Final]])</f>
        <v>41</v>
      </c>
      <c r="J99">
        <f>IF(Results[[#This Row],[Away_Actual]]&lt;Results[[#This Row],[away_spread]],1,0)</f>
        <v>0</v>
      </c>
    </row>
    <row r="100" spans="1:10">
      <c r="A100" s="17">
        <v>44872</v>
      </c>
      <c r="B100" t="s">
        <v>383</v>
      </c>
      <c r="C100">
        <v>62</v>
      </c>
      <c r="D100">
        <v>1200</v>
      </c>
      <c r="E100" t="s">
        <v>78</v>
      </c>
      <c r="F100">
        <v>67</v>
      </c>
      <c r="G100">
        <v>-3000</v>
      </c>
      <c r="H100">
        <v>16.5</v>
      </c>
      <c r="I100">
        <f>-(Results[[#This Row],[Away Final]]-Results[[#This Row],[Home Final]])</f>
        <v>5</v>
      </c>
      <c r="J100">
        <f>IF(Results[[#This Row],[Away_Actual]]&lt;Results[[#This Row],[away_spread]],1,0)</f>
        <v>1</v>
      </c>
    </row>
    <row r="101" spans="1:10">
      <c r="A101" s="17">
        <v>44872</v>
      </c>
      <c r="B101" t="s">
        <v>167</v>
      </c>
      <c r="C101">
        <v>53</v>
      </c>
      <c r="D101">
        <v>1300</v>
      </c>
      <c r="E101" t="s">
        <v>268</v>
      </c>
      <c r="F101">
        <v>91</v>
      </c>
      <c r="G101">
        <v>-3500</v>
      </c>
      <c r="H101">
        <v>20</v>
      </c>
      <c r="I101">
        <f>-(Results[[#This Row],[Away Final]]-Results[[#This Row],[Home Final]])</f>
        <v>38</v>
      </c>
      <c r="J101">
        <f>IF(Results[[#This Row],[Away_Actual]]&lt;Results[[#This Row],[away_spread]],1,0)</f>
        <v>0</v>
      </c>
    </row>
    <row r="102" spans="1:10">
      <c r="A102" s="17">
        <v>44872</v>
      </c>
      <c r="B102" t="s">
        <v>63</v>
      </c>
      <c r="C102">
        <v>35</v>
      </c>
      <c r="D102">
        <v>1500</v>
      </c>
      <c r="E102" t="s">
        <v>391</v>
      </c>
      <c r="F102">
        <v>75</v>
      </c>
      <c r="G102">
        <v>-5000</v>
      </c>
      <c r="H102">
        <v>19</v>
      </c>
      <c r="I102">
        <f>-(Results[[#This Row],[Away Final]]-Results[[#This Row],[Home Final]])</f>
        <v>40</v>
      </c>
      <c r="J102">
        <f>IF(Results[[#This Row],[Away_Actual]]&lt;Results[[#This Row],[away_spread]],1,0)</f>
        <v>0</v>
      </c>
    </row>
    <row r="103" spans="1:10">
      <c r="A103" s="17">
        <v>44872</v>
      </c>
      <c r="B103" t="s">
        <v>98</v>
      </c>
      <c r="C103">
        <v>46</v>
      </c>
      <c r="D103">
        <v>2200</v>
      </c>
      <c r="E103" t="s">
        <v>326</v>
      </c>
      <c r="F103">
        <v>73</v>
      </c>
      <c r="G103">
        <v>-20000</v>
      </c>
      <c r="H103">
        <v>31</v>
      </c>
      <c r="I103">
        <f>-(Results[[#This Row],[Away Final]]-Results[[#This Row],[Home Final]])</f>
        <v>27</v>
      </c>
      <c r="J103">
        <f>IF(Results[[#This Row],[Away_Actual]]&lt;Results[[#This Row],[away_spread]],1,0)</f>
        <v>1</v>
      </c>
    </row>
    <row r="104" spans="1:10">
      <c r="A104" s="17">
        <v>44872</v>
      </c>
      <c r="B104" t="s">
        <v>156</v>
      </c>
      <c r="C104">
        <v>53</v>
      </c>
      <c r="D104" t="s">
        <v>488</v>
      </c>
      <c r="E104" t="s">
        <v>47</v>
      </c>
      <c r="F104">
        <v>117</v>
      </c>
      <c r="G104" t="s">
        <v>488</v>
      </c>
      <c r="H104">
        <v>44.5</v>
      </c>
      <c r="I104">
        <f>-(Results[[#This Row],[Away Final]]-Results[[#This Row],[Home Final]])</f>
        <v>64</v>
      </c>
      <c r="J104">
        <f>IF(Results[[#This Row],[Away_Actual]]&lt;Results[[#This Row],[away_spread]],1,0)</f>
        <v>0</v>
      </c>
    </row>
    <row r="105" spans="1:10">
      <c r="A105" s="17">
        <v>44872</v>
      </c>
      <c r="B105" t="s">
        <v>192</v>
      </c>
      <c r="C105">
        <v>55</v>
      </c>
      <c r="D105">
        <v>1200</v>
      </c>
      <c r="E105" t="s">
        <v>253</v>
      </c>
      <c r="F105">
        <v>79</v>
      </c>
      <c r="G105">
        <v>-3000</v>
      </c>
      <c r="H105">
        <v>17.5</v>
      </c>
      <c r="I105">
        <f>-(Results[[#This Row],[Away Final]]-Results[[#This Row],[Home Final]])</f>
        <v>24</v>
      </c>
      <c r="J105">
        <f>IF(Results[[#This Row],[Away_Actual]]&lt;Results[[#This Row],[away_spread]],1,0)</f>
        <v>0</v>
      </c>
    </row>
    <row r="106" spans="1:10">
      <c r="A106" s="17">
        <v>44872</v>
      </c>
      <c r="B106" t="s">
        <v>343</v>
      </c>
      <c r="C106">
        <v>54</v>
      </c>
      <c r="D106">
        <v>1800</v>
      </c>
      <c r="E106" t="s">
        <v>316</v>
      </c>
      <c r="F106">
        <v>85</v>
      </c>
      <c r="G106">
        <v>-8000</v>
      </c>
      <c r="H106">
        <v>23.5</v>
      </c>
      <c r="I106">
        <f>-(Results[[#This Row],[Away Final]]-Results[[#This Row],[Home Final]])</f>
        <v>31</v>
      </c>
      <c r="J106">
        <f>IF(Results[[#This Row],[Away_Actual]]&lt;Results[[#This Row],[away_spread]],1,0)</f>
        <v>0</v>
      </c>
    </row>
    <row r="107" spans="1:10">
      <c r="A107" s="17">
        <v>44872</v>
      </c>
      <c r="C107">
        <v>56</v>
      </c>
      <c r="D107">
        <v>1000</v>
      </c>
      <c r="E107" t="s">
        <v>234</v>
      </c>
      <c r="F107">
        <v>75</v>
      </c>
      <c r="G107">
        <v>-2000</v>
      </c>
      <c r="H107">
        <v>16</v>
      </c>
      <c r="I107">
        <f>-(Results[[#This Row],[Away Final]]-Results[[#This Row],[Home Final]])</f>
        <v>19</v>
      </c>
      <c r="J107">
        <f>IF(Results[[#This Row],[Away_Actual]]&lt;Results[[#This Row],[away_spread]],1,0)</f>
        <v>0</v>
      </c>
    </row>
    <row r="108" spans="1:10">
      <c r="A108" s="17">
        <v>44872</v>
      </c>
      <c r="C108">
        <v>54</v>
      </c>
      <c r="D108">
        <v>1500</v>
      </c>
      <c r="E108" t="s">
        <v>338</v>
      </c>
      <c r="F108">
        <v>87</v>
      </c>
      <c r="G108">
        <v>-5000</v>
      </c>
      <c r="H108">
        <v>20.5</v>
      </c>
      <c r="I108">
        <f>-(Results[[#This Row],[Away Final]]-Results[[#This Row],[Home Final]])</f>
        <v>33</v>
      </c>
      <c r="J108">
        <f>IF(Results[[#This Row],[Away_Actual]]&lt;Results[[#This Row],[away_spread]],1,0)</f>
        <v>0</v>
      </c>
    </row>
    <row r="109" spans="1:10">
      <c r="A109" s="17">
        <v>44872</v>
      </c>
      <c r="C109">
        <v>59</v>
      </c>
      <c r="D109">
        <v>850</v>
      </c>
      <c r="E109" t="s">
        <v>208</v>
      </c>
      <c r="F109">
        <v>62</v>
      </c>
      <c r="G109">
        <v>-1500</v>
      </c>
      <c r="H109">
        <v>14</v>
      </c>
      <c r="I109">
        <f>-(Results[[#This Row],[Away Final]]-Results[[#This Row],[Home Final]])</f>
        <v>3</v>
      </c>
      <c r="J109">
        <f>IF(Results[[#This Row],[Away_Actual]]&lt;Results[[#This Row],[away_spread]],1,0)</f>
        <v>1</v>
      </c>
    </row>
    <row r="110" spans="1:10">
      <c r="A110" s="17">
        <v>44872</v>
      </c>
      <c r="B110" t="s">
        <v>84</v>
      </c>
      <c r="C110">
        <v>55</v>
      </c>
      <c r="D110">
        <v>1500</v>
      </c>
      <c r="E110" t="s">
        <v>221</v>
      </c>
      <c r="F110">
        <v>73</v>
      </c>
      <c r="G110">
        <v>-5000</v>
      </c>
      <c r="H110">
        <v>21</v>
      </c>
      <c r="I110">
        <f>-(Results[[#This Row],[Away Final]]-Results[[#This Row],[Home Final]])</f>
        <v>18</v>
      </c>
      <c r="J110">
        <f>IF(Results[[#This Row],[Away_Actual]]&lt;Results[[#This Row],[away_spread]],1,0)</f>
        <v>1</v>
      </c>
    </row>
    <row r="111" spans="1:10">
      <c r="A111" s="17">
        <v>44872</v>
      </c>
      <c r="B111" t="s">
        <v>210</v>
      </c>
      <c r="C111">
        <v>58</v>
      </c>
      <c r="D111">
        <v>140</v>
      </c>
      <c r="E111" t="s">
        <v>108</v>
      </c>
      <c r="F111">
        <v>62</v>
      </c>
      <c r="G111">
        <v>-160</v>
      </c>
      <c r="H111">
        <v>3.5</v>
      </c>
      <c r="I111">
        <f>-(Results[[#This Row],[Away Final]]-Results[[#This Row],[Home Final]])</f>
        <v>4</v>
      </c>
      <c r="J111">
        <f>IF(Results[[#This Row],[Away_Actual]]&lt;Results[[#This Row],[away_spread]],1,0)</f>
        <v>0</v>
      </c>
    </row>
    <row r="112" spans="1:10">
      <c r="A112" s="17">
        <v>44872</v>
      </c>
      <c r="C112">
        <v>58</v>
      </c>
      <c r="D112">
        <v>1500</v>
      </c>
      <c r="E112" t="s">
        <v>270</v>
      </c>
      <c r="F112">
        <v>76</v>
      </c>
      <c r="G112">
        <v>-5000</v>
      </c>
      <c r="H112">
        <v>23</v>
      </c>
      <c r="I112">
        <f>-(Results[[#This Row],[Away Final]]-Results[[#This Row],[Home Final]])</f>
        <v>18</v>
      </c>
      <c r="J112">
        <f>IF(Results[[#This Row],[Away_Actual]]&lt;Results[[#This Row],[away_spread]],1,0)</f>
        <v>1</v>
      </c>
    </row>
    <row r="113" spans="1:10">
      <c r="A113" s="17">
        <v>44872</v>
      </c>
      <c r="B113" t="s">
        <v>245</v>
      </c>
      <c r="C113">
        <v>56</v>
      </c>
      <c r="D113">
        <v>1600</v>
      </c>
      <c r="E113" t="s">
        <v>690</v>
      </c>
      <c r="F113">
        <v>73</v>
      </c>
      <c r="G113">
        <v>-6000</v>
      </c>
      <c r="H113">
        <v>22.5</v>
      </c>
      <c r="I113">
        <f>-(Results[[#This Row],[Away Final]]-Results[[#This Row],[Home Final]])</f>
        <v>17</v>
      </c>
      <c r="J113">
        <f>IF(Results[[#This Row],[Away_Actual]]&lt;Results[[#This Row],[away_spread]],1,0)</f>
        <v>1</v>
      </c>
    </row>
    <row r="114" spans="1:10">
      <c r="A114" s="17">
        <v>44872</v>
      </c>
      <c r="B114" t="s">
        <v>131</v>
      </c>
      <c r="C114">
        <v>50</v>
      </c>
      <c r="D114">
        <v>220</v>
      </c>
      <c r="E114" t="s">
        <v>420</v>
      </c>
      <c r="F114">
        <v>78</v>
      </c>
      <c r="G114">
        <v>-260</v>
      </c>
      <c r="H114">
        <v>5.5</v>
      </c>
      <c r="I114">
        <f>-(Results[[#This Row],[Away Final]]-Results[[#This Row],[Home Final]])</f>
        <v>28</v>
      </c>
      <c r="J114">
        <f>IF(Results[[#This Row],[Away_Actual]]&lt;Results[[#This Row],[away_spread]],1,0)</f>
        <v>0</v>
      </c>
    </row>
    <row r="115" spans="1:10">
      <c r="A115" s="17">
        <v>44872</v>
      </c>
      <c r="B115" t="s">
        <v>245</v>
      </c>
      <c r="C115">
        <v>56</v>
      </c>
      <c r="D115">
        <v>1600</v>
      </c>
      <c r="E115" t="s">
        <v>324</v>
      </c>
      <c r="F115">
        <v>73</v>
      </c>
      <c r="G115">
        <v>-6000</v>
      </c>
      <c r="H115">
        <v>22.5</v>
      </c>
      <c r="I115">
        <f>-(Results[[#This Row],[Away Final]]-Results[[#This Row],[Home Final]])</f>
        <v>17</v>
      </c>
      <c r="J115">
        <f>IF(Results[[#This Row],[Away_Actual]]&lt;Results[[#This Row],[away_spread]],1,0)</f>
        <v>1</v>
      </c>
    </row>
    <row r="116" spans="1:10">
      <c r="A116" s="17">
        <v>44872</v>
      </c>
      <c r="B116" t="s">
        <v>280</v>
      </c>
      <c r="C116">
        <v>69</v>
      </c>
      <c r="D116">
        <v>240</v>
      </c>
      <c r="E116" t="s">
        <v>61</v>
      </c>
      <c r="F116">
        <v>70</v>
      </c>
      <c r="G116">
        <v>-280</v>
      </c>
      <c r="H116">
        <v>6.5</v>
      </c>
      <c r="I116">
        <f>-(Results[[#This Row],[Away Final]]-Results[[#This Row],[Home Final]])</f>
        <v>1</v>
      </c>
      <c r="J116">
        <f>IF(Results[[#This Row],[Away_Actual]]&lt;Results[[#This Row],[away_spread]],1,0)</f>
        <v>1</v>
      </c>
    </row>
    <row r="117" spans="1:10">
      <c r="A117" s="17">
        <v>44872</v>
      </c>
      <c r="B117" t="s">
        <v>323</v>
      </c>
      <c r="C117">
        <v>52</v>
      </c>
      <c r="D117">
        <v>475</v>
      </c>
      <c r="E117" t="s">
        <v>38</v>
      </c>
      <c r="F117">
        <v>70</v>
      </c>
      <c r="G117">
        <v>-650</v>
      </c>
      <c r="H117">
        <v>10</v>
      </c>
      <c r="I117">
        <f>-(Results[[#This Row],[Away Final]]-Results[[#This Row],[Home Final]])</f>
        <v>18</v>
      </c>
      <c r="J117">
        <f>IF(Results[[#This Row],[Away_Actual]]&lt;Results[[#This Row],[away_spread]],1,0)</f>
        <v>0</v>
      </c>
    </row>
    <row r="118" spans="1:10">
      <c r="A118" s="17">
        <v>44872</v>
      </c>
      <c r="B118" t="s">
        <v>413</v>
      </c>
      <c r="C118">
        <v>77</v>
      </c>
      <c r="D118">
        <v>400</v>
      </c>
      <c r="E118" t="s">
        <v>340</v>
      </c>
      <c r="F118">
        <v>79</v>
      </c>
      <c r="G118">
        <v>-500</v>
      </c>
      <c r="H118">
        <v>9</v>
      </c>
      <c r="I118">
        <f>-(Results[[#This Row],[Away Final]]-Results[[#This Row],[Home Final]])</f>
        <v>2</v>
      </c>
      <c r="J118">
        <f>IF(Results[[#This Row],[Away_Actual]]&lt;Results[[#This Row],[away_spread]],1,0)</f>
        <v>1</v>
      </c>
    </row>
    <row r="119" spans="1:10">
      <c r="A119" s="17">
        <v>44872</v>
      </c>
      <c r="B119" t="s">
        <v>59</v>
      </c>
      <c r="C119">
        <v>78</v>
      </c>
      <c r="D119">
        <v>195</v>
      </c>
      <c r="E119" t="s">
        <v>107</v>
      </c>
      <c r="F119">
        <v>74</v>
      </c>
      <c r="G119">
        <v>-230</v>
      </c>
      <c r="H119">
        <v>4.5</v>
      </c>
      <c r="I119">
        <f>-(Results[[#This Row],[Away Final]]-Results[[#This Row],[Home Final]])</f>
        <v>-4</v>
      </c>
      <c r="J119">
        <f>IF(Results[[#This Row],[Away_Actual]]&lt;Results[[#This Row],[away_spread]],1,0)</f>
        <v>1</v>
      </c>
    </row>
    <row r="120" spans="1:10">
      <c r="A120" s="17">
        <v>44872</v>
      </c>
      <c r="B120" t="s">
        <v>250</v>
      </c>
      <c r="C120">
        <v>58</v>
      </c>
      <c r="D120">
        <v>1200</v>
      </c>
      <c r="E120" t="s">
        <v>124</v>
      </c>
      <c r="F120">
        <v>76</v>
      </c>
      <c r="G120">
        <v>-3000</v>
      </c>
      <c r="H120">
        <v>17</v>
      </c>
      <c r="I120">
        <f>-(Results[[#This Row],[Away Final]]-Results[[#This Row],[Home Final]])</f>
        <v>18</v>
      </c>
      <c r="J120">
        <f>IF(Results[[#This Row],[Away_Actual]]&lt;Results[[#This Row],[away_spread]],1,0)</f>
        <v>0</v>
      </c>
    </row>
    <row r="121" spans="1:10">
      <c r="A121" s="17">
        <v>44872</v>
      </c>
      <c r="B121" t="s">
        <v>100</v>
      </c>
      <c r="C121">
        <v>58</v>
      </c>
      <c r="D121">
        <v>1600</v>
      </c>
      <c r="E121" t="s">
        <v>271</v>
      </c>
      <c r="F121">
        <v>73</v>
      </c>
      <c r="G121">
        <v>-6000</v>
      </c>
      <c r="H121">
        <v>20.5</v>
      </c>
      <c r="I121">
        <f>-(Results[[#This Row],[Away Final]]-Results[[#This Row],[Home Final]])</f>
        <v>15</v>
      </c>
      <c r="J121">
        <f>IF(Results[[#This Row],[Away_Actual]]&lt;Results[[#This Row],[away_spread]],1,0)</f>
        <v>1</v>
      </c>
    </row>
    <row r="122" spans="1:10">
      <c r="A122" s="17">
        <v>44872</v>
      </c>
      <c r="C122">
        <v>60</v>
      </c>
      <c r="D122">
        <v>1200</v>
      </c>
      <c r="E122" t="s">
        <v>254</v>
      </c>
      <c r="F122">
        <v>77</v>
      </c>
      <c r="G122">
        <v>-3000</v>
      </c>
      <c r="H122">
        <v>16.5</v>
      </c>
      <c r="I122">
        <f>-(Results[[#This Row],[Away Final]]-Results[[#This Row],[Home Final]])</f>
        <v>17</v>
      </c>
      <c r="J122">
        <f>IF(Results[[#This Row],[Away_Actual]]&lt;Results[[#This Row],[away_spread]],1,0)</f>
        <v>0</v>
      </c>
    </row>
    <row r="123" spans="1:10">
      <c r="A123" s="17">
        <v>44872</v>
      </c>
      <c r="B123" t="s">
        <v>91</v>
      </c>
      <c r="C123">
        <v>91</v>
      </c>
      <c r="D123">
        <v>1200</v>
      </c>
      <c r="E123" t="s">
        <v>122</v>
      </c>
      <c r="F123">
        <v>97</v>
      </c>
      <c r="G123">
        <v>-3000</v>
      </c>
      <c r="H123">
        <v>19.5</v>
      </c>
      <c r="I123">
        <f>-(Results[[#This Row],[Away Final]]-Results[[#This Row],[Home Final]])</f>
        <v>6</v>
      </c>
      <c r="J123">
        <f>IF(Results[[#This Row],[Away_Actual]]&lt;Results[[#This Row],[away_spread]],1,0)</f>
        <v>1</v>
      </c>
    </row>
    <row r="124" spans="1:10">
      <c r="A124" s="17">
        <v>44872</v>
      </c>
      <c r="B124" t="s">
        <v>130</v>
      </c>
      <c r="C124">
        <v>68</v>
      </c>
      <c r="D124">
        <v>700</v>
      </c>
      <c r="E124" t="s">
        <v>407</v>
      </c>
      <c r="F124">
        <v>91</v>
      </c>
      <c r="G124">
        <v>-1100</v>
      </c>
      <c r="H124">
        <v>13.5</v>
      </c>
      <c r="I124">
        <f>-(Results[[#This Row],[Away Final]]-Results[[#This Row],[Home Final]])</f>
        <v>23</v>
      </c>
      <c r="J124">
        <f>IF(Results[[#This Row],[Away_Actual]]&lt;Results[[#This Row],[away_spread]],1,0)</f>
        <v>0</v>
      </c>
    </row>
    <row r="125" spans="1:10">
      <c r="A125" s="17">
        <v>44872</v>
      </c>
      <c r="B125" t="s">
        <v>54</v>
      </c>
      <c r="C125">
        <v>56</v>
      </c>
      <c r="D125">
        <v>1000</v>
      </c>
      <c r="E125" t="s">
        <v>164</v>
      </c>
      <c r="F125">
        <v>65</v>
      </c>
      <c r="G125">
        <v>-2000</v>
      </c>
      <c r="H125">
        <v>16.5</v>
      </c>
      <c r="I125">
        <f>-(Results[[#This Row],[Away Final]]-Results[[#This Row],[Home Final]])</f>
        <v>9</v>
      </c>
      <c r="J125">
        <f>IF(Results[[#This Row],[Away_Actual]]&lt;Results[[#This Row],[away_spread]],1,0)</f>
        <v>1</v>
      </c>
    </row>
    <row r="126" spans="1:10">
      <c r="A126" s="17">
        <v>44872</v>
      </c>
      <c r="B126" t="s">
        <v>424</v>
      </c>
      <c r="C126">
        <v>87</v>
      </c>
      <c r="D126">
        <v>-150</v>
      </c>
      <c r="E126" t="s">
        <v>277</v>
      </c>
      <c r="F126">
        <v>88</v>
      </c>
      <c r="G126">
        <v>130</v>
      </c>
      <c r="H126">
        <v>-3</v>
      </c>
      <c r="I126">
        <f>-(Results[[#This Row],[Away Final]]-Results[[#This Row],[Home Final]])</f>
        <v>1</v>
      </c>
      <c r="J126">
        <f>IF(Results[[#This Row],[Away_Actual]]&lt;Results[[#This Row],[away_spread]],1,0)</f>
        <v>0</v>
      </c>
    </row>
    <row r="127" spans="1:10">
      <c r="A127" s="17">
        <v>44872</v>
      </c>
      <c r="B127" t="s">
        <v>347</v>
      </c>
      <c r="C127">
        <v>54</v>
      </c>
      <c r="D127">
        <v>800</v>
      </c>
      <c r="E127" t="s">
        <v>121</v>
      </c>
      <c r="F127">
        <v>75</v>
      </c>
      <c r="G127">
        <v>-1400</v>
      </c>
      <c r="H127">
        <v>14.5</v>
      </c>
      <c r="I127">
        <f>-(Results[[#This Row],[Away Final]]-Results[[#This Row],[Home Final]])</f>
        <v>21</v>
      </c>
      <c r="J127">
        <f>IF(Results[[#This Row],[Away_Actual]]&lt;Results[[#This Row],[away_spread]],1,0)</f>
        <v>0</v>
      </c>
    </row>
    <row r="128" spans="1:10">
      <c r="A128" s="17">
        <v>44872</v>
      </c>
      <c r="C128">
        <v>80</v>
      </c>
      <c r="D128">
        <v>150</v>
      </c>
      <c r="E128" t="s">
        <v>276</v>
      </c>
      <c r="F128">
        <v>81</v>
      </c>
      <c r="G128">
        <v>-170</v>
      </c>
      <c r="H128">
        <v>4</v>
      </c>
      <c r="I128">
        <f>-(Results[[#This Row],[Away Final]]-Results[[#This Row],[Home Final]])</f>
        <v>1</v>
      </c>
      <c r="J128">
        <f>IF(Results[[#This Row],[Away_Actual]]&lt;Results[[#This Row],[away_spread]],1,0)</f>
        <v>1</v>
      </c>
    </row>
    <row r="129" spans="1:10">
      <c r="A129" s="17">
        <v>44872</v>
      </c>
      <c r="B129" t="s">
        <v>273</v>
      </c>
      <c r="C129">
        <v>68</v>
      </c>
      <c r="D129">
        <v>900</v>
      </c>
      <c r="E129" t="s">
        <v>390</v>
      </c>
      <c r="F129">
        <v>81</v>
      </c>
      <c r="G129">
        <v>-1600</v>
      </c>
      <c r="H129">
        <v>15</v>
      </c>
      <c r="I129">
        <f>-(Results[[#This Row],[Away Final]]-Results[[#This Row],[Home Final]])</f>
        <v>13</v>
      </c>
      <c r="J129">
        <f>IF(Results[[#This Row],[Away_Actual]]&lt;Results[[#This Row],[away_spread]],1,0)</f>
        <v>1</v>
      </c>
    </row>
    <row r="130" spans="1:10">
      <c r="A130" s="17">
        <v>44872</v>
      </c>
      <c r="B130" t="s">
        <v>362</v>
      </c>
      <c r="C130">
        <v>63</v>
      </c>
      <c r="D130">
        <v>110</v>
      </c>
      <c r="E130" t="s">
        <v>387</v>
      </c>
      <c r="F130">
        <v>72</v>
      </c>
      <c r="G130">
        <v>-130</v>
      </c>
      <c r="H130">
        <v>2</v>
      </c>
      <c r="I130">
        <f>-(Results[[#This Row],[Away Final]]-Results[[#This Row],[Home Final]])</f>
        <v>9</v>
      </c>
      <c r="J130">
        <f>IF(Results[[#This Row],[Away_Actual]]&lt;Results[[#This Row],[away_spread]],1,0)</f>
        <v>0</v>
      </c>
    </row>
    <row r="131" spans="1:10">
      <c r="A131" s="17">
        <v>44872</v>
      </c>
      <c r="B131" t="s">
        <v>206</v>
      </c>
      <c r="C131">
        <v>78</v>
      </c>
      <c r="D131">
        <v>850</v>
      </c>
      <c r="E131" t="s">
        <v>218</v>
      </c>
      <c r="F131">
        <v>88</v>
      </c>
      <c r="G131">
        <v>-1500</v>
      </c>
      <c r="H131">
        <v>15</v>
      </c>
      <c r="I131">
        <f>-(Results[[#This Row],[Away Final]]-Results[[#This Row],[Home Final]])</f>
        <v>10</v>
      </c>
      <c r="J131">
        <f>IF(Results[[#This Row],[Away_Actual]]&lt;Results[[#This Row],[away_spread]],1,0)</f>
        <v>1</v>
      </c>
    </row>
    <row r="132" spans="1:10">
      <c r="A132" s="17">
        <v>44872</v>
      </c>
      <c r="B132" t="s">
        <v>89</v>
      </c>
      <c r="C132">
        <v>75</v>
      </c>
      <c r="D132">
        <v>1400</v>
      </c>
      <c r="E132" t="s">
        <v>402</v>
      </c>
      <c r="F132">
        <v>117</v>
      </c>
      <c r="G132">
        <v>-3500</v>
      </c>
      <c r="H132">
        <v>25</v>
      </c>
      <c r="I132">
        <f>-(Results[[#This Row],[Away Final]]-Results[[#This Row],[Home Final]])</f>
        <v>42</v>
      </c>
      <c r="J132">
        <f>IF(Results[[#This Row],[Away_Actual]]&lt;Results[[#This Row],[away_spread]],1,0)</f>
        <v>0</v>
      </c>
    </row>
    <row r="133" spans="1:10">
      <c r="A133" s="17">
        <v>44873</v>
      </c>
      <c r="B133" t="s">
        <v>31</v>
      </c>
      <c r="C133">
        <v>48</v>
      </c>
      <c r="D133">
        <v>145</v>
      </c>
      <c r="E133" t="s">
        <v>294</v>
      </c>
      <c r="F133">
        <v>63</v>
      </c>
      <c r="G133">
        <v>-165</v>
      </c>
      <c r="H133">
        <v>3.5</v>
      </c>
      <c r="I133">
        <f>-(Results[[#This Row],[Away Final]]-Results[[#This Row],[Home Final]])</f>
        <v>15</v>
      </c>
      <c r="J133">
        <f>IF(Results[[#This Row],[Away_Actual]]&lt;Results[[#This Row],[away_spread]],1,0)</f>
        <v>0</v>
      </c>
    </row>
    <row r="134" spans="1:10">
      <c r="A134" s="17">
        <v>44873</v>
      </c>
      <c r="B134" t="s">
        <v>52</v>
      </c>
      <c r="C134">
        <v>77</v>
      </c>
      <c r="D134">
        <v>2100</v>
      </c>
      <c r="E134" t="s">
        <v>39</v>
      </c>
      <c r="F134">
        <v>80</v>
      </c>
      <c r="G134">
        <v>-10000</v>
      </c>
      <c r="H134">
        <v>25.5</v>
      </c>
      <c r="I134">
        <f>-(Results[[#This Row],[Away Final]]-Results[[#This Row],[Home Final]])</f>
        <v>3</v>
      </c>
      <c r="J134">
        <f>IF(Results[[#This Row],[Away_Actual]]&lt;Results[[#This Row],[away_spread]],1,0)</f>
        <v>1</v>
      </c>
    </row>
    <row r="135" spans="1:10">
      <c r="A135" s="17">
        <v>44873</v>
      </c>
      <c r="B135" t="s">
        <v>31</v>
      </c>
      <c r="C135">
        <v>48</v>
      </c>
      <c r="D135">
        <v>145</v>
      </c>
      <c r="E135" t="s">
        <v>135</v>
      </c>
      <c r="F135">
        <v>63</v>
      </c>
      <c r="G135">
        <v>-165</v>
      </c>
      <c r="H135">
        <v>3.5</v>
      </c>
      <c r="I135">
        <f>-(Results[[#This Row],[Away Final]]-Results[[#This Row],[Home Final]])</f>
        <v>15</v>
      </c>
      <c r="J135">
        <f>IF(Results[[#This Row],[Away_Actual]]&lt;Results[[#This Row],[away_spread]],1,0)</f>
        <v>0</v>
      </c>
    </row>
    <row r="136" spans="1:10">
      <c r="A136" s="17">
        <v>44873</v>
      </c>
      <c r="B136" t="s">
        <v>237</v>
      </c>
      <c r="C136">
        <v>77</v>
      </c>
      <c r="D136">
        <v>-255</v>
      </c>
      <c r="E136" t="s">
        <v>303</v>
      </c>
      <c r="F136">
        <v>70</v>
      </c>
      <c r="G136">
        <v>215</v>
      </c>
      <c r="H136">
        <v>-6.5</v>
      </c>
      <c r="I136">
        <f>-(Results[[#This Row],[Away Final]]-Results[[#This Row],[Home Final]])</f>
        <v>-7</v>
      </c>
      <c r="J136">
        <f>IF(Results[[#This Row],[Away_Actual]]&lt;Results[[#This Row],[away_spread]],1,0)</f>
        <v>1</v>
      </c>
    </row>
    <row r="137" spans="1:10">
      <c r="A137" s="17">
        <v>44873</v>
      </c>
      <c r="B137" t="s">
        <v>171</v>
      </c>
      <c r="C137">
        <v>53</v>
      </c>
      <c r="D137">
        <v>1800</v>
      </c>
      <c r="E137" t="s">
        <v>226</v>
      </c>
      <c r="F137">
        <v>84</v>
      </c>
      <c r="G137">
        <v>-6000</v>
      </c>
      <c r="H137">
        <v>25</v>
      </c>
      <c r="I137">
        <f>-(Results[[#This Row],[Away Final]]-Results[[#This Row],[Home Final]])</f>
        <v>31</v>
      </c>
      <c r="J137">
        <f>IF(Results[[#This Row],[Away_Actual]]&lt;Results[[#This Row],[away_spread]],1,0)</f>
        <v>0</v>
      </c>
    </row>
    <row r="138" spans="1:10">
      <c r="A138" s="17">
        <v>44873</v>
      </c>
      <c r="B138" t="s">
        <v>76</v>
      </c>
      <c r="C138">
        <v>75</v>
      </c>
      <c r="D138">
        <v>-120</v>
      </c>
      <c r="E138" t="s">
        <v>264</v>
      </c>
      <c r="F138">
        <v>77</v>
      </c>
      <c r="G138">
        <v>100</v>
      </c>
      <c r="H138">
        <v>-1</v>
      </c>
      <c r="I138">
        <f>-(Results[[#This Row],[Away Final]]-Results[[#This Row],[Home Final]])</f>
        <v>2</v>
      </c>
      <c r="J138">
        <f>IF(Results[[#This Row],[Away_Actual]]&lt;Results[[#This Row],[away_spread]],1,0)</f>
        <v>0</v>
      </c>
    </row>
    <row r="139" spans="1:10">
      <c r="A139" s="17">
        <v>44873</v>
      </c>
      <c r="B139" t="s">
        <v>204</v>
      </c>
      <c r="C139">
        <v>63</v>
      </c>
      <c r="D139">
        <v>150</v>
      </c>
      <c r="E139" t="s">
        <v>322</v>
      </c>
      <c r="F139">
        <v>91</v>
      </c>
      <c r="G139">
        <v>-170</v>
      </c>
      <c r="H139">
        <v>3.5</v>
      </c>
      <c r="I139">
        <f>-(Results[[#This Row],[Away Final]]-Results[[#This Row],[Home Final]])</f>
        <v>28</v>
      </c>
      <c r="J139">
        <f>IF(Results[[#This Row],[Away_Actual]]&lt;Results[[#This Row],[away_spread]],1,0)</f>
        <v>0</v>
      </c>
    </row>
    <row r="140" spans="1:10">
      <c r="A140" s="17">
        <v>44873</v>
      </c>
      <c r="B140" t="s">
        <v>246</v>
      </c>
      <c r="C140">
        <v>65</v>
      </c>
      <c r="D140">
        <v>650</v>
      </c>
      <c r="E140" t="s">
        <v>337</v>
      </c>
      <c r="F140">
        <v>66</v>
      </c>
      <c r="G140">
        <v>-1000</v>
      </c>
      <c r="H140">
        <v>12.5</v>
      </c>
      <c r="I140">
        <f>-(Results[[#This Row],[Away Final]]-Results[[#This Row],[Home Final]])</f>
        <v>1</v>
      </c>
      <c r="J140">
        <f>IF(Results[[#This Row],[Away_Actual]]&lt;Results[[#This Row],[away_spread]],1,0)</f>
        <v>1</v>
      </c>
    </row>
    <row r="141" spans="1:10">
      <c r="A141" s="17">
        <v>44873</v>
      </c>
      <c r="B141" t="s">
        <v>70</v>
      </c>
      <c r="C141">
        <v>89</v>
      </c>
      <c r="D141">
        <v>1200</v>
      </c>
      <c r="E141" t="s">
        <v>267</v>
      </c>
      <c r="F141">
        <v>99</v>
      </c>
      <c r="G141">
        <v>-3000</v>
      </c>
      <c r="H141">
        <v>18.5</v>
      </c>
      <c r="I141">
        <f>-(Results[[#This Row],[Away Final]]-Results[[#This Row],[Home Final]])</f>
        <v>10</v>
      </c>
      <c r="J141">
        <f>IF(Results[[#This Row],[Away_Actual]]&lt;Results[[#This Row],[away_spread]],1,0)</f>
        <v>1</v>
      </c>
    </row>
    <row r="142" spans="1:10">
      <c r="A142" s="17">
        <v>44874</v>
      </c>
      <c r="B142" t="s">
        <v>116</v>
      </c>
      <c r="C142">
        <v>77</v>
      </c>
      <c r="D142">
        <v>200</v>
      </c>
      <c r="E142" t="s">
        <v>352</v>
      </c>
      <c r="F142">
        <v>85</v>
      </c>
      <c r="G142">
        <v>-240</v>
      </c>
      <c r="H142">
        <v>6</v>
      </c>
      <c r="I142">
        <f>-(Results[[#This Row],[Away Final]]-Results[[#This Row],[Home Final]])</f>
        <v>8</v>
      </c>
      <c r="J142">
        <f>IF(Results[[#This Row],[Away_Actual]]&lt;Results[[#This Row],[away_spread]],1,0)</f>
        <v>0</v>
      </c>
    </row>
    <row r="143" spans="1:10">
      <c r="A143" s="17">
        <v>44874</v>
      </c>
      <c r="C143">
        <v>72</v>
      </c>
      <c r="D143">
        <v>320</v>
      </c>
      <c r="E143" t="s">
        <v>170</v>
      </c>
      <c r="F143">
        <v>90</v>
      </c>
      <c r="G143">
        <v>-380</v>
      </c>
      <c r="H143">
        <v>8.5</v>
      </c>
      <c r="I143">
        <f>-(Results[[#This Row],[Away Final]]-Results[[#This Row],[Home Final]])</f>
        <v>18</v>
      </c>
      <c r="J143">
        <f>IF(Results[[#This Row],[Away_Actual]]&lt;Results[[#This Row],[away_spread]],1,0)</f>
        <v>0</v>
      </c>
    </row>
    <row r="144" spans="1:10">
      <c r="A144" s="17">
        <v>44874</v>
      </c>
      <c r="B144" t="s">
        <v>357</v>
      </c>
      <c r="C144">
        <v>52</v>
      </c>
      <c r="D144">
        <v>1400</v>
      </c>
      <c r="E144" t="s">
        <v>46</v>
      </c>
      <c r="F144">
        <v>79</v>
      </c>
      <c r="G144">
        <v>-4000</v>
      </c>
      <c r="H144">
        <v>19.5</v>
      </c>
      <c r="I144">
        <f>-(Results[[#This Row],[Away Final]]-Results[[#This Row],[Home Final]])</f>
        <v>27</v>
      </c>
      <c r="J144">
        <f>IF(Results[[#This Row],[Away_Actual]]&lt;Results[[#This Row],[away_spread]],1,0)</f>
        <v>0</v>
      </c>
    </row>
    <row r="145" spans="1:10">
      <c r="A145" s="17">
        <v>44874</v>
      </c>
      <c r="B145" t="s">
        <v>175</v>
      </c>
      <c r="C145">
        <v>73</v>
      </c>
      <c r="D145">
        <v>170</v>
      </c>
      <c r="E145" t="s">
        <v>377</v>
      </c>
      <c r="F145">
        <v>79</v>
      </c>
      <c r="G145">
        <v>-190</v>
      </c>
      <c r="H145">
        <v>4.5</v>
      </c>
      <c r="I145">
        <f>-(Results[[#This Row],[Away Final]]-Results[[#This Row],[Home Final]])</f>
        <v>6</v>
      </c>
      <c r="J145">
        <f>IF(Results[[#This Row],[Away_Actual]]&lt;Results[[#This Row],[away_spread]],1,0)</f>
        <v>0</v>
      </c>
    </row>
    <row r="146" spans="1:10">
      <c r="A146" s="17">
        <v>44874</v>
      </c>
      <c r="B146" t="s">
        <v>334</v>
      </c>
      <c r="C146">
        <v>48</v>
      </c>
      <c r="D146">
        <v>1600</v>
      </c>
      <c r="E146" t="s">
        <v>58</v>
      </c>
      <c r="F146">
        <v>80</v>
      </c>
      <c r="G146">
        <v>-4500</v>
      </c>
      <c r="H146">
        <v>27</v>
      </c>
      <c r="I146">
        <f>-(Results[[#This Row],[Away Final]]-Results[[#This Row],[Home Final]])</f>
        <v>32</v>
      </c>
      <c r="J146">
        <f>IF(Results[[#This Row],[Away_Actual]]&lt;Results[[#This Row],[away_spread]],1,0)</f>
        <v>0</v>
      </c>
    </row>
    <row r="147" spans="1:10">
      <c r="A147" s="17">
        <v>44874</v>
      </c>
      <c r="B147" t="s">
        <v>370</v>
      </c>
      <c r="C147">
        <v>63</v>
      </c>
      <c r="D147">
        <v>1500</v>
      </c>
      <c r="E147" t="s">
        <v>43</v>
      </c>
      <c r="F147">
        <v>74</v>
      </c>
      <c r="G147">
        <v>-5000</v>
      </c>
      <c r="H147">
        <v>23</v>
      </c>
      <c r="I147">
        <f>-(Results[[#This Row],[Away Final]]-Results[[#This Row],[Home Final]])</f>
        <v>11</v>
      </c>
      <c r="J147">
        <f>IF(Results[[#This Row],[Away_Actual]]&lt;Results[[#This Row],[away_spread]],1,0)</f>
        <v>1</v>
      </c>
    </row>
    <row r="148" spans="1:10">
      <c r="A148" s="17">
        <v>44874</v>
      </c>
      <c r="B148" t="s">
        <v>99</v>
      </c>
      <c r="C148">
        <v>54</v>
      </c>
      <c r="D148">
        <v>2000</v>
      </c>
      <c r="F148">
        <v>91</v>
      </c>
      <c r="G148">
        <v>-10000</v>
      </c>
      <c r="H148">
        <v>24</v>
      </c>
      <c r="I148">
        <f>-(Results[[#This Row],[Away Final]]-Results[[#This Row],[Home Final]])</f>
        <v>37</v>
      </c>
      <c r="J148">
        <f>IF(Results[[#This Row],[Away_Actual]]&lt;Results[[#This Row],[away_spread]],1,0)</f>
        <v>0</v>
      </c>
    </row>
    <row r="149" spans="1:10">
      <c r="A149" s="17">
        <v>44874</v>
      </c>
      <c r="B149" t="s">
        <v>625</v>
      </c>
      <c r="C149">
        <v>63</v>
      </c>
      <c r="D149">
        <v>1500</v>
      </c>
      <c r="E149" t="s">
        <v>43</v>
      </c>
      <c r="F149">
        <v>74</v>
      </c>
      <c r="G149">
        <v>-5000</v>
      </c>
      <c r="H149">
        <v>23</v>
      </c>
      <c r="I149">
        <f>-(Results[[#This Row],[Away Final]]-Results[[#This Row],[Home Final]])</f>
        <v>11</v>
      </c>
      <c r="J149">
        <f>IF(Results[[#This Row],[Away_Actual]]&lt;Results[[#This Row],[away_spread]],1,0)</f>
        <v>1</v>
      </c>
    </row>
    <row r="150" spans="1:10">
      <c r="A150" s="17">
        <v>44874</v>
      </c>
      <c r="B150" t="s">
        <v>354</v>
      </c>
      <c r="C150">
        <v>58</v>
      </c>
      <c r="D150">
        <v>1000</v>
      </c>
      <c r="E150" t="s">
        <v>28</v>
      </c>
      <c r="F150">
        <v>106</v>
      </c>
      <c r="G150">
        <v>-2000</v>
      </c>
      <c r="H150">
        <v>16.5</v>
      </c>
      <c r="I150">
        <f>-(Results[[#This Row],[Away Final]]-Results[[#This Row],[Home Final]])</f>
        <v>48</v>
      </c>
      <c r="J150">
        <f>IF(Results[[#This Row],[Away_Actual]]&lt;Results[[#This Row],[away_spread]],1,0)</f>
        <v>0</v>
      </c>
    </row>
    <row r="151" spans="1:10">
      <c r="A151" s="17">
        <v>44874</v>
      </c>
      <c r="B151" t="s">
        <v>425</v>
      </c>
      <c r="C151">
        <v>69</v>
      </c>
      <c r="D151">
        <v>100</v>
      </c>
      <c r="E151" t="s">
        <v>249</v>
      </c>
      <c r="F151">
        <v>73</v>
      </c>
      <c r="G151">
        <v>-120</v>
      </c>
      <c r="H151">
        <v>1.5</v>
      </c>
      <c r="I151">
        <f>-(Results[[#This Row],[Away Final]]-Results[[#This Row],[Home Final]])</f>
        <v>4</v>
      </c>
      <c r="J151">
        <f>IF(Results[[#This Row],[Away_Actual]]&lt;Results[[#This Row],[away_spread]],1,0)</f>
        <v>0</v>
      </c>
    </row>
    <row r="152" spans="1:10">
      <c r="A152" s="17">
        <v>44874</v>
      </c>
      <c r="B152" t="s">
        <v>115</v>
      </c>
      <c r="C152">
        <v>67</v>
      </c>
      <c r="D152">
        <v>300</v>
      </c>
      <c r="E152" t="s">
        <v>339</v>
      </c>
      <c r="F152">
        <v>66</v>
      </c>
      <c r="G152">
        <v>-360</v>
      </c>
      <c r="H152">
        <v>7.5</v>
      </c>
      <c r="I152">
        <f>-(Results[[#This Row],[Away Final]]-Results[[#This Row],[Home Final]])</f>
        <v>-1</v>
      </c>
      <c r="J152">
        <f>IF(Results[[#This Row],[Away_Actual]]&lt;Results[[#This Row],[away_spread]],1,0)</f>
        <v>1</v>
      </c>
    </row>
    <row r="153" spans="1:10">
      <c r="A153" s="17">
        <v>44874</v>
      </c>
      <c r="C153">
        <v>68</v>
      </c>
      <c r="D153">
        <v>240</v>
      </c>
      <c r="E153" t="s">
        <v>293</v>
      </c>
      <c r="F153">
        <v>66</v>
      </c>
      <c r="G153">
        <v>-280</v>
      </c>
      <c r="H153">
        <v>6.5</v>
      </c>
      <c r="I153">
        <f>-(Results[[#This Row],[Away Final]]-Results[[#This Row],[Home Final]])</f>
        <v>-2</v>
      </c>
      <c r="J153">
        <f>IF(Results[[#This Row],[Away_Actual]]&lt;Results[[#This Row],[away_spread]],1,0)</f>
        <v>1</v>
      </c>
    </row>
    <row r="154" spans="1:10">
      <c r="A154" s="17">
        <v>44874</v>
      </c>
      <c r="B154" t="s">
        <v>272</v>
      </c>
      <c r="C154">
        <v>102</v>
      </c>
      <c r="D154">
        <v>-175</v>
      </c>
      <c r="E154" t="s">
        <v>173</v>
      </c>
      <c r="F154">
        <v>97</v>
      </c>
      <c r="G154">
        <v>155</v>
      </c>
      <c r="H154">
        <v>-4</v>
      </c>
      <c r="I154">
        <f>-(Results[[#This Row],[Away Final]]-Results[[#This Row],[Home Final]])</f>
        <v>-5</v>
      </c>
      <c r="J154">
        <f>IF(Results[[#This Row],[Away_Actual]]&lt;Results[[#This Row],[away_spread]],1,0)</f>
        <v>1</v>
      </c>
    </row>
    <row r="155" spans="1:10">
      <c r="A155" s="17">
        <v>44875</v>
      </c>
      <c r="B155" t="s">
        <v>127</v>
      </c>
      <c r="C155">
        <v>54</v>
      </c>
      <c r="D155">
        <v>1500</v>
      </c>
      <c r="E155" t="s">
        <v>305</v>
      </c>
      <c r="F155">
        <v>78</v>
      </c>
      <c r="G155">
        <v>-5000</v>
      </c>
      <c r="H155">
        <v>19.5</v>
      </c>
      <c r="I155">
        <f>-(Results[[#This Row],[Away Final]]-Results[[#This Row],[Home Final]])</f>
        <v>24</v>
      </c>
      <c r="J155">
        <f>IF(Results[[#This Row],[Away_Actual]]&lt;Results[[#This Row],[away_spread]],1,0)</f>
        <v>0</v>
      </c>
    </row>
    <row r="156" spans="1:10">
      <c r="A156" s="17">
        <v>44875</v>
      </c>
      <c r="B156" t="s">
        <v>78</v>
      </c>
      <c r="C156">
        <v>67</v>
      </c>
      <c r="D156">
        <v>140</v>
      </c>
      <c r="E156" t="s">
        <v>688</v>
      </c>
      <c r="F156">
        <v>55</v>
      </c>
      <c r="G156">
        <v>-160</v>
      </c>
      <c r="H156">
        <v>3</v>
      </c>
      <c r="I156">
        <f>-(Results[[#This Row],[Away Final]]-Results[[#This Row],[Home Final]])</f>
        <v>-12</v>
      </c>
      <c r="J156">
        <f>IF(Results[[#This Row],[Away_Actual]]&lt;Results[[#This Row],[away_spread]],1,0)</f>
        <v>1</v>
      </c>
    </row>
    <row r="157" spans="1:10">
      <c r="A157" s="17">
        <v>44875</v>
      </c>
      <c r="B157" t="s">
        <v>84</v>
      </c>
      <c r="C157">
        <v>68</v>
      </c>
      <c r="D157">
        <v>900</v>
      </c>
      <c r="E157" t="s">
        <v>208</v>
      </c>
      <c r="F157">
        <v>84</v>
      </c>
      <c r="G157">
        <v>-1600</v>
      </c>
      <c r="H157">
        <v>16.5</v>
      </c>
      <c r="I157">
        <f>-(Results[[#This Row],[Away Final]]-Results[[#This Row],[Home Final]])</f>
        <v>16</v>
      </c>
      <c r="J157">
        <f>IF(Results[[#This Row],[Away_Actual]]&lt;Results[[#This Row],[away_spread]],1,0)</f>
        <v>1</v>
      </c>
    </row>
    <row r="158" spans="1:10">
      <c r="A158" s="17">
        <v>44875</v>
      </c>
      <c r="B158" t="s">
        <v>237</v>
      </c>
      <c r="C158">
        <v>50</v>
      </c>
      <c r="D158">
        <v>1600</v>
      </c>
      <c r="E158" t="s">
        <v>391</v>
      </c>
      <c r="F158">
        <v>88</v>
      </c>
      <c r="G158">
        <v>-6000</v>
      </c>
      <c r="H158">
        <v>21.5</v>
      </c>
      <c r="I158">
        <f>-(Results[[#This Row],[Away Final]]-Results[[#This Row],[Home Final]])</f>
        <v>38</v>
      </c>
      <c r="J158">
        <f>IF(Results[[#This Row],[Away_Actual]]&lt;Results[[#This Row],[away_spread]],1,0)</f>
        <v>0</v>
      </c>
    </row>
    <row r="159" spans="1:10">
      <c r="A159" s="17">
        <v>44875</v>
      </c>
      <c r="B159" t="s">
        <v>285</v>
      </c>
      <c r="C159">
        <v>61</v>
      </c>
      <c r="D159">
        <v>320</v>
      </c>
      <c r="E159" t="s">
        <v>288</v>
      </c>
      <c r="F159">
        <v>60</v>
      </c>
      <c r="G159">
        <v>-380</v>
      </c>
      <c r="H159">
        <v>8</v>
      </c>
      <c r="I159">
        <f>-(Results[[#This Row],[Away Final]]-Results[[#This Row],[Home Final]])</f>
        <v>-1</v>
      </c>
      <c r="J159">
        <f>IF(Results[[#This Row],[Away_Actual]]&lt;Results[[#This Row],[away_spread]],1,0)</f>
        <v>1</v>
      </c>
    </row>
    <row r="160" spans="1:10">
      <c r="A160" s="17">
        <v>44875</v>
      </c>
      <c r="B160" t="s">
        <v>78</v>
      </c>
      <c r="C160">
        <v>67</v>
      </c>
      <c r="D160">
        <v>140</v>
      </c>
      <c r="E160" t="s">
        <v>389</v>
      </c>
      <c r="F160">
        <v>55</v>
      </c>
      <c r="G160">
        <v>-160</v>
      </c>
      <c r="H160">
        <v>3</v>
      </c>
      <c r="I160">
        <f>-(Results[[#This Row],[Away Final]]-Results[[#This Row],[Home Final]])</f>
        <v>-12</v>
      </c>
      <c r="J160">
        <f>IF(Results[[#This Row],[Away_Actual]]&lt;Results[[#This Row],[away_spread]],1,0)</f>
        <v>1</v>
      </c>
    </row>
    <row r="161" spans="1:10">
      <c r="A161" s="17">
        <v>44875</v>
      </c>
      <c r="B161" t="s">
        <v>689</v>
      </c>
      <c r="C161">
        <v>65</v>
      </c>
      <c r="D161">
        <v>1500</v>
      </c>
      <c r="E161" t="s">
        <v>384</v>
      </c>
      <c r="F161">
        <v>90</v>
      </c>
      <c r="G161">
        <v>-5000</v>
      </c>
      <c r="H161">
        <v>18.5</v>
      </c>
      <c r="I161">
        <f>-(Results[[#This Row],[Away Final]]-Results[[#This Row],[Home Final]])</f>
        <v>25</v>
      </c>
      <c r="J161">
        <f>IF(Results[[#This Row],[Away_Actual]]&lt;Results[[#This Row],[away_spread]],1,0)</f>
        <v>0</v>
      </c>
    </row>
    <row r="162" spans="1:10">
      <c r="A162" s="17">
        <v>44875</v>
      </c>
      <c r="B162" t="s">
        <v>400</v>
      </c>
      <c r="C162">
        <v>61</v>
      </c>
      <c r="D162" t="s">
        <v>488</v>
      </c>
      <c r="E162" t="s">
        <v>342</v>
      </c>
      <c r="F162">
        <v>96</v>
      </c>
      <c r="G162" t="s">
        <v>488</v>
      </c>
      <c r="H162">
        <v>30</v>
      </c>
      <c r="I162">
        <f>-(Results[[#This Row],[Away Final]]-Results[[#This Row],[Home Final]])</f>
        <v>35</v>
      </c>
      <c r="J162">
        <f>IF(Results[[#This Row],[Away_Actual]]&lt;Results[[#This Row],[away_spread]],1,0)</f>
        <v>0</v>
      </c>
    </row>
    <row r="163" spans="1:10">
      <c r="A163" s="17">
        <v>44875</v>
      </c>
      <c r="B163" t="s">
        <v>31</v>
      </c>
      <c r="C163">
        <v>62</v>
      </c>
      <c r="D163">
        <v>650</v>
      </c>
      <c r="E163" t="s">
        <v>184</v>
      </c>
      <c r="F163">
        <v>78</v>
      </c>
      <c r="G163">
        <v>-1000</v>
      </c>
      <c r="H163">
        <v>12</v>
      </c>
      <c r="I163">
        <f>-(Results[[#This Row],[Away Final]]-Results[[#This Row],[Home Final]])</f>
        <v>16</v>
      </c>
      <c r="J163">
        <f>IF(Results[[#This Row],[Away_Actual]]&lt;Results[[#This Row],[away_spread]],1,0)</f>
        <v>0</v>
      </c>
    </row>
    <row r="164" spans="1:10">
      <c r="A164" s="17">
        <v>44875</v>
      </c>
      <c r="B164" t="s">
        <v>145</v>
      </c>
      <c r="C164">
        <v>48</v>
      </c>
      <c r="D164">
        <v>900</v>
      </c>
      <c r="E164" t="s">
        <v>187</v>
      </c>
      <c r="F164">
        <v>60</v>
      </c>
      <c r="G164">
        <v>-1600</v>
      </c>
      <c r="H164">
        <v>13.5</v>
      </c>
      <c r="I164">
        <f>-(Results[[#This Row],[Away Final]]-Results[[#This Row],[Home Final]])</f>
        <v>12</v>
      </c>
      <c r="J164">
        <f>IF(Results[[#This Row],[Away_Actual]]&lt;Results[[#This Row],[away_spread]],1,0)</f>
        <v>1</v>
      </c>
    </row>
    <row r="165" spans="1:10">
      <c r="A165" s="17">
        <v>44875</v>
      </c>
      <c r="C165">
        <v>59</v>
      </c>
      <c r="D165">
        <v>1800</v>
      </c>
      <c r="E165" t="s">
        <v>404</v>
      </c>
      <c r="F165">
        <v>82</v>
      </c>
      <c r="G165">
        <v>-8000</v>
      </c>
      <c r="H165">
        <v>24</v>
      </c>
      <c r="I165">
        <f>-(Results[[#This Row],[Away Final]]-Results[[#This Row],[Home Final]])</f>
        <v>23</v>
      </c>
      <c r="J165">
        <f>IF(Results[[#This Row],[Away_Actual]]&lt;Results[[#This Row],[away_spread]],1,0)</f>
        <v>1</v>
      </c>
    </row>
    <row r="166" spans="1:10">
      <c r="A166" s="17">
        <v>44875</v>
      </c>
      <c r="B166" t="s">
        <v>158</v>
      </c>
      <c r="C166">
        <v>54</v>
      </c>
      <c r="D166">
        <v>-550</v>
      </c>
      <c r="E166" t="s">
        <v>93</v>
      </c>
      <c r="F166">
        <v>49</v>
      </c>
      <c r="G166">
        <v>425</v>
      </c>
      <c r="H166">
        <v>-10</v>
      </c>
      <c r="I166">
        <f>-(Results[[#This Row],[Away Final]]-Results[[#This Row],[Home Final]])</f>
        <v>-5</v>
      </c>
      <c r="J166">
        <f>IF(Results[[#This Row],[Away_Actual]]&lt;Results[[#This Row],[away_spread]],1,0)</f>
        <v>0</v>
      </c>
    </row>
    <row r="167" spans="1:10">
      <c r="A167" s="17">
        <v>44875</v>
      </c>
      <c r="B167" t="s">
        <v>152</v>
      </c>
      <c r="C167">
        <v>58</v>
      </c>
      <c r="D167">
        <v>1800</v>
      </c>
      <c r="E167" t="s">
        <v>207</v>
      </c>
      <c r="F167">
        <v>96</v>
      </c>
      <c r="G167">
        <v>-8000</v>
      </c>
      <c r="H167">
        <v>24</v>
      </c>
      <c r="I167">
        <f>-(Results[[#This Row],[Away Final]]-Results[[#This Row],[Home Final]])</f>
        <v>38</v>
      </c>
      <c r="J167">
        <f>IF(Results[[#This Row],[Away_Actual]]&lt;Results[[#This Row],[away_spread]],1,0)</f>
        <v>0</v>
      </c>
    </row>
    <row r="168" spans="1:10">
      <c r="A168" s="17">
        <v>44875</v>
      </c>
      <c r="B168" t="s">
        <v>160</v>
      </c>
      <c r="C168">
        <v>66</v>
      </c>
      <c r="D168">
        <v>-340</v>
      </c>
      <c r="E168" t="s">
        <v>85</v>
      </c>
      <c r="F168">
        <v>60</v>
      </c>
      <c r="G168">
        <v>280</v>
      </c>
      <c r="H168">
        <v>-7.5</v>
      </c>
      <c r="I168">
        <f>-(Results[[#This Row],[Away Final]]-Results[[#This Row],[Home Final]])</f>
        <v>-6</v>
      </c>
      <c r="J168">
        <f>IF(Results[[#This Row],[Away_Actual]]&lt;Results[[#This Row],[away_spread]],1,0)</f>
        <v>0</v>
      </c>
    </row>
    <row r="169" spans="1:10">
      <c r="A169" s="17">
        <v>44875</v>
      </c>
      <c r="B169" t="s">
        <v>248</v>
      </c>
      <c r="C169">
        <v>102</v>
      </c>
      <c r="D169">
        <v>-650</v>
      </c>
      <c r="E169" t="s">
        <v>261</v>
      </c>
      <c r="F169">
        <v>95</v>
      </c>
      <c r="G169">
        <v>475</v>
      </c>
      <c r="H169">
        <v>-11</v>
      </c>
      <c r="I169">
        <f>-(Results[[#This Row],[Away Final]]-Results[[#This Row],[Home Final]])</f>
        <v>-7</v>
      </c>
      <c r="J169">
        <f>IF(Results[[#This Row],[Away_Actual]]&lt;Results[[#This Row],[away_spread]],1,0)</f>
        <v>0</v>
      </c>
    </row>
    <row r="170" spans="1:10">
      <c r="A170" s="17">
        <v>44875</v>
      </c>
      <c r="B170" t="s">
        <v>154</v>
      </c>
      <c r="C170">
        <v>52</v>
      </c>
      <c r="D170">
        <v>1800</v>
      </c>
      <c r="E170" t="s">
        <v>125</v>
      </c>
      <c r="F170">
        <v>78</v>
      </c>
      <c r="G170">
        <v>-8000</v>
      </c>
      <c r="H170">
        <v>22</v>
      </c>
      <c r="I170">
        <f>-(Results[[#This Row],[Away Final]]-Results[[#This Row],[Home Final]])</f>
        <v>26</v>
      </c>
      <c r="J170">
        <f>IF(Results[[#This Row],[Away_Actual]]&lt;Results[[#This Row],[away_spread]],1,0)</f>
        <v>0</v>
      </c>
    </row>
    <row r="171" spans="1:10">
      <c r="A171" s="17">
        <v>44875</v>
      </c>
      <c r="B171" t="s">
        <v>53</v>
      </c>
      <c r="C171">
        <v>49</v>
      </c>
      <c r="D171" t="s">
        <v>488</v>
      </c>
      <c r="E171" t="s">
        <v>222</v>
      </c>
      <c r="F171">
        <v>101</v>
      </c>
      <c r="G171" t="s">
        <v>488</v>
      </c>
      <c r="H171">
        <v>32</v>
      </c>
      <c r="I171">
        <f>-(Results[[#This Row],[Away Final]]-Results[[#This Row],[Home Final]])</f>
        <v>52</v>
      </c>
      <c r="J171">
        <f>IF(Results[[#This Row],[Away_Actual]]&lt;Results[[#This Row],[away_spread]],1,0)</f>
        <v>0</v>
      </c>
    </row>
    <row r="172" spans="1:10">
      <c r="A172" s="17">
        <v>44875</v>
      </c>
      <c r="B172" t="s">
        <v>172</v>
      </c>
      <c r="C172">
        <v>58</v>
      </c>
      <c r="D172">
        <v>1800</v>
      </c>
      <c r="E172" t="s">
        <v>228</v>
      </c>
      <c r="F172">
        <v>69</v>
      </c>
      <c r="G172">
        <v>-8000</v>
      </c>
      <c r="H172">
        <v>22.5</v>
      </c>
      <c r="I172">
        <f>-(Results[[#This Row],[Away Final]]-Results[[#This Row],[Home Final]])</f>
        <v>11</v>
      </c>
      <c r="J172">
        <f>IF(Results[[#This Row],[Away_Actual]]&lt;Results[[#This Row],[away_spread]],1,0)</f>
        <v>1</v>
      </c>
    </row>
    <row r="173" spans="1:10">
      <c r="A173" s="17">
        <v>44875</v>
      </c>
      <c r="B173" t="s">
        <v>686</v>
      </c>
      <c r="C173">
        <v>61</v>
      </c>
      <c r="D173">
        <v>1300</v>
      </c>
      <c r="E173" t="s">
        <v>317</v>
      </c>
      <c r="F173">
        <v>75</v>
      </c>
      <c r="G173">
        <v>-3500</v>
      </c>
      <c r="H173">
        <v>17.5</v>
      </c>
      <c r="I173">
        <f>-(Results[[#This Row],[Away Final]]-Results[[#This Row],[Home Final]])</f>
        <v>14</v>
      </c>
      <c r="J173">
        <f>IF(Results[[#This Row],[Away_Actual]]&lt;Results[[#This Row],[away_spread]],1,0)</f>
        <v>1</v>
      </c>
    </row>
    <row r="174" spans="1:10">
      <c r="A174" s="17">
        <v>44875</v>
      </c>
      <c r="B174" t="s">
        <v>82</v>
      </c>
      <c r="C174">
        <v>81</v>
      </c>
      <c r="D174">
        <v>225</v>
      </c>
      <c r="E174" t="s">
        <v>376</v>
      </c>
      <c r="F174">
        <v>79</v>
      </c>
      <c r="G174">
        <v>-265</v>
      </c>
      <c r="H174">
        <v>6</v>
      </c>
      <c r="I174">
        <f>-(Results[[#This Row],[Away Final]]-Results[[#This Row],[Home Final]])</f>
        <v>-2</v>
      </c>
      <c r="J174">
        <f>IF(Results[[#This Row],[Away_Actual]]&lt;Results[[#This Row],[away_spread]],1,0)</f>
        <v>1</v>
      </c>
    </row>
    <row r="175" spans="1:10">
      <c r="A175" s="17">
        <v>44875</v>
      </c>
      <c r="B175" t="s">
        <v>139</v>
      </c>
      <c r="C175">
        <v>51</v>
      </c>
      <c r="D175">
        <v>1500</v>
      </c>
      <c r="E175" t="s">
        <v>225</v>
      </c>
      <c r="F175">
        <v>71</v>
      </c>
      <c r="G175">
        <v>-5000</v>
      </c>
      <c r="H175">
        <v>20</v>
      </c>
      <c r="I175">
        <f>-(Results[[#This Row],[Away Final]]-Results[[#This Row],[Home Final]])</f>
        <v>20</v>
      </c>
      <c r="J175">
        <f>IF(Results[[#This Row],[Away_Actual]]&lt;Results[[#This Row],[away_spread]],1,0)</f>
        <v>0</v>
      </c>
    </row>
    <row r="176" spans="1:10">
      <c r="A176" s="17">
        <v>44875</v>
      </c>
      <c r="B176" t="s">
        <v>297</v>
      </c>
      <c r="C176">
        <v>58</v>
      </c>
      <c r="D176">
        <v>125</v>
      </c>
      <c r="E176" t="s">
        <v>332</v>
      </c>
      <c r="F176">
        <v>70</v>
      </c>
      <c r="G176">
        <v>-145</v>
      </c>
      <c r="H176">
        <v>3</v>
      </c>
      <c r="I176">
        <f>-(Results[[#This Row],[Away Final]]-Results[[#This Row],[Home Final]])</f>
        <v>12</v>
      </c>
      <c r="J176">
        <f>IF(Results[[#This Row],[Away_Actual]]&lt;Results[[#This Row],[away_spread]],1,0)</f>
        <v>0</v>
      </c>
    </row>
    <row r="177" spans="1:10">
      <c r="A177" s="17">
        <v>44875</v>
      </c>
      <c r="B177" t="s">
        <v>89</v>
      </c>
      <c r="C177">
        <v>68</v>
      </c>
      <c r="D177">
        <v>1000</v>
      </c>
      <c r="E177" t="s">
        <v>74</v>
      </c>
      <c r="F177">
        <v>79</v>
      </c>
      <c r="G177">
        <v>-2000</v>
      </c>
      <c r="H177">
        <v>15.5</v>
      </c>
      <c r="I177">
        <f>-(Results[[#This Row],[Away Final]]-Results[[#This Row],[Home Final]])</f>
        <v>11</v>
      </c>
      <c r="J177">
        <f>IF(Results[[#This Row],[Away_Actual]]&lt;Results[[#This Row],[away_spread]],1,0)</f>
        <v>1</v>
      </c>
    </row>
    <row r="178" spans="1:10">
      <c r="A178" s="17">
        <v>44875</v>
      </c>
      <c r="B178" t="s">
        <v>56</v>
      </c>
      <c r="C178">
        <v>74</v>
      </c>
      <c r="D178">
        <v>210</v>
      </c>
      <c r="E178" t="s">
        <v>165</v>
      </c>
      <c r="F178">
        <v>79</v>
      </c>
      <c r="G178">
        <v>-250</v>
      </c>
      <c r="H178">
        <v>6</v>
      </c>
      <c r="I178">
        <f>-(Results[[#This Row],[Away Final]]-Results[[#This Row],[Home Final]])</f>
        <v>5</v>
      </c>
      <c r="J178">
        <f>IF(Results[[#This Row],[Away_Actual]]&lt;Results[[#This Row],[away_spread]],1,0)</f>
        <v>1</v>
      </c>
    </row>
    <row r="179" spans="1:10">
      <c r="A179" s="17">
        <v>44875</v>
      </c>
      <c r="B179" t="s">
        <v>230</v>
      </c>
      <c r="C179">
        <v>53</v>
      </c>
      <c r="D179">
        <v>290</v>
      </c>
      <c r="E179" t="s">
        <v>682</v>
      </c>
      <c r="F179">
        <v>79</v>
      </c>
      <c r="G179">
        <v>-350</v>
      </c>
      <c r="H179">
        <v>8.5</v>
      </c>
      <c r="I179">
        <f>-(Results[[#This Row],[Away Final]]-Results[[#This Row],[Home Final]])</f>
        <v>26</v>
      </c>
      <c r="J179">
        <f>IF(Results[[#This Row],[Away_Actual]]&lt;Results[[#This Row],[away_spread]],1,0)</f>
        <v>0</v>
      </c>
    </row>
    <row r="180" spans="1:10">
      <c r="A180" s="17">
        <v>44875</v>
      </c>
      <c r="B180" t="s">
        <v>120</v>
      </c>
      <c r="C180">
        <v>56</v>
      </c>
      <c r="D180">
        <v>1800</v>
      </c>
      <c r="E180" t="s">
        <v>268</v>
      </c>
      <c r="F180">
        <v>82</v>
      </c>
      <c r="G180">
        <v>-6000</v>
      </c>
      <c r="H180">
        <v>26.5</v>
      </c>
      <c r="I180">
        <f>-(Results[[#This Row],[Away Final]]-Results[[#This Row],[Home Final]])</f>
        <v>26</v>
      </c>
      <c r="J180">
        <f>IF(Results[[#This Row],[Away_Actual]]&lt;Results[[#This Row],[away_spread]],1,0)</f>
        <v>1</v>
      </c>
    </row>
    <row r="181" spans="1:10">
      <c r="A181" s="17">
        <v>44875</v>
      </c>
      <c r="B181" t="s">
        <v>424</v>
      </c>
      <c r="C181">
        <v>77</v>
      </c>
      <c r="D181">
        <v>-265</v>
      </c>
      <c r="E181" t="s">
        <v>64</v>
      </c>
      <c r="F181">
        <v>68</v>
      </c>
      <c r="G181">
        <v>225</v>
      </c>
      <c r="H181">
        <v>-6.5</v>
      </c>
      <c r="I181">
        <f>-(Results[[#This Row],[Away Final]]-Results[[#This Row],[Home Final]])</f>
        <v>-9</v>
      </c>
      <c r="J181">
        <f>IF(Results[[#This Row],[Away_Actual]]&lt;Results[[#This Row],[away_spread]],1,0)</f>
        <v>1</v>
      </c>
    </row>
    <row r="182" spans="1:10">
      <c r="A182" s="17">
        <v>44875</v>
      </c>
      <c r="B182" t="s">
        <v>275</v>
      </c>
      <c r="C182">
        <v>73</v>
      </c>
      <c r="D182">
        <v>1300</v>
      </c>
      <c r="E182" t="s">
        <v>45</v>
      </c>
      <c r="F182">
        <v>97</v>
      </c>
      <c r="G182">
        <v>-3500</v>
      </c>
      <c r="H182">
        <v>18</v>
      </c>
      <c r="I182">
        <f>-(Results[[#This Row],[Away Final]]-Results[[#This Row],[Home Final]])</f>
        <v>24</v>
      </c>
      <c r="J182">
        <f>IF(Results[[#This Row],[Away_Actual]]&lt;Results[[#This Row],[away_spread]],1,0)</f>
        <v>0</v>
      </c>
    </row>
    <row r="183" spans="1:10">
      <c r="A183" s="17">
        <v>44875</v>
      </c>
      <c r="B183" t="s">
        <v>232</v>
      </c>
      <c r="C183">
        <v>89</v>
      </c>
      <c r="D183">
        <v>-380</v>
      </c>
      <c r="E183" t="s">
        <v>63</v>
      </c>
      <c r="F183">
        <v>62</v>
      </c>
      <c r="G183">
        <v>320</v>
      </c>
      <c r="H183">
        <v>-8</v>
      </c>
      <c r="I183">
        <f>-(Results[[#This Row],[Away Final]]-Results[[#This Row],[Home Final]])</f>
        <v>-27</v>
      </c>
      <c r="J183">
        <f>IF(Results[[#This Row],[Away_Actual]]&lt;Results[[#This Row],[away_spread]],1,0)</f>
        <v>1</v>
      </c>
    </row>
    <row r="184" spans="1:10">
      <c r="A184" s="17">
        <v>44875</v>
      </c>
      <c r="B184" t="s">
        <v>329</v>
      </c>
      <c r="C184">
        <v>71</v>
      </c>
      <c r="D184">
        <v>190</v>
      </c>
      <c r="E184" t="s">
        <v>335</v>
      </c>
      <c r="F184">
        <v>86</v>
      </c>
      <c r="G184">
        <v>-220</v>
      </c>
      <c r="H184">
        <v>6</v>
      </c>
      <c r="I184">
        <f>-(Results[[#This Row],[Away Final]]-Results[[#This Row],[Home Final]])</f>
        <v>15</v>
      </c>
      <c r="J184">
        <f>IF(Results[[#This Row],[Away_Actual]]&lt;Results[[#This Row],[away_spread]],1,0)</f>
        <v>0</v>
      </c>
    </row>
    <row r="185" spans="1:10">
      <c r="A185" s="17">
        <v>44875</v>
      </c>
      <c r="B185" t="s">
        <v>683</v>
      </c>
      <c r="C185">
        <v>31</v>
      </c>
      <c r="D185" t="s">
        <v>488</v>
      </c>
      <c r="E185" t="s">
        <v>123</v>
      </c>
      <c r="F185">
        <v>82</v>
      </c>
      <c r="G185" t="s">
        <v>488</v>
      </c>
      <c r="H185">
        <v>37</v>
      </c>
      <c r="I185">
        <f>-(Results[[#This Row],[Away Final]]-Results[[#This Row],[Home Final]])</f>
        <v>51</v>
      </c>
      <c r="J185">
        <f>IF(Results[[#This Row],[Away_Actual]]&lt;Results[[#This Row],[away_spread]],1,0)</f>
        <v>0</v>
      </c>
    </row>
    <row r="186" spans="1:10">
      <c r="A186" s="17">
        <v>44875</v>
      </c>
      <c r="B186" t="s">
        <v>193</v>
      </c>
      <c r="C186">
        <v>84</v>
      </c>
      <c r="D186">
        <v>-110</v>
      </c>
      <c r="E186" t="s">
        <v>128</v>
      </c>
      <c r="F186">
        <v>76</v>
      </c>
      <c r="G186">
        <v>-110</v>
      </c>
      <c r="H186">
        <v>0</v>
      </c>
      <c r="I186">
        <f>-(Results[[#This Row],[Away Final]]-Results[[#This Row],[Home Final]])</f>
        <v>-8</v>
      </c>
      <c r="J186">
        <f>IF(Results[[#This Row],[Away_Actual]]&lt;Results[[#This Row],[away_spread]],1,0)</f>
        <v>1</v>
      </c>
    </row>
    <row r="187" spans="1:10">
      <c r="A187" s="17">
        <v>44875</v>
      </c>
      <c r="B187" t="s">
        <v>348</v>
      </c>
      <c r="C187">
        <v>76</v>
      </c>
      <c r="D187">
        <v>1400</v>
      </c>
      <c r="E187" t="s">
        <v>265</v>
      </c>
      <c r="F187">
        <v>79</v>
      </c>
      <c r="G187">
        <v>-4000</v>
      </c>
      <c r="H187">
        <v>18.5</v>
      </c>
      <c r="I187">
        <f>-(Results[[#This Row],[Away Final]]-Results[[#This Row],[Home Final]])</f>
        <v>3</v>
      </c>
      <c r="J187">
        <f>IF(Results[[#This Row],[Away_Actual]]&lt;Results[[#This Row],[away_spread]],1,0)</f>
        <v>1</v>
      </c>
    </row>
    <row r="188" spans="1:10">
      <c r="A188" s="17">
        <v>44876</v>
      </c>
      <c r="B188" t="s">
        <v>150</v>
      </c>
      <c r="C188">
        <v>58</v>
      </c>
      <c r="D188">
        <v>2200</v>
      </c>
      <c r="E188" t="s">
        <v>48</v>
      </c>
      <c r="F188">
        <v>66</v>
      </c>
      <c r="G188">
        <v>-10000</v>
      </c>
      <c r="H188">
        <v>26.5</v>
      </c>
      <c r="I188">
        <f>-(Results[[#This Row],[Away Final]]-Results[[#This Row],[Home Final]])</f>
        <v>8</v>
      </c>
      <c r="J188">
        <f>IF(Results[[#This Row],[Away_Actual]]&lt;Results[[#This Row],[away_spread]],1,0)</f>
        <v>1</v>
      </c>
    </row>
    <row r="189" spans="1:10">
      <c r="A189" s="17">
        <v>44876</v>
      </c>
      <c r="B189" t="s">
        <v>343</v>
      </c>
      <c r="C189">
        <v>61</v>
      </c>
      <c r="D189">
        <v>400</v>
      </c>
      <c r="E189" t="s">
        <v>32</v>
      </c>
      <c r="F189">
        <v>83</v>
      </c>
      <c r="G189">
        <v>-500</v>
      </c>
      <c r="H189">
        <v>9</v>
      </c>
      <c r="I189">
        <f>-(Results[[#This Row],[Away Final]]-Results[[#This Row],[Home Final]])</f>
        <v>22</v>
      </c>
      <c r="J189">
        <f>IF(Results[[#This Row],[Away_Actual]]&lt;Results[[#This Row],[away_spread]],1,0)</f>
        <v>0</v>
      </c>
    </row>
    <row r="190" spans="1:10">
      <c r="A190" s="17">
        <v>44876</v>
      </c>
      <c r="B190" t="s">
        <v>126</v>
      </c>
      <c r="C190">
        <v>58</v>
      </c>
      <c r="D190">
        <v>-155</v>
      </c>
      <c r="E190" t="s">
        <v>39</v>
      </c>
      <c r="F190">
        <v>60</v>
      </c>
      <c r="G190">
        <v>135</v>
      </c>
      <c r="H190">
        <v>-3</v>
      </c>
      <c r="I190">
        <f>-(Results[[#This Row],[Away Final]]-Results[[#This Row],[Home Final]])</f>
        <v>2</v>
      </c>
      <c r="J190">
        <f>IF(Results[[#This Row],[Away_Actual]]&lt;Results[[#This Row],[away_spread]],1,0)</f>
        <v>0</v>
      </c>
    </row>
    <row r="191" spans="1:10">
      <c r="A191" s="17">
        <v>44876</v>
      </c>
      <c r="B191" t="s">
        <v>164</v>
      </c>
      <c r="C191">
        <v>58</v>
      </c>
      <c r="D191">
        <v>650</v>
      </c>
      <c r="E191" t="s">
        <v>338</v>
      </c>
      <c r="F191">
        <v>77</v>
      </c>
      <c r="G191">
        <v>-1000</v>
      </c>
      <c r="H191">
        <v>12.5</v>
      </c>
      <c r="I191">
        <f>-(Results[[#This Row],[Away Final]]-Results[[#This Row],[Home Final]])</f>
        <v>19</v>
      </c>
      <c r="J191">
        <f>IF(Results[[#This Row],[Away_Actual]]&lt;Results[[#This Row],[away_spread]],1,0)</f>
        <v>0</v>
      </c>
    </row>
    <row r="192" spans="1:10">
      <c r="A192" s="17">
        <v>44876</v>
      </c>
      <c r="B192" t="s">
        <v>433</v>
      </c>
      <c r="C192">
        <v>78</v>
      </c>
      <c r="D192">
        <v>1400</v>
      </c>
      <c r="E192" t="s">
        <v>194</v>
      </c>
      <c r="F192">
        <v>88</v>
      </c>
      <c r="G192">
        <v>-4000</v>
      </c>
      <c r="H192">
        <v>20.5</v>
      </c>
      <c r="I192">
        <f>-(Results[[#This Row],[Away Final]]-Results[[#This Row],[Home Final]])</f>
        <v>10</v>
      </c>
      <c r="J192">
        <f>IF(Results[[#This Row],[Away_Actual]]&lt;Results[[#This Row],[away_spread]],1,0)</f>
        <v>1</v>
      </c>
    </row>
    <row r="193" spans="1:10">
      <c r="A193" s="17">
        <v>44876</v>
      </c>
      <c r="B193" t="s">
        <v>204</v>
      </c>
      <c r="C193">
        <v>64</v>
      </c>
      <c r="D193">
        <v>1200</v>
      </c>
      <c r="E193" t="s">
        <v>386</v>
      </c>
      <c r="F193">
        <v>86</v>
      </c>
      <c r="G193">
        <v>-3000</v>
      </c>
      <c r="H193">
        <v>17.5</v>
      </c>
      <c r="I193">
        <f>-(Results[[#This Row],[Away Final]]-Results[[#This Row],[Home Final]])</f>
        <v>22</v>
      </c>
      <c r="J193">
        <f>IF(Results[[#This Row],[Away_Actual]]&lt;Results[[#This Row],[away_spread]],1,0)</f>
        <v>0</v>
      </c>
    </row>
    <row r="194" spans="1:10">
      <c r="A194" s="17">
        <v>44876</v>
      </c>
      <c r="B194" t="s">
        <v>147</v>
      </c>
      <c r="C194">
        <v>69</v>
      </c>
      <c r="D194">
        <v>1400</v>
      </c>
      <c r="E194" t="s">
        <v>374</v>
      </c>
      <c r="F194">
        <v>93</v>
      </c>
      <c r="G194">
        <v>-4000</v>
      </c>
      <c r="H194">
        <v>19.5</v>
      </c>
      <c r="I194">
        <f>-(Results[[#This Row],[Away Final]]-Results[[#This Row],[Home Final]])</f>
        <v>24</v>
      </c>
      <c r="J194">
        <f>IF(Results[[#This Row],[Away_Actual]]&lt;Results[[#This Row],[away_spread]],1,0)</f>
        <v>0</v>
      </c>
    </row>
    <row r="195" spans="1:10">
      <c r="A195" s="17">
        <v>44876</v>
      </c>
      <c r="B195" t="s">
        <v>398</v>
      </c>
      <c r="C195">
        <v>66</v>
      </c>
      <c r="D195">
        <v>375</v>
      </c>
      <c r="E195" t="s">
        <v>340</v>
      </c>
      <c r="F195">
        <v>70</v>
      </c>
      <c r="G195">
        <v>-450</v>
      </c>
      <c r="H195">
        <v>9</v>
      </c>
      <c r="I195">
        <f>-(Results[[#This Row],[Away Final]]-Results[[#This Row],[Home Final]])</f>
        <v>4</v>
      </c>
      <c r="J195">
        <f>IF(Results[[#This Row],[Away_Actual]]&lt;Results[[#This Row],[away_spread]],1,0)</f>
        <v>1</v>
      </c>
    </row>
    <row r="196" spans="1:10">
      <c r="A196" s="17">
        <v>44876</v>
      </c>
      <c r="B196" t="s">
        <v>33</v>
      </c>
      <c r="C196">
        <v>74</v>
      </c>
      <c r="D196">
        <v>900</v>
      </c>
      <c r="E196" t="s">
        <v>504</v>
      </c>
      <c r="F196">
        <v>86</v>
      </c>
      <c r="G196">
        <v>-1600</v>
      </c>
      <c r="H196">
        <v>15.5</v>
      </c>
      <c r="I196">
        <f>-(Results[[#This Row],[Away Final]]-Results[[#This Row],[Home Final]])</f>
        <v>12</v>
      </c>
      <c r="J196">
        <f>IF(Results[[#This Row],[Away_Actual]]&lt;Results[[#This Row],[away_spread]],1,0)</f>
        <v>1</v>
      </c>
    </row>
    <row r="197" spans="1:10">
      <c r="A197" s="17">
        <v>44876</v>
      </c>
      <c r="B197" t="s">
        <v>162</v>
      </c>
      <c r="C197">
        <v>66</v>
      </c>
      <c r="D197">
        <v>3500</v>
      </c>
      <c r="E197" t="s">
        <v>281</v>
      </c>
      <c r="F197">
        <v>77</v>
      </c>
      <c r="G197">
        <v>-20000</v>
      </c>
      <c r="H197">
        <v>35.5</v>
      </c>
      <c r="I197">
        <f>-(Results[[#This Row],[Away Final]]-Results[[#This Row],[Home Final]])</f>
        <v>11</v>
      </c>
      <c r="J197">
        <f>IF(Results[[#This Row],[Away_Actual]]&lt;Results[[#This Row],[away_spread]],1,0)</f>
        <v>1</v>
      </c>
    </row>
    <row r="198" spans="1:10">
      <c r="A198" s="17">
        <v>44876</v>
      </c>
      <c r="B198" t="s">
        <v>625</v>
      </c>
      <c r="C198">
        <v>48</v>
      </c>
      <c r="D198">
        <v>1900</v>
      </c>
      <c r="E198" t="s">
        <v>269</v>
      </c>
      <c r="F198">
        <v>86</v>
      </c>
      <c r="G198">
        <v>-9000</v>
      </c>
      <c r="H198">
        <v>26</v>
      </c>
      <c r="I198">
        <f>-(Results[[#This Row],[Away Final]]-Results[[#This Row],[Home Final]])</f>
        <v>38</v>
      </c>
      <c r="J198">
        <f>IF(Results[[#This Row],[Away_Actual]]&lt;Results[[#This Row],[away_spread]],1,0)</f>
        <v>0</v>
      </c>
    </row>
    <row r="199" spans="1:10">
      <c r="A199" s="17">
        <v>44876</v>
      </c>
      <c r="B199" t="s">
        <v>399</v>
      </c>
      <c r="C199">
        <v>86</v>
      </c>
      <c r="D199">
        <v>1900</v>
      </c>
      <c r="E199" t="s">
        <v>104</v>
      </c>
      <c r="F199">
        <v>102</v>
      </c>
      <c r="G199">
        <v>-4500</v>
      </c>
      <c r="H199">
        <v>19.5</v>
      </c>
      <c r="I199">
        <f>-(Results[[#This Row],[Away Final]]-Results[[#This Row],[Home Final]])</f>
        <v>16</v>
      </c>
      <c r="J199">
        <f>IF(Results[[#This Row],[Away_Actual]]&lt;Results[[#This Row],[away_spread]],1,0)</f>
        <v>1</v>
      </c>
    </row>
    <row r="200" spans="1:10">
      <c r="A200" s="17">
        <v>44876</v>
      </c>
      <c r="B200" t="s">
        <v>16</v>
      </c>
      <c r="C200">
        <v>54</v>
      </c>
      <c r="D200">
        <v>-135</v>
      </c>
      <c r="E200" t="s">
        <v>300</v>
      </c>
      <c r="F200">
        <v>68</v>
      </c>
      <c r="G200">
        <v>115</v>
      </c>
      <c r="H200">
        <v>-2</v>
      </c>
      <c r="I200">
        <f>-(Results[[#This Row],[Away Final]]-Results[[#This Row],[Home Final]])</f>
        <v>14</v>
      </c>
      <c r="J200">
        <f>IF(Results[[#This Row],[Away_Actual]]&lt;Results[[#This Row],[away_spread]],1,0)</f>
        <v>0</v>
      </c>
    </row>
    <row r="201" spans="1:10">
      <c r="A201" s="17">
        <v>44876</v>
      </c>
      <c r="B201" t="s">
        <v>108</v>
      </c>
      <c r="C201">
        <v>87</v>
      </c>
      <c r="D201">
        <v>270</v>
      </c>
      <c r="E201" t="s">
        <v>397</v>
      </c>
      <c r="F201">
        <v>82</v>
      </c>
      <c r="G201">
        <v>-330</v>
      </c>
      <c r="H201">
        <v>7.5</v>
      </c>
      <c r="I201">
        <f>-(Results[[#This Row],[Away Final]]-Results[[#This Row],[Home Final]])</f>
        <v>-5</v>
      </c>
      <c r="J201">
        <f>IF(Results[[#This Row],[Away_Actual]]&lt;Results[[#This Row],[away_spread]],1,0)</f>
        <v>1</v>
      </c>
    </row>
    <row r="202" spans="1:10">
      <c r="A202" s="17">
        <v>44876</v>
      </c>
      <c r="B202" t="s">
        <v>353</v>
      </c>
      <c r="C202">
        <v>71</v>
      </c>
      <c r="D202">
        <v>-115</v>
      </c>
      <c r="E202" t="s">
        <v>210</v>
      </c>
      <c r="F202">
        <v>75</v>
      </c>
      <c r="G202">
        <v>-105</v>
      </c>
      <c r="H202">
        <v>-1</v>
      </c>
      <c r="I202">
        <f>-(Results[[#This Row],[Away Final]]-Results[[#This Row],[Home Final]])</f>
        <v>4</v>
      </c>
      <c r="J202">
        <f>IF(Results[[#This Row],[Away_Actual]]&lt;Results[[#This Row],[away_spread]],1,0)</f>
        <v>0</v>
      </c>
    </row>
    <row r="203" spans="1:10">
      <c r="A203" s="17">
        <v>44876</v>
      </c>
      <c r="B203" t="s">
        <v>420</v>
      </c>
      <c r="C203">
        <v>78</v>
      </c>
      <c r="D203">
        <v>-150</v>
      </c>
      <c r="E203" t="s">
        <v>359</v>
      </c>
      <c r="F203">
        <v>83</v>
      </c>
      <c r="G203">
        <v>130</v>
      </c>
      <c r="H203">
        <v>-3</v>
      </c>
      <c r="I203">
        <f>-(Results[[#This Row],[Away Final]]-Results[[#This Row],[Home Final]])</f>
        <v>5</v>
      </c>
      <c r="J203">
        <f>IF(Results[[#This Row],[Away_Actual]]&lt;Results[[#This Row],[away_spread]],1,0)</f>
        <v>0</v>
      </c>
    </row>
    <row r="204" spans="1:10">
      <c r="A204" s="17">
        <v>44876</v>
      </c>
      <c r="B204" t="s">
        <v>260</v>
      </c>
      <c r="C204">
        <v>74</v>
      </c>
      <c r="D204">
        <v>-1400</v>
      </c>
      <c r="E204" t="s">
        <v>155</v>
      </c>
      <c r="F204">
        <v>83</v>
      </c>
      <c r="G204">
        <v>800</v>
      </c>
      <c r="H204">
        <v>-14.5</v>
      </c>
      <c r="I204">
        <f>-(Results[[#This Row],[Away Final]]-Results[[#This Row],[Home Final]])</f>
        <v>9</v>
      </c>
      <c r="J204">
        <f>IF(Results[[#This Row],[Away_Actual]]&lt;Results[[#This Row],[away_spread]],1,0)</f>
        <v>0</v>
      </c>
    </row>
    <row r="205" spans="1:10">
      <c r="A205" s="17">
        <v>44876</v>
      </c>
      <c r="B205" t="s">
        <v>322</v>
      </c>
      <c r="C205">
        <v>52</v>
      </c>
      <c r="D205">
        <v>1400</v>
      </c>
      <c r="E205" t="s">
        <v>291</v>
      </c>
      <c r="F205">
        <v>77</v>
      </c>
      <c r="G205">
        <v>-4000</v>
      </c>
      <c r="H205">
        <v>19</v>
      </c>
      <c r="I205">
        <f>-(Results[[#This Row],[Away Final]]-Results[[#This Row],[Home Final]])</f>
        <v>25</v>
      </c>
      <c r="J205">
        <f>IF(Results[[#This Row],[Away_Actual]]&lt;Results[[#This Row],[away_spread]],1,0)</f>
        <v>0</v>
      </c>
    </row>
    <row r="206" spans="1:10">
      <c r="A206" s="17">
        <v>44876</v>
      </c>
      <c r="B206" t="s">
        <v>186</v>
      </c>
      <c r="C206">
        <v>75</v>
      </c>
      <c r="D206">
        <v>475</v>
      </c>
      <c r="E206" t="s">
        <v>209</v>
      </c>
      <c r="F206">
        <v>82</v>
      </c>
      <c r="G206">
        <v>-650</v>
      </c>
      <c r="H206">
        <v>10.5</v>
      </c>
      <c r="I206">
        <f>-(Results[[#This Row],[Away Final]]-Results[[#This Row],[Home Final]])</f>
        <v>7</v>
      </c>
      <c r="J206">
        <f>IF(Results[[#This Row],[Away_Actual]]&lt;Results[[#This Row],[away_spread]],1,0)</f>
        <v>1</v>
      </c>
    </row>
    <row r="207" spans="1:10">
      <c r="A207" s="17">
        <v>44876</v>
      </c>
      <c r="B207" t="s">
        <v>325</v>
      </c>
      <c r="C207">
        <v>48</v>
      </c>
      <c r="D207">
        <v>1400</v>
      </c>
      <c r="E207" t="s">
        <v>270</v>
      </c>
      <c r="F207">
        <v>74</v>
      </c>
      <c r="G207">
        <v>-4000</v>
      </c>
      <c r="H207">
        <v>19.5</v>
      </c>
      <c r="I207">
        <f>-(Results[[#This Row],[Away Final]]-Results[[#This Row],[Home Final]])</f>
        <v>26</v>
      </c>
      <c r="J207">
        <f>IF(Results[[#This Row],[Away_Actual]]&lt;Results[[#This Row],[away_spread]],1,0)</f>
        <v>0</v>
      </c>
    </row>
    <row r="208" spans="1:10">
      <c r="A208" s="17">
        <v>44876</v>
      </c>
      <c r="B208" t="s">
        <v>99</v>
      </c>
      <c r="C208">
        <v>43</v>
      </c>
      <c r="D208">
        <v>1300</v>
      </c>
      <c r="E208" t="s">
        <v>255</v>
      </c>
      <c r="F208">
        <v>60</v>
      </c>
      <c r="G208">
        <v>-3500</v>
      </c>
      <c r="H208">
        <v>18.5</v>
      </c>
      <c r="I208">
        <f>-(Results[[#This Row],[Away Final]]-Results[[#This Row],[Home Final]])</f>
        <v>17</v>
      </c>
      <c r="J208">
        <f>IF(Results[[#This Row],[Away_Actual]]&lt;Results[[#This Row],[away_spread]],1,0)</f>
        <v>1</v>
      </c>
    </row>
    <row r="209" spans="1:10">
      <c r="A209" s="17">
        <v>44876</v>
      </c>
      <c r="B209" t="s">
        <v>301</v>
      </c>
      <c r="C209">
        <v>71</v>
      </c>
      <c r="D209">
        <v>270</v>
      </c>
      <c r="E209" t="s">
        <v>311</v>
      </c>
      <c r="F209">
        <v>81</v>
      </c>
      <c r="G209">
        <v>-330</v>
      </c>
      <c r="H209">
        <v>7.5</v>
      </c>
      <c r="I209">
        <f>-(Results[[#This Row],[Away Final]]-Results[[#This Row],[Home Final]])</f>
        <v>10</v>
      </c>
      <c r="J209">
        <f>IF(Results[[#This Row],[Away_Actual]]&lt;Results[[#This Row],[away_spread]],1,0)</f>
        <v>0</v>
      </c>
    </row>
    <row r="210" spans="1:10">
      <c r="A210" s="17">
        <v>44876</v>
      </c>
      <c r="B210" t="s">
        <v>366</v>
      </c>
      <c r="C210">
        <v>59</v>
      </c>
      <c r="D210">
        <v>400</v>
      </c>
      <c r="E210" t="s">
        <v>121</v>
      </c>
      <c r="F210">
        <v>95</v>
      </c>
      <c r="G210">
        <v>-500</v>
      </c>
      <c r="H210">
        <v>9.5</v>
      </c>
      <c r="I210">
        <f>-(Results[[#This Row],[Away Final]]-Results[[#This Row],[Home Final]])</f>
        <v>36</v>
      </c>
      <c r="J210">
        <f>IF(Results[[#This Row],[Away_Actual]]&lt;Results[[#This Row],[away_spread]],1,0)</f>
        <v>0</v>
      </c>
    </row>
    <row r="211" spans="1:10">
      <c r="A211" s="17">
        <v>44876</v>
      </c>
      <c r="B211" t="s">
        <v>370</v>
      </c>
      <c r="C211">
        <v>48</v>
      </c>
      <c r="D211">
        <v>1900</v>
      </c>
      <c r="E211" t="s">
        <v>269</v>
      </c>
      <c r="F211">
        <v>86</v>
      </c>
      <c r="G211">
        <v>-9000</v>
      </c>
      <c r="H211">
        <v>26</v>
      </c>
      <c r="I211">
        <f>-(Results[[#This Row],[Away Final]]-Results[[#This Row],[Home Final]])</f>
        <v>38</v>
      </c>
      <c r="J211">
        <f>IF(Results[[#This Row],[Away_Actual]]&lt;Results[[#This Row],[away_spread]],1,0)</f>
        <v>0</v>
      </c>
    </row>
    <row r="212" spans="1:10">
      <c r="A212" s="17">
        <v>44876</v>
      </c>
      <c r="B212" t="s">
        <v>241</v>
      </c>
      <c r="C212">
        <v>71</v>
      </c>
      <c r="D212">
        <v>-265</v>
      </c>
      <c r="E212" t="s">
        <v>388</v>
      </c>
      <c r="F212">
        <v>83</v>
      </c>
      <c r="G212">
        <v>225</v>
      </c>
      <c r="H212">
        <v>-6</v>
      </c>
      <c r="I212">
        <f>-(Results[[#This Row],[Away Final]]-Results[[#This Row],[Home Final]])</f>
        <v>12</v>
      </c>
      <c r="J212">
        <f>IF(Results[[#This Row],[Away_Actual]]&lt;Results[[#This Row],[away_spread]],1,0)</f>
        <v>0</v>
      </c>
    </row>
    <row r="213" spans="1:10">
      <c r="A213" s="17">
        <v>44876</v>
      </c>
      <c r="B213" t="s">
        <v>62</v>
      </c>
      <c r="C213">
        <v>62</v>
      </c>
      <c r="D213">
        <v>290</v>
      </c>
      <c r="E213" t="s">
        <v>136</v>
      </c>
      <c r="F213">
        <v>84</v>
      </c>
      <c r="G213">
        <v>-350</v>
      </c>
      <c r="H213">
        <v>7.5</v>
      </c>
      <c r="I213">
        <f>-(Results[[#This Row],[Away Final]]-Results[[#This Row],[Home Final]])</f>
        <v>22</v>
      </c>
      <c r="J213">
        <f>IF(Results[[#This Row],[Away_Actual]]&lt;Results[[#This Row],[away_spread]],1,0)</f>
        <v>0</v>
      </c>
    </row>
    <row r="214" spans="1:10">
      <c r="A214" s="17">
        <v>44876</v>
      </c>
      <c r="B214" t="s">
        <v>149</v>
      </c>
      <c r="C214">
        <v>78</v>
      </c>
      <c r="D214">
        <v>2200</v>
      </c>
      <c r="E214" t="s">
        <v>402</v>
      </c>
      <c r="F214">
        <v>95</v>
      </c>
      <c r="G214">
        <v>-10000</v>
      </c>
      <c r="H214">
        <v>28.5</v>
      </c>
      <c r="I214">
        <f>-(Results[[#This Row],[Away Final]]-Results[[#This Row],[Home Final]])</f>
        <v>17</v>
      </c>
      <c r="J214">
        <f>IF(Results[[#This Row],[Away_Actual]]&lt;Results[[#This Row],[away_spread]],1,0)</f>
        <v>1</v>
      </c>
    </row>
    <row r="215" spans="1:10">
      <c r="A215" s="17">
        <v>44876</v>
      </c>
      <c r="B215" t="s">
        <v>61</v>
      </c>
      <c r="C215">
        <v>74</v>
      </c>
      <c r="D215">
        <v>400</v>
      </c>
      <c r="E215" t="s">
        <v>257</v>
      </c>
      <c r="F215">
        <v>89</v>
      </c>
      <c r="G215">
        <v>-500</v>
      </c>
      <c r="H215">
        <v>9</v>
      </c>
      <c r="I215">
        <f>-(Results[[#This Row],[Away Final]]-Results[[#This Row],[Home Final]])</f>
        <v>15</v>
      </c>
      <c r="J215">
        <f>IF(Results[[#This Row],[Away_Actual]]&lt;Results[[#This Row],[away_spread]],1,0)</f>
        <v>0</v>
      </c>
    </row>
    <row r="216" spans="1:10">
      <c r="A216" s="17">
        <v>44876</v>
      </c>
      <c r="B216" t="s">
        <v>373</v>
      </c>
      <c r="C216">
        <v>67</v>
      </c>
      <c r="D216">
        <v>900</v>
      </c>
      <c r="F216">
        <v>75</v>
      </c>
      <c r="G216">
        <v>-1600</v>
      </c>
      <c r="H216">
        <v>15</v>
      </c>
      <c r="I216">
        <f>-(Results[[#This Row],[Away Final]]-Results[[#This Row],[Home Final]])</f>
        <v>8</v>
      </c>
      <c r="J216">
        <f>IF(Results[[#This Row],[Away_Actual]]&lt;Results[[#This Row],[away_spread]],1,0)</f>
        <v>1</v>
      </c>
    </row>
    <row r="217" spans="1:10">
      <c r="A217" s="17">
        <v>44876</v>
      </c>
      <c r="C217">
        <v>55</v>
      </c>
      <c r="D217">
        <v>240</v>
      </c>
      <c r="E217" t="s">
        <v>681</v>
      </c>
      <c r="F217">
        <v>75</v>
      </c>
      <c r="G217">
        <v>-280</v>
      </c>
      <c r="H217">
        <v>6.5</v>
      </c>
      <c r="I217">
        <f>-(Results[[#This Row],[Away Final]]-Results[[#This Row],[Home Final]])</f>
        <v>20</v>
      </c>
      <c r="J217">
        <f>IF(Results[[#This Row],[Away_Actual]]&lt;Results[[#This Row],[away_spread]],1,0)</f>
        <v>0</v>
      </c>
    </row>
    <row r="218" spans="1:10">
      <c r="A218" s="17">
        <v>44876</v>
      </c>
      <c r="B218" t="s">
        <v>196</v>
      </c>
      <c r="C218">
        <v>67</v>
      </c>
      <c r="D218">
        <v>235</v>
      </c>
      <c r="E218" t="s">
        <v>271</v>
      </c>
      <c r="F218">
        <v>80</v>
      </c>
      <c r="G218">
        <v>-275</v>
      </c>
      <c r="H218">
        <v>7</v>
      </c>
      <c r="I218">
        <f>-(Results[[#This Row],[Away Final]]-Results[[#This Row],[Home Final]])</f>
        <v>13</v>
      </c>
      <c r="J218">
        <f>IF(Results[[#This Row],[Away_Actual]]&lt;Results[[#This Row],[away_spread]],1,0)</f>
        <v>0</v>
      </c>
    </row>
    <row r="219" spans="1:10">
      <c r="A219" s="17">
        <v>44876</v>
      </c>
      <c r="B219" t="s">
        <v>77</v>
      </c>
      <c r="C219">
        <v>65</v>
      </c>
      <c r="D219">
        <v>425</v>
      </c>
      <c r="E219" t="s">
        <v>20</v>
      </c>
      <c r="F219">
        <v>79</v>
      </c>
      <c r="G219">
        <v>-550</v>
      </c>
      <c r="H219">
        <v>10</v>
      </c>
      <c r="I219">
        <f>-(Results[[#This Row],[Away Final]]-Results[[#This Row],[Home Final]])</f>
        <v>14</v>
      </c>
      <c r="J219">
        <f>IF(Results[[#This Row],[Away_Actual]]&lt;Results[[#This Row],[away_spread]],1,0)</f>
        <v>0</v>
      </c>
    </row>
    <row r="220" spans="1:10">
      <c r="A220" s="17">
        <v>44876</v>
      </c>
      <c r="B220" t="s">
        <v>124</v>
      </c>
      <c r="C220">
        <v>81</v>
      </c>
      <c r="D220">
        <v>-150</v>
      </c>
      <c r="E220" t="s">
        <v>17</v>
      </c>
      <c r="F220">
        <v>56</v>
      </c>
      <c r="G220">
        <v>130</v>
      </c>
      <c r="H220">
        <v>-3</v>
      </c>
      <c r="I220">
        <f>-(Results[[#This Row],[Away Final]]-Results[[#This Row],[Home Final]])</f>
        <v>-25</v>
      </c>
      <c r="J220">
        <f>IF(Results[[#This Row],[Away_Actual]]&lt;Results[[#This Row],[away_spread]],1,0)</f>
        <v>1</v>
      </c>
    </row>
    <row r="221" spans="1:10">
      <c r="A221" s="17">
        <v>44876</v>
      </c>
      <c r="B221" t="s">
        <v>231</v>
      </c>
      <c r="C221">
        <v>89</v>
      </c>
      <c r="D221">
        <v>-240</v>
      </c>
      <c r="E221" t="s">
        <v>412</v>
      </c>
      <c r="F221">
        <v>70</v>
      </c>
      <c r="G221">
        <v>200</v>
      </c>
      <c r="H221">
        <v>-6</v>
      </c>
      <c r="I221">
        <f>-(Results[[#This Row],[Away Final]]-Results[[#This Row],[Home Final]])</f>
        <v>-19</v>
      </c>
      <c r="J221">
        <f>IF(Results[[#This Row],[Away_Actual]]&lt;Results[[#This Row],[away_spread]],1,0)</f>
        <v>1</v>
      </c>
    </row>
    <row r="222" spans="1:10">
      <c r="A222" s="17">
        <v>44876</v>
      </c>
      <c r="B222" t="s">
        <v>229</v>
      </c>
      <c r="C222">
        <v>43</v>
      </c>
      <c r="D222">
        <v>900</v>
      </c>
      <c r="E222" t="s">
        <v>212</v>
      </c>
      <c r="F222">
        <v>59</v>
      </c>
      <c r="G222">
        <v>-1600</v>
      </c>
      <c r="H222">
        <v>15.5</v>
      </c>
      <c r="I222">
        <f>-(Results[[#This Row],[Away Final]]-Results[[#This Row],[Home Final]])</f>
        <v>16</v>
      </c>
      <c r="J222">
        <f>IF(Results[[#This Row],[Away_Actual]]&lt;Results[[#This Row],[away_spread]],1,0)</f>
        <v>0</v>
      </c>
    </row>
    <row r="223" spans="1:10">
      <c r="A223" s="17">
        <v>44876</v>
      </c>
      <c r="B223" t="s">
        <v>306</v>
      </c>
      <c r="C223">
        <v>59</v>
      </c>
      <c r="D223">
        <v>1500</v>
      </c>
      <c r="E223" t="s">
        <v>38</v>
      </c>
      <c r="F223">
        <v>67</v>
      </c>
      <c r="G223">
        <v>-5000</v>
      </c>
      <c r="H223">
        <v>20.5</v>
      </c>
      <c r="I223">
        <f>-(Results[[#This Row],[Away Final]]-Results[[#This Row],[Home Final]])</f>
        <v>8</v>
      </c>
      <c r="J223">
        <f>IF(Results[[#This Row],[Away_Actual]]&lt;Results[[#This Row],[away_spread]],1,0)</f>
        <v>1</v>
      </c>
    </row>
    <row r="224" spans="1:10">
      <c r="A224" s="17">
        <v>44876</v>
      </c>
      <c r="B224" t="s">
        <v>390</v>
      </c>
      <c r="C224">
        <v>64</v>
      </c>
      <c r="D224">
        <v>-220</v>
      </c>
      <c r="E224" t="s">
        <v>251</v>
      </c>
      <c r="F224">
        <v>68</v>
      </c>
      <c r="G224">
        <v>190</v>
      </c>
      <c r="H224">
        <v>-5</v>
      </c>
      <c r="I224">
        <f>-(Results[[#This Row],[Away Final]]-Results[[#This Row],[Home Final]])</f>
        <v>4</v>
      </c>
      <c r="J224">
        <f>IF(Results[[#This Row],[Away_Actual]]&lt;Results[[#This Row],[away_spread]],1,0)</f>
        <v>0</v>
      </c>
    </row>
    <row r="225" spans="1:10">
      <c r="A225" s="17">
        <v>44876</v>
      </c>
      <c r="B225" t="s">
        <v>166</v>
      </c>
      <c r="C225">
        <v>59</v>
      </c>
      <c r="D225">
        <v>-145</v>
      </c>
      <c r="E225" t="s">
        <v>355</v>
      </c>
      <c r="F225">
        <v>71</v>
      </c>
      <c r="G225">
        <v>125</v>
      </c>
      <c r="H225">
        <v>-2.5</v>
      </c>
      <c r="I225">
        <f>-(Results[[#This Row],[Away Final]]-Results[[#This Row],[Home Final]])</f>
        <v>12</v>
      </c>
      <c r="J225">
        <f>IF(Results[[#This Row],[Away_Actual]]&lt;Results[[#This Row],[away_spread]],1,0)</f>
        <v>0</v>
      </c>
    </row>
    <row r="226" spans="1:10">
      <c r="A226" s="17">
        <v>44876</v>
      </c>
      <c r="B226" t="s">
        <v>336</v>
      </c>
      <c r="C226">
        <v>55</v>
      </c>
      <c r="D226">
        <v>240</v>
      </c>
      <c r="E226" t="s">
        <v>320</v>
      </c>
      <c r="F226">
        <v>68</v>
      </c>
      <c r="G226">
        <v>-280</v>
      </c>
      <c r="H226">
        <v>6.5</v>
      </c>
      <c r="I226">
        <f>-(Results[[#This Row],[Away Final]]-Results[[#This Row],[Home Final]])</f>
        <v>13</v>
      </c>
      <c r="J226">
        <f>IF(Results[[#This Row],[Away_Actual]]&lt;Results[[#This Row],[away_spread]],1,0)</f>
        <v>0</v>
      </c>
    </row>
    <row r="227" spans="1:10">
      <c r="A227" s="17">
        <v>44876</v>
      </c>
      <c r="B227" t="s">
        <v>347</v>
      </c>
      <c r="C227">
        <v>69</v>
      </c>
      <c r="D227">
        <v>320</v>
      </c>
      <c r="E227" t="s">
        <v>323</v>
      </c>
      <c r="F227">
        <v>83</v>
      </c>
      <c r="G227">
        <v>-380</v>
      </c>
      <c r="H227">
        <v>8</v>
      </c>
      <c r="I227">
        <f>-(Results[[#This Row],[Away Final]]-Results[[#This Row],[Home Final]])</f>
        <v>14</v>
      </c>
      <c r="J227">
        <f>IF(Results[[#This Row],[Away_Actual]]&lt;Results[[#This Row],[away_spread]],1,0)</f>
        <v>0</v>
      </c>
    </row>
    <row r="228" spans="1:10">
      <c r="A228" s="17">
        <v>44876</v>
      </c>
      <c r="B228" t="s">
        <v>387</v>
      </c>
      <c r="C228">
        <v>57</v>
      </c>
      <c r="D228">
        <v>1400</v>
      </c>
      <c r="E228" t="s">
        <v>220</v>
      </c>
      <c r="F228">
        <v>86</v>
      </c>
      <c r="G228">
        <v>-4000</v>
      </c>
      <c r="H228">
        <v>19.5</v>
      </c>
      <c r="I228">
        <f>-(Results[[#This Row],[Away Final]]-Results[[#This Row],[Home Final]])</f>
        <v>29</v>
      </c>
      <c r="J228">
        <f>IF(Results[[#This Row],[Away_Actual]]&lt;Results[[#This Row],[away_spread]],1,0)</f>
        <v>0</v>
      </c>
    </row>
    <row r="229" spans="1:10">
      <c r="A229" s="17">
        <v>44876</v>
      </c>
      <c r="B229" t="s">
        <v>250</v>
      </c>
      <c r="C229">
        <v>78</v>
      </c>
      <c r="D229">
        <v>-115</v>
      </c>
      <c r="E229" t="s">
        <v>70</v>
      </c>
      <c r="F229">
        <v>83</v>
      </c>
      <c r="G229">
        <v>-105</v>
      </c>
      <c r="H229">
        <v>-1</v>
      </c>
      <c r="I229">
        <f>-(Results[[#This Row],[Away Final]]-Results[[#This Row],[Home Final]])</f>
        <v>5</v>
      </c>
      <c r="J229">
        <f>IF(Results[[#This Row],[Away_Actual]]&lt;Results[[#This Row],[away_spread]],1,0)</f>
        <v>0</v>
      </c>
    </row>
    <row r="230" spans="1:10">
      <c r="A230" s="17">
        <v>44876</v>
      </c>
      <c r="C230">
        <v>77</v>
      </c>
      <c r="D230">
        <v>525</v>
      </c>
      <c r="E230" t="s">
        <v>191</v>
      </c>
      <c r="F230">
        <v>80</v>
      </c>
      <c r="G230">
        <v>-750</v>
      </c>
      <c r="H230">
        <v>13</v>
      </c>
      <c r="I230">
        <f>-(Results[[#This Row],[Away Final]]-Results[[#This Row],[Home Final]])</f>
        <v>3</v>
      </c>
      <c r="J230">
        <f>IF(Results[[#This Row],[Away_Actual]]&lt;Results[[#This Row],[away_spread]],1,0)</f>
        <v>1</v>
      </c>
    </row>
    <row r="231" spans="1:10">
      <c r="A231" s="17">
        <v>44876</v>
      </c>
      <c r="B231" t="s">
        <v>328</v>
      </c>
      <c r="C231">
        <v>38</v>
      </c>
      <c r="D231">
        <v>2200</v>
      </c>
      <c r="E231" t="s">
        <v>21</v>
      </c>
      <c r="F231">
        <v>84</v>
      </c>
      <c r="G231">
        <v>-10000</v>
      </c>
      <c r="H231">
        <v>29</v>
      </c>
      <c r="I231">
        <f>-(Results[[#This Row],[Away Final]]-Results[[#This Row],[Home Final]])</f>
        <v>46</v>
      </c>
      <c r="J231">
        <f>IF(Results[[#This Row],[Away_Actual]]&lt;Results[[#This Row],[away_spread]],1,0)</f>
        <v>0</v>
      </c>
    </row>
    <row r="232" spans="1:10">
      <c r="A232" s="17">
        <v>44876</v>
      </c>
      <c r="B232" t="s">
        <v>344</v>
      </c>
      <c r="C232">
        <v>54</v>
      </c>
      <c r="D232">
        <v>900</v>
      </c>
      <c r="E232" t="s">
        <v>233</v>
      </c>
      <c r="F232">
        <v>72</v>
      </c>
      <c r="G232">
        <v>-1600</v>
      </c>
      <c r="H232">
        <v>15</v>
      </c>
      <c r="I232">
        <f>-(Results[[#This Row],[Away Final]]-Results[[#This Row],[Home Final]])</f>
        <v>18</v>
      </c>
      <c r="J232">
        <f>IF(Results[[#This Row],[Away_Actual]]&lt;Results[[#This Row],[away_spread]],1,0)</f>
        <v>0</v>
      </c>
    </row>
    <row r="233" spans="1:10">
      <c r="A233" s="17">
        <v>44876</v>
      </c>
      <c r="B233" t="s">
        <v>90</v>
      </c>
      <c r="C233">
        <v>58</v>
      </c>
      <c r="D233">
        <v>1600</v>
      </c>
      <c r="E233" t="s">
        <v>176</v>
      </c>
      <c r="F233">
        <v>75</v>
      </c>
      <c r="G233">
        <v>-6000</v>
      </c>
      <c r="H233">
        <v>20.5</v>
      </c>
      <c r="I233">
        <f>-(Results[[#This Row],[Away Final]]-Results[[#This Row],[Home Final]])</f>
        <v>17</v>
      </c>
      <c r="J233">
        <f>IF(Results[[#This Row],[Away_Actual]]&lt;Results[[#This Row],[away_spread]],1,0)</f>
        <v>1</v>
      </c>
    </row>
    <row r="234" spans="1:10">
      <c r="A234" s="17">
        <v>44876</v>
      </c>
      <c r="B234" t="s">
        <v>119</v>
      </c>
      <c r="C234">
        <v>67</v>
      </c>
      <c r="D234">
        <v>900</v>
      </c>
      <c r="E234" t="s">
        <v>103</v>
      </c>
      <c r="F234">
        <v>73</v>
      </c>
      <c r="G234">
        <v>-1600</v>
      </c>
      <c r="H234">
        <v>14</v>
      </c>
      <c r="I234">
        <f>-(Results[[#This Row],[Away Final]]-Results[[#This Row],[Home Final]])</f>
        <v>6</v>
      </c>
      <c r="J234">
        <f>IF(Results[[#This Row],[Away_Actual]]&lt;Results[[#This Row],[away_spread]],1,0)</f>
        <v>1</v>
      </c>
    </row>
    <row r="235" spans="1:10">
      <c r="A235" s="17">
        <v>44876</v>
      </c>
      <c r="B235" t="s">
        <v>213</v>
      </c>
      <c r="C235">
        <v>44</v>
      </c>
      <c r="D235">
        <v>1200</v>
      </c>
      <c r="E235" t="s">
        <v>179</v>
      </c>
      <c r="F235">
        <v>72</v>
      </c>
      <c r="G235">
        <v>-3000</v>
      </c>
      <c r="H235">
        <v>18.5</v>
      </c>
      <c r="I235">
        <f>-(Results[[#This Row],[Away Final]]-Results[[#This Row],[Home Final]])</f>
        <v>28</v>
      </c>
      <c r="J235">
        <f>IF(Results[[#This Row],[Away_Actual]]&lt;Results[[#This Row],[away_spread]],1,0)</f>
        <v>0</v>
      </c>
    </row>
    <row r="236" spans="1:10">
      <c r="A236" s="17">
        <v>44876</v>
      </c>
      <c r="B236" t="s">
        <v>254</v>
      </c>
      <c r="C236">
        <v>62</v>
      </c>
      <c r="D236">
        <v>550</v>
      </c>
      <c r="E236" t="s">
        <v>326</v>
      </c>
      <c r="F236">
        <v>74</v>
      </c>
      <c r="G236">
        <v>-800</v>
      </c>
      <c r="H236">
        <v>11</v>
      </c>
      <c r="I236">
        <f>-(Results[[#This Row],[Away Final]]-Results[[#This Row],[Home Final]])</f>
        <v>12</v>
      </c>
      <c r="J236">
        <f>IF(Results[[#This Row],[Away_Actual]]&lt;Results[[#This Row],[away_spread]],1,0)</f>
        <v>0</v>
      </c>
    </row>
    <row r="237" spans="1:10">
      <c r="A237" s="17">
        <v>44876</v>
      </c>
      <c r="B237" t="s">
        <v>29</v>
      </c>
      <c r="C237">
        <v>60</v>
      </c>
      <c r="D237">
        <v>1200</v>
      </c>
      <c r="E237" t="s">
        <v>292</v>
      </c>
      <c r="F237">
        <v>48</v>
      </c>
      <c r="G237">
        <v>-3000</v>
      </c>
      <c r="H237">
        <v>17</v>
      </c>
      <c r="I237">
        <f>-(Results[[#This Row],[Away Final]]-Results[[#This Row],[Home Final]])</f>
        <v>-12</v>
      </c>
      <c r="J237">
        <f>IF(Results[[#This Row],[Away_Actual]]&lt;Results[[#This Row],[away_spread]],1,0)</f>
        <v>1</v>
      </c>
    </row>
    <row r="238" spans="1:10">
      <c r="A238" s="17">
        <v>44876</v>
      </c>
      <c r="B238" t="s">
        <v>368</v>
      </c>
      <c r="C238">
        <v>74</v>
      </c>
      <c r="D238">
        <v>400</v>
      </c>
      <c r="E238" t="s">
        <v>392</v>
      </c>
      <c r="F238">
        <v>80</v>
      </c>
      <c r="G238">
        <v>-500</v>
      </c>
      <c r="H238">
        <v>9</v>
      </c>
      <c r="I238">
        <f>-(Results[[#This Row],[Away Final]]-Results[[#This Row],[Home Final]])</f>
        <v>6</v>
      </c>
      <c r="J238">
        <f>IF(Results[[#This Row],[Away_Actual]]&lt;Results[[#This Row],[away_spread]],1,0)</f>
        <v>1</v>
      </c>
    </row>
    <row r="239" spans="1:10">
      <c r="A239" s="17">
        <v>44876</v>
      </c>
      <c r="B239" t="s">
        <v>357</v>
      </c>
      <c r="C239">
        <v>42</v>
      </c>
      <c r="D239">
        <v>1800</v>
      </c>
      <c r="E239" t="s">
        <v>406</v>
      </c>
      <c r="F239">
        <v>89</v>
      </c>
      <c r="G239">
        <v>-8000</v>
      </c>
      <c r="H239">
        <v>24.5</v>
      </c>
      <c r="I239">
        <f>-(Results[[#This Row],[Away Final]]-Results[[#This Row],[Home Final]])</f>
        <v>47</v>
      </c>
      <c r="J239">
        <f>IF(Results[[#This Row],[Away_Actual]]&lt;Results[[#This Row],[away_spread]],1,0)</f>
        <v>0</v>
      </c>
    </row>
    <row r="240" spans="1:10">
      <c r="A240" s="17">
        <v>44876</v>
      </c>
      <c r="B240" t="s">
        <v>411</v>
      </c>
      <c r="C240">
        <v>73</v>
      </c>
      <c r="D240">
        <v>-120</v>
      </c>
      <c r="E240" t="s">
        <v>313</v>
      </c>
      <c r="F240">
        <v>74</v>
      </c>
      <c r="G240">
        <v>100</v>
      </c>
      <c r="H240">
        <v>-1.5</v>
      </c>
      <c r="I240">
        <f>-(Results[[#This Row],[Away Final]]-Results[[#This Row],[Home Final]])</f>
        <v>1</v>
      </c>
      <c r="J240">
        <f>IF(Results[[#This Row],[Away_Actual]]&lt;Results[[#This Row],[away_spread]],1,0)</f>
        <v>0</v>
      </c>
    </row>
    <row r="241" spans="1:10">
      <c r="A241" s="17">
        <v>44876</v>
      </c>
      <c r="B241" t="s">
        <v>286</v>
      </c>
      <c r="C241">
        <v>63</v>
      </c>
      <c r="D241">
        <v>-280</v>
      </c>
      <c r="E241" t="s">
        <v>256</v>
      </c>
      <c r="F241">
        <v>54</v>
      </c>
      <c r="G241">
        <v>240</v>
      </c>
      <c r="H241">
        <v>-6.5</v>
      </c>
      <c r="I241">
        <f>-(Results[[#This Row],[Away Final]]-Results[[#This Row],[Home Final]])</f>
        <v>-9</v>
      </c>
      <c r="J241">
        <f>IF(Results[[#This Row],[Away_Actual]]&lt;Results[[#This Row],[away_spread]],1,0)</f>
        <v>1</v>
      </c>
    </row>
    <row r="242" spans="1:10">
      <c r="A242" s="17">
        <v>44876</v>
      </c>
      <c r="C242">
        <v>55</v>
      </c>
      <c r="D242">
        <v>240</v>
      </c>
      <c r="E242" t="s">
        <v>685</v>
      </c>
      <c r="F242">
        <v>75</v>
      </c>
      <c r="G242">
        <v>-280</v>
      </c>
      <c r="H242">
        <v>6.5</v>
      </c>
      <c r="I242">
        <f>-(Results[[#This Row],[Away Final]]-Results[[#This Row],[Home Final]])</f>
        <v>20</v>
      </c>
      <c r="J242">
        <f>IF(Results[[#This Row],[Away_Actual]]&lt;Results[[#This Row],[away_spread]],1,0)</f>
        <v>0</v>
      </c>
    </row>
    <row r="243" spans="1:10">
      <c r="A243" s="17">
        <v>44876</v>
      </c>
      <c r="B243" t="s">
        <v>88</v>
      </c>
      <c r="C243">
        <v>69</v>
      </c>
      <c r="D243">
        <v>1300</v>
      </c>
      <c r="E243" t="s">
        <v>680</v>
      </c>
      <c r="F243">
        <v>80</v>
      </c>
      <c r="G243">
        <v>-3500</v>
      </c>
      <c r="H243">
        <v>18</v>
      </c>
      <c r="I243">
        <f>-(Results[[#This Row],[Away Final]]-Results[[#This Row],[Home Final]])</f>
        <v>11</v>
      </c>
      <c r="J243">
        <f>IF(Results[[#This Row],[Away_Actual]]&lt;Results[[#This Row],[away_spread]],1,0)</f>
        <v>1</v>
      </c>
    </row>
    <row r="244" spans="1:10">
      <c r="A244" s="17">
        <v>44876</v>
      </c>
      <c r="B244" t="s">
        <v>188</v>
      </c>
      <c r="C244">
        <v>91</v>
      </c>
      <c r="D244">
        <v>950</v>
      </c>
      <c r="F244">
        <v>98</v>
      </c>
      <c r="G244">
        <v>-1800</v>
      </c>
      <c r="H244">
        <v>16</v>
      </c>
      <c r="I244">
        <f>-(Results[[#This Row],[Away Final]]-Results[[#This Row],[Home Final]])</f>
        <v>7</v>
      </c>
      <c r="J244">
        <f>IF(Results[[#This Row],[Away_Actual]]&lt;Results[[#This Row],[away_spread]],1,0)</f>
        <v>1</v>
      </c>
    </row>
    <row r="245" spans="1:10">
      <c r="A245" s="17">
        <v>44876</v>
      </c>
      <c r="B245" t="s">
        <v>69</v>
      </c>
      <c r="C245">
        <v>70</v>
      </c>
      <c r="D245">
        <v>1800</v>
      </c>
      <c r="E245" t="s">
        <v>47</v>
      </c>
      <c r="F245">
        <v>87</v>
      </c>
      <c r="G245">
        <v>-8000</v>
      </c>
      <c r="H245">
        <v>27</v>
      </c>
      <c r="I245">
        <f>-(Results[[#This Row],[Away Final]]-Results[[#This Row],[Home Final]])</f>
        <v>17</v>
      </c>
      <c r="J245">
        <f>IF(Results[[#This Row],[Away_Actual]]&lt;Results[[#This Row],[away_spread]],1,0)</f>
        <v>1</v>
      </c>
    </row>
    <row r="246" spans="1:10">
      <c r="A246" s="17">
        <v>44876</v>
      </c>
      <c r="B246" t="s">
        <v>141</v>
      </c>
      <c r="C246">
        <v>71</v>
      </c>
      <c r="D246">
        <v>-170</v>
      </c>
      <c r="E246" t="s">
        <v>215</v>
      </c>
      <c r="F246">
        <v>74</v>
      </c>
      <c r="G246">
        <v>150</v>
      </c>
      <c r="H246">
        <v>-3.5</v>
      </c>
      <c r="I246">
        <f>-(Results[[#This Row],[Away Final]]-Results[[#This Row],[Home Final]])</f>
        <v>3</v>
      </c>
      <c r="J246">
        <f>IF(Results[[#This Row],[Away_Actual]]&lt;Results[[#This Row],[away_spread]],1,0)</f>
        <v>0</v>
      </c>
    </row>
    <row r="247" spans="1:10">
      <c r="A247" s="17">
        <v>44876</v>
      </c>
      <c r="B247" t="s">
        <v>88</v>
      </c>
      <c r="C247">
        <v>69</v>
      </c>
      <c r="D247">
        <v>1300</v>
      </c>
      <c r="E247" t="s">
        <v>73</v>
      </c>
      <c r="F247">
        <v>80</v>
      </c>
      <c r="G247">
        <v>-3500</v>
      </c>
      <c r="H247">
        <v>18</v>
      </c>
      <c r="I247">
        <f>-(Results[[#This Row],[Away Final]]-Results[[#This Row],[Home Final]])</f>
        <v>11</v>
      </c>
      <c r="J247">
        <f>IF(Results[[#This Row],[Away_Actual]]&lt;Results[[#This Row],[away_spread]],1,0)</f>
        <v>1</v>
      </c>
    </row>
    <row r="248" spans="1:10">
      <c r="A248" s="17">
        <v>44876</v>
      </c>
      <c r="B248" t="s">
        <v>156</v>
      </c>
      <c r="C248">
        <v>54</v>
      </c>
      <c r="D248">
        <v>1800</v>
      </c>
      <c r="E248" t="s">
        <v>81</v>
      </c>
      <c r="F248">
        <v>72</v>
      </c>
      <c r="G248">
        <v>-6000</v>
      </c>
      <c r="H248">
        <v>26</v>
      </c>
      <c r="I248">
        <f>-(Results[[#This Row],[Away Final]]-Results[[#This Row],[Home Final]])</f>
        <v>18</v>
      </c>
      <c r="J248">
        <f>IF(Results[[#This Row],[Away_Actual]]&lt;Results[[#This Row],[away_spread]],1,0)</f>
        <v>1</v>
      </c>
    </row>
    <row r="249" spans="1:10">
      <c r="A249" s="17">
        <v>44876</v>
      </c>
      <c r="B249" t="s">
        <v>131</v>
      </c>
      <c r="C249">
        <v>85</v>
      </c>
      <c r="D249">
        <v>600</v>
      </c>
      <c r="E249" t="s">
        <v>122</v>
      </c>
      <c r="F249">
        <v>92</v>
      </c>
      <c r="G249">
        <v>-900</v>
      </c>
      <c r="H249">
        <v>11.5</v>
      </c>
      <c r="I249">
        <f>-(Results[[#This Row],[Away Final]]-Results[[#This Row],[Home Final]])</f>
        <v>7</v>
      </c>
      <c r="J249">
        <f>IF(Results[[#This Row],[Away_Actual]]&lt;Results[[#This Row],[away_spread]],1,0)</f>
        <v>1</v>
      </c>
    </row>
    <row r="250" spans="1:10">
      <c r="A250" s="17">
        <v>44876</v>
      </c>
      <c r="B250" t="s">
        <v>86</v>
      </c>
      <c r="C250">
        <v>44</v>
      </c>
      <c r="D250">
        <v>1800</v>
      </c>
      <c r="E250" t="s">
        <v>226</v>
      </c>
      <c r="F250">
        <v>63</v>
      </c>
      <c r="G250">
        <v>-8000</v>
      </c>
      <c r="H250">
        <v>24.5</v>
      </c>
      <c r="I250">
        <f>-(Results[[#This Row],[Away Final]]-Results[[#This Row],[Home Final]])</f>
        <v>19</v>
      </c>
      <c r="J250">
        <f>IF(Results[[#This Row],[Away_Actual]]&lt;Results[[#This Row],[away_spread]],1,0)</f>
        <v>1</v>
      </c>
    </row>
    <row r="251" spans="1:10">
      <c r="A251" s="17">
        <v>44876</v>
      </c>
      <c r="B251" t="s">
        <v>380</v>
      </c>
      <c r="C251">
        <v>69</v>
      </c>
      <c r="D251">
        <v>1000</v>
      </c>
      <c r="E251" t="s">
        <v>217</v>
      </c>
      <c r="F251">
        <v>56</v>
      </c>
      <c r="G251">
        <v>-2000</v>
      </c>
      <c r="H251">
        <v>15.5</v>
      </c>
      <c r="I251">
        <f>-(Results[[#This Row],[Away Final]]-Results[[#This Row],[Home Final]])</f>
        <v>-13</v>
      </c>
      <c r="J251">
        <f>IF(Results[[#This Row],[Away_Actual]]&lt;Results[[#This Row],[away_spread]],1,0)</f>
        <v>1</v>
      </c>
    </row>
    <row r="252" spans="1:10">
      <c r="A252" s="17">
        <v>44876</v>
      </c>
      <c r="B252" t="s">
        <v>72</v>
      </c>
      <c r="C252">
        <v>70</v>
      </c>
      <c r="D252">
        <v>-700</v>
      </c>
      <c r="F252">
        <v>63</v>
      </c>
      <c r="G252">
        <v>500</v>
      </c>
      <c r="H252">
        <v>-11</v>
      </c>
      <c r="I252">
        <f>-(Results[[#This Row],[Away Final]]-Results[[#This Row],[Home Final]])</f>
        <v>-7</v>
      </c>
      <c r="J252">
        <f>IF(Results[[#This Row],[Away_Actual]]&lt;Results[[#This Row],[away_spread]],1,0)</f>
        <v>0</v>
      </c>
    </row>
    <row r="253" spans="1:10">
      <c r="A253" s="17">
        <v>44876</v>
      </c>
      <c r="B253" t="s">
        <v>50</v>
      </c>
      <c r="C253">
        <v>75</v>
      </c>
      <c r="D253">
        <v>220</v>
      </c>
      <c r="F253">
        <v>85</v>
      </c>
      <c r="G253">
        <v>-260</v>
      </c>
      <c r="H253">
        <v>6</v>
      </c>
      <c r="I253">
        <f>-(Results[[#This Row],[Away Final]]-Results[[#This Row],[Home Final]])</f>
        <v>10</v>
      </c>
      <c r="J253">
        <f>IF(Results[[#This Row],[Away_Actual]]&lt;Results[[#This Row],[away_spread]],1,0)</f>
        <v>0</v>
      </c>
    </row>
    <row r="254" spans="1:10">
      <c r="A254" s="17">
        <v>44876</v>
      </c>
      <c r="B254" t="s">
        <v>40</v>
      </c>
      <c r="C254">
        <v>46</v>
      </c>
      <c r="D254">
        <v>1200</v>
      </c>
      <c r="E254" t="s">
        <v>316</v>
      </c>
      <c r="F254">
        <v>63</v>
      </c>
      <c r="G254">
        <v>-3000</v>
      </c>
      <c r="H254">
        <v>17.5</v>
      </c>
      <c r="I254">
        <f>-(Results[[#This Row],[Away Final]]-Results[[#This Row],[Home Final]])</f>
        <v>17</v>
      </c>
      <c r="J254">
        <f>IF(Results[[#This Row],[Away_Actual]]&lt;Results[[#This Row],[away_spread]],1,0)</f>
        <v>1</v>
      </c>
    </row>
    <row r="255" spans="1:10">
      <c r="A255" s="17">
        <v>44876</v>
      </c>
      <c r="B255" t="s">
        <v>356</v>
      </c>
      <c r="C255">
        <v>71</v>
      </c>
      <c r="D255">
        <v>1800</v>
      </c>
      <c r="E255" t="s">
        <v>346</v>
      </c>
      <c r="F255">
        <v>112</v>
      </c>
      <c r="G255">
        <v>-8000</v>
      </c>
      <c r="H255">
        <v>24.5</v>
      </c>
      <c r="I255">
        <f>-(Results[[#This Row],[Away Final]]-Results[[#This Row],[Home Final]])</f>
        <v>41</v>
      </c>
      <c r="J255">
        <f>IF(Results[[#This Row],[Away_Actual]]&lt;Results[[#This Row],[away_spread]],1,0)</f>
        <v>0</v>
      </c>
    </row>
    <row r="256" spans="1:10">
      <c r="A256" s="17">
        <v>44877</v>
      </c>
      <c r="B256" t="s">
        <v>28</v>
      </c>
      <c r="C256">
        <v>97</v>
      </c>
      <c r="D256">
        <v>-160</v>
      </c>
      <c r="E256" t="s">
        <v>277</v>
      </c>
      <c r="F256">
        <v>62</v>
      </c>
      <c r="G256">
        <v>140</v>
      </c>
      <c r="H256">
        <v>-3.5</v>
      </c>
      <c r="I256">
        <f>-(Results[[#This Row],[Away Final]]-Results[[#This Row],[Home Final]])</f>
        <v>-35</v>
      </c>
      <c r="J256">
        <f>IF(Results[[#This Row],[Away_Actual]]&lt;Results[[#This Row],[away_spread]],1,0)</f>
        <v>1</v>
      </c>
    </row>
    <row r="257" spans="1:10">
      <c r="A257" s="17">
        <v>44877</v>
      </c>
      <c r="C257">
        <v>68</v>
      </c>
      <c r="D257">
        <v>-150</v>
      </c>
      <c r="E257" t="s">
        <v>330</v>
      </c>
      <c r="F257">
        <v>76</v>
      </c>
      <c r="G257">
        <v>130</v>
      </c>
      <c r="H257">
        <v>-3</v>
      </c>
      <c r="I257">
        <f>-(Results[[#This Row],[Away Final]]-Results[[#This Row],[Home Final]])</f>
        <v>8</v>
      </c>
      <c r="J257">
        <f>IF(Results[[#This Row],[Away_Actual]]&lt;Results[[#This Row],[away_spread]],1,0)</f>
        <v>0</v>
      </c>
    </row>
    <row r="258" spans="1:10">
      <c r="A258" s="17">
        <v>44877</v>
      </c>
      <c r="B258" t="s">
        <v>297</v>
      </c>
      <c r="C258">
        <v>57</v>
      </c>
      <c r="D258">
        <v>200</v>
      </c>
      <c r="E258" t="s">
        <v>264</v>
      </c>
      <c r="F258">
        <v>77</v>
      </c>
      <c r="G258">
        <v>-240</v>
      </c>
      <c r="H258">
        <v>4.5</v>
      </c>
      <c r="I258">
        <f>-(Results[[#This Row],[Away Final]]-Results[[#This Row],[Home Final]])</f>
        <v>20</v>
      </c>
      <c r="J258">
        <f>IF(Results[[#This Row],[Away_Actual]]&lt;Results[[#This Row],[away_spread]],1,0)</f>
        <v>0</v>
      </c>
    </row>
    <row r="259" spans="1:10">
      <c r="A259" s="17">
        <v>44877</v>
      </c>
      <c r="B259" t="s">
        <v>183</v>
      </c>
      <c r="C259">
        <v>46</v>
      </c>
      <c r="D259">
        <v>105</v>
      </c>
      <c r="E259" t="s">
        <v>408</v>
      </c>
      <c r="F259">
        <v>59</v>
      </c>
      <c r="G259">
        <v>-125</v>
      </c>
      <c r="H259">
        <v>1.5</v>
      </c>
      <c r="I259">
        <f>-(Results[[#This Row],[Away Final]]-Results[[#This Row],[Home Final]])</f>
        <v>13</v>
      </c>
      <c r="J259">
        <f>IF(Results[[#This Row],[Away_Actual]]&lt;Results[[#This Row],[away_spread]],1,0)</f>
        <v>0</v>
      </c>
    </row>
    <row r="260" spans="1:10">
      <c r="A260" s="17">
        <v>44877</v>
      </c>
      <c r="B260" t="s">
        <v>84</v>
      </c>
      <c r="C260">
        <v>69</v>
      </c>
      <c r="D260">
        <v>450</v>
      </c>
      <c r="E260" t="s">
        <v>182</v>
      </c>
      <c r="F260">
        <v>73</v>
      </c>
      <c r="G260">
        <v>-600</v>
      </c>
      <c r="H260">
        <v>10.5</v>
      </c>
      <c r="I260">
        <f>-(Results[[#This Row],[Away Final]]-Results[[#This Row],[Home Final]])</f>
        <v>4</v>
      </c>
      <c r="J260">
        <f>IF(Results[[#This Row],[Away_Actual]]&lt;Results[[#This Row],[away_spread]],1,0)</f>
        <v>1</v>
      </c>
    </row>
    <row r="261" spans="1:10">
      <c r="A261" s="17">
        <v>44877</v>
      </c>
      <c r="B261" t="s">
        <v>52</v>
      </c>
      <c r="C261">
        <v>61</v>
      </c>
      <c r="D261">
        <v>375</v>
      </c>
      <c r="E261" t="s">
        <v>95</v>
      </c>
      <c r="F261">
        <v>80</v>
      </c>
      <c r="G261">
        <v>-450</v>
      </c>
      <c r="H261">
        <v>8.5</v>
      </c>
      <c r="I261">
        <f>-(Results[[#This Row],[Away Final]]-Results[[#This Row],[Home Final]])</f>
        <v>19</v>
      </c>
      <c r="J261">
        <f>IF(Results[[#This Row],[Away_Actual]]&lt;Results[[#This Row],[away_spread]],1,0)</f>
        <v>0</v>
      </c>
    </row>
    <row r="262" spans="1:10">
      <c r="A262" s="17">
        <v>44877</v>
      </c>
      <c r="B262" t="s">
        <v>161</v>
      </c>
      <c r="C262">
        <v>63</v>
      </c>
      <c r="D262">
        <v>1800</v>
      </c>
      <c r="E262" t="s">
        <v>133</v>
      </c>
      <c r="F262">
        <v>88</v>
      </c>
      <c r="G262">
        <v>-8000</v>
      </c>
      <c r="H262">
        <v>25</v>
      </c>
      <c r="I262">
        <f>-(Results[[#This Row],[Away Final]]-Results[[#This Row],[Home Final]])</f>
        <v>25</v>
      </c>
      <c r="J262">
        <f>IF(Results[[#This Row],[Away_Actual]]&lt;Results[[#This Row],[away_spread]],1,0)</f>
        <v>0</v>
      </c>
    </row>
    <row r="263" spans="1:10">
      <c r="A263" s="17">
        <v>44877</v>
      </c>
      <c r="B263" t="s">
        <v>153</v>
      </c>
      <c r="C263">
        <v>68</v>
      </c>
      <c r="D263">
        <v>1800</v>
      </c>
      <c r="E263" t="s">
        <v>687</v>
      </c>
      <c r="F263">
        <v>83</v>
      </c>
      <c r="G263">
        <v>-8000</v>
      </c>
      <c r="H263">
        <v>24</v>
      </c>
      <c r="I263">
        <f>-(Results[[#This Row],[Away Final]]-Results[[#This Row],[Home Final]])</f>
        <v>15</v>
      </c>
      <c r="J263">
        <f>IF(Results[[#This Row],[Away_Actual]]&lt;Results[[#This Row],[away_spread]],1,0)</f>
        <v>1</v>
      </c>
    </row>
    <row r="264" spans="1:10">
      <c r="A264" s="17">
        <v>44877</v>
      </c>
      <c r="B264" t="s">
        <v>201</v>
      </c>
      <c r="C264">
        <v>65</v>
      </c>
      <c r="D264">
        <v>115</v>
      </c>
      <c r="E264" t="s">
        <v>148</v>
      </c>
      <c r="F264">
        <v>55</v>
      </c>
      <c r="G264">
        <v>-135</v>
      </c>
      <c r="H264">
        <v>2</v>
      </c>
      <c r="I264">
        <f>-(Results[[#This Row],[Away Final]]-Results[[#This Row],[Home Final]])</f>
        <v>-10</v>
      </c>
      <c r="J264">
        <f>IF(Results[[#This Row],[Away_Actual]]&lt;Results[[#This Row],[away_spread]],1,0)</f>
        <v>1</v>
      </c>
    </row>
    <row r="265" spans="1:10">
      <c r="A265" s="17">
        <v>44877</v>
      </c>
      <c r="B265" t="s">
        <v>243</v>
      </c>
      <c r="C265">
        <v>50</v>
      </c>
      <c r="D265">
        <v>105</v>
      </c>
      <c r="E265" t="s">
        <v>314</v>
      </c>
      <c r="F265">
        <v>68</v>
      </c>
      <c r="G265">
        <v>-125</v>
      </c>
      <c r="H265">
        <v>1.5</v>
      </c>
      <c r="I265">
        <f>-(Results[[#This Row],[Away Final]]-Results[[#This Row],[Home Final]])</f>
        <v>18</v>
      </c>
      <c r="J265">
        <f>IF(Results[[#This Row],[Away_Actual]]&lt;Results[[#This Row],[away_spread]],1,0)</f>
        <v>0</v>
      </c>
    </row>
    <row r="266" spans="1:10">
      <c r="A266" s="17">
        <v>44877</v>
      </c>
      <c r="B266" t="s">
        <v>303</v>
      </c>
      <c r="C266">
        <v>53</v>
      </c>
      <c r="D266">
        <v>400</v>
      </c>
      <c r="E266" t="s">
        <v>350</v>
      </c>
      <c r="F266">
        <v>77</v>
      </c>
      <c r="G266">
        <v>-500</v>
      </c>
      <c r="H266">
        <v>10</v>
      </c>
      <c r="I266">
        <f>-(Results[[#This Row],[Away Final]]-Results[[#This Row],[Home Final]])</f>
        <v>24</v>
      </c>
      <c r="J266">
        <f>IF(Results[[#This Row],[Away_Actual]]&lt;Results[[#This Row],[away_spread]],1,0)</f>
        <v>0</v>
      </c>
    </row>
    <row r="267" spans="1:10">
      <c r="A267" s="17">
        <v>44877</v>
      </c>
      <c r="B267" t="s">
        <v>238</v>
      </c>
      <c r="C267">
        <v>69</v>
      </c>
      <c r="D267">
        <v>260</v>
      </c>
      <c r="E267" t="s">
        <v>273</v>
      </c>
      <c r="F267">
        <v>77</v>
      </c>
      <c r="G267">
        <v>-310</v>
      </c>
      <c r="H267">
        <v>7</v>
      </c>
      <c r="I267">
        <f>-(Results[[#This Row],[Away Final]]-Results[[#This Row],[Home Final]])</f>
        <v>8</v>
      </c>
      <c r="J267">
        <f>IF(Results[[#This Row],[Away_Actual]]&lt;Results[[#This Row],[away_spread]],1,0)</f>
        <v>0</v>
      </c>
    </row>
    <row r="268" spans="1:10">
      <c r="A268" s="17">
        <v>44877</v>
      </c>
      <c r="B268" t="s">
        <v>258</v>
      </c>
      <c r="C268">
        <v>80</v>
      </c>
      <c r="D268">
        <v>-145</v>
      </c>
      <c r="E268" t="s">
        <v>331</v>
      </c>
      <c r="F268">
        <v>91</v>
      </c>
      <c r="G268">
        <v>125</v>
      </c>
      <c r="H268">
        <v>-2.5</v>
      </c>
      <c r="I268">
        <f>-(Results[[#This Row],[Away Final]]-Results[[#This Row],[Home Final]])</f>
        <v>11</v>
      </c>
      <c r="J268">
        <f>IF(Results[[#This Row],[Away_Actual]]&lt;Results[[#This Row],[away_spread]],1,0)</f>
        <v>0</v>
      </c>
    </row>
    <row r="269" spans="1:10">
      <c r="A269" s="17">
        <v>44877</v>
      </c>
      <c r="B269" t="s">
        <v>199</v>
      </c>
      <c r="C269">
        <v>64</v>
      </c>
      <c r="D269">
        <v>100</v>
      </c>
      <c r="E269" t="s">
        <v>197</v>
      </c>
      <c r="F269">
        <v>67</v>
      </c>
      <c r="G269">
        <v>-120</v>
      </c>
      <c r="H269">
        <v>1</v>
      </c>
      <c r="I269">
        <f>-(Results[[#This Row],[Away Final]]-Results[[#This Row],[Home Final]])</f>
        <v>3</v>
      </c>
      <c r="J269">
        <f>IF(Results[[#This Row],[Away_Actual]]&lt;Results[[#This Row],[away_spread]],1,0)</f>
        <v>0</v>
      </c>
    </row>
    <row r="270" spans="1:10">
      <c r="A270" s="17">
        <v>44877</v>
      </c>
      <c r="B270" t="s">
        <v>146</v>
      </c>
      <c r="C270">
        <v>75</v>
      </c>
      <c r="D270">
        <v>200</v>
      </c>
      <c r="E270" t="s">
        <v>376</v>
      </c>
      <c r="F270">
        <v>85</v>
      </c>
      <c r="G270">
        <v>-240</v>
      </c>
      <c r="H270">
        <v>5.5</v>
      </c>
      <c r="I270">
        <f>-(Results[[#This Row],[Away Final]]-Results[[#This Row],[Home Final]])</f>
        <v>10</v>
      </c>
      <c r="J270">
        <f>IF(Results[[#This Row],[Away_Actual]]&lt;Results[[#This Row],[away_spread]],1,0)</f>
        <v>0</v>
      </c>
    </row>
    <row r="271" spans="1:10">
      <c r="A271" s="17">
        <v>44877</v>
      </c>
      <c r="B271" t="s">
        <v>232</v>
      </c>
      <c r="C271">
        <v>65</v>
      </c>
      <c r="D271">
        <v>900</v>
      </c>
      <c r="E271" t="s">
        <v>391</v>
      </c>
      <c r="F271">
        <v>73</v>
      </c>
      <c r="G271">
        <v>-1600</v>
      </c>
      <c r="H271">
        <v>14</v>
      </c>
      <c r="I271">
        <f>-(Results[[#This Row],[Away Final]]-Results[[#This Row],[Home Final]])</f>
        <v>8</v>
      </c>
      <c r="J271">
        <f>IF(Results[[#This Row],[Away_Actual]]&lt;Results[[#This Row],[away_spread]],1,0)</f>
        <v>1</v>
      </c>
    </row>
    <row r="272" spans="1:10">
      <c r="A272" s="17">
        <v>44877</v>
      </c>
      <c r="B272" t="s">
        <v>239</v>
      </c>
      <c r="C272">
        <v>78</v>
      </c>
      <c r="D272">
        <v>115</v>
      </c>
      <c r="E272" t="s">
        <v>249</v>
      </c>
      <c r="F272">
        <v>75</v>
      </c>
      <c r="G272">
        <v>-135</v>
      </c>
      <c r="H272">
        <v>2.5</v>
      </c>
      <c r="I272">
        <f>-(Results[[#This Row],[Away Final]]-Results[[#This Row],[Home Final]])</f>
        <v>-3</v>
      </c>
      <c r="J272">
        <f>IF(Results[[#This Row],[Away_Actual]]&lt;Results[[#This Row],[away_spread]],1,0)</f>
        <v>1</v>
      </c>
    </row>
    <row r="273" spans="1:10">
      <c r="A273" s="17">
        <v>44877</v>
      </c>
      <c r="B273" t="s">
        <v>115</v>
      </c>
      <c r="C273">
        <v>55</v>
      </c>
      <c r="D273">
        <v>125</v>
      </c>
      <c r="E273" t="s">
        <v>97</v>
      </c>
      <c r="F273">
        <v>62</v>
      </c>
      <c r="G273">
        <v>-145</v>
      </c>
      <c r="H273">
        <v>2.5</v>
      </c>
      <c r="I273">
        <f>-(Results[[#This Row],[Away Final]]-Results[[#This Row],[Home Final]])</f>
        <v>7</v>
      </c>
      <c r="J273">
        <f>IF(Results[[#This Row],[Away_Actual]]&lt;Results[[#This Row],[away_spread]],1,0)</f>
        <v>0</v>
      </c>
    </row>
    <row r="274" spans="1:10">
      <c r="A274" s="17">
        <v>44877</v>
      </c>
      <c r="B274" t="s">
        <v>54</v>
      </c>
      <c r="C274">
        <v>79</v>
      </c>
      <c r="D274">
        <v>650</v>
      </c>
      <c r="E274" t="s">
        <v>177</v>
      </c>
      <c r="F274">
        <v>85</v>
      </c>
      <c r="G274">
        <v>-1000</v>
      </c>
      <c r="H274">
        <v>12.5</v>
      </c>
      <c r="I274">
        <f>-(Results[[#This Row],[Away Final]]-Results[[#This Row],[Home Final]])</f>
        <v>6</v>
      </c>
      <c r="J274">
        <f>IF(Results[[#This Row],[Away_Actual]]&lt;Results[[#This Row],[away_spread]],1,0)</f>
        <v>1</v>
      </c>
    </row>
    <row r="275" spans="1:10">
      <c r="A275" s="17">
        <v>44877</v>
      </c>
      <c r="B275" t="s">
        <v>362</v>
      </c>
      <c r="C275">
        <v>65</v>
      </c>
      <c r="D275">
        <v>750</v>
      </c>
      <c r="E275" t="s">
        <v>337</v>
      </c>
      <c r="F275">
        <v>89</v>
      </c>
      <c r="G275">
        <v>-1200</v>
      </c>
      <c r="H275">
        <v>13.5</v>
      </c>
      <c r="I275">
        <f>-(Results[[#This Row],[Away Final]]-Results[[#This Row],[Home Final]])</f>
        <v>24</v>
      </c>
      <c r="J275">
        <f>IF(Results[[#This Row],[Away_Actual]]&lt;Results[[#This Row],[away_spread]],1,0)</f>
        <v>0</v>
      </c>
    </row>
    <row r="276" spans="1:10">
      <c r="A276" s="17">
        <v>44877</v>
      </c>
      <c r="B276" t="s">
        <v>59</v>
      </c>
      <c r="C276">
        <v>65</v>
      </c>
      <c r="D276">
        <v>1900</v>
      </c>
      <c r="E276" t="s">
        <v>407</v>
      </c>
      <c r="F276">
        <v>83</v>
      </c>
      <c r="G276">
        <v>-9000</v>
      </c>
      <c r="H276">
        <v>24</v>
      </c>
      <c r="I276">
        <f>-(Results[[#This Row],[Away Final]]-Results[[#This Row],[Home Final]])</f>
        <v>18</v>
      </c>
      <c r="J276">
        <f>IF(Results[[#This Row],[Away_Actual]]&lt;Results[[#This Row],[away_spread]],1,0)</f>
        <v>1</v>
      </c>
    </row>
    <row r="277" spans="1:10">
      <c r="A277" s="17">
        <v>44877</v>
      </c>
      <c r="B277" t="s">
        <v>278</v>
      </c>
      <c r="C277">
        <v>71</v>
      </c>
      <c r="D277">
        <v>320</v>
      </c>
      <c r="E277" t="s">
        <v>129</v>
      </c>
      <c r="F277">
        <v>83</v>
      </c>
      <c r="G277">
        <v>-380</v>
      </c>
      <c r="H277">
        <v>7.5</v>
      </c>
      <c r="I277">
        <f>-(Results[[#This Row],[Away Final]]-Results[[#This Row],[Home Final]])</f>
        <v>12</v>
      </c>
      <c r="J277">
        <f>IF(Results[[#This Row],[Away_Actual]]&lt;Results[[#This Row],[away_spread]],1,0)</f>
        <v>0</v>
      </c>
    </row>
    <row r="278" spans="1:10">
      <c r="A278" s="17">
        <v>44877</v>
      </c>
      <c r="B278" t="s">
        <v>244</v>
      </c>
      <c r="C278">
        <v>44</v>
      </c>
      <c r="D278">
        <v>1200</v>
      </c>
      <c r="E278" t="s">
        <v>46</v>
      </c>
      <c r="F278">
        <v>80</v>
      </c>
      <c r="G278">
        <v>-3000</v>
      </c>
      <c r="H278">
        <v>17</v>
      </c>
      <c r="I278">
        <f>-(Results[[#This Row],[Away Final]]-Results[[#This Row],[Home Final]])</f>
        <v>36</v>
      </c>
      <c r="J278">
        <f>IF(Results[[#This Row],[Away_Actual]]&lt;Results[[#This Row],[away_spread]],1,0)</f>
        <v>0</v>
      </c>
    </row>
    <row r="279" spans="1:10">
      <c r="A279" s="17">
        <v>44877</v>
      </c>
      <c r="B279" t="s">
        <v>92</v>
      </c>
      <c r="C279">
        <v>76</v>
      </c>
      <c r="D279">
        <v>375</v>
      </c>
      <c r="F279">
        <v>81</v>
      </c>
      <c r="G279">
        <v>-450</v>
      </c>
      <c r="H279">
        <v>9.5</v>
      </c>
      <c r="I279">
        <f>-(Results[[#This Row],[Away Final]]-Results[[#This Row],[Home Final]])</f>
        <v>5</v>
      </c>
      <c r="J279">
        <f>IF(Results[[#This Row],[Away_Actual]]&lt;Results[[#This Row],[away_spread]],1,0)</f>
        <v>1</v>
      </c>
    </row>
    <row r="280" spans="1:10">
      <c r="A280" s="17">
        <v>44877</v>
      </c>
      <c r="B280" t="s">
        <v>49</v>
      </c>
      <c r="C280">
        <v>54</v>
      </c>
      <c r="D280">
        <v>1300</v>
      </c>
      <c r="E280" t="s">
        <v>324</v>
      </c>
      <c r="F280">
        <v>69</v>
      </c>
      <c r="G280">
        <v>-3500</v>
      </c>
      <c r="H280">
        <v>19.5</v>
      </c>
      <c r="I280">
        <f>-(Results[[#This Row],[Away Final]]-Results[[#This Row],[Home Final]])</f>
        <v>15</v>
      </c>
      <c r="J280">
        <f>IF(Results[[#This Row],[Away_Actual]]&lt;Results[[#This Row],[away_spread]],1,0)</f>
        <v>1</v>
      </c>
    </row>
    <row r="281" spans="1:10">
      <c r="A281" s="17">
        <v>44877</v>
      </c>
      <c r="B281" t="s">
        <v>173</v>
      </c>
      <c r="C281">
        <v>73</v>
      </c>
      <c r="D281">
        <v>200</v>
      </c>
      <c r="E281" t="s">
        <v>339</v>
      </c>
      <c r="F281">
        <v>72</v>
      </c>
      <c r="G281">
        <v>-240</v>
      </c>
      <c r="H281">
        <v>5.5</v>
      </c>
      <c r="I281">
        <f>-(Results[[#This Row],[Away Final]]-Results[[#This Row],[Home Final]])</f>
        <v>-1</v>
      </c>
      <c r="J281">
        <f>IF(Results[[#This Row],[Away_Actual]]&lt;Results[[#This Row],[away_spread]],1,0)</f>
        <v>1</v>
      </c>
    </row>
    <row r="282" spans="1:10">
      <c r="A282" s="17">
        <v>44877</v>
      </c>
      <c r="B282" t="s">
        <v>261</v>
      </c>
      <c r="C282">
        <v>82</v>
      </c>
      <c r="D282">
        <v>550</v>
      </c>
      <c r="E282" t="s">
        <v>309</v>
      </c>
      <c r="F282">
        <v>77</v>
      </c>
      <c r="G282">
        <v>-800</v>
      </c>
      <c r="H282">
        <v>11.5</v>
      </c>
      <c r="I282">
        <f>-(Results[[#This Row],[Away Final]]-Results[[#This Row],[Home Final]])</f>
        <v>-5</v>
      </c>
      <c r="J282">
        <f>IF(Results[[#This Row],[Away_Actual]]&lt;Results[[#This Row],[away_spread]],1,0)</f>
        <v>1</v>
      </c>
    </row>
    <row r="283" spans="1:10">
      <c r="A283" s="17">
        <v>44877</v>
      </c>
      <c r="B283" t="s">
        <v>49</v>
      </c>
      <c r="C283">
        <v>54</v>
      </c>
      <c r="D283">
        <v>1300</v>
      </c>
      <c r="E283" t="s">
        <v>690</v>
      </c>
      <c r="F283">
        <v>69</v>
      </c>
      <c r="G283">
        <v>-3500</v>
      </c>
      <c r="H283">
        <v>19.5</v>
      </c>
      <c r="I283">
        <f>-(Results[[#This Row],[Away Final]]-Results[[#This Row],[Home Final]])</f>
        <v>15</v>
      </c>
      <c r="J283">
        <f>IF(Results[[#This Row],[Away_Actual]]&lt;Results[[#This Row],[away_spread]],1,0)</f>
        <v>1</v>
      </c>
    </row>
    <row r="284" spans="1:10">
      <c r="A284" s="17">
        <v>44877</v>
      </c>
      <c r="B284" t="s">
        <v>25</v>
      </c>
      <c r="C284">
        <v>52</v>
      </c>
      <c r="D284">
        <v>1200</v>
      </c>
      <c r="E284" t="s">
        <v>43</v>
      </c>
      <c r="F284">
        <v>61</v>
      </c>
      <c r="G284">
        <v>-3000</v>
      </c>
      <c r="H284">
        <v>18.5</v>
      </c>
      <c r="I284">
        <f>-(Results[[#This Row],[Away Final]]-Results[[#This Row],[Home Final]])</f>
        <v>9</v>
      </c>
      <c r="J284">
        <f>IF(Results[[#This Row],[Away_Actual]]&lt;Results[[#This Row],[away_spread]],1,0)</f>
        <v>1</v>
      </c>
    </row>
    <row r="285" spans="1:10">
      <c r="A285" s="17">
        <v>44877</v>
      </c>
      <c r="B285" t="s">
        <v>158</v>
      </c>
      <c r="C285">
        <v>69</v>
      </c>
      <c r="D285">
        <v>-175</v>
      </c>
      <c r="E285" t="s">
        <v>105</v>
      </c>
      <c r="F285">
        <v>67</v>
      </c>
      <c r="G285">
        <v>155</v>
      </c>
      <c r="H285">
        <v>-4</v>
      </c>
      <c r="I285">
        <f>-(Results[[#This Row],[Away Final]]-Results[[#This Row],[Home Final]])</f>
        <v>-2</v>
      </c>
      <c r="J285">
        <f>IF(Results[[#This Row],[Away_Actual]]&lt;Results[[#This Row],[away_spread]],1,0)</f>
        <v>0</v>
      </c>
    </row>
    <row r="286" spans="1:10">
      <c r="A286" s="17">
        <v>44877</v>
      </c>
      <c r="B286" t="s">
        <v>100</v>
      </c>
      <c r="C286">
        <v>66</v>
      </c>
      <c r="D286">
        <v>1100</v>
      </c>
      <c r="E286" t="s">
        <v>253</v>
      </c>
      <c r="F286">
        <v>57</v>
      </c>
      <c r="G286">
        <v>-2100</v>
      </c>
      <c r="H286">
        <v>15.5</v>
      </c>
      <c r="I286">
        <f>-(Results[[#This Row],[Away Final]]-Results[[#This Row],[Home Final]])</f>
        <v>-9</v>
      </c>
      <c r="J286">
        <f>IF(Results[[#This Row],[Away_Actual]]&lt;Results[[#This Row],[away_spread]],1,0)</f>
        <v>1</v>
      </c>
    </row>
    <row r="287" spans="1:10">
      <c r="A287" s="17">
        <v>44877</v>
      </c>
      <c r="B287" t="s">
        <v>71</v>
      </c>
      <c r="C287">
        <v>80</v>
      </c>
      <c r="D287">
        <v>-300</v>
      </c>
      <c r="E287" t="s">
        <v>247</v>
      </c>
      <c r="F287">
        <v>84</v>
      </c>
      <c r="G287">
        <v>250</v>
      </c>
      <c r="H287">
        <v>-7</v>
      </c>
      <c r="I287">
        <f>-(Results[[#This Row],[Away Final]]-Results[[#This Row],[Home Final]])</f>
        <v>4</v>
      </c>
      <c r="J287">
        <f>IF(Results[[#This Row],[Away_Actual]]&lt;Results[[#This Row],[away_spread]],1,0)</f>
        <v>0</v>
      </c>
    </row>
    <row r="288" spans="1:10">
      <c r="A288" s="17">
        <v>44877</v>
      </c>
      <c r="B288" t="s">
        <v>289</v>
      </c>
      <c r="C288">
        <v>59</v>
      </c>
      <c r="D288">
        <v>-125</v>
      </c>
      <c r="E288" t="s">
        <v>30</v>
      </c>
      <c r="F288">
        <v>57</v>
      </c>
      <c r="G288">
        <v>105</v>
      </c>
      <c r="H288">
        <v>-1.5</v>
      </c>
      <c r="I288">
        <f>-(Results[[#This Row],[Away Final]]-Results[[#This Row],[Home Final]])</f>
        <v>-2</v>
      </c>
      <c r="J288">
        <f>IF(Results[[#This Row],[Away_Actual]]&lt;Results[[#This Row],[away_spread]],1,0)</f>
        <v>1</v>
      </c>
    </row>
    <row r="289" spans="1:10">
      <c r="A289" s="17">
        <v>44877</v>
      </c>
      <c r="B289" t="s">
        <v>383</v>
      </c>
      <c r="C289">
        <v>62</v>
      </c>
      <c r="D289">
        <v>170</v>
      </c>
      <c r="E289" t="s">
        <v>242</v>
      </c>
      <c r="F289">
        <v>75</v>
      </c>
      <c r="G289">
        <v>-190</v>
      </c>
      <c r="H289">
        <v>4.5</v>
      </c>
      <c r="I289">
        <f>-(Results[[#This Row],[Away Final]]-Results[[#This Row],[Home Final]])</f>
        <v>13</v>
      </c>
      <c r="J289">
        <f>IF(Results[[#This Row],[Away_Actual]]&lt;Results[[#This Row],[away_spread]],1,0)</f>
        <v>0</v>
      </c>
    </row>
    <row r="290" spans="1:10">
      <c r="A290" s="17">
        <v>44877</v>
      </c>
      <c r="B290" t="s">
        <v>216</v>
      </c>
      <c r="C290">
        <v>63</v>
      </c>
      <c r="D290">
        <v>220</v>
      </c>
      <c r="E290" t="s">
        <v>200</v>
      </c>
      <c r="F290">
        <v>69</v>
      </c>
      <c r="G290">
        <v>-260</v>
      </c>
      <c r="H290">
        <v>6</v>
      </c>
      <c r="I290">
        <f>-(Results[[#This Row],[Away Final]]-Results[[#This Row],[Home Final]])</f>
        <v>6</v>
      </c>
      <c r="J290">
        <f>IF(Results[[#This Row],[Away_Actual]]&lt;Results[[#This Row],[away_spread]],1,0)</f>
        <v>0</v>
      </c>
    </row>
    <row r="291" spans="1:10">
      <c r="A291" s="17">
        <v>44877</v>
      </c>
      <c r="B291" t="s">
        <v>112</v>
      </c>
      <c r="C291">
        <v>70</v>
      </c>
      <c r="D291">
        <v>250</v>
      </c>
      <c r="E291" t="s">
        <v>327</v>
      </c>
      <c r="F291">
        <v>66</v>
      </c>
      <c r="G291">
        <v>-300</v>
      </c>
      <c r="H291">
        <v>7.5</v>
      </c>
      <c r="I291">
        <f>-(Results[[#This Row],[Away Final]]-Results[[#This Row],[Home Final]])</f>
        <v>-4</v>
      </c>
      <c r="J291">
        <f>IF(Results[[#This Row],[Away_Actual]]&lt;Results[[#This Row],[away_spread]],1,0)</f>
        <v>1</v>
      </c>
    </row>
    <row r="292" spans="1:10">
      <c r="A292" s="17">
        <v>44877</v>
      </c>
      <c r="B292" t="s">
        <v>168</v>
      </c>
      <c r="C292">
        <v>58</v>
      </c>
      <c r="D292">
        <v>1100</v>
      </c>
      <c r="E292" t="s">
        <v>267</v>
      </c>
      <c r="F292">
        <v>92</v>
      </c>
      <c r="G292">
        <v>-2500</v>
      </c>
      <c r="H292">
        <v>17</v>
      </c>
      <c r="I292">
        <f>-(Results[[#This Row],[Away Final]]-Results[[#This Row],[Home Final]])</f>
        <v>34</v>
      </c>
      <c r="J292">
        <f>IF(Results[[#This Row],[Away_Actual]]&lt;Results[[#This Row],[away_spread]],1,0)</f>
        <v>0</v>
      </c>
    </row>
    <row r="293" spans="1:10">
      <c r="A293" s="17">
        <v>44877</v>
      </c>
      <c r="B293" t="s">
        <v>172</v>
      </c>
      <c r="C293">
        <v>70</v>
      </c>
      <c r="D293">
        <v>400</v>
      </c>
      <c r="E293" t="s">
        <v>280</v>
      </c>
      <c r="F293">
        <v>81</v>
      </c>
      <c r="G293">
        <v>-500</v>
      </c>
      <c r="H293">
        <v>9.5</v>
      </c>
      <c r="I293">
        <f>-(Results[[#This Row],[Away Final]]-Results[[#This Row],[Home Final]])</f>
        <v>11</v>
      </c>
      <c r="J293">
        <f>IF(Results[[#This Row],[Away_Actual]]&lt;Results[[#This Row],[away_spread]],1,0)</f>
        <v>0</v>
      </c>
    </row>
    <row r="294" spans="1:10">
      <c r="A294" s="17">
        <v>44878</v>
      </c>
      <c r="B294" t="s">
        <v>361</v>
      </c>
      <c r="C294">
        <v>77</v>
      </c>
      <c r="D294">
        <v>2000</v>
      </c>
      <c r="E294" t="s">
        <v>125</v>
      </c>
      <c r="F294">
        <v>94</v>
      </c>
      <c r="G294">
        <v>-8000</v>
      </c>
      <c r="H294">
        <v>26.5</v>
      </c>
      <c r="I294">
        <f>-(Results[[#This Row],[Away Final]]-Results[[#This Row],[Home Final]])</f>
        <v>17</v>
      </c>
      <c r="J294">
        <f>IF(Results[[#This Row],[Away_Actual]]&lt;Results[[#This Row],[away_spread]],1,0)</f>
        <v>1</v>
      </c>
    </row>
    <row r="295" spans="1:10">
      <c r="A295" s="17">
        <v>44878</v>
      </c>
      <c r="B295" t="s">
        <v>78</v>
      </c>
      <c r="C295">
        <v>80</v>
      </c>
      <c r="D295">
        <v>-175</v>
      </c>
      <c r="E295" t="s">
        <v>131</v>
      </c>
      <c r="F295">
        <v>74</v>
      </c>
      <c r="G295">
        <v>155</v>
      </c>
      <c r="H295">
        <v>-3.5</v>
      </c>
      <c r="I295">
        <f>-(Results[[#This Row],[Away Final]]-Results[[#This Row],[Home Final]])</f>
        <v>-6</v>
      </c>
      <c r="J295">
        <f>IF(Results[[#This Row],[Away_Actual]]&lt;Results[[#This Row],[away_spread]],1,0)</f>
        <v>1</v>
      </c>
    </row>
    <row r="296" spans="1:10">
      <c r="A296" s="17">
        <v>44878</v>
      </c>
      <c r="B296" t="s">
        <v>208</v>
      </c>
      <c r="C296">
        <v>66</v>
      </c>
      <c r="D296">
        <v>-800</v>
      </c>
      <c r="E296" t="s">
        <v>127</v>
      </c>
      <c r="F296">
        <v>67</v>
      </c>
      <c r="G296">
        <v>550</v>
      </c>
      <c r="H296">
        <v>-11.5</v>
      </c>
      <c r="I296">
        <f>-(Results[[#This Row],[Away Final]]-Results[[#This Row],[Home Final]])</f>
        <v>1</v>
      </c>
      <c r="J296">
        <f>IF(Results[[#This Row],[Away_Actual]]&lt;Results[[#This Row],[away_spread]],1,0)</f>
        <v>0</v>
      </c>
    </row>
    <row r="297" spans="1:10">
      <c r="A297" s="17">
        <v>44878</v>
      </c>
      <c r="B297" t="s">
        <v>67</v>
      </c>
      <c r="C297">
        <v>33</v>
      </c>
      <c r="D297">
        <v>375</v>
      </c>
      <c r="E297" t="s">
        <v>682</v>
      </c>
      <c r="F297">
        <v>63</v>
      </c>
      <c r="G297">
        <v>-450</v>
      </c>
      <c r="H297">
        <v>10</v>
      </c>
      <c r="I297">
        <f>-(Results[[#This Row],[Away Final]]-Results[[#This Row],[Home Final]])</f>
        <v>30</v>
      </c>
      <c r="J297">
        <f>IF(Results[[#This Row],[Away_Actual]]&lt;Results[[#This Row],[away_spread]],1,0)</f>
        <v>0</v>
      </c>
    </row>
    <row r="298" spans="1:10">
      <c r="A298" s="17">
        <v>44878</v>
      </c>
      <c r="B298" t="s">
        <v>190</v>
      </c>
      <c r="C298">
        <v>72</v>
      </c>
      <c r="D298">
        <v>180</v>
      </c>
      <c r="E298" t="s">
        <v>686</v>
      </c>
      <c r="F298">
        <v>79</v>
      </c>
      <c r="G298">
        <v>-210</v>
      </c>
      <c r="H298">
        <v>5</v>
      </c>
      <c r="I298">
        <f>-(Results[[#This Row],[Away Final]]-Results[[#This Row],[Home Final]])</f>
        <v>7</v>
      </c>
      <c r="J298">
        <f>IF(Results[[#This Row],[Away_Actual]]&lt;Results[[#This Row],[away_spread]],1,0)</f>
        <v>0</v>
      </c>
    </row>
    <row r="299" spans="1:10">
      <c r="A299" s="17">
        <v>44878</v>
      </c>
      <c r="B299" t="s">
        <v>152</v>
      </c>
      <c r="C299">
        <v>62</v>
      </c>
      <c r="D299">
        <v>1500</v>
      </c>
      <c r="E299" t="s">
        <v>141</v>
      </c>
      <c r="F299">
        <v>91</v>
      </c>
      <c r="G299">
        <v>-5000</v>
      </c>
      <c r="H299">
        <v>18.5</v>
      </c>
      <c r="I299">
        <f>-(Results[[#This Row],[Away Final]]-Results[[#This Row],[Home Final]])</f>
        <v>29</v>
      </c>
      <c r="J299">
        <f>IF(Results[[#This Row],[Away_Actual]]&lt;Results[[#This Row],[away_spread]],1,0)</f>
        <v>0</v>
      </c>
    </row>
    <row r="300" spans="1:10">
      <c r="A300" s="17">
        <v>44878</v>
      </c>
      <c r="B300" t="s">
        <v>206</v>
      </c>
      <c r="C300">
        <v>91</v>
      </c>
      <c r="D300">
        <v>210</v>
      </c>
      <c r="F300">
        <v>86</v>
      </c>
      <c r="G300">
        <v>-250</v>
      </c>
      <c r="H300">
        <v>5.5</v>
      </c>
      <c r="I300">
        <f>-(Results[[#This Row],[Away Final]]-Results[[#This Row],[Home Final]])</f>
        <v>-5</v>
      </c>
      <c r="J300">
        <f>IF(Results[[#This Row],[Away_Actual]]&lt;Results[[#This Row],[away_spread]],1,0)</f>
        <v>1</v>
      </c>
    </row>
    <row r="301" spans="1:10">
      <c r="A301" s="17">
        <v>44878</v>
      </c>
      <c r="B301" t="s">
        <v>279</v>
      </c>
      <c r="C301">
        <v>65</v>
      </c>
      <c r="D301">
        <v>200</v>
      </c>
      <c r="E301" t="s">
        <v>157</v>
      </c>
      <c r="F301">
        <v>81</v>
      </c>
      <c r="G301">
        <v>-240</v>
      </c>
      <c r="H301">
        <v>5.5</v>
      </c>
      <c r="I301">
        <f>-(Results[[#This Row],[Away Final]]-Results[[#This Row],[Home Final]])</f>
        <v>16</v>
      </c>
      <c r="J301">
        <f>IF(Results[[#This Row],[Away_Actual]]&lt;Results[[#This Row],[away_spread]],1,0)</f>
        <v>0</v>
      </c>
    </row>
    <row r="302" spans="1:10">
      <c r="A302" s="17">
        <v>44878</v>
      </c>
      <c r="B302" t="s">
        <v>188</v>
      </c>
      <c r="C302">
        <v>71</v>
      </c>
      <c r="D302">
        <v>330</v>
      </c>
      <c r="F302">
        <v>83</v>
      </c>
      <c r="G302">
        <v>-400</v>
      </c>
      <c r="H302">
        <v>8.5</v>
      </c>
      <c r="I302">
        <f>-(Results[[#This Row],[Away Final]]-Results[[#This Row],[Home Final]])</f>
        <v>12</v>
      </c>
      <c r="J302">
        <f>IF(Results[[#This Row],[Away_Actual]]&lt;Results[[#This Row],[away_spread]],1,0)</f>
        <v>0</v>
      </c>
    </row>
    <row r="303" spans="1:10">
      <c r="A303" s="17">
        <v>44878</v>
      </c>
      <c r="B303" t="s">
        <v>245</v>
      </c>
      <c r="C303">
        <v>74</v>
      </c>
      <c r="D303">
        <v>160</v>
      </c>
      <c r="E303" t="s">
        <v>262</v>
      </c>
      <c r="F303">
        <v>77</v>
      </c>
      <c r="G303">
        <v>-180</v>
      </c>
      <c r="H303">
        <v>4</v>
      </c>
      <c r="I303">
        <f>-(Results[[#This Row],[Away Final]]-Results[[#This Row],[Home Final]])</f>
        <v>3</v>
      </c>
      <c r="J303">
        <f>IF(Results[[#This Row],[Away_Actual]]&lt;Results[[#This Row],[away_spread]],1,0)</f>
        <v>1</v>
      </c>
    </row>
    <row r="304" spans="1:10">
      <c r="A304" s="17">
        <v>44878</v>
      </c>
      <c r="B304" t="s">
        <v>150</v>
      </c>
      <c r="C304">
        <v>47</v>
      </c>
      <c r="D304">
        <v>1400</v>
      </c>
      <c r="E304" t="s">
        <v>195</v>
      </c>
      <c r="F304">
        <v>80</v>
      </c>
      <c r="G304">
        <v>-3500</v>
      </c>
      <c r="H304">
        <v>22</v>
      </c>
      <c r="I304">
        <f>-(Results[[#This Row],[Away Final]]-Results[[#This Row],[Home Final]])</f>
        <v>33</v>
      </c>
      <c r="J304">
        <f>IF(Results[[#This Row],[Away_Actual]]&lt;Results[[#This Row],[away_spread]],1,0)</f>
        <v>0</v>
      </c>
    </row>
    <row r="305" spans="1:10">
      <c r="A305" s="17">
        <v>44878</v>
      </c>
      <c r="B305" t="s">
        <v>356</v>
      </c>
      <c r="C305">
        <v>43</v>
      </c>
      <c r="D305">
        <v>1400</v>
      </c>
      <c r="E305" t="s">
        <v>287</v>
      </c>
      <c r="F305">
        <v>80</v>
      </c>
      <c r="G305">
        <v>-4000</v>
      </c>
      <c r="H305">
        <v>19.5</v>
      </c>
      <c r="I305">
        <f>-(Results[[#This Row],[Away Final]]-Results[[#This Row],[Home Final]])</f>
        <v>37</v>
      </c>
      <c r="J305">
        <f>IF(Results[[#This Row],[Away_Actual]]&lt;Results[[#This Row],[away_spread]],1,0)</f>
        <v>0</v>
      </c>
    </row>
    <row r="306" spans="1:10">
      <c r="A306" s="17">
        <v>44878</v>
      </c>
      <c r="B306" t="s">
        <v>88</v>
      </c>
      <c r="C306">
        <v>76</v>
      </c>
      <c r="D306">
        <v>1900</v>
      </c>
      <c r="E306" t="s">
        <v>74</v>
      </c>
      <c r="F306">
        <v>72</v>
      </c>
      <c r="G306">
        <v>-9000</v>
      </c>
      <c r="H306">
        <v>22.5</v>
      </c>
      <c r="I306">
        <f>-(Results[[#This Row],[Away Final]]-Results[[#This Row],[Home Final]])</f>
        <v>-4</v>
      </c>
      <c r="J306">
        <f>IF(Results[[#This Row],[Away_Actual]]&lt;Results[[#This Row],[away_spread]],1,0)</f>
        <v>1</v>
      </c>
    </row>
    <row r="307" spans="1:10">
      <c r="A307" s="17">
        <v>44878</v>
      </c>
      <c r="B307" t="s">
        <v>83</v>
      </c>
      <c r="C307">
        <v>51</v>
      </c>
      <c r="D307">
        <v>220</v>
      </c>
      <c r="E307" t="s">
        <v>81</v>
      </c>
      <c r="F307">
        <v>71</v>
      </c>
      <c r="G307">
        <v>-260</v>
      </c>
      <c r="H307">
        <v>6.5</v>
      </c>
      <c r="I307">
        <f>-(Results[[#This Row],[Away Final]]-Results[[#This Row],[Home Final]])</f>
        <v>20</v>
      </c>
      <c r="J307">
        <f>IF(Results[[#This Row],[Away_Actual]]&lt;Results[[#This Row],[away_spread]],1,0)</f>
        <v>0</v>
      </c>
    </row>
    <row r="308" spans="1:10">
      <c r="A308" s="17">
        <v>44878</v>
      </c>
      <c r="B308" t="s">
        <v>64</v>
      </c>
      <c r="C308">
        <v>70</v>
      </c>
      <c r="D308">
        <v>135</v>
      </c>
      <c r="E308" t="s">
        <v>689</v>
      </c>
      <c r="F308">
        <v>75</v>
      </c>
      <c r="G308">
        <v>-155</v>
      </c>
      <c r="H308">
        <v>3</v>
      </c>
      <c r="I308">
        <f>-(Results[[#This Row],[Away Final]]-Results[[#This Row],[Home Final]])</f>
        <v>5</v>
      </c>
      <c r="J308">
        <f>IF(Results[[#This Row],[Away_Actual]]&lt;Results[[#This Row],[away_spread]],1,0)</f>
        <v>0</v>
      </c>
    </row>
    <row r="309" spans="1:10">
      <c r="A309" s="17">
        <v>44878</v>
      </c>
      <c r="B309" t="s">
        <v>230</v>
      </c>
      <c r="C309">
        <v>85</v>
      </c>
      <c r="D309">
        <v>-170</v>
      </c>
      <c r="E309" t="s">
        <v>215</v>
      </c>
      <c r="F309">
        <v>94</v>
      </c>
      <c r="G309">
        <v>150</v>
      </c>
      <c r="H309">
        <v>-3.5</v>
      </c>
      <c r="I309">
        <f>-(Results[[#This Row],[Away Final]]-Results[[#This Row],[Home Final]])</f>
        <v>9</v>
      </c>
      <c r="J309">
        <f>IF(Results[[#This Row],[Away_Actual]]&lt;Results[[#This Row],[away_spread]],1,0)</f>
        <v>0</v>
      </c>
    </row>
    <row r="310" spans="1:10">
      <c r="A310" s="17">
        <v>44878</v>
      </c>
      <c r="B310" t="s">
        <v>85</v>
      </c>
      <c r="C310">
        <v>69</v>
      </c>
      <c r="D310">
        <v>1100</v>
      </c>
      <c r="E310" t="s">
        <v>228</v>
      </c>
      <c r="F310">
        <v>87</v>
      </c>
      <c r="G310">
        <v>-2500</v>
      </c>
      <c r="H310">
        <v>16</v>
      </c>
      <c r="I310">
        <f>-(Results[[#This Row],[Away Final]]-Results[[#This Row],[Home Final]])</f>
        <v>18</v>
      </c>
      <c r="J310">
        <f>IF(Results[[#This Row],[Away_Actual]]&lt;Results[[#This Row],[away_spread]],1,0)</f>
        <v>0</v>
      </c>
    </row>
    <row r="311" spans="1:10">
      <c r="A311" s="17">
        <v>44878</v>
      </c>
      <c r="B311" t="s">
        <v>344</v>
      </c>
      <c r="C311">
        <v>47</v>
      </c>
      <c r="D311">
        <v>280</v>
      </c>
      <c r="E311" t="s">
        <v>32</v>
      </c>
      <c r="F311">
        <v>84</v>
      </c>
      <c r="G311">
        <v>-340</v>
      </c>
      <c r="H311">
        <v>7.5</v>
      </c>
      <c r="I311">
        <f>-(Results[[#This Row],[Away Final]]-Results[[#This Row],[Home Final]])</f>
        <v>37</v>
      </c>
      <c r="J311">
        <f>IF(Results[[#This Row],[Away_Actual]]&lt;Results[[#This Row],[away_spread]],1,0)</f>
        <v>0</v>
      </c>
    </row>
    <row r="312" spans="1:10">
      <c r="A312" s="17">
        <v>44878</v>
      </c>
      <c r="B312" t="s">
        <v>170</v>
      </c>
      <c r="C312">
        <v>81</v>
      </c>
      <c r="D312">
        <v>475</v>
      </c>
      <c r="E312" t="s">
        <v>265</v>
      </c>
      <c r="F312">
        <v>88</v>
      </c>
      <c r="G312">
        <v>-650</v>
      </c>
      <c r="H312">
        <v>10.5</v>
      </c>
      <c r="I312">
        <f>-(Results[[#This Row],[Away Final]]-Results[[#This Row],[Home Final]])</f>
        <v>7</v>
      </c>
      <c r="J312">
        <f>IF(Results[[#This Row],[Away_Actual]]&lt;Results[[#This Row],[away_spread]],1,0)</f>
        <v>1</v>
      </c>
    </row>
    <row r="313" spans="1:10">
      <c r="A313" s="17">
        <v>44878</v>
      </c>
      <c r="B313" t="s">
        <v>93</v>
      </c>
      <c r="C313">
        <v>60</v>
      </c>
      <c r="D313">
        <v>250</v>
      </c>
      <c r="E313" t="s">
        <v>275</v>
      </c>
      <c r="F313">
        <v>76</v>
      </c>
      <c r="G313">
        <v>-300</v>
      </c>
      <c r="H313">
        <v>7</v>
      </c>
      <c r="I313">
        <f>-(Results[[#This Row],[Away Final]]-Results[[#This Row],[Home Final]])</f>
        <v>16</v>
      </c>
      <c r="J313">
        <f>IF(Results[[#This Row],[Away_Actual]]&lt;Results[[#This Row],[away_spread]],1,0)</f>
        <v>0</v>
      </c>
    </row>
    <row r="314" spans="1:10">
      <c r="A314" s="17">
        <v>44878</v>
      </c>
      <c r="B314" t="s">
        <v>229</v>
      </c>
      <c r="C314">
        <v>64</v>
      </c>
      <c r="D314">
        <v>1200</v>
      </c>
      <c r="E314" t="s">
        <v>377</v>
      </c>
      <c r="F314">
        <v>74</v>
      </c>
      <c r="G314">
        <v>-3000</v>
      </c>
      <c r="H314">
        <v>17.5</v>
      </c>
      <c r="I314">
        <f>-(Results[[#This Row],[Away Final]]-Results[[#This Row],[Home Final]])</f>
        <v>10</v>
      </c>
      <c r="J314">
        <f>IF(Results[[#This Row],[Away_Actual]]&lt;Results[[#This Row],[away_spread]],1,0)</f>
        <v>1</v>
      </c>
    </row>
    <row r="315" spans="1:10">
      <c r="A315" s="17">
        <v>44878</v>
      </c>
      <c r="B315" t="s">
        <v>285</v>
      </c>
      <c r="C315">
        <v>53</v>
      </c>
      <c r="D315">
        <v>-500</v>
      </c>
      <c r="E315" t="s">
        <v>91</v>
      </c>
      <c r="F315">
        <v>71</v>
      </c>
      <c r="G315">
        <v>400</v>
      </c>
      <c r="H315">
        <v>-9.5</v>
      </c>
      <c r="I315">
        <f>-(Results[[#This Row],[Away Final]]-Results[[#This Row],[Home Final]])</f>
        <v>18</v>
      </c>
      <c r="J315">
        <f>IF(Results[[#This Row],[Away_Actual]]&lt;Results[[#This Row],[away_spread]],1,0)</f>
        <v>0</v>
      </c>
    </row>
    <row r="316" spans="1:10">
      <c r="A316" s="17">
        <v>44878</v>
      </c>
      <c r="B316" t="s">
        <v>288</v>
      </c>
      <c r="C316">
        <v>91</v>
      </c>
      <c r="D316">
        <v>-420</v>
      </c>
      <c r="E316" t="s">
        <v>397</v>
      </c>
      <c r="F316">
        <v>62</v>
      </c>
      <c r="G316">
        <v>350</v>
      </c>
      <c r="H316">
        <v>-8.5</v>
      </c>
      <c r="I316">
        <f>-(Results[[#This Row],[Away Final]]-Results[[#This Row],[Home Final]])</f>
        <v>-29</v>
      </c>
      <c r="J316">
        <f>IF(Results[[#This Row],[Away_Actual]]&lt;Results[[#This Row],[away_spread]],1,0)</f>
        <v>1</v>
      </c>
    </row>
    <row r="317" spans="1:10">
      <c r="A317" s="17">
        <v>44878</v>
      </c>
      <c r="B317" t="s">
        <v>63</v>
      </c>
      <c r="C317">
        <v>85</v>
      </c>
      <c r="D317">
        <v>175</v>
      </c>
      <c r="E317" t="s">
        <v>237</v>
      </c>
      <c r="F317">
        <v>88</v>
      </c>
      <c r="G317">
        <v>-200</v>
      </c>
      <c r="H317">
        <v>4.5</v>
      </c>
      <c r="I317">
        <f>-(Results[[#This Row],[Away Final]]-Results[[#This Row],[Home Final]])</f>
        <v>3</v>
      </c>
      <c r="J317">
        <f>IF(Results[[#This Row],[Away_Actual]]&lt;Results[[#This Row],[away_spread]],1,0)</f>
        <v>1</v>
      </c>
    </row>
    <row r="318" spans="1:10">
      <c r="A318" s="17">
        <v>44878</v>
      </c>
      <c r="B318" t="s">
        <v>98</v>
      </c>
      <c r="C318">
        <v>53</v>
      </c>
      <c r="D318">
        <v>2000</v>
      </c>
      <c r="E318" t="s">
        <v>122</v>
      </c>
      <c r="F318">
        <v>82</v>
      </c>
      <c r="G318">
        <v>-8000</v>
      </c>
      <c r="H318">
        <v>28</v>
      </c>
      <c r="I318">
        <f>-(Results[[#This Row],[Away Final]]-Results[[#This Row],[Home Final]])</f>
        <v>29</v>
      </c>
      <c r="J318">
        <f>IF(Results[[#This Row],[Away_Actual]]&lt;Results[[#This Row],[away_spread]],1,0)</f>
        <v>0</v>
      </c>
    </row>
    <row r="319" spans="1:10">
      <c r="A319" s="17">
        <v>44878</v>
      </c>
      <c r="B319" t="s">
        <v>203</v>
      </c>
      <c r="C319">
        <v>70</v>
      </c>
      <c r="D319">
        <v>125</v>
      </c>
      <c r="E319" t="s">
        <v>147</v>
      </c>
      <c r="F319">
        <v>57</v>
      </c>
      <c r="G319">
        <v>-145</v>
      </c>
      <c r="H319">
        <v>3</v>
      </c>
      <c r="I319">
        <f>-(Results[[#This Row],[Away Final]]-Results[[#This Row],[Home Final]])</f>
        <v>-13</v>
      </c>
      <c r="J319">
        <f>IF(Results[[#This Row],[Away_Actual]]&lt;Results[[#This Row],[away_spread]],1,0)</f>
        <v>1</v>
      </c>
    </row>
    <row r="320" spans="1:10">
      <c r="A320" s="17">
        <v>44878</v>
      </c>
      <c r="B320" t="s">
        <v>248</v>
      </c>
      <c r="C320">
        <v>72</v>
      </c>
      <c r="D320">
        <v>-320</v>
      </c>
      <c r="E320" t="s">
        <v>223</v>
      </c>
      <c r="F320">
        <v>70</v>
      </c>
      <c r="G320">
        <v>265</v>
      </c>
      <c r="H320">
        <v>-7.5</v>
      </c>
      <c r="I320">
        <f>-(Results[[#This Row],[Away Final]]-Results[[#This Row],[Home Final]])</f>
        <v>-2</v>
      </c>
      <c r="J320">
        <f>IF(Results[[#This Row],[Away_Actual]]&lt;Results[[#This Row],[away_spread]],1,0)</f>
        <v>0</v>
      </c>
    </row>
    <row r="321" spans="1:10">
      <c r="A321" s="17">
        <v>44878</v>
      </c>
      <c r="B321" t="s">
        <v>425</v>
      </c>
      <c r="C321">
        <v>56</v>
      </c>
      <c r="D321">
        <v>900</v>
      </c>
      <c r="E321" t="s">
        <v>323</v>
      </c>
      <c r="F321">
        <v>73</v>
      </c>
      <c r="G321">
        <v>-1600</v>
      </c>
      <c r="H321">
        <v>15</v>
      </c>
      <c r="I321">
        <f>-(Results[[#This Row],[Away Final]]-Results[[#This Row],[Home Final]])</f>
        <v>17</v>
      </c>
      <c r="J321">
        <f>IF(Results[[#This Row],[Away_Actual]]&lt;Results[[#This Row],[away_spread]],1,0)</f>
        <v>0</v>
      </c>
    </row>
    <row r="322" spans="1:10">
      <c r="A322" s="17">
        <v>44878</v>
      </c>
      <c r="B322" t="s">
        <v>333</v>
      </c>
      <c r="C322">
        <v>71</v>
      </c>
      <c r="D322">
        <v>1500</v>
      </c>
      <c r="E322" t="s">
        <v>272</v>
      </c>
      <c r="F322">
        <v>75</v>
      </c>
      <c r="G322">
        <v>-5000</v>
      </c>
      <c r="H322">
        <v>21</v>
      </c>
      <c r="I322">
        <f>-(Results[[#This Row],[Away Final]]-Results[[#This Row],[Home Final]])</f>
        <v>4</v>
      </c>
      <c r="J322">
        <f>IF(Results[[#This Row],[Away_Actual]]&lt;Results[[#This Row],[away_spread]],1,0)</f>
        <v>1</v>
      </c>
    </row>
    <row r="323" spans="1:10">
      <c r="A323" s="17">
        <v>44879</v>
      </c>
      <c r="B323" t="s">
        <v>110</v>
      </c>
      <c r="C323">
        <v>79</v>
      </c>
      <c r="D323">
        <v>425</v>
      </c>
      <c r="E323" t="s">
        <v>16</v>
      </c>
      <c r="F323">
        <v>72</v>
      </c>
      <c r="G323">
        <v>-550</v>
      </c>
      <c r="H323">
        <v>10</v>
      </c>
      <c r="I323">
        <f>-(Results[[#This Row],[Away Final]]-Results[[#This Row],[Home Final]])</f>
        <v>-7</v>
      </c>
      <c r="J323">
        <f>IF(Results[[#This Row],[Away_Actual]]&lt;Results[[#This Row],[away_spread]],1,0)</f>
        <v>1</v>
      </c>
    </row>
    <row r="324" spans="1:10">
      <c r="A324" s="17">
        <v>44879</v>
      </c>
      <c r="B324" t="s">
        <v>69</v>
      </c>
      <c r="C324">
        <v>56</v>
      </c>
      <c r="D324">
        <v>1700</v>
      </c>
      <c r="E324" t="s">
        <v>374</v>
      </c>
      <c r="F324">
        <v>86</v>
      </c>
      <c r="G324">
        <v>-7000</v>
      </c>
      <c r="H324">
        <v>20.5</v>
      </c>
      <c r="I324">
        <f>-(Results[[#This Row],[Away Final]]-Results[[#This Row],[Home Final]])</f>
        <v>30</v>
      </c>
      <c r="J324">
        <f>IF(Results[[#This Row],[Away_Actual]]&lt;Results[[#This Row],[away_spread]],1,0)</f>
        <v>0</v>
      </c>
    </row>
    <row r="325" spans="1:10">
      <c r="A325" s="17">
        <v>44879</v>
      </c>
      <c r="B325" t="s">
        <v>132</v>
      </c>
      <c r="C325">
        <v>62</v>
      </c>
      <c r="D325">
        <v>160</v>
      </c>
      <c r="E325" t="s">
        <v>81</v>
      </c>
      <c r="F325">
        <v>59</v>
      </c>
      <c r="G325">
        <v>-180</v>
      </c>
      <c r="H325">
        <v>4</v>
      </c>
      <c r="I325">
        <f>-(Results[[#This Row],[Away Final]]-Results[[#This Row],[Home Final]])</f>
        <v>-3</v>
      </c>
      <c r="J325">
        <f>IF(Results[[#This Row],[Away_Actual]]&lt;Results[[#This Row],[away_spread]],1,0)</f>
        <v>1</v>
      </c>
    </row>
    <row r="326" spans="1:10">
      <c r="A326" s="17">
        <v>44879</v>
      </c>
      <c r="B326" t="s">
        <v>184</v>
      </c>
      <c r="C326">
        <v>74</v>
      </c>
      <c r="D326">
        <v>250</v>
      </c>
      <c r="E326" t="s">
        <v>136</v>
      </c>
      <c r="F326">
        <v>96</v>
      </c>
      <c r="G326">
        <v>-300</v>
      </c>
      <c r="H326">
        <v>7</v>
      </c>
      <c r="I326">
        <f>-(Results[[#This Row],[Away Final]]-Results[[#This Row],[Home Final]])</f>
        <v>22</v>
      </c>
      <c r="J326">
        <f>IF(Results[[#This Row],[Away_Actual]]&lt;Results[[#This Row],[away_spread]],1,0)</f>
        <v>0</v>
      </c>
    </row>
    <row r="327" spans="1:10">
      <c r="A327" s="17">
        <v>44879</v>
      </c>
      <c r="B327" t="s">
        <v>200</v>
      </c>
      <c r="C327">
        <v>67</v>
      </c>
      <c r="D327">
        <v>1000</v>
      </c>
      <c r="F327">
        <v>78</v>
      </c>
      <c r="G327">
        <v>-2000</v>
      </c>
      <c r="H327">
        <v>16</v>
      </c>
      <c r="I327">
        <f>-(Results[[#This Row],[Away Final]]-Results[[#This Row],[Home Final]])</f>
        <v>11</v>
      </c>
      <c r="J327">
        <f>IF(Results[[#This Row],[Away_Actual]]&lt;Results[[#This Row],[away_spread]],1,0)</f>
        <v>1</v>
      </c>
    </row>
    <row r="328" spans="1:10">
      <c r="A328" s="17">
        <v>44879</v>
      </c>
      <c r="B328" t="s">
        <v>375</v>
      </c>
      <c r="C328">
        <v>60</v>
      </c>
      <c r="D328">
        <v>-150</v>
      </c>
      <c r="F328">
        <v>67</v>
      </c>
      <c r="G328">
        <v>130</v>
      </c>
      <c r="H328">
        <v>-3</v>
      </c>
      <c r="I328">
        <f>-(Results[[#This Row],[Away Final]]-Results[[#This Row],[Home Final]])</f>
        <v>7</v>
      </c>
      <c r="J328">
        <f>IF(Results[[#This Row],[Away_Actual]]&lt;Results[[#This Row],[away_spread]],1,0)</f>
        <v>0</v>
      </c>
    </row>
    <row r="329" spans="1:10">
      <c r="A329" s="17">
        <v>44879</v>
      </c>
      <c r="B329" t="s">
        <v>371</v>
      </c>
      <c r="C329">
        <v>45</v>
      </c>
      <c r="D329">
        <v>1500</v>
      </c>
      <c r="F329">
        <v>83</v>
      </c>
      <c r="G329">
        <v>-5000</v>
      </c>
      <c r="H329">
        <v>20</v>
      </c>
      <c r="I329">
        <f>-(Results[[#This Row],[Away Final]]-Results[[#This Row],[Home Final]])</f>
        <v>38</v>
      </c>
      <c r="J329">
        <f>IF(Results[[#This Row],[Away_Actual]]&lt;Results[[#This Row],[away_spread]],1,0)</f>
        <v>0</v>
      </c>
    </row>
    <row r="330" spans="1:10">
      <c r="A330" s="17">
        <v>44879</v>
      </c>
      <c r="C330">
        <v>80</v>
      </c>
      <c r="D330">
        <v>300</v>
      </c>
      <c r="E330" t="s">
        <v>359</v>
      </c>
      <c r="F330">
        <v>85</v>
      </c>
      <c r="G330">
        <v>-360</v>
      </c>
      <c r="H330">
        <v>8</v>
      </c>
      <c r="I330">
        <f>-(Results[[#This Row],[Away Final]]-Results[[#This Row],[Home Final]])</f>
        <v>5</v>
      </c>
      <c r="J330">
        <f>IF(Results[[#This Row],[Away_Actual]]&lt;Results[[#This Row],[away_spread]],1,0)</f>
        <v>1</v>
      </c>
    </row>
    <row r="331" spans="1:10">
      <c r="A331" s="17">
        <v>44879</v>
      </c>
      <c r="B331" t="s">
        <v>504</v>
      </c>
      <c r="C331">
        <v>69</v>
      </c>
      <c r="D331">
        <v>-120</v>
      </c>
      <c r="E331" t="s">
        <v>233</v>
      </c>
      <c r="F331">
        <v>53</v>
      </c>
      <c r="G331">
        <v>100</v>
      </c>
      <c r="H331">
        <v>-1.5</v>
      </c>
      <c r="I331">
        <f>-(Results[[#This Row],[Away Final]]-Results[[#This Row],[Home Final]])</f>
        <v>-16</v>
      </c>
      <c r="J331">
        <f>IF(Results[[#This Row],[Away_Actual]]&lt;Results[[#This Row],[away_spread]],1,0)</f>
        <v>1</v>
      </c>
    </row>
    <row r="332" spans="1:10">
      <c r="A332" s="17">
        <v>44879</v>
      </c>
      <c r="B332" t="s">
        <v>102</v>
      </c>
      <c r="C332">
        <v>55</v>
      </c>
      <c r="D332">
        <v>625</v>
      </c>
      <c r="E332" t="s">
        <v>305</v>
      </c>
      <c r="F332">
        <v>64</v>
      </c>
      <c r="G332">
        <v>-950</v>
      </c>
      <c r="H332">
        <v>13</v>
      </c>
      <c r="I332">
        <f>-(Results[[#This Row],[Away Final]]-Results[[#This Row],[Home Final]])</f>
        <v>9</v>
      </c>
      <c r="J332">
        <f>IF(Results[[#This Row],[Away_Actual]]&lt;Results[[#This Row],[away_spread]],1,0)</f>
        <v>1</v>
      </c>
    </row>
    <row r="333" spans="1:10">
      <c r="A333" s="17">
        <v>44879</v>
      </c>
      <c r="B333" t="s">
        <v>258</v>
      </c>
      <c r="C333">
        <v>72</v>
      </c>
      <c r="D333">
        <v>575</v>
      </c>
      <c r="E333" t="s">
        <v>58</v>
      </c>
      <c r="F333">
        <v>80</v>
      </c>
      <c r="G333">
        <v>-850</v>
      </c>
      <c r="H333">
        <v>12.5</v>
      </c>
      <c r="I333">
        <f>-(Results[[#This Row],[Away Final]]-Results[[#This Row],[Home Final]])</f>
        <v>8</v>
      </c>
      <c r="J333">
        <f>IF(Results[[#This Row],[Away_Actual]]&lt;Results[[#This Row],[away_spread]],1,0)</f>
        <v>1</v>
      </c>
    </row>
    <row r="334" spans="1:10">
      <c r="A334" s="17">
        <v>44879</v>
      </c>
      <c r="B334" t="s">
        <v>357</v>
      </c>
      <c r="C334">
        <v>65</v>
      </c>
      <c r="D334">
        <v>2200</v>
      </c>
      <c r="E334" t="s">
        <v>269</v>
      </c>
      <c r="F334">
        <v>103</v>
      </c>
      <c r="G334">
        <v>-10000</v>
      </c>
      <c r="H334">
        <v>27.5</v>
      </c>
      <c r="I334">
        <f>-(Results[[#This Row],[Away Final]]-Results[[#This Row],[Home Final]])</f>
        <v>38</v>
      </c>
      <c r="J334">
        <f>IF(Results[[#This Row],[Away_Actual]]&lt;Results[[#This Row],[away_spread]],1,0)</f>
        <v>0</v>
      </c>
    </row>
    <row r="335" spans="1:10">
      <c r="A335" s="17">
        <v>44879</v>
      </c>
      <c r="C335">
        <v>65</v>
      </c>
      <c r="D335">
        <v>200</v>
      </c>
      <c r="E335" t="s">
        <v>282</v>
      </c>
      <c r="F335">
        <v>77</v>
      </c>
      <c r="G335">
        <v>-240</v>
      </c>
      <c r="H335">
        <v>5.5</v>
      </c>
      <c r="I335">
        <f>-(Results[[#This Row],[Away Final]]-Results[[#This Row],[Home Final]])</f>
        <v>12</v>
      </c>
      <c r="J335">
        <f>IF(Results[[#This Row],[Away_Actual]]&lt;Results[[#This Row],[away_spread]],1,0)</f>
        <v>0</v>
      </c>
    </row>
    <row r="336" spans="1:10">
      <c r="A336" s="17">
        <v>44879</v>
      </c>
      <c r="B336" t="s">
        <v>320</v>
      </c>
      <c r="C336">
        <v>90</v>
      </c>
      <c r="D336">
        <v>130</v>
      </c>
      <c r="E336" t="s">
        <v>399</v>
      </c>
      <c r="F336">
        <v>92</v>
      </c>
      <c r="G336">
        <v>-150</v>
      </c>
      <c r="H336">
        <v>2.5</v>
      </c>
      <c r="I336">
        <f>-(Results[[#This Row],[Away Final]]-Results[[#This Row],[Home Final]])</f>
        <v>2</v>
      </c>
      <c r="J336">
        <f>IF(Results[[#This Row],[Away_Actual]]&lt;Results[[#This Row],[away_spread]],1,0)</f>
        <v>1</v>
      </c>
    </row>
    <row r="337" spans="1:10">
      <c r="A337" s="17">
        <v>44879</v>
      </c>
      <c r="B337" t="s">
        <v>189</v>
      </c>
      <c r="C337">
        <v>58</v>
      </c>
      <c r="D337">
        <v>1800</v>
      </c>
      <c r="E337" t="s">
        <v>179</v>
      </c>
      <c r="F337">
        <v>70</v>
      </c>
      <c r="G337">
        <v>-8000</v>
      </c>
      <c r="H337">
        <v>23</v>
      </c>
      <c r="I337">
        <f>-(Results[[#This Row],[Away Final]]-Results[[#This Row],[Home Final]])</f>
        <v>12</v>
      </c>
      <c r="J337">
        <f>IF(Results[[#This Row],[Away_Actual]]&lt;Results[[#This Row],[away_spread]],1,0)</f>
        <v>1</v>
      </c>
    </row>
    <row r="338" spans="1:10">
      <c r="A338" s="17">
        <v>44879</v>
      </c>
      <c r="B338" t="s">
        <v>411</v>
      </c>
      <c r="C338">
        <v>94</v>
      </c>
      <c r="D338">
        <v>-220</v>
      </c>
      <c r="F338">
        <v>64</v>
      </c>
      <c r="G338">
        <v>190</v>
      </c>
      <c r="H338">
        <v>-5.5</v>
      </c>
      <c r="I338">
        <f>-(Results[[#This Row],[Away Final]]-Results[[#This Row],[Home Final]])</f>
        <v>-30</v>
      </c>
      <c r="J338">
        <f>IF(Results[[#This Row],[Away_Actual]]&lt;Results[[#This Row],[away_spread]],1,0)</f>
        <v>1</v>
      </c>
    </row>
    <row r="339" spans="1:10">
      <c r="A339" s="17">
        <v>44879</v>
      </c>
      <c r="C339">
        <v>71</v>
      </c>
      <c r="D339">
        <v>120</v>
      </c>
      <c r="E339" t="s">
        <v>192</v>
      </c>
      <c r="F339">
        <v>82</v>
      </c>
      <c r="G339">
        <v>-140</v>
      </c>
      <c r="H339">
        <v>2.5</v>
      </c>
      <c r="I339">
        <f>-(Results[[#This Row],[Away Final]]-Results[[#This Row],[Home Final]])</f>
        <v>11</v>
      </c>
      <c r="J339">
        <f>IF(Results[[#This Row],[Away_Actual]]&lt;Results[[#This Row],[away_spread]],1,0)</f>
        <v>0</v>
      </c>
    </row>
    <row r="340" spans="1:10">
      <c r="A340" s="17">
        <v>44879</v>
      </c>
      <c r="B340" t="s">
        <v>334</v>
      </c>
      <c r="C340">
        <v>58</v>
      </c>
      <c r="D340">
        <v>240</v>
      </c>
      <c r="E340" t="s">
        <v>343</v>
      </c>
      <c r="F340">
        <v>68</v>
      </c>
      <c r="G340">
        <v>-280</v>
      </c>
      <c r="H340">
        <v>0</v>
      </c>
      <c r="I340">
        <f>-(Results[[#This Row],[Away Final]]-Results[[#This Row],[Home Final]])</f>
        <v>10</v>
      </c>
      <c r="J340">
        <f>IF(Results[[#This Row],[Away_Actual]]&lt;Results[[#This Row],[away_spread]],1,0)</f>
        <v>0</v>
      </c>
    </row>
    <row r="341" spans="1:10">
      <c r="A341" s="17">
        <v>44879</v>
      </c>
      <c r="B341" t="s">
        <v>113</v>
      </c>
      <c r="C341">
        <v>65</v>
      </c>
      <c r="D341">
        <v>1100</v>
      </c>
      <c r="E341" t="s">
        <v>24</v>
      </c>
      <c r="F341">
        <v>91</v>
      </c>
      <c r="G341">
        <v>-2500</v>
      </c>
      <c r="H341">
        <v>17</v>
      </c>
      <c r="I341">
        <f>-(Results[[#This Row],[Away Final]]-Results[[#This Row],[Home Final]])</f>
        <v>26</v>
      </c>
      <c r="J341">
        <f>IF(Results[[#This Row],[Away_Actual]]&lt;Results[[#This Row],[away_spread]],1,0)</f>
        <v>0</v>
      </c>
    </row>
    <row r="342" spans="1:10">
      <c r="A342" s="17">
        <v>44879</v>
      </c>
      <c r="B342" t="s">
        <v>33</v>
      </c>
      <c r="C342">
        <v>37</v>
      </c>
      <c r="D342">
        <v>1100</v>
      </c>
      <c r="E342" t="s">
        <v>300</v>
      </c>
      <c r="F342">
        <v>70</v>
      </c>
      <c r="G342">
        <v>-2500</v>
      </c>
      <c r="H342">
        <v>16.5</v>
      </c>
      <c r="I342">
        <f>-(Results[[#This Row],[Away Final]]-Results[[#This Row],[Home Final]])</f>
        <v>33</v>
      </c>
      <c r="J342">
        <f>IF(Results[[#This Row],[Away_Actual]]&lt;Results[[#This Row],[away_spread]],1,0)</f>
        <v>0</v>
      </c>
    </row>
    <row r="343" spans="1:10">
      <c r="A343" s="17">
        <v>44879</v>
      </c>
      <c r="B343" t="s">
        <v>51</v>
      </c>
      <c r="C343">
        <v>47</v>
      </c>
      <c r="D343">
        <v>600</v>
      </c>
      <c r="E343" t="s">
        <v>159</v>
      </c>
      <c r="F343">
        <v>80</v>
      </c>
      <c r="G343">
        <v>-900</v>
      </c>
      <c r="H343">
        <v>12.5</v>
      </c>
      <c r="I343">
        <f>-(Results[[#This Row],[Away Final]]-Results[[#This Row],[Home Final]])</f>
        <v>33</v>
      </c>
      <c r="J343">
        <f>IF(Results[[#This Row],[Away_Actual]]&lt;Results[[#This Row],[away_spread]],1,0)</f>
        <v>0</v>
      </c>
    </row>
    <row r="344" spans="1:10">
      <c r="A344" s="17">
        <v>44879</v>
      </c>
      <c r="B344" t="s">
        <v>128</v>
      </c>
      <c r="C344">
        <v>76</v>
      </c>
      <c r="D344">
        <v>360</v>
      </c>
      <c r="E344" t="s">
        <v>95</v>
      </c>
      <c r="F344">
        <v>87</v>
      </c>
      <c r="G344">
        <v>-430</v>
      </c>
      <c r="H344">
        <v>10</v>
      </c>
      <c r="I344">
        <f>-(Results[[#This Row],[Away Final]]-Results[[#This Row],[Home Final]])</f>
        <v>11</v>
      </c>
      <c r="J344">
        <f>IF(Results[[#This Row],[Away_Actual]]&lt;Results[[#This Row],[away_spread]],1,0)</f>
        <v>0</v>
      </c>
    </row>
    <row r="345" spans="1:10">
      <c r="A345" s="17">
        <v>44879</v>
      </c>
      <c r="B345" t="s">
        <v>56</v>
      </c>
      <c r="C345">
        <v>63</v>
      </c>
      <c r="D345">
        <v>550</v>
      </c>
      <c r="E345" t="s">
        <v>366</v>
      </c>
      <c r="F345">
        <v>79</v>
      </c>
      <c r="G345">
        <v>-800</v>
      </c>
      <c r="H345">
        <v>11.5</v>
      </c>
      <c r="I345">
        <f>-(Results[[#This Row],[Away Final]]-Results[[#This Row],[Home Final]])</f>
        <v>16</v>
      </c>
      <c r="J345">
        <f>IF(Results[[#This Row],[Away_Actual]]&lt;Results[[#This Row],[away_spread]],1,0)</f>
        <v>0</v>
      </c>
    </row>
    <row r="346" spans="1:10">
      <c r="A346" s="17">
        <v>44879</v>
      </c>
      <c r="B346" t="s">
        <v>51</v>
      </c>
      <c r="C346">
        <v>47</v>
      </c>
      <c r="D346">
        <v>600</v>
      </c>
      <c r="E346" t="s">
        <v>684</v>
      </c>
      <c r="F346">
        <v>80</v>
      </c>
      <c r="G346">
        <v>-900</v>
      </c>
      <c r="H346">
        <v>12.5</v>
      </c>
      <c r="I346">
        <f>-(Results[[#This Row],[Away Final]]-Results[[#This Row],[Home Final]])</f>
        <v>33</v>
      </c>
      <c r="J346">
        <f>IF(Results[[#This Row],[Away_Actual]]&lt;Results[[#This Row],[away_spread]],1,0)</f>
        <v>0</v>
      </c>
    </row>
    <row r="347" spans="1:10">
      <c r="A347" s="17">
        <v>44879</v>
      </c>
      <c r="B347" t="s">
        <v>202</v>
      </c>
      <c r="C347">
        <v>52</v>
      </c>
      <c r="D347">
        <v>350</v>
      </c>
      <c r="E347" t="s">
        <v>73</v>
      </c>
      <c r="F347">
        <v>77</v>
      </c>
      <c r="G347">
        <v>-420</v>
      </c>
      <c r="H347">
        <v>8</v>
      </c>
      <c r="I347">
        <f>-(Results[[#This Row],[Away Final]]-Results[[#This Row],[Home Final]])</f>
        <v>25</v>
      </c>
      <c r="J347">
        <f>IF(Results[[#This Row],[Away_Actual]]&lt;Results[[#This Row],[away_spread]],1,0)</f>
        <v>0</v>
      </c>
    </row>
    <row r="348" spans="1:10">
      <c r="A348" s="17">
        <v>44879</v>
      </c>
      <c r="B348" t="s">
        <v>107</v>
      </c>
      <c r="C348">
        <v>70</v>
      </c>
      <c r="D348">
        <v>550</v>
      </c>
      <c r="E348" t="s">
        <v>301</v>
      </c>
      <c r="F348">
        <v>77</v>
      </c>
      <c r="G348">
        <v>-800</v>
      </c>
      <c r="H348">
        <v>12.5</v>
      </c>
      <c r="I348">
        <f>-(Results[[#This Row],[Away Final]]-Results[[#This Row],[Home Final]])</f>
        <v>7</v>
      </c>
      <c r="J348">
        <f>IF(Results[[#This Row],[Away_Actual]]&lt;Results[[#This Row],[away_spread]],1,0)</f>
        <v>1</v>
      </c>
    </row>
    <row r="349" spans="1:10">
      <c r="A349" s="17">
        <v>44879</v>
      </c>
      <c r="B349" t="s">
        <v>313</v>
      </c>
      <c r="C349">
        <v>68</v>
      </c>
      <c r="D349">
        <v>-150</v>
      </c>
      <c r="E349" t="s">
        <v>70</v>
      </c>
      <c r="F349">
        <v>75</v>
      </c>
      <c r="G349">
        <v>130</v>
      </c>
      <c r="H349">
        <v>-2.5</v>
      </c>
      <c r="I349">
        <f>-(Results[[#This Row],[Away Final]]-Results[[#This Row],[Home Final]])</f>
        <v>7</v>
      </c>
      <c r="J349">
        <f>IF(Results[[#This Row],[Away_Actual]]&lt;Results[[#This Row],[away_spread]],1,0)</f>
        <v>0</v>
      </c>
    </row>
    <row r="350" spans="1:10">
      <c r="A350" s="17">
        <v>44879</v>
      </c>
      <c r="B350" t="s">
        <v>55</v>
      </c>
      <c r="C350">
        <v>50</v>
      </c>
      <c r="D350" t="s">
        <v>488</v>
      </c>
      <c r="E350" t="s">
        <v>390</v>
      </c>
      <c r="F350">
        <v>60</v>
      </c>
      <c r="G350" t="s">
        <v>488</v>
      </c>
      <c r="H350">
        <v>33.5</v>
      </c>
      <c r="I350">
        <f>-(Results[[#This Row],[Away Final]]-Results[[#This Row],[Home Final]])</f>
        <v>10</v>
      </c>
      <c r="J350">
        <f>IF(Results[[#This Row],[Away_Actual]]&lt;Results[[#This Row],[away_spread]],1,0)</f>
        <v>1</v>
      </c>
    </row>
    <row r="351" spans="1:10">
      <c r="A351" s="17">
        <v>44879</v>
      </c>
      <c r="B351" t="s">
        <v>202</v>
      </c>
      <c r="C351">
        <v>52</v>
      </c>
      <c r="D351">
        <v>350</v>
      </c>
      <c r="E351" t="s">
        <v>680</v>
      </c>
      <c r="F351">
        <v>77</v>
      </c>
      <c r="G351">
        <v>-420</v>
      </c>
      <c r="H351">
        <v>8</v>
      </c>
      <c r="I351">
        <f>-(Results[[#This Row],[Away Final]]-Results[[#This Row],[Home Final]])</f>
        <v>25</v>
      </c>
      <c r="J351">
        <f>IF(Results[[#This Row],[Away_Actual]]&lt;Results[[#This Row],[away_spread]],1,0)</f>
        <v>0</v>
      </c>
    </row>
    <row r="352" spans="1:10">
      <c r="A352" s="17">
        <v>44879</v>
      </c>
      <c r="B352" t="s">
        <v>61</v>
      </c>
      <c r="C352">
        <v>75</v>
      </c>
      <c r="D352">
        <v>-140</v>
      </c>
      <c r="E352" t="s">
        <v>116</v>
      </c>
      <c r="F352">
        <v>77</v>
      </c>
      <c r="G352">
        <v>120</v>
      </c>
      <c r="H352">
        <v>-2.5</v>
      </c>
      <c r="I352">
        <f>-(Results[[#This Row],[Away Final]]-Results[[#This Row],[Home Final]])</f>
        <v>2</v>
      </c>
      <c r="J352">
        <f>IF(Results[[#This Row],[Away_Actual]]&lt;Results[[#This Row],[away_spread]],1,0)</f>
        <v>0</v>
      </c>
    </row>
    <row r="353" spans="1:10">
      <c r="A353" s="17">
        <v>44879</v>
      </c>
      <c r="B353" t="s">
        <v>307</v>
      </c>
      <c r="C353">
        <v>65</v>
      </c>
      <c r="D353">
        <v>2200</v>
      </c>
      <c r="E353" t="s">
        <v>342</v>
      </c>
      <c r="F353">
        <v>94</v>
      </c>
      <c r="G353">
        <v>-10000</v>
      </c>
      <c r="H353">
        <v>29.5</v>
      </c>
      <c r="I353">
        <f>-(Results[[#This Row],[Away Final]]-Results[[#This Row],[Home Final]])</f>
        <v>29</v>
      </c>
      <c r="J353">
        <f>IF(Results[[#This Row],[Away_Actual]]&lt;Results[[#This Row],[away_spread]],1,0)</f>
        <v>1</v>
      </c>
    </row>
    <row r="354" spans="1:10">
      <c r="A354" s="17">
        <v>44879</v>
      </c>
      <c r="B354" t="s">
        <v>365</v>
      </c>
      <c r="C354">
        <v>68</v>
      </c>
      <c r="D354">
        <v>290</v>
      </c>
      <c r="E354" t="s">
        <v>306</v>
      </c>
      <c r="F354">
        <v>67</v>
      </c>
      <c r="G354">
        <v>-350</v>
      </c>
      <c r="H354">
        <v>8</v>
      </c>
      <c r="I354">
        <f>-(Results[[#This Row],[Away Final]]-Results[[#This Row],[Home Final]])</f>
        <v>-1</v>
      </c>
      <c r="J354">
        <f>IF(Results[[#This Row],[Away_Actual]]&lt;Results[[#This Row],[away_spread]],1,0)</f>
        <v>1</v>
      </c>
    </row>
    <row r="355" spans="1:10">
      <c r="A355" s="17">
        <v>44879</v>
      </c>
      <c r="B355" t="s">
        <v>191</v>
      </c>
      <c r="C355">
        <v>62</v>
      </c>
      <c r="D355">
        <v>2200</v>
      </c>
      <c r="E355" t="s">
        <v>47</v>
      </c>
      <c r="F355">
        <v>95</v>
      </c>
      <c r="G355">
        <v>-10000</v>
      </c>
      <c r="H355">
        <v>28</v>
      </c>
      <c r="I355">
        <f>-(Results[[#This Row],[Away Final]]-Results[[#This Row],[Home Final]])</f>
        <v>33</v>
      </c>
      <c r="J355">
        <f>IF(Results[[#This Row],[Away_Actual]]&lt;Results[[#This Row],[away_spread]],1,0)</f>
        <v>0</v>
      </c>
    </row>
    <row r="356" spans="1:10">
      <c r="A356" s="17">
        <v>44879</v>
      </c>
      <c r="B356" t="s">
        <v>413</v>
      </c>
      <c r="C356">
        <v>80</v>
      </c>
      <c r="D356">
        <v>-185</v>
      </c>
      <c r="E356" t="s">
        <v>350</v>
      </c>
      <c r="F356">
        <v>77</v>
      </c>
      <c r="G356">
        <v>165</v>
      </c>
      <c r="H356">
        <v>-4</v>
      </c>
      <c r="I356">
        <f>-(Results[[#This Row],[Away Final]]-Results[[#This Row],[Home Final]])</f>
        <v>-3</v>
      </c>
      <c r="J356">
        <f>IF(Results[[#This Row],[Away_Actual]]&lt;Results[[#This Row],[away_spread]],1,0)</f>
        <v>0</v>
      </c>
    </row>
    <row r="357" spans="1:10">
      <c r="A357" s="17">
        <v>44879</v>
      </c>
      <c r="B357" t="s">
        <v>52</v>
      </c>
      <c r="C357">
        <v>71</v>
      </c>
      <c r="D357">
        <v>1500</v>
      </c>
      <c r="E357" t="s">
        <v>322</v>
      </c>
      <c r="F357">
        <v>96</v>
      </c>
      <c r="G357">
        <v>-5000</v>
      </c>
      <c r="H357">
        <v>20.5</v>
      </c>
      <c r="I357">
        <f>-(Results[[#This Row],[Away Final]]-Results[[#This Row],[Home Final]])</f>
        <v>25</v>
      </c>
      <c r="J357">
        <f>IF(Results[[#This Row],[Away_Actual]]&lt;Results[[#This Row],[away_spread]],1,0)</f>
        <v>0</v>
      </c>
    </row>
    <row r="358" spans="1:10">
      <c r="A358" s="17">
        <v>44879</v>
      </c>
      <c r="B358" t="s">
        <v>196</v>
      </c>
      <c r="C358">
        <v>76</v>
      </c>
      <c r="D358">
        <v>550</v>
      </c>
      <c r="E358" t="s">
        <v>194</v>
      </c>
      <c r="F358">
        <v>74</v>
      </c>
      <c r="G358">
        <v>-800</v>
      </c>
      <c r="H358">
        <v>12</v>
      </c>
      <c r="I358">
        <f>-(Results[[#This Row],[Away Final]]-Results[[#This Row],[Home Final]])</f>
        <v>-2</v>
      </c>
      <c r="J358">
        <f>IF(Results[[#This Row],[Away_Actual]]&lt;Results[[#This Row],[away_spread]],1,0)</f>
        <v>1</v>
      </c>
    </row>
    <row r="359" spans="1:10">
      <c r="A359" s="17">
        <v>44879</v>
      </c>
      <c r="B359" t="s">
        <v>105</v>
      </c>
      <c r="C359">
        <v>64</v>
      </c>
      <c r="D359">
        <v>1600</v>
      </c>
      <c r="E359" t="s">
        <v>281</v>
      </c>
      <c r="F359">
        <v>63</v>
      </c>
      <c r="G359">
        <v>-4500</v>
      </c>
      <c r="H359">
        <v>22.5</v>
      </c>
      <c r="I359">
        <f>-(Results[[#This Row],[Away Final]]-Results[[#This Row],[Home Final]])</f>
        <v>-1</v>
      </c>
      <c r="J359">
        <f>IF(Results[[#This Row],[Away_Actual]]&lt;Results[[#This Row],[away_spread]],1,0)</f>
        <v>1</v>
      </c>
    </row>
    <row r="360" spans="1:10">
      <c r="A360" s="17">
        <v>44879</v>
      </c>
      <c r="B360" t="s">
        <v>201</v>
      </c>
      <c r="C360">
        <v>73</v>
      </c>
      <c r="D360">
        <v>105</v>
      </c>
      <c r="F360">
        <v>69</v>
      </c>
      <c r="G360">
        <v>-125</v>
      </c>
      <c r="H360">
        <v>1.5</v>
      </c>
      <c r="I360">
        <f>-(Results[[#This Row],[Away Final]]-Results[[#This Row],[Home Final]])</f>
        <v>-4</v>
      </c>
      <c r="J360">
        <f>IF(Results[[#This Row],[Away_Actual]]&lt;Results[[#This Row],[away_spread]],1,0)</f>
        <v>1</v>
      </c>
    </row>
    <row r="361" spans="1:10">
      <c r="A361" s="17">
        <v>44879</v>
      </c>
      <c r="B361" t="s">
        <v>240</v>
      </c>
      <c r="C361">
        <v>69</v>
      </c>
      <c r="D361">
        <v>1600</v>
      </c>
      <c r="E361" t="s">
        <v>340</v>
      </c>
      <c r="F361">
        <v>64</v>
      </c>
      <c r="G361">
        <v>-6000</v>
      </c>
      <c r="H361">
        <v>20.5</v>
      </c>
      <c r="I361">
        <f>-(Results[[#This Row],[Away Final]]-Results[[#This Row],[Home Final]])</f>
        <v>-5</v>
      </c>
      <c r="J361">
        <f>IF(Results[[#This Row],[Away_Actual]]&lt;Results[[#This Row],[away_spread]],1,0)</f>
        <v>1</v>
      </c>
    </row>
    <row r="362" spans="1:10">
      <c r="A362" s="17">
        <v>44879</v>
      </c>
      <c r="B362" t="s">
        <v>153</v>
      </c>
      <c r="C362">
        <v>59</v>
      </c>
      <c r="D362">
        <v>425</v>
      </c>
      <c r="F362">
        <v>63</v>
      </c>
      <c r="G362">
        <v>-550</v>
      </c>
      <c r="H362">
        <v>10</v>
      </c>
      <c r="I362">
        <f>-(Results[[#This Row],[Away Final]]-Results[[#This Row],[Home Final]])</f>
        <v>4</v>
      </c>
      <c r="J362">
        <f>IF(Results[[#This Row],[Away_Actual]]&lt;Results[[#This Row],[away_spread]],1,0)</f>
        <v>1</v>
      </c>
    </row>
    <row r="363" spans="1:10">
      <c r="A363" s="17">
        <v>44879</v>
      </c>
      <c r="C363">
        <v>73</v>
      </c>
      <c r="D363">
        <v>400</v>
      </c>
      <c r="E363" t="s">
        <v>210</v>
      </c>
      <c r="F363">
        <v>69</v>
      </c>
      <c r="G363">
        <v>-500</v>
      </c>
      <c r="H363">
        <v>10.5</v>
      </c>
      <c r="I363">
        <f>-(Results[[#This Row],[Away Final]]-Results[[#This Row],[Home Final]])</f>
        <v>-4</v>
      </c>
      <c r="J363">
        <f>IF(Results[[#This Row],[Away_Actual]]&lt;Results[[#This Row],[away_spread]],1,0)</f>
        <v>1</v>
      </c>
    </row>
    <row r="364" spans="1:10">
      <c r="A364" s="17">
        <v>44879</v>
      </c>
      <c r="B364" t="s">
        <v>219</v>
      </c>
      <c r="C364">
        <v>62</v>
      </c>
      <c r="D364">
        <v>210</v>
      </c>
      <c r="E364" t="s">
        <v>384</v>
      </c>
      <c r="F364">
        <v>68</v>
      </c>
      <c r="G364">
        <v>-250</v>
      </c>
      <c r="H364">
        <v>5.5</v>
      </c>
      <c r="I364">
        <f>-(Results[[#This Row],[Away Final]]-Results[[#This Row],[Home Final]])</f>
        <v>6</v>
      </c>
      <c r="J364">
        <f>IF(Results[[#This Row],[Away_Actual]]&lt;Results[[#This Row],[away_spread]],1,0)</f>
        <v>0</v>
      </c>
    </row>
    <row r="365" spans="1:10">
      <c r="A365" s="17">
        <v>44880</v>
      </c>
      <c r="B365" t="s">
        <v>388</v>
      </c>
      <c r="C365">
        <v>61</v>
      </c>
      <c r="D365">
        <v>245</v>
      </c>
      <c r="E365" t="s">
        <v>325</v>
      </c>
      <c r="F365">
        <v>79</v>
      </c>
      <c r="G365">
        <v>-290</v>
      </c>
      <c r="H365">
        <v>7.5</v>
      </c>
      <c r="I365">
        <f>-(Results[[#This Row],[Away Final]]-Results[[#This Row],[Home Final]])</f>
        <v>18</v>
      </c>
      <c r="J365">
        <f>IF(Results[[#This Row],[Away_Actual]]&lt;Results[[#This Row],[away_spread]],1,0)</f>
        <v>0</v>
      </c>
    </row>
    <row r="366" spans="1:10">
      <c r="A366" s="17">
        <v>44880</v>
      </c>
      <c r="B366" t="s">
        <v>261</v>
      </c>
      <c r="C366">
        <v>76</v>
      </c>
      <c r="D366">
        <v>1600</v>
      </c>
      <c r="E366" t="s">
        <v>337</v>
      </c>
      <c r="F366">
        <v>100</v>
      </c>
      <c r="G366">
        <v>-6000</v>
      </c>
      <c r="H366">
        <v>23.5</v>
      </c>
      <c r="I366">
        <f>-(Results[[#This Row],[Away Final]]-Results[[#This Row],[Home Final]])</f>
        <v>24</v>
      </c>
      <c r="J366">
        <f>IF(Results[[#This Row],[Away_Actual]]&lt;Results[[#This Row],[away_spread]],1,0)</f>
        <v>0</v>
      </c>
    </row>
    <row r="367" spans="1:10">
      <c r="A367" s="17">
        <v>44880</v>
      </c>
      <c r="B367" t="s">
        <v>376</v>
      </c>
      <c r="C367">
        <v>64</v>
      </c>
      <c r="D367">
        <v>170</v>
      </c>
      <c r="E367" t="s">
        <v>380</v>
      </c>
      <c r="F367">
        <v>79</v>
      </c>
      <c r="G367">
        <v>-190</v>
      </c>
      <c r="H367">
        <v>4.5</v>
      </c>
      <c r="I367">
        <f>-(Results[[#This Row],[Away Final]]-Results[[#This Row],[Home Final]])</f>
        <v>15</v>
      </c>
      <c r="J367">
        <f>IF(Results[[#This Row],[Away_Actual]]&lt;Results[[#This Row],[away_spread]],1,0)</f>
        <v>0</v>
      </c>
    </row>
    <row r="368" spans="1:10">
      <c r="A368" s="17">
        <v>44880</v>
      </c>
      <c r="B368" t="s">
        <v>371</v>
      </c>
      <c r="C368">
        <v>82</v>
      </c>
      <c r="D368">
        <v>-180</v>
      </c>
      <c r="E368" t="s">
        <v>127</v>
      </c>
      <c r="F368">
        <v>64</v>
      </c>
      <c r="G368">
        <v>160</v>
      </c>
      <c r="H368">
        <v>-4</v>
      </c>
      <c r="I368">
        <f>-(Results[[#This Row],[Away Final]]-Results[[#This Row],[Home Final]])</f>
        <v>-18</v>
      </c>
      <c r="J368">
        <f>IF(Results[[#This Row],[Away_Actual]]&lt;Results[[#This Row],[away_spread]],1,0)</f>
        <v>1</v>
      </c>
    </row>
    <row r="369" spans="1:10">
      <c r="A369" s="17">
        <v>44880</v>
      </c>
      <c r="B369" t="s">
        <v>424</v>
      </c>
      <c r="C369">
        <v>80</v>
      </c>
      <c r="D369">
        <v>260</v>
      </c>
      <c r="E369" t="s">
        <v>290</v>
      </c>
      <c r="F369">
        <v>68</v>
      </c>
      <c r="G369">
        <v>-310</v>
      </c>
      <c r="H369">
        <v>7.5</v>
      </c>
      <c r="I369">
        <f>-(Results[[#This Row],[Away Final]]-Results[[#This Row],[Home Final]])</f>
        <v>-12</v>
      </c>
      <c r="J369">
        <f>IF(Results[[#This Row],[Away_Actual]]&lt;Results[[#This Row],[away_spread]],1,0)</f>
        <v>1</v>
      </c>
    </row>
    <row r="370" spans="1:10">
      <c r="A370" s="17">
        <v>44880</v>
      </c>
      <c r="B370" t="s">
        <v>360</v>
      </c>
      <c r="C370">
        <v>64</v>
      </c>
      <c r="D370">
        <v>600</v>
      </c>
      <c r="E370" t="s">
        <v>327</v>
      </c>
      <c r="F370">
        <v>74</v>
      </c>
      <c r="G370">
        <v>-900</v>
      </c>
      <c r="H370">
        <v>11.5</v>
      </c>
      <c r="I370">
        <f>-(Results[[#This Row],[Away Final]]-Results[[#This Row],[Home Final]])</f>
        <v>10</v>
      </c>
      <c r="J370">
        <f>IF(Results[[#This Row],[Away_Actual]]&lt;Results[[#This Row],[away_spread]],1,0)</f>
        <v>1</v>
      </c>
    </row>
    <row r="371" spans="1:10">
      <c r="A371" s="17">
        <v>44880</v>
      </c>
      <c r="B371" t="s">
        <v>131</v>
      </c>
      <c r="C371">
        <v>64</v>
      </c>
      <c r="D371">
        <v>-145</v>
      </c>
      <c r="E371" t="s">
        <v>355</v>
      </c>
      <c r="F371">
        <v>59</v>
      </c>
      <c r="G371">
        <v>125</v>
      </c>
      <c r="H371">
        <v>-2.5</v>
      </c>
      <c r="I371">
        <f>-(Results[[#This Row],[Away Final]]-Results[[#This Row],[Home Final]])</f>
        <v>-5</v>
      </c>
      <c r="J371">
        <f>IF(Results[[#This Row],[Away_Actual]]&lt;Results[[#This Row],[away_spread]],1,0)</f>
        <v>1</v>
      </c>
    </row>
    <row r="372" spans="1:10">
      <c r="A372" s="17">
        <v>44880</v>
      </c>
      <c r="B372" t="s">
        <v>206</v>
      </c>
      <c r="C372">
        <v>93</v>
      </c>
      <c r="D372">
        <v>-270</v>
      </c>
      <c r="E372" t="s">
        <v>400</v>
      </c>
      <c r="F372">
        <v>63</v>
      </c>
      <c r="G372">
        <v>230</v>
      </c>
      <c r="H372">
        <v>-6.5</v>
      </c>
      <c r="I372">
        <f>-(Results[[#This Row],[Away Final]]-Results[[#This Row],[Home Final]])</f>
        <v>-30</v>
      </c>
      <c r="J372">
        <f>IF(Results[[#This Row],[Away_Actual]]&lt;Results[[#This Row],[away_spread]],1,0)</f>
        <v>1</v>
      </c>
    </row>
    <row r="373" spans="1:10">
      <c r="A373" s="17">
        <v>44880</v>
      </c>
      <c r="B373" t="s">
        <v>367</v>
      </c>
      <c r="C373">
        <v>46</v>
      </c>
      <c r="D373">
        <v>400</v>
      </c>
      <c r="F373">
        <v>81</v>
      </c>
      <c r="G373">
        <v>-500</v>
      </c>
      <c r="H373">
        <v>9.5</v>
      </c>
      <c r="I373">
        <f>-(Results[[#This Row],[Away Final]]-Results[[#This Row],[Home Final]])</f>
        <v>35</v>
      </c>
      <c r="J373">
        <f>IF(Results[[#This Row],[Away_Actual]]&lt;Results[[#This Row],[away_spread]],1,0)</f>
        <v>0</v>
      </c>
    </row>
    <row r="374" spans="1:10">
      <c r="A374" s="17">
        <v>44880</v>
      </c>
      <c r="B374" t="s">
        <v>49</v>
      </c>
      <c r="C374">
        <v>59</v>
      </c>
      <c r="D374">
        <v>750</v>
      </c>
      <c r="E374" t="s">
        <v>276</v>
      </c>
      <c r="F374">
        <v>65</v>
      </c>
      <c r="G374">
        <v>-1200</v>
      </c>
      <c r="H374">
        <v>13.5</v>
      </c>
      <c r="I374">
        <f>-(Results[[#This Row],[Away Final]]-Results[[#This Row],[Home Final]])</f>
        <v>6</v>
      </c>
      <c r="J374">
        <f>IF(Results[[#This Row],[Away_Actual]]&lt;Results[[#This Row],[away_spread]],1,0)</f>
        <v>1</v>
      </c>
    </row>
    <row r="375" spans="1:10">
      <c r="A375" s="17">
        <v>44880</v>
      </c>
      <c r="B375" t="s">
        <v>100</v>
      </c>
      <c r="C375">
        <v>69</v>
      </c>
      <c r="D375">
        <v>500</v>
      </c>
      <c r="E375" t="s">
        <v>335</v>
      </c>
      <c r="F375">
        <v>60</v>
      </c>
      <c r="G375">
        <v>-700</v>
      </c>
      <c r="H375">
        <v>11</v>
      </c>
      <c r="I375">
        <f>-(Results[[#This Row],[Away Final]]-Results[[#This Row],[Home Final]])</f>
        <v>-9</v>
      </c>
      <c r="J375">
        <f>IF(Results[[#This Row],[Away_Actual]]&lt;Results[[#This Row],[away_spread]],1,0)</f>
        <v>1</v>
      </c>
    </row>
    <row r="376" spans="1:10">
      <c r="A376" s="17">
        <v>44880</v>
      </c>
      <c r="B376" t="s">
        <v>23</v>
      </c>
      <c r="C376">
        <v>58</v>
      </c>
      <c r="D376">
        <v>500</v>
      </c>
      <c r="E376" t="s">
        <v>271</v>
      </c>
      <c r="F376">
        <v>70</v>
      </c>
      <c r="G376">
        <v>-700</v>
      </c>
      <c r="H376">
        <v>10.5</v>
      </c>
      <c r="I376">
        <f>-(Results[[#This Row],[Away Final]]-Results[[#This Row],[Home Final]])</f>
        <v>12</v>
      </c>
      <c r="J376">
        <f>IF(Results[[#This Row],[Away_Actual]]&lt;Results[[#This Row],[away_spread]],1,0)</f>
        <v>0</v>
      </c>
    </row>
    <row r="377" spans="1:10">
      <c r="A377" s="17">
        <v>44880</v>
      </c>
      <c r="B377" t="s">
        <v>227</v>
      </c>
      <c r="C377">
        <v>84</v>
      </c>
      <c r="D377">
        <v>130</v>
      </c>
      <c r="E377" t="s">
        <v>407</v>
      </c>
      <c r="F377">
        <v>90</v>
      </c>
      <c r="G377">
        <v>-150</v>
      </c>
      <c r="H377">
        <v>3</v>
      </c>
      <c r="I377">
        <f>-(Results[[#This Row],[Away Final]]-Results[[#This Row],[Home Final]])</f>
        <v>6</v>
      </c>
      <c r="J377">
        <f>IF(Results[[#This Row],[Away_Actual]]&lt;Results[[#This Row],[away_spread]],1,0)</f>
        <v>0</v>
      </c>
    </row>
    <row r="378" spans="1:10">
      <c r="A378" s="17">
        <v>44880</v>
      </c>
      <c r="B378" t="s">
        <v>152</v>
      </c>
      <c r="C378">
        <v>57</v>
      </c>
      <c r="D378">
        <v>850</v>
      </c>
      <c r="E378" t="s">
        <v>294</v>
      </c>
      <c r="F378">
        <v>70</v>
      </c>
      <c r="G378">
        <v>-1500</v>
      </c>
      <c r="H378">
        <v>14.5</v>
      </c>
      <c r="I378">
        <f>-(Results[[#This Row],[Away Final]]-Results[[#This Row],[Home Final]])</f>
        <v>13</v>
      </c>
      <c r="J378">
        <f>IF(Results[[#This Row],[Away_Actual]]&lt;Results[[#This Row],[away_spread]],1,0)</f>
        <v>1</v>
      </c>
    </row>
    <row r="379" spans="1:10">
      <c r="A379" s="17">
        <v>44880</v>
      </c>
      <c r="B379" t="s">
        <v>152</v>
      </c>
      <c r="C379">
        <v>57</v>
      </c>
      <c r="D379">
        <v>850</v>
      </c>
      <c r="E379" t="s">
        <v>135</v>
      </c>
      <c r="F379">
        <v>70</v>
      </c>
      <c r="G379">
        <v>-1500</v>
      </c>
      <c r="H379">
        <v>14.5</v>
      </c>
      <c r="I379">
        <f>-(Results[[#This Row],[Away Final]]-Results[[#This Row],[Home Final]])</f>
        <v>13</v>
      </c>
      <c r="J379">
        <f>IF(Results[[#This Row],[Away_Actual]]&lt;Results[[#This Row],[away_spread]],1,0)</f>
        <v>1</v>
      </c>
    </row>
    <row r="380" spans="1:10">
      <c r="A380" s="17">
        <v>44880</v>
      </c>
      <c r="B380" t="s">
        <v>41</v>
      </c>
      <c r="C380">
        <v>61</v>
      </c>
      <c r="D380">
        <v>240</v>
      </c>
      <c r="E380" t="s">
        <v>62</v>
      </c>
      <c r="F380">
        <v>89</v>
      </c>
      <c r="G380">
        <v>-280</v>
      </c>
      <c r="H380">
        <v>6.5</v>
      </c>
      <c r="I380">
        <f>-(Results[[#This Row],[Away Final]]-Results[[#This Row],[Home Final]])</f>
        <v>28</v>
      </c>
      <c r="J380">
        <f>IF(Results[[#This Row],[Away_Actual]]&lt;Results[[#This Row],[away_spread]],1,0)</f>
        <v>0</v>
      </c>
    </row>
    <row r="381" spans="1:10">
      <c r="A381" s="17">
        <v>44880</v>
      </c>
      <c r="B381" t="s">
        <v>97</v>
      </c>
      <c r="C381">
        <v>57</v>
      </c>
      <c r="D381">
        <v>1400</v>
      </c>
      <c r="E381" t="s">
        <v>124</v>
      </c>
      <c r="F381">
        <v>75</v>
      </c>
      <c r="G381">
        <v>-4000</v>
      </c>
      <c r="H381">
        <v>18.5</v>
      </c>
      <c r="I381">
        <f>-(Results[[#This Row],[Away Final]]-Results[[#This Row],[Home Final]])</f>
        <v>18</v>
      </c>
      <c r="J381">
        <f>IF(Results[[#This Row],[Away_Actual]]&lt;Results[[#This Row],[away_spread]],1,0)</f>
        <v>1</v>
      </c>
    </row>
    <row r="382" spans="1:10">
      <c r="A382" s="17">
        <v>44880</v>
      </c>
      <c r="B382" t="s">
        <v>330</v>
      </c>
      <c r="C382">
        <v>65</v>
      </c>
      <c r="D382">
        <v>1200</v>
      </c>
      <c r="E382" t="s">
        <v>38</v>
      </c>
      <c r="F382">
        <v>89</v>
      </c>
      <c r="G382">
        <v>-3000</v>
      </c>
      <c r="H382">
        <v>19.5</v>
      </c>
      <c r="I382">
        <f>-(Results[[#This Row],[Away Final]]-Results[[#This Row],[Home Final]])</f>
        <v>24</v>
      </c>
      <c r="J382">
        <f>IF(Results[[#This Row],[Away_Actual]]&lt;Results[[#This Row],[away_spread]],1,0)</f>
        <v>0</v>
      </c>
    </row>
    <row r="383" spans="1:10">
      <c r="A383" s="17">
        <v>44880</v>
      </c>
      <c r="B383" t="s">
        <v>328</v>
      </c>
      <c r="C383">
        <v>70</v>
      </c>
      <c r="D383">
        <v>1600</v>
      </c>
      <c r="E383" t="s">
        <v>126</v>
      </c>
      <c r="F383">
        <v>81</v>
      </c>
      <c r="G383">
        <v>-6000</v>
      </c>
      <c r="H383">
        <v>21</v>
      </c>
      <c r="I383">
        <f>-(Results[[#This Row],[Away Final]]-Results[[#This Row],[Home Final]])</f>
        <v>11</v>
      </c>
      <c r="J383">
        <f>IF(Results[[#This Row],[Away_Actual]]&lt;Results[[#This Row],[away_spread]],1,0)</f>
        <v>1</v>
      </c>
    </row>
    <row r="384" spans="1:10">
      <c r="A384" s="17">
        <v>44880</v>
      </c>
      <c r="B384" t="s">
        <v>316</v>
      </c>
      <c r="C384">
        <v>75</v>
      </c>
      <c r="D384">
        <v>-120</v>
      </c>
      <c r="E384" t="s">
        <v>267</v>
      </c>
      <c r="F384">
        <v>63</v>
      </c>
      <c r="G384">
        <v>100</v>
      </c>
      <c r="H384">
        <v>-1.5</v>
      </c>
      <c r="I384">
        <f>-(Results[[#This Row],[Away Final]]-Results[[#This Row],[Home Final]])</f>
        <v>-12</v>
      </c>
      <c r="J384">
        <f>IF(Results[[#This Row],[Away_Actual]]&lt;Results[[#This Row],[away_spread]],1,0)</f>
        <v>1</v>
      </c>
    </row>
    <row r="385" spans="1:10">
      <c r="A385" s="17">
        <v>44880</v>
      </c>
      <c r="B385" t="s">
        <v>45</v>
      </c>
      <c r="C385">
        <v>70</v>
      </c>
      <c r="D385">
        <v>320</v>
      </c>
      <c r="E385" t="s">
        <v>226</v>
      </c>
      <c r="F385">
        <v>75</v>
      </c>
      <c r="G385">
        <v>-380</v>
      </c>
      <c r="H385">
        <v>8</v>
      </c>
      <c r="I385">
        <f>-(Results[[#This Row],[Away Final]]-Results[[#This Row],[Home Final]])</f>
        <v>5</v>
      </c>
      <c r="J385">
        <f>IF(Results[[#This Row],[Away_Actual]]&lt;Results[[#This Row],[away_spread]],1,0)</f>
        <v>1</v>
      </c>
    </row>
    <row r="386" spans="1:10">
      <c r="A386" s="17">
        <v>44880</v>
      </c>
      <c r="B386" t="s">
        <v>65</v>
      </c>
      <c r="C386">
        <v>74</v>
      </c>
      <c r="D386">
        <v>850</v>
      </c>
      <c r="E386" t="s">
        <v>103</v>
      </c>
      <c r="F386">
        <v>107</v>
      </c>
      <c r="G386">
        <v>-1500</v>
      </c>
      <c r="H386">
        <v>15</v>
      </c>
      <c r="I386">
        <f>-(Results[[#This Row],[Away Final]]-Results[[#This Row],[Home Final]])</f>
        <v>33</v>
      </c>
      <c r="J386">
        <f>IF(Results[[#This Row],[Away_Actual]]&lt;Results[[#This Row],[away_spread]],1,0)</f>
        <v>0</v>
      </c>
    </row>
    <row r="387" spans="1:10">
      <c r="A387" s="17">
        <v>44880</v>
      </c>
      <c r="B387" t="s">
        <v>326</v>
      </c>
      <c r="C387">
        <v>52</v>
      </c>
      <c r="D387">
        <v>-185</v>
      </c>
      <c r="E387" t="s">
        <v>133</v>
      </c>
      <c r="F387">
        <v>60</v>
      </c>
      <c r="G387">
        <v>165</v>
      </c>
      <c r="H387">
        <v>-4</v>
      </c>
      <c r="I387">
        <f>-(Results[[#This Row],[Away Final]]-Results[[#This Row],[Home Final]])</f>
        <v>8</v>
      </c>
      <c r="J387">
        <f>IF(Results[[#This Row],[Away_Actual]]&lt;Results[[#This Row],[away_spread]],1,0)</f>
        <v>0</v>
      </c>
    </row>
    <row r="388" spans="1:10">
      <c r="A388" s="17">
        <v>44880</v>
      </c>
      <c r="B388" t="s">
        <v>277</v>
      </c>
      <c r="C388">
        <v>64</v>
      </c>
      <c r="D388">
        <v>1500</v>
      </c>
      <c r="E388" t="s">
        <v>220</v>
      </c>
      <c r="F388">
        <v>84</v>
      </c>
      <c r="G388">
        <v>-5000</v>
      </c>
      <c r="H388">
        <v>20.5</v>
      </c>
      <c r="I388">
        <f>-(Results[[#This Row],[Away Final]]-Results[[#This Row],[Home Final]])</f>
        <v>20</v>
      </c>
      <c r="J388">
        <f>IF(Results[[#This Row],[Away_Actual]]&lt;Results[[#This Row],[away_spread]],1,0)</f>
        <v>1</v>
      </c>
    </row>
    <row r="389" spans="1:10">
      <c r="A389" s="17">
        <v>44880</v>
      </c>
      <c r="B389" t="s">
        <v>239</v>
      </c>
      <c r="C389">
        <v>52</v>
      </c>
      <c r="D389">
        <v>1600</v>
      </c>
      <c r="E389" t="s">
        <v>225</v>
      </c>
      <c r="F389">
        <v>76</v>
      </c>
      <c r="G389">
        <v>-6000</v>
      </c>
      <c r="H389">
        <v>21</v>
      </c>
      <c r="I389">
        <f>-(Results[[#This Row],[Away Final]]-Results[[#This Row],[Home Final]])</f>
        <v>24</v>
      </c>
      <c r="J389">
        <f>IF(Results[[#This Row],[Away_Actual]]&lt;Results[[#This Row],[away_spread]],1,0)</f>
        <v>0</v>
      </c>
    </row>
    <row r="390" spans="1:10">
      <c r="A390" s="17">
        <v>44880</v>
      </c>
      <c r="B390" t="s">
        <v>121</v>
      </c>
      <c r="C390">
        <v>65</v>
      </c>
      <c r="D390">
        <v>-700</v>
      </c>
      <c r="E390" t="s">
        <v>368</v>
      </c>
      <c r="F390">
        <v>55</v>
      </c>
      <c r="G390">
        <v>500</v>
      </c>
      <c r="H390">
        <v>-11</v>
      </c>
      <c r="I390">
        <f>-(Results[[#This Row],[Away Final]]-Results[[#This Row],[Home Final]])</f>
        <v>-10</v>
      </c>
      <c r="J390">
        <f>IF(Results[[#This Row],[Away_Actual]]&lt;Results[[#This Row],[away_spread]],1,0)</f>
        <v>0</v>
      </c>
    </row>
    <row r="391" spans="1:10">
      <c r="A391" s="17">
        <v>44880</v>
      </c>
      <c r="B391" t="s">
        <v>92</v>
      </c>
      <c r="C391">
        <v>80</v>
      </c>
      <c r="D391">
        <v>1200</v>
      </c>
      <c r="E391" t="s">
        <v>122</v>
      </c>
      <c r="F391">
        <v>105</v>
      </c>
      <c r="G391">
        <v>-3000</v>
      </c>
      <c r="H391">
        <v>18</v>
      </c>
      <c r="I391">
        <f>-(Results[[#This Row],[Away Final]]-Results[[#This Row],[Home Final]])</f>
        <v>25</v>
      </c>
      <c r="J391">
        <f>IF(Results[[#This Row],[Away_Actual]]&lt;Results[[#This Row],[away_spread]],1,0)</f>
        <v>0</v>
      </c>
    </row>
    <row r="392" spans="1:10">
      <c r="A392" s="17">
        <v>44880</v>
      </c>
      <c r="B392" t="s">
        <v>165</v>
      </c>
      <c r="C392">
        <v>61</v>
      </c>
      <c r="D392">
        <v>220</v>
      </c>
      <c r="E392" t="s">
        <v>339</v>
      </c>
      <c r="F392">
        <v>60</v>
      </c>
      <c r="G392">
        <v>-260</v>
      </c>
      <c r="H392">
        <v>6</v>
      </c>
      <c r="I392">
        <f>-(Results[[#This Row],[Away Final]]-Results[[#This Row],[Home Final]])</f>
        <v>-1</v>
      </c>
      <c r="J392">
        <f>IF(Results[[#This Row],[Away_Actual]]&lt;Results[[#This Row],[away_spread]],1,0)</f>
        <v>1</v>
      </c>
    </row>
    <row r="393" spans="1:10">
      <c r="A393" s="17">
        <v>44880</v>
      </c>
      <c r="B393" t="s">
        <v>230</v>
      </c>
      <c r="C393">
        <v>57</v>
      </c>
      <c r="D393">
        <v>425</v>
      </c>
      <c r="E393" t="s">
        <v>207</v>
      </c>
      <c r="F393">
        <v>59</v>
      </c>
      <c r="G393">
        <v>-550</v>
      </c>
      <c r="H393">
        <v>10</v>
      </c>
      <c r="I393">
        <f>-(Results[[#This Row],[Away Final]]-Results[[#This Row],[Home Final]])</f>
        <v>2</v>
      </c>
      <c r="J393">
        <f>IF(Results[[#This Row],[Away_Actual]]&lt;Results[[#This Row],[away_spread]],1,0)</f>
        <v>1</v>
      </c>
    </row>
    <row r="394" spans="1:10">
      <c r="A394" s="17">
        <v>44880</v>
      </c>
      <c r="B394" t="s">
        <v>216</v>
      </c>
      <c r="C394">
        <v>55</v>
      </c>
      <c r="D394">
        <v>600</v>
      </c>
      <c r="E394" t="s">
        <v>212</v>
      </c>
      <c r="F394">
        <v>62</v>
      </c>
      <c r="G394">
        <v>-900</v>
      </c>
      <c r="H394">
        <v>13.5</v>
      </c>
      <c r="I394">
        <f>-(Results[[#This Row],[Away Final]]-Results[[#This Row],[Home Final]])</f>
        <v>7</v>
      </c>
      <c r="J394">
        <f>IF(Results[[#This Row],[Away_Actual]]&lt;Results[[#This Row],[away_spread]],1,0)</f>
        <v>1</v>
      </c>
    </row>
    <row r="395" spans="1:10">
      <c r="A395" s="17">
        <v>44880</v>
      </c>
      <c r="B395" t="s">
        <v>392</v>
      </c>
      <c r="C395">
        <v>84</v>
      </c>
      <c r="D395">
        <v>135</v>
      </c>
      <c r="E395" t="s">
        <v>254</v>
      </c>
      <c r="F395">
        <v>63</v>
      </c>
      <c r="G395">
        <v>-155</v>
      </c>
      <c r="H395">
        <v>3.5</v>
      </c>
      <c r="I395">
        <f>-(Results[[#This Row],[Away Final]]-Results[[#This Row],[Home Final]])</f>
        <v>-21</v>
      </c>
      <c r="J395">
        <f>IF(Results[[#This Row],[Away_Actual]]&lt;Results[[#This Row],[away_spread]],1,0)</f>
        <v>1</v>
      </c>
    </row>
    <row r="396" spans="1:10">
      <c r="A396" s="17">
        <v>44880</v>
      </c>
      <c r="B396" t="s">
        <v>256</v>
      </c>
      <c r="C396">
        <v>62</v>
      </c>
      <c r="D396">
        <v>-130</v>
      </c>
      <c r="E396" t="s">
        <v>148</v>
      </c>
      <c r="F396">
        <v>64</v>
      </c>
      <c r="G396">
        <v>110</v>
      </c>
      <c r="H396">
        <v>-1.5</v>
      </c>
      <c r="I396">
        <f>-(Results[[#This Row],[Away Final]]-Results[[#This Row],[Home Final]])</f>
        <v>2</v>
      </c>
      <c r="J396">
        <f>IF(Results[[#This Row],[Away_Actual]]&lt;Results[[#This Row],[away_spread]],1,0)</f>
        <v>0</v>
      </c>
    </row>
    <row r="397" spans="1:10">
      <c r="A397" s="17">
        <v>44880</v>
      </c>
      <c r="B397" t="s">
        <v>99</v>
      </c>
      <c r="C397">
        <v>61</v>
      </c>
      <c r="D397" t="s">
        <v>488</v>
      </c>
      <c r="E397" t="s">
        <v>20</v>
      </c>
      <c r="F397">
        <v>87</v>
      </c>
      <c r="G397" t="s">
        <v>488</v>
      </c>
      <c r="H397">
        <v>32</v>
      </c>
      <c r="I397">
        <f>-(Results[[#This Row],[Away Final]]-Results[[#This Row],[Home Final]])</f>
        <v>26</v>
      </c>
      <c r="J397">
        <f>IF(Results[[#This Row],[Away_Actual]]&lt;Results[[#This Row],[away_spread]],1,0)</f>
        <v>1</v>
      </c>
    </row>
    <row r="398" spans="1:10">
      <c r="A398" s="17">
        <v>44880</v>
      </c>
      <c r="C398">
        <v>60</v>
      </c>
      <c r="D398">
        <v>240</v>
      </c>
      <c r="E398" t="s">
        <v>273</v>
      </c>
      <c r="F398">
        <v>72</v>
      </c>
      <c r="G398">
        <v>-280</v>
      </c>
      <c r="H398">
        <v>6</v>
      </c>
      <c r="I398">
        <f>-(Results[[#This Row],[Away Final]]-Results[[#This Row],[Home Final]])</f>
        <v>12</v>
      </c>
      <c r="J398">
        <f>IF(Results[[#This Row],[Away_Actual]]&lt;Results[[#This Row],[away_spread]],1,0)</f>
        <v>0</v>
      </c>
    </row>
    <row r="399" spans="1:10">
      <c r="A399" s="17">
        <v>44880</v>
      </c>
      <c r="B399" t="s">
        <v>241</v>
      </c>
      <c r="C399">
        <v>65</v>
      </c>
      <c r="D399">
        <v>1400</v>
      </c>
      <c r="E399" t="s">
        <v>386</v>
      </c>
      <c r="F399">
        <v>78</v>
      </c>
      <c r="G399">
        <v>-4000</v>
      </c>
      <c r="H399">
        <v>20</v>
      </c>
      <c r="I399">
        <f>-(Results[[#This Row],[Away Final]]-Results[[#This Row],[Home Final]])</f>
        <v>13</v>
      </c>
      <c r="J399">
        <f>IF(Results[[#This Row],[Away_Actual]]&lt;Results[[#This Row],[away_spread]],1,0)</f>
        <v>1</v>
      </c>
    </row>
    <row r="400" spans="1:10">
      <c r="A400" s="17">
        <v>44880</v>
      </c>
      <c r="B400" t="s">
        <v>314</v>
      </c>
      <c r="C400">
        <v>71</v>
      </c>
      <c r="D400">
        <v>125</v>
      </c>
      <c r="E400" t="s">
        <v>244</v>
      </c>
      <c r="F400">
        <v>82</v>
      </c>
      <c r="G400">
        <v>-145</v>
      </c>
      <c r="H400">
        <v>2.5</v>
      </c>
      <c r="I400">
        <f>-(Results[[#This Row],[Away Final]]-Results[[#This Row],[Home Final]])</f>
        <v>11</v>
      </c>
      <c r="J400">
        <f>IF(Results[[#This Row],[Away_Actual]]&lt;Results[[#This Row],[away_spread]],1,0)</f>
        <v>0</v>
      </c>
    </row>
    <row r="401" spans="1:10">
      <c r="A401" s="17">
        <v>44880</v>
      </c>
      <c r="B401" t="s">
        <v>168</v>
      </c>
      <c r="C401">
        <v>45</v>
      </c>
      <c r="D401">
        <v>2000</v>
      </c>
      <c r="E401" t="s">
        <v>315</v>
      </c>
      <c r="F401">
        <v>56</v>
      </c>
      <c r="G401">
        <v>-8000</v>
      </c>
      <c r="H401">
        <v>27</v>
      </c>
      <c r="I401">
        <f>-(Results[[#This Row],[Away Final]]-Results[[#This Row],[Home Final]])</f>
        <v>11</v>
      </c>
      <c r="J401">
        <f>IF(Results[[#This Row],[Away_Actual]]&lt;Results[[#This Row],[away_spread]],1,0)</f>
        <v>1</v>
      </c>
    </row>
    <row r="402" spans="1:10">
      <c r="A402" s="17">
        <v>44880</v>
      </c>
      <c r="B402" t="s">
        <v>292</v>
      </c>
      <c r="C402">
        <v>89</v>
      </c>
      <c r="D402">
        <v>145</v>
      </c>
      <c r="E402" t="s">
        <v>251</v>
      </c>
      <c r="F402">
        <v>87</v>
      </c>
      <c r="G402">
        <v>-165</v>
      </c>
      <c r="H402">
        <v>3.5</v>
      </c>
      <c r="I402">
        <f>-(Results[[#This Row],[Away Final]]-Results[[#This Row],[Home Final]])</f>
        <v>-2</v>
      </c>
      <c r="J402">
        <f>IF(Results[[#This Row],[Away_Actual]]&lt;Results[[#This Row],[away_spread]],1,0)</f>
        <v>1</v>
      </c>
    </row>
    <row r="403" spans="1:10">
      <c r="A403" s="17">
        <v>44880</v>
      </c>
      <c r="B403" t="s">
        <v>223</v>
      </c>
      <c r="C403">
        <v>74</v>
      </c>
      <c r="D403" t="s">
        <v>488</v>
      </c>
      <c r="E403" t="s">
        <v>687</v>
      </c>
      <c r="F403">
        <v>91</v>
      </c>
      <c r="G403" t="s">
        <v>488</v>
      </c>
      <c r="H403">
        <v>27.5</v>
      </c>
      <c r="I403">
        <f>-(Results[[#This Row],[Away Final]]-Results[[#This Row],[Home Final]])</f>
        <v>17</v>
      </c>
      <c r="J403">
        <f>IF(Results[[#This Row],[Away_Actual]]&lt;Results[[#This Row],[away_spread]],1,0)</f>
        <v>1</v>
      </c>
    </row>
    <row r="404" spans="1:10">
      <c r="A404" s="17">
        <v>44880</v>
      </c>
      <c r="B404" t="s">
        <v>203</v>
      </c>
      <c r="C404">
        <v>51</v>
      </c>
      <c r="D404">
        <v>500</v>
      </c>
      <c r="E404" t="s">
        <v>217</v>
      </c>
      <c r="F404">
        <v>81</v>
      </c>
      <c r="G404">
        <v>-700</v>
      </c>
      <c r="H404">
        <v>11</v>
      </c>
      <c r="I404">
        <f>-(Results[[#This Row],[Away Final]]-Results[[#This Row],[Home Final]])</f>
        <v>30</v>
      </c>
      <c r="J404">
        <f>IF(Results[[#This Row],[Away_Actual]]&lt;Results[[#This Row],[away_spread]],1,0)</f>
        <v>0</v>
      </c>
    </row>
    <row r="405" spans="1:10">
      <c r="A405" s="17">
        <v>44880</v>
      </c>
      <c r="B405" t="s">
        <v>76</v>
      </c>
      <c r="C405">
        <v>83</v>
      </c>
      <c r="D405">
        <v>140</v>
      </c>
      <c r="E405" t="s">
        <v>30</v>
      </c>
      <c r="F405">
        <v>85</v>
      </c>
      <c r="G405">
        <v>-160</v>
      </c>
      <c r="H405">
        <v>3.5</v>
      </c>
      <c r="I405">
        <f>-(Results[[#This Row],[Away Final]]-Results[[#This Row],[Home Final]])</f>
        <v>2</v>
      </c>
      <c r="J405">
        <f>IF(Results[[#This Row],[Away_Actual]]&lt;Results[[#This Row],[away_spread]],1,0)</f>
        <v>1</v>
      </c>
    </row>
    <row r="406" spans="1:10">
      <c r="A406" s="17">
        <v>44880</v>
      </c>
      <c r="B406" t="s">
        <v>28</v>
      </c>
      <c r="C406">
        <v>95</v>
      </c>
      <c r="D406">
        <v>-800</v>
      </c>
      <c r="E406" t="s">
        <v>50</v>
      </c>
      <c r="F406">
        <v>69</v>
      </c>
      <c r="G406">
        <v>550</v>
      </c>
      <c r="H406">
        <v>-12.5</v>
      </c>
      <c r="I406">
        <f>-(Results[[#This Row],[Away Final]]-Results[[#This Row],[Home Final]])</f>
        <v>-26</v>
      </c>
      <c r="J406">
        <f>IF(Results[[#This Row],[Away_Actual]]&lt;Results[[#This Row],[away_spread]],1,0)</f>
        <v>1</v>
      </c>
    </row>
    <row r="407" spans="1:10">
      <c r="A407" s="17">
        <v>44880</v>
      </c>
      <c r="B407" t="s">
        <v>182</v>
      </c>
      <c r="C407">
        <v>65</v>
      </c>
      <c r="D407">
        <v>525</v>
      </c>
      <c r="E407" t="s">
        <v>311</v>
      </c>
      <c r="F407">
        <v>68</v>
      </c>
      <c r="G407">
        <v>-750</v>
      </c>
      <c r="H407">
        <v>12</v>
      </c>
      <c r="I407">
        <f>-(Results[[#This Row],[Away Final]]-Results[[#This Row],[Home Final]])</f>
        <v>3</v>
      </c>
      <c r="J407">
        <f>IF(Results[[#This Row],[Away_Actual]]&lt;Results[[#This Row],[away_spread]],1,0)</f>
        <v>1</v>
      </c>
    </row>
    <row r="408" spans="1:10">
      <c r="A408" s="17">
        <v>44880</v>
      </c>
      <c r="B408" t="s">
        <v>209</v>
      </c>
      <c r="C408">
        <v>74</v>
      </c>
      <c r="D408">
        <v>-200</v>
      </c>
      <c r="E408" t="s">
        <v>218</v>
      </c>
      <c r="F408">
        <v>62</v>
      </c>
      <c r="G408">
        <v>175</v>
      </c>
      <c r="H408">
        <v>-4.5</v>
      </c>
      <c r="I408">
        <f>-(Results[[#This Row],[Away Final]]-Results[[#This Row],[Home Final]])</f>
        <v>-12</v>
      </c>
      <c r="J408">
        <f>IF(Results[[#This Row],[Away_Actual]]&lt;Results[[#This Row],[away_spread]],1,0)</f>
        <v>1</v>
      </c>
    </row>
    <row r="409" spans="1:10">
      <c r="A409" s="17">
        <v>44880</v>
      </c>
      <c r="B409" t="s">
        <v>329</v>
      </c>
      <c r="C409">
        <v>66</v>
      </c>
      <c r="D409">
        <v>1600</v>
      </c>
      <c r="E409" t="s">
        <v>104</v>
      </c>
      <c r="F409">
        <v>72</v>
      </c>
      <c r="G409">
        <v>-6000</v>
      </c>
      <c r="H409">
        <v>22.5</v>
      </c>
      <c r="I409">
        <f>-(Results[[#This Row],[Away Final]]-Results[[#This Row],[Home Final]])</f>
        <v>6</v>
      </c>
      <c r="J409">
        <f>IF(Results[[#This Row],[Away_Actual]]&lt;Results[[#This Row],[away_spread]],1,0)</f>
        <v>1</v>
      </c>
    </row>
    <row r="410" spans="1:10">
      <c r="A410" s="17">
        <v>44880</v>
      </c>
      <c r="B410" t="s">
        <v>358</v>
      </c>
      <c r="C410">
        <v>53</v>
      </c>
      <c r="D410">
        <v>600</v>
      </c>
      <c r="E410" t="s">
        <v>48</v>
      </c>
      <c r="F410">
        <v>74</v>
      </c>
      <c r="G410">
        <v>-900</v>
      </c>
      <c r="H410">
        <v>11.5</v>
      </c>
      <c r="I410">
        <f>-(Results[[#This Row],[Away Final]]-Results[[#This Row],[Home Final]])</f>
        <v>21</v>
      </c>
      <c r="J410">
        <f>IF(Results[[#This Row],[Away_Actual]]&lt;Results[[#This Row],[away_spread]],1,0)</f>
        <v>0</v>
      </c>
    </row>
    <row r="411" spans="1:10">
      <c r="A411" s="17">
        <v>44880</v>
      </c>
      <c r="B411" t="s">
        <v>412</v>
      </c>
      <c r="C411">
        <v>72</v>
      </c>
      <c r="D411">
        <v>375</v>
      </c>
      <c r="E411" t="s">
        <v>248</v>
      </c>
      <c r="F411">
        <v>81</v>
      </c>
      <c r="G411">
        <v>-450</v>
      </c>
      <c r="H411">
        <v>9</v>
      </c>
      <c r="I411">
        <f>-(Results[[#This Row],[Away Final]]-Results[[#This Row],[Home Final]])</f>
        <v>9</v>
      </c>
      <c r="J411">
        <f>IF(Results[[#This Row],[Away_Actual]]&lt;Results[[#This Row],[away_spread]],1,0)</f>
        <v>0</v>
      </c>
    </row>
    <row r="412" spans="1:10">
      <c r="A412" s="17">
        <v>44880</v>
      </c>
      <c r="B412" t="s">
        <v>259</v>
      </c>
      <c r="C412">
        <v>59</v>
      </c>
      <c r="D412">
        <v>-800</v>
      </c>
      <c r="E412" t="s">
        <v>151</v>
      </c>
      <c r="F412">
        <v>70</v>
      </c>
      <c r="G412">
        <v>550</v>
      </c>
      <c r="H412">
        <v>-11</v>
      </c>
      <c r="I412">
        <f>-(Results[[#This Row],[Away Final]]-Results[[#This Row],[Home Final]])</f>
        <v>11</v>
      </c>
      <c r="J412">
        <f>IF(Results[[#This Row],[Away_Actual]]&lt;Results[[#This Row],[away_spread]],1,0)</f>
        <v>0</v>
      </c>
    </row>
    <row r="413" spans="1:10">
      <c r="A413" s="17">
        <v>44880</v>
      </c>
      <c r="B413" t="s">
        <v>108</v>
      </c>
      <c r="C413">
        <v>71</v>
      </c>
      <c r="D413">
        <v>260</v>
      </c>
      <c r="E413" t="s">
        <v>173</v>
      </c>
      <c r="F413">
        <v>80</v>
      </c>
      <c r="G413">
        <v>-310</v>
      </c>
      <c r="H413">
        <v>7</v>
      </c>
      <c r="I413">
        <f>-(Results[[#This Row],[Away Final]]-Results[[#This Row],[Home Final]])</f>
        <v>9</v>
      </c>
      <c r="J413">
        <f>IF(Results[[#This Row],[Away_Actual]]&lt;Results[[#This Row],[away_spread]],1,0)</f>
        <v>0</v>
      </c>
    </row>
    <row r="414" spans="1:10">
      <c r="A414" s="17">
        <v>44881</v>
      </c>
      <c r="B414" t="s">
        <v>93</v>
      </c>
      <c r="C414">
        <v>43</v>
      </c>
      <c r="D414" t="s">
        <v>488</v>
      </c>
      <c r="E414" t="s">
        <v>268</v>
      </c>
      <c r="F414">
        <v>65</v>
      </c>
      <c r="G414" t="s">
        <v>488</v>
      </c>
      <c r="H414">
        <v>31.5</v>
      </c>
      <c r="I414">
        <f>-(Results[[#This Row],[Away Final]]-Results[[#This Row],[Home Final]])</f>
        <v>22</v>
      </c>
      <c r="J414">
        <f>IF(Results[[#This Row],[Away_Actual]]&lt;Results[[#This Row],[away_spread]],1,0)</f>
        <v>1</v>
      </c>
    </row>
    <row r="415" spans="1:10">
      <c r="A415" s="17">
        <v>44881</v>
      </c>
      <c r="B415" t="s">
        <v>187</v>
      </c>
      <c r="C415">
        <v>67</v>
      </c>
      <c r="D415">
        <v>-105</v>
      </c>
      <c r="E415" t="s">
        <v>134</v>
      </c>
      <c r="F415">
        <v>60</v>
      </c>
      <c r="G415">
        <v>-115</v>
      </c>
      <c r="H415">
        <v>1</v>
      </c>
      <c r="I415">
        <f>-(Results[[#This Row],[Away Final]]-Results[[#This Row],[Home Final]])</f>
        <v>-7</v>
      </c>
      <c r="J415">
        <f>IF(Results[[#This Row],[Away_Actual]]&lt;Results[[#This Row],[away_spread]],1,0)</f>
        <v>1</v>
      </c>
    </row>
    <row r="416" spans="1:10">
      <c r="A416" s="17">
        <v>44881</v>
      </c>
      <c r="B416" t="s">
        <v>361</v>
      </c>
      <c r="C416">
        <v>64</v>
      </c>
      <c r="D416">
        <v>105</v>
      </c>
      <c r="E416" t="s">
        <v>425</v>
      </c>
      <c r="F416">
        <v>71</v>
      </c>
      <c r="G416">
        <v>-125</v>
      </c>
      <c r="H416">
        <v>1.5</v>
      </c>
      <c r="I416">
        <f>-(Results[[#This Row],[Away Final]]-Results[[#This Row],[Home Final]])</f>
        <v>7</v>
      </c>
      <c r="J416">
        <f>IF(Results[[#This Row],[Away_Actual]]&lt;Results[[#This Row],[away_spread]],1,0)</f>
        <v>0</v>
      </c>
    </row>
    <row r="417" spans="1:10">
      <c r="A417" s="17">
        <v>44881</v>
      </c>
      <c r="B417" t="s">
        <v>309</v>
      </c>
      <c r="C417">
        <v>96</v>
      </c>
      <c r="D417">
        <v>200</v>
      </c>
      <c r="E417" t="s">
        <v>242</v>
      </c>
      <c r="F417">
        <v>94</v>
      </c>
      <c r="G417">
        <v>-240</v>
      </c>
      <c r="H417">
        <v>6</v>
      </c>
      <c r="I417">
        <f>-(Results[[#This Row],[Away Final]]-Results[[#This Row],[Home Final]])</f>
        <v>-2</v>
      </c>
      <c r="J417">
        <f>IF(Results[[#This Row],[Away_Actual]]&lt;Results[[#This Row],[away_spread]],1,0)</f>
        <v>1</v>
      </c>
    </row>
    <row r="418" spans="1:10">
      <c r="A418" s="17">
        <v>44881</v>
      </c>
      <c r="B418" t="s">
        <v>213</v>
      </c>
      <c r="C418">
        <v>52</v>
      </c>
      <c r="D418">
        <v>130</v>
      </c>
      <c r="E418" t="s">
        <v>190</v>
      </c>
      <c r="F418">
        <v>43</v>
      </c>
      <c r="G418">
        <v>-150</v>
      </c>
      <c r="H418">
        <v>2.5</v>
      </c>
      <c r="I418">
        <f>-(Results[[#This Row],[Away Final]]-Results[[#This Row],[Home Final]])</f>
        <v>-9</v>
      </c>
      <c r="J418">
        <f>IF(Results[[#This Row],[Away_Actual]]&lt;Results[[#This Row],[away_spread]],1,0)</f>
        <v>1</v>
      </c>
    </row>
    <row r="419" spans="1:10">
      <c r="A419" s="17">
        <v>44881</v>
      </c>
      <c r="B419" t="s">
        <v>346</v>
      </c>
      <c r="C419">
        <v>83</v>
      </c>
      <c r="D419">
        <v>-110</v>
      </c>
      <c r="E419" t="s">
        <v>46</v>
      </c>
      <c r="F419">
        <v>67</v>
      </c>
      <c r="G419">
        <v>-110</v>
      </c>
      <c r="H419">
        <v>0</v>
      </c>
      <c r="I419">
        <f>-(Results[[#This Row],[Away Final]]-Results[[#This Row],[Home Final]])</f>
        <v>-16</v>
      </c>
      <c r="J419">
        <f>IF(Results[[#This Row],[Away_Actual]]&lt;Results[[#This Row],[away_spread]],1,0)</f>
        <v>1</v>
      </c>
    </row>
    <row r="420" spans="1:10">
      <c r="A420" s="17">
        <v>44881</v>
      </c>
      <c r="B420" t="s">
        <v>157</v>
      </c>
      <c r="C420">
        <v>74</v>
      </c>
      <c r="D420">
        <v>-500</v>
      </c>
      <c r="E420" t="s">
        <v>343</v>
      </c>
      <c r="F420">
        <v>87</v>
      </c>
      <c r="G420">
        <v>400</v>
      </c>
      <c r="H420">
        <v>-9.5</v>
      </c>
      <c r="I420">
        <f>-(Results[[#This Row],[Away Final]]-Results[[#This Row],[Home Final]])</f>
        <v>13</v>
      </c>
      <c r="J420">
        <f>IF(Results[[#This Row],[Away_Actual]]&lt;Results[[#This Row],[away_spread]],1,0)</f>
        <v>0</v>
      </c>
    </row>
    <row r="421" spans="1:10">
      <c r="A421" s="17">
        <v>44881</v>
      </c>
      <c r="B421" t="s">
        <v>249</v>
      </c>
      <c r="C421">
        <v>54</v>
      </c>
      <c r="D421">
        <v>155</v>
      </c>
      <c r="E421" t="s">
        <v>154</v>
      </c>
      <c r="F421">
        <v>64</v>
      </c>
      <c r="G421">
        <v>-175</v>
      </c>
      <c r="H421">
        <v>3.5</v>
      </c>
      <c r="I421">
        <f>-(Results[[#This Row],[Away Final]]-Results[[#This Row],[Home Final]])</f>
        <v>10</v>
      </c>
      <c r="J421">
        <f>IF(Results[[#This Row],[Away_Actual]]&lt;Results[[#This Row],[away_spread]],1,0)</f>
        <v>0</v>
      </c>
    </row>
    <row r="422" spans="1:10">
      <c r="A422" s="17">
        <v>44881</v>
      </c>
      <c r="B422" t="s">
        <v>410</v>
      </c>
      <c r="C422">
        <v>70</v>
      </c>
      <c r="D422">
        <v>-130</v>
      </c>
      <c r="E422" t="s">
        <v>362</v>
      </c>
      <c r="F422">
        <v>69</v>
      </c>
      <c r="G422">
        <v>110</v>
      </c>
      <c r="H422">
        <v>-2</v>
      </c>
      <c r="I422">
        <f>-(Results[[#This Row],[Away Final]]-Results[[#This Row],[Home Final]])</f>
        <v>-1</v>
      </c>
      <c r="J422">
        <f>IF(Results[[#This Row],[Away_Actual]]&lt;Results[[#This Row],[away_spread]],1,0)</f>
        <v>0</v>
      </c>
    </row>
    <row r="423" spans="1:10">
      <c r="A423" s="17">
        <v>44881</v>
      </c>
      <c r="C423">
        <v>56</v>
      </c>
      <c r="D423">
        <v>1000</v>
      </c>
      <c r="E423" t="s">
        <v>270</v>
      </c>
      <c r="F423">
        <v>71</v>
      </c>
      <c r="G423">
        <v>-2000</v>
      </c>
      <c r="H423">
        <v>15</v>
      </c>
      <c r="I423">
        <f>-(Results[[#This Row],[Away Final]]-Results[[#This Row],[Home Final]])</f>
        <v>15</v>
      </c>
      <c r="J423">
        <f>IF(Results[[#This Row],[Away_Actual]]&lt;Results[[#This Row],[away_spread]],1,0)</f>
        <v>0</v>
      </c>
    </row>
    <row r="424" spans="1:10">
      <c r="A424" s="17">
        <v>44881</v>
      </c>
      <c r="B424" t="s">
        <v>284</v>
      </c>
      <c r="C424">
        <v>64</v>
      </c>
      <c r="D424">
        <v>375</v>
      </c>
      <c r="E424" t="s">
        <v>186</v>
      </c>
      <c r="F424">
        <v>66</v>
      </c>
      <c r="G424">
        <v>-450</v>
      </c>
      <c r="H424">
        <v>9.5</v>
      </c>
      <c r="I424">
        <f>-(Results[[#This Row],[Away Final]]-Results[[#This Row],[Home Final]])</f>
        <v>2</v>
      </c>
      <c r="J424">
        <f>IF(Results[[#This Row],[Away_Actual]]&lt;Results[[#This Row],[away_spread]],1,0)</f>
        <v>1</v>
      </c>
    </row>
    <row r="425" spans="1:10">
      <c r="A425" s="17">
        <v>44881</v>
      </c>
      <c r="B425" t="s">
        <v>91</v>
      </c>
      <c r="C425">
        <v>70</v>
      </c>
      <c r="D425">
        <v>900</v>
      </c>
      <c r="E425" t="s">
        <v>265</v>
      </c>
      <c r="F425">
        <v>82</v>
      </c>
      <c r="G425">
        <v>-1600</v>
      </c>
      <c r="H425">
        <v>14.5</v>
      </c>
      <c r="I425">
        <f>-(Results[[#This Row],[Away Final]]-Results[[#This Row],[Home Final]])</f>
        <v>12</v>
      </c>
      <c r="J425">
        <f>IF(Results[[#This Row],[Away_Actual]]&lt;Results[[#This Row],[away_spread]],1,0)</f>
        <v>1</v>
      </c>
    </row>
    <row r="426" spans="1:10">
      <c r="A426" s="17">
        <v>44881</v>
      </c>
      <c r="B426" t="s">
        <v>172</v>
      </c>
      <c r="C426">
        <v>58</v>
      </c>
      <c r="D426">
        <v>110</v>
      </c>
      <c r="E426" t="s">
        <v>247</v>
      </c>
      <c r="F426">
        <v>57</v>
      </c>
      <c r="G426">
        <v>-130</v>
      </c>
      <c r="H426">
        <v>1.5</v>
      </c>
      <c r="I426">
        <f>-(Results[[#This Row],[Away Final]]-Results[[#This Row],[Home Final]])</f>
        <v>-1</v>
      </c>
      <c r="J426">
        <f>IF(Results[[#This Row],[Away_Actual]]&lt;Results[[#This Row],[away_spread]],1,0)</f>
        <v>1</v>
      </c>
    </row>
    <row r="427" spans="1:10">
      <c r="A427" s="17">
        <v>44881</v>
      </c>
      <c r="B427" t="s">
        <v>297</v>
      </c>
      <c r="C427">
        <v>61</v>
      </c>
      <c r="D427" t="s">
        <v>488</v>
      </c>
      <c r="E427" t="s">
        <v>68</v>
      </c>
      <c r="F427">
        <v>92</v>
      </c>
      <c r="G427" t="s">
        <v>488</v>
      </c>
      <c r="H427">
        <v>26.5</v>
      </c>
      <c r="I427">
        <f>-(Results[[#This Row],[Away Final]]-Results[[#This Row],[Home Final]])</f>
        <v>31</v>
      </c>
      <c r="J427">
        <f>IF(Results[[#This Row],[Away_Actual]]&lt;Results[[#This Row],[away_spread]],1,0)</f>
        <v>0</v>
      </c>
    </row>
    <row r="428" spans="1:10">
      <c r="A428" s="17">
        <v>44881</v>
      </c>
      <c r="B428" t="s">
        <v>175</v>
      </c>
      <c r="C428">
        <v>50</v>
      </c>
      <c r="D428">
        <v>1500</v>
      </c>
      <c r="E428" t="s">
        <v>42</v>
      </c>
      <c r="F428">
        <v>81</v>
      </c>
      <c r="G428">
        <v>-5000</v>
      </c>
      <c r="H428">
        <v>21</v>
      </c>
      <c r="I428">
        <f>-(Results[[#This Row],[Away Final]]-Results[[#This Row],[Home Final]])</f>
        <v>31</v>
      </c>
      <c r="J428">
        <f>IF(Results[[#This Row],[Away_Actual]]&lt;Results[[#This Row],[away_spread]],1,0)</f>
        <v>0</v>
      </c>
    </row>
    <row r="429" spans="1:10">
      <c r="A429" s="17">
        <v>44881</v>
      </c>
      <c r="B429" t="s">
        <v>205</v>
      </c>
      <c r="C429">
        <v>74</v>
      </c>
      <c r="D429">
        <v>115</v>
      </c>
      <c r="E429" t="s">
        <v>123</v>
      </c>
      <c r="F429">
        <v>93</v>
      </c>
      <c r="G429">
        <v>-135</v>
      </c>
      <c r="H429">
        <v>2</v>
      </c>
      <c r="I429">
        <f>-(Results[[#This Row],[Away Final]]-Results[[#This Row],[Home Final]])</f>
        <v>19</v>
      </c>
      <c r="J429">
        <f>IF(Results[[#This Row],[Away_Actual]]&lt;Results[[#This Row],[away_spread]],1,0)</f>
        <v>0</v>
      </c>
    </row>
    <row r="430" spans="1:10">
      <c r="A430" s="17">
        <v>44881</v>
      </c>
      <c r="B430" t="s">
        <v>397</v>
      </c>
      <c r="C430">
        <v>90</v>
      </c>
      <c r="D430">
        <v>700</v>
      </c>
      <c r="E430" t="s">
        <v>274</v>
      </c>
      <c r="F430">
        <v>112</v>
      </c>
      <c r="G430">
        <v>-1100</v>
      </c>
      <c r="H430">
        <v>13.5</v>
      </c>
      <c r="I430">
        <f>-(Results[[#This Row],[Away Final]]-Results[[#This Row],[Home Final]])</f>
        <v>22</v>
      </c>
      <c r="J430">
        <f>IF(Results[[#This Row],[Away_Actual]]&lt;Results[[#This Row],[away_spread]],1,0)</f>
        <v>0</v>
      </c>
    </row>
    <row r="431" spans="1:10">
      <c r="A431" s="17">
        <v>44881</v>
      </c>
      <c r="B431" t="s">
        <v>114</v>
      </c>
      <c r="C431">
        <v>67</v>
      </c>
      <c r="D431">
        <v>110</v>
      </c>
      <c r="E431" t="s">
        <v>59</v>
      </c>
      <c r="F431">
        <v>61</v>
      </c>
      <c r="G431">
        <v>-130</v>
      </c>
      <c r="H431">
        <v>2</v>
      </c>
      <c r="I431">
        <f>-(Results[[#This Row],[Away Final]]-Results[[#This Row],[Home Final]])</f>
        <v>-6</v>
      </c>
      <c r="J431">
        <f>IF(Results[[#This Row],[Away_Actual]]&lt;Results[[#This Row],[away_spread]],1,0)</f>
        <v>1</v>
      </c>
    </row>
    <row r="432" spans="1:10">
      <c r="A432" s="17">
        <v>44881</v>
      </c>
      <c r="B432" t="s">
        <v>150</v>
      </c>
      <c r="C432">
        <v>68</v>
      </c>
      <c r="D432">
        <v>1400</v>
      </c>
      <c r="E432" t="s">
        <v>282</v>
      </c>
      <c r="F432">
        <v>94</v>
      </c>
      <c r="G432">
        <v>-4000</v>
      </c>
      <c r="H432">
        <v>20</v>
      </c>
      <c r="I432">
        <f>-(Results[[#This Row],[Away Final]]-Results[[#This Row],[Home Final]])</f>
        <v>26</v>
      </c>
      <c r="J432">
        <f>IF(Results[[#This Row],[Away_Actual]]&lt;Results[[#This Row],[away_spread]],1,0)</f>
        <v>0</v>
      </c>
    </row>
    <row r="433" spans="1:10">
      <c r="A433" s="17">
        <v>44881</v>
      </c>
      <c r="B433" t="s">
        <v>127</v>
      </c>
      <c r="C433">
        <v>48</v>
      </c>
      <c r="D433" t="s">
        <v>488</v>
      </c>
      <c r="F433">
        <v>83</v>
      </c>
      <c r="G433" t="s">
        <v>488</v>
      </c>
      <c r="H433">
        <v>31.5</v>
      </c>
      <c r="I433">
        <f>-(Results[[#This Row],[Away Final]]-Results[[#This Row],[Home Final]])</f>
        <v>35</v>
      </c>
      <c r="J433">
        <f>IF(Results[[#This Row],[Away_Actual]]&lt;Results[[#This Row],[away_spread]],1,0)</f>
        <v>0</v>
      </c>
    </row>
    <row r="434" spans="1:10">
      <c r="A434" s="17">
        <v>44881</v>
      </c>
      <c r="B434" t="s">
        <v>354</v>
      </c>
      <c r="C434">
        <v>73</v>
      </c>
      <c r="D434">
        <v>450</v>
      </c>
      <c r="E434" t="s">
        <v>264</v>
      </c>
      <c r="F434">
        <v>82</v>
      </c>
      <c r="G434">
        <v>-600</v>
      </c>
      <c r="H434">
        <v>10.5</v>
      </c>
      <c r="I434">
        <f>-(Results[[#This Row],[Away Final]]-Results[[#This Row],[Home Final]])</f>
        <v>9</v>
      </c>
      <c r="J434">
        <f>IF(Results[[#This Row],[Away_Actual]]&lt;Results[[#This Row],[away_spread]],1,0)</f>
        <v>1</v>
      </c>
    </row>
    <row r="435" spans="1:10">
      <c r="A435" s="17">
        <v>44881</v>
      </c>
      <c r="B435" t="s">
        <v>149</v>
      </c>
      <c r="C435">
        <v>54</v>
      </c>
      <c r="D435">
        <v>1400</v>
      </c>
      <c r="E435" t="s">
        <v>682</v>
      </c>
      <c r="F435">
        <v>72</v>
      </c>
      <c r="G435">
        <v>-4000</v>
      </c>
      <c r="H435">
        <v>19</v>
      </c>
      <c r="I435">
        <f>-(Results[[#This Row],[Away Final]]-Results[[#This Row],[Home Final]])</f>
        <v>18</v>
      </c>
      <c r="J435">
        <f>IF(Results[[#This Row],[Away_Actual]]&lt;Results[[#This Row],[away_spread]],1,0)</f>
        <v>1</v>
      </c>
    </row>
    <row r="436" spans="1:10">
      <c r="A436" s="17">
        <v>44881</v>
      </c>
      <c r="B436" t="s">
        <v>280</v>
      </c>
      <c r="C436">
        <v>74</v>
      </c>
      <c r="D436">
        <v>-120</v>
      </c>
      <c r="E436" t="s">
        <v>398</v>
      </c>
      <c r="F436">
        <v>88</v>
      </c>
      <c r="G436">
        <v>100</v>
      </c>
      <c r="H436">
        <v>-1</v>
      </c>
      <c r="I436">
        <f>-(Results[[#This Row],[Away Final]]-Results[[#This Row],[Home Final]])</f>
        <v>14</v>
      </c>
      <c r="J436">
        <f>IF(Results[[#This Row],[Away_Actual]]&lt;Results[[#This Row],[away_spread]],1,0)</f>
        <v>0</v>
      </c>
    </row>
    <row r="437" spans="1:10">
      <c r="A437" s="17">
        <v>44881</v>
      </c>
      <c r="B437" t="s">
        <v>120</v>
      </c>
      <c r="C437">
        <v>79</v>
      </c>
      <c r="D437">
        <v>1500</v>
      </c>
      <c r="E437" t="s">
        <v>176</v>
      </c>
      <c r="F437">
        <v>99</v>
      </c>
      <c r="G437">
        <v>-5000</v>
      </c>
      <c r="H437">
        <v>21</v>
      </c>
      <c r="I437">
        <f>-(Results[[#This Row],[Away Final]]-Results[[#This Row],[Home Final]])</f>
        <v>20</v>
      </c>
      <c r="J437">
        <f>IF(Results[[#This Row],[Away_Actual]]&lt;Results[[#This Row],[away_spread]],1,0)</f>
        <v>1</v>
      </c>
    </row>
    <row r="438" spans="1:10">
      <c r="A438" s="17">
        <v>44881</v>
      </c>
      <c r="B438" t="s">
        <v>55</v>
      </c>
      <c r="C438">
        <v>65</v>
      </c>
      <c r="D438">
        <v>300</v>
      </c>
      <c r="E438" t="s">
        <v>63</v>
      </c>
      <c r="F438">
        <v>70</v>
      </c>
      <c r="G438">
        <v>-360</v>
      </c>
      <c r="H438">
        <v>8</v>
      </c>
      <c r="I438">
        <f>-(Results[[#This Row],[Away Final]]-Results[[#This Row],[Home Final]])</f>
        <v>5</v>
      </c>
      <c r="J438">
        <f>IF(Results[[#This Row],[Away_Actual]]&lt;Results[[#This Row],[away_spread]],1,0)</f>
        <v>1</v>
      </c>
    </row>
    <row r="439" spans="1:10">
      <c r="A439" s="17">
        <v>44881</v>
      </c>
      <c r="B439" t="s">
        <v>278</v>
      </c>
      <c r="C439">
        <v>71</v>
      </c>
      <c r="D439">
        <v>-200</v>
      </c>
      <c r="E439" t="s">
        <v>686</v>
      </c>
      <c r="F439">
        <v>61</v>
      </c>
      <c r="G439">
        <v>175</v>
      </c>
      <c r="H439">
        <v>-4.5</v>
      </c>
      <c r="I439">
        <f>-(Results[[#This Row],[Away Final]]-Results[[#This Row],[Home Final]])</f>
        <v>-10</v>
      </c>
      <c r="J439">
        <f>IF(Results[[#This Row],[Away_Actual]]&lt;Results[[#This Row],[away_spread]],1,0)</f>
        <v>1</v>
      </c>
    </row>
    <row r="440" spans="1:10">
      <c r="A440" s="17">
        <v>44881</v>
      </c>
      <c r="B440" t="s">
        <v>237</v>
      </c>
      <c r="C440">
        <v>81</v>
      </c>
      <c r="D440">
        <v>650</v>
      </c>
      <c r="E440" t="s">
        <v>232</v>
      </c>
      <c r="F440">
        <v>90</v>
      </c>
      <c r="G440">
        <v>-1000</v>
      </c>
      <c r="H440">
        <v>13</v>
      </c>
      <c r="I440">
        <f>-(Results[[#This Row],[Away Final]]-Results[[#This Row],[Home Final]])</f>
        <v>9</v>
      </c>
      <c r="J440">
        <f>IF(Results[[#This Row],[Away_Actual]]&lt;Results[[#This Row],[away_spread]],1,0)</f>
        <v>1</v>
      </c>
    </row>
    <row r="441" spans="1:10">
      <c r="A441" s="17">
        <v>44881</v>
      </c>
      <c r="B441" t="s">
        <v>228</v>
      </c>
      <c r="C441">
        <v>51</v>
      </c>
      <c r="D441">
        <v>-280</v>
      </c>
      <c r="E441" t="s">
        <v>144</v>
      </c>
      <c r="F441">
        <v>64</v>
      </c>
      <c r="G441">
        <v>240</v>
      </c>
      <c r="H441">
        <v>-6.5</v>
      </c>
      <c r="I441">
        <f>-(Results[[#This Row],[Away Final]]-Results[[#This Row],[Home Final]])</f>
        <v>13</v>
      </c>
      <c r="J441">
        <f>IF(Results[[#This Row],[Away_Actual]]&lt;Results[[#This Row],[away_spread]],1,0)</f>
        <v>0</v>
      </c>
    </row>
    <row r="442" spans="1:10">
      <c r="A442" s="17">
        <v>44882</v>
      </c>
      <c r="B442" t="s">
        <v>275</v>
      </c>
      <c r="C442">
        <v>60</v>
      </c>
      <c r="D442">
        <v>450</v>
      </c>
      <c r="E442" t="s">
        <v>233</v>
      </c>
      <c r="F442">
        <v>68</v>
      </c>
      <c r="G442">
        <v>-600</v>
      </c>
      <c r="H442">
        <v>10.5</v>
      </c>
      <c r="I442">
        <f>-(Results[[#This Row],[Away Final]]-Results[[#This Row],[Home Final]])</f>
        <v>8</v>
      </c>
      <c r="J442">
        <f>IF(Results[[#This Row],[Away_Actual]]&lt;Results[[#This Row],[away_spread]],1,0)</f>
        <v>1</v>
      </c>
    </row>
    <row r="443" spans="1:10">
      <c r="A443" s="17">
        <v>44882</v>
      </c>
      <c r="B443" t="s">
        <v>32</v>
      </c>
      <c r="C443">
        <v>59</v>
      </c>
      <c r="D443">
        <v>185</v>
      </c>
      <c r="E443" t="s">
        <v>204</v>
      </c>
      <c r="F443">
        <v>78</v>
      </c>
      <c r="G443">
        <v>-215</v>
      </c>
      <c r="H443">
        <v>5.5</v>
      </c>
      <c r="I443">
        <f>-(Results[[#This Row],[Away Final]]-Results[[#This Row],[Home Final]])</f>
        <v>19</v>
      </c>
      <c r="J443">
        <f>IF(Results[[#This Row],[Away_Actual]]&lt;Results[[#This Row],[away_spread]],1,0)</f>
        <v>0</v>
      </c>
    </row>
    <row r="444" spans="1:10">
      <c r="A444" s="17">
        <v>44882</v>
      </c>
      <c r="B444" t="s">
        <v>95</v>
      </c>
      <c r="C444">
        <v>44</v>
      </c>
      <c r="D444">
        <v>750</v>
      </c>
      <c r="E444" t="s">
        <v>285</v>
      </c>
      <c r="F444">
        <v>57</v>
      </c>
      <c r="G444">
        <v>-1200</v>
      </c>
      <c r="H444">
        <v>14</v>
      </c>
      <c r="I444">
        <f>-(Results[[#This Row],[Away Final]]-Results[[#This Row],[Home Final]])</f>
        <v>13</v>
      </c>
      <c r="J444">
        <f>IF(Results[[#This Row],[Away_Actual]]&lt;Results[[#This Row],[away_spread]],1,0)</f>
        <v>1</v>
      </c>
    </row>
    <row r="445" spans="1:10">
      <c r="A445" s="17">
        <v>44882</v>
      </c>
      <c r="B445" t="s">
        <v>212</v>
      </c>
      <c r="C445">
        <v>73</v>
      </c>
      <c r="D445">
        <v>290</v>
      </c>
      <c r="F445">
        <v>64</v>
      </c>
      <c r="G445">
        <v>-350</v>
      </c>
      <c r="H445">
        <v>8</v>
      </c>
      <c r="I445">
        <f>-(Results[[#This Row],[Away Final]]-Results[[#This Row],[Home Final]])</f>
        <v>-9</v>
      </c>
      <c r="J445">
        <f>IF(Results[[#This Row],[Away_Actual]]&lt;Results[[#This Row],[away_spread]],1,0)</f>
        <v>1</v>
      </c>
    </row>
    <row r="446" spans="1:10">
      <c r="A446" s="17">
        <v>44882</v>
      </c>
      <c r="B446" t="s">
        <v>383</v>
      </c>
      <c r="C446">
        <v>79</v>
      </c>
      <c r="D446">
        <v>320</v>
      </c>
      <c r="F446">
        <v>99</v>
      </c>
      <c r="G446">
        <v>-380</v>
      </c>
      <c r="H446">
        <v>8</v>
      </c>
      <c r="I446">
        <f>-(Results[[#This Row],[Away Final]]-Results[[#This Row],[Home Final]])</f>
        <v>20</v>
      </c>
      <c r="J446">
        <f>IF(Results[[#This Row],[Away_Actual]]&lt;Results[[#This Row],[away_spread]],1,0)</f>
        <v>0</v>
      </c>
    </row>
    <row r="447" spans="1:10">
      <c r="A447" s="17">
        <v>44882</v>
      </c>
      <c r="B447" t="s">
        <v>253</v>
      </c>
      <c r="C447">
        <v>56</v>
      </c>
      <c r="D447">
        <v>170</v>
      </c>
      <c r="E447" t="s">
        <v>320</v>
      </c>
      <c r="F447">
        <v>53</v>
      </c>
      <c r="G447">
        <v>-190</v>
      </c>
      <c r="H447">
        <v>4.5</v>
      </c>
      <c r="I447">
        <f>-(Results[[#This Row],[Away Final]]-Results[[#This Row],[Home Final]])</f>
        <v>-3</v>
      </c>
      <c r="J447">
        <f>IF(Results[[#This Row],[Away_Actual]]&lt;Results[[#This Row],[away_spread]],1,0)</f>
        <v>1</v>
      </c>
    </row>
    <row r="448" spans="1:10">
      <c r="A448" s="17">
        <v>44882</v>
      </c>
      <c r="B448" t="s">
        <v>40</v>
      </c>
      <c r="C448">
        <v>50</v>
      </c>
      <c r="D448">
        <v>600</v>
      </c>
      <c r="E448" t="s">
        <v>289</v>
      </c>
      <c r="F448">
        <v>68</v>
      </c>
      <c r="G448">
        <v>-900</v>
      </c>
      <c r="H448">
        <v>13.5</v>
      </c>
      <c r="I448">
        <f>-(Results[[#This Row],[Away Final]]-Results[[#This Row],[Home Final]])</f>
        <v>18</v>
      </c>
      <c r="J448">
        <f>IF(Results[[#This Row],[Away_Actual]]&lt;Results[[#This Row],[away_spread]],1,0)</f>
        <v>0</v>
      </c>
    </row>
    <row r="449" spans="1:10">
      <c r="A449" s="17">
        <v>44882</v>
      </c>
      <c r="B449" t="s">
        <v>303</v>
      </c>
      <c r="C449">
        <v>66</v>
      </c>
      <c r="D449">
        <v>850</v>
      </c>
      <c r="E449" t="s">
        <v>387</v>
      </c>
      <c r="F449">
        <v>102</v>
      </c>
      <c r="G449">
        <v>-1500</v>
      </c>
      <c r="H449">
        <v>16</v>
      </c>
      <c r="I449">
        <f>-(Results[[#This Row],[Away Final]]-Results[[#This Row],[Home Final]])</f>
        <v>36</v>
      </c>
      <c r="J449">
        <f>IF(Results[[#This Row],[Away_Actual]]&lt;Results[[#This Row],[away_spread]],1,0)</f>
        <v>0</v>
      </c>
    </row>
    <row r="450" spans="1:10">
      <c r="A450" s="17">
        <v>44882</v>
      </c>
      <c r="B450" t="s">
        <v>317</v>
      </c>
      <c r="C450">
        <v>50</v>
      </c>
      <c r="D450">
        <v>400</v>
      </c>
      <c r="E450" t="s">
        <v>687</v>
      </c>
      <c r="F450">
        <v>70</v>
      </c>
      <c r="G450">
        <v>-500</v>
      </c>
      <c r="H450">
        <v>9</v>
      </c>
      <c r="I450">
        <f>-(Results[[#This Row],[Away Final]]-Results[[#This Row],[Home Final]])</f>
        <v>20</v>
      </c>
      <c r="J450">
        <f>IF(Results[[#This Row],[Away_Actual]]&lt;Results[[#This Row],[away_spread]],1,0)</f>
        <v>0</v>
      </c>
    </row>
    <row r="451" spans="1:10">
      <c r="A451" s="17">
        <v>44882</v>
      </c>
      <c r="B451" t="s">
        <v>350</v>
      </c>
      <c r="C451">
        <v>67</v>
      </c>
      <c r="D451">
        <v>1400</v>
      </c>
      <c r="E451" t="s">
        <v>219</v>
      </c>
      <c r="F451">
        <v>95</v>
      </c>
      <c r="G451">
        <v>-4000</v>
      </c>
      <c r="H451">
        <v>19.5</v>
      </c>
      <c r="I451">
        <f>-(Results[[#This Row],[Away Final]]-Results[[#This Row],[Home Final]])</f>
        <v>28</v>
      </c>
      <c r="J451">
        <f>IF(Results[[#This Row],[Away_Actual]]&lt;Results[[#This Row],[away_spread]],1,0)</f>
        <v>0</v>
      </c>
    </row>
    <row r="452" spans="1:10">
      <c r="A452" s="17">
        <v>44882</v>
      </c>
      <c r="B452" t="s">
        <v>224</v>
      </c>
      <c r="C452">
        <v>58</v>
      </c>
      <c r="D452">
        <v>1800</v>
      </c>
      <c r="E452" t="s">
        <v>45</v>
      </c>
      <c r="F452">
        <v>95</v>
      </c>
      <c r="G452">
        <v>-6000</v>
      </c>
      <c r="H452">
        <v>29.5</v>
      </c>
      <c r="I452">
        <f>-(Results[[#This Row],[Away Final]]-Results[[#This Row],[Home Final]])</f>
        <v>37</v>
      </c>
      <c r="J452">
        <f>IF(Results[[#This Row],[Away_Actual]]&lt;Results[[#This Row],[away_spread]],1,0)</f>
        <v>0</v>
      </c>
    </row>
    <row r="453" spans="1:10">
      <c r="A453" s="17">
        <v>44882</v>
      </c>
      <c r="B453" t="s">
        <v>24</v>
      </c>
      <c r="C453">
        <v>95</v>
      </c>
      <c r="D453">
        <v>-240</v>
      </c>
      <c r="E453" t="s">
        <v>107</v>
      </c>
      <c r="F453">
        <v>69</v>
      </c>
      <c r="G453">
        <v>200</v>
      </c>
      <c r="H453">
        <v>-5.5</v>
      </c>
      <c r="I453">
        <f>-(Results[[#This Row],[Away Final]]-Results[[#This Row],[Home Final]])</f>
        <v>-26</v>
      </c>
      <c r="J453">
        <f>IF(Results[[#This Row],[Away_Actual]]&lt;Results[[#This Row],[away_spread]],1,0)</f>
        <v>1</v>
      </c>
    </row>
    <row r="454" spans="1:10">
      <c r="A454" s="17">
        <v>44882</v>
      </c>
      <c r="B454" t="s">
        <v>118</v>
      </c>
      <c r="C454">
        <v>65</v>
      </c>
      <c r="D454">
        <v>425</v>
      </c>
      <c r="E454" t="s">
        <v>179</v>
      </c>
      <c r="F454">
        <v>55</v>
      </c>
      <c r="G454">
        <v>-550</v>
      </c>
      <c r="H454">
        <v>10</v>
      </c>
      <c r="I454">
        <f>-(Results[[#This Row],[Away Final]]-Results[[#This Row],[Home Final]])</f>
        <v>-10</v>
      </c>
      <c r="J454">
        <f>IF(Results[[#This Row],[Away_Actual]]&lt;Results[[#This Row],[away_spread]],1,0)</f>
        <v>1</v>
      </c>
    </row>
    <row r="455" spans="1:10">
      <c r="A455" s="17">
        <v>44882</v>
      </c>
      <c r="B455" t="s">
        <v>69</v>
      </c>
      <c r="C455">
        <v>64</v>
      </c>
      <c r="D455">
        <v>-350</v>
      </c>
      <c r="E455" t="s">
        <v>357</v>
      </c>
      <c r="F455">
        <v>59</v>
      </c>
      <c r="G455">
        <v>290</v>
      </c>
      <c r="H455">
        <v>-9</v>
      </c>
      <c r="I455">
        <f>-(Results[[#This Row],[Away Final]]-Results[[#This Row],[Home Final]])</f>
        <v>-5</v>
      </c>
      <c r="J455">
        <f>IF(Results[[#This Row],[Away_Actual]]&lt;Results[[#This Row],[away_spread]],1,0)</f>
        <v>0</v>
      </c>
    </row>
    <row r="456" spans="1:10">
      <c r="A456" s="17">
        <v>44882</v>
      </c>
      <c r="B456" t="s">
        <v>360</v>
      </c>
      <c r="C456">
        <v>53</v>
      </c>
      <c r="D456">
        <v>250</v>
      </c>
      <c r="E456" t="s">
        <v>64</v>
      </c>
      <c r="F456">
        <v>64</v>
      </c>
      <c r="G456">
        <v>-300</v>
      </c>
      <c r="H456">
        <v>7</v>
      </c>
      <c r="I456">
        <f>-(Results[[#This Row],[Away Final]]-Results[[#This Row],[Home Final]])</f>
        <v>11</v>
      </c>
      <c r="J456">
        <f>IF(Results[[#This Row],[Away_Actual]]&lt;Results[[#This Row],[away_spread]],1,0)</f>
        <v>0</v>
      </c>
    </row>
    <row r="457" spans="1:10">
      <c r="A457" s="17">
        <v>44882</v>
      </c>
      <c r="B457" t="s">
        <v>359</v>
      </c>
      <c r="C457">
        <v>85</v>
      </c>
      <c r="D457">
        <v>-155</v>
      </c>
      <c r="E457" t="s">
        <v>135</v>
      </c>
      <c r="F457">
        <v>76</v>
      </c>
      <c r="G457">
        <v>135</v>
      </c>
      <c r="H457">
        <v>-3</v>
      </c>
      <c r="I457">
        <f>-(Results[[#This Row],[Away Final]]-Results[[#This Row],[Home Final]])</f>
        <v>-9</v>
      </c>
      <c r="J457">
        <f>IF(Results[[#This Row],[Away_Actual]]&lt;Results[[#This Row],[away_spread]],1,0)</f>
        <v>1</v>
      </c>
    </row>
    <row r="458" spans="1:10">
      <c r="A458" s="17">
        <v>44882</v>
      </c>
      <c r="B458" t="s">
        <v>359</v>
      </c>
      <c r="C458">
        <v>85</v>
      </c>
      <c r="D458">
        <v>-155</v>
      </c>
      <c r="E458" t="s">
        <v>294</v>
      </c>
      <c r="F458">
        <v>76</v>
      </c>
      <c r="G458">
        <v>135</v>
      </c>
      <c r="H458">
        <v>-3</v>
      </c>
      <c r="I458">
        <f>-(Results[[#This Row],[Away Final]]-Results[[#This Row],[Home Final]])</f>
        <v>-9</v>
      </c>
      <c r="J458">
        <f>IF(Results[[#This Row],[Away_Actual]]&lt;Results[[#This Row],[away_spread]],1,0)</f>
        <v>1</v>
      </c>
    </row>
    <row r="459" spans="1:10">
      <c r="A459" s="17">
        <v>44882</v>
      </c>
      <c r="B459" t="s">
        <v>106</v>
      </c>
      <c r="C459">
        <v>62</v>
      </c>
      <c r="D459">
        <v>1800</v>
      </c>
      <c r="E459" t="s">
        <v>43</v>
      </c>
      <c r="F459">
        <v>91</v>
      </c>
      <c r="G459">
        <v>-8000</v>
      </c>
      <c r="H459">
        <v>24.5</v>
      </c>
      <c r="I459">
        <f>-(Results[[#This Row],[Away Final]]-Results[[#This Row],[Home Final]])</f>
        <v>29</v>
      </c>
      <c r="J459">
        <f>IF(Results[[#This Row],[Away_Actual]]&lt;Results[[#This Row],[away_spread]],1,0)</f>
        <v>0</v>
      </c>
    </row>
    <row r="460" spans="1:10">
      <c r="A460" s="17">
        <v>44882</v>
      </c>
      <c r="B460" t="s">
        <v>70</v>
      </c>
      <c r="C460">
        <v>90</v>
      </c>
      <c r="D460">
        <v>-190</v>
      </c>
      <c r="E460" t="s">
        <v>113</v>
      </c>
      <c r="F460">
        <v>85</v>
      </c>
      <c r="G460">
        <v>170</v>
      </c>
      <c r="H460">
        <v>-4.5</v>
      </c>
      <c r="I460">
        <f>-(Results[[#This Row],[Away Final]]-Results[[#This Row],[Home Final]])</f>
        <v>-5</v>
      </c>
      <c r="J460">
        <f>IF(Results[[#This Row],[Away_Actual]]&lt;Results[[#This Row],[away_spread]],1,0)</f>
        <v>1</v>
      </c>
    </row>
    <row r="461" spans="1:10">
      <c r="A461" s="17">
        <v>44882</v>
      </c>
      <c r="B461" t="s">
        <v>400</v>
      </c>
      <c r="C461">
        <v>77</v>
      </c>
      <c r="D461">
        <v>225</v>
      </c>
      <c r="E461" t="s">
        <v>79</v>
      </c>
      <c r="F461">
        <v>73</v>
      </c>
      <c r="G461">
        <v>-265</v>
      </c>
      <c r="H461">
        <v>6.5</v>
      </c>
      <c r="I461">
        <f>-(Results[[#This Row],[Away Final]]-Results[[#This Row],[Home Final]])</f>
        <v>-4</v>
      </c>
      <c r="J461">
        <f>IF(Results[[#This Row],[Away_Actual]]&lt;Results[[#This Row],[away_spread]],1,0)</f>
        <v>1</v>
      </c>
    </row>
    <row r="462" spans="1:10">
      <c r="A462" s="17">
        <v>44882</v>
      </c>
      <c r="B462" t="s">
        <v>82</v>
      </c>
      <c r="C462">
        <v>51</v>
      </c>
      <c r="D462">
        <v>1300</v>
      </c>
      <c r="E462" t="s">
        <v>342</v>
      </c>
      <c r="F462">
        <v>80</v>
      </c>
      <c r="G462">
        <v>-3500</v>
      </c>
      <c r="H462">
        <v>19</v>
      </c>
      <c r="I462">
        <f>-(Results[[#This Row],[Away Final]]-Results[[#This Row],[Home Final]])</f>
        <v>29</v>
      </c>
      <c r="J462">
        <f>IF(Results[[#This Row],[Away_Actual]]&lt;Results[[#This Row],[away_spread]],1,0)</f>
        <v>0</v>
      </c>
    </row>
    <row r="463" spans="1:10">
      <c r="A463" s="17">
        <v>44882</v>
      </c>
      <c r="B463" t="s">
        <v>112</v>
      </c>
      <c r="C463">
        <v>56</v>
      </c>
      <c r="D463">
        <v>-210</v>
      </c>
      <c r="F463">
        <v>61</v>
      </c>
      <c r="G463">
        <v>180</v>
      </c>
      <c r="H463">
        <v>-5</v>
      </c>
      <c r="I463">
        <f>-(Results[[#This Row],[Away Final]]-Results[[#This Row],[Home Final]])</f>
        <v>5</v>
      </c>
      <c r="J463">
        <f>IF(Results[[#This Row],[Away_Actual]]&lt;Results[[#This Row],[away_spread]],1,0)</f>
        <v>0</v>
      </c>
    </row>
    <row r="464" spans="1:10">
      <c r="A464" s="17">
        <v>44882</v>
      </c>
      <c r="B464" t="s">
        <v>78</v>
      </c>
      <c r="C464">
        <v>56</v>
      </c>
      <c r="D464">
        <v>-125</v>
      </c>
      <c r="E464" t="s">
        <v>77</v>
      </c>
      <c r="F464">
        <v>53</v>
      </c>
      <c r="G464">
        <v>105</v>
      </c>
      <c r="H464">
        <v>-1.5</v>
      </c>
      <c r="I464">
        <f>-(Results[[#This Row],[Away Final]]-Results[[#This Row],[Home Final]])</f>
        <v>-3</v>
      </c>
      <c r="J464">
        <f>IF(Results[[#This Row],[Away_Actual]]&lt;Results[[#This Row],[away_spread]],1,0)</f>
        <v>1</v>
      </c>
    </row>
    <row r="465" spans="1:10">
      <c r="A465" s="17">
        <v>44882</v>
      </c>
      <c r="B465" t="s">
        <v>52</v>
      </c>
      <c r="C465">
        <v>63</v>
      </c>
      <c r="D465" t="s">
        <v>488</v>
      </c>
      <c r="E465" t="s">
        <v>291</v>
      </c>
      <c r="F465">
        <v>106</v>
      </c>
      <c r="G465" t="s">
        <v>488</v>
      </c>
      <c r="H465">
        <v>40</v>
      </c>
      <c r="I465">
        <f>-(Results[[#This Row],[Away Final]]-Results[[#This Row],[Home Final]])</f>
        <v>43</v>
      </c>
      <c r="J465">
        <f>IF(Results[[#This Row],[Away_Actual]]&lt;Results[[#This Row],[away_spread]],1,0)</f>
        <v>0</v>
      </c>
    </row>
    <row r="466" spans="1:10">
      <c r="A466" s="17">
        <v>44882</v>
      </c>
      <c r="B466" t="s">
        <v>117</v>
      </c>
      <c r="C466">
        <v>75</v>
      </c>
      <c r="D466">
        <v>525</v>
      </c>
      <c r="E466" t="s">
        <v>681</v>
      </c>
      <c r="F466">
        <v>97</v>
      </c>
      <c r="G466">
        <v>-750</v>
      </c>
      <c r="H466">
        <v>11</v>
      </c>
      <c r="I466">
        <f>-(Results[[#This Row],[Away Final]]-Results[[#This Row],[Home Final]])</f>
        <v>22</v>
      </c>
      <c r="J466">
        <f>IF(Results[[#This Row],[Away_Actual]]&lt;Results[[#This Row],[away_spread]],1,0)</f>
        <v>0</v>
      </c>
    </row>
    <row r="467" spans="1:10">
      <c r="A467" s="17">
        <v>44882</v>
      </c>
      <c r="B467" t="s">
        <v>117</v>
      </c>
      <c r="C467">
        <v>75</v>
      </c>
      <c r="D467">
        <v>525</v>
      </c>
      <c r="E467" t="s">
        <v>685</v>
      </c>
      <c r="F467">
        <v>97</v>
      </c>
      <c r="G467">
        <v>-750</v>
      </c>
      <c r="H467">
        <v>11</v>
      </c>
      <c r="I467">
        <f>-(Results[[#This Row],[Away Final]]-Results[[#This Row],[Home Final]])</f>
        <v>22</v>
      </c>
      <c r="J467">
        <f>IF(Results[[#This Row],[Away_Actual]]&lt;Results[[#This Row],[away_spread]],1,0)</f>
        <v>0</v>
      </c>
    </row>
    <row r="468" spans="1:10">
      <c r="A468" s="17">
        <v>44882</v>
      </c>
      <c r="B468" t="s">
        <v>352</v>
      </c>
      <c r="C468">
        <v>42</v>
      </c>
      <c r="D468">
        <v>850</v>
      </c>
      <c r="E468" t="s">
        <v>195</v>
      </c>
      <c r="F468">
        <v>79</v>
      </c>
      <c r="G468">
        <v>-1500</v>
      </c>
      <c r="H468">
        <v>15</v>
      </c>
      <c r="I468">
        <f>-(Results[[#This Row],[Away Final]]-Results[[#This Row],[Home Final]])</f>
        <v>37</v>
      </c>
      <c r="J468">
        <f>IF(Results[[#This Row],[Away_Actual]]&lt;Results[[#This Row],[away_spread]],1,0)</f>
        <v>0</v>
      </c>
    </row>
    <row r="469" spans="1:10">
      <c r="A469" s="17">
        <v>44882</v>
      </c>
      <c r="B469" t="s">
        <v>231</v>
      </c>
      <c r="C469">
        <v>74</v>
      </c>
      <c r="D469">
        <v>300</v>
      </c>
      <c r="E469" t="s">
        <v>196</v>
      </c>
      <c r="F469">
        <v>85</v>
      </c>
      <c r="G469">
        <v>-360</v>
      </c>
      <c r="H469">
        <v>8</v>
      </c>
      <c r="I469">
        <f>-(Results[[#This Row],[Away Final]]-Results[[#This Row],[Home Final]])</f>
        <v>11</v>
      </c>
      <c r="J469">
        <f>IF(Results[[#This Row],[Away_Actual]]&lt;Results[[#This Row],[away_spread]],1,0)</f>
        <v>0</v>
      </c>
    </row>
    <row r="470" spans="1:10">
      <c r="A470" s="17">
        <v>44882</v>
      </c>
      <c r="C470">
        <v>76</v>
      </c>
      <c r="D470">
        <v>500</v>
      </c>
      <c r="E470" t="s">
        <v>22</v>
      </c>
      <c r="F470">
        <v>84</v>
      </c>
      <c r="G470">
        <v>-700</v>
      </c>
      <c r="H470">
        <v>11.5</v>
      </c>
      <c r="I470">
        <f>-(Results[[#This Row],[Away Final]]-Results[[#This Row],[Home Final]])</f>
        <v>8</v>
      </c>
      <c r="J470">
        <f>IF(Results[[#This Row],[Away_Actual]]&lt;Results[[#This Row],[away_spread]],1,0)</f>
        <v>1</v>
      </c>
    </row>
    <row r="471" spans="1:10">
      <c r="A471" s="17">
        <v>44882</v>
      </c>
      <c r="C471">
        <v>64</v>
      </c>
      <c r="D471">
        <v>-160</v>
      </c>
      <c r="E471" t="s">
        <v>210</v>
      </c>
      <c r="F471">
        <v>51</v>
      </c>
      <c r="G471">
        <v>140</v>
      </c>
      <c r="H471">
        <v>-3</v>
      </c>
      <c r="I471">
        <f>-(Results[[#This Row],[Away Final]]-Results[[#This Row],[Home Final]])</f>
        <v>-13</v>
      </c>
      <c r="J471">
        <f>IF(Results[[#This Row],[Away_Actual]]&lt;Results[[#This Row],[away_spread]],1,0)</f>
        <v>1</v>
      </c>
    </row>
    <row r="472" spans="1:10">
      <c r="A472" s="17">
        <v>44882</v>
      </c>
      <c r="C472">
        <v>75</v>
      </c>
      <c r="D472">
        <v>475</v>
      </c>
      <c r="E472" t="s">
        <v>129</v>
      </c>
      <c r="F472">
        <v>101</v>
      </c>
      <c r="G472">
        <v>-650</v>
      </c>
      <c r="H472">
        <v>11.5</v>
      </c>
      <c r="I472">
        <f>-(Results[[#This Row],[Away Final]]-Results[[#This Row],[Home Final]])</f>
        <v>26</v>
      </c>
      <c r="J472">
        <f>IF(Results[[#This Row],[Away_Actual]]&lt;Results[[#This Row],[away_spread]],1,0)</f>
        <v>0</v>
      </c>
    </row>
    <row r="473" spans="1:10">
      <c r="A473" s="17">
        <v>44882</v>
      </c>
      <c r="C473">
        <v>60</v>
      </c>
      <c r="D473">
        <v>950</v>
      </c>
      <c r="E473" t="s">
        <v>281</v>
      </c>
      <c r="F473">
        <v>95</v>
      </c>
      <c r="G473">
        <v>-1800</v>
      </c>
      <c r="H473">
        <v>15</v>
      </c>
      <c r="I473">
        <f>-(Results[[#This Row],[Away Final]]-Results[[#This Row],[Home Final]])</f>
        <v>35</v>
      </c>
      <c r="J473">
        <f>IF(Results[[#This Row],[Away_Actual]]&lt;Results[[#This Row],[away_spread]],1,0)</f>
        <v>0</v>
      </c>
    </row>
    <row r="474" spans="1:10">
      <c r="A474" s="17">
        <v>44882</v>
      </c>
      <c r="B474" t="s">
        <v>200</v>
      </c>
      <c r="C474">
        <v>77</v>
      </c>
      <c r="D474" t="s">
        <v>488</v>
      </c>
      <c r="E474" t="s">
        <v>402</v>
      </c>
      <c r="F474">
        <v>104</v>
      </c>
      <c r="G474" t="s">
        <v>488</v>
      </c>
      <c r="H474">
        <v>28</v>
      </c>
      <c r="I474">
        <f>-(Results[[#This Row],[Away Final]]-Results[[#This Row],[Home Final]])</f>
        <v>27</v>
      </c>
      <c r="J474">
        <f>IF(Results[[#This Row],[Away_Actual]]&lt;Results[[#This Row],[away_spread]],1,0)</f>
        <v>1</v>
      </c>
    </row>
    <row r="475" spans="1:10">
      <c r="A475" s="17">
        <v>44882</v>
      </c>
      <c r="B475" t="s">
        <v>140</v>
      </c>
      <c r="C475">
        <v>84</v>
      </c>
      <c r="D475">
        <v>-800</v>
      </c>
      <c r="E475" t="s">
        <v>128</v>
      </c>
      <c r="F475">
        <v>64</v>
      </c>
      <c r="G475">
        <v>550</v>
      </c>
      <c r="H475">
        <v>-12</v>
      </c>
      <c r="I475">
        <f>-(Results[[#This Row],[Away Final]]-Results[[#This Row],[Home Final]])</f>
        <v>-20</v>
      </c>
      <c r="J475">
        <f>IF(Results[[#This Row],[Away_Actual]]&lt;Results[[#This Row],[away_spread]],1,0)</f>
        <v>1</v>
      </c>
    </row>
    <row r="476" spans="1:10">
      <c r="A476" s="17">
        <v>44882</v>
      </c>
      <c r="B476" t="s">
        <v>105</v>
      </c>
      <c r="C476">
        <v>70</v>
      </c>
      <c r="D476">
        <v>220</v>
      </c>
      <c r="E476" t="s">
        <v>158</v>
      </c>
      <c r="F476">
        <v>67</v>
      </c>
      <c r="G476">
        <v>-260</v>
      </c>
      <c r="H476">
        <v>6</v>
      </c>
      <c r="I476">
        <f>-(Results[[#This Row],[Away Final]]-Results[[#This Row],[Home Final]])</f>
        <v>-3</v>
      </c>
      <c r="J476">
        <f>IF(Results[[#This Row],[Away_Actual]]&lt;Results[[#This Row],[away_spread]],1,0)</f>
        <v>1</v>
      </c>
    </row>
    <row r="477" spans="1:10">
      <c r="A477" s="17">
        <v>44882</v>
      </c>
      <c r="B477" t="s">
        <v>86</v>
      </c>
      <c r="C477">
        <v>62</v>
      </c>
      <c r="D477">
        <v>250</v>
      </c>
      <c r="E477" t="s">
        <v>306</v>
      </c>
      <c r="F477">
        <v>60</v>
      </c>
      <c r="G477">
        <v>-300</v>
      </c>
      <c r="H477">
        <v>6.5</v>
      </c>
      <c r="I477">
        <f>-(Results[[#This Row],[Away Final]]-Results[[#This Row],[Home Final]])</f>
        <v>-2</v>
      </c>
      <c r="J477">
        <f>IF(Results[[#This Row],[Away_Actual]]&lt;Results[[#This Row],[away_spread]],1,0)</f>
        <v>1</v>
      </c>
    </row>
    <row r="478" spans="1:10">
      <c r="A478" s="17">
        <v>44882</v>
      </c>
      <c r="B478" t="s">
        <v>102</v>
      </c>
      <c r="C478">
        <v>88</v>
      </c>
      <c r="D478">
        <v>170</v>
      </c>
      <c r="F478">
        <v>94</v>
      </c>
      <c r="G478">
        <v>-190</v>
      </c>
      <c r="H478">
        <v>4.5</v>
      </c>
      <c r="I478">
        <f>-(Results[[#This Row],[Away Final]]-Results[[#This Row],[Home Final]])</f>
        <v>6</v>
      </c>
      <c r="J478">
        <f>IF(Results[[#This Row],[Away_Actual]]&lt;Results[[#This Row],[away_spread]],1,0)</f>
        <v>0</v>
      </c>
    </row>
    <row r="479" spans="1:10">
      <c r="A479" s="17">
        <v>44882</v>
      </c>
      <c r="B479" t="s">
        <v>625</v>
      </c>
      <c r="C479">
        <v>53</v>
      </c>
      <c r="D479">
        <v>1400</v>
      </c>
      <c r="E479" t="s">
        <v>286</v>
      </c>
      <c r="F479">
        <v>69</v>
      </c>
      <c r="G479">
        <v>-4000</v>
      </c>
      <c r="H479">
        <v>19.5</v>
      </c>
      <c r="I479">
        <f>-(Results[[#This Row],[Away Final]]-Results[[#This Row],[Home Final]])</f>
        <v>16</v>
      </c>
      <c r="J479">
        <f>IF(Results[[#This Row],[Away_Actual]]&lt;Results[[#This Row],[away_spread]],1,0)</f>
        <v>1</v>
      </c>
    </row>
    <row r="480" spans="1:10">
      <c r="A480" s="17">
        <v>44882</v>
      </c>
      <c r="B480" t="s">
        <v>272</v>
      </c>
      <c r="C480">
        <v>66</v>
      </c>
      <c r="D480">
        <v>135</v>
      </c>
      <c r="E480" t="s">
        <v>399</v>
      </c>
      <c r="F480">
        <v>89</v>
      </c>
      <c r="G480">
        <v>-155</v>
      </c>
      <c r="H480">
        <v>3</v>
      </c>
      <c r="I480">
        <f>-(Results[[#This Row],[Away Final]]-Results[[#This Row],[Home Final]])</f>
        <v>23</v>
      </c>
      <c r="J480">
        <f>IF(Results[[#This Row],[Away_Actual]]&lt;Results[[#This Row],[away_spread]],1,0)</f>
        <v>0</v>
      </c>
    </row>
    <row r="481" spans="1:10">
      <c r="A481" s="17">
        <v>44882</v>
      </c>
      <c r="B481" t="s">
        <v>136</v>
      </c>
      <c r="C481">
        <v>91</v>
      </c>
      <c r="D481">
        <v>-280</v>
      </c>
      <c r="E481" t="s">
        <v>377</v>
      </c>
      <c r="F481">
        <v>89</v>
      </c>
      <c r="G481">
        <v>240</v>
      </c>
      <c r="H481">
        <v>-6.5</v>
      </c>
      <c r="I481">
        <f>-(Results[[#This Row],[Away Final]]-Results[[#This Row],[Home Final]])</f>
        <v>-2</v>
      </c>
      <c r="J481">
        <f>IF(Results[[#This Row],[Away_Actual]]&lt;Results[[#This Row],[away_spread]],1,0)</f>
        <v>0</v>
      </c>
    </row>
    <row r="482" spans="1:10">
      <c r="A482" s="17">
        <v>44882</v>
      </c>
      <c r="B482" t="s">
        <v>370</v>
      </c>
      <c r="C482">
        <v>53</v>
      </c>
      <c r="D482">
        <v>1400</v>
      </c>
      <c r="E482" t="s">
        <v>286</v>
      </c>
      <c r="F482">
        <v>69</v>
      </c>
      <c r="G482">
        <v>-4000</v>
      </c>
      <c r="H482">
        <v>19.5</v>
      </c>
      <c r="I482">
        <f>-(Results[[#This Row],[Away Final]]-Results[[#This Row],[Home Final]])</f>
        <v>16</v>
      </c>
      <c r="J482">
        <f>IF(Results[[#This Row],[Away_Actual]]&lt;Results[[#This Row],[away_spread]],1,0)</f>
        <v>1</v>
      </c>
    </row>
    <row r="483" spans="1:10">
      <c r="A483" s="17">
        <v>44883</v>
      </c>
      <c r="B483" t="s">
        <v>127</v>
      </c>
      <c r="C483">
        <v>56</v>
      </c>
      <c r="D483">
        <v>1800</v>
      </c>
      <c r="E483" t="s">
        <v>38</v>
      </c>
      <c r="F483">
        <v>72</v>
      </c>
      <c r="G483">
        <v>-8000</v>
      </c>
      <c r="H483">
        <v>24.5</v>
      </c>
      <c r="I483">
        <f>-(Results[[#This Row],[Away Final]]-Results[[#This Row],[Home Final]])</f>
        <v>16</v>
      </c>
      <c r="J483">
        <f>IF(Results[[#This Row],[Away_Actual]]&lt;Results[[#This Row],[away_spread]],1,0)</f>
        <v>1</v>
      </c>
    </row>
    <row r="484" spans="1:10">
      <c r="A484" s="17">
        <v>44883</v>
      </c>
      <c r="B484" t="s">
        <v>375</v>
      </c>
      <c r="C484">
        <v>62</v>
      </c>
      <c r="D484">
        <v>1800</v>
      </c>
      <c r="E484" t="s">
        <v>121</v>
      </c>
      <c r="F484">
        <v>104</v>
      </c>
      <c r="G484">
        <v>-8000</v>
      </c>
      <c r="H484">
        <v>21.5</v>
      </c>
      <c r="I484">
        <f>-(Results[[#This Row],[Away Final]]-Results[[#This Row],[Home Final]])</f>
        <v>42</v>
      </c>
      <c r="J484">
        <f>IF(Results[[#This Row],[Away_Actual]]&lt;Results[[#This Row],[away_spread]],1,0)</f>
        <v>0</v>
      </c>
    </row>
    <row r="485" spans="1:10">
      <c r="A485" s="17">
        <v>44883</v>
      </c>
      <c r="B485" t="s">
        <v>235</v>
      </c>
      <c r="C485">
        <v>51</v>
      </c>
      <c r="D485">
        <v>450</v>
      </c>
      <c r="E485" t="s">
        <v>204</v>
      </c>
      <c r="F485">
        <v>62</v>
      </c>
      <c r="G485">
        <v>-600</v>
      </c>
      <c r="H485">
        <v>10.5</v>
      </c>
      <c r="I485">
        <f>-(Results[[#This Row],[Away Final]]-Results[[#This Row],[Home Final]])</f>
        <v>11</v>
      </c>
      <c r="J485">
        <f>IF(Results[[#This Row],[Away_Actual]]&lt;Results[[#This Row],[away_spread]],1,0)</f>
        <v>0</v>
      </c>
    </row>
    <row r="486" spans="1:10">
      <c r="A486" s="17">
        <v>44883</v>
      </c>
      <c r="C486">
        <v>70</v>
      </c>
      <c r="D486">
        <v>155</v>
      </c>
      <c r="E486" t="s">
        <v>189</v>
      </c>
      <c r="F486">
        <v>69</v>
      </c>
      <c r="G486">
        <v>-175</v>
      </c>
      <c r="H486">
        <v>3.5</v>
      </c>
      <c r="I486">
        <f>-(Results[[#This Row],[Away Final]]-Results[[#This Row],[Home Final]])</f>
        <v>-1</v>
      </c>
      <c r="J486">
        <f>IF(Results[[#This Row],[Away_Actual]]&lt;Results[[#This Row],[away_spread]],1,0)</f>
        <v>1</v>
      </c>
    </row>
    <row r="487" spans="1:10">
      <c r="A487" s="17">
        <v>44883</v>
      </c>
      <c r="D487" t="s">
        <v>488</v>
      </c>
      <c r="G487" t="s">
        <v>488</v>
      </c>
      <c r="H487">
        <v>0</v>
      </c>
      <c r="I487">
        <f>-(Results[[#This Row],[Away Final]]-Results[[#This Row],[Home Final]])</f>
        <v>0</v>
      </c>
      <c r="J487">
        <f>IF(Results[[#This Row],[Away_Actual]]&lt;Results[[#This Row],[away_spread]],1,0)</f>
        <v>0</v>
      </c>
    </row>
    <row r="488" spans="1:10">
      <c r="A488" s="17">
        <v>44883</v>
      </c>
      <c r="B488" t="s">
        <v>148</v>
      </c>
      <c r="C488">
        <v>69</v>
      </c>
      <c r="D488">
        <v>195</v>
      </c>
      <c r="E488" t="s">
        <v>313</v>
      </c>
      <c r="F488">
        <v>78</v>
      </c>
      <c r="G488">
        <v>-230</v>
      </c>
      <c r="H488">
        <v>5.5</v>
      </c>
      <c r="I488">
        <f>-(Results[[#This Row],[Away Final]]-Results[[#This Row],[Home Final]])</f>
        <v>9</v>
      </c>
      <c r="J488">
        <f>IF(Results[[#This Row],[Away_Actual]]&lt;Results[[#This Row],[away_spread]],1,0)</f>
        <v>0</v>
      </c>
    </row>
    <row r="489" spans="1:10">
      <c r="A489" s="17">
        <v>44883</v>
      </c>
      <c r="B489" t="s">
        <v>119</v>
      </c>
      <c r="C489">
        <v>63</v>
      </c>
      <c r="D489">
        <v>150</v>
      </c>
      <c r="E489" t="s">
        <v>165</v>
      </c>
      <c r="F489">
        <v>58</v>
      </c>
      <c r="G489">
        <v>-170</v>
      </c>
      <c r="H489">
        <v>4</v>
      </c>
      <c r="I489">
        <f>-(Results[[#This Row],[Away Final]]-Results[[#This Row],[Home Final]])</f>
        <v>-5</v>
      </c>
      <c r="J489">
        <f>IF(Results[[#This Row],[Away_Actual]]&lt;Results[[#This Row],[away_spread]],1,0)</f>
        <v>1</v>
      </c>
    </row>
    <row r="490" spans="1:10">
      <c r="A490" s="17">
        <v>44883</v>
      </c>
      <c r="B490" t="s">
        <v>214</v>
      </c>
      <c r="C490">
        <v>54</v>
      </c>
      <c r="D490">
        <v>-420</v>
      </c>
      <c r="E490" t="s">
        <v>84</v>
      </c>
      <c r="F490">
        <v>63</v>
      </c>
      <c r="G490">
        <v>350</v>
      </c>
      <c r="H490">
        <v>-9</v>
      </c>
      <c r="I490">
        <f>-(Results[[#This Row],[Away Final]]-Results[[#This Row],[Home Final]])</f>
        <v>9</v>
      </c>
      <c r="J490">
        <f>IF(Results[[#This Row],[Away_Actual]]&lt;Results[[#This Row],[away_spread]],1,0)</f>
        <v>0</v>
      </c>
    </row>
    <row r="491" spans="1:10">
      <c r="A491" s="17">
        <v>44883</v>
      </c>
      <c r="C491">
        <v>52</v>
      </c>
      <c r="D491">
        <v>500</v>
      </c>
      <c r="E491" t="s">
        <v>316</v>
      </c>
      <c r="F491">
        <v>60</v>
      </c>
      <c r="G491">
        <v>-700</v>
      </c>
      <c r="H491">
        <v>11.5</v>
      </c>
      <c r="I491">
        <f>-(Results[[#This Row],[Away Final]]-Results[[#This Row],[Home Final]])</f>
        <v>8</v>
      </c>
      <c r="J491">
        <f>IF(Results[[#This Row],[Away_Actual]]&lt;Results[[#This Row],[away_spread]],1,0)</f>
        <v>1</v>
      </c>
    </row>
    <row r="492" spans="1:10">
      <c r="A492" s="17">
        <v>44883</v>
      </c>
      <c r="B492" t="s">
        <v>145</v>
      </c>
      <c r="C492">
        <v>43</v>
      </c>
      <c r="D492">
        <v>900</v>
      </c>
      <c r="E492" t="s">
        <v>218</v>
      </c>
      <c r="F492">
        <v>80</v>
      </c>
      <c r="G492">
        <v>-1600</v>
      </c>
      <c r="H492">
        <v>14.5</v>
      </c>
      <c r="I492">
        <f>-(Results[[#This Row],[Away Final]]-Results[[#This Row],[Home Final]])</f>
        <v>37</v>
      </c>
      <c r="J492">
        <f>IF(Results[[#This Row],[Away_Actual]]&lt;Results[[#This Row],[away_spread]],1,0)</f>
        <v>0</v>
      </c>
    </row>
    <row r="493" spans="1:10">
      <c r="A493" s="17">
        <v>44883</v>
      </c>
      <c r="B493" t="s">
        <v>25</v>
      </c>
      <c r="C493">
        <v>60</v>
      </c>
      <c r="D493">
        <v>310</v>
      </c>
      <c r="E493" t="s">
        <v>146</v>
      </c>
      <c r="F493">
        <v>75</v>
      </c>
      <c r="G493">
        <v>-370</v>
      </c>
      <c r="H493">
        <v>8.5</v>
      </c>
      <c r="I493">
        <f>-(Results[[#This Row],[Away Final]]-Results[[#This Row],[Home Final]])</f>
        <v>15</v>
      </c>
      <c r="J493">
        <f>IF(Results[[#This Row],[Away_Actual]]&lt;Results[[#This Row],[away_spread]],1,0)</f>
        <v>0</v>
      </c>
    </row>
    <row r="494" spans="1:10">
      <c r="A494" s="17">
        <v>44883</v>
      </c>
      <c r="B494" t="s">
        <v>51</v>
      </c>
      <c r="C494">
        <v>64</v>
      </c>
      <c r="D494">
        <v>550</v>
      </c>
      <c r="F494">
        <v>69</v>
      </c>
      <c r="G494">
        <v>-800</v>
      </c>
      <c r="H494">
        <v>11.5</v>
      </c>
      <c r="I494">
        <f>-(Results[[#This Row],[Away Final]]-Results[[#This Row],[Home Final]])</f>
        <v>5</v>
      </c>
      <c r="J494">
        <f>IF(Results[[#This Row],[Away_Actual]]&lt;Results[[#This Row],[away_spread]],1,0)</f>
        <v>1</v>
      </c>
    </row>
    <row r="495" spans="1:10">
      <c r="A495" s="17">
        <v>44883</v>
      </c>
      <c r="B495" t="s">
        <v>31</v>
      </c>
      <c r="C495">
        <v>71</v>
      </c>
      <c r="D495">
        <v>185</v>
      </c>
      <c r="E495" t="s">
        <v>367</v>
      </c>
      <c r="F495">
        <v>88</v>
      </c>
      <c r="G495">
        <v>-215</v>
      </c>
      <c r="H495">
        <v>5.5</v>
      </c>
      <c r="I495">
        <f>-(Results[[#This Row],[Away Final]]-Results[[#This Row],[Home Final]])</f>
        <v>17</v>
      </c>
      <c r="J495">
        <f>IF(Results[[#This Row],[Away_Actual]]&lt;Results[[#This Row],[away_spread]],1,0)</f>
        <v>0</v>
      </c>
    </row>
    <row r="496" spans="1:10">
      <c r="A496" s="17">
        <v>44883</v>
      </c>
      <c r="B496" t="s">
        <v>97</v>
      </c>
      <c r="C496">
        <v>43</v>
      </c>
      <c r="D496">
        <v>600</v>
      </c>
      <c r="E496" t="s">
        <v>292</v>
      </c>
      <c r="F496">
        <v>76</v>
      </c>
      <c r="G496">
        <v>-900</v>
      </c>
      <c r="H496">
        <v>12.5</v>
      </c>
      <c r="I496">
        <f>-(Results[[#This Row],[Away Final]]-Results[[#This Row],[Home Final]])</f>
        <v>33</v>
      </c>
      <c r="J496">
        <f>IF(Results[[#This Row],[Away_Actual]]&lt;Results[[#This Row],[away_spread]],1,0)</f>
        <v>0</v>
      </c>
    </row>
    <row r="497" spans="1:10">
      <c r="A497" s="17">
        <v>44883</v>
      </c>
      <c r="B497" t="s">
        <v>139</v>
      </c>
      <c r="C497">
        <v>88</v>
      </c>
      <c r="D497">
        <v>-105</v>
      </c>
      <c r="E497" t="s">
        <v>90</v>
      </c>
      <c r="F497">
        <v>69</v>
      </c>
      <c r="G497">
        <v>-115</v>
      </c>
      <c r="H497">
        <v>1</v>
      </c>
      <c r="I497">
        <f>-(Results[[#This Row],[Away Final]]-Results[[#This Row],[Home Final]])</f>
        <v>-19</v>
      </c>
      <c r="J497">
        <f>IF(Results[[#This Row],[Away_Actual]]&lt;Results[[#This Row],[away_spread]],1,0)</f>
        <v>1</v>
      </c>
    </row>
    <row r="498" spans="1:10">
      <c r="A498" s="17">
        <v>44883</v>
      </c>
      <c r="B498" t="s">
        <v>314</v>
      </c>
      <c r="C498">
        <v>61</v>
      </c>
      <c r="D498">
        <v>600</v>
      </c>
      <c r="E498" t="s">
        <v>301</v>
      </c>
      <c r="F498">
        <v>65</v>
      </c>
      <c r="G498">
        <v>-900</v>
      </c>
      <c r="H498">
        <v>12.5</v>
      </c>
      <c r="I498">
        <f>-(Results[[#This Row],[Away Final]]-Results[[#This Row],[Home Final]])</f>
        <v>4</v>
      </c>
      <c r="J498">
        <f>IF(Results[[#This Row],[Away_Actual]]&lt;Results[[#This Row],[away_spread]],1,0)</f>
        <v>1</v>
      </c>
    </row>
    <row r="499" spans="1:10">
      <c r="A499" s="17">
        <v>44883</v>
      </c>
      <c r="B499" t="s">
        <v>153</v>
      </c>
      <c r="C499">
        <v>63</v>
      </c>
      <c r="D499">
        <v>-105</v>
      </c>
      <c r="F499">
        <v>71</v>
      </c>
      <c r="G499">
        <v>-115</v>
      </c>
      <c r="H499">
        <v>1</v>
      </c>
      <c r="I499">
        <f>-(Results[[#This Row],[Away Final]]-Results[[#This Row],[Home Final]])</f>
        <v>8</v>
      </c>
      <c r="J499">
        <f>IF(Results[[#This Row],[Away_Actual]]&lt;Results[[#This Row],[away_spread]],1,0)</f>
        <v>0</v>
      </c>
    </row>
    <row r="500" spans="1:10">
      <c r="A500" s="17">
        <v>44883</v>
      </c>
      <c r="B500" t="s">
        <v>358</v>
      </c>
      <c r="C500">
        <v>50</v>
      </c>
      <c r="D500">
        <v>1200</v>
      </c>
      <c r="E500" t="s">
        <v>220</v>
      </c>
      <c r="F500">
        <v>86</v>
      </c>
      <c r="G500">
        <v>-3000</v>
      </c>
      <c r="H500">
        <v>18</v>
      </c>
      <c r="I500">
        <f>-(Results[[#This Row],[Away Final]]-Results[[#This Row],[Home Final]])</f>
        <v>36</v>
      </c>
      <c r="J500">
        <f>IF(Results[[#This Row],[Away_Actual]]&lt;Results[[#This Row],[away_spread]],1,0)</f>
        <v>0</v>
      </c>
    </row>
    <row r="501" spans="1:10">
      <c r="A501" s="17">
        <v>44883</v>
      </c>
      <c r="B501" t="s">
        <v>331</v>
      </c>
      <c r="C501">
        <v>68</v>
      </c>
      <c r="D501">
        <v>550</v>
      </c>
      <c r="E501" t="s">
        <v>133</v>
      </c>
      <c r="F501">
        <v>78</v>
      </c>
      <c r="G501">
        <v>-800</v>
      </c>
      <c r="H501">
        <v>12</v>
      </c>
      <c r="I501">
        <f>-(Results[[#This Row],[Away Final]]-Results[[#This Row],[Home Final]])</f>
        <v>10</v>
      </c>
      <c r="J501">
        <f>IF(Results[[#This Row],[Away_Actual]]&lt;Results[[#This Row],[away_spread]],1,0)</f>
        <v>1</v>
      </c>
    </row>
    <row r="502" spans="1:10">
      <c r="A502" s="17">
        <v>44883</v>
      </c>
      <c r="B502" t="s">
        <v>85</v>
      </c>
      <c r="C502">
        <v>62</v>
      </c>
      <c r="D502">
        <v>175</v>
      </c>
      <c r="E502" t="s">
        <v>30</v>
      </c>
      <c r="F502">
        <v>61</v>
      </c>
      <c r="G502">
        <v>-200</v>
      </c>
      <c r="H502">
        <v>5</v>
      </c>
      <c r="I502">
        <f>-(Results[[#This Row],[Away Final]]-Results[[#This Row],[Home Final]])</f>
        <v>-1</v>
      </c>
      <c r="J502">
        <f>IF(Results[[#This Row],[Away_Actual]]&lt;Results[[#This Row],[away_spread]],1,0)</f>
        <v>1</v>
      </c>
    </row>
    <row r="503" spans="1:10">
      <c r="A503" s="17">
        <v>44883</v>
      </c>
      <c r="B503" t="s">
        <v>222</v>
      </c>
      <c r="C503">
        <v>81</v>
      </c>
      <c r="D503">
        <v>-135</v>
      </c>
      <c r="E503" t="s">
        <v>386</v>
      </c>
      <c r="F503">
        <v>79</v>
      </c>
      <c r="G503">
        <v>115</v>
      </c>
      <c r="H503">
        <v>-2</v>
      </c>
      <c r="I503">
        <f>-(Results[[#This Row],[Away Final]]-Results[[#This Row],[Home Final]])</f>
        <v>-2</v>
      </c>
      <c r="J503">
        <f>IF(Results[[#This Row],[Away_Actual]]&lt;Results[[#This Row],[away_spread]],1,0)</f>
        <v>0</v>
      </c>
    </row>
    <row r="504" spans="1:10">
      <c r="A504" s="17">
        <v>44883</v>
      </c>
      <c r="B504" t="s">
        <v>351</v>
      </c>
      <c r="C504">
        <v>78</v>
      </c>
      <c r="D504">
        <v>-180</v>
      </c>
      <c r="E504" t="s">
        <v>328</v>
      </c>
      <c r="F504">
        <v>79</v>
      </c>
      <c r="G504">
        <v>160</v>
      </c>
      <c r="H504">
        <v>-4.5</v>
      </c>
      <c r="I504">
        <f>-(Results[[#This Row],[Away Final]]-Results[[#This Row],[Home Final]])</f>
        <v>1</v>
      </c>
      <c r="J504">
        <f>IF(Results[[#This Row],[Away_Actual]]&lt;Results[[#This Row],[away_spread]],1,0)</f>
        <v>0</v>
      </c>
    </row>
    <row r="505" spans="1:10">
      <c r="A505" s="17">
        <v>44883</v>
      </c>
      <c r="B505" t="s">
        <v>137</v>
      </c>
      <c r="C505">
        <v>76</v>
      </c>
      <c r="D505">
        <v>1500</v>
      </c>
      <c r="E505" t="s">
        <v>404</v>
      </c>
      <c r="F505">
        <v>82</v>
      </c>
      <c r="G505">
        <v>-5000</v>
      </c>
      <c r="H505">
        <v>21.5</v>
      </c>
      <c r="I505">
        <f>-(Results[[#This Row],[Away Final]]-Results[[#This Row],[Home Final]])</f>
        <v>6</v>
      </c>
      <c r="J505">
        <f>IF(Results[[#This Row],[Away_Actual]]&lt;Results[[#This Row],[away_spread]],1,0)</f>
        <v>1</v>
      </c>
    </row>
    <row r="506" spans="1:10">
      <c r="A506" s="17">
        <v>44883</v>
      </c>
      <c r="B506" t="s">
        <v>241</v>
      </c>
      <c r="C506">
        <v>52</v>
      </c>
      <c r="D506">
        <v>-125</v>
      </c>
      <c r="E506" t="s">
        <v>238</v>
      </c>
      <c r="F506">
        <v>68</v>
      </c>
      <c r="G506">
        <v>105</v>
      </c>
      <c r="H506">
        <v>-2</v>
      </c>
      <c r="I506">
        <f>-(Results[[#This Row],[Away Final]]-Results[[#This Row],[Home Final]])</f>
        <v>16</v>
      </c>
      <c r="J506">
        <f>IF(Results[[#This Row],[Away_Actual]]&lt;Results[[#This Row],[away_spread]],1,0)</f>
        <v>0</v>
      </c>
    </row>
    <row r="507" spans="1:10">
      <c r="A507" s="17">
        <v>44883</v>
      </c>
      <c r="B507" t="s">
        <v>194</v>
      </c>
      <c r="C507">
        <v>76</v>
      </c>
      <c r="D507">
        <v>-310</v>
      </c>
      <c r="E507" t="s">
        <v>16</v>
      </c>
      <c r="F507">
        <v>67</v>
      </c>
      <c r="G507">
        <v>260</v>
      </c>
      <c r="H507">
        <v>-7.5</v>
      </c>
      <c r="I507">
        <f>-(Results[[#This Row],[Away Final]]-Results[[#This Row],[Home Final]])</f>
        <v>-9</v>
      </c>
      <c r="J507">
        <f>IF(Results[[#This Row],[Away_Actual]]&lt;Results[[#This Row],[away_spread]],1,0)</f>
        <v>1</v>
      </c>
    </row>
    <row r="508" spans="1:10">
      <c r="A508" s="17">
        <v>44883</v>
      </c>
      <c r="B508" t="s">
        <v>155</v>
      </c>
      <c r="C508">
        <v>48</v>
      </c>
      <c r="D508">
        <v>700</v>
      </c>
      <c r="E508" t="s">
        <v>183</v>
      </c>
      <c r="F508">
        <v>81</v>
      </c>
      <c r="G508">
        <v>-1100</v>
      </c>
      <c r="H508">
        <v>13.5</v>
      </c>
      <c r="I508">
        <f>-(Results[[#This Row],[Away Final]]-Results[[#This Row],[Home Final]])</f>
        <v>33</v>
      </c>
      <c r="J508">
        <f>IF(Results[[#This Row],[Away_Actual]]&lt;Results[[#This Row],[away_spread]],1,0)</f>
        <v>0</v>
      </c>
    </row>
    <row r="509" spans="1:10">
      <c r="A509" s="17">
        <v>44883</v>
      </c>
      <c r="B509" t="s">
        <v>215</v>
      </c>
      <c r="C509">
        <v>94</v>
      </c>
      <c r="D509">
        <v>140</v>
      </c>
      <c r="E509" t="s">
        <v>206</v>
      </c>
      <c r="F509">
        <v>91</v>
      </c>
      <c r="G509">
        <v>-160</v>
      </c>
      <c r="H509">
        <v>3.5</v>
      </c>
      <c r="I509">
        <f>-(Results[[#This Row],[Away Final]]-Results[[#This Row],[Home Final]])</f>
        <v>-3</v>
      </c>
      <c r="J509">
        <f>IF(Results[[#This Row],[Away_Actual]]&lt;Results[[#This Row],[away_spread]],1,0)</f>
        <v>1</v>
      </c>
    </row>
    <row r="510" spans="1:10">
      <c r="A510" s="17">
        <v>44883</v>
      </c>
      <c r="B510" t="s">
        <v>116</v>
      </c>
      <c r="C510">
        <v>65</v>
      </c>
      <c r="D510">
        <v>650</v>
      </c>
      <c r="E510" t="s">
        <v>265</v>
      </c>
      <c r="F510">
        <v>66</v>
      </c>
      <c r="G510">
        <v>-1000</v>
      </c>
      <c r="H510">
        <v>12.5</v>
      </c>
      <c r="I510">
        <f>-(Results[[#This Row],[Away Final]]-Results[[#This Row],[Home Final]])</f>
        <v>1</v>
      </c>
      <c r="J510">
        <f>IF(Results[[#This Row],[Away_Actual]]&lt;Results[[#This Row],[away_spread]],1,0)</f>
        <v>1</v>
      </c>
    </row>
    <row r="511" spans="1:10">
      <c r="A511" s="17">
        <v>44883</v>
      </c>
      <c r="B511" t="s">
        <v>353</v>
      </c>
      <c r="C511">
        <v>58</v>
      </c>
      <c r="D511">
        <v>1800</v>
      </c>
      <c r="E511" t="s">
        <v>21</v>
      </c>
      <c r="F511">
        <v>92</v>
      </c>
      <c r="G511">
        <v>-8000</v>
      </c>
      <c r="H511">
        <v>24</v>
      </c>
      <c r="I511">
        <f>-(Results[[#This Row],[Away Final]]-Results[[#This Row],[Home Final]])</f>
        <v>34</v>
      </c>
      <c r="J511">
        <f>IF(Results[[#This Row],[Away_Actual]]&lt;Results[[#This Row],[away_spread]],1,0)</f>
        <v>0</v>
      </c>
    </row>
    <row r="512" spans="1:10">
      <c r="A512" s="17">
        <v>44883</v>
      </c>
      <c r="B512" t="s">
        <v>149</v>
      </c>
      <c r="C512">
        <v>74</v>
      </c>
      <c r="D512">
        <v>150</v>
      </c>
      <c r="E512" t="s">
        <v>256</v>
      </c>
      <c r="F512">
        <v>66</v>
      </c>
      <c r="G512">
        <v>-170</v>
      </c>
      <c r="H512">
        <v>4</v>
      </c>
      <c r="I512">
        <f>-(Results[[#This Row],[Away Final]]-Results[[#This Row],[Home Final]])</f>
        <v>-8</v>
      </c>
      <c r="J512">
        <f>IF(Results[[#This Row],[Away_Actual]]&lt;Results[[#This Row],[away_spread]],1,0)</f>
        <v>1</v>
      </c>
    </row>
    <row r="513" spans="1:10">
      <c r="A513" s="17">
        <v>44883</v>
      </c>
      <c r="B513" t="s">
        <v>368</v>
      </c>
      <c r="C513">
        <v>60</v>
      </c>
      <c r="D513">
        <v>500</v>
      </c>
      <c r="E513" t="s">
        <v>48</v>
      </c>
      <c r="F513">
        <v>64</v>
      </c>
      <c r="G513">
        <v>-700</v>
      </c>
      <c r="H513">
        <v>11</v>
      </c>
      <c r="I513">
        <f>-(Results[[#This Row],[Away Final]]-Results[[#This Row],[Home Final]])</f>
        <v>4</v>
      </c>
      <c r="J513">
        <f>IF(Results[[#This Row],[Away_Actual]]&lt;Results[[#This Row],[away_spread]],1,0)</f>
        <v>1</v>
      </c>
    </row>
    <row r="514" spans="1:10">
      <c r="A514" s="17">
        <v>44883</v>
      </c>
      <c r="B514" t="s">
        <v>333</v>
      </c>
      <c r="C514">
        <v>58</v>
      </c>
      <c r="D514">
        <v>725</v>
      </c>
      <c r="E514" t="s">
        <v>347</v>
      </c>
      <c r="F514">
        <v>90</v>
      </c>
      <c r="G514">
        <v>-1150</v>
      </c>
      <c r="H514">
        <v>13.5</v>
      </c>
      <c r="I514">
        <f>-(Results[[#This Row],[Away Final]]-Results[[#This Row],[Home Final]])</f>
        <v>32</v>
      </c>
      <c r="J514">
        <f>IF(Results[[#This Row],[Away_Actual]]&lt;Results[[#This Row],[away_spread]],1,0)</f>
        <v>0</v>
      </c>
    </row>
    <row r="515" spans="1:10">
      <c r="A515" s="17">
        <v>44883</v>
      </c>
      <c r="B515" t="s">
        <v>390</v>
      </c>
      <c r="C515">
        <v>71</v>
      </c>
      <c r="D515">
        <v>230</v>
      </c>
      <c r="E515" t="s">
        <v>221</v>
      </c>
      <c r="F515">
        <v>73</v>
      </c>
      <c r="G515">
        <v>-270</v>
      </c>
      <c r="H515">
        <v>6.5</v>
      </c>
      <c r="I515">
        <f>-(Results[[#This Row],[Away Final]]-Results[[#This Row],[Home Final]])</f>
        <v>2</v>
      </c>
      <c r="J515">
        <f>IF(Results[[#This Row],[Away_Actual]]&lt;Results[[#This Row],[away_spread]],1,0)</f>
        <v>1</v>
      </c>
    </row>
    <row r="516" spans="1:10">
      <c r="A516" s="17">
        <v>44883</v>
      </c>
      <c r="B516" t="s">
        <v>408</v>
      </c>
      <c r="C516">
        <v>62</v>
      </c>
      <c r="D516">
        <v>-220</v>
      </c>
      <c r="E516" t="s">
        <v>163</v>
      </c>
      <c r="F516">
        <v>43</v>
      </c>
      <c r="G516">
        <v>190</v>
      </c>
      <c r="H516">
        <v>-5</v>
      </c>
      <c r="I516">
        <f>-(Results[[#This Row],[Away Final]]-Results[[#This Row],[Home Final]])</f>
        <v>-19</v>
      </c>
      <c r="J516">
        <f>IF(Results[[#This Row],[Away_Actual]]&lt;Results[[#This Row],[away_spread]],1,0)</f>
        <v>1</v>
      </c>
    </row>
    <row r="517" spans="1:10">
      <c r="A517" s="17">
        <v>44883</v>
      </c>
      <c r="C517">
        <v>68</v>
      </c>
      <c r="D517">
        <v>1400</v>
      </c>
      <c r="E517" t="s">
        <v>271</v>
      </c>
      <c r="F517">
        <v>72</v>
      </c>
      <c r="G517">
        <v>-4000</v>
      </c>
      <c r="H517">
        <v>19.5</v>
      </c>
      <c r="I517">
        <f>-(Results[[#This Row],[Away Final]]-Results[[#This Row],[Home Final]])</f>
        <v>4</v>
      </c>
      <c r="J517">
        <f>IF(Results[[#This Row],[Away_Actual]]&lt;Results[[#This Row],[away_spread]],1,0)</f>
        <v>1</v>
      </c>
    </row>
    <row r="518" spans="1:10">
      <c r="A518" s="17">
        <v>44883</v>
      </c>
      <c r="B518" t="s">
        <v>131</v>
      </c>
      <c r="C518">
        <v>58</v>
      </c>
      <c r="D518">
        <v>1000</v>
      </c>
      <c r="E518" t="s">
        <v>124</v>
      </c>
      <c r="F518">
        <v>92</v>
      </c>
      <c r="G518">
        <v>-2000</v>
      </c>
      <c r="H518">
        <v>17</v>
      </c>
      <c r="I518">
        <f>-(Results[[#This Row],[Away Final]]-Results[[#This Row],[Home Final]])</f>
        <v>34</v>
      </c>
      <c r="J518">
        <f>IF(Results[[#This Row],[Away_Actual]]&lt;Results[[#This Row],[away_spread]],1,0)</f>
        <v>0</v>
      </c>
    </row>
    <row r="519" spans="1:10">
      <c r="A519" s="17">
        <v>44883</v>
      </c>
      <c r="B519" t="s">
        <v>250</v>
      </c>
      <c r="C519">
        <v>74</v>
      </c>
      <c r="D519">
        <v>1000</v>
      </c>
      <c r="E519" t="s">
        <v>207</v>
      </c>
      <c r="F519">
        <v>83</v>
      </c>
      <c r="G519">
        <v>-2000</v>
      </c>
      <c r="H519">
        <v>16</v>
      </c>
      <c r="I519">
        <f>-(Results[[#This Row],[Away Final]]-Results[[#This Row],[Home Final]])</f>
        <v>9</v>
      </c>
      <c r="J519">
        <f>IF(Results[[#This Row],[Away_Actual]]&lt;Results[[#This Row],[away_spread]],1,0)</f>
        <v>1</v>
      </c>
    </row>
    <row r="520" spans="1:10">
      <c r="A520" s="17">
        <v>44883</v>
      </c>
      <c r="B520" t="s">
        <v>63</v>
      </c>
      <c r="C520">
        <v>70</v>
      </c>
      <c r="D520">
        <v>170</v>
      </c>
      <c r="E520" t="s">
        <v>240</v>
      </c>
      <c r="F520">
        <v>93</v>
      </c>
      <c r="G520">
        <v>-190</v>
      </c>
      <c r="H520">
        <v>5</v>
      </c>
      <c r="I520">
        <f>-(Results[[#This Row],[Away Final]]-Results[[#This Row],[Home Final]])</f>
        <v>23</v>
      </c>
      <c r="J520">
        <f>IF(Results[[#This Row],[Away_Actual]]&lt;Results[[#This Row],[away_spread]],1,0)</f>
        <v>0</v>
      </c>
    </row>
    <row r="521" spans="1:10">
      <c r="A521" s="17">
        <v>44883</v>
      </c>
      <c r="B521" t="s">
        <v>115</v>
      </c>
      <c r="C521">
        <v>66</v>
      </c>
      <c r="D521">
        <v>525</v>
      </c>
      <c r="E521" t="s">
        <v>126</v>
      </c>
      <c r="F521">
        <v>76</v>
      </c>
      <c r="G521">
        <v>-750</v>
      </c>
      <c r="H521">
        <v>11.5</v>
      </c>
      <c r="I521">
        <f>-(Results[[#This Row],[Away Final]]-Results[[#This Row],[Home Final]])</f>
        <v>10</v>
      </c>
      <c r="J521">
        <f>IF(Results[[#This Row],[Away_Actual]]&lt;Results[[#This Row],[away_spread]],1,0)</f>
        <v>1</v>
      </c>
    </row>
    <row r="522" spans="1:10">
      <c r="A522" s="17">
        <v>44883</v>
      </c>
      <c r="B522" t="s">
        <v>680</v>
      </c>
      <c r="C522">
        <v>64</v>
      </c>
      <c r="D522">
        <v>-120</v>
      </c>
      <c r="E522" t="s">
        <v>399</v>
      </c>
      <c r="F522">
        <v>74</v>
      </c>
      <c r="G522">
        <v>100</v>
      </c>
      <c r="H522">
        <v>-1</v>
      </c>
      <c r="I522">
        <f>-(Results[[#This Row],[Away Final]]-Results[[#This Row],[Home Final]])</f>
        <v>10</v>
      </c>
      <c r="J522">
        <f>IF(Results[[#This Row],[Away_Actual]]&lt;Results[[#This Row],[away_spread]],1,0)</f>
        <v>0</v>
      </c>
    </row>
    <row r="523" spans="1:10">
      <c r="A523" s="17">
        <v>44883</v>
      </c>
      <c r="B523" t="s">
        <v>193</v>
      </c>
      <c r="C523">
        <v>68</v>
      </c>
      <c r="D523">
        <v>-500</v>
      </c>
      <c r="E523" t="s">
        <v>156</v>
      </c>
      <c r="F523">
        <v>76</v>
      </c>
      <c r="G523">
        <v>400</v>
      </c>
      <c r="H523">
        <v>-10</v>
      </c>
      <c r="I523">
        <f>-(Results[[#This Row],[Away Final]]-Results[[#This Row],[Home Final]])</f>
        <v>8</v>
      </c>
      <c r="J523">
        <f>IF(Results[[#This Row],[Away_Actual]]&lt;Results[[#This Row],[away_spread]],1,0)</f>
        <v>0</v>
      </c>
    </row>
    <row r="524" spans="1:10">
      <c r="A524" s="17">
        <v>44883</v>
      </c>
      <c r="B524" t="s">
        <v>73</v>
      </c>
      <c r="C524">
        <v>64</v>
      </c>
      <c r="D524">
        <v>-120</v>
      </c>
      <c r="E524" t="s">
        <v>399</v>
      </c>
      <c r="F524">
        <v>74</v>
      </c>
      <c r="G524">
        <v>100</v>
      </c>
      <c r="H524">
        <v>-1</v>
      </c>
      <c r="I524">
        <f>-(Results[[#This Row],[Away Final]]-Results[[#This Row],[Home Final]])</f>
        <v>10</v>
      </c>
      <c r="J524">
        <f>IF(Results[[#This Row],[Away_Actual]]&lt;Results[[#This Row],[away_spread]],1,0)</f>
        <v>0</v>
      </c>
    </row>
    <row r="525" spans="1:10">
      <c r="A525" s="17">
        <v>44883</v>
      </c>
      <c r="B525" t="s">
        <v>329</v>
      </c>
      <c r="C525">
        <v>58</v>
      </c>
      <c r="D525">
        <v>135</v>
      </c>
      <c r="E525" t="s">
        <v>258</v>
      </c>
      <c r="F525">
        <v>60</v>
      </c>
      <c r="G525">
        <v>-155</v>
      </c>
      <c r="H525">
        <v>3</v>
      </c>
      <c r="I525">
        <f>-(Results[[#This Row],[Away Final]]-Results[[#This Row],[Home Final]])</f>
        <v>2</v>
      </c>
      <c r="J525">
        <f>IF(Results[[#This Row],[Away_Actual]]&lt;Results[[#This Row],[away_spread]],1,0)</f>
        <v>1</v>
      </c>
    </row>
    <row r="526" spans="1:10">
      <c r="A526" s="17">
        <v>44883</v>
      </c>
      <c r="B526" t="s">
        <v>150</v>
      </c>
      <c r="C526">
        <v>58</v>
      </c>
      <c r="D526">
        <v>375</v>
      </c>
      <c r="E526" t="s">
        <v>172</v>
      </c>
      <c r="F526">
        <v>67</v>
      </c>
      <c r="G526">
        <v>-450</v>
      </c>
      <c r="H526">
        <v>9.5</v>
      </c>
      <c r="I526">
        <f>-(Results[[#This Row],[Away Final]]-Results[[#This Row],[Home Final]])</f>
        <v>9</v>
      </c>
      <c r="J526">
        <f>IF(Results[[#This Row],[Away_Actual]]&lt;Results[[#This Row],[away_spread]],1,0)</f>
        <v>1</v>
      </c>
    </row>
    <row r="527" spans="1:10">
      <c r="A527" s="17">
        <v>44883</v>
      </c>
      <c r="B527" t="s">
        <v>29</v>
      </c>
      <c r="C527">
        <v>76</v>
      </c>
      <c r="D527">
        <v>500</v>
      </c>
      <c r="E527" t="s">
        <v>366</v>
      </c>
      <c r="F527">
        <v>72</v>
      </c>
      <c r="G527">
        <v>-700</v>
      </c>
      <c r="H527">
        <v>11.5</v>
      </c>
      <c r="I527">
        <f>-(Results[[#This Row],[Away Final]]-Results[[#This Row],[Home Final]])</f>
        <v>-4</v>
      </c>
      <c r="J527">
        <f>IF(Results[[#This Row],[Away_Actual]]&lt;Results[[#This Row],[away_spread]],1,0)</f>
        <v>1</v>
      </c>
    </row>
    <row r="528" spans="1:10">
      <c r="A528" s="17">
        <v>44884</v>
      </c>
      <c r="B528" t="s">
        <v>244</v>
      </c>
      <c r="C528">
        <v>58</v>
      </c>
      <c r="D528">
        <v>-180</v>
      </c>
      <c r="E528" t="s">
        <v>344</v>
      </c>
      <c r="F528">
        <v>61</v>
      </c>
      <c r="G528">
        <v>160</v>
      </c>
      <c r="H528">
        <v>-4</v>
      </c>
      <c r="I528">
        <f>-(Results[[#This Row],[Away Final]]-Results[[#This Row],[Home Final]])</f>
        <v>3</v>
      </c>
      <c r="J528">
        <f>IF(Results[[#This Row],[Away_Actual]]&lt;Results[[#This Row],[away_spread]],1,0)</f>
        <v>0</v>
      </c>
    </row>
    <row r="529" spans="1:10">
      <c r="A529" s="17">
        <v>44884</v>
      </c>
      <c r="B529" t="s">
        <v>98</v>
      </c>
      <c r="C529">
        <v>78</v>
      </c>
      <c r="D529">
        <v>265</v>
      </c>
      <c r="E529" t="s">
        <v>90</v>
      </c>
      <c r="F529">
        <v>60</v>
      </c>
      <c r="G529">
        <v>-320</v>
      </c>
      <c r="H529">
        <v>7</v>
      </c>
      <c r="I529">
        <f>-(Results[[#This Row],[Away Final]]-Results[[#This Row],[Home Final]])</f>
        <v>-18</v>
      </c>
      <c r="J529">
        <f>IF(Results[[#This Row],[Away_Actual]]&lt;Results[[#This Row],[away_spread]],1,0)</f>
        <v>1</v>
      </c>
    </row>
    <row r="530" spans="1:10">
      <c r="A530" s="17">
        <v>44884</v>
      </c>
      <c r="C530">
        <v>53</v>
      </c>
      <c r="D530">
        <v>275</v>
      </c>
      <c r="E530" t="s">
        <v>30</v>
      </c>
      <c r="F530">
        <v>57</v>
      </c>
      <c r="G530">
        <v>-335</v>
      </c>
      <c r="H530">
        <v>9.5</v>
      </c>
      <c r="I530">
        <f>-(Results[[#This Row],[Away Final]]-Results[[#This Row],[Home Final]])</f>
        <v>4</v>
      </c>
      <c r="J530">
        <f>IF(Results[[#This Row],[Away_Actual]]&lt;Results[[#This Row],[away_spread]],1,0)</f>
        <v>1</v>
      </c>
    </row>
    <row r="531" spans="1:10">
      <c r="A531" s="17">
        <v>44884</v>
      </c>
      <c r="B531" t="s">
        <v>333</v>
      </c>
      <c r="C531">
        <v>67</v>
      </c>
      <c r="D531">
        <v>220</v>
      </c>
      <c r="E531" t="s">
        <v>92</v>
      </c>
      <c r="F531">
        <v>93</v>
      </c>
      <c r="G531">
        <v>-260</v>
      </c>
      <c r="H531">
        <v>6.5</v>
      </c>
      <c r="I531">
        <f>-(Results[[#This Row],[Away Final]]-Results[[#This Row],[Home Final]])</f>
        <v>26</v>
      </c>
      <c r="J531">
        <f>IF(Results[[#This Row],[Away_Actual]]&lt;Results[[#This Row],[away_spread]],1,0)</f>
        <v>0</v>
      </c>
    </row>
    <row r="532" spans="1:10">
      <c r="A532" s="17">
        <v>44884</v>
      </c>
      <c r="B532" t="s">
        <v>330</v>
      </c>
      <c r="C532">
        <v>68</v>
      </c>
      <c r="D532">
        <v>150</v>
      </c>
      <c r="E532" t="s">
        <v>76</v>
      </c>
      <c r="F532">
        <v>77</v>
      </c>
      <c r="G532">
        <v>-170</v>
      </c>
      <c r="H532">
        <v>3.5</v>
      </c>
      <c r="I532">
        <f>-(Results[[#This Row],[Away Final]]-Results[[#This Row],[Home Final]])</f>
        <v>9</v>
      </c>
      <c r="J532">
        <f>IF(Results[[#This Row],[Away_Actual]]&lt;Results[[#This Row],[away_spread]],1,0)</f>
        <v>0</v>
      </c>
    </row>
    <row r="533" spans="1:10">
      <c r="A533" s="17">
        <v>44884</v>
      </c>
      <c r="B533" t="s">
        <v>359</v>
      </c>
      <c r="C533">
        <v>48</v>
      </c>
      <c r="D533">
        <v>750</v>
      </c>
      <c r="E533" t="s">
        <v>682</v>
      </c>
      <c r="F533">
        <v>76</v>
      </c>
      <c r="G533">
        <v>-1200</v>
      </c>
      <c r="H533">
        <v>14</v>
      </c>
      <c r="I533">
        <f>-(Results[[#This Row],[Away Final]]-Results[[#This Row],[Home Final]])</f>
        <v>28</v>
      </c>
      <c r="J533">
        <f>IF(Results[[#This Row],[Away_Actual]]&lt;Results[[#This Row],[away_spread]],1,0)</f>
        <v>0</v>
      </c>
    </row>
    <row r="534" spans="1:10">
      <c r="A534" s="17">
        <v>44884</v>
      </c>
      <c r="B534" t="s">
        <v>110</v>
      </c>
      <c r="C534">
        <v>73</v>
      </c>
      <c r="D534">
        <v>115</v>
      </c>
      <c r="E534" t="s">
        <v>204</v>
      </c>
      <c r="F534">
        <v>62</v>
      </c>
      <c r="G534">
        <v>-135</v>
      </c>
      <c r="H534">
        <v>2</v>
      </c>
      <c r="I534">
        <f>-(Results[[#This Row],[Away Final]]-Results[[#This Row],[Home Final]])</f>
        <v>-11</v>
      </c>
      <c r="J534">
        <f>IF(Results[[#This Row],[Away_Actual]]&lt;Results[[#This Row],[away_spread]],1,0)</f>
        <v>1</v>
      </c>
    </row>
    <row r="535" spans="1:10">
      <c r="A535" s="17">
        <v>44884</v>
      </c>
      <c r="B535" t="s">
        <v>188</v>
      </c>
      <c r="C535">
        <v>79</v>
      </c>
      <c r="D535">
        <v>290</v>
      </c>
      <c r="E535" t="s">
        <v>255</v>
      </c>
      <c r="F535">
        <v>66</v>
      </c>
      <c r="G535">
        <v>-350</v>
      </c>
      <c r="H535">
        <v>7.5</v>
      </c>
      <c r="I535">
        <f>-(Results[[#This Row],[Away Final]]-Results[[#This Row],[Home Final]])</f>
        <v>-13</v>
      </c>
      <c r="J535">
        <f>IF(Results[[#This Row],[Away_Actual]]&lt;Results[[#This Row],[away_spread]],1,0)</f>
        <v>1</v>
      </c>
    </row>
    <row r="536" spans="1:10">
      <c r="A536" s="17">
        <v>44884</v>
      </c>
      <c r="C536">
        <v>80</v>
      </c>
      <c r="D536">
        <v>150</v>
      </c>
      <c r="F536">
        <v>68</v>
      </c>
      <c r="G536">
        <v>-170</v>
      </c>
      <c r="H536">
        <v>3.5</v>
      </c>
      <c r="I536">
        <f>-(Results[[#This Row],[Away Final]]-Results[[#This Row],[Home Final]])</f>
        <v>-12</v>
      </c>
      <c r="J536">
        <f>IF(Results[[#This Row],[Away_Actual]]&lt;Results[[#This Row],[away_spread]],1,0)</f>
        <v>1</v>
      </c>
    </row>
    <row r="537" spans="1:10">
      <c r="A537" s="17">
        <v>44884</v>
      </c>
      <c r="B537" t="s">
        <v>237</v>
      </c>
      <c r="C537">
        <v>75</v>
      </c>
      <c r="D537">
        <v>170</v>
      </c>
      <c r="E537" t="s">
        <v>239</v>
      </c>
      <c r="F537">
        <v>60</v>
      </c>
      <c r="G537">
        <v>-190</v>
      </c>
      <c r="H537">
        <v>4.5</v>
      </c>
      <c r="I537">
        <f>-(Results[[#This Row],[Away Final]]-Results[[#This Row],[Home Final]])</f>
        <v>-15</v>
      </c>
      <c r="J537">
        <f>IF(Results[[#This Row],[Away_Actual]]&lt;Results[[#This Row],[away_spread]],1,0)</f>
        <v>1</v>
      </c>
    </row>
    <row r="538" spans="1:10">
      <c r="A538" s="17">
        <v>44884</v>
      </c>
      <c r="B538" t="s">
        <v>433</v>
      </c>
      <c r="C538">
        <v>71</v>
      </c>
      <c r="D538">
        <v>130</v>
      </c>
      <c r="E538" t="s">
        <v>165</v>
      </c>
      <c r="F538">
        <v>67</v>
      </c>
      <c r="G538">
        <v>-150</v>
      </c>
      <c r="H538">
        <v>3</v>
      </c>
      <c r="I538">
        <f>-(Results[[#This Row],[Away Final]]-Results[[#This Row],[Home Final]])</f>
        <v>-4</v>
      </c>
      <c r="J538">
        <f>IF(Results[[#This Row],[Away_Actual]]&lt;Results[[#This Row],[away_spread]],1,0)</f>
        <v>1</v>
      </c>
    </row>
    <row r="539" spans="1:10">
      <c r="A539" s="17">
        <v>44884</v>
      </c>
      <c r="B539" t="s">
        <v>70</v>
      </c>
      <c r="C539">
        <v>67</v>
      </c>
      <c r="D539">
        <v>550</v>
      </c>
      <c r="E539" t="s">
        <v>24</v>
      </c>
      <c r="F539">
        <v>86</v>
      </c>
      <c r="G539">
        <v>-800</v>
      </c>
      <c r="H539">
        <v>11.5</v>
      </c>
      <c r="I539">
        <f>-(Results[[#This Row],[Away Final]]-Results[[#This Row],[Home Final]])</f>
        <v>19</v>
      </c>
      <c r="J539">
        <f>IF(Results[[#This Row],[Away_Actual]]&lt;Results[[#This Row],[away_spread]],1,0)</f>
        <v>0</v>
      </c>
    </row>
    <row r="540" spans="1:10">
      <c r="A540" s="17">
        <v>44884</v>
      </c>
      <c r="B540" t="s">
        <v>31</v>
      </c>
      <c r="C540">
        <v>84</v>
      </c>
      <c r="D540">
        <v>-180</v>
      </c>
      <c r="E540" t="s">
        <v>683</v>
      </c>
      <c r="F540">
        <v>77</v>
      </c>
      <c r="G540">
        <v>160</v>
      </c>
      <c r="H540">
        <v>-4.5</v>
      </c>
      <c r="I540">
        <f>-(Results[[#This Row],[Away Final]]-Results[[#This Row],[Home Final]])</f>
        <v>-7</v>
      </c>
      <c r="J540">
        <f>IF(Results[[#This Row],[Away_Actual]]&lt;Results[[#This Row],[away_spread]],1,0)</f>
        <v>1</v>
      </c>
    </row>
    <row r="541" spans="1:10">
      <c r="A541" s="17">
        <v>44884</v>
      </c>
      <c r="B541" t="s">
        <v>89</v>
      </c>
      <c r="C541">
        <v>73</v>
      </c>
      <c r="D541">
        <v>900</v>
      </c>
      <c r="E541" t="s">
        <v>186</v>
      </c>
      <c r="F541">
        <v>87</v>
      </c>
      <c r="G541">
        <v>-1600</v>
      </c>
      <c r="H541">
        <v>14</v>
      </c>
      <c r="I541">
        <f>-(Results[[#This Row],[Away Final]]-Results[[#This Row],[Home Final]])</f>
        <v>14</v>
      </c>
      <c r="J541">
        <f>IF(Results[[#This Row],[Away_Actual]]&lt;Results[[#This Row],[away_spread]],1,0)</f>
        <v>0</v>
      </c>
    </row>
    <row r="542" spans="1:10">
      <c r="A542" s="17">
        <v>44884</v>
      </c>
      <c r="B542" t="s">
        <v>161</v>
      </c>
      <c r="C542">
        <v>64</v>
      </c>
      <c r="D542">
        <v>1200</v>
      </c>
      <c r="E542" t="s">
        <v>157</v>
      </c>
      <c r="F542">
        <v>68</v>
      </c>
      <c r="G542">
        <v>-3000</v>
      </c>
      <c r="H542">
        <v>17</v>
      </c>
      <c r="I542">
        <f>-(Results[[#This Row],[Away Final]]-Results[[#This Row],[Home Final]])</f>
        <v>4</v>
      </c>
      <c r="J542">
        <f>IF(Results[[#This Row],[Away_Actual]]&lt;Results[[#This Row],[away_spread]],1,0)</f>
        <v>1</v>
      </c>
    </row>
    <row r="543" spans="1:10">
      <c r="A543" s="17">
        <v>44884</v>
      </c>
      <c r="B543" t="s">
        <v>425</v>
      </c>
      <c r="C543">
        <v>58</v>
      </c>
      <c r="D543">
        <v>150</v>
      </c>
      <c r="E543" t="s">
        <v>229</v>
      </c>
      <c r="F543">
        <v>53</v>
      </c>
      <c r="G543">
        <v>-170</v>
      </c>
      <c r="H543">
        <v>3.5</v>
      </c>
      <c r="I543">
        <f>-(Results[[#This Row],[Away Final]]-Results[[#This Row],[Home Final]])</f>
        <v>-5</v>
      </c>
      <c r="J543">
        <f>IF(Results[[#This Row],[Away_Actual]]&lt;Results[[#This Row],[away_spread]],1,0)</f>
        <v>1</v>
      </c>
    </row>
    <row r="544" spans="1:10">
      <c r="A544" s="17">
        <v>44884</v>
      </c>
      <c r="B544" t="s">
        <v>309</v>
      </c>
      <c r="C544">
        <v>67</v>
      </c>
      <c r="D544">
        <v>-125</v>
      </c>
      <c r="E544" t="s">
        <v>361</v>
      </c>
      <c r="F544">
        <v>76</v>
      </c>
      <c r="G544">
        <v>105</v>
      </c>
      <c r="H544">
        <v>-1.5</v>
      </c>
      <c r="I544">
        <f>-(Results[[#This Row],[Away Final]]-Results[[#This Row],[Home Final]])</f>
        <v>9</v>
      </c>
      <c r="J544">
        <f>IF(Results[[#This Row],[Away_Actual]]&lt;Results[[#This Row],[away_spread]],1,0)</f>
        <v>0</v>
      </c>
    </row>
    <row r="545" spans="1:10">
      <c r="A545" s="17">
        <v>44884</v>
      </c>
      <c r="B545" t="s">
        <v>262</v>
      </c>
      <c r="C545">
        <v>83</v>
      </c>
      <c r="D545">
        <v>500</v>
      </c>
      <c r="E545" t="s">
        <v>347</v>
      </c>
      <c r="F545">
        <v>99</v>
      </c>
      <c r="G545">
        <v>-700</v>
      </c>
      <c r="H545">
        <v>11.5</v>
      </c>
      <c r="I545">
        <f>-(Results[[#This Row],[Away Final]]-Results[[#This Row],[Home Final]])</f>
        <v>16</v>
      </c>
      <c r="J545">
        <f>IF(Results[[#This Row],[Away_Actual]]&lt;Results[[#This Row],[away_spread]],1,0)</f>
        <v>0</v>
      </c>
    </row>
    <row r="546" spans="1:10">
      <c r="A546" s="17">
        <v>44884</v>
      </c>
      <c r="B546" t="s">
        <v>231</v>
      </c>
      <c r="C546">
        <v>91</v>
      </c>
      <c r="D546">
        <v>-190</v>
      </c>
      <c r="E546" t="s">
        <v>65</v>
      </c>
      <c r="F546">
        <v>85</v>
      </c>
      <c r="G546">
        <v>170</v>
      </c>
      <c r="H546">
        <v>-4.5</v>
      </c>
      <c r="I546">
        <f>-(Results[[#This Row],[Away Final]]-Results[[#This Row],[Home Final]])</f>
        <v>-6</v>
      </c>
      <c r="J546">
        <f>IF(Results[[#This Row],[Away_Actual]]&lt;Results[[#This Row],[away_spread]],1,0)</f>
        <v>1</v>
      </c>
    </row>
    <row r="547" spans="1:10">
      <c r="A547" s="17">
        <v>44884</v>
      </c>
      <c r="B547" t="s">
        <v>52</v>
      </c>
      <c r="C547">
        <v>66</v>
      </c>
      <c r="D547">
        <v>1100</v>
      </c>
      <c r="E547" t="s">
        <v>373</v>
      </c>
      <c r="F547">
        <v>72</v>
      </c>
      <c r="G547">
        <v>-2500</v>
      </c>
      <c r="H547">
        <v>16.5</v>
      </c>
      <c r="I547">
        <f>-(Results[[#This Row],[Away Final]]-Results[[#This Row],[Home Final]])</f>
        <v>6</v>
      </c>
      <c r="J547">
        <f>IF(Results[[#This Row],[Away_Actual]]&lt;Results[[#This Row],[away_spread]],1,0)</f>
        <v>1</v>
      </c>
    </row>
    <row r="548" spans="1:10">
      <c r="A548" s="17">
        <v>44884</v>
      </c>
      <c r="B548" t="s">
        <v>380</v>
      </c>
      <c r="C548">
        <v>55</v>
      </c>
      <c r="D548">
        <v>125</v>
      </c>
      <c r="E548" t="s">
        <v>141</v>
      </c>
      <c r="F548">
        <v>64</v>
      </c>
      <c r="G548">
        <v>-145</v>
      </c>
      <c r="H548">
        <v>3</v>
      </c>
      <c r="I548">
        <f>-(Results[[#This Row],[Away Final]]-Results[[#This Row],[Home Final]])</f>
        <v>9</v>
      </c>
      <c r="J548">
        <f>IF(Results[[#This Row],[Away_Actual]]&lt;Results[[#This Row],[away_spread]],1,0)</f>
        <v>0</v>
      </c>
    </row>
    <row r="549" spans="1:10">
      <c r="A549" s="17">
        <v>44884</v>
      </c>
      <c r="B549" t="s">
        <v>108</v>
      </c>
      <c r="C549">
        <v>68</v>
      </c>
      <c r="D549">
        <v>300</v>
      </c>
      <c r="E549" t="s">
        <v>71</v>
      </c>
      <c r="F549">
        <v>81</v>
      </c>
      <c r="G549">
        <v>-360</v>
      </c>
      <c r="H549">
        <v>7.5</v>
      </c>
      <c r="I549">
        <f>-(Results[[#This Row],[Away Final]]-Results[[#This Row],[Home Final]])</f>
        <v>13</v>
      </c>
      <c r="J549">
        <f>IF(Results[[#This Row],[Away_Actual]]&lt;Results[[#This Row],[away_spread]],1,0)</f>
        <v>0</v>
      </c>
    </row>
    <row r="550" spans="1:10">
      <c r="A550" s="17">
        <v>44884</v>
      </c>
      <c r="B550" t="s">
        <v>41</v>
      </c>
      <c r="C550">
        <v>90</v>
      </c>
      <c r="D550">
        <v>155</v>
      </c>
      <c r="E550" t="s">
        <v>397</v>
      </c>
      <c r="F550">
        <v>92</v>
      </c>
      <c r="G550">
        <v>-175</v>
      </c>
      <c r="H550">
        <v>4</v>
      </c>
      <c r="I550">
        <f>-(Results[[#This Row],[Away Final]]-Results[[#This Row],[Home Final]])</f>
        <v>2</v>
      </c>
      <c r="J550">
        <f>IF(Results[[#This Row],[Away_Actual]]&lt;Results[[#This Row],[away_spread]],1,0)</f>
        <v>1</v>
      </c>
    </row>
    <row r="551" spans="1:10">
      <c r="A551" s="17">
        <v>44884</v>
      </c>
      <c r="C551">
        <v>51</v>
      </c>
      <c r="D551">
        <v>120</v>
      </c>
      <c r="E551" t="s">
        <v>284</v>
      </c>
      <c r="F551">
        <v>75</v>
      </c>
      <c r="G551">
        <v>-140</v>
      </c>
      <c r="H551">
        <v>2</v>
      </c>
      <c r="I551">
        <f>-(Results[[#This Row],[Away Final]]-Results[[#This Row],[Home Final]])</f>
        <v>24</v>
      </c>
      <c r="J551">
        <f>IF(Results[[#This Row],[Away_Actual]]&lt;Results[[#This Row],[away_spread]],1,0)</f>
        <v>0</v>
      </c>
    </row>
    <row r="552" spans="1:10">
      <c r="A552" s="17">
        <v>44884</v>
      </c>
      <c r="B552" t="s">
        <v>135</v>
      </c>
      <c r="C552">
        <v>80</v>
      </c>
      <c r="D552">
        <v>180</v>
      </c>
      <c r="E552" t="s">
        <v>191</v>
      </c>
      <c r="F552">
        <v>69</v>
      </c>
      <c r="G552">
        <v>-210</v>
      </c>
      <c r="H552">
        <v>5</v>
      </c>
      <c r="I552">
        <f>-(Results[[#This Row],[Away Final]]-Results[[#This Row],[Home Final]])</f>
        <v>-11</v>
      </c>
      <c r="J552">
        <f>IF(Results[[#This Row],[Away_Actual]]&lt;Results[[#This Row],[away_spread]],1,0)</f>
        <v>1</v>
      </c>
    </row>
    <row r="553" spans="1:10">
      <c r="A553" s="17">
        <v>44884</v>
      </c>
      <c r="B553" t="s">
        <v>114</v>
      </c>
      <c r="C553">
        <v>60</v>
      </c>
      <c r="D553">
        <v>600</v>
      </c>
      <c r="E553" t="s">
        <v>62</v>
      </c>
      <c r="F553">
        <v>73</v>
      </c>
      <c r="G553">
        <v>-900</v>
      </c>
      <c r="H553">
        <v>12.5</v>
      </c>
      <c r="I553">
        <f>-(Results[[#This Row],[Away Final]]-Results[[#This Row],[Home Final]])</f>
        <v>13</v>
      </c>
      <c r="J553">
        <f>IF(Results[[#This Row],[Away_Actual]]&lt;Results[[#This Row],[away_spread]],1,0)</f>
        <v>0</v>
      </c>
    </row>
    <row r="554" spans="1:10">
      <c r="A554" s="17">
        <v>44884</v>
      </c>
      <c r="B554" t="s">
        <v>167</v>
      </c>
      <c r="C554">
        <v>51</v>
      </c>
      <c r="D554">
        <v>1500</v>
      </c>
      <c r="E554" t="s">
        <v>326</v>
      </c>
      <c r="F554">
        <v>60</v>
      </c>
      <c r="G554">
        <v>-5000</v>
      </c>
      <c r="H554">
        <v>20.5</v>
      </c>
      <c r="I554">
        <f>-(Results[[#This Row],[Away Final]]-Results[[#This Row],[Home Final]])</f>
        <v>9</v>
      </c>
      <c r="J554">
        <f>IF(Results[[#This Row],[Away_Actual]]&lt;Results[[#This Row],[away_spread]],1,0)</f>
        <v>1</v>
      </c>
    </row>
    <row r="555" spans="1:10">
      <c r="A555" s="17">
        <v>44884</v>
      </c>
      <c r="B555" t="s">
        <v>59</v>
      </c>
      <c r="C555">
        <v>47</v>
      </c>
      <c r="D555">
        <v>700</v>
      </c>
      <c r="E555" t="s">
        <v>254</v>
      </c>
      <c r="F555">
        <v>55</v>
      </c>
      <c r="G555">
        <v>-1100</v>
      </c>
      <c r="H555">
        <v>12.5</v>
      </c>
      <c r="I555">
        <f>-(Results[[#This Row],[Away Final]]-Results[[#This Row],[Home Final]])</f>
        <v>8</v>
      </c>
      <c r="J555">
        <f>IF(Results[[#This Row],[Away_Actual]]&lt;Results[[#This Row],[away_spread]],1,0)</f>
        <v>1</v>
      </c>
    </row>
    <row r="556" spans="1:10">
      <c r="A556" s="17">
        <v>44884</v>
      </c>
      <c r="B556" t="s">
        <v>79</v>
      </c>
      <c r="C556">
        <v>63</v>
      </c>
      <c r="D556">
        <v>2000</v>
      </c>
      <c r="E556" t="s">
        <v>103</v>
      </c>
      <c r="F556">
        <v>74</v>
      </c>
      <c r="G556">
        <v>-6000</v>
      </c>
      <c r="H556">
        <v>25.5</v>
      </c>
      <c r="I556">
        <f>-(Results[[#This Row],[Away Final]]-Results[[#This Row],[Home Final]])</f>
        <v>11</v>
      </c>
      <c r="J556">
        <f>IF(Results[[#This Row],[Away_Actual]]&lt;Results[[#This Row],[away_spread]],1,0)</f>
        <v>1</v>
      </c>
    </row>
    <row r="557" spans="1:10">
      <c r="A557" s="17">
        <v>44884</v>
      </c>
      <c r="B557" t="s">
        <v>343</v>
      </c>
      <c r="C557">
        <v>59</v>
      </c>
      <c r="D557">
        <v>1500</v>
      </c>
      <c r="E557" t="s">
        <v>282</v>
      </c>
      <c r="F557">
        <v>88</v>
      </c>
      <c r="G557">
        <v>-5000</v>
      </c>
      <c r="H557">
        <v>20.5</v>
      </c>
      <c r="I557">
        <f>-(Results[[#This Row],[Away Final]]-Results[[#This Row],[Home Final]])</f>
        <v>29</v>
      </c>
      <c r="J557">
        <f>IF(Results[[#This Row],[Away_Actual]]&lt;Results[[#This Row],[away_spread]],1,0)</f>
        <v>0</v>
      </c>
    </row>
    <row r="558" spans="1:10">
      <c r="A558" s="17">
        <v>44884</v>
      </c>
      <c r="B558" t="s">
        <v>362</v>
      </c>
      <c r="C558">
        <v>48</v>
      </c>
      <c r="D558">
        <v>900</v>
      </c>
      <c r="E558" t="s">
        <v>290</v>
      </c>
      <c r="F558">
        <v>76</v>
      </c>
      <c r="G558">
        <v>-1600</v>
      </c>
      <c r="H558">
        <v>15</v>
      </c>
      <c r="I558">
        <f>-(Results[[#This Row],[Away Final]]-Results[[#This Row],[Home Final]])</f>
        <v>28</v>
      </c>
      <c r="J558">
        <f>IF(Results[[#This Row],[Away_Actual]]&lt;Results[[#This Row],[away_spread]],1,0)</f>
        <v>0</v>
      </c>
    </row>
    <row r="559" spans="1:10">
      <c r="A559" s="17">
        <v>44884</v>
      </c>
      <c r="B559" t="s">
        <v>332</v>
      </c>
      <c r="C559">
        <v>42</v>
      </c>
      <c r="D559">
        <v>1400</v>
      </c>
      <c r="E559" t="s">
        <v>219</v>
      </c>
      <c r="F559">
        <v>89</v>
      </c>
      <c r="G559">
        <v>-4000</v>
      </c>
      <c r="H559">
        <v>17.5</v>
      </c>
      <c r="I559">
        <f>-(Results[[#This Row],[Away Final]]-Results[[#This Row],[Home Final]])</f>
        <v>47</v>
      </c>
      <c r="J559">
        <f>IF(Results[[#This Row],[Away_Actual]]&lt;Results[[#This Row],[away_spread]],1,0)</f>
        <v>0</v>
      </c>
    </row>
    <row r="560" spans="1:10">
      <c r="A560" s="17">
        <v>44884</v>
      </c>
      <c r="B560" t="s">
        <v>398</v>
      </c>
      <c r="C560">
        <v>55</v>
      </c>
      <c r="D560">
        <v>475</v>
      </c>
      <c r="E560" t="s">
        <v>196</v>
      </c>
      <c r="F560">
        <v>76</v>
      </c>
      <c r="G560">
        <v>-650</v>
      </c>
      <c r="H560">
        <v>10.5</v>
      </c>
      <c r="I560">
        <f>-(Results[[#This Row],[Away Final]]-Results[[#This Row],[Home Final]])</f>
        <v>21</v>
      </c>
      <c r="J560">
        <f>IF(Results[[#This Row],[Away_Actual]]&lt;Results[[#This Row],[away_spread]],1,0)</f>
        <v>0</v>
      </c>
    </row>
    <row r="561" spans="1:10">
      <c r="A561" s="17">
        <v>44884</v>
      </c>
      <c r="B561" t="s">
        <v>411</v>
      </c>
      <c r="C561">
        <v>62</v>
      </c>
      <c r="D561">
        <v>-280</v>
      </c>
      <c r="E561" t="s">
        <v>249</v>
      </c>
      <c r="F561">
        <v>55</v>
      </c>
      <c r="G561">
        <v>240</v>
      </c>
      <c r="H561">
        <v>-6.5</v>
      </c>
      <c r="I561">
        <f>-(Results[[#This Row],[Away Final]]-Results[[#This Row],[Home Final]])</f>
        <v>-7</v>
      </c>
      <c r="J561">
        <f>IF(Results[[#This Row],[Away_Actual]]&lt;Results[[#This Row],[away_spread]],1,0)</f>
        <v>1</v>
      </c>
    </row>
    <row r="562" spans="1:10">
      <c r="A562" s="17">
        <v>44884</v>
      </c>
      <c r="B562" t="s">
        <v>335</v>
      </c>
      <c r="C562">
        <v>93</v>
      </c>
      <c r="D562">
        <v>275</v>
      </c>
      <c r="F562">
        <v>82</v>
      </c>
      <c r="G562">
        <v>-335</v>
      </c>
      <c r="H562">
        <v>7.5</v>
      </c>
      <c r="I562">
        <f>-(Results[[#This Row],[Away Final]]-Results[[#This Row],[Home Final]])</f>
        <v>-11</v>
      </c>
      <c r="J562">
        <f>IF(Results[[#This Row],[Away_Actual]]&lt;Results[[#This Row],[away_spread]],1,0)</f>
        <v>1</v>
      </c>
    </row>
    <row r="563" spans="1:10">
      <c r="A563" s="17">
        <v>44884</v>
      </c>
      <c r="B563" t="s">
        <v>199</v>
      </c>
      <c r="D563">
        <v>220</v>
      </c>
      <c r="E563" t="s">
        <v>392</v>
      </c>
      <c r="G563">
        <v>-260</v>
      </c>
      <c r="H563">
        <v>6.5</v>
      </c>
      <c r="I563">
        <f>-(Results[[#This Row],[Away Final]]-Results[[#This Row],[Home Final]])</f>
        <v>0</v>
      </c>
      <c r="J563">
        <f>IF(Results[[#This Row],[Away_Actual]]&lt;Results[[#This Row],[away_spread]],1,0)</f>
        <v>1</v>
      </c>
    </row>
    <row r="564" spans="1:10">
      <c r="A564" s="17">
        <v>44884</v>
      </c>
      <c r="C564">
        <v>65</v>
      </c>
      <c r="D564">
        <v>290</v>
      </c>
      <c r="E564" t="s">
        <v>325</v>
      </c>
      <c r="F564">
        <v>79</v>
      </c>
      <c r="G564">
        <v>-350</v>
      </c>
      <c r="H564">
        <v>7.5</v>
      </c>
      <c r="I564">
        <f>-(Results[[#This Row],[Away Final]]-Results[[#This Row],[Home Final]])</f>
        <v>14</v>
      </c>
      <c r="J564">
        <f>IF(Results[[#This Row],[Away_Actual]]&lt;Results[[#This Row],[away_spread]],1,0)</f>
        <v>0</v>
      </c>
    </row>
    <row r="565" spans="1:10">
      <c r="A565" s="17">
        <v>44884</v>
      </c>
      <c r="B565" t="s">
        <v>294</v>
      </c>
      <c r="C565">
        <v>80</v>
      </c>
      <c r="D565">
        <v>180</v>
      </c>
      <c r="E565" t="s">
        <v>191</v>
      </c>
      <c r="F565">
        <v>69</v>
      </c>
      <c r="G565">
        <v>-210</v>
      </c>
      <c r="H565">
        <v>5</v>
      </c>
      <c r="I565">
        <f>-(Results[[#This Row],[Away Final]]-Results[[#This Row],[Home Final]])</f>
        <v>-11</v>
      </c>
      <c r="J565">
        <f>IF(Results[[#This Row],[Away_Actual]]&lt;Results[[#This Row],[away_spread]],1,0)</f>
        <v>1</v>
      </c>
    </row>
    <row r="566" spans="1:10">
      <c r="A566" s="17">
        <v>44884</v>
      </c>
      <c r="B566" t="s">
        <v>200</v>
      </c>
      <c r="C566">
        <v>81</v>
      </c>
      <c r="D566">
        <v>-170</v>
      </c>
      <c r="E566" t="s">
        <v>190</v>
      </c>
      <c r="F566">
        <v>71</v>
      </c>
      <c r="G566">
        <v>150</v>
      </c>
      <c r="H566">
        <v>-4</v>
      </c>
      <c r="I566">
        <f>-(Results[[#This Row],[Away Final]]-Results[[#This Row],[Home Final]])</f>
        <v>-10</v>
      </c>
      <c r="J566">
        <f>IF(Results[[#This Row],[Away_Actual]]&lt;Results[[#This Row],[away_spread]],1,0)</f>
        <v>1</v>
      </c>
    </row>
    <row r="567" spans="1:10">
      <c r="A567" s="17">
        <v>44884</v>
      </c>
      <c r="B567" t="s">
        <v>279</v>
      </c>
      <c r="C567">
        <v>88</v>
      </c>
      <c r="D567">
        <v>170</v>
      </c>
      <c r="E567" t="s">
        <v>367</v>
      </c>
      <c r="F567">
        <v>96</v>
      </c>
      <c r="G567">
        <v>-190</v>
      </c>
      <c r="H567">
        <v>4.5</v>
      </c>
      <c r="I567">
        <f>-(Results[[#This Row],[Away Final]]-Results[[#This Row],[Home Final]])</f>
        <v>8</v>
      </c>
      <c r="J567">
        <f>IF(Results[[#This Row],[Away_Actual]]&lt;Results[[#This Row],[away_spread]],1,0)</f>
        <v>0</v>
      </c>
    </row>
    <row r="568" spans="1:10">
      <c r="A568" s="17">
        <v>44884</v>
      </c>
      <c r="B568" t="s">
        <v>134</v>
      </c>
      <c r="C568">
        <v>52</v>
      </c>
      <c r="D568">
        <v>240</v>
      </c>
      <c r="E568" t="s">
        <v>67</v>
      </c>
      <c r="F568">
        <v>61</v>
      </c>
      <c r="G568">
        <v>-280</v>
      </c>
      <c r="H568">
        <v>6.5</v>
      </c>
      <c r="I568">
        <f>-(Results[[#This Row],[Away Final]]-Results[[#This Row],[Home Final]])</f>
        <v>9</v>
      </c>
      <c r="J568">
        <f>IF(Results[[#This Row],[Away_Actual]]&lt;Results[[#This Row],[away_spread]],1,0)</f>
        <v>0</v>
      </c>
    </row>
    <row r="569" spans="1:10">
      <c r="A569" s="17">
        <v>44885</v>
      </c>
      <c r="B569" t="s">
        <v>127</v>
      </c>
      <c r="C569">
        <v>63</v>
      </c>
      <c r="D569">
        <v>350</v>
      </c>
      <c r="E569" t="s">
        <v>140</v>
      </c>
      <c r="F569">
        <v>78</v>
      </c>
      <c r="G569">
        <v>-420</v>
      </c>
      <c r="H569">
        <v>9</v>
      </c>
      <c r="I569">
        <f>-(Results[[#This Row],[Away Final]]-Results[[#This Row],[Home Final]])</f>
        <v>15</v>
      </c>
      <c r="J569">
        <f>IF(Results[[#This Row],[Away_Actual]]&lt;Results[[#This Row],[away_spread]],1,0)</f>
        <v>0</v>
      </c>
    </row>
    <row r="570" spans="1:10">
      <c r="A570" s="17">
        <v>44885</v>
      </c>
      <c r="B570" t="s">
        <v>238</v>
      </c>
      <c r="C570">
        <v>44</v>
      </c>
      <c r="D570">
        <v>1200</v>
      </c>
      <c r="E570" t="s">
        <v>46</v>
      </c>
      <c r="F570">
        <v>82</v>
      </c>
      <c r="G570">
        <v>-3000</v>
      </c>
      <c r="H570">
        <v>19</v>
      </c>
      <c r="I570">
        <f>-(Results[[#This Row],[Away Final]]-Results[[#This Row],[Home Final]])</f>
        <v>38</v>
      </c>
      <c r="J570">
        <f>IF(Results[[#This Row],[Away_Actual]]&lt;Results[[#This Row],[away_spread]],1,0)</f>
        <v>0</v>
      </c>
    </row>
    <row r="571" spans="1:10">
      <c r="A571" s="17">
        <v>44885</v>
      </c>
      <c r="B571" t="s">
        <v>151</v>
      </c>
      <c r="C571">
        <v>79</v>
      </c>
      <c r="D571">
        <v>155</v>
      </c>
      <c r="F571">
        <v>80</v>
      </c>
      <c r="G571">
        <v>-175</v>
      </c>
      <c r="H571">
        <v>4</v>
      </c>
      <c r="I571">
        <f>-(Results[[#This Row],[Away Final]]-Results[[#This Row],[Home Final]])</f>
        <v>1</v>
      </c>
      <c r="J571">
        <f>IF(Results[[#This Row],[Away_Actual]]&lt;Results[[#This Row],[away_spread]],1,0)</f>
        <v>1</v>
      </c>
    </row>
    <row r="572" spans="1:10">
      <c r="A572" s="17">
        <v>44885</v>
      </c>
      <c r="B572" t="s">
        <v>88</v>
      </c>
      <c r="C572">
        <v>74</v>
      </c>
      <c r="D572">
        <v>260</v>
      </c>
      <c r="E572" t="s">
        <v>165</v>
      </c>
      <c r="F572">
        <v>83</v>
      </c>
      <c r="G572">
        <v>-310</v>
      </c>
      <c r="H572">
        <v>7.5</v>
      </c>
      <c r="I572">
        <f>-(Results[[#This Row],[Away Final]]-Results[[#This Row],[Home Final]])</f>
        <v>9</v>
      </c>
      <c r="J572">
        <f>IF(Results[[#This Row],[Away_Actual]]&lt;Results[[#This Row],[away_spread]],1,0)</f>
        <v>0</v>
      </c>
    </row>
    <row r="573" spans="1:10">
      <c r="A573" s="17">
        <v>44885</v>
      </c>
      <c r="B573" t="s">
        <v>387</v>
      </c>
      <c r="C573">
        <v>64</v>
      </c>
      <c r="D573">
        <v>-260</v>
      </c>
      <c r="E573" t="s">
        <v>388</v>
      </c>
      <c r="F573">
        <v>57</v>
      </c>
      <c r="G573">
        <v>220</v>
      </c>
      <c r="H573">
        <v>-6</v>
      </c>
      <c r="I573">
        <f>-(Results[[#This Row],[Away Final]]-Results[[#This Row],[Home Final]])</f>
        <v>-7</v>
      </c>
      <c r="J573">
        <f>IF(Results[[#This Row],[Away_Actual]]&lt;Results[[#This Row],[away_spread]],1,0)</f>
        <v>1</v>
      </c>
    </row>
    <row r="574" spans="1:10">
      <c r="A574" s="17">
        <v>44885</v>
      </c>
      <c r="B574" t="s">
        <v>152</v>
      </c>
      <c r="C574">
        <v>54</v>
      </c>
      <c r="D574">
        <v>1400</v>
      </c>
      <c r="E574" t="s">
        <v>17</v>
      </c>
      <c r="F574">
        <v>73</v>
      </c>
      <c r="G574">
        <v>-4000</v>
      </c>
      <c r="H574">
        <v>20</v>
      </c>
      <c r="I574">
        <f>-(Results[[#This Row],[Away Final]]-Results[[#This Row],[Home Final]])</f>
        <v>19</v>
      </c>
      <c r="J574">
        <f>IF(Results[[#This Row],[Away_Actual]]&lt;Results[[#This Row],[away_spread]],1,0)</f>
        <v>1</v>
      </c>
    </row>
    <row r="575" spans="1:10">
      <c r="A575" s="17">
        <v>44885</v>
      </c>
      <c r="B575" t="s">
        <v>162</v>
      </c>
      <c r="C575">
        <v>57</v>
      </c>
      <c r="D575">
        <v>265</v>
      </c>
      <c r="E575" t="s">
        <v>90</v>
      </c>
      <c r="F575">
        <v>66</v>
      </c>
      <c r="G575">
        <v>-320</v>
      </c>
      <c r="H575">
        <v>7.5</v>
      </c>
      <c r="I575">
        <f>-(Results[[#This Row],[Away Final]]-Results[[#This Row],[Home Final]])</f>
        <v>9</v>
      </c>
      <c r="J575">
        <f>IF(Results[[#This Row],[Away_Actual]]&lt;Results[[#This Row],[away_spread]],1,0)</f>
        <v>0</v>
      </c>
    </row>
    <row r="576" spans="1:10">
      <c r="A576" s="17">
        <v>44885</v>
      </c>
      <c r="B576" t="s">
        <v>55</v>
      </c>
      <c r="C576">
        <v>60</v>
      </c>
      <c r="D576" t="s">
        <v>488</v>
      </c>
      <c r="E576" t="s">
        <v>220</v>
      </c>
      <c r="F576">
        <v>95</v>
      </c>
      <c r="G576" t="s">
        <v>488</v>
      </c>
      <c r="H576">
        <v>33</v>
      </c>
      <c r="I576">
        <f>-(Results[[#This Row],[Away Final]]-Results[[#This Row],[Home Final]])</f>
        <v>35</v>
      </c>
      <c r="J576">
        <f>IF(Results[[#This Row],[Away_Actual]]&lt;Results[[#This Row],[away_spread]],1,0)</f>
        <v>0</v>
      </c>
    </row>
    <row r="577" spans="1:10">
      <c r="A577" s="17">
        <v>44885</v>
      </c>
      <c r="B577" t="s">
        <v>156</v>
      </c>
      <c r="C577">
        <v>62</v>
      </c>
      <c r="D577" t="s">
        <v>488</v>
      </c>
      <c r="E577" t="s">
        <v>122</v>
      </c>
      <c r="F577">
        <v>83</v>
      </c>
      <c r="G577" t="s">
        <v>488</v>
      </c>
      <c r="H577">
        <v>33.5</v>
      </c>
      <c r="I577">
        <f>-(Results[[#This Row],[Away Final]]-Results[[#This Row],[Home Final]])</f>
        <v>21</v>
      </c>
      <c r="J577">
        <f>IF(Results[[#This Row],[Away_Actual]]&lt;Results[[#This Row],[away_spread]],1,0)</f>
        <v>1</v>
      </c>
    </row>
    <row r="578" spans="1:10">
      <c r="A578" s="17">
        <v>44885</v>
      </c>
      <c r="B578" t="s">
        <v>54</v>
      </c>
      <c r="C578">
        <v>91</v>
      </c>
      <c r="D578">
        <v>110</v>
      </c>
      <c r="F578">
        <v>94</v>
      </c>
      <c r="G578">
        <v>-130</v>
      </c>
      <c r="H578">
        <v>2</v>
      </c>
      <c r="I578">
        <f>-(Results[[#This Row],[Away Final]]-Results[[#This Row],[Home Final]])</f>
        <v>3</v>
      </c>
      <c r="J578">
        <f>IF(Results[[#This Row],[Away_Actual]]&lt;Results[[#This Row],[away_spread]],1,0)</f>
        <v>0</v>
      </c>
    </row>
    <row r="579" spans="1:10">
      <c r="A579" s="17">
        <v>44885</v>
      </c>
      <c r="B579" t="s">
        <v>92</v>
      </c>
      <c r="C579">
        <v>61</v>
      </c>
      <c r="D579">
        <v>425</v>
      </c>
      <c r="E579" t="s">
        <v>347</v>
      </c>
      <c r="F579">
        <v>56</v>
      </c>
      <c r="G579">
        <v>-550</v>
      </c>
      <c r="H579">
        <v>10</v>
      </c>
      <c r="I579">
        <f>-(Results[[#This Row],[Away Final]]-Results[[#This Row],[Home Final]])</f>
        <v>-5</v>
      </c>
      <c r="J579">
        <f>IF(Results[[#This Row],[Away_Actual]]&lt;Results[[#This Row],[away_spread]],1,0)</f>
        <v>1</v>
      </c>
    </row>
    <row r="580" spans="1:10">
      <c r="A580" s="17">
        <v>44885</v>
      </c>
      <c r="B580" t="s">
        <v>150</v>
      </c>
      <c r="C580">
        <v>58</v>
      </c>
      <c r="D580">
        <v>1200</v>
      </c>
      <c r="E580" t="s">
        <v>317</v>
      </c>
      <c r="F580">
        <v>82</v>
      </c>
      <c r="G580">
        <v>-3000</v>
      </c>
      <c r="H580">
        <v>18.5</v>
      </c>
      <c r="I580">
        <f>-(Results[[#This Row],[Away Final]]-Results[[#This Row],[Home Final]])</f>
        <v>24</v>
      </c>
      <c r="J580">
        <f>IF(Results[[#This Row],[Away_Actual]]&lt;Results[[#This Row],[away_spread]],1,0)</f>
        <v>0</v>
      </c>
    </row>
    <row r="581" spans="1:10">
      <c r="A581" s="17">
        <v>44885</v>
      </c>
      <c r="B581" t="s">
        <v>298</v>
      </c>
      <c r="C581">
        <v>68</v>
      </c>
      <c r="D581">
        <v>-125</v>
      </c>
      <c r="E581" t="s">
        <v>30</v>
      </c>
      <c r="F581">
        <v>74</v>
      </c>
      <c r="G581">
        <v>105</v>
      </c>
      <c r="H581">
        <v>-1.5</v>
      </c>
      <c r="I581">
        <f>-(Results[[#This Row],[Away Final]]-Results[[#This Row],[Home Final]])</f>
        <v>6</v>
      </c>
      <c r="J581">
        <f>IF(Results[[#This Row],[Away_Actual]]&lt;Results[[#This Row],[away_spread]],1,0)</f>
        <v>0</v>
      </c>
    </row>
    <row r="582" spans="1:10">
      <c r="A582" s="17">
        <v>44885</v>
      </c>
      <c r="B582" t="s">
        <v>170</v>
      </c>
      <c r="C582">
        <v>67</v>
      </c>
      <c r="D582">
        <v>-150</v>
      </c>
      <c r="E582" t="s">
        <v>313</v>
      </c>
      <c r="F582">
        <v>80</v>
      </c>
      <c r="G582">
        <v>130</v>
      </c>
      <c r="H582">
        <v>-3</v>
      </c>
      <c r="I582">
        <f>-(Results[[#This Row],[Away Final]]-Results[[#This Row],[Home Final]])</f>
        <v>13</v>
      </c>
      <c r="J582">
        <f>IF(Results[[#This Row],[Away_Actual]]&lt;Results[[#This Row],[away_spread]],1,0)</f>
        <v>0</v>
      </c>
    </row>
    <row r="583" spans="1:10">
      <c r="A583" s="17">
        <v>44885</v>
      </c>
      <c r="B583" t="s">
        <v>356</v>
      </c>
      <c r="C583">
        <v>64</v>
      </c>
      <c r="D583">
        <v>400</v>
      </c>
      <c r="E583" t="s">
        <v>258</v>
      </c>
      <c r="F583">
        <v>78</v>
      </c>
      <c r="G583">
        <v>-500</v>
      </c>
      <c r="H583">
        <v>10</v>
      </c>
      <c r="I583">
        <f>-(Results[[#This Row],[Away Final]]-Results[[#This Row],[Home Final]])</f>
        <v>14</v>
      </c>
      <c r="J583">
        <f>IF(Results[[#This Row],[Away_Actual]]&lt;Results[[#This Row],[away_spread]],1,0)</f>
        <v>0</v>
      </c>
    </row>
    <row r="584" spans="1:10">
      <c r="A584" s="17">
        <v>44885</v>
      </c>
      <c r="B584" t="s">
        <v>324</v>
      </c>
      <c r="C584">
        <v>47</v>
      </c>
      <c r="D584">
        <v>425</v>
      </c>
      <c r="E584" t="s">
        <v>227</v>
      </c>
      <c r="F584">
        <v>62</v>
      </c>
      <c r="G584">
        <v>-550</v>
      </c>
      <c r="H584">
        <v>10.5</v>
      </c>
      <c r="I584">
        <f>-(Results[[#This Row],[Away Final]]-Results[[#This Row],[Home Final]])</f>
        <v>15</v>
      </c>
      <c r="J584">
        <f>IF(Results[[#This Row],[Away_Actual]]&lt;Results[[#This Row],[away_spread]],1,0)</f>
        <v>0</v>
      </c>
    </row>
    <row r="585" spans="1:10">
      <c r="A585" s="17">
        <v>44885</v>
      </c>
      <c r="B585" t="s">
        <v>690</v>
      </c>
      <c r="C585">
        <v>47</v>
      </c>
      <c r="D585">
        <v>425</v>
      </c>
      <c r="E585" t="s">
        <v>227</v>
      </c>
      <c r="F585">
        <v>62</v>
      </c>
      <c r="G585">
        <v>-550</v>
      </c>
      <c r="H585">
        <v>10.5</v>
      </c>
      <c r="I585">
        <f>-(Results[[#This Row],[Away Final]]-Results[[#This Row],[Home Final]])</f>
        <v>15</v>
      </c>
      <c r="J585">
        <f>IF(Results[[#This Row],[Away_Actual]]&lt;Results[[#This Row],[away_spread]],1,0)</f>
        <v>0</v>
      </c>
    </row>
    <row r="586" spans="1:10">
      <c r="A586" s="17">
        <v>44885</v>
      </c>
      <c r="B586" t="s">
        <v>22</v>
      </c>
      <c r="C586">
        <v>62</v>
      </c>
      <c r="D586">
        <v>-280</v>
      </c>
      <c r="E586" t="s">
        <v>113</v>
      </c>
      <c r="F586">
        <v>69</v>
      </c>
      <c r="G586">
        <v>240</v>
      </c>
      <c r="H586">
        <v>-7.5</v>
      </c>
      <c r="I586">
        <f>-(Results[[#This Row],[Away Final]]-Results[[#This Row],[Home Final]])</f>
        <v>7</v>
      </c>
      <c r="J586">
        <f>IF(Results[[#This Row],[Away_Actual]]&lt;Results[[#This Row],[away_spread]],1,0)</f>
        <v>0</v>
      </c>
    </row>
    <row r="587" spans="1:10">
      <c r="A587" s="17">
        <v>44885</v>
      </c>
      <c r="B587" t="s">
        <v>28</v>
      </c>
      <c r="C587">
        <v>64</v>
      </c>
      <c r="D587">
        <v>550</v>
      </c>
      <c r="E587" t="s">
        <v>104</v>
      </c>
      <c r="F587">
        <v>80</v>
      </c>
      <c r="G587">
        <v>-800</v>
      </c>
      <c r="H587">
        <v>12.5</v>
      </c>
      <c r="I587">
        <f>-(Results[[#This Row],[Away Final]]-Results[[#This Row],[Home Final]])</f>
        <v>16</v>
      </c>
      <c r="J587">
        <f>IF(Results[[#This Row],[Away_Actual]]&lt;Results[[#This Row],[away_spread]],1,0)</f>
        <v>0</v>
      </c>
    </row>
    <row r="588" spans="1:10">
      <c r="A588" s="17">
        <v>44885</v>
      </c>
      <c r="B588" t="s">
        <v>203</v>
      </c>
      <c r="C588">
        <v>81</v>
      </c>
      <c r="D588">
        <v>-450</v>
      </c>
      <c r="E588" t="s">
        <v>400</v>
      </c>
      <c r="F588">
        <v>71</v>
      </c>
      <c r="G588">
        <v>375</v>
      </c>
      <c r="H588">
        <v>-10</v>
      </c>
      <c r="I588">
        <f>-(Results[[#This Row],[Away Final]]-Results[[#This Row],[Home Final]])</f>
        <v>-10</v>
      </c>
      <c r="J588">
        <f>IF(Results[[#This Row],[Away_Actual]]&lt;Results[[#This Row],[away_spread]],1,0)</f>
        <v>0</v>
      </c>
    </row>
    <row r="589" spans="1:10">
      <c r="A589" s="17">
        <v>44885</v>
      </c>
      <c r="B589" t="s">
        <v>242</v>
      </c>
      <c r="C589">
        <v>59</v>
      </c>
      <c r="D589">
        <v>145</v>
      </c>
      <c r="E589" t="s">
        <v>410</v>
      </c>
      <c r="F589">
        <v>69</v>
      </c>
      <c r="G589">
        <v>-165</v>
      </c>
      <c r="H589">
        <v>3.5</v>
      </c>
      <c r="I589">
        <f>-(Results[[#This Row],[Away Final]]-Results[[#This Row],[Home Final]])</f>
        <v>10</v>
      </c>
      <c r="J589">
        <f>IF(Results[[#This Row],[Away_Actual]]&lt;Results[[#This Row],[away_spread]],1,0)</f>
        <v>0</v>
      </c>
    </row>
    <row r="590" spans="1:10">
      <c r="A590" s="17">
        <v>44885</v>
      </c>
      <c r="B590" t="s">
        <v>250</v>
      </c>
      <c r="C590">
        <v>73</v>
      </c>
      <c r="D590">
        <v>130</v>
      </c>
      <c r="E590" t="s">
        <v>145</v>
      </c>
      <c r="F590">
        <v>68</v>
      </c>
      <c r="G590">
        <v>-150</v>
      </c>
      <c r="H590">
        <v>2.5</v>
      </c>
      <c r="I590">
        <f>-(Results[[#This Row],[Away Final]]-Results[[#This Row],[Home Final]])</f>
        <v>-5</v>
      </c>
      <c r="J590">
        <f>IF(Results[[#This Row],[Away_Actual]]&lt;Results[[#This Row],[away_spread]],1,0)</f>
        <v>1</v>
      </c>
    </row>
    <row r="591" spans="1:10">
      <c r="A591" s="17">
        <v>44885</v>
      </c>
      <c r="B591" t="s">
        <v>125</v>
      </c>
      <c r="C591">
        <v>75</v>
      </c>
      <c r="D591">
        <v>-280</v>
      </c>
      <c r="E591" t="s">
        <v>399</v>
      </c>
      <c r="F591">
        <v>77</v>
      </c>
      <c r="G591">
        <v>240</v>
      </c>
      <c r="H591">
        <v>-6</v>
      </c>
      <c r="I591">
        <f>-(Results[[#This Row],[Away Final]]-Results[[#This Row],[Home Final]])</f>
        <v>2</v>
      </c>
      <c r="J591">
        <f>IF(Results[[#This Row],[Away_Actual]]&lt;Results[[#This Row],[away_spread]],1,0)</f>
        <v>0</v>
      </c>
    </row>
    <row r="592" spans="1:10">
      <c r="A592" s="17">
        <v>44885</v>
      </c>
      <c r="B592" t="s">
        <v>223</v>
      </c>
      <c r="C592">
        <v>76</v>
      </c>
      <c r="D592">
        <v>200</v>
      </c>
      <c r="F592">
        <v>78</v>
      </c>
      <c r="G592">
        <v>-240</v>
      </c>
      <c r="H592">
        <v>6</v>
      </c>
      <c r="I592">
        <f>-(Results[[#This Row],[Away Final]]-Results[[#This Row],[Home Final]])</f>
        <v>2</v>
      </c>
      <c r="J592">
        <f>IF(Results[[#This Row],[Away_Actual]]&lt;Results[[#This Row],[away_spread]],1,0)</f>
        <v>1</v>
      </c>
    </row>
    <row r="593" spans="1:10">
      <c r="A593" s="17">
        <v>44885</v>
      </c>
      <c r="C593">
        <v>66</v>
      </c>
      <c r="D593">
        <v>-300</v>
      </c>
      <c r="E593" t="s">
        <v>217</v>
      </c>
      <c r="F593">
        <v>56</v>
      </c>
      <c r="G593">
        <v>250</v>
      </c>
      <c r="H593">
        <v>-7</v>
      </c>
      <c r="I593">
        <f>-(Results[[#This Row],[Away Final]]-Results[[#This Row],[Home Final]])</f>
        <v>-10</v>
      </c>
      <c r="J593">
        <f>IF(Results[[#This Row],[Away_Actual]]&lt;Results[[#This Row],[away_spread]],1,0)</f>
        <v>1</v>
      </c>
    </row>
    <row r="594" spans="1:10">
      <c r="A594" s="17">
        <v>44885</v>
      </c>
      <c r="B594" t="s">
        <v>171</v>
      </c>
      <c r="C594">
        <v>53</v>
      </c>
      <c r="D594">
        <v>1800</v>
      </c>
      <c r="E594" t="s">
        <v>287</v>
      </c>
      <c r="F594">
        <v>68</v>
      </c>
      <c r="G594">
        <v>-8000</v>
      </c>
      <c r="H594">
        <v>23.5</v>
      </c>
      <c r="I594">
        <f>-(Results[[#This Row],[Away Final]]-Results[[#This Row],[Home Final]])</f>
        <v>15</v>
      </c>
      <c r="J594">
        <f>IF(Results[[#This Row],[Away_Actual]]&lt;Results[[#This Row],[away_spread]],1,0)</f>
        <v>1</v>
      </c>
    </row>
    <row r="595" spans="1:10">
      <c r="A595" s="17">
        <v>44885</v>
      </c>
      <c r="B595" t="s">
        <v>280</v>
      </c>
      <c r="C595">
        <v>66</v>
      </c>
      <c r="D595">
        <v>850</v>
      </c>
      <c r="E595" t="s">
        <v>234</v>
      </c>
      <c r="F595">
        <v>70</v>
      </c>
      <c r="G595">
        <v>-1500</v>
      </c>
      <c r="H595">
        <v>15</v>
      </c>
      <c r="I595">
        <f>-(Results[[#This Row],[Away Final]]-Results[[#This Row],[Home Final]])</f>
        <v>4</v>
      </c>
      <c r="J595">
        <f>IF(Results[[#This Row],[Away_Actual]]&lt;Results[[#This Row],[away_spread]],1,0)</f>
        <v>1</v>
      </c>
    </row>
    <row r="596" spans="1:10">
      <c r="A596" s="17">
        <v>44885</v>
      </c>
      <c r="B596" t="s">
        <v>291</v>
      </c>
      <c r="C596">
        <v>72</v>
      </c>
      <c r="D596">
        <v>155</v>
      </c>
      <c r="E596" t="s">
        <v>205</v>
      </c>
      <c r="F596">
        <v>88</v>
      </c>
      <c r="G596">
        <v>-175</v>
      </c>
      <c r="H596">
        <v>4</v>
      </c>
      <c r="I596">
        <f>-(Results[[#This Row],[Away Final]]-Results[[#This Row],[Home Final]])</f>
        <v>16</v>
      </c>
      <c r="J596">
        <f>IF(Results[[#This Row],[Away_Actual]]&lt;Results[[#This Row],[away_spread]],1,0)</f>
        <v>0</v>
      </c>
    </row>
    <row r="597" spans="1:10">
      <c r="A597" s="17">
        <v>44886</v>
      </c>
      <c r="B597" t="s">
        <v>689</v>
      </c>
      <c r="C597">
        <v>41</v>
      </c>
      <c r="D597">
        <v>600</v>
      </c>
      <c r="E597" t="s">
        <v>126</v>
      </c>
      <c r="F597">
        <v>72</v>
      </c>
      <c r="G597">
        <v>-900</v>
      </c>
      <c r="H597">
        <v>15</v>
      </c>
      <c r="I597">
        <f>-(Results[[#This Row],[Away Final]]-Results[[#This Row],[Home Final]])</f>
        <v>31</v>
      </c>
      <c r="J597">
        <f>IF(Results[[#This Row],[Away_Actual]]&lt;Results[[#This Row],[away_spread]],1,0)</f>
        <v>0</v>
      </c>
    </row>
    <row r="598" spans="1:10">
      <c r="A598" s="17">
        <v>44886</v>
      </c>
      <c r="B598" t="s">
        <v>357</v>
      </c>
      <c r="C598">
        <v>66</v>
      </c>
      <c r="D598">
        <v>375</v>
      </c>
      <c r="E598" t="s">
        <v>424</v>
      </c>
      <c r="F598">
        <v>85</v>
      </c>
      <c r="G598">
        <v>-450</v>
      </c>
      <c r="H598">
        <v>18</v>
      </c>
      <c r="I598">
        <f>-(Results[[#This Row],[Away Final]]-Results[[#This Row],[Home Final]])</f>
        <v>19</v>
      </c>
      <c r="J598">
        <f>IF(Results[[#This Row],[Away_Actual]]&lt;Results[[#This Row],[away_spread]],1,0)</f>
        <v>0</v>
      </c>
    </row>
    <row r="599" spans="1:10">
      <c r="A599" s="17">
        <v>44886</v>
      </c>
      <c r="B599" t="s">
        <v>373</v>
      </c>
      <c r="C599">
        <v>82</v>
      </c>
      <c r="D599">
        <v>100</v>
      </c>
      <c r="E599" t="s">
        <v>322</v>
      </c>
      <c r="F599">
        <v>83</v>
      </c>
      <c r="G599">
        <v>-120</v>
      </c>
      <c r="H599">
        <v>9</v>
      </c>
      <c r="I599">
        <f>-(Results[[#This Row],[Away Final]]-Results[[#This Row],[Home Final]])</f>
        <v>1</v>
      </c>
      <c r="J599">
        <f>IF(Results[[#This Row],[Away_Actual]]&lt;Results[[#This Row],[away_spread]],1,0)</f>
        <v>1</v>
      </c>
    </row>
    <row r="600" spans="1:10">
      <c r="A600" s="17">
        <v>44886</v>
      </c>
      <c r="B600" t="s">
        <v>53</v>
      </c>
      <c r="C600">
        <v>63</v>
      </c>
      <c r="D600">
        <v>190</v>
      </c>
      <c r="E600" t="s">
        <v>120</v>
      </c>
      <c r="F600">
        <v>78</v>
      </c>
      <c r="G600">
        <v>-220</v>
      </c>
      <c r="H600">
        <v>1.5</v>
      </c>
      <c r="I600">
        <f>-(Results[[#This Row],[Away Final]]-Results[[#This Row],[Home Final]])</f>
        <v>15</v>
      </c>
      <c r="J600">
        <f>IF(Results[[#This Row],[Away_Actual]]&lt;Results[[#This Row],[away_spread]],1,0)</f>
        <v>0</v>
      </c>
    </row>
    <row r="601" spans="1:10">
      <c r="A601" s="17">
        <v>44886</v>
      </c>
      <c r="B601" t="s">
        <v>307</v>
      </c>
      <c r="C601">
        <v>53</v>
      </c>
      <c r="D601">
        <v>-105</v>
      </c>
      <c r="E601" t="s">
        <v>325</v>
      </c>
      <c r="F601">
        <v>67</v>
      </c>
      <c r="G601">
        <v>-115</v>
      </c>
      <c r="H601">
        <v>12.5</v>
      </c>
      <c r="I601">
        <f>-(Results[[#This Row],[Away Final]]-Results[[#This Row],[Home Final]])</f>
        <v>14</v>
      </c>
      <c r="J601">
        <f>IF(Results[[#This Row],[Away_Actual]]&lt;Results[[#This Row],[away_spread]],1,0)</f>
        <v>0</v>
      </c>
    </row>
    <row r="602" spans="1:10">
      <c r="A602" s="17">
        <v>44886</v>
      </c>
      <c r="B602" t="s">
        <v>86</v>
      </c>
      <c r="C602">
        <v>74</v>
      </c>
      <c r="D602">
        <v>2000</v>
      </c>
      <c r="E602" t="s">
        <v>383</v>
      </c>
      <c r="F602">
        <v>59</v>
      </c>
      <c r="G602">
        <v>-10000</v>
      </c>
      <c r="H602">
        <v>127</v>
      </c>
      <c r="I602">
        <f>-(Results[[#This Row],[Away Final]]-Results[[#This Row],[Home Final]])</f>
        <v>-15</v>
      </c>
      <c r="J602">
        <f>IF(Results[[#This Row],[Away_Actual]]&lt;Results[[#This Row],[away_spread]],1,0)</f>
        <v>1</v>
      </c>
    </row>
    <row r="603" spans="1:10">
      <c r="A603" s="17">
        <v>44886</v>
      </c>
      <c r="B603" t="s">
        <v>314</v>
      </c>
      <c r="C603">
        <v>66</v>
      </c>
      <c r="D603">
        <v>250</v>
      </c>
      <c r="E603" t="s">
        <v>297</v>
      </c>
      <c r="F603">
        <v>65</v>
      </c>
      <c r="G603">
        <v>-300</v>
      </c>
      <c r="H603">
        <v>134.5</v>
      </c>
      <c r="I603">
        <f>-(Results[[#This Row],[Away Final]]-Results[[#This Row],[Home Final]])</f>
        <v>-1</v>
      </c>
      <c r="J603">
        <f>IF(Results[[#This Row],[Away_Actual]]&lt;Results[[#This Row],[away_spread]],1,0)</f>
        <v>1</v>
      </c>
    </row>
    <row r="604" spans="1:10">
      <c r="A604" s="17">
        <v>44886</v>
      </c>
      <c r="B604" t="s">
        <v>328</v>
      </c>
      <c r="C604">
        <v>56</v>
      </c>
      <c r="D604">
        <v>650</v>
      </c>
      <c r="E604" t="s">
        <v>210</v>
      </c>
      <c r="F604">
        <v>83</v>
      </c>
      <c r="G604">
        <v>-1000</v>
      </c>
      <c r="H604">
        <v>7</v>
      </c>
      <c r="I604">
        <f>-(Results[[#This Row],[Away Final]]-Results[[#This Row],[Home Final]])</f>
        <v>27</v>
      </c>
      <c r="J604">
        <f>IF(Results[[#This Row],[Away_Actual]]&lt;Results[[#This Row],[away_spread]],1,0)</f>
        <v>0</v>
      </c>
    </row>
    <row r="605" spans="1:10">
      <c r="A605" s="17">
        <v>44886</v>
      </c>
      <c r="B605" t="s">
        <v>683</v>
      </c>
      <c r="C605">
        <v>67</v>
      </c>
      <c r="D605">
        <v>800</v>
      </c>
      <c r="E605" t="s">
        <v>367</v>
      </c>
      <c r="F605">
        <v>76</v>
      </c>
      <c r="G605">
        <v>-1400</v>
      </c>
      <c r="H605">
        <v>12.5</v>
      </c>
      <c r="I605">
        <f>-(Results[[#This Row],[Away Final]]-Results[[#This Row],[Home Final]])</f>
        <v>9</v>
      </c>
      <c r="J605">
        <f>IF(Results[[#This Row],[Away_Actual]]&lt;Results[[#This Row],[away_spread]],1,0)</f>
        <v>1</v>
      </c>
    </row>
    <row r="606" spans="1:10">
      <c r="A606" s="17">
        <v>44886</v>
      </c>
      <c r="B606" t="s">
        <v>115</v>
      </c>
      <c r="C606">
        <v>57</v>
      </c>
      <c r="D606">
        <v>1100</v>
      </c>
      <c r="E606" t="s">
        <v>21</v>
      </c>
      <c r="F606">
        <v>74</v>
      </c>
      <c r="G606">
        <v>-2500</v>
      </c>
      <c r="H606">
        <v>24</v>
      </c>
      <c r="I606">
        <f>-(Results[[#This Row],[Away Final]]-Results[[#This Row],[Home Final]])</f>
        <v>17</v>
      </c>
      <c r="J606">
        <f>IF(Results[[#This Row],[Away_Actual]]&lt;Results[[#This Row],[away_spread]],1,0)</f>
        <v>1</v>
      </c>
    </row>
    <row r="607" spans="1:10">
      <c r="A607" s="17">
        <v>44886</v>
      </c>
      <c r="B607" t="s">
        <v>343</v>
      </c>
      <c r="C607">
        <v>70</v>
      </c>
      <c r="D607">
        <v>1500</v>
      </c>
      <c r="E607" t="s">
        <v>24</v>
      </c>
      <c r="F607">
        <v>82</v>
      </c>
      <c r="G607">
        <v>-5000</v>
      </c>
      <c r="H607">
        <v>21</v>
      </c>
      <c r="I607">
        <f>-(Results[[#This Row],[Away Final]]-Results[[#This Row],[Home Final]])</f>
        <v>12</v>
      </c>
      <c r="J607">
        <f>IF(Results[[#This Row],[Away_Actual]]&lt;Results[[#This Row],[away_spread]],1,0)</f>
        <v>1</v>
      </c>
    </row>
    <row r="608" spans="1:10">
      <c r="A608" s="17">
        <v>44886</v>
      </c>
      <c r="B608" t="s">
        <v>686</v>
      </c>
      <c r="C608">
        <v>64</v>
      </c>
      <c r="D608">
        <v>1800</v>
      </c>
      <c r="E608" t="s">
        <v>346</v>
      </c>
      <c r="F608">
        <v>100</v>
      </c>
      <c r="G608">
        <v>-6000</v>
      </c>
      <c r="H608">
        <v>29.5</v>
      </c>
      <c r="I608">
        <f>-(Results[[#This Row],[Away Final]]-Results[[#This Row],[Home Final]])</f>
        <v>36</v>
      </c>
      <c r="J608">
        <f>IF(Results[[#This Row],[Away_Actual]]&lt;Results[[#This Row],[away_spread]],1,0)</f>
        <v>0</v>
      </c>
    </row>
    <row r="609" spans="1:10">
      <c r="A609" s="17">
        <v>44886</v>
      </c>
      <c r="C609">
        <v>58</v>
      </c>
      <c r="D609">
        <v>600</v>
      </c>
      <c r="E609" t="s">
        <v>102</v>
      </c>
      <c r="F609">
        <v>79</v>
      </c>
      <c r="G609">
        <v>-900</v>
      </c>
      <c r="H609">
        <v>11.5</v>
      </c>
      <c r="I609">
        <f>-(Results[[#This Row],[Away Final]]-Results[[#This Row],[Home Final]])</f>
        <v>21</v>
      </c>
      <c r="J609">
        <f>IF(Results[[#This Row],[Away_Actual]]&lt;Results[[#This Row],[away_spread]],1,0)</f>
        <v>0</v>
      </c>
    </row>
    <row r="610" spans="1:10">
      <c r="A610" s="17">
        <v>44886</v>
      </c>
      <c r="B610" t="s">
        <v>33</v>
      </c>
      <c r="C610">
        <v>77</v>
      </c>
      <c r="D610">
        <v>-140</v>
      </c>
      <c r="E610" t="s">
        <v>117</v>
      </c>
      <c r="F610">
        <v>78</v>
      </c>
      <c r="G610">
        <v>120</v>
      </c>
      <c r="H610">
        <v>-2.5</v>
      </c>
      <c r="I610">
        <f>-(Results[[#This Row],[Away Final]]-Results[[#This Row],[Home Final]])</f>
        <v>1</v>
      </c>
      <c r="J610">
        <f>IF(Results[[#This Row],[Away_Actual]]&lt;Results[[#This Row],[away_spread]],1,0)</f>
        <v>0</v>
      </c>
    </row>
    <row r="611" spans="1:10">
      <c r="A611" s="17">
        <v>44886</v>
      </c>
      <c r="B611" t="s">
        <v>76</v>
      </c>
      <c r="C611">
        <v>72</v>
      </c>
      <c r="D611">
        <v>250</v>
      </c>
      <c r="E611" t="s">
        <v>16</v>
      </c>
      <c r="F611">
        <v>81</v>
      </c>
      <c r="G611">
        <v>-300</v>
      </c>
      <c r="H611">
        <v>7</v>
      </c>
      <c r="I611">
        <f>-(Results[[#This Row],[Away Final]]-Results[[#This Row],[Home Final]])</f>
        <v>9</v>
      </c>
      <c r="J611">
        <f>IF(Results[[#This Row],[Away_Actual]]&lt;Results[[#This Row],[away_spread]],1,0)</f>
        <v>0</v>
      </c>
    </row>
    <row r="612" spans="1:10">
      <c r="A612" s="17">
        <v>44886</v>
      </c>
      <c r="B612" t="s">
        <v>144</v>
      </c>
      <c r="C612">
        <v>61</v>
      </c>
      <c r="D612">
        <v>-150</v>
      </c>
      <c r="E612" t="s">
        <v>175</v>
      </c>
      <c r="F612">
        <v>82</v>
      </c>
      <c r="G612">
        <v>130</v>
      </c>
      <c r="H612">
        <v>-3</v>
      </c>
      <c r="I612">
        <f>-(Results[[#This Row],[Away Final]]-Results[[#This Row],[Home Final]])</f>
        <v>21</v>
      </c>
      <c r="J612">
        <f>IF(Results[[#This Row],[Away_Actual]]&lt;Results[[#This Row],[away_spread]],1,0)</f>
        <v>0</v>
      </c>
    </row>
    <row r="613" spans="1:10">
      <c r="A613" s="17">
        <v>44886</v>
      </c>
      <c r="B613" t="s">
        <v>154</v>
      </c>
      <c r="C613">
        <v>82</v>
      </c>
      <c r="D613">
        <v>135</v>
      </c>
      <c r="E613" t="s">
        <v>350</v>
      </c>
      <c r="F613">
        <v>76</v>
      </c>
      <c r="G613">
        <v>-155</v>
      </c>
      <c r="H613">
        <v>1</v>
      </c>
      <c r="I613">
        <f>-(Results[[#This Row],[Away Final]]-Results[[#This Row],[Home Final]])</f>
        <v>-6</v>
      </c>
      <c r="J613">
        <f>IF(Results[[#This Row],[Away_Actual]]&lt;Results[[#This Row],[away_spread]],1,0)</f>
        <v>1</v>
      </c>
    </row>
    <row r="614" spans="1:10">
      <c r="A614" s="17">
        <v>44886</v>
      </c>
      <c r="B614" t="s">
        <v>112</v>
      </c>
      <c r="C614">
        <v>59</v>
      </c>
      <c r="D614">
        <v>100</v>
      </c>
      <c r="E614" t="s">
        <v>256</v>
      </c>
      <c r="F614">
        <v>55</v>
      </c>
      <c r="G614">
        <v>-120</v>
      </c>
      <c r="H614">
        <v>1.5</v>
      </c>
      <c r="I614">
        <f>-(Results[[#This Row],[Away Final]]-Results[[#This Row],[Home Final]])</f>
        <v>-4</v>
      </c>
      <c r="J614">
        <f>IF(Results[[#This Row],[Away_Actual]]&lt;Results[[#This Row],[away_spread]],1,0)</f>
        <v>1</v>
      </c>
    </row>
    <row r="615" spans="1:10">
      <c r="A615" s="17">
        <v>44886</v>
      </c>
      <c r="B615" t="s">
        <v>259</v>
      </c>
      <c r="C615">
        <v>82</v>
      </c>
      <c r="D615">
        <v>-330</v>
      </c>
      <c r="E615" t="s">
        <v>83</v>
      </c>
      <c r="F615">
        <v>56</v>
      </c>
      <c r="G615">
        <v>270</v>
      </c>
      <c r="H615">
        <v>-8</v>
      </c>
      <c r="I615">
        <f>-(Results[[#This Row],[Away Final]]-Results[[#This Row],[Home Final]])</f>
        <v>-26</v>
      </c>
      <c r="J615">
        <f>IF(Results[[#This Row],[Away_Actual]]&lt;Results[[#This Row],[away_spread]],1,0)</f>
        <v>1</v>
      </c>
    </row>
    <row r="616" spans="1:10">
      <c r="A616" s="17">
        <v>44886</v>
      </c>
      <c r="B616" t="s">
        <v>354</v>
      </c>
      <c r="C616">
        <v>66</v>
      </c>
      <c r="D616">
        <v>1200</v>
      </c>
      <c r="E616" t="s">
        <v>214</v>
      </c>
      <c r="F616">
        <v>79</v>
      </c>
      <c r="G616">
        <v>-3000</v>
      </c>
      <c r="H616">
        <v>18</v>
      </c>
      <c r="I616">
        <f>-(Results[[#This Row],[Away Final]]-Results[[#This Row],[Home Final]])</f>
        <v>13</v>
      </c>
      <c r="J616">
        <f>IF(Results[[#This Row],[Away_Actual]]&lt;Results[[#This Row],[away_spread]],1,0)</f>
        <v>1</v>
      </c>
    </row>
    <row r="617" spans="1:10">
      <c r="A617" s="17">
        <v>44887</v>
      </c>
      <c r="B617" t="s">
        <v>79</v>
      </c>
      <c r="C617">
        <v>53</v>
      </c>
      <c r="D617">
        <v>270</v>
      </c>
      <c r="E617" t="s">
        <v>375</v>
      </c>
      <c r="F617">
        <v>78</v>
      </c>
      <c r="G617">
        <v>-330</v>
      </c>
      <c r="H617">
        <v>8.5</v>
      </c>
      <c r="I617">
        <f>-(Results[[#This Row],[Away Final]]-Results[[#This Row],[Home Final]])</f>
        <v>25</v>
      </c>
      <c r="J617">
        <f>IF(Results[[#This Row],[Away_Actual]]&lt;Results[[#This Row],[away_spread]],1,0)</f>
        <v>0</v>
      </c>
    </row>
    <row r="618" spans="1:10">
      <c r="A618" s="17">
        <v>44887</v>
      </c>
      <c r="C618">
        <v>72</v>
      </c>
      <c r="D618">
        <v>700</v>
      </c>
      <c r="E618" t="s">
        <v>77</v>
      </c>
      <c r="F618">
        <v>76</v>
      </c>
      <c r="G618">
        <v>-1100</v>
      </c>
      <c r="H618">
        <v>14</v>
      </c>
      <c r="I618">
        <f>-(Results[[#This Row],[Away Final]]-Results[[#This Row],[Home Final]])</f>
        <v>4</v>
      </c>
      <c r="J618">
        <f>IF(Results[[#This Row],[Away_Actual]]&lt;Results[[#This Row],[away_spread]],1,0)</f>
        <v>1</v>
      </c>
    </row>
    <row r="619" spans="1:10">
      <c r="A619" s="17">
        <v>44887</v>
      </c>
      <c r="B619" t="s">
        <v>261</v>
      </c>
      <c r="C619">
        <v>60</v>
      </c>
      <c r="D619">
        <v>500</v>
      </c>
      <c r="E619" t="s">
        <v>325</v>
      </c>
      <c r="F619">
        <v>71</v>
      </c>
      <c r="G619">
        <v>-700</v>
      </c>
      <c r="H619">
        <v>11</v>
      </c>
      <c r="I619">
        <f>-(Results[[#This Row],[Away Final]]-Results[[#This Row],[Home Final]])</f>
        <v>11</v>
      </c>
      <c r="J619">
        <f>IF(Results[[#This Row],[Away_Actual]]&lt;Results[[#This Row],[away_spread]],1,0)</f>
        <v>0</v>
      </c>
    </row>
    <row r="620" spans="1:10">
      <c r="A620" s="17">
        <v>44887</v>
      </c>
      <c r="B620" t="s">
        <v>250</v>
      </c>
      <c r="C620">
        <v>69</v>
      </c>
      <c r="D620">
        <v>210</v>
      </c>
      <c r="E620" t="s">
        <v>206</v>
      </c>
      <c r="F620">
        <v>65</v>
      </c>
      <c r="G620">
        <v>-250</v>
      </c>
      <c r="H620">
        <v>6.5</v>
      </c>
      <c r="I620">
        <f>-(Results[[#This Row],[Away Final]]-Results[[#This Row],[Home Final]])</f>
        <v>-4</v>
      </c>
      <c r="J620">
        <f>IF(Results[[#This Row],[Away_Actual]]&lt;Results[[#This Row],[away_spread]],1,0)</f>
        <v>1</v>
      </c>
    </row>
    <row r="621" spans="1:10">
      <c r="A621" s="17">
        <v>44887</v>
      </c>
      <c r="B621" t="s">
        <v>229</v>
      </c>
      <c r="C621">
        <v>85</v>
      </c>
      <c r="D621">
        <v>250</v>
      </c>
      <c r="E621" t="s">
        <v>237</v>
      </c>
      <c r="F621">
        <v>75</v>
      </c>
      <c r="G621">
        <v>-300</v>
      </c>
      <c r="H621">
        <v>6.5</v>
      </c>
      <c r="I621">
        <f>-(Results[[#This Row],[Away Final]]-Results[[#This Row],[Home Final]])</f>
        <v>-10</v>
      </c>
      <c r="J621">
        <f>IF(Results[[#This Row],[Away_Actual]]&lt;Results[[#This Row],[away_spread]],1,0)</f>
        <v>1</v>
      </c>
    </row>
    <row r="622" spans="1:10">
      <c r="A622" s="17">
        <v>44887</v>
      </c>
      <c r="B622" t="s">
        <v>230</v>
      </c>
      <c r="C622">
        <v>44</v>
      </c>
      <c r="D622">
        <v>-120</v>
      </c>
      <c r="E622" t="s">
        <v>132</v>
      </c>
      <c r="F622">
        <v>73</v>
      </c>
      <c r="G622">
        <v>100</v>
      </c>
      <c r="H622">
        <v>-1</v>
      </c>
      <c r="I622">
        <f>-(Results[[#This Row],[Away Final]]-Results[[#This Row],[Home Final]])</f>
        <v>29</v>
      </c>
      <c r="J622">
        <f>IF(Results[[#This Row],[Away_Actual]]&lt;Results[[#This Row],[away_spread]],1,0)</f>
        <v>0</v>
      </c>
    </row>
    <row r="623" spans="1:10">
      <c r="A623" s="17">
        <v>44887</v>
      </c>
      <c r="B623" t="s">
        <v>262</v>
      </c>
      <c r="C623">
        <v>61</v>
      </c>
      <c r="D623">
        <v>750</v>
      </c>
      <c r="E623" t="s">
        <v>17</v>
      </c>
      <c r="F623">
        <v>83</v>
      </c>
      <c r="G623">
        <v>-1200</v>
      </c>
      <c r="H623">
        <v>14.5</v>
      </c>
      <c r="I623">
        <f>-(Results[[#This Row],[Away Final]]-Results[[#This Row],[Home Final]])</f>
        <v>22</v>
      </c>
      <c r="J623">
        <f>IF(Results[[#This Row],[Away_Actual]]&lt;Results[[#This Row],[away_spread]],1,0)</f>
        <v>0</v>
      </c>
    </row>
    <row r="624" spans="1:10">
      <c r="A624" s="17">
        <v>44887</v>
      </c>
      <c r="B624" t="s">
        <v>131</v>
      </c>
      <c r="C624">
        <v>74</v>
      </c>
      <c r="D624">
        <v>-280</v>
      </c>
      <c r="E624" t="s">
        <v>153</v>
      </c>
      <c r="F624">
        <v>68</v>
      </c>
      <c r="G624">
        <v>240</v>
      </c>
      <c r="H624">
        <v>-6.5</v>
      </c>
      <c r="I624">
        <f>-(Results[[#This Row],[Away Final]]-Results[[#This Row],[Home Final]])</f>
        <v>-6</v>
      </c>
      <c r="J624">
        <f>IF(Results[[#This Row],[Away_Actual]]&lt;Results[[#This Row],[away_spread]],1,0)</f>
        <v>0</v>
      </c>
    </row>
    <row r="625" spans="1:10">
      <c r="A625" s="17">
        <v>44887</v>
      </c>
      <c r="B625" t="s">
        <v>155</v>
      </c>
      <c r="C625">
        <v>49</v>
      </c>
      <c r="D625">
        <v>1300</v>
      </c>
      <c r="E625" t="s">
        <v>208</v>
      </c>
      <c r="F625">
        <v>80</v>
      </c>
      <c r="G625">
        <v>-3500</v>
      </c>
      <c r="H625">
        <v>18.5</v>
      </c>
      <c r="I625">
        <f>-(Results[[#This Row],[Away Final]]-Results[[#This Row],[Home Final]])</f>
        <v>31</v>
      </c>
      <c r="J625">
        <f>IF(Results[[#This Row],[Away_Actual]]&lt;Results[[#This Row],[away_spread]],1,0)</f>
        <v>0</v>
      </c>
    </row>
    <row r="626" spans="1:10">
      <c r="A626" s="17">
        <v>44887</v>
      </c>
      <c r="B626" t="s">
        <v>70</v>
      </c>
      <c r="C626">
        <v>67</v>
      </c>
      <c r="D626">
        <v>800</v>
      </c>
      <c r="E626" t="s">
        <v>78</v>
      </c>
      <c r="F626">
        <v>83</v>
      </c>
      <c r="G626">
        <v>-1400</v>
      </c>
      <c r="H626">
        <v>14</v>
      </c>
      <c r="I626">
        <f>-(Results[[#This Row],[Away Final]]-Results[[#This Row],[Home Final]])</f>
        <v>16</v>
      </c>
      <c r="J626">
        <f>IF(Results[[#This Row],[Away_Actual]]&lt;Results[[#This Row],[away_spread]],1,0)</f>
        <v>0</v>
      </c>
    </row>
    <row r="627" spans="1:10">
      <c r="A627" s="17">
        <v>44887</v>
      </c>
      <c r="B627" t="s">
        <v>151</v>
      </c>
      <c r="C627">
        <v>75</v>
      </c>
      <c r="D627">
        <v>-105</v>
      </c>
      <c r="F627">
        <v>82</v>
      </c>
      <c r="G627">
        <v>-115</v>
      </c>
      <c r="H627">
        <v>0</v>
      </c>
      <c r="I627">
        <f>-(Results[[#This Row],[Away Final]]-Results[[#This Row],[Home Final]])</f>
        <v>7</v>
      </c>
      <c r="J627">
        <f>IF(Results[[#This Row],[Away_Actual]]&lt;Results[[#This Row],[away_spread]],1,0)</f>
        <v>0</v>
      </c>
    </row>
    <row r="628" spans="1:10">
      <c r="A628" s="17">
        <v>44887</v>
      </c>
      <c r="B628" t="s">
        <v>249</v>
      </c>
      <c r="C628">
        <v>59</v>
      </c>
      <c r="D628">
        <v>125</v>
      </c>
      <c r="E628" t="s">
        <v>51</v>
      </c>
      <c r="F628">
        <v>70</v>
      </c>
      <c r="G628">
        <v>-145</v>
      </c>
      <c r="H628">
        <v>3</v>
      </c>
      <c r="I628">
        <f>-(Results[[#This Row],[Away Final]]-Results[[#This Row],[Home Final]])</f>
        <v>11</v>
      </c>
      <c r="J628">
        <f>IF(Results[[#This Row],[Away_Actual]]&lt;Results[[#This Row],[away_spread]],1,0)</f>
        <v>0</v>
      </c>
    </row>
    <row r="629" spans="1:10">
      <c r="A629" s="17">
        <v>44887</v>
      </c>
      <c r="B629" t="s">
        <v>355</v>
      </c>
      <c r="C629">
        <v>59</v>
      </c>
      <c r="D629">
        <v>150</v>
      </c>
      <c r="E629" t="s">
        <v>175</v>
      </c>
      <c r="F629">
        <v>67</v>
      </c>
      <c r="G629">
        <v>-170</v>
      </c>
      <c r="H629">
        <v>3.5</v>
      </c>
      <c r="I629">
        <f>-(Results[[#This Row],[Away Final]]-Results[[#This Row],[Home Final]])</f>
        <v>8</v>
      </c>
      <c r="J629">
        <f>IF(Results[[#This Row],[Away_Actual]]&lt;Results[[#This Row],[away_spread]],1,0)</f>
        <v>0</v>
      </c>
    </row>
    <row r="630" spans="1:10">
      <c r="A630" s="17">
        <v>44887</v>
      </c>
      <c r="B630" t="s">
        <v>91</v>
      </c>
      <c r="C630">
        <v>66</v>
      </c>
      <c r="D630">
        <v>250</v>
      </c>
      <c r="E630" t="s">
        <v>71</v>
      </c>
      <c r="F630">
        <v>80</v>
      </c>
      <c r="G630">
        <v>-300</v>
      </c>
      <c r="H630">
        <v>7</v>
      </c>
      <c r="I630">
        <f>-(Results[[#This Row],[Away Final]]-Results[[#This Row],[Home Final]])</f>
        <v>14</v>
      </c>
      <c r="J630">
        <f>IF(Results[[#This Row],[Away_Actual]]&lt;Results[[#This Row],[away_spread]],1,0)</f>
        <v>0</v>
      </c>
    </row>
    <row r="631" spans="1:10">
      <c r="A631" s="17">
        <v>44887</v>
      </c>
      <c r="B631" t="s">
        <v>148</v>
      </c>
      <c r="C631">
        <v>75</v>
      </c>
      <c r="D631">
        <v>290</v>
      </c>
      <c r="F631">
        <v>70</v>
      </c>
      <c r="G631">
        <v>-350</v>
      </c>
      <c r="H631">
        <v>7.5</v>
      </c>
      <c r="I631">
        <f>-(Results[[#This Row],[Away Final]]-Results[[#This Row],[Home Final]])</f>
        <v>-5</v>
      </c>
      <c r="J631">
        <f>IF(Results[[#This Row],[Away_Actual]]&lt;Results[[#This Row],[away_spread]],1,0)</f>
        <v>1</v>
      </c>
    </row>
    <row r="632" spans="1:10">
      <c r="A632" s="17">
        <v>44887</v>
      </c>
      <c r="B632" t="s">
        <v>246</v>
      </c>
      <c r="C632">
        <v>46</v>
      </c>
      <c r="D632">
        <v>900</v>
      </c>
      <c r="E632" t="s">
        <v>391</v>
      </c>
      <c r="F632">
        <v>76</v>
      </c>
      <c r="G632">
        <v>-1600</v>
      </c>
      <c r="H632">
        <v>15</v>
      </c>
      <c r="I632">
        <f>-(Results[[#This Row],[Away Final]]-Results[[#This Row],[Home Final]])</f>
        <v>30</v>
      </c>
      <c r="J632">
        <f>IF(Results[[#This Row],[Away_Actual]]&lt;Results[[#This Row],[away_spread]],1,0)</f>
        <v>0</v>
      </c>
    </row>
    <row r="633" spans="1:10">
      <c r="A633" s="17">
        <v>44887</v>
      </c>
      <c r="B633" t="s">
        <v>247</v>
      </c>
      <c r="C633">
        <v>70</v>
      </c>
      <c r="D633">
        <v>220</v>
      </c>
      <c r="E633" t="s">
        <v>413</v>
      </c>
      <c r="F633">
        <v>79</v>
      </c>
      <c r="G633">
        <v>-260</v>
      </c>
      <c r="H633">
        <v>6.5</v>
      </c>
      <c r="I633">
        <f>-(Results[[#This Row],[Away Final]]-Results[[#This Row],[Home Final]])</f>
        <v>9</v>
      </c>
      <c r="J633">
        <f>IF(Results[[#This Row],[Away_Actual]]&lt;Results[[#This Row],[away_spread]],1,0)</f>
        <v>0</v>
      </c>
    </row>
    <row r="634" spans="1:10">
      <c r="A634" s="17">
        <v>44887</v>
      </c>
      <c r="C634">
        <v>64</v>
      </c>
      <c r="D634">
        <v>155</v>
      </c>
      <c r="E634" t="s">
        <v>25</v>
      </c>
      <c r="F634">
        <v>70</v>
      </c>
      <c r="G634">
        <v>-175</v>
      </c>
      <c r="H634">
        <v>4</v>
      </c>
      <c r="I634">
        <f>-(Results[[#This Row],[Away Final]]-Results[[#This Row],[Home Final]])</f>
        <v>6</v>
      </c>
      <c r="J634">
        <f>IF(Results[[#This Row],[Away_Actual]]&lt;Results[[#This Row],[away_spread]],1,0)</f>
        <v>0</v>
      </c>
    </row>
    <row r="635" spans="1:10">
      <c r="A635" s="17">
        <v>44887</v>
      </c>
      <c r="B635" t="s">
        <v>108</v>
      </c>
      <c r="C635">
        <v>66</v>
      </c>
      <c r="D635">
        <v>900</v>
      </c>
      <c r="E635" t="s">
        <v>265</v>
      </c>
      <c r="F635">
        <v>82</v>
      </c>
      <c r="G635">
        <v>-1600</v>
      </c>
      <c r="H635">
        <v>15.5</v>
      </c>
      <c r="I635">
        <f>-(Results[[#This Row],[Away Final]]-Results[[#This Row],[Home Final]])</f>
        <v>16</v>
      </c>
      <c r="J635">
        <f>IF(Results[[#This Row],[Away_Actual]]&lt;Results[[#This Row],[away_spread]],1,0)</f>
        <v>0</v>
      </c>
    </row>
    <row r="636" spans="1:10">
      <c r="A636" s="17">
        <v>44887</v>
      </c>
      <c r="B636" t="s">
        <v>371</v>
      </c>
      <c r="C636">
        <v>85</v>
      </c>
      <c r="D636">
        <v>385</v>
      </c>
      <c r="E636" t="s">
        <v>136</v>
      </c>
      <c r="F636">
        <v>95</v>
      </c>
      <c r="G636">
        <v>-475</v>
      </c>
      <c r="H636">
        <v>10</v>
      </c>
      <c r="I636">
        <f>-(Results[[#This Row],[Away Final]]-Results[[#This Row],[Home Final]])</f>
        <v>10</v>
      </c>
      <c r="J636">
        <f>IF(Results[[#This Row],[Away_Actual]]&lt;Results[[#This Row],[away_spread]],1,0)</f>
        <v>0</v>
      </c>
    </row>
    <row r="637" spans="1:10">
      <c r="A637" s="17">
        <v>44887</v>
      </c>
      <c r="B637" t="s">
        <v>201</v>
      </c>
      <c r="C637">
        <v>71</v>
      </c>
      <c r="D637">
        <v>155</v>
      </c>
      <c r="E637" t="s">
        <v>146</v>
      </c>
      <c r="F637">
        <v>82</v>
      </c>
      <c r="G637">
        <v>-175</v>
      </c>
      <c r="H637">
        <v>4</v>
      </c>
      <c r="I637">
        <f>-(Results[[#This Row],[Away Final]]-Results[[#This Row],[Home Final]])</f>
        <v>11</v>
      </c>
      <c r="J637">
        <f>IF(Results[[#This Row],[Away_Actual]]&lt;Results[[#This Row],[away_spread]],1,0)</f>
        <v>0</v>
      </c>
    </row>
    <row r="638" spans="1:10">
      <c r="A638" s="17">
        <v>44887</v>
      </c>
      <c r="B638" t="s">
        <v>173</v>
      </c>
      <c r="C638">
        <v>65</v>
      </c>
      <c r="D638">
        <v>-135</v>
      </c>
      <c r="E638" t="s">
        <v>82</v>
      </c>
      <c r="F638">
        <v>70</v>
      </c>
      <c r="G638">
        <v>115</v>
      </c>
      <c r="H638">
        <v>-1.5</v>
      </c>
      <c r="I638">
        <f>-(Results[[#This Row],[Away Final]]-Results[[#This Row],[Home Final]])</f>
        <v>5</v>
      </c>
      <c r="J638">
        <f>IF(Results[[#This Row],[Away_Actual]]&lt;Results[[#This Row],[away_spread]],1,0)</f>
        <v>0</v>
      </c>
    </row>
    <row r="639" spans="1:10">
      <c r="A639" s="17">
        <v>44887</v>
      </c>
      <c r="B639" t="s">
        <v>84</v>
      </c>
      <c r="C639">
        <v>79</v>
      </c>
      <c r="D639">
        <v>-175</v>
      </c>
      <c r="E639" t="s">
        <v>117</v>
      </c>
      <c r="F639">
        <v>91</v>
      </c>
      <c r="G639">
        <v>155</v>
      </c>
      <c r="H639">
        <v>-4</v>
      </c>
      <c r="I639">
        <f>-(Results[[#This Row],[Away Final]]-Results[[#This Row],[Home Final]])</f>
        <v>12</v>
      </c>
      <c r="J639">
        <f>IF(Results[[#This Row],[Away_Actual]]&lt;Results[[#This Row],[away_spread]],1,0)</f>
        <v>0</v>
      </c>
    </row>
    <row r="640" spans="1:10">
      <c r="A640" s="17">
        <v>44887</v>
      </c>
      <c r="C640">
        <v>76</v>
      </c>
      <c r="D640">
        <v>-110</v>
      </c>
      <c r="E640" t="s">
        <v>254</v>
      </c>
      <c r="F640">
        <v>72</v>
      </c>
      <c r="G640">
        <v>-110</v>
      </c>
      <c r="H640">
        <v>1</v>
      </c>
      <c r="I640">
        <f>-(Results[[#This Row],[Away Final]]-Results[[#This Row],[Home Final]])</f>
        <v>-4</v>
      </c>
      <c r="J640">
        <f>IF(Results[[#This Row],[Away_Actual]]&lt;Results[[#This Row],[away_spread]],1,0)</f>
        <v>1</v>
      </c>
    </row>
    <row r="641" spans="1:10">
      <c r="A641" s="17">
        <v>44887</v>
      </c>
      <c r="B641" t="s">
        <v>202</v>
      </c>
      <c r="C641">
        <v>77</v>
      </c>
      <c r="D641">
        <v>235</v>
      </c>
      <c r="E641" t="s">
        <v>164</v>
      </c>
      <c r="F641">
        <v>67</v>
      </c>
      <c r="G641">
        <v>-275</v>
      </c>
      <c r="H641">
        <v>6.5</v>
      </c>
      <c r="I641">
        <f>-(Results[[#This Row],[Away Final]]-Results[[#This Row],[Home Final]])</f>
        <v>-10</v>
      </c>
      <c r="J641">
        <f>IF(Results[[#This Row],[Away_Actual]]&lt;Results[[#This Row],[away_spread]],1,0)</f>
        <v>1</v>
      </c>
    </row>
    <row r="642" spans="1:10">
      <c r="A642" s="17">
        <v>44888</v>
      </c>
      <c r="B642" t="s">
        <v>364</v>
      </c>
      <c r="C642">
        <v>64</v>
      </c>
      <c r="D642">
        <v>100</v>
      </c>
      <c r="E642" t="s">
        <v>119</v>
      </c>
      <c r="F642">
        <v>43</v>
      </c>
      <c r="G642">
        <v>-120</v>
      </c>
      <c r="H642">
        <v>1</v>
      </c>
      <c r="I642">
        <f>-(Results[[#This Row],[Away Final]]-Results[[#This Row],[Home Final]])</f>
        <v>-21</v>
      </c>
      <c r="J642">
        <f>IF(Results[[#This Row],[Away_Actual]]&lt;Results[[#This Row],[away_spread]],1,0)</f>
        <v>1</v>
      </c>
    </row>
    <row r="643" spans="1:10">
      <c r="A643" s="17">
        <v>44888</v>
      </c>
      <c r="B643" t="s">
        <v>116</v>
      </c>
      <c r="C643">
        <v>72</v>
      </c>
      <c r="D643">
        <v>260</v>
      </c>
      <c r="E643" t="s">
        <v>23</v>
      </c>
      <c r="F643">
        <v>66</v>
      </c>
      <c r="G643">
        <v>-310</v>
      </c>
      <c r="H643">
        <v>7.5</v>
      </c>
      <c r="I643">
        <f>-(Results[[#This Row],[Away Final]]-Results[[#This Row],[Home Final]])</f>
        <v>-6</v>
      </c>
      <c r="J643">
        <f>IF(Results[[#This Row],[Away_Actual]]&lt;Results[[#This Row],[away_spread]],1,0)</f>
        <v>1</v>
      </c>
    </row>
    <row r="644" spans="1:10">
      <c r="A644" s="17">
        <v>44888</v>
      </c>
      <c r="B644" t="s">
        <v>373</v>
      </c>
      <c r="C644">
        <v>56</v>
      </c>
      <c r="D644" t="s">
        <v>488</v>
      </c>
      <c r="E644" t="s">
        <v>291</v>
      </c>
      <c r="F644">
        <v>96</v>
      </c>
      <c r="G644" t="s">
        <v>488</v>
      </c>
      <c r="H644">
        <v>27.5</v>
      </c>
      <c r="I644">
        <f>-(Results[[#This Row],[Away Final]]-Results[[#This Row],[Home Final]])</f>
        <v>40</v>
      </c>
      <c r="J644">
        <f>IF(Results[[#This Row],[Away_Actual]]&lt;Results[[#This Row],[away_spread]],1,0)</f>
        <v>0</v>
      </c>
    </row>
    <row r="645" spans="1:10">
      <c r="A645" s="17">
        <v>44888</v>
      </c>
      <c r="B645" t="s">
        <v>90</v>
      </c>
      <c r="C645">
        <v>60</v>
      </c>
      <c r="D645" t="s">
        <v>488</v>
      </c>
      <c r="E645" t="s">
        <v>47</v>
      </c>
      <c r="F645">
        <v>89</v>
      </c>
      <c r="G645" t="s">
        <v>488</v>
      </c>
      <c r="H645">
        <v>36.5</v>
      </c>
      <c r="I645">
        <f>-(Results[[#This Row],[Away Final]]-Results[[#This Row],[Home Final]])</f>
        <v>29</v>
      </c>
      <c r="J645">
        <f>IF(Results[[#This Row],[Away_Actual]]&lt;Results[[#This Row],[away_spread]],1,0)</f>
        <v>1</v>
      </c>
    </row>
    <row r="646" spans="1:10">
      <c r="A646" s="17">
        <v>44888</v>
      </c>
      <c r="B646" t="s">
        <v>332</v>
      </c>
      <c r="C646">
        <v>72</v>
      </c>
      <c r="D646">
        <v>-125</v>
      </c>
      <c r="E646" t="s">
        <v>106</v>
      </c>
      <c r="F646">
        <v>65</v>
      </c>
      <c r="G646">
        <v>105</v>
      </c>
      <c r="H646">
        <v>-1.5</v>
      </c>
      <c r="I646">
        <f>-(Results[[#This Row],[Away Final]]-Results[[#This Row],[Home Final]])</f>
        <v>-7</v>
      </c>
      <c r="J646">
        <f>IF(Results[[#This Row],[Away_Actual]]&lt;Results[[#This Row],[away_spread]],1,0)</f>
        <v>1</v>
      </c>
    </row>
    <row r="647" spans="1:10">
      <c r="A647" s="17">
        <v>44888</v>
      </c>
      <c r="B647" t="s">
        <v>348</v>
      </c>
      <c r="C647">
        <v>51</v>
      </c>
      <c r="D647">
        <v>-160</v>
      </c>
      <c r="E647" t="s">
        <v>361</v>
      </c>
      <c r="F647">
        <v>62</v>
      </c>
      <c r="G647">
        <v>140</v>
      </c>
      <c r="H647">
        <v>-3.5</v>
      </c>
      <c r="I647">
        <f>-(Results[[#This Row],[Away Final]]-Results[[#This Row],[Home Final]])</f>
        <v>11</v>
      </c>
      <c r="J647">
        <f>IF(Results[[#This Row],[Away_Actual]]&lt;Results[[#This Row],[away_spread]],1,0)</f>
        <v>0</v>
      </c>
    </row>
    <row r="648" spans="1:10">
      <c r="A648" s="17">
        <v>44888</v>
      </c>
      <c r="B648" t="s">
        <v>240</v>
      </c>
      <c r="C648">
        <v>66</v>
      </c>
      <c r="D648">
        <v>100</v>
      </c>
      <c r="E648" t="s">
        <v>223</v>
      </c>
      <c r="F648">
        <v>58</v>
      </c>
      <c r="G648">
        <v>-120</v>
      </c>
      <c r="H648">
        <v>0</v>
      </c>
      <c r="I648">
        <f>-(Results[[#This Row],[Away Final]]-Results[[#This Row],[Home Final]])</f>
        <v>-8</v>
      </c>
      <c r="J648">
        <f>IF(Results[[#This Row],[Away_Actual]]&lt;Results[[#This Row],[away_spread]],1,0)</f>
        <v>1</v>
      </c>
    </row>
    <row r="649" spans="1:10">
      <c r="A649" s="17">
        <v>44888</v>
      </c>
      <c r="B649" t="s">
        <v>49</v>
      </c>
      <c r="C649">
        <v>80</v>
      </c>
      <c r="D649">
        <v>525</v>
      </c>
      <c r="E649" t="s">
        <v>376</v>
      </c>
      <c r="F649">
        <v>81</v>
      </c>
      <c r="G649">
        <v>-750</v>
      </c>
      <c r="H649">
        <v>11.5</v>
      </c>
      <c r="I649">
        <f>-(Results[[#This Row],[Away Final]]-Results[[#This Row],[Home Final]])</f>
        <v>1</v>
      </c>
      <c r="J649">
        <f>IF(Results[[#This Row],[Away_Actual]]&lt;Results[[#This Row],[away_spread]],1,0)</f>
        <v>1</v>
      </c>
    </row>
    <row r="650" spans="1:10">
      <c r="A650" s="17">
        <v>44888</v>
      </c>
      <c r="B650" t="s">
        <v>156</v>
      </c>
      <c r="C650">
        <v>51</v>
      </c>
      <c r="D650">
        <v>1400</v>
      </c>
      <c r="E650" t="s">
        <v>210</v>
      </c>
      <c r="F650">
        <v>64</v>
      </c>
      <c r="G650">
        <v>-4000</v>
      </c>
      <c r="H650">
        <v>19.5</v>
      </c>
      <c r="I650">
        <f>-(Results[[#This Row],[Away Final]]-Results[[#This Row],[Home Final]])</f>
        <v>13</v>
      </c>
      <c r="J650">
        <f>IF(Results[[#This Row],[Away_Actual]]&lt;Results[[#This Row],[away_spread]],1,0)</f>
        <v>1</v>
      </c>
    </row>
    <row r="651" spans="1:10">
      <c r="A651" s="17">
        <v>44888</v>
      </c>
      <c r="B651" t="s">
        <v>52</v>
      </c>
      <c r="C651">
        <v>74</v>
      </c>
      <c r="D651">
        <v>2900</v>
      </c>
      <c r="E651" t="s">
        <v>311</v>
      </c>
      <c r="F651">
        <v>105</v>
      </c>
      <c r="G651">
        <v>-9000</v>
      </c>
      <c r="H651">
        <v>26</v>
      </c>
      <c r="I651">
        <f>-(Results[[#This Row],[Away Final]]-Results[[#This Row],[Home Final]])</f>
        <v>31</v>
      </c>
      <c r="J651">
        <f>IF(Results[[#This Row],[Away_Actual]]&lt;Results[[#This Row],[away_spread]],1,0)</f>
        <v>0</v>
      </c>
    </row>
    <row r="652" spans="1:10">
      <c r="A652" s="17">
        <v>44888</v>
      </c>
      <c r="B652" t="s">
        <v>102</v>
      </c>
      <c r="C652">
        <v>80</v>
      </c>
      <c r="D652">
        <v>-1100</v>
      </c>
      <c r="E652" t="s">
        <v>128</v>
      </c>
      <c r="F652">
        <v>75</v>
      </c>
      <c r="G652">
        <v>700</v>
      </c>
      <c r="H652">
        <v>-13.5</v>
      </c>
      <c r="I652">
        <f>-(Results[[#This Row],[Away Final]]-Results[[#This Row],[Home Final]])</f>
        <v>-5</v>
      </c>
      <c r="J652">
        <f>IF(Results[[#This Row],[Away_Actual]]&lt;Results[[#This Row],[away_spread]],1,0)</f>
        <v>0</v>
      </c>
    </row>
    <row r="653" spans="1:10">
      <c r="A653" s="17">
        <v>44888</v>
      </c>
      <c r="B653" t="s">
        <v>193</v>
      </c>
      <c r="C653">
        <v>71</v>
      </c>
      <c r="D653">
        <v>1200</v>
      </c>
      <c r="E653" t="s">
        <v>214</v>
      </c>
      <c r="F653">
        <v>89</v>
      </c>
      <c r="G653">
        <v>-3000</v>
      </c>
      <c r="H653">
        <v>17.5</v>
      </c>
      <c r="I653">
        <f>-(Results[[#This Row],[Away Final]]-Results[[#This Row],[Home Final]])</f>
        <v>18</v>
      </c>
      <c r="J653">
        <f>IF(Results[[#This Row],[Away_Actual]]&lt;Results[[#This Row],[away_spread]],1,0)</f>
        <v>0</v>
      </c>
    </row>
    <row r="654" spans="1:10">
      <c r="A654" s="17">
        <v>44888</v>
      </c>
      <c r="B654" t="s">
        <v>54</v>
      </c>
      <c r="C654">
        <v>68</v>
      </c>
      <c r="D654">
        <v>1800</v>
      </c>
      <c r="E654" t="s">
        <v>234</v>
      </c>
      <c r="F654">
        <v>78</v>
      </c>
      <c r="G654">
        <v>-8000</v>
      </c>
      <c r="H654">
        <v>22</v>
      </c>
      <c r="I654">
        <f>-(Results[[#This Row],[Away Final]]-Results[[#This Row],[Home Final]])</f>
        <v>10</v>
      </c>
      <c r="J654">
        <f>IF(Results[[#This Row],[Away_Actual]]&lt;Results[[#This Row],[away_spread]],1,0)</f>
        <v>1</v>
      </c>
    </row>
    <row r="655" spans="1:10">
      <c r="A655" s="17">
        <v>44888</v>
      </c>
      <c r="B655" t="s">
        <v>152</v>
      </c>
      <c r="C655">
        <v>57</v>
      </c>
      <c r="D655">
        <v>1400</v>
      </c>
      <c r="E655" t="s">
        <v>322</v>
      </c>
      <c r="F655">
        <v>75</v>
      </c>
      <c r="G655">
        <v>-4000</v>
      </c>
      <c r="H655">
        <v>20</v>
      </c>
      <c r="I655">
        <f>-(Results[[#This Row],[Away Final]]-Results[[#This Row],[Home Final]])</f>
        <v>18</v>
      </c>
      <c r="J655">
        <f>IF(Results[[#This Row],[Away_Actual]]&lt;Results[[#This Row],[away_spread]],1,0)</f>
        <v>1</v>
      </c>
    </row>
    <row r="656" spans="1:10">
      <c r="A656" s="17">
        <v>44888</v>
      </c>
      <c r="B656" t="s">
        <v>344</v>
      </c>
      <c r="C656">
        <v>56</v>
      </c>
      <c r="D656">
        <v>2900</v>
      </c>
      <c r="E656" t="s">
        <v>20</v>
      </c>
      <c r="F656">
        <v>79</v>
      </c>
      <c r="G656">
        <v>-9000</v>
      </c>
      <c r="H656">
        <v>24.5</v>
      </c>
      <c r="I656">
        <f>-(Results[[#This Row],[Away Final]]-Results[[#This Row],[Home Final]])</f>
        <v>23</v>
      </c>
      <c r="J656">
        <f>IF(Results[[#This Row],[Away_Actual]]&lt;Results[[#This Row],[away_spread]],1,0)</f>
        <v>1</v>
      </c>
    </row>
    <row r="657" spans="1:10">
      <c r="A657" s="17">
        <v>44888</v>
      </c>
      <c r="B657" t="s">
        <v>232</v>
      </c>
      <c r="C657">
        <v>73</v>
      </c>
      <c r="D657">
        <v>-165</v>
      </c>
      <c r="E657" t="s">
        <v>64</v>
      </c>
      <c r="F657">
        <v>62</v>
      </c>
      <c r="G657">
        <v>145</v>
      </c>
      <c r="H657">
        <v>-3.5</v>
      </c>
      <c r="I657">
        <f>-(Results[[#This Row],[Away Final]]-Results[[#This Row],[Home Final]])</f>
        <v>-11</v>
      </c>
      <c r="J657">
        <f>IF(Results[[#This Row],[Away_Actual]]&lt;Results[[#This Row],[away_spread]],1,0)</f>
        <v>1</v>
      </c>
    </row>
    <row r="658" spans="1:10">
      <c r="A658" s="17">
        <v>44888</v>
      </c>
      <c r="B658" t="s">
        <v>235</v>
      </c>
      <c r="C658">
        <v>57</v>
      </c>
      <c r="D658">
        <v>1400</v>
      </c>
      <c r="E658" t="s">
        <v>337</v>
      </c>
      <c r="F658">
        <v>71</v>
      </c>
      <c r="G658">
        <v>-4000</v>
      </c>
      <c r="H658">
        <v>19.5</v>
      </c>
      <c r="I658">
        <f>-(Results[[#This Row],[Away Final]]-Results[[#This Row],[Home Final]])</f>
        <v>14</v>
      </c>
      <c r="J658">
        <f>IF(Results[[#This Row],[Away_Actual]]&lt;Results[[#This Row],[away_spread]],1,0)</f>
        <v>1</v>
      </c>
    </row>
    <row r="659" spans="1:10">
      <c r="A659" s="17">
        <v>44888</v>
      </c>
      <c r="B659" t="s">
        <v>63</v>
      </c>
      <c r="C659">
        <v>79</v>
      </c>
      <c r="D659">
        <v>240</v>
      </c>
      <c r="E659" t="s">
        <v>239</v>
      </c>
      <c r="F659">
        <v>81</v>
      </c>
      <c r="G659">
        <v>-280</v>
      </c>
      <c r="H659">
        <v>6.5</v>
      </c>
      <c r="I659">
        <f>-(Results[[#This Row],[Away Final]]-Results[[#This Row],[Home Final]])</f>
        <v>2</v>
      </c>
      <c r="J659">
        <f>IF(Results[[#This Row],[Away_Actual]]&lt;Results[[#This Row],[away_spread]],1,0)</f>
        <v>1</v>
      </c>
    </row>
    <row r="660" spans="1:10">
      <c r="A660" s="17">
        <v>44888</v>
      </c>
      <c r="B660" t="s">
        <v>282</v>
      </c>
      <c r="C660">
        <v>72</v>
      </c>
      <c r="D660">
        <v>125</v>
      </c>
      <c r="E660" t="s">
        <v>399</v>
      </c>
      <c r="F660">
        <v>74</v>
      </c>
      <c r="G660">
        <v>-145</v>
      </c>
      <c r="H660">
        <v>2.5</v>
      </c>
      <c r="I660">
        <f>-(Results[[#This Row],[Away Final]]-Results[[#This Row],[Home Final]])</f>
        <v>2</v>
      </c>
      <c r="J660">
        <f>IF(Results[[#This Row],[Away_Actual]]&lt;Results[[#This Row],[away_spread]],1,0)</f>
        <v>1</v>
      </c>
    </row>
    <row r="661" spans="1:10">
      <c r="A661" s="17">
        <v>44888</v>
      </c>
      <c r="B661" t="s">
        <v>32</v>
      </c>
      <c r="C661">
        <v>76</v>
      </c>
      <c r="D661">
        <v>-125</v>
      </c>
      <c r="E661" t="s">
        <v>171</v>
      </c>
      <c r="F661">
        <v>72</v>
      </c>
      <c r="G661">
        <v>105</v>
      </c>
      <c r="H661">
        <v>-1.5</v>
      </c>
      <c r="I661">
        <f>-(Results[[#This Row],[Away Final]]-Results[[#This Row],[Home Final]])</f>
        <v>-4</v>
      </c>
      <c r="J661">
        <f>IF(Results[[#This Row],[Away_Actual]]&lt;Results[[#This Row],[away_spread]],1,0)</f>
        <v>1</v>
      </c>
    </row>
    <row r="662" spans="1:10">
      <c r="A662" s="17">
        <v>44888</v>
      </c>
      <c r="B662" t="s">
        <v>351</v>
      </c>
      <c r="C662">
        <v>51</v>
      </c>
      <c r="D662">
        <v>750</v>
      </c>
      <c r="E662" t="s">
        <v>122</v>
      </c>
      <c r="F662">
        <v>89</v>
      </c>
      <c r="G662">
        <v>-1200</v>
      </c>
      <c r="H662">
        <v>14</v>
      </c>
      <c r="I662">
        <f>-(Results[[#This Row],[Away Final]]-Results[[#This Row],[Home Final]])</f>
        <v>38</v>
      </c>
      <c r="J662">
        <f>IF(Results[[#This Row],[Away_Actual]]&lt;Results[[#This Row],[away_spread]],1,0)</f>
        <v>0</v>
      </c>
    </row>
    <row r="663" spans="1:10">
      <c r="A663" s="17">
        <v>44888</v>
      </c>
      <c r="C663">
        <v>68</v>
      </c>
      <c r="D663">
        <v>2750</v>
      </c>
      <c r="E663" t="s">
        <v>222</v>
      </c>
      <c r="F663">
        <v>87</v>
      </c>
      <c r="G663">
        <v>-9000</v>
      </c>
      <c r="H663">
        <v>28.5</v>
      </c>
      <c r="I663">
        <f>-(Results[[#This Row],[Away Final]]-Results[[#This Row],[Home Final]])</f>
        <v>19</v>
      </c>
      <c r="J663">
        <f>IF(Results[[#This Row],[Away_Actual]]&lt;Results[[#This Row],[away_spread]],1,0)</f>
        <v>1</v>
      </c>
    </row>
    <row r="664" spans="1:10">
      <c r="A664" s="17">
        <v>44888</v>
      </c>
      <c r="B664" t="s">
        <v>684</v>
      </c>
      <c r="C664">
        <v>49</v>
      </c>
      <c r="D664">
        <v>-135</v>
      </c>
      <c r="E664" t="s">
        <v>398</v>
      </c>
      <c r="F664">
        <v>70</v>
      </c>
      <c r="G664">
        <v>115</v>
      </c>
      <c r="H664">
        <v>-2</v>
      </c>
      <c r="I664">
        <f>-(Results[[#This Row],[Away Final]]-Results[[#This Row],[Home Final]])</f>
        <v>21</v>
      </c>
      <c r="J664">
        <f>IF(Results[[#This Row],[Away_Actual]]&lt;Results[[#This Row],[away_spread]],1,0)</f>
        <v>0</v>
      </c>
    </row>
    <row r="665" spans="1:10">
      <c r="A665" s="17">
        <v>44888</v>
      </c>
      <c r="B665" t="s">
        <v>159</v>
      </c>
      <c r="C665">
        <v>49</v>
      </c>
      <c r="D665">
        <v>-135</v>
      </c>
      <c r="E665" t="s">
        <v>398</v>
      </c>
      <c r="F665">
        <v>70</v>
      </c>
      <c r="G665">
        <v>115</v>
      </c>
      <c r="H665">
        <v>-2</v>
      </c>
      <c r="I665">
        <f>-(Results[[#This Row],[Away Final]]-Results[[#This Row],[Home Final]])</f>
        <v>21</v>
      </c>
      <c r="J665">
        <f>IF(Results[[#This Row],[Away_Actual]]&lt;Results[[#This Row],[away_spread]],1,0)</f>
        <v>0</v>
      </c>
    </row>
    <row r="666" spans="1:10">
      <c r="A666" s="17">
        <v>44888</v>
      </c>
      <c r="B666" t="s">
        <v>157</v>
      </c>
      <c r="C666">
        <v>49</v>
      </c>
      <c r="D666">
        <v>350</v>
      </c>
      <c r="E666" t="s">
        <v>140</v>
      </c>
      <c r="F666">
        <v>79</v>
      </c>
      <c r="G666">
        <v>-420</v>
      </c>
      <c r="H666">
        <v>9.5</v>
      </c>
      <c r="I666">
        <f>-(Results[[#This Row],[Away Final]]-Results[[#This Row],[Home Final]])</f>
        <v>30</v>
      </c>
      <c r="J666">
        <f>IF(Results[[#This Row],[Away_Actual]]&lt;Results[[#This Row],[away_spread]],1,0)</f>
        <v>0</v>
      </c>
    </row>
    <row r="667" spans="1:10">
      <c r="A667" s="17">
        <v>44888</v>
      </c>
      <c r="B667" t="s">
        <v>343</v>
      </c>
      <c r="C667">
        <v>63</v>
      </c>
      <c r="D667">
        <v>350</v>
      </c>
      <c r="E667" t="s">
        <v>172</v>
      </c>
      <c r="F667">
        <v>77</v>
      </c>
      <c r="G667">
        <v>-420</v>
      </c>
      <c r="H667">
        <v>9</v>
      </c>
      <c r="I667">
        <f>-(Results[[#This Row],[Away Final]]-Results[[#This Row],[Home Final]])</f>
        <v>14</v>
      </c>
      <c r="J667">
        <f>IF(Results[[#This Row],[Away_Actual]]&lt;Results[[#This Row],[away_spread]],1,0)</f>
        <v>0</v>
      </c>
    </row>
    <row r="668" spans="1:10">
      <c r="A668" s="17">
        <v>44888</v>
      </c>
      <c r="B668" t="s">
        <v>190</v>
      </c>
      <c r="C668">
        <v>71</v>
      </c>
      <c r="D668">
        <v>320</v>
      </c>
      <c r="E668" t="s">
        <v>145</v>
      </c>
      <c r="F668">
        <v>82</v>
      </c>
      <c r="G668">
        <v>-380</v>
      </c>
      <c r="H668">
        <v>8</v>
      </c>
      <c r="I668">
        <f>-(Results[[#This Row],[Away Final]]-Results[[#This Row],[Home Final]])</f>
        <v>11</v>
      </c>
      <c r="J668">
        <f>IF(Results[[#This Row],[Away_Actual]]&lt;Results[[#This Row],[away_spread]],1,0)</f>
        <v>0</v>
      </c>
    </row>
    <row r="669" spans="1:10">
      <c r="A669" s="17">
        <v>44888</v>
      </c>
      <c r="B669" t="s">
        <v>370</v>
      </c>
      <c r="C669">
        <v>59</v>
      </c>
      <c r="D669">
        <v>210</v>
      </c>
      <c r="E669" t="s">
        <v>175</v>
      </c>
      <c r="F669">
        <v>73</v>
      </c>
      <c r="G669">
        <v>-250</v>
      </c>
      <c r="H669">
        <v>6</v>
      </c>
      <c r="I669">
        <f>-(Results[[#This Row],[Away Final]]-Results[[#This Row],[Home Final]])</f>
        <v>14</v>
      </c>
      <c r="J669">
        <f>IF(Results[[#This Row],[Away_Actual]]&lt;Results[[#This Row],[away_spread]],1,0)</f>
        <v>0</v>
      </c>
    </row>
    <row r="670" spans="1:10">
      <c r="A670" s="17">
        <v>44888</v>
      </c>
      <c r="B670" t="s">
        <v>141</v>
      </c>
      <c r="C670">
        <v>53</v>
      </c>
      <c r="D670">
        <v>1000</v>
      </c>
      <c r="E670" t="s">
        <v>374</v>
      </c>
      <c r="F670">
        <v>100</v>
      </c>
      <c r="G670">
        <v>-2000</v>
      </c>
      <c r="H670">
        <v>16</v>
      </c>
      <c r="I670">
        <f>-(Results[[#This Row],[Away Final]]-Results[[#This Row],[Home Final]])</f>
        <v>47</v>
      </c>
      <c r="J670">
        <f>IF(Results[[#This Row],[Away_Actual]]&lt;Results[[#This Row],[away_spread]],1,0)</f>
        <v>0</v>
      </c>
    </row>
    <row r="671" spans="1:10">
      <c r="A671" s="17">
        <v>44888</v>
      </c>
      <c r="B671" t="s">
        <v>425</v>
      </c>
      <c r="C671">
        <v>74</v>
      </c>
      <c r="D671">
        <v>700</v>
      </c>
      <c r="E671" t="s">
        <v>267</v>
      </c>
      <c r="F671">
        <v>70</v>
      </c>
      <c r="G671">
        <v>-1100</v>
      </c>
      <c r="H671">
        <v>13.5</v>
      </c>
      <c r="I671">
        <f>-(Results[[#This Row],[Away Final]]-Results[[#This Row],[Home Final]])</f>
        <v>-4</v>
      </c>
      <c r="J671">
        <f>IF(Results[[#This Row],[Away_Actual]]&lt;Results[[#This Row],[away_spread]],1,0)</f>
        <v>1</v>
      </c>
    </row>
    <row r="672" spans="1:10">
      <c r="A672" s="17">
        <v>44888</v>
      </c>
      <c r="B672" t="s">
        <v>625</v>
      </c>
      <c r="C672">
        <v>59</v>
      </c>
      <c r="D672">
        <v>210</v>
      </c>
      <c r="E672" t="s">
        <v>175</v>
      </c>
      <c r="F672">
        <v>73</v>
      </c>
      <c r="G672">
        <v>-250</v>
      </c>
      <c r="H672">
        <v>6</v>
      </c>
      <c r="I672">
        <f>-(Results[[#This Row],[Away Final]]-Results[[#This Row],[Home Final]])</f>
        <v>14</v>
      </c>
      <c r="J672">
        <f>IF(Results[[#This Row],[Away_Actual]]&lt;Results[[#This Row],[away_spread]],1,0)</f>
        <v>0</v>
      </c>
    </row>
    <row r="673" spans="1:10">
      <c r="A673" s="17">
        <v>44888</v>
      </c>
      <c r="B673" t="s">
        <v>165</v>
      </c>
      <c r="C673">
        <v>74</v>
      </c>
      <c r="D673">
        <v>115</v>
      </c>
      <c r="E673" t="s">
        <v>22</v>
      </c>
      <c r="F673">
        <v>70</v>
      </c>
      <c r="G673">
        <v>-135</v>
      </c>
      <c r="H673">
        <v>2</v>
      </c>
      <c r="I673">
        <f>-(Results[[#This Row],[Away Final]]-Results[[#This Row],[Home Final]])</f>
        <v>-4</v>
      </c>
      <c r="J673">
        <f>IF(Results[[#This Row],[Away_Actual]]&lt;Results[[#This Row],[away_spread]],1,0)</f>
        <v>1</v>
      </c>
    </row>
    <row r="674" spans="1:10">
      <c r="A674" s="17">
        <v>44888</v>
      </c>
      <c r="B674" t="s">
        <v>59</v>
      </c>
      <c r="C674">
        <v>56</v>
      </c>
      <c r="D674">
        <v>850</v>
      </c>
      <c r="E674" t="s">
        <v>300</v>
      </c>
      <c r="F674">
        <v>76</v>
      </c>
      <c r="G674">
        <v>-1500</v>
      </c>
      <c r="H674">
        <v>14.5</v>
      </c>
      <c r="I674">
        <f>-(Results[[#This Row],[Away Final]]-Results[[#This Row],[Home Final]])</f>
        <v>20</v>
      </c>
      <c r="J674">
        <f>IF(Results[[#This Row],[Away_Actual]]&lt;Results[[#This Row],[away_spread]],1,0)</f>
        <v>0</v>
      </c>
    </row>
    <row r="675" spans="1:10">
      <c r="A675" s="17">
        <v>44888</v>
      </c>
      <c r="B675" t="s">
        <v>189</v>
      </c>
      <c r="C675">
        <v>76</v>
      </c>
      <c r="D675">
        <v>-135</v>
      </c>
      <c r="E675" t="s">
        <v>98</v>
      </c>
      <c r="F675">
        <v>77</v>
      </c>
      <c r="G675">
        <v>115</v>
      </c>
      <c r="H675">
        <v>-2</v>
      </c>
      <c r="I675">
        <f>-(Results[[#This Row],[Away Final]]-Results[[#This Row],[Home Final]])</f>
        <v>1</v>
      </c>
      <c r="J675">
        <f>IF(Results[[#This Row],[Away_Actual]]&lt;Results[[#This Row],[away_spread]],1,0)</f>
        <v>0</v>
      </c>
    </row>
    <row r="676" spans="1:10">
      <c r="A676" s="17">
        <v>44888</v>
      </c>
      <c r="B676" t="s">
        <v>360</v>
      </c>
      <c r="C676">
        <v>50</v>
      </c>
      <c r="D676">
        <v>350</v>
      </c>
      <c r="E676" t="s">
        <v>65</v>
      </c>
      <c r="F676">
        <v>83</v>
      </c>
      <c r="G676">
        <v>-420</v>
      </c>
      <c r="H676">
        <v>9</v>
      </c>
      <c r="I676">
        <f>-(Results[[#This Row],[Away Final]]-Results[[#This Row],[Home Final]])</f>
        <v>33</v>
      </c>
      <c r="J676">
        <f>IF(Results[[#This Row],[Away_Actual]]&lt;Results[[#This Row],[away_spread]],1,0)</f>
        <v>0</v>
      </c>
    </row>
    <row r="677" spans="1:10">
      <c r="A677" s="17">
        <v>44889</v>
      </c>
      <c r="B677" t="s">
        <v>188</v>
      </c>
      <c r="C677">
        <v>78</v>
      </c>
      <c r="D677">
        <v>2000</v>
      </c>
      <c r="E677" t="s">
        <v>205</v>
      </c>
      <c r="F677">
        <v>102</v>
      </c>
      <c r="G677">
        <v>-10000</v>
      </c>
      <c r="H677">
        <v>28</v>
      </c>
      <c r="I677">
        <f>-(Results[[#This Row],[Away Final]]-Results[[#This Row],[Home Final]])</f>
        <v>24</v>
      </c>
      <c r="J677">
        <f>IF(Results[[#This Row],[Away_Actual]]&lt;Results[[#This Row],[away_spread]],1,0)</f>
        <v>1</v>
      </c>
    </row>
    <row r="678" spans="1:10">
      <c r="A678" s="17">
        <v>44889</v>
      </c>
      <c r="B678" t="s">
        <v>104</v>
      </c>
      <c r="C678">
        <v>89</v>
      </c>
      <c r="D678">
        <v>-1400</v>
      </c>
      <c r="F678">
        <v>81</v>
      </c>
      <c r="G678">
        <v>800</v>
      </c>
      <c r="H678">
        <v>-15</v>
      </c>
      <c r="I678">
        <f>-(Results[[#This Row],[Away Final]]-Results[[#This Row],[Home Final]])</f>
        <v>-8</v>
      </c>
      <c r="J678">
        <f>IF(Results[[#This Row],[Away_Actual]]&lt;Results[[#This Row],[away_spread]],1,0)</f>
        <v>0</v>
      </c>
    </row>
    <row r="679" spans="1:10">
      <c r="A679" s="17">
        <v>44890</v>
      </c>
      <c r="B679" t="s">
        <v>70</v>
      </c>
      <c r="C679">
        <v>79</v>
      </c>
      <c r="D679">
        <v>2900</v>
      </c>
      <c r="E679" t="s">
        <v>225</v>
      </c>
      <c r="F679">
        <v>95</v>
      </c>
      <c r="G679">
        <v>-9000</v>
      </c>
      <c r="H679">
        <v>24</v>
      </c>
      <c r="I679">
        <f>-(Results[[#This Row],[Away Final]]-Results[[#This Row],[Home Final]])</f>
        <v>16</v>
      </c>
      <c r="J679">
        <f>IF(Results[[#This Row],[Away_Actual]]&lt;Results[[#This Row],[away_spread]],1,0)</f>
        <v>1</v>
      </c>
    </row>
    <row r="680" spans="1:10">
      <c r="A680" s="17">
        <v>44890</v>
      </c>
      <c r="B680" t="s">
        <v>681</v>
      </c>
      <c r="C680">
        <v>67</v>
      </c>
      <c r="D680">
        <v>150</v>
      </c>
      <c r="E680" t="s">
        <v>197</v>
      </c>
      <c r="F680">
        <v>72</v>
      </c>
      <c r="G680">
        <v>-170</v>
      </c>
      <c r="H680">
        <v>4</v>
      </c>
      <c r="I680">
        <f>-(Results[[#This Row],[Away Final]]-Results[[#This Row],[Home Final]])</f>
        <v>5</v>
      </c>
      <c r="J680">
        <f>IF(Results[[#This Row],[Away_Actual]]&lt;Results[[#This Row],[away_spread]],1,0)</f>
        <v>0</v>
      </c>
    </row>
    <row r="681" spans="1:10">
      <c r="A681" s="17">
        <v>44890</v>
      </c>
      <c r="B681" t="s">
        <v>685</v>
      </c>
      <c r="C681">
        <v>67</v>
      </c>
      <c r="D681">
        <v>150</v>
      </c>
      <c r="E681" t="s">
        <v>197</v>
      </c>
      <c r="F681">
        <v>72</v>
      </c>
      <c r="G681">
        <v>-170</v>
      </c>
      <c r="H681">
        <v>4</v>
      </c>
      <c r="I681">
        <f>-(Results[[#This Row],[Away Final]]-Results[[#This Row],[Home Final]])</f>
        <v>5</v>
      </c>
      <c r="J681">
        <f>IF(Results[[#This Row],[Away_Actual]]&lt;Results[[#This Row],[away_spread]],1,0)</f>
        <v>0</v>
      </c>
    </row>
    <row r="682" spans="1:10">
      <c r="A682" s="17">
        <v>44890</v>
      </c>
      <c r="B682" t="s">
        <v>328</v>
      </c>
      <c r="C682">
        <v>53</v>
      </c>
      <c r="D682">
        <v>500</v>
      </c>
      <c r="E682" t="s">
        <v>39</v>
      </c>
      <c r="F682">
        <v>68</v>
      </c>
      <c r="G682">
        <v>-700</v>
      </c>
      <c r="H682">
        <v>11.5</v>
      </c>
      <c r="I682">
        <f>-(Results[[#This Row],[Away Final]]-Results[[#This Row],[Home Final]])</f>
        <v>15</v>
      </c>
      <c r="J682">
        <f>IF(Results[[#This Row],[Away_Actual]]&lt;Results[[#This Row],[away_spread]],1,0)</f>
        <v>0</v>
      </c>
    </row>
    <row r="683" spans="1:10">
      <c r="A683" s="17">
        <v>44890</v>
      </c>
      <c r="B683" t="s">
        <v>54</v>
      </c>
      <c r="C683">
        <v>51</v>
      </c>
      <c r="D683">
        <v>1800</v>
      </c>
      <c r="E683" t="s">
        <v>222</v>
      </c>
      <c r="F683">
        <v>90</v>
      </c>
      <c r="G683">
        <v>-10000</v>
      </c>
      <c r="H683">
        <v>27.5</v>
      </c>
      <c r="I683">
        <f>-(Results[[#This Row],[Away Final]]-Results[[#This Row],[Home Final]])</f>
        <v>39</v>
      </c>
      <c r="J683">
        <f>IF(Results[[#This Row],[Away_Actual]]&lt;Results[[#This Row],[away_spread]],1,0)</f>
        <v>0</v>
      </c>
    </row>
    <row r="684" spans="1:10">
      <c r="A684" s="17">
        <v>44890</v>
      </c>
      <c r="B684" t="s">
        <v>344</v>
      </c>
      <c r="C684">
        <v>60</v>
      </c>
      <c r="D684">
        <v>500</v>
      </c>
      <c r="E684" t="s">
        <v>306</v>
      </c>
      <c r="F684">
        <v>75</v>
      </c>
      <c r="G684">
        <v>-700</v>
      </c>
      <c r="H684">
        <v>12</v>
      </c>
      <c r="I684">
        <f>-(Results[[#This Row],[Away Final]]-Results[[#This Row],[Home Final]])</f>
        <v>15</v>
      </c>
      <c r="J684">
        <f>IF(Results[[#This Row],[Away_Actual]]&lt;Results[[#This Row],[away_spread]],1,0)</f>
        <v>0</v>
      </c>
    </row>
    <row r="685" spans="1:10">
      <c r="A685" s="17">
        <v>44890</v>
      </c>
      <c r="B685" t="s">
        <v>115</v>
      </c>
      <c r="C685">
        <v>59</v>
      </c>
      <c r="D685">
        <v>250</v>
      </c>
      <c r="E685" t="s">
        <v>376</v>
      </c>
      <c r="F685">
        <v>80</v>
      </c>
      <c r="G685">
        <v>-300</v>
      </c>
      <c r="H685">
        <v>6.5</v>
      </c>
      <c r="I685">
        <f>-(Results[[#This Row],[Away Final]]-Results[[#This Row],[Home Final]])</f>
        <v>21</v>
      </c>
      <c r="J685">
        <f>IF(Results[[#This Row],[Away_Actual]]&lt;Results[[#This Row],[away_spread]],1,0)</f>
        <v>0</v>
      </c>
    </row>
    <row r="686" spans="1:10">
      <c r="A686" s="17">
        <v>44890</v>
      </c>
      <c r="B686" t="s">
        <v>303</v>
      </c>
      <c r="C686">
        <v>55</v>
      </c>
      <c r="D686">
        <v>1475</v>
      </c>
      <c r="E686" t="s">
        <v>131</v>
      </c>
      <c r="F686">
        <v>75</v>
      </c>
      <c r="G686">
        <v>-3000</v>
      </c>
      <c r="H686">
        <v>19.5</v>
      </c>
      <c r="I686">
        <f>-(Results[[#This Row],[Away Final]]-Results[[#This Row],[Home Final]])</f>
        <v>20</v>
      </c>
      <c r="J686">
        <f>IF(Results[[#This Row],[Away_Actual]]&lt;Results[[#This Row],[away_spread]],1,0)</f>
        <v>0</v>
      </c>
    </row>
    <row r="687" spans="1:10">
      <c r="A687" s="17">
        <v>44890</v>
      </c>
      <c r="B687" t="s">
        <v>151</v>
      </c>
      <c r="C687">
        <v>67</v>
      </c>
      <c r="D687">
        <v>155</v>
      </c>
      <c r="E687" t="s">
        <v>25</v>
      </c>
      <c r="F687">
        <v>59</v>
      </c>
      <c r="G687">
        <v>-175</v>
      </c>
      <c r="H687">
        <v>4</v>
      </c>
      <c r="I687">
        <f>-(Results[[#This Row],[Away Final]]-Results[[#This Row],[Home Final]])</f>
        <v>-8</v>
      </c>
      <c r="J687">
        <f>IF(Results[[#This Row],[Away_Actual]]&lt;Results[[#This Row],[away_spread]],1,0)</f>
        <v>1</v>
      </c>
    </row>
    <row r="688" spans="1:10">
      <c r="A688" s="17">
        <v>44890</v>
      </c>
      <c r="B688" t="s">
        <v>120</v>
      </c>
      <c r="C688">
        <v>64</v>
      </c>
      <c r="D688">
        <v>2700</v>
      </c>
      <c r="E688" t="s">
        <v>125</v>
      </c>
      <c r="F688">
        <v>69</v>
      </c>
      <c r="G688">
        <v>-8000</v>
      </c>
      <c r="H688">
        <v>25</v>
      </c>
      <c r="I688">
        <f>-(Results[[#This Row],[Away Final]]-Results[[#This Row],[Home Final]])</f>
        <v>5</v>
      </c>
      <c r="J688">
        <f>IF(Results[[#This Row],[Away_Actual]]&lt;Results[[#This Row],[away_spread]],1,0)</f>
        <v>1</v>
      </c>
    </row>
    <row r="689" spans="1:10">
      <c r="A689" s="17">
        <v>44890</v>
      </c>
      <c r="B689" t="s">
        <v>155</v>
      </c>
      <c r="C689">
        <v>75</v>
      </c>
      <c r="D689">
        <v>195</v>
      </c>
      <c r="F689">
        <v>55</v>
      </c>
      <c r="G689">
        <v>-230</v>
      </c>
      <c r="H689">
        <v>4.5</v>
      </c>
      <c r="I689">
        <f>-(Results[[#This Row],[Away Final]]-Results[[#This Row],[Home Final]])</f>
        <v>-20</v>
      </c>
      <c r="J689">
        <f>IF(Results[[#This Row],[Away_Actual]]&lt;Results[[#This Row],[away_spread]],1,0)</f>
        <v>1</v>
      </c>
    </row>
    <row r="690" spans="1:10">
      <c r="A690" s="17">
        <v>44890</v>
      </c>
      <c r="B690" t="s">
        <v>375</v>
      </c>
      <c r="C690">
        <v>61</v>
      </c>
      <c r="D690">
        <v>550</v>
      </c>
      <c r="E690" t="s">
        <v>392</v>
      </c>
      <c r="F690">
        <v>79</v>
      </c>
      <c r="G690">
        <v>-800</v>
      </c>
      <c r="H690">
        <v>12.5</v>
      </c>
      <c r="I690">
        <f>-(Results[[#This Row],[Away Final]]-Results[[#This Row],[Home Final]])</f>
        <v>18</v>
      </c>
      <c r="J690">
        <f>IF(Results[[#This Row],[Away_Actual]]&lt;Results[[#This Row],[away_spread]],1,0)</f>
        <v>0</v>
      </c>
    </row>
    <row r="691" spans="1:10">
      <c r="A691" s="17">
        <v>44890</v>
      </c>
      <c r="B691" t="s">
        <v>412</v>
      </c>
      <c r="C691">
        <v>64</v>
      </c>
      <c r="D691">
        <v>-330</v>
      </c>
      <c r="E691" t="s">
        <v>161</v>
      </c>
      <c r="F691">
        <v>69</v>
      </c>
      <c r="G691">
        <v>270</v>
      </c>
      <c r="H691">
        <v>-7.5</v>
      </c>
      <c r="I691">
        <f>-(Results[[#This Row],[Away Final]]-Results[[#This Row],[Home Final]])</f>
        <v>5</v>
      </c>
      <c r="J691">
        <f>IF(Results[[#This Row],[Away_Actual]]&lt;Results[[#This Row],[away_spread]],1,0)</f>
        <v>0</v>
      </c>
    </row>
    <row r="692" spans="1:10">
      <c r="A692" s="17">
        <v>44890</v>
      </c>
      <c r="B692" t="s">
        <v>51</v>
      </c>
      <c r="C692">
        <v>45</v>
      </c>
      <c r="D692">
        <v>2000</v>
      </c>
      <c r="E692" t="s">
        <v>406</v>
      </c>
      <c r="F692">
        <v>72</v>
      </c>
      <c r="G692">
        <v>-12500</v>
      </c>
      <c r="H692">
        <v>28.5</v>
      </c>
      <c r="I692">
        <f>-(Results[[#This Row],[Away Final]]-Results[[#This Row],[Home Final]])</f>
        <v>27</v>
      </c>
      <c r="J692">
        <f>IF(Results[[#This Row],[Away_Actual]]&lt;Results[[#This Row],[away_spread]],1,0)</f>
        <v>1</v>
      </c>
    </row>
    <row r="693" spans="1:10">
      <c r="A693" s="17">
        <v>44890</v>
      </c>
      <c r="B693" t="s">
        <v>153</v>
      </c>
      <c r="C693">
        <v>57</v>
      </c>
      <c r="D693">
        <v>2000</v>
      </c>
      <c r="E693" t="s">
        <v>384</v>
      </c>
      <c r="F693">
        <v>70</v>
      </c>
      <c r="G693">
        <v>-4800</v>
      </c>
      <c r="H693">
        <v>21</v>
      </c>
      <c r="I693">
        <f>-(Results[[#This Row],[Away Final]]-Results[[#This Row],[Home Final]])</f>
        <v>13</v>
      </c>
      <c r="J693">
        <f>IF(Results[[#This Row],[Away_Actual]]&lt;Results[[#This Row],[away_spread]],1,0)</f>
        <v>1</v>
      </c>
    </row>
    <row r="694" spans="1:10">
      <c r="A694" s="17">
        <v>44890</v>
      </c>
      <c r="B694" t="s">
        <v>72</v>
      </c>
      <c r="C694">
        <v>55</v>
      </c>
      <c r="D694">
        <v>-140</v>
      </c>
      <c r="E694" t="s">
        <v>410</v>
      </c>
      <c r="F694">
        <v>61</v>
      </c>
      <c r="G694">
        <v>120</v>
      </c>
      <c r="H694">
        <v>-2.5</v>
      </c>
      <c r="I694">
        <f>-(Results[[#This Row],[Away Final]]-Results[[#This Row],[Home Final]])</f>
        <v>6</v>
      </c>
      <c r="J694">
        <f>IF(Results[[#This Row],[Away_Actual]]&lt;Results[[#This Row],[away_spread]],1,0)</f>
        <v>0</v>
      </c>
    </row>
    <row r="695" spans="1:10">
      <c r="A695" s="17">
        <v>44890</v>
      </c>
      <c r="B695" t="s">
        <v>187</v>
      </c>
      <c r="C695">
        <v>80</v>
      </c>
      <c r="D695">
        <v>120</v>
      </c>
      <c r="E695" t="s">
        <v>272</v>
      </c>
      <c r="F695">
        <v>89</v>
      </c>
      <c r="G695">
        <v>-140</v>
      </c>
      <c r="H695">
        <v>2.5</v>
      </c>
      <c r="I695">
        <f>-(Results[[#This Row],[Away Final]]-Results[[#This Row],[Home Final]])</f>
        <v>9</v>
      </c>
      <c r="J695">
        <f>IF(Results[[#This Row],[Away_Actual]]&lt;Results[[#This Row],[away_spread]],1,0)</f>
        <v>0</v>
      </c>
    </row>
    <row r="696" spans="1:10">
      <c r="A696" s="17">
        <v>44890</v>
      </c>
      <c r="B696" t="s">
        <v>102</v>
      </c>
      <c r="C696">
        <v>79</v>
      </c>
      <c r="D696">
        <v>210</v>
      </c>
      <c r="E696" t="s">
        <v>140</v>
      </c>
      <c r="F696">
        <v>76</v>
      </c>
      <c r="G696">
        <v>-250</v>
      </c>
      <c r="H696">
        <v>6</v>
      </c>
      <c r="I696">
        <f>-(Results[[#This Row],[Away Final]]-Results[[#This Row],[Home Final]])</f>
        <v>-3</v>
      </c>
      <c r="J696">
        <f>IF(Results[[#This Row],[Away_Actual]]&lt;Results[[#This Row],[away_spread]],1,0)</f>
        <v>1</v>
      </c>
    </row>
    <row r="697" spans="1:10">
      <c r="A697" s="17">
        <v>44890</v>
      </c>
      <c r="B697" t="s">
        <v>93</v>
      </c>
      <c r="C697">
        <v>67</v>
      </c>
      <c r="D697">
        <v>1000</v>
      </c>
      <c r="E697" t="s">
        <v>280</v>
      </c>
      <c r="F697">
        <v>78</v>
      </c>
      <c r="G697">
        <v>-2000</v>
      </c>
      <c r="H697">
        <v>16.5</v>
      </c>
      <c r="I697">
        <f>-(Results[[#This Row],[Away Final]]-Results[[#This Row],[Home Final]])</f>
        <v>11</v>
      </c>
      <c r="J697">
        <f>IF(Results[[#This Row],[Away_Actual]]&lt;Results[[#This Row],[away_spread]],1,0)</f>
        <v>1</v>
      </c>
    </row>
    <row r="698" spans="1:10">
      <c r="A698" s="17">
        <v>44890</v>
      </c>
      <c r="B698" t="s">
        <v>338</v>
      </c>
      <c r="C698">
        <v>82</v>
      </c>
      <c r="D698">
        <v>-185</v>
      </c>
      <c r="E698" t="s">
        <v>504</v>
      </c>
      <c r="F698">
        <v>66</v>
      </c>
      <c r="G698">
        <v>165</v>
      </c>
      <c r="H698">
        <v>-4.5</v>
      </c>
      <c r="I698">
        <f>-(Results[[#This Row],[Away Final]]-Results[[#This Row],[Home Final]])</f>
        <v>-16</v>
      </c>
      <c r="J698">
        <f>IF(Results[[#This Row],[Away_Actual]]&lt;Results[[#This Row],[away_spread]],1,0)</f>
        <v>1</v>
      </c>
    </row>
    <row r="699" spans="1:10">
      <c r="A699" s="17">
        <v>44890</v>
      </c>
      <c r="B699" t="s">
        <v>413</v>
      </c>
      <c r="C699">
        <v>81</v>
      </c>
      <c r="D699">
        <v>-250</v>
      </c>
      <c r="E699" t="s">
        <v>357</v>
      </c>
      <c r="F699">
        <v>63</v>
      </c>
      <c r="G699">
        <v>210</v>
      </c>
      <c r="H699">
        <v>-6</v>
      </c>
      <c r="I699">
        <f>-(Results[[#This Row],[Away Final]]-Results[[#This Row],[Home Final]])</f>
        <v>-18</v>
      </c>
      <c r="J699">
        <f>IF(Results[[#This Row],[Away_Actual]]&lt;Results[[#This Row],[away_spread]],1,0)</f>
        <v>1</v>
      </c>
    </row>
    <row r="700" spans="1:10">
      <c r="A700" s="17">
        <v>44890</v>
      </c>
      <c r="B700" t="s">
        <v>200</v>
      </c>
      <c r="C700">
        <v>52</v>
      </c>
      <c r="D700">
        <v>-165</v>
      </c>
      <c r="E700" t="s">
        <v>400</v>
      </c>
      <c r="F700">
        <v>67</v>
      </c>
      <c r="G700">
        <v>145</v>
      </c>
      <c r="H700">
        <v>-3.5</v>
      </c>
      <c r="I700">
        <f>-(Results[[#This Row],[Away Final]]-Results[[#This Row],[Home Final]])</f>
        <v>15</v>
      </c>
      <c r="J700">
        <f>IF(Results[[#This Row],[Away_Actual]]&lt;Results[[#This Row],[away_spread]],1,0)</f>
        <v>0</v>
      </c>
    </row>
    <row r="701" spans="1:10">
      <c r="A701" s="17">
        <v>44890</v>
      </c>
      <c r="B701" t="s">
        <v>398</v>
      </c>
      <c r="C701">
        <v>54</v>
      </c>
      <c r="D701">
        <v>500</v>
      </c>
      <c r="E701" t="s">
        <v>259</v>
      </c>
      <c r="F701">
        <v>96</v>
      </c>
      <c r="G701">
        <v>-700</v>
      </c>
      <c r="H701">
        <v>11.5</v>
      </c>
      <c r="I701">
        <f>-(Results[[#This Row],[Away Final]]-Results[[#This Row],[Home Final]])</f>
        <v>42</v>
      </c>
      <c r="J701">
        <f>IF(Results[[#This Row],[Away_Actual]]&lt;Results[[#This Row],[away_spread]],1,0)</f>
        <v>0</v>
      </c>
    </row>
    <row r="702" spans="1:10">
      <c r="A702" s="17">
        <v>44890</v>
      </c>
      <c r="C702">
        <v>83</v>
      </c>
      <c r="D702">
        <v>230</v>
      </c>
      <c r="E702" t="s">
        <v>390</v>
      </c>
      <c r="F702">
        <v>71</v>
      </c>
      <c r="G702">
        <v>-270</v>
      </c>
      <c r="H702">
        <v>7</v>
      </c>
      <c r="I702">
        <f>-(Results[[#This Row],[Away Final]]-Results[[#This Row],[Home Final]])</f>
        <v>-12</v>
      </c>
      <c r="J702">
        <f>IF(Results[[#This Row],[Away_Actual]]&lt;Results[[#This Row],[away_spread]],1,0)</f>
        <v>1</v>
      </c>
    </row>
    <row r="703" spans="1:10">
      <c r="A703" s="17">
        <v>44890</v>
      </c>
      <c r="B703" t="s">
        <v>124</v>
      </c>
      <c r="C703">
        <v>89</v>
      </c>
      <c r="D703">
        <v>-1200</v>
      </c>
      <c r="E703" t="s">
        <v>188</v>
      </c>
      <c r="F703">
        <v>71</v>
      </c>
      <c r="G703">
        <v>750</v>
      </c>
      <c r="H703">
        <v>-15</v>
      </c>
      <c r="I703">
        <f>-(Results[[#This Row],[Away Final]]-Results[[#This Row],[Home Final]])</f>
        <v>-18</v>
      </c>
      <c r="J703">
        <f>IF(Results[[#This Row],[Away_Actual]]&lt;Results[[#This Row],[away_spread]],1,0)</f>
        <v>1</v>
      </c>
    </row>
    <row r="704" spans="1:10">
      <c r="A704" s="17">
        <v>44890</v>
      </c>
      <c r="B704" t="s">
        <v>201</v>
      </c>
      <c r="C704">
        <v>61</v>
      </c>
      <c r="D704">
        <v>280</v>
      </c>
      <c r="E704" t="s">
        <v>81</v>
      </c>
      <c r="F704">
        <v>74</v>
      </c>
      <c r="G704">
        <v>-340</v>
      </c>
      <c r="H704">
        <v>7</v>
      </c>
      <c r="I704">
        <f>-(Results[[#This Row],[Away Final]]-Results[[#This Row],[Home Final]])</f>
        <v>13</v>
      </c>
      <c r="J704">
        <f>IF(Results[[#This Row],[Away_Actual]]&lt;Results[[#This Row],[away_spread]],1,0)</f>
        <v>0</v>
      </c>
    </row>
    <row r="705" spans="1:10">
      <c r="A705" s="17">
        <v>44890</v>
      </c>
      <c r="B705" t="s">
        <v>190</v>
      </c>
      <c r="C705">
        <v>84</v>
      </c>
      <c r="D705">
        <v>750</v>
      </c>
      <c r="E705" t="s">
        <v>206</v>
      </c>
      <c r="F705">
        <v>81</v>
      </c>
      <c r="G705">
        <v>-1200</v>
      </c>
      <c r="H705">
        <v>13.5</v>
      </c>
      <c r="I705">
        <f>-(Results[[#This Row],[Away Final]]-Results[[#This Row],[Home Final]])</f>
        <v>-3</v>
      </c>
      <c r="J705">
        <f>IF(Results[[#This Row],[Away_Actual]]&lt;Results[[#This Row],[away_spread]],1,0)</f>
        <v>1</v>
      </c>
    </row>
    <row r="706" spans="1:10">
      <c r="A706" s="17">
        <v>44890</v>
      </c>
      <c r="B706" t="s">
        <v>361</v>
      </c>
      <c r="C706">
        <v>64</v>
      </c>
      <c r="D706">
        <v>650</v>
      </c>
      <c r="E706" t="s">
        <v>17</v>
      </c>
      <c r="F706">
        <v>80</v>
      </c>
      <c r="G706">
        <v>-1000</v>
      </c>
      <c r="H706">
        <v>13.5</v>
      </c>
      <c r="I706">
        <f>-(Results[[#This Row],[Away Final]]-Results[[#This Row],[Home Final]])</f>
        <v>16</v>
      </c>
      <c r="J706">
        <f>IF(Results[[#This Row],[Away_Actual]]&lt;Results[[#This Row],[away_spread]],1,0)</f>
        <v>0</v>
      </c>
    </row>
    <row r="707" spans="1:10">
      <c r="A707" s="17">
        <v>44890</v>
      </c>
      <c r="B707" t="s">
        <v>177</v>
      </c>
      <c r="C707">
        <v>56</v>
      </c>
      <c r="D707">
        <v>750</v>
      </c>
      <c r="E707" t="s">
        <v>288</v>
      </c>
      <c r="F707">
        <v>82</v>
      </c>
      <c r="G707">
        <v>-1200</v>
      </c>
      <c r="H707">
        <v>14.5</v>
      </c>
      <c r="I707">
        <f>-(Results[[#This Row],[Away Final]]-Results[[#This Row],[Home Final]])</f>
        <v>26</v>
      </c>
      <c r="J707">
        <f>IF(Results[[#This Row],[Away_Actual]]&lt;Results[[#This Row],[away_spread]],1,0)</f>
        <v>0</v>
      </c>
    </row>
    <row r="708" spans="1:10">
      <c r="A708" s="17">
        <v>44890</v>
      </c>
      <c r="B708" t="s">
        <v>98</v>
      </c>
      <c r="C708">
        <v>59</v>
      </c>
      <c r="D708">
        <v>700</v>
      </c>
      <c r="E708" t="s">
        <v>269</v>
      </c>
      <c r="F708">
        <v>92</v>
      </c>
      <c r="G708">
        <v>-1100</v>
      </c>
      <c r="H708">
        <v>32.5</v>
      </c>
      <c r="I708">
        <f>-(Results[[#This Row],[Away Final]]-Results[[#This Row],[Home Final]])</f>
        <v>33</v>
      </c>
      <c r="J708">
        <f>IF(Results[[#This Row],[Away_Actual]]&lt;Results[[#This Row],[away_spread]],1,0)</f>
        <v>0</v>
      </c>
    </row>
    <row r="709" spans="1:10">
      <c r="A709" s="17">
        <v>44891</v>
      </c>
      <c r="B709" t="s">
        <v>249</v>
      </c>
      <c r="C709">
        <v>60</v>
      </c>
      <c r="D709">
        <v>250</v>
      </c>
      <c r="E709" t="s">
        <v>314</v>
      </c>
      <c r="F709">
        <v>54</v>
      </c>
      <c r="G709">
        <v>-300</v>
      </c>
      <c r="H709">
        <v>6.5</v>
      </c>
      <c r="I709">
        <f>-(Results[[#This Row],[Away Final]]-Results[[#This Row],[Home Final]])</f>
        <v>-6</v>
      </c>
      <c r="J709">
        <f>IF(Results[[#This Row],[Away_Actual]]&lt;Results[[#This Row],[away_spread]],1,0)</f>
        <v>1</v>
      </c>
    </row>
    <row r="710" spans="1:10">
      <c r="A710" s="17">
        <v>44891</v>
      </c>
      <c r="B710" t="s">
        <v>239</v>
      </c>
      <c r="C710">
        <v>62</v>
      </c>
      <c r="D710">
        <v>500</v>
      </c>
      <c r="E710" t="s">
        <v>273</v>
      </c>
      <c r="F710">
        <v>65</v>
      </c>
      <c r="G710">
        <v>-700</v>
      </c>
      <c r="H710">
        <v>11</v>
      </c>
      <c r="I710">
        <f>-(Results[[#This Row],[Away Final]]-Results[[#This Row],[Home Final]])</f>
        <v>3</v>
      </c>
      <c r="J710">
        <f>IF(Results[[#This Row],[Away_Actual]]&lt;Results[[#This Row],[away_spread]],1,0)</f>
        <v>1</v>
      </c>
    </row>
    <row r="711" spans="1:10">
      <c r="A711" s="17">
        <v>44891</v>
      </c>
      <c r="C711">
        <v>65</v>
      </c>
      <c r="D711">
        <v>290</v>
      </c>
      <c r="E711" t="s">
        <v>323</v>
      </c>
      <c r="F711">
        <v>72</v>
      </c>
      <c r="G711">
        <v>-350</v>
      </c>
      <c r="H711">
        <v>7.5</v>
      </c>
      <c r="I711">
        <f>-(Results[[#This Row],[Away Final]]-Results[[#This Row],[Home Final]])</f>
        <v>7</v>
      </c>
      <c r="J711">
        <f>IF(Results[[#This Row],[Away_Actual]]&lt;Results[[#This Row],[away_spread]],1,0)</f>
        <v>1</v>
      </c>
    </row>
    <row r="712" spans="1:10">
      <c r="A712" s="17">
        <v>44891</v>
      </c>
      <c r="B712" t="s">
        <v>433</v>
      </c>
      <c r="C712">
        <v>61</v>
      </c>
      <c r="D712">
        <v>550</v>
      </c>
      <c r="E712" t="s">
        <v>324</v>
      </c>
      <c r="F712">
        <v>64</v>
      </c>
      <c r="G712">
        <v>-800</v>
      </c>
      <c r="H712">
        <v>12</v>
      </c>
      <c r="I712">
        <f>-(Results[[#This Row],[Away Final]]-Results[[#This Row],[Home Final]])</f>
        <v>3</v>
      </c>
      <c r="J712">
        <f>IF(Results[[#This Row],[Away_Actual]]&lt;Results[[#This Row],[away_spread]],1,0)</f>
        <v>1</v>
      </c>
    </row>
    <row r="713" spans="1:10">
      <c r="A713" s="17">
        <v>44891</v>
      </c>
      <c r="B713" t="s">
        <v>52</v>
      </c>
      <c r="C713">
        <v>64</v>
      </c>
      <c r="D713">
        <v>1800</v>
      </c>
      <c r="E713" t="s">
        <v>160</v>
      </c>
      <c r="F713">
        <v>90</v>
      </c>
      <c r="G713">
        <v>-8000</v>
      </c>
      <c r="H713">
        <v>24.5</v>
      </c>
      <c r="I713">
        <f>-(Results[[#This Row],[Away Final]]-Results[[#This Row],[Home Final]])</f>
        <v>26</v>
      </c>
      <c r="J713">
        <f>IF(Results[[#This Row],[Away_Actual]]&lt;Results[[#This Row],[away_spread]],1,0)</f>
        <v>0</v>
      </c>
    </row>
    <row r="714" spans="1:10">
      <c r="A714" s="17">
        <v>44891</v>
      </c>
      <c r="B714" t="s">
        <v>223</v>
      </c>
      <c r="C714">
        <v>49</v>
      </c>
      <c r="D714">
        <v>1700</v>
      </c>
      <c r="E714" t="s">
        <v>391</v>
      </c>
      <c r="F714">
        <v>83</v>
      </c>
      <c r="G714">
        <v>-9000</v>
      </c>
      <c r="H714">
        <v>26.5</v>
      </c>
      <c r="I714">
        <f>-(Results[[#This Row],[Away Final]]-Results[[#This Row],[Home Final]])</f>
        <v>34</v>
      </c>
      <c r="J714">
        <f>IF(Results[[#This Row],[Away_Actual]]&lt;Results[[#This Row],[away_spread]],1,0)</f>
        <v>0</v>
      </c>
    </row>
    <row r="715" spans="1:10">
      <c r="A715" s="17">
        <v>44891</v>
      </c>
      <c r="B715" t="s">
        <v>683</v>
      </c>
      <c r="C715">
        <v>69</v>
      </c>
      <c r="D715">
        <v>1883</v>
      </c>
      <c r="E715" t="s">
        <v>122</v>
      </c>
      <c r="F715">
        <v>105</v>
      </c>
      <c r="G715">
        <v>-9500</v>
      </c>
      <c r="H715">
        <v>29.5</v>
      </c>
      <c r="I715">
        <f>-(Results[[#This Row],[Away Final]]-Results[[#This Row],[Home Final]])</f>
        <v>36</v>
      </c>
      <c r="J715">
        <f>IF(Results[[#This Row],[Away_Actual]]&lt;Results[[#This Row],[away_spread]],1,0)</f>
        <v>0</v>
      </c>
    </row>
    <row r="716" spans="1:10">
      <c r="A716" s="17">
        <v>44891</v>
      </c>
      <c r="C716">
        <v>70</v>
      </c>
      <c r="D716">
        <v>425</v>
      </c>
      <c r="E716" t="s">
        <v>267</v>
      </c>
      <c r="F716">
        <v>79</v>
      </c>
      <c r="G716">
        <v>-550</v>
      </c>
      <c r="H716">
        <v>10</v>
      </c>
      <c r="I716">
        <f>-(Results[[#This Row],[Away Final]]-Results[[#This Row],[Home Final]])</f>
        <v>9</v>
      </c>
      <c r="J716">
        <f>IF(Results[[#This Row],[Away_Actual]]&lt;Results[[#This Row],[away_spread]],1,0)</f>
        <v>1</v>
      </c>
    </row>
    <row r="717" spans="1:10">
      <c r="A717" s="17">
        <v>44891</v>
      </c>
      <c r="B717" t="s">
        <v>250</v>
      </c>
      <c r="C717">
        <v>59</v>
      </c>
      <c r="D717">
        <v>190</v>
      </c>
      <c r="E717" t="s">
        <v>313</v>
      </c>
      <c r="F717">
        <v>75</v>
      </c>
      <c r="G717">
        <v>-220</v>
      </c>
      <c r="H717">
        <v>5.5</v>
      </c>
      <c r="I717">
        <f>-(Results[[#This Row],[Away Final]]-Results[[#This Row],[Home Final]])</f>
        <v>16</v>
      </c>
      <c r="J717">
        <f>IF(Results[[#This Row],[Away_Actual]]&lt;Results[[#This Row],[away_spread]],1,0)</f>
        <v>0</v>
      </c>
    </row>
    <row r="718" spans="1:10">
      <c r="A718" s="17">
        <v>44891</v>
      </c>
      <c r="B718" t="s">
        <v>139</v>
      </c>
      <c r="C718">
        <v>61</v>
      </c>
      <c r="D718">
        <v>290</v>
      </c>
      <c r="E718" t="s">
        <v>298</v>
      </c>
      <c r="F718">
        <v>73</v>
      </c>
      <c r="G718">
        <v>-350</v>
      </c>
      <c r="H718">
        <v>7.5</v>
      </c>
      <c r="I718">
        <f>-(Results[[#This Row],[Away Final]]-Results[[#This Row],[Home Final]])</f>
        <v>12</v>
      </c>
      <c r="J718">
        <f>IF(Results[[#This Row],[Away_Actual]]&lt;Results[[#This Row],[away_spread]],1,0)</f>
        <v>0</v>
      </c>
    </row>
    <row r="719" spans="1:10">
      <c r="A719" s="17">
        <v>44891</v>
      </c>
      <c r="B719" t="s">
        <v>388</v>
      </c>
      <c r="C719">
        <v>54</v>
      </c>
      <c r="D719">
        <v>475</v>
      </c>
      <c r="F719">
        <v>75</v>
      </c>
      <c r="G719">
        <v>-650</v>
      </c>
      <c r="H719">
        <v>11</v>
      </c>
      <c r="I719">
        <f>-(Results[[#This Row],[Away Final]]-Results[[#This Row],[Home Final]])</f>
        <v>21</v>
      </c>
      <c r="J719">
        <f>IF(Results[[#This Row],[Away_Actual]]&lt;Results[[#This Row],[away_spread]],1,0)</f>
        <v>0</v>
      </c>
    </row>
    <row r="720" spans="1:10">
      <c r="A720" s="17">
        <v>44891</v>
      </c>
      <c r="B720" t="s">
        <v>196</v>
      </c>
      <c r="C720">
        <v>73</v>
      </c>
      <c r="D720">
        <v>-1400</v>
      </c>
      <c r="E720" t="s">
        <v>383</v>
      </c>
      <c r="F720">
        <v>56</v>
      </c>
      <c r="G720">
        <v>800</v>
      </c>
      <c r="H720">
        <v>-13.5</v>
      </c>
      <c r="I720">
        <f>-(Results[[#This Row],[Away Final]]-Results[[#This Row],[Home Final]])</f>
        <v>-17</v>
      </c>
      <c r="J720">
        <f>IF(Results[[#This Row],[Away_Actual]]&lt;Results[[#This Row],[away_spread]],1,0)</f>
        <v>1</v>
      </c>
    </row>
    <row r="721" spans="1:10">
      <c r="A721" s="17">
        <v>44891</v>
      </c>
      <c r="B721" t="s">
        <v>433</v>
      </c>
      <c r="C721">
        <v>61</v>
      </c>
      <c r="D721">
        <v>550</v>
      </c>
      <c r="E721" t="s">
        <v>690</v>
      </c>
      <c r="F721">
        <v>64</v>
      </c>
      <c r="G721">
        <v>-800</v>
      </c>
      <c r="H721">
        <v>12</v>
      </c>
      <c r="I721">
        <f>-(Results[[#This Row],[Away Final]]-Results[[#This Row],[Home Final]])</f>
        <v>3</v>
      </c>
      <c r="J721">
        <f>IF(Results[[#This Row],[Away_Actual]]&lt;Results[[#This Row],[away_spread]],1,0)</f>
        <v>1</v>
      </c>
    </row>
    <row r="722" spans="1:10">
      <c r="A722" s="17">
        <v>44891</v>
      </c>
      <c r="B722" t="s">
        <v>424</v>
      </c>
      <c r="C722">
        <v>69</v>
      </c>
      <c r="D722">
        <v>-175</v>
      </c>
      <c r="E722" t="s">
        <v>131</v>
      </c>
      <c r="F722">
        <v>81</v>
      </c>
      <c r="G722">
        <v>155</v>
      </c>
      <c r="H722">
        <v>-4</v>
      </c>
      <c r="I722">
        <f>-(Results[[#This Row],[Away Final]]-Results[[#This Row],[Home Final]])</f>
        <v>12</v>
      </c>
      <c r="J722">
        <f>IF(Results[[#This Row],[Away_Actual]]&lt;Results[[#This Row],[away_spread]],1,0)</f>
        <v>0</v>
      </c>
    </row>
    <row r="723" spans="1:10">
      <c r="A723" s="17">
        <v>44891</v>
      </c>
      <c r="B723" t="s">
        <v>231</v>
      </c>
      <c r="C723">
        <v>73</v>
      </c>
      <c r="D723">
        <v>425</v>
      </c>
      <c r="E723" t="s">
        <v>290</v>
      </c>
      <c r="F723">
        <v>72</v>
      </c>
      <c r="G723">
        <v>-550</v>
      </c>
      <c r="H723">
        <v>9.5</v>
      </c>
      <c r="I723">
        <f>-(Results[[#This Row],[Away Final]]-Results[[#This Row],[Home Final]])</f>
        <v>-1</v>
      </c>
      <c r="J723">
        <f>IF(Results[[#This Row],[Away_Actual]]&lt;Results[[#This Row],[away_spread]],1,0)</f>
        <v>1</v>
      </c>
    </row>
    <row r="724" spans="1:10">
      <c r="A724" s="17">
        <v>44891</v>
      </c>
      <c r="B724" t="s">
        <v>50</v>
      </c>
      <c r="C724">
        <v>56</v>
      </c>
      <c r="D724">
        <v>145</v>
      </c>
      <c r="E724" t="s">
        <v>86</v>
      </c>
      <c r="F724">
        <v>55</v>
      </c>
      <c r="G724">
        <v>-165</v>
      </c>
      <c r="H724">
        <v>3.5</v>
      </c>
      <c r="I724">
        <f>-(Results[[#This Row],[Away Final]]-Results[[#This Row],[Home Final]])</f>
        <v>-1</v>
      </c>
      <c r="J724">
        <f>IF(Results[[#This Row],[Away_Actual]]&lt;Results[[#This Row],[away_spread]],1,0)</f>
        <v>1</v>
      </c>
    </row>
    <row r="725" spans="1:10">
      <c r="A725" s="17">
        <v>44891</v>
      </c>
      <c r="B725" t="s">
        <v>425</v>
      </c>
      <c r="C725">
        <v>66</v>
      </c>
      <c r="D725">
        <v>120</v>
      </c>
      <c r="E725" t="s">
        <v>350</v>
      </c>
      <c r="F725">
        <v>55</v>
      </c>
      <c r="G725">
        <v>-140</v>
      </c>
      <c r="H725">
        <v>2</v>
      </c>
      <c r="I725">
        <f>-(Results[[#This Row],[Away Final]]-Results[[#This Row],[Home Final]])</f>
        <v>-11</v>
      </c>
      <c r="J725">
        <f>IF(Results[[#This Row],[Away_Actual]]&lt;Results[[#This Row],[away_spread]],1,0)</f>
        <v>1</v>
      </c>
    </row>
    <row r="726" spans="1:10">
      <c r="A726" s="17">
        <v>44891</v>
      </c>
      <c r="B726" t="s">
        <v>105</v>
      </c>
      <c r="C726">
        <v>74</v>
      </c>
      <c r="D726">
        <v>-110</v>
      </c>
      <c r="E726" t="s">
        <v>192</v>
      </c>
      <c r="F726">
        <v>66</v>
      </c>
      <c r="G726">
        <v>-110</v>
      </c>
      <c r="H726">
        <v>1</v>
      </c>
      <c r="I726">
        <f>-(Results[[#This Row],[Away Final]]-Results[[#This Row],[Home Final]])</f>
        <v>-8</v>
      </c>
      <c r="J726">
        <f>IF(Results[[#This Row],[Away_Actual]]&lt;Results[[#This Row],[away_spread]],1,0)</f>
        <v>1</v>
      </c>
    </row>
    <row r="727" spans="1:10">
      <c r="A727" s="17">
        <v>44891</v>
      </c>
      <c r="B727" t="s">
        <v>55</v>
      </c>
      <c r="C727">
        <v>53</v>
      </c>
      <c r="D727">
        <v>1800</v>
      </c>
      <c r="E727" t="s">
        <v>366</v>
      </c>
      <c r="F727">
        <v>80</v>
      </c>
      <c r="G727">
        <v>-8000</v>
      </c>
      <c r="H727">
        <v>23.5</v>
      </c>
      <c r="I727">
        <f>-(Results[[#This Row],[Away Final]]-Results[[#This Row],[Home Final]])</f>
        <v>27</v>
      </c>
      <c r="J727">
        <f>IF(Results[[#This Row],[Away_Actual]]&lt;Results[[#This Row],[away_spread]],1,0)</f>
        <v>0</v>
      </c>
    </row>
    <row r="728" spans="1:10">
      <c r="A728" s="17">
        <v>44891</v>
      </c>
      <c r="B728" t="s">
        <v>297</v>
      </c>
      <c r="C728">
        <v>42</v>
      </c>
      <c r="D728">
        <v>600</v>
      </c>
      <c r="E728" t="s">
        <v>159</v>
      </c>
      <c r="F728">
        <v>69</v>
      </c>
      <c r="G728">
        <v>-900</v>
      </c>
      <c r="H728">
        <v>12.5</v>
      </c>
      <c r="I728">
        <f>-(Results[[#This Row],[Away Final]]-Results[[#This Row],[Home Final]])</f>
        <v>27</v>
      </c>
      <c r="J728">
        <f>IF(Results[[#This Row],[Away_Actual]]&lt;Results[[#This Row],[away_spread]],1,0)</f>
        <v>0</v>
      </c>
    </row>
    <row r="729" spans="1:10">
      <c r="A729" s="17">
        <v>44891</v>
      </c>
      <c r="B729" t="s">
        <v>193</v>
      </c>
      <c r="C729">
        <v>61</v>
      </c>
      <c r="D729">
        <v>850</v>
      </c>
      <c r="E729" t="s">
        <v>289</v>
      </c>
      <c r="F729">
        <v>80</v>
      </c>
      <c r="G729">
        <v>-1500</v>
      </c>
      <c r="H729">
        <v>15</v>
      </c>
      <c r="I729">
        <f>-(Results[[#This Row],[Away Final]]-Results[[#This Row],[Home Final]])</f>
        <v>19</v>
      </c>
      <c r="J729">
        <f>IF(Results[[#This Row],[Away_Actual]]&lt;Results[[#This Row],[away_spread]],1,0)</f>
        <v>0</v>
      </c>
    </row>
    <row r="730" spans="1:10">
      <c r="A730" s="17">
        <v>44891</v>
      </c>
      <c r="B730" t="s">
        <v>235</v>
      </c>
      <c r="C730">
        <v>41</v>
      </c>
      <c r="D730">
        <v>650</v>
      </c>
      <c r="E730" t="s">
        <v>62</v>
      </c>
      <c r="F730">
        <v>83</v>
      </c>
      <c r="G730">
        <v>-1000</v>
      </c>
      <c r="H730">
        <v>13</v>
      </c>
      <c r="I730">
        <f>-(Results[[#This Row],[Away Final]]-Results[[#This Row],[Home Final]])</f>
        <v>42</v>
      </c>
      <c r="J730">
        <f>IF(Results[[#This Row],[Away_Actual]]&lt;Results[[#This Row],[away_spread]],1,0)</f>
        <v>0</v>
      </c>
    </row>
    <row r="731" spans="1:10">
      <c r="A731" s="17">
        <v>44891</v>
      </c>
      <c r="B731" t="s">
        <v>156</v>
      </c>
      <c r="C731">
        <v>45</v>
      </c>
      <c r="D731">
        <v>850</v>
      </c>
      <c r="E731" t="s">
        <v>680</v>
      </c>
      <c r="F731">
        <v>88</v>
      </c>
      <c r="G731">
        <v>-1500</v>
      </c>
      <c r="H731">
        <v>26</v>
      </c>
      <c r="I731">
        <f>-(Results[[#This Row],[Away Final]]-Results[[#This Row],[Home Final]])</f>
        <v>43</v>
      </c>
      <c r="J731">
        <f>IF(Results[[#This Row],[Away_Actual]]&lt;Results[[#This Row],[away_spread]],1,0)</f>
        <v>0</v>
      </c>
    </row>
    <row r="732" spans="1:10">
      <c r="A732" s="17">
        <v>44891</v>
      </c>
      <c r="B732" t="s">
        <v>156</v>
      </c>
      <c r="C732">
        <v>45</v>
      </c>
      <c r="D732">
        <v>850</v>
      </c>
      <c r="E732" t="s">
        <v>73</v>
      </c>
      <c r="F732">
        <v>88</v>
      </c>
      <c r="G732">
        <v>-1500</v>
      </c>
      <c r="H732">
        <v>26</v>
      </c>
      <c r="I732">
        <f>-(Results[[#This Row],[Away Final]]-Results[[#This Row],[Home Final]])</f>
        <v>43</v>
      </c>
      <c r="J732">
        <f>IF(Results[[#This Row],[Away_Actual]]&lt;Results[[#This Row],[away_spread]],1,0)</f>
        <v>0</v>
      </c>
    </row>
    <row r="733" spans="1:10">
      <c r="A733" s="17">
        <v>44891</v>
      </c>
      <c r="B733" t="s">
        <v>297</v>
      </c>
      <c r="C733">
        <v>42</v>
      </c>
      <c r="D733">
        <v>600</v>
      </c>
      <c r="E733" t="s">
        <v>684</v>
      </c>
      <c r="F733">
        <v>69</v>
      </c>
      <c r="G733">
        <v>-900</v>
      </c>
      <c r="H733">
        <v>12.5</v>
      </c>
      <c r="I733">
        <f>-(Results[[#This Row],[Away Final]]-Results[[#This Row],[Home Final]])</f>
        <v>27</v>
      </c>
      <c r="J733">
        <f>IF(Results[[#This Row],[Away_Actual]]&lt;Results[[#This Row],[away_spread]],1,0)</f>
        <v>0</v>
      </c>
    </row>
    <row r="734" spans="1:10">
      <c r="A734" s="17">
        <v>44891</v>
      </c>
      <c r="B734" t="s">
        <v>343</v>
      </c>
      <c r="C734">
        <v>68</v>
      </c>
      <c r="D734">
        <v>1700</v>
      </c>
      <c r="E734" t="s">
        <v>45</v>
      </c>
      <c r="F734">
        <v>82</v>
      </c>
      <c r="G734">
        <v>-9000</v>
      </c>
      <c r="H734">
        <v>27.5</v>
      </c>
      <c r="I734">
        <f>-(Results[[#This Row],[Away Final]]-Results[[#This Row],[Home Final]])</f>
        <v>14</v>
      </c>
      <c r="J734">
        <f>IF(Results[[#This Row],[Away_Actual]]&lt;Results[[#This Row],[away_spread]],1,0)</f>
        <v>1</v>
      </c>
    </row>
    <row r="735" spans="1:10">
      <c r="A735" s="17">
        <v>44891</v>
      </c>
      <c r="B735" t="s">
        <v>117</v>
      </c>
      <c r="C735">
        <v>54</v>
      </c>
      <c r="D735">
        <v>1883</v>
      </c>
      <c r="E735" t="s">
        <v>123</v>
      </c>
      <c r="F735">
        <v>91</v>
      </c>
      <c r="G735">
        <v>-9500</v>
      </c>
      <c r="H735">
        <v>33.5</v>
      </c>
      <c r="I735">
        <f>-(Results[[#This Row],[Away Final]]-Results[[#This Row],[Home Final]])</f>
        <v>37</v>
      </c>
      <c r="J735">
        <f>IF(Results[[#This Row],[Away_Actual]]&lt;Results[[#This Row],[away_spread]],1,0)</f>
        <v>0</v>
      </c>
    </row>
    <row r="736" spans="1:10">
      <c r="A736" s="17">
        <v>44891</v>
      </c>
      <c r="B736" t="s">
        <v>170</v>
      </c>
      <c r="C736">
        <v>88</v>
      </c>
      <c r="D736">
        <v>-260</v>
      </c>
      <c r="E736" t="s">
        <v>33</v>
      </c>
      <c r="F736">
        <v>64</v>
      </c>
      <c r="G736">
        <v>220</v>
      </c>
      <c r="H736">
        <v>-6</v>
      </c>
      <c r="I736">
        <f>-(Results[[#This Row],[Away Final]]-Results[[#This Row],[Home Final]])</f>
        <v>-24</v>
      </c>
      <c r="J736">
        <f>IF(Results[[#This Row],[Away_Actual]]&lt;Results[[#This Row],[away_spread]],1,0)</f>
        <v>1</v>
      </c>
    </row>
    <row r="737" spans="1:10">
      <c r="A737" s="17">
        <v>44891</v>
      </c>
      <c r="B737" t="s">
        <v>282</v>
      </c>
      <c r="C737">
        <v>44</v>
      </c>
      <c r="D737">
        <v>1200</v>
      </c>
      <c r="F737">
        <v>49</v>
      </c>
      <c r="G737">
        <v>-3000</v>
      </c>
      <c r="H737">
        <v>19.5</v>
      </c>
      <c r="I737">
        <f>-(Results[[#This Row],[Away Final]]-Results[[#This Row],[Home Final]])</f>
        <v>5</v>
      </c>
      <c r="J737">
        <f>IF(Results[[#This Row],[Away_Actual]]&lt;Results[[#This Row],[away_spread]],1,0)</f>
        <v>1</v>
      </c>
    </row>
    <row r="738" spans="1:10">
      <c r="A738" s="17">
        <v>44891</v>
      </c>
      <c r="B738" t="s">
        <v>182</v>
      </c>
      <c r="C738">
        <v>69</v>
      </c>
      <c r="D738">
        <v>425</v>
      </c>
      <c r="E738" t="s">
        <v>293</v>
      </c>
      <c r="F738">
        <v>87</v>
      </c>
      <c r="G738">
        <v>-550</v>
      </c>
      <c r="H738">
        <v>9.5</v>
      </c>
      <c r="I738">
        <f>-(Results[[#This Row],[Away Final]]-Results[[#This Row],[Home Final]])</f>
        <v>18</v>
      </c>
      <c r="J738">
        <f>IF(Results[[#This Row],[Away_Actual]]&lt;Results[[#This Row],[away_spread]],1,0)</f>
        <v>0</v>
      </c>
    </row>
    <row r="739" spans="1:10">
      <c r="A739" s="17">
        <v>44891</v>
      </c>
      <c r="B739" t="s">
        <v>91</v>
      </c>
      <c r="C739">
        <v>69</v>
      </c>
      <c r="D739">
        <v>110</v>
      </c>
      <c r="E739" t="s">
        <v>108</v>
      </c>
      <c r="F739">
        <v>57</v>
      </c>
      <c r="G739">
        <v>-130</v>
      </c>
      <c r="H739">
        <v>2</v>
      </c>
      <c r="I739">
        <f>-(Results[[#This Row],[Away Final]]-Results[[#This Row],[Home Final]])</f>
        <v>-12</v>
      </c>
      <c r="J739">
        <f>IF(Results[[#This Row],[Away_Actual]]&lt;Results[[#This Row],[away_spread]],1,0)</f>
        <v>1</v>
      </c>
    </row>
    <row r="740" spans="1:10">
      <c r="A740" s="17">
        <v>44891</v>
      </c>
      <c r="C740">
        <v>71</v>
      </c>
      <c r="D740">
        <v>200</v>
      </c>
      <c r="E740" t="s">
        <v>253</v>
      </c>
      <c r="F740">
        <v>83</v>
      </c>
      <c r="G740">
        <v>-240</v>
      </c>
      <c r="H740">
        <v>5.5</v>
      </c>
      <c r="I740">
        <f>-(Results[[#This Row],[Away Final]]-Results[[#This Row],[Home Final]])</f>
        <v>12</v>
      </c>
      <c r="J740">
        <f>IF(Results[[#This Row],[Away_Actual]]&lt;Results[[#This Row],[away_spread]],1,0)</f>
        <v>0</v>
      </c>
    </row>
    <row r="741" spans="1:10">
      <c r="A741" s="17">
        <v>44891</v>
      </c>
      <c r="C741">
        <v>67</v>
      </c>
      <c r="D741">
        <v>140</v>
      </c>
      <c r="E741" t="s">
        <v>107</v>
      </c>
      <c r="F741">
        <v>80</v>
      </c>
      <c r="G741">
        <v>-160</v>
      </c>
      <c r="H741">
        <v>3.5</v>
      </c>
      <c r="I741">
        <f>-(Results[[#This Row],[Away Final]]-Results[[#This Row],[Home Final]])</f>
        <v>13</v>
      </c>
      <c r="J741">
        <f>IF(Results[[#This Row],[Away_Actual]]&lt;Results[[#This Row],[away_spread]],1,0)</f>
        <v>0</v>
      </c>
    </row>
    <row r="742" spans="1:10">
      <c r="A742" s="17">
        <v>44891</v>
      </c>
      <c r="B742" t="s">
        <v>354</v>
      </c>
      <c r="C742">
        <v>70</v>
      </c>
      <c r="D742">
        <v>1400</v>
      </c>
      <c r="E742" t="s">
        <v>311</v>
      </c>
      <c r="F742">
        <v>97</v>
      </c>
      <c r="G742">
        <v>-4000</v>
      </c>
      <c r="H742">
        <v>20.5</v>
      </c>
      <c r="I742">
        <f>-(Results[[#This Row],[Away Final]]-Results[[#This Row],[Home Final]])</f>
        <v>27</v>
      </c>
      <c r="J742">
        <f>IF(Results[[#This Row],[Away_Actual]]&lt;Results[[#This Row],[away_spread]],1,0)</f>
        <v>0</v>
      </c>
    </row>
    <row r="743" spans="1:10">
      <c r="A743" s="17">
        <v>44891</v>
      </c>
      <c r="B743" t="s">
        <v>172</v>
      </c>
      <c r="C743">
        <v>71</v>
      </c>
      <c r="D743">
        <v>110</v>
      </c>
      <c r="E743" t="s">
        <v>279</v>
      </c>
      <c r="F743">
        <v>49</v>
      </c>
      <c r="G743">
        <v>-130</v>
      </c>
      <c r="H743">
        <v>1.5</v>
      </c>
      <c r="I743">
        <f>-(Results[[#This Row],[Away Final]]-Results[[#This Row],[Home Final]])</f>
        <v>-22</v>
      </c>
      <c r="J743">
        <f>IF(Results[[#This Row],[Away_Actual]]&lt;Results[[#This Row],[away_spread]],1,0)</f>
        <v>1</v>
      </c>
    </row>
    <row r="744" spans="1:10">
      <c r="A744" s="17">
        <v>44891</v>
      </c>
      <c r="B744" t="s">
        <v>243</v>
      </c>
      <c r="C744">
        <v>70</v>
      </c>
      <c r="D744">
        <v>1200</v>
      </c>
      <c r="E744" t="s">
        <v>687</v>
      </c>
      <c r="F744">
        <v>78</v>
      </c>
      <c r="G744">
        <v>-3000</v>
      </c>
      <c r="H744">
        <v>16</v>
      </c>
      <c r="I744">
        <f>-(Results[[#This Row],[Away Final]]-Results[[#This Row],[Home Final]])</f>
        <v>8</v>
      </c>
      <c r="J744">
        <f>IF(Results[[#This Row],[Away_Actual]]&lt;Results[[#This Row],[away_spread]],1,0)</f>
        <v>1</v>
      </c>
    </row>
    <row r="745" spans="1:10">
      <c r="A745" s="17">
        <v>44891</v>
      </c>
      <c r="B745" t="s">
        <v>352</v>
      </c>
      <c r="C745">
        <v>59</v>
      </c>
      <c r="D745">
        <v>140</v>
      </c>
      <c r="E745" t="s">
        <v>351</v>
      </c>
      <c r="F745">
        <v>66</v>
      </c>
      <c r="G745">
        <v>-160</v>
      </c>
      <c r="H745">
        <v>4</v>
      </c>
      <c r="I745">
        <f>-(Results[[#This Row],[Away Final]]-Results[[#This Row],[Home Final]])</f>
        <v>7</v>
      </c>
      <c r="J745">
        <f>IF(Results[[#This Row],[Away_Actual]]&lt;Results[[#This Row],[away_spread]],1,0)</f>
        <v>0</v>
      </c>
    </row>
    <row r="746" spans="1:10">
      <c r="A746" s="17">
        <v>44891</v>
      </c>
      <c r="B746" t="s">
        <v>40</v>
      </c>
      <c r="C746">
        <v>76</v>
      </c>
      <c r="D746">
        <v>500</v>
      </c>
      <c r="E746" t="s">
        <v>336</v>
      </c>
      <c r="F746">
        <v>83</v>
      </c>
      <c r="G746">
        <v>-700</v>
      </c>
      <c r="H746">
        <v>11.5</v>
      </c>
      <c r="I746">
        <f>-(Results[[#This Row],[Away Final]]-Results[[#This Row],[Home Final]])</f>
        <v>7</v>
      </c>
      <c r="J746">
        <f>IF(Results[[#This Row],[Away_Actual]]&lt;Results[[#This Row],[away_spread]],1,0)</f>
        <v>1</v>
      </c>
    </row>
    <row r="747" spans="1:10">
      <c r="A747" s="17">
        <v>44891</v>
      </c>
      <c r="B747" t="s">
        <v>63</v>
      </c>
      <c r="C747">
        <v>64</v>
      </c>
      <c r="D747">
        <v>1400</v>
      </c>
      <c r="E747" t="s">
        <v>337</v>
      </c>
      <c r="F747">
        <v>78</v>
      </c>
      <c r="G747">
        <v>-4000</v>
      </c>
      <c r="H747">
        <v>22.5</v>
      </c>
      <c r="I747">
        <f>-(Results[[#This Row],[Away Final]]-Results[[#This Row],[Home Final]])</f>
        <v>14</v>
      </c>
      <c r="J747">
        <f>IF(Results[[#This Row],[Away_Actual]]&lt;Results[[#This Row],[away_spread]],1,0)</f>
        <v>1</v>
      </c>
    </row>
    <row r="748" spans="1:10">
      <c r="A748" s="17">
        <v>44891</v>
      </c>
      <c r="B748" t="s">
        <v>32</v>
      </c>
      <c r="C748">
        <v>66</v>
      </c>
      <c r="D748">
        <v>900</v>
      </c>
      <c r="E748" t="s">
        <v>179</v>
      </c>
      <c r="F748">
        <v>95</v>
      </c>
      <c r="G748">
        <v>-1600</v>
      </c>
      <c r="H748">
        <v>16</v>
      </c>
      <c r="I748">
        <f>-(Results[[#This Row],[Away Final]]-Results[[#This Row],[Home Final]])</f>
        <v>29</v>
      </c>
      <c r="J748">
        <f>IF(Results[[#This Row],[Away_Actual]]&lt;Results[[#This Row],[away_spread]],1,0)</f>
        <v>0</v>
      </c>
    </row>
    <row r="749" spans="1:10">
      <c r="A749" s="17">
        <v>44891</v>
      </c>
      <c r="B749" t="s">
        <v>241</v>
      </c>
      <c r="C749">
        <v>58</v>
      </c>
      <c r="D749">
        <v>150</v>
      </c>
      <c r="E749" t="s">
        <v>76</v>
      </c>
      <c r="F749">
        <v>60</v>
      </c>
      <c r="G749">
        <v>-170</v>
      </c>
      <c r="H749">
        <v>3.5</v>
      </c>
      <c r="I749">
        <f>-(Results[[#This Row],[Away Final]]-Results[[#This Row],[Home Final]])</f>
        <v>2</v>
      </c>
      <c r="J749">
        <f>IF(Results[[#This Row],[Away_Actual]]&lt;Results[[#This Row],[away_spread]],1,0)</f>
        <v>1</v>
      </c>
    </row>
    <row r="750" spans="1:10">
      <c r="A750" s="17">
        <v>44891</v>
      </c>
      <c r="B750" t="s">
        <v>130</v>
      </c>
      <c r="C750">
        <v>66</v>
      </c>
      <c r="D750">
        <v>-120</v>
      </c>
      <c r="E750" t="s">
        <v>23</v>
      </c>
      <c r="F750">
        <v>69</v>
      </c>
      <c r="G750">
        <v>100</v>
      </c>
      <c r="H750">
        <v>-145.5</v>
      </c>
      <c r="I750">
        <f>-(Results[[#This Row],[Away Final]]-Results[[#This Row],[Home Final]])</f>
        <v>3</v>
      </c>
      <c r="J750">
        <f>IF(Results[[#This Row],[Away_Actual]]&lt;Results[[#This Row],[away_spread]],1,0)</f>
        <v>0</v>
      </c>
    </row>
    <row r="751" spans="1:10">
      <c r="A751" s="17">
        <v>44891</v>
      </c>
      <c r="B751" t="s">
        <v>275</v>
      </c>
      <c r="C751">
        <v>61</v>
      </c>
      <c r="D751">
        <v>450</v>
      </c>
      <c r="E751" t="s">
        <v>212</v>
      </c>
      <c r="F751">
        <v>77</v>
      </c>
      <c r="G751">
        <v>-600</v>
      </c>
      <c r="H751">
        <v>10</v>
      </c>
      <c r="I751">
        <f>-(Results[[#This Row],[Away Final]]-Results[[#This Row],[Home Final]])</f>
        <v>16</v>
      </c>
      <c r="J751">
        <f>IF(Results[[#This Row],[Away_Actual]]&lt;Results[[#This Row],[away_spread]],1,0)</f>
        <v>0</v>
      </c>
    </row>
    <row r="752" spans="1:10">
      <c r="A752" s="17">
        <v>44891</v>
      </c>
      <c r="B752" t="s">
        <v>92</v>
      </c>
      <c r="C752">
        <v>64</v>
      </c>
      <c r="D752">
        <v>130</v>
      </c>
      <c r="E752" t="s">
        <v>625</v>
      </c>
      <c r="F752">
        <v>54</v>
      </c>
      <c r="G752">
        <v>-150</v>
      </c>
      <c r="H752">
        <v>3</v>
      </c>
      <c r="I752">
        <f>-(Results[[#This Row],[Away Final]]-Results[[#This Row],[Home Final]])</f>
        <v>-10</v>
      </c>
      <c r="J752">
        <f>IF(Results[[#This Row],[Away_Actual]]&lt;Results[[#This Row],[away_spread]],1,0)</f>
        <v>1</v>
      </c>
    </row>
    <row r="753" spans="1:10">
      <c r="A753" s="17">
        <v>44891</v>
      </c>
      <c r="B753" t="s">
        <v>92</v>
      </c>
      <c r="C753">
        <v>64</v>
      </c>
      <c r="D753">
        <v>130</v>
      </c>
      <c r="E753" t="s">
        <v>370</v>
      </c>
      <c r="F753">
        <v>54</v>
      </c>
      <c r="G753">
        <v>-150</v>
      </c>
      <c r="H753">
        <v>3</v>
      </c>
      <c r="I753">
        <f>-(Results[[#This Row],[Away Final]]-Results[[#This Row],[Home Final]])</f>
        <v>-10</v>
      </c>
      <c r="J753">
        <f>IF(Results[[#This Row],[Away_Actual]]&lt;Results[[#This Row],[away_spread]],1,0)</f>
        <v>1</v>
      </c>
    </row>
    <row r="754" spans="1:10">
      <c r="A754" s="17">
        <v>44891</v>
      </c>
      <c r="B754" t="s">
        <v>97</v>
      </c>
      <c r="C754">
        <v>59</v>
      </c>
      <c r="D754">
        <v>475</v>
      </c>
      <c r="E754" t="s">
        <v>24</v>
      </c>
      <c r="F754">
        <v>83</v>
      </c>
      <c r="G754">
        <v>-650</v>
      </c>
      <c r="H754">
        <v>11.5</v>
      </c>
      <c r="I754">
        <f>-(Results[[#This Row],[Away Final]]-Results[[#This Row],[Home Final]])</f>
        <v>24</v>
      </c>
      <c r="J754">
        <f>IF(Results[[#This Row],[Away_Actual]]&lt;Results[[#This Row],[away_spread]],1,0)</f>
        <v>0</v>
      </c>
    </row>
    <row r="755" spans="1:10">
      <c r="A755" s="17">
        <v>44891</v>
      </c>
      <c r="C755">
        <v>64</v>
      </c>
      <c r="D755">
        <v>340</v>
      </c>
      <c r="E755" t="s">
        <v>58</v>
      </c>
      <c r="F755">
        <v>76</v>
      </c>
      <c r="G755">
        <v>-410</v>
      </c>
      <c r="H755">
        <v>9</v>
      </c>
      <c r="I755">
        <f>-(Results[[#This Row],[Away Final]]-Results[[#This Row],[Home Final]])</f>
        <v>12</v>
      </c>
      <c r="J755">
        <f>IF(Results[[#This Row],[Away_Actual]]&lt;Results[[#This Row],[away_spread]],1,0)</f>
        <v>0</v>
      </c>
    </row>
    <row r="756" spans="1:10">
      <c r="A756" s="17">
        <v>44891</v>
      </c>
      <c r="B756" t="s">
        <v>146</v>
      </c>
      <c r="C756">
        <v>85</v>
      </c>
      <c r="D756">
        <v>-200</v>
      </c>
      <c r="E756" t="s">
        <v>171</v>
      </c>
      <c r="F756">
        <v>87</v>
      </c>
      <c r="G756">
        <v>175</v>
      </c>
      <c r="H756">
        <v>-5</v>
      </c>
      <c r="I756">
        <f>-(Results[[#This Row],[Away Final]]-Results[[#This Row],[Home Final]])</f>
        <v>2</v>
      </c>
      <c r="J756">
        <f>IF(Results[[#This Row],[Away_Actual]]&lt;Results[[#This Row],[away_spread]],1,0)</f>
        <v>0</v>
      </c>
    </row>
    <row r="757" spans="1:10">
      <c r="A757" s="17">
        <v>44891</v>
      </c>
      <c r="C757">
        <v>78</v>
      </c>
      <c r="D757">
        <v>-220</v>
      </c>
      <c r="E757" t="s">
        <v>168</v>
      </c>
      <c r="F757">
        <v>64</v>
      </c>
      <c r="G757">
        <v>190</v>
      </c>
      <c r="H757">
        <v>-5</v>
      </c>
      <c r="I757">
        <f>-(Results[[#This Row],[Away Final]]-Results[[#This Row],[Home Final]])</f>
        <v>-14</v>
      </c>
      <c r="J757">
        <f>IF(Results[[#This Row],[Away_Actual]]&lt;Results[[#This Row],[away_spread]],1,0)</f>
        <v>1</v>
      </c>
    </row>
    <row r="758" spans="1:10">
      <c r="A758" s="17">
        <v>44891</v>
      </c>
      <c r="C758">
        <v>55</v>
      </c>
      <c r="D758">
        <v>650</v>
      </c>
      <c r="E758" t="s">
        <v>392</v>
      </c>
      <c r="F758">
        <v>76</v>
      </c>
      <c r="G758">
        <v>-1000</v>
      </c>
      <c r="H758">
        <v>14.5</v>
      </c>
      <c r="I758">
        <f>-(Results[[#This Row],[Away Final]]-Results[[#This Row],[Home Final]])</f>
        <v>21</v>
      </c>
      <c r="J758">
        <f>IF(Results[[#This Row],[Away_Actual]]&lt;Results[[#This Row],[away_spread]],1,0)</f>
        <v>0</v>
      </c>
    </row>
    <row r="759" spans="1:10">
      <c r="A759" s="17">
        <v>44891</v>
      </c>
      <c r="B759" t="s">
        <v>264</v>
      </c>
      <c r="C759">
        <v>50</v>
      </c>
      <c r="D759">
        <v>165</v>
      </c>
      <c r="E759" t="s">
        <v>166</v>
      </c>
      <c r="F759">
        <v>71</v>
      </c>
      <c r="G759">
        <v>-185</v>
      </c>
      <c r="H759">
        <v>4.5</v>
      </c>
      <c r="I759">
        <f>-(Results[[#This Row],[Away Final]]-Results[[#This Row],[Home Final]])</f>
        <v>21</v>
      </c>
      <c r="J759">
        <f>IF(Results[[#This Row],[Away_Actual]]&lt;Results[[#This Row],[away_spread]],1,0)</f>
        <v>0</v>
      </c>
    </row>
    <row r="760" spans="1:10">
      <c r="A760" s="17">
        <v>44892</v>
      </c>
      <c r="B760" t="s">
        <v>152</v>
      </c>
      <c r="C760">
        <v>58</v>
      </c>
      <c r="D760">
        <v>1000</v>
      </c>
      <c r="E760" t="s">
        <v>280</v>
      </c>
      <c r="F760">
        <v>72</v>
      </c>
      <c r="G760">
        <v>-2000</v>
      </c>
      <c r="H760">
        <v>16.5</v>
      </c>
      <c r="I760">
        <f>-(Results[[#This Row],[Away Final]]-Results[[#This Row],[Home Final]])</f>
        <v>14</v>
      </c>
      <c r="J760">
        <f>IF(Results[[#This Row],[Away_Actual]]&lt;Results[[#This Row],[away_spread]],1,0)</f>
        <v>1</v>
      </c>
    </row>
    <row r="761" spans="1:10">
      <c r="A761" s="17">
        <v>44892</v>
      </c>
      <c r="B761" t="s">
        <v>261</v>
      </c>
      <c r="C761">
        <v>59</v>
      </c>
      <c r="D761">
        <v>750</v>
      </c>
      <c r="E761" t="s">
        <v>232</v>
      </c>
      <c r="F761">
        <v>73</v>
      </c>
      <c r="G761">
        <v>-1200</v>
      </c>
      <c r="H761">
        <v>13.5</v>
      </c>
      <c r="I761">
        <f>-(Results[[#This Row],[Away Final]]-Results[[#This Row],[Home Final]])</f>
        <v>14</v>
      </c>
      <c r="J761">
        <f>IF(Results[[#This Row],[Away_Actual]]&lt;Results[[#This Row],[away_spread]],1,0)</f>
        <v>0</v>
      </c>
    </row>
    <row r="762" spans="1:10">
      <c r="A762" s="17">
        <v>44892</v>
      </c>
      <c r="B762" t="s">
        <v>240</v>
      </c>
      <c r="C762">
        <v>63</v>
      </c>
      <c r="D762">
        <v>170</v>
      </c>
      <c r="E762" t="s">
        <v>64</v>
      </c>
      <c r="F762">
        <v>70</v>
      </c>
      <c r="G762">
        <v>-190</v>
      </c>
      <c r="H762">
        <v>4.5</v>
      </c>
      <c r="I762">
        <f>-(Results[[#This Row],[Away Final]]-Results[[#This Row],[Home Final]])</f>
        <v>7</v>
      </c>
      <c r="J762">
        <f>IF(Results[[#This Row],[Away_Actual]]&lt;Results[[#This Row],[away_spread]],1,0)</f>
        <v>0</v>
      </c>
    </row>
    <row r="763" spans="1:10">
      <c r="A763" s="17">
        <v>44892</v>
      </c>
      <c r="B763" t="s">
        <v>238</v>
      </c>
      <c r="C763">
        <v>62</v>
      </c>
      <c r="D763">
        <v>-130</v>
      </c>
      <c r="E763" t="s">
        <v>229</v>
      </c>
      <c r="F763">
        <v>57</v>
      </c>
      <c r="G763">
        <v>110</v>
      </c>
      <c r="H763">
        <v>-1.5</v>
      </c>
      <c r="I763">
        <f>-(Results[[#This Row],[Away Final]]-Results[[#This Row],[Home Final]])</f>
        <v>-5</v>
      </c>
      <c r="J763">
        <f>IF(Results[[#This Row],[Away_Actual]]&lt;Results[[#This Row],[away_spread]],1,0)</f>
        <v>1</v>
      </c>
    </row>
    <row r="764" spans="1:10">
      <c r="A764" s="17">
        <v>44892</v>
      </c>
      <c r="C764">
        <v>77</v>
      </c>
      <c r="D764">
        <v>265</v>
      </c>
      <c r="E764" t="s">
        <v>221</v>
      </c>
      <c r="F764">
        <v>78</v>
      </c>
      <c r="G764">
        <v>-320</v>
      </c>
      <c r="H764">
        <v>7</v>
      </c>
      <c r="I764">
        <f>-(Results[[#This Row],[Away Final]]-Results[[#This Row],[Home Final]])</f>
        <v>1</v>
      </c>
      <c r="J764">
        <f>IF(Results[[#This Row],[Away_Actual]]&lt;Results[[#This Row],[away_spread]],1,0)</f>
        <v>1</v>
      </c>
    </row>
    <row r="765" spans="1:10">
      <c r="A765" s="17">
        <v>44892</v>
      </c>
      <c r="B765" t="s">
        <v>412</v>
      </c>
      <c r="C765">
        <v>78</v>
      </c>
      <c r="D765">
        <v>160</v>
      </c>
      <c r="F765">
        <v>77</v>
      </c>
      <c r="G765">
        <v>-180</v>
      </c>
      <c r="H765">
        <v>4.5</v>
      </c>
      <c r="I765">
        <f>-(Results[[#This Row],[Away Final]]-Results[[#This Row],[Home Final]])</f>
        <v>-1</v>
      </c>
      <c r="J765">
        <f>IF(Results[[#This Row],[Away_Actual]]&lt;Results[[#This Row],[away_spread]],1,0)</f>
        <v>1</v>
      </c>
    </row>
    <row r="766" spans="1:10">
      <c r="A766" s="17">
        <v>44892</v>
      </c>
      <c r="B766" t="s">
        <v>365</v>
      </c>
      <c r="C766">
        <v>85</v>
      </c>
      <c r="D766">
        <v>140</v>
      </c>
      <c r="E766" t="s">
        <v>119</v>
      </c>
      <c r="F766">
        <v>87</v>
      </c>
      <c r="G766">
        <v>-160</v>
      </c>
      <c r="H766">
        <v>3</v>
      </c>
      <c r="I766">
        <f>-(Results[[#This Row],[Away Final]]-Results[[#This Row],[Home Final]])</f>
        <v>2</v>
      </c>
      <c r="J766">
        <f>IF(Results[[#This Row],[Away_Actual]]&lt;Results[[#This Row],[away_spread]],1,0)</f>
        <v>1</v>
      </c>
    </row>
    <row r="767" spans="1:10">
      <c r="A767" s="17">
        <v>44892</v>
      </c>
      <c r="B767" t="s">
        <v>255</v>
      </c>
      <c r="C767">
        <v>71</v>
      </c>
      <c r="D767">
        <v>-190</v>
      </c>
      <c r="E767" t="s">
        <v>188</v>
      </c>
      <c r="F767">
        <v>83</v>
      </c>
      <c r="G767">
        <v>170</v>
      </c>
      <c r="H767">
        <v>-4.5</v>
      </c>
      <c r="I767">
        <f>-(Results[[#This Row],[Away Final]]-Results[[#This Row],[Home Final]])</f>
        <v>12</v>
      </c>
      <c r="J767">
        <f>IF(Results[[#This Row],[Away_Actual]]&lt;Results[[#This Row],[away_spread]],1,0)</f>
        <v>0</v>
      </c>
    </row>
    <row r="768" spans="1:10">
      <c r="A768" s="17">
        <v>44892</v>
      </c>
      <c r="B768" t="s">
        <v>348</v>
      </c>
      <c r="C768">
        <v>69</v>
      </c>
      <c r="D768">
        <v>-160</v>
      </c>
      <c r="E768" t="s">
        <v>79</v>
      </c>
      <c r="F768">
        <v>53</v>
      </c>
      <c r="G768">
        <v>140</v>
      </c>
      <c r="H768">
        <v>-3.5</v>
      </c>
      <c r="I768">
        <f>-(Results[[#This Row],[Away Final]]-Results[[#This Row],[Home Final]])</f>
        <v>-16</v>
      </c>
      <c r="J768">
        <f>IF(Results[[#This Row],[Away_Actual]]&lt;Results[[#This Row],[away_spread]],1,0)</f>
        <v>1</v>
      </c>
    </row>
    <row r="769" spans="1:10">
      <c r="A769" s="17">
        <v>44892</v>
      </c>
      <c r="B769" t="s">
        <v>100</v>
      </c>
      <c r="C769">
        <v>54</v>
      </c>
      <c r="D769">
        <v>1100</v>
      </c>
      <c r="E769" t="s">
        <v>208</v>
      </c>
      <c r="F769">
        <v>76</v>
      </c>
      <c r="G769">
        <v>-2500</v>
      </c>
      <c r="H769">
        <v>17</v>
      </c>
      <c r="I769">
        <f>-(Results[[#This Row],[Away Final]]-Results[[#This Row],[Home Final]])</f>
        <v>22</v>
      </c>
      <c r="J769">
        <f>IF(Results[[#This Row],[Away_Actual]]&lt;Results[[#This Row],[away_spread]],1,0)</f>
        <v>0</v>
      </c>
    </row>
    <row r="770" spans="1:10">
      <c r="A770" s="17">
        <v>44892</v>
      </c>
      <c r="B770" t="s">
        <v>189</v>
      </c>
      <c r="C770">
        <v>77</v>
      </c>
      <c r="D770">
        <v>125</v>
      </c>
      <c r="E770" t="s">
        <v>192</v>
      </c>
      <c r="F770">
        <v>81</v>
      </c>
      <c r="G770">
        <v>-145</v>
      </c>
      <c r="H770">
        <v>2.5</v>
      </c>
      <c r="I770">
        <f>-(Results[[#This Row],[Away Final]]-Results[[#This Row],[Home Final]])</f>
        <v>4</v>
      </c>
      <c r="J770">
        <f>IF(Results[[#This Row],[Away_Actual]]&lt;Results[[#This Row],[away_spread]],1,0)</f>
        <v>0</v>
      </c>
    </row>
    <row r="771" spans="1:10">
      <c r="A771" s="17">
        <v>44892</v>
      </c>
      <c r="B771" t="s">
        <v>357</v>
      </c>
      <c r="C771">
        <v>76</v>
      </c>
      <c r="D771">
        <v>310</v>
      </c>
      <c r="E771" t="s">
        <v>154</v>
      </c>
      <c r="F771">
        <v>80</v>
      </c>
      <c r="G771">
        <v>-370</v>
      </c>
      <c r="H771">
        <v>8</v>
      </c>
      <c r="I771">
        <f>-(Results[[#This Row],[Away Final]]-Results[[#This Row],[Home Final]])</f>
        <v>4</v>
      </c>
      <c r="J771">
        <f>IF(Results[[#This Row],[Away_Actual]]&lt;Results[[#This Row],[away_spread]],1,0)</f>
        <v>1</v>
      </c>
    </row>
    <row r="772" spans="1:10">
      <c r="A772" s="17">
        <v>44892</v>
      </c>
      <c r="B772" t="s">
        <v>115</v>
      </c>
      <c r="C772">
        <v>60</v>
      </c>
      <c r="D772">
        <v>1500</v>
      </c>
      <c r="E772" t="s">
        <v>374</v>
      </c>
      <c r="F772">
        <v>81</v>
      </c>
      <c r="G772">
        <v>-5000</v>
      </c>
      <c r="H772">
        <v>22.5</v>
      </c>
      <c r="I772">
        <f>-(Results[[#This Row],[Away Final]]-Results[[#This Row],[Home Final]])</f>
        <v>21</v>
      </c>
      <c r="J772">
        <f>IF(Results[[#This Row],[Away_Actual]]&lt;Results[[#This Row],[away_spread]],1,0)</f>
        <v>1</v>
      </c>
    </row>
    <row r="773" spans="1:10">
      <c r="A773" s="17">
        <v>44892</v>
      </c>
      <c r="B773" t="s">
        <v>162</v>
      </c>
      <c r="C773">
        <v>50</v>
      </c>
      <c r="D773">
        <v>1400</v>
      </c>
      <c r="E773" t="s">
        <v>254</v>
      </c>
      <c r="F773">
        <v>75</v>
      </c>
      <c r="G773">
        <v>-4000</v>
      </c>
      <c r="H773">
        <v>18.5</v>
      </c>
      <c r="I773">
        <f>-(Results[[#This Row],[Away Final]]-Results[[#This Row],[Home Final]])</f>
        <v>25</v>
      </c>
      <c r="J773">
        <f>IF(Results[[#This Row],[Away_Actual]]&lt;Results[[#This Row],[away_spread]],1,0)</f>
        <v>0</v>
      </c>
    </row>
    <row r="774" spans="1:10">
      <c r="A774" s="17">
        <v>44892</v>
      </c>
      <c r="B774" t="s">
        <v>262</v>
      </c>
      <c r="C774">
        <v>63</v>
      </c>
      <c r="D774">
        <v>235</v>
      </c>
      <c r="E774" t="s">
        <v>244</v>
      </c>
      <c r="F774">
        <v>77</v>
      </c>
      <c r="G774">
        <v>-275</v>
      </c>
      <c r="H774">
        <v>6</v>
      </c>
      <c r="I774">
        <f>-(Results[[#This Row],[Away Final]]-Results[[#This Row],[Home Final]])</f>
        <v>14</v>
      </c>
      <c r="J774">
        <f>IF(Results[[#This Row],[Away_Actual]]&lt;Results[[#This Row],[away_spread]],1,0)</f>
        <v>0</v>
      </c>
    </row>
    <row r="775" spans="1:10">
      <c r="A775" s="17">
        <v>44892</v>
      </c>
      <c r="B775" t="s">
        <v>387</v>
      </c>
      <c r="C775">
        <v>46</v>
      </c>
      <c r="D775">
        <v>-175</v>
      </c>
      <c r="E775" t="s">
        <v>171</v>
      </c>
      <c r="F775">
        <v>67</v>
      </c>
      <c r="G775">
        <v>155</v>
      </c>
      <c r="H775">
        <v>-4</v>
      </c>
      <c r="I775">
        <f>-(Results[[#This Row],[Away Final]]-Results[[#This Row],[Home Final]])</f>
        <v>21</v>
      </c>
      <c r="J775">
        <f>IF(Results[[#This Row],[Away_Actual]]&lt;Results[[#This Row],[away_spread]],1,0)</f>
        <v>0</v>
      </c>
    </row>
    <row r="776" spans="1:10">
      <c r="A776" s="17">
        <v>44892</v>
      </c>
      <c r="B776" t="s">
        <v>151</v>
      </c>
      <c r="C776">
        <v>53</v>
      </c>
      <c r="D776">
        <v>1500</v>
      </c>
      <c r="E776" t="s">
        <v>288</v>
      </c>
      <c r="F776">
        <v>78</v>
      </c>
      <c r="G776">
        <v>-5000</v>
      </c>
      <c r="H776">
        <v>20.5</v>
      </c>
      <c r="I776">
        <f>-(Results[[#This Row],[Away Final]]-Results[[#This Row],[Home Final]])</f>
        <v>25</v>
      </c>
      <c r="J776">
        <f>IF(Results[[#This Row],[Away_Actual]]&lt;Results[[#This Row],[away_spread]],1,0)</f>
        <v>0</v>
      </c>
    </row>
    <row r="777" spans="1:10">
      <c r="A777" s="17">
        <v>44892</v>
      </c>
      <c r="B777" t="s">
        <v>191</v>
      </c>
      <c r="C777">
        <v>74</v>
      </c>
      <c r="D777">
        <v>700</v>
      </c>
      <c r="E777" t="s">
        <v>392</v>
      </c>
      <c r="F777">
        <v>98</v>
      </c>
      <c r="G777">
        <v>-1100</v>
      </c>
      <c r="H777">
        <v>14</v>
      </c>
      <c r="I777">
        <f>-(Results[[#This Row],[Away Final]]-Results[[#This Row],[Home Final]])</f>
        <v>24</v>
      </c>
      <c r="J777">
        <f>IF(Results[[#This Row],[Away_Actual]]&lt;Results[[#This Row],[away_spread]],1,0)</f>
        <v>0</v>
      </c>
    </row>
    <row r="778" spans="1:10">
      <c r="A778" s="17">
        <v>44892</v>
      </c>
      <c r="B778" t="s">
        <v>113</v>
      </c>
      <c r="C778">
        <v>77</v>
      </c>
      <c r="D778">
        <v>475</v>
      </c>
      <c r="E778" t="s">
        <v>144</v>
      </c>
      <c r="F778">
        <v>85</v>
      </c>
      <c r="G778">
        <v>-650</v>
      </c>
      <c r="H778">
        <v>10</v>
      </c>
      <c r="I778">
        <f>-(Results[[#This Row],[Away Final]]-Results[[#This Row],[Home Final]])</f>
        <v>8</v>
      </c>
      <c r="J778">
        <f>IF(Results[[#This Row],[Away_Actual]]&lt;Results[[#This Row],[away_spread]],1,0)</f>
        <v>1</v>
      </c>
    </row>
    <row r="779" spans="1:10">
      <c r="A779" s="17">
        <v>44892</v>
      </c>
      <c r="B779" t="s">
        <v>61</v>
      </c>
      <c r="C779">
        <v>68</v>
      </c>
      <c r="D779">
        <v>-125</v>
      </c>
      <c r="E779" t="s">
        <v>30</v>
      </c>
      <c r="F779">
        <v>66</v>
      </c>
      <c r="G779">
        <v>105</v>
      </c>
      <c r="H779">
        <v>-2</v>
      </c>
      <c r="I779">
        <f>-(Results[[#This Row],[Away Final]]-Results[[#This Row],[Home Final]])</f>
        <v>-2</v>
      </c>
      <c r="J779">
        <f>IF(Results[[#This Row],[Away_Actual]]&lt;Results[[#This Row],[away_spread]],1,0)</f>
        <v>0</v>
      </c>
    </row>
    <row r="780" spans="1:10">
      <c r="A780" s="17">
        <v>44892</v>
      </c>
      <c r="B780" t="s">
        <v>355</v>
      </c>
      <c r="C780">
        <v>61</v>
      </c>
      <c r="D780">
        <v>330</v>
      </c>
      <c r="E780" t="s">
        <v>251</v>
      </c>
      <c r="F780">
        <v>73</v>
      </c>
      <c r="G780">
        <v>-400</v>
      </c>
      <c r="H780">
        <v>8.5</v>
      </c>
      <c r="I780">
        <f>-(Results[[#This Row],[Away Final]]-Results[[#This Row],[Home Final]])</f>
        <v>12</v>
      </c>
      <c r="J780">
        <f>IF(Results[[#This Row],[Away_Actual]]&lt;Results[[#This Row],[away_spread]],1,0)</f>
        <v>0</v>
      </c>
    </row>
    <row r="781" spans="1:10">
      <c r="A781" s="17">
        <v>44892</v>
      </c>
      <c r="B781" t="s">
        <v>148</v>
      </c>
      <c r="C781">
        <v>66</v>
      </c>
      <c r="D781">
        <v>170</v>
      </c>
      <c r="E781" t="s">
        <v>41</v>
      </c>
      <c r="F781">
        <v>63</v>
      </c>
      <c r="G781">
        <v>-190</v>
      </c>
      <c r="H781">
        <v>4</v>
      </c>
      <c r="I781">
        <f>-(Results[[#This Row],[Away Final]]-Results[[#This Row],[Home Final]])</f>
        <v>-3</v>
      </c>
      <c r="J781">
        <f>IF(Results[[#This Row],[Away_Actual]]&lt;Results[[#This Row],[away_spread]],1,0)</f>
        <v>1</v>
      </c>
    </row>
    <row r="782" spans="1:10">
      <c r="A782" s="17">
        <v>44892</v>
      </c>
      <c r="B782" t="s">
        <v>22</v>
      </c>
      <c r="C782">
        <v>47</v>
      </c>
      <c r="D782">
        <v>400</v>
      </c>
      <c r="E782" t="s">
        <v>301</v>
      </c>
      <c r="F782">
        <v>62</v>
      </c>
      <c r="G782">
        <v>-500</v>
      </c>
      <c r="H782">
        <v>9</v>
      </c>
      <c r="I782">
        <f>-(Results[[#This Row],[Away Final]]-Results[[#This Row],[Home Final]])</f>
        <v>15</v>
      </c>
      <c r="J782">
        <f>IF(Results[[#This Row],[Away_Actual]]&lt;Results[[#This Row],[away_spread]],1,0)</f>
        <v>0</v>
      </c>
    </row>
    <row r="783" spans="1:10">
      <c r="A783" s="17">
        <v>44892</v>
      </c>
      <c r="B783" t="s">
        <v>327</v>
      </c>
      <c r="C783">
        <v>49</v>
      </c>
      <c r="D783">
        <v>210</v>
      </c>
      <c r="E783" t="s">
        <v>340</v>
      </c>
      <c r="F783">
        <v>53</v>
      </c>
      <c r="G783">
        <v>-250</v>
      </c>
      <c r="H783">
        <v>6</v>
      </c>
      <c r="I783">
        <f>-(Results[[#This Row],[Away Final]]-Results[[#This Row],[Home Final]])</f>
        <v>4</v>
      </c>
      <c r="J783">
        <f>IF(Results[[#This Row],[Away_Actual]]&lt;Results[[#This Row],[away_spread]],1,0)</f>
        <v>1</v>
      </c>
    </row>
    <row r="784" spans="1:10">
      <c r="A784" s="17">
        <v>44892</v>
      </c>
      <c r="B784" t="s">
        <v>215</v>
      </c>
      <c r="C784">
        <v>57</v>
      </c>
      <c r="D784">
        <v>-220</v>
      </c>
      <c r="E784" t="s">
        <v>400</v>
      </c>
      <c r="F784">
        <v>73</v>
      </c>
      <c r="G784">
        <v>190</v>
      </c>
      <c r="H784">
        <v>-5</v>
      </c>
      <c r="I784">
        <f>-(Results[[#This Row],[Away Final]]-Results[[#This Row],[Home Final]])</f>
        <v>16</v>
      </c>
      <c r="J784">
        <f>IF(Results[[#This Row],[Away_Actual]]&lt;Results[[#This Row],[away_spread]],1,0)</f>
        <v>0</v>
      </c>
    </row>
    <row r="785" spans="1:10">
      <c r="A785" s="17">
        <v>44892</v>
      </c>
      <c r="B785" t="s">
        <v>410</v>
      </c>
      <c r="C785">
        <v>60</v>
      </c>
      <c r="D785">
        <v>140</v>
      </c>
      <c r="E785" t="s">
        <v>325</v>
      </c>
      <c r="F785">
        <v>68</v>
      </c>
      <c r="G785">
        <v>-160</v>
      </c>
      <c r="H785">
        <v>3</v>
      </c>
      <c r="I785">
        <f>-(Results[[#This Row],[Away Final]]-Results[[#This Row],[Home Final]])</f>
        <v>8</v>
      </c>
      <c r="J785">
        <f>IF(Results[[#This Row],[Away_Actual]]&lt;Results[[#This Row],[away_spread]],1,0)</f>
        <v>0</v>
      </c>
    </row>
    <row r="786" spans="1:10">
      <c r="A786" s="17">
        <v>44892</v>
      </c>
      <c r="B786" t="s">
        <v>247</v>
      </c>
      <c r="C786">
        <v>66</v>
      </c>
      <c r="D786">
        <v>210</v>
      </c>
      <c r="E786" t="s">
        <v>277</v>
      </c>
      <c r="F786">
        <v>86</v>
      </c>
      <c r="G786">
        <v>-250</v>
      </c>
      <c r="H786">
        <v>6</v>
      </c>
      <c r="I786">
        <f>-(Results[[#This Row],[Away Final]]-Results[[#This Row],[Home Final]])</f>
        <v>20</v>
      </c>
      <c r="J786">
        <f>IF(Results[[#This Row],[Away_Actual]]&lt;Results[[#This Row],[away_spread]],1,0)</f>
        <v>0</v>
      </c>
    </row>
    <row r="787" spans="1:10">
      <c r="A787" s="17">
        <v>44892</v>
      </c>
      <c r="B787" t="s">
        <v>132</v>
      </c>
      <c r="C787">
        <v>62</v>
      </c>
      <c r="D787">
        <v>375</v>
      </c>
      <c r="E787" t="s">
        <v>260</v>
      </c>
      <c r="F787">
        <v>65</v>
      </c>
      <c r="G787">
        <v>-450</v>
      </c>
      <c r="H787">
        <v>9</v>
      </c>
      <c r="I787">
        <f>-(Results[[#This Row],[Away Final]]-Results[[#This Row],[Home Final]])</f>
        <v>3</v>
      </c>
      <c r="J787">
        <f>IF(Results[[#This Row],[Away_Actual]]&lt;Results[[#This Row],[away_spread]],1,0)</f>
        <v>1</v>
      </c>
    </row>
    <row r="788" spans="1:10">
      <c r="A788" s="17">
        <v>44892</v>
      </c>
      <c r="B788" t="s">
        <v>204</v>
      </c>
      <c r="C788">
        <v>56</v>
      </c>
      <c r="D788">
        <v>-110</v>
      </c>
      <c r="E788" t="s">
        <v>210</v>
      </c>
      <c r="F788">
        <v>59</v>
      </c>
      <c r="G788">
        <v>-110</v>
      </c>
      <c r="H788">
        <v>2</v>
      </c>
      <c r="I788">
        <f>-(Results[[#This Row],[Away Final]]-Results[[#This Row],[Home Final]])</f>
        <v>3</v>
      </c>
      <c r="J788">
        <f>IF(Results[[#This Row],[Away_Actual]]&lt;Results[[#This Row],[away_spread]],1,0)</f>
        <v>0</v>
      </c>
    </row>
    <row r="789" spans="1:10">
      <c r="A789" s="17">
        <v>44892</v>
      </c>
      <c r="B789" t="s">
        <v>20</v>
      </c>
      <c r="C789">
        <v>66</v>
      </c>
      <c r="D789">
        <v>-125</v>
      </c>
      <c r="E789" t="s">
        <v>300</v>
      </c>
      <c r="F789">
        <v>64</v>
      </c>
      <c r="G789">
        <v>105</v>
      </c>
      <c r="H789">
        <v>-2</v>
      </c>
      <c r="I789">
        <f>-(Results[[#This Row],[Away Final]]-Results[[#This Row],[Home Final]])</f>
        <v>-2</v>
      </c>
      <c r="J789">
        <f>IF(Results[[#This Row],[Away_Actual]]&lt;Results[[#This Row],[away_spread]],1,0)</f>
        <v>0</v>
      </c>
    </row>
    <row r="790" spans="1:10">
      <c r="A790" s="17">
        <v>44892</v>
      </c>
      <c r="B790" t="s">
        <v>353</v>
      </c>
      <c r="C790">
        <v>73</v>
      </c>
      <c r="D790">
        <v>135</v>
      </c>
      <c r="E790" t="s">
        <v>131</v>
      </c>
      <c r="F790">
        <v>86</v>
      </c>
      <c r="G790">
        <v>-155</v>
      </c>
      <c r="H790">
        <v>3</v>
      </c>
      <c r="I790">
        <f>-(Results[[#This Row],[Away Final]]-Results[[#This Row],[Home Final]])</f>
        <v>13</v>
      </c>
      <c r="J790">
        <f>IF(Results[[#This Row],[Away_Actual]]&lt;Results[[#This Row],[away_spread]],1,0)</f>
        <v>0</v>
      </c>
    </row>
    <row r="791" spans="1:10">
      <c r="A791" s="17">
        <v>44892</v>
      </c>
      <c r="B791" t="s">
        <v>407</v>
      </c>
      <c r="C791">
        <v>60</v>
      </c>
      <c r="D791">
        <v>235</v>
      </c>
      <c r="E791" t="s">
        <v>38</v>
      </c>
      <c r="F791">
        <v>65</v>
      </c>
      <c r="G791">
        <v>-275</v>
      </c>
      <c r="H791">
        <v>6.5</v>
      </c>
      <c r="I791">
        <f>-(Results[[#This Row],[Away Final]]-Results[[#This Row],[Home Final]])</f>
        <v>5</v>
      </c>
      <c r="J791">
        <f>IF(Results[[#This Row],[Away_Actual]]&lt;Results[[#This Row],[away_spread]],1,0)</f>
        <v>1</v>
      </c>
    </row>
    <row r="792" spans="1:10">
      <c r="A792" s="17">
        <v>44892</v>
      </c>
      <c r="B792" t="s">
        <v>368</v>
      </c>
      <c r="C792">
        <v>84</v>
      </c>
      <c r="D792">
        <v>-420</v>
      </c>
      <c r="E792" t="s">
        <v>167</v>
      </c>
      <c r="F792">
        <v>70</v>
      </c>
      <c r="G792">
        <v>350</v>
      </c>
      <c r="H792">
        <v>-8.5</v>
      </c>
      <c r="I792">
        <f>-(Results[[#This Row],[Away Final]]-Results[[#This Row],[Home Final]])</f>
        <v>-14</v>
      </c>
      <c r="J792">
        <f>IF(Results[[#This Row],[Away_Actual]]&lt;Results[[#This Row],[away_spread]],1,0)</f>
        <v>1</v>
      </c>
    </row>
    <row r="793" spans="1:10">
      <c r="A793" s="17">
        <v>44892</v>
      </c>
      <c r="B793" t="s">
        <v>164</v>
      </c>
      <c r="C793">
        <v>92</v>
      </c>
      <c r="D793">
        <v>-120</v>
      </c>
      <c r="E793" t="s">
        <v>84</v>
      </c>
      <c r="F793">
        <v>82</v>
      </c>
      <c r="G793">
        <v>100</v>
      </c>
      <c r="H793">
        <v>-1.5</v>
      </c>
      <c r="I793">
        <f>-(Results[[#This Row],[Away Final]]-Results[[#This Row],[Home Final]])</f>
        <v>-10</v>
      </c>
      <c r="J793">
        <f>IF(Results[[#This Row],[Away_Actual]]&lt;Results[[#This Row],[away_spread]],1,0)</f>
        <v>1</v>
      </c>
    </row>
    <row r="794" spans="1:10">
      <c r="A794" s="17">
        <v>44892</v>
      </c>
      <c r="B794" t="s">
        <v>258</v>
      </c>
      <c r="C794">
        <v>75</v>
      </c>
      <c r="D794">
        <v>550</v>
      </c>
      <c r="E794" t="s">
        <v>43</v>
      </c>
      <c r="F794">
        <v>78</v>
      </c>
      <c r="G794">
        <v>-800</v>
      </c>
      <c r="H794">
        <v>12.5</v>
      </c>
      <c r="I794">
        <f>-(Results[[#This Row],[Away Final]]-Results[[#This Row],[Home Final]])</f>
        <v>3</v>
      </c>
      <c r="J794">
        <f>IF(Results[[#This Row],[Away_Actual]]&lt;Results[[#This Row],[away_spread]],1,0)</f>
        <v>1</v>
      </c>
    </row>
    <row r="795" spans="1:10">
      <c r="A795" s="17">
        <v>44893</v>
      </c>
      <c r="B795" t="s">
        <v>145</v>
      </c>
      <c r="C795">
        <v>62</v>
      </c>
      <c r="D795">
        <v>260</v>
      </c>
      <c r="E795" t="s">
        <v>206</v>
      </c>
      <c r="F795">
        <v>58</v>
      </c>
      <c r="G795">
        <v>-310</v>
      </c>
      <c r="H795">
        <v>7</v>
      </c>
      <c r="I795">
        <f>-(Results[[#This Row],[Away Final]]-Results[[#This Row],[Home Final]])</f>
        <v>-4</v>
      </c>
      <c r="J795">
        <f>IF(Results[[#This Row],[Away_Actual]]&lt;Results[[#This Row],[away_spread]],1,0)</f>
        <v>1</v>
      </c>
    </row>
    <row r="796" spans="1:10">
      <c r="A796" s="17">
        <v>44893</v>
      </c>
      <c r="B796" t="s">
        <v>118</v>
      </c>
      <c r="C796">
        <v>60</v>
      </c>
      <c r="D796">
        <v>165</v>
      </c>
      <c r="E796" t="s">
        <v>408</v>
      </c>
      <c r="F796">
        <v>78</v>
      </c>
      <c r="G796">
        <v>-185</v>
      </c>
      <c r="H796">
        <v>4.5</v>
      </c>
      <c r="I796">
        <f>-(Results[[#This Row],[Away Final]]-Results[[#This Row],[Home Final]])</f>
        <v>18</v>
      </c>
      <c r="J796">
        <f>IF(Results[[#This Row],[Away_Actual]]&lt;Results[[#This Row],[away_spread]],1,0)</f>
        <v>0</v>
      </c>
    </row>
    <row r="797" spans="1:10">
      <c r="A797" s="17">
        <v>44893</v>
      </c>
      <c r="C797">
        <v>66</v>
      </c>
      <c r="D797">
        <v>170</v>
      </c>
      <c r="F797">
        <v>77</v>
      </c>
      <c r="G797">
        <v>-190</v>
      </c>
      <c r="H797">
        <v>4.5</v>
      </c>
      <c r="I797">
        <f>-(Results[[#This Row],[Away Final]]-Results[[#This Row],[Home Final]])</f>
        <v>11</v>
      </c>
      <c r="J797">
        <f>IF(Results[[#This Row],[Away_Actual]]&lt;Results[[#This Row],[away_spread]],1,0)</f>
        <v>0</v>
      </c>
    </row>
    <row r="798" spans="1:10">
      <c r="A798" s="17">
        <v>44893</v>
      </c>
      <c r="B798" t="s">
        <v>90</v>
      </c>
      <c r="C798">
        <v>83</v>
      </c>
      <c r="D798">
        <v>340</v>
      </c>
      <c r="F798">
        <v>86</v>
      </c>
      <c r="G798">
        <v>-410</v>
      </c>
      <c r="H798">
        <v>9.5</v>
      </c>
      <c r="I798">
        <f>-(Results[[#This Row],[Away Final]]-Results[[#This Row],[Home Final]])</f>
        <v>3</v>
      </c>
      <c r="J798">
        <f>IF(Results[[#This Row],[Away_Actual]]&lt;Results[[#This Row],[away_spread]],1,0)</f>
        <v>1</v>
      </c>
    </row>
    <row r="799" spans="1:10">
      <c r="A799" s="17">
        <v>44893</v>
      </c>
      <c r="B799" t="s">
        <v>347</v>
      </c>
      <c r="C799">
        <v>68</v>
      </c>
      <c r="D799">
        <v>165</v>
      </c>
      <c r="E799" t="s">
        <v>377</v>
      </c>
      <c r="F799">
        <v>71</v>
      </c>
      <c r="G799">
        <v>-185</v>
      </c>
      <c r="H799">
        <v>4</v>
      </c>
      <c r="I799">
        <f>-(Results[[#This Row],[Away Final]]-Results[[#This Row],[Home Final]])</f>
        <v>3</v>
      </c>
      <c r="J799">
        <f>IF(Results[[#This Row],[Away_Actual]]&lt;Results[[#This Row],[away_spread]],1,0)</f>
        <v>1</v>
      </c>
    </row>
    <row r="800" spans="1:10">
      <c r="A800" s="17">
        <v>44893</v>
      </c>
      <c r="B800" t="s">
        <v>127</v>
      </c>
      <c r="C800">
        <v>55</v>
      </c>
      <c r="D800">
        <v>2000</v>
      </c>
      <c r="E800" t="s">
        <v>404</v>
      </c>
      <c r="F800">
        <v>87</v>
      </c>
      <c r="G800">
        <v>-10000</v>
      </c>
      <c r="H800">
        <v>25.5</v>
      </c>
      <c r="I800">
        <f>-(Results[[#This Row],[Away Final]]-Results[[#This Row],[Home Final]])</f>
        <v>32</v>
      </c>
      <c r="J800">
        <f>IF(Results[[#This Row],[Away_Actual]]&lt;Results[[#This Row],[away_spread]],1,0)</f>
        <v>0</v>
      </c>
    </row>
    <row r="801" spans="1:10">
      <c r="A801" s="17">
        <v>44893</v>
      </c>
      <c r="B801" t="s">
        <v>161</v>
      </c>
      <c r="C801">
        <v>62</v>
      </c>
      <c r="D801">
        <v>260</v>
      </c>
      <c r="F801">
        <v>68</v>
      </c>
      <c r="G801">
        <v>-310</v>
      </c>
      <c r="H801">
        <v>7</v>
      </c>
      <c r="I801">
        <f>-(Results[[#This Row],[Away Final]]-Results[[#This Row],[Home Final]])</f>
        <v>6</v>
      </c>
      <c r="J801">
        <f>IF(Results[[#This Row],[Away_Actual]]&lt;Results[[#This Row],[away_spread]],1,0)</f>
        <v>1</v>
      </c>
    </row>
    <row r="802" spans="1:10">
      <c r="A802" s="17">
        <v>44893</v>
      </c>
      <c r="C802">
        <v>60</v>
      </c>
      <c r="D802">
        <v>1400</v>
      </c>
      <c r="E802" t="s">
        <v>176</v>
      </c>
      <c r="F802">
        <v>75</v>
      </c>
      <c r="G802">
        <v>-4000</v>
      </c>
      <c r="H802">
        <v>19.5</v>
      </c>
      <c r="I802">
        <f>-(Results[[#This Row],[Away Final]]-Results[[#This Row],[Home Final]])</f>
        <v>15</v>
      </c>
      <c r="J802">
        <f>IF(Results[[#This Row],[Away_Actual]]&lt;Results[[#This Row],[away_spread]],1,0)</f>
        <v>1</v>
      </c>
    </row>
    <row r="803" spans="1:10">
      <c r="A803" s="17">
        <v>44893</v>
      </c>
      <c r="B803" t="s">
        <v>63</v>
      </c>
      <c r="C803">
        <v>39</v>
      </c>
      <c r="D803">
        <v>270</v>
      </c>
      <c r="E803" t="s">
        <v>249</v>
      </c>
      <c r="F803">
        <v>52</v>
      </c>
      <c r="G803">
        <v>-330</v>
      </c>
      <c r="H803">
        <v>6.5</v>
      </c>
      <c r="I803">
        <f>-(Results[[#This Row],[Away Final]]-Results[[#This Row],[Home Final]])</f>
        <v>13</v>
      </c>
      <c r="J803">
        <f>IF(Results[[#This Row],[Away_Actual]]&lt;Results[[#This Row],[away_spread]],1,0)</f>
        <v>0</v>
      </c>
    </row>
    <row r="804" spans="1:10">
      <c r="A804" s="17">
        <v>44893</v>
      </c>
      <c r="B804" t="s">
        <v>233</v>
      </c>
      <c r="C804">
        <v>57</v>
      </c>
      <c r="D804">
        <v>550</v>
      </c>
      <c r="E804" t="s">
        <v>125</v>
      </c>
      <c r="F804">
        <v>67</v>
      </c>
      <c r="G804">
        <v>-800</v>
      </c>
      <c r="H804">
        <v>12.5</v>
      </c>
      <c r="I804">
        <f>-(Results[[#This Row],[Away Final]]-Results[[#This Row],[Home Final]])</f>
        <v>10</v>
      </c>
      <c r="J804">
        <f>IF(Results[[#This Row],[Away_Actual]]&lt;Results[[#This Row],[away_spread]],1,0)</f>
        <v>1</v>
      </c>
    </row>
    <row r="805" spans="1:10">
      <c r="A805" s="17">
        <v>44893</v>
      </c>
      <c r="B805" t="s">
        <v>686</v>
      </c>
      <c r="C805">
        <v>54</v>
      </c>
      <c r="D805">
        <v>1700</v>
      </c>
      <c r="E805" t="s">
        <v>195</v>
      </c>
      <c r="F805">
        <v>74</v>
      </c>
      <c r="G805">
        <v>-7000</v>
      </c>
      <c r="H805">
        <v>23</v>
      </c>
      <c r="I805">
        <f>-(Results[[#This Row],[Away Final]]-Results[[#This Row],[Home Final]])</f>
        <v>20</v>
      </c>
      <c r="J805">
        <f>IF(Results[[#This Row],[Away_Actual]]&lt;Results[[#This Row],[away_spread]],1,0)</f>
        <v>1</v>
      </c>
    </row>
    <row r="806" spans="1:10">
      <c r="A806" s="17">
        <v>44893</v>
      </c>
      <c r="B806" t="s">
        <v>17</v>
      </c>
      <c r="C806">
        <v>87</v>
      </c>
      <c r="D806">
        <v>260</v>
      </c>
      <c r="E806" t="s">
        <v>316</v>
      </c>
      <c r="F806">
        <v>58</v>
      </c>
      <c r="G806">
        <v>-310</v>
      </c>
      <c r="H806">
        <v>7</v>
      </c>
      <c r="I806">
        <f>-(Results[[#This Row],[Away Final]]-Results[[#This Row],[Home Final]])</f>
        <v>-29</v>
      </c>
      <c r="J806">
        <f>IF(Results[[#This Row],[Away_Actual]]&lt;Results[[#This Row],[away_spread]],1,0)</f>
        <v>1</v>
      </c>
    </row>
    <row r="807" spans="1:10">
      <c r="A807" s="17">
        <v>44893</v>
      </c>
      <c r="B807" t="s">
        <v>114</v>
      </c>
      <c r="C807">
        <v>68</v>
      </c>
      <c r="D807">
        <v>115</v>
      </c>
      <c r="E807" t="s">
        <v>171</v>
      </c>
      <c r="F807">
        <v>84</v>
      </c>
      <c r="G807">
        <v>-135</v>
      </c>
      <c r="H807">
        <v>2</v>
      </c>
      <c r="I807">
        <f>-(Results[[#This Row],[Away Final]]-Results[[#This Row],[Home Final]])</f>
        <v>16</v>
      </c>
      <c r="J807">
        <f>IF(Results[[#This Row],[Away_Actual]]&lt;Results[[#This Row],[away_spread]],1,0)</f>
        <v>0</v>
      </c>
    </row>
    <row r="808" spans="1:10">
      <c r="A808" s="17">
        <v>44893</v>
      </c>
      <c r="B808" t="s">
        <v>110</v>
      </c>
      <c r="C808">
        <v>61</v>
      </c>
      <c r="D808">
        <v>900</v>
      </c>
      <c r="E808" t="s">
        <v>270</v>
      </c>
      <c r="F808">
        <v>74</v>
      </c>
      <c r="G808">
        <v>-1600</v>
      </c>
      <c r="H808">
        <v>16.5</v>
      </c>
      <c r="I808">
        <f>-(Results[[#This Row],[Away Final]]-Results[[#This Row],[Home Final]])</f>
        <v>13</v>
      </c>
      <c r="J808">
        <f>IF(Results[[#This Row],[Away_Actual]]&lt;Results[[#This Row],[away_spread]],1,0)</f>
        <v>1</v>
      </c>
    </row>
    <row r="809" spans="1:10">
      <c r="A809" s="17">
        <v>44894</v>
      </c>
      <c r="B809" t="s">
        <v>224</v>
      </c>
      <c r="C809">
        <v>68</v>
      </c>
      <c r="D809" t="s">
        <v>488</v>
      </c>
      <c r="E809" t="s">
        <v>687</v>
      </c>
      <c r="F809">
        <v>95</v>
      </c>
      <c r="G809" t="s">
        <v>488</v>
      </c>
      <c r="H809">
        <v>33</v>
      </c>
      <c r="I809">
        <f>-(Results[[#This Row],[Away Final]]-Results[[#This Row],[Home Final]])</f>
        <v>27</v>
      </c>
      <c r="J809">
        <f>IF(Results[[#This Row],[Away_Actual]]&lt;Results[[#This Row],[away_spread]],1,0)</f>
        <v>1</v>
      </c>
    </row>
    <row r="810" spans="1:10">
      <c r="A810" s="17">
        <v>44894</v>
      </c>
      <c r="B810" t="s">
        <v>380</v>
      </c>
      <c r="C810">
        <v>69</v>
      </c>
      <c r="D810">
        <v>525</v>
      </c>
      <c r="E810" t="s">
        <v>209</v>
      </c>
      <c r="F810">
        <v>72</v>
      </c>
      <c r="G810">
        <v>-750</v>
      </c>
      <c r="H810">
        <v>11.5</v>
      </c>
      <c r="I810">
        <f>-(Results[[#This Row],[Away Final]]-Results[[#This Row],[Home Final]])</f>
        <v>3</v>
      </c>
      <c r="J810">
        <f>IF(Results[[#This Row],[Away_Actual]]&lt;Results[[#This Row],[away_spread]],1,0)</f>
        <v>1</v>
      </c>
    </row>
    <row r="811" spans="1:10">
      <c r="A811" s="17">
        <v>44894</v>
      </c>
      <c r="B811" t="s">
        <v>54</v>
      </c>
      <c r="C811">
        <v>78</v>
      </c>
      <c r="D811">
        <v>190</v>
      </c>
      <c r="E811" t="s">
        <v>107</v>
      </c>
      <c r="F811">
        <v>95</v>
      </c>
      <c r="G811">
        <v>-220</v>
      </c>
      <c r="H811">
        <v>6</v>
      </c>
      <c r="I811">
        <f>-(Results[[#This Row],[Away Final]]-Results[[#This Row],[Home Final]])</f>
        <v>17</v>
      </c>
      <c r="J811">
        <f>IF(Results[[#This Row],[Away_Actual]]&lt;Results[[#This Row],[away_spread]],1,0)</f>
        <v>0</v>
      </c>
    </row>
    <row r="812" spans="1:10">
      <c r="A812" s="17">
        <v>44894</v>
      </c>
      <c r="B812" t="s">
        <v>115</v>
      </c>
      <c r="C812">
        <v>41</v>
      </c>
      <c r="D812" t="s">
        <v>488</v>
      </c>
      <c r="E812" t="s">
        <v>291</v>
      </c>
      <c r="F812">
        <v>60</v>
      </c>
      <c r="G812" t="s">
        <v>488</v>
      </c>
      <c r="H812">
        <v>25.5</v>
      </c>
      <c r="I812">
        <f>-(Results[[#This Row],[Away Final]]-Results[[#This Row],[Home Final]])</f>
        <v>19</v>
      </c>
      <c r="J812">
        <f>IF(Results[[#This Row],[Away_Actual]]&lt;Results[[#This Row],[away_spread]],1,0)</f>
        <v>1</v>
      </c>
    </row>
    <row r="813" spans="1:10">
      <c r="A813" s="17">
        <v>44894</v>
      </c>
      <c r="B813" t="s">
        <v>289</v>
      </c>
      <c r="C813">
        <v>65</v>
      </c>
      <c r="D813">
        <v>1000</v>
      </c>
      <c r="E813" t="s">
        <v>346</v>
      </c>
      <c r="F813">
        <v>81</v>
      </c>
      <c r="G813">
        <v>-2000</v>
      </c>
      <c r="H813">
        <v>15.5</v>
      </c>
      <c r="I813">
        <f>-(Results[[#This Row],[Away Final]]-Results[[#This Row],[Home Final]])</f>
        <v>16</v>
      </c>
      <c r="J813">
        <f>IF(Results[[#This Row],[Away_Actual]]&lt;Results[[#This Row],[away_spread]],1,0)</f>
        <v>0</v>
      </c>
    </row>
    <row r="814" spans="1:10">
      <c r="A814" s="17">
        <v>44894</v>
      </c>
      <c r="B814" t="s">
        <v>216</v>
      </c>
      <c r="C814">
        <v>46</v>
      </c>
      <c r="D814">
        <v>1200</v>
      </c>
      <c r="E814" t="s">
        <v>293</v>
      </c>
      <c r="F814">
        <v>55</v>
      </c>
      <c r="G814">
        <v>-3000</v>
      </c>
      <c r="H814">
        <v>19</v>
      </c>
      <c r="I814">
        <f>-(Results[[#This Row],[Away Final]]-Results[[#This Row],[Home Final]])</f>
        <v>9</v>
      </c>
      <c r="J814">
        <f>IF(Results[[#This Row],[Away_Actual]]&lt;Results[[#This Row],[away_spread]],1,0)</f>
        <v>1</v>
      </c>
    </row>
    <row r="815" spans="1:10">
      <c r="A815" s="17">
        <v>44894</v>
      </c>
      <c r="B815" t="s">
        <v>406</v>
      </c>
      <c r="C815">
        <v>70</v>
      </c>
      <c r="D815">
        <v>-175</v>
      </c>
      <c r="E815" t="s">
        <v>234</v>
      </c>
      <c r="F815">
        <v>68</v>
      </c>
      <c r="G815">
        <v>155</v>
      </c>
      <c r="H815">
        <v>-4</v>
      </c>
      <c r="I815">
        <f>-(Results[[#This Row],[Away Final]]-Results[[#This Row],[Home Final]])</f>
        <v>-2</v>
      </c>
      <c r="J815">
        <f>IF(Results[[#This Row],[Away_Actual]]&lt;Results[[#This Row],[away_spread]],1,0)</f>
        <v>0</v>
      </c>
    </row>
    <row r="816" spans="1:10">
      <c r="A816" s="17">
        <v>44894</v>
      </c>
      <c r="B816" t="s">
        <v>311</v>
      </c>
      <c r="C816">
        <v>78</v>
      </c>
      <c r="D816">
        <v>210</v>
      </c>
      <c r="E816" t="s">
        <v>315</v>
      </c>
      <c r="F816">
        <v>75</v>
      </c>
      <c r="G816">
        <v>-250</v>
      </c>
      <c r="H816">
        <v>6</v>
      </c>
      <c r="I816">
        <f>-(Results[[#This Row],[Away Final]]-Results[[#This Row],[Home Final]])</f>
        <v>-3</v>
      </c>
      <c r="J816">
        <f>IF(Results[[#This Row],[Away_Actual]]&lt;Results[[#This Row],[away_spread]],1,0)</f>
        <v>1</v>
      </c>
    </row>
    <row r="817" spans="1:10">
      <c r="A817" s="17">
        <v>44894</v>
      </c>
      <c r="B817" t="s">
        <v>52</v>
      </c>
      <c r="C817">
        <v>73</v>
      </c>
      <c r="D817">
        <v>950</v>
      </c>
      <c r="E817" t="s">
        <v>264</v>
      </c>
      <c r="F817">
        <v>68</v>
      </c>
      <c r="G817">
        <v>-1800</v>
      </c>
      <c r="H817">
        <v>17</v>
      </c>
      <c r="I817">
        <f>-(Results[[#This Row],[Away Final]]-Results[[#This Row],[Home Final]])</f>
        <v>-5</v>
      </c>
      <c r="J817">
        <f>IF(Results[[#This Row],[Away_Actual]]&lt;Results[[#This Row],[away_spread]],1,0)</f>
        <v>1</v>
      </c>
    </row>
    <row r="818" spans="1:10">
      <c r="A818" s="17">
        <v>44894</v>
      </c>
      <c r="B818" t="s">
        <v>383</v>
      </c>
      <c r="C818">
        <v>62</v>
      </c>
      <c r="D818">
        <v>175</v>
      </c>
      <c r="E818" t="s">
        <v>425</v>
      </c>
      <c r="F818">
        <v>88</v>
      </c>
      <c r="G818">
        <v>-200</v>
      </c>
      <c r="H818">
        <v>4.5</v>
      </c>
      <c r="I818">
        <f>-(Results[[#This Row],[Away Final]]-Results[[#This Row],[Home Final]])</f>
        <v>26</v>
      </c>
      <c r="J818">
        <f>IF(Results[[#This Row],[Away_Actual]]&lt;Results[[#This Row],[away_spread]],1,0)</f>
        <v>0</v>
      </c>
    </row>
    <row r="819" spans="1:10">
      <c r="A819" s="17">
        <v>44894</v>
      </c>
      <c r="B819" t="s">
        <v>100</v>
      </c>
      <c r="C819">
        <v>72</v>
      </c>
      <c r="D819">
        <v>750</v>
      </c>
      <c r="E819" t="s">
        <v>183</v>
      </c>
      <c r="F819">
        <v>80</v>
      </c>
      <c r="G819">
        <v>-1200</v>
      </c>
      <c r="H819">
        <v>14</v>
      </c>
      <c r="I819">
        <f>-(Results[[#This Row],[Away Final]]-Results[[#This Row],[Home Final]])</f>
        <v>8</v>
      </c>
      <c r="J819">
        <f>IF(Results[[#This Row],[Away_Actual]]&lt;Results[[#This Row],[away_spread]],1,0)</f>
        <v>1</v>
      </c>
    </row>
    <row r="820" spans="1:10">
      <c r="A820" s="17">
        <v>44894</v>
      </c>
      <c r="B820" t="s">
        <v>69</v>
      </c>
      <c r="C820">
        <v>52</v>
      </c>
      <c r="D820" t="s">
        <v>488</v>
      </c>
      <c r="F820">
        <v>100</v>
      </c>
      <c r="G820" t="s">
        <v>488</v>
      </c>
      <c r="H820">
        <v>27</v>
      </c>
      <c r="I820">
        <f>-(Results[[#This Row],[Away Final]]-Results[[#This Row],[Home Final]])</f>
        <v>48</v>
      </c>
      <c r="J820">
        <f>IF(Results[[#This Row],[Away_Actual]]&lt;Results[[#This Row],[away_spread]],1,0)</f>
        <v>0</v>
      </c>
    </row>
    <row r="821" spans="1:10">
      <c r="A821" s="17">
        <v>44894</v>
      </c>
      <c r="B821" t="s">
        <v>64</v>
      </c>
      <c r="C821">
        <v>59</v>
      </c>
      <c r="D821">
        <v>-200</v>
      </c>
      <c r="E821" t="s">
        <v>223</v>
      </c>
      <c r="F821">
        <v>51</v>
      </c>
      <c r="G821">
        <v>175</v>
      </c>
      <c r="H821">
        <v>-4.5</v>
      </c>
      <c r="I821">
        <f>-(Results[[#This Row],[Away Final]]-Results[[#This Row],[Home Final]])</f>
        <v>-8</v>
      </c>
      <c r="J821">
        <f>IF(Results[[#This Row],[Away_Actual]]&lt;Results[[#This Row],[away_spread]],1,0)</f>
        <v>1</v>
      </c>
    </row>
    <row r="822" spans="1:10">
      <c r="A822" s="17">
        <v>44894</v>
      </c>
      <c r="B822" t="s">
        <v>333</v>
      </c>
      <c r="C822">
        <v>57</v>
      </c>
      <c r="D822">
        <v>195</v>
      </c>
      <c r="E822" t="s">
        <v>297</v>
      </c>
      <c r="F822">
        <v>72</v>
      </c>
      <c r="G822">
        <v>-230</v>
      </c>
      <c r="H822">
        <v>5.5</v>
      </c>
      <c r="I822">
        <f>-(Results[[#This Row],[Away Final]]-Results[[#This Row],[Home Final]])</f>
        <v>15</v>
      </c>
      <c r="J822">
        <f>IF(Results[[#This Row],[Away_Actual]]&lt;Results[[#This Row],[away_spread]],1,0)</f>
        <v>0</v>
      </c>
    </row>
    <row r="823" spans="1:10">
      <c r="A823" s="17">
        <v>44894</v>
      </c>
      <c r="C823">
        <v>72</v>
      </c>
      <c r="D823">
        <v>105</v>
      </c>
      <c r="E823" t="s">
        <v>108</v>
      </c>
      <c r="F823">
        <v>66</v>
      </c>
      <c r="G823">
        <v>-125</v>
      </c>
      <c r="H823">
        <v>1.5</v>
      </c>
      <c r="I823">
        <f>-(Results[[#This Row],[Away Final]]-Results[[#This Row],[Home Final]])</f>
        <v>-6</v>
      </c>
      <c r="J823">
        <f>IF(Results[[#This Row],[Away_Actual]]&lt;Results[[#This Row],[away_spread]],1,0)</f>
        <v>1</v>
      </c>
    </row>
    <row r="824" spans="1:10">
      <c r="A824" s="17">
        <v>44894</v>
      </c>
      <c r="B824" t="s">
        <v>298</v>
      </c>
      <c r="C824">
        <v>66</v>
      </c>
      <c r="D824">
        <v>-125</v>
      </c>
      <c r="E824" t="s">
        <v>56</v>
      </c>
      <c r="F824">
        <v>79</v>
      </c>
      <c r="G824">
        <v>105</v>
      </c>
      <c r="H824">
        <v>-1.5</v>
      </c>
      <c r="I824">
        <f>-(Results[[#This Row],[Away Final]]-Results[[#This Row],[Home Final]])</f>
        <v>13</v>
      </c>
      <c r="J824">
        <f>IF(Results[[#This Row],[Away_Actual]]&lt;Results[[#This Row],[away_spread]],1,0)</f>
        <v>0</v>
      </c>
    </row>
    <row r="825" spans="1:10">
      <c r="A825" s="17">
        <v>44894</v>
      </c>
      <c r="B825" t="s">
        <v>47</v>
      </c>
      <c r="C825">
        <v>70</v>
      </c>
      <c r="D825">
        <v>-240</v>
      </c>
      <c r="E825" t="s">
        <v>45</v>
      </c>
      <c r="F825">
        <v>96</v>
      </c>
      <c r="G825">
        <v>200</v>
      </c>
      <c r="H825">
        <v>-5.5</v>
      </c>
      <c r="I825">
        <f>-(Results[[#This Row],[Away Final]]-Results[[#This Row],[Home Final]])</f>
        <v>26</v>
      </c>
      <c r="J825">
        <f>IF(Results[[#This Row],[Away_Actual]]&lt;Results[[#This Row],[away_spread]],1,0)</f>
        <v>0</v>
      </c>
    </row>
    <row r="826" spans="1:10">
      <c r="A826" s="17">
        <v>44894</v>
      </c>
      <c r="B826" t="s">
        <v>389</v>
      </c>
      <c r="C826">
        <v>73</v>
      </c>
      <c r="D826">
        <v>-125</v>
      </c>
      <c r="E826" t="s">
        <v>306</v>
      </c>
      <c r="F826">
        <v>67</v>
      </c>
      <c r="G826">
        <v>105</v>
      </c>
      <c r="H826">
        <v>-1.5</v>
      </c>
      <c r="I826">
        <f>-(Results[[#This Row],[Away Final]]-Results[[#This Row],[Home Final]])</f>
        <v>-6</v>
      </c>
      <c r="J826">
        <f>IF(Results[[#This Row],[Away_Actual]]&lt;Results[[#This Row],[away_spread]],1,0)</f>
        <v>1</v>
      </c>
    </row>
    <row r="827" spans="1:10">
      <c r="A827" s="17">
        <v>44894</v>
      </c>
      <c r="B827" t="s">
        <v>361</v>
      </c>
      <c r="C827">
        <v>64</v>
      </c>
      <c r="D827">
        <v>1400</v>
      </c>
      <c r="E827" t="s">
        <v>103</v>
      </c>
      <c r="F827">
        <v>85</v>
      </c>
      <c r="G827">
        <v>-4000</v>
      </c>
      <c r="H827">
        <v>21</v>
      </c>
      <c r="I827">
        <f>-(Results[[#This Row],[Away Final]]-Results[[#This Row],[Home Final]])</f>
        <v>21</v>
      </c>
      <c r="J827">
        <f>IF(Results[[#This Row],[Away_Actual]]&lt;Results[[#This Row],[away_spread]],1,0)</f>
        <v>0</v>
      </c>
    </row>
    <row r="828" spans="1:10">
      <c r="A828" s="17">
        <v>44894</v>
      </c>
      <c r="B828" t="s">
        <v>159</v>
      </c>
      <c r="C828">
        <v>68</v>
      </c>
      <c r="D828">
        <v>165</v>
      </c>
      <c r="E828" t="s">
        <v>272</v>
      </c>
      <c r="F828">
        <v>66</v>
      </c>
      <c r="G828">
        <v>-185</v>
      </c>
      <c r="H828">
        <v>4</v>
      </c>
      <c r="I828">
        <f>-(Results[[#This Row],[Away Final]]-Results[[#This Row],[Home Final]])</f>
        <v>-2</v>
      </c>
      <c r="J828">
        <f>IF(Results[[#This Row],[Away_Actual]]&lt;Results[[#This Row],[away_spread]],1,0)</f>
        <v>1</v>
      </c>
    </row>
    <row r="829" spans="1:10">
      <c r="A829" s="17">
        <v>44894</v>
      </c>
      <c r="B829" t="s">
        <v>688</v>
      </c>
      <c r="C829">
        <v>73</v>
      </c>
      <c r="D829">
        <v>-125</v>
      </c>
      <c r="E829" t="s">
        <v>306</v>
      </c>
      <c r="F829">
        <v>67</v>
      </c>
      <c r="G829">
        <v>105</v>
      </c>
      <c r="H829">
        <v>-1.5</v>
      </c>
      <c r="I829">
        <f>-(Results[[#This Row],[Away Final]]-Results[[#This Row],[Home Final]])</f>
        <v>-6</v>
      </c>
      <c r="J829">
        <f>IF(Results[[#This Row],[Away_Actual]]&lt;Results[[#This Row],[away_spread]],1,0)</f>
        <v>1</v>
      </c>
    </row>
    <row r="830" spans="1:10">
      <c r="A830" s="17">
        <v>44894</v>
      </c>
      <c r="B830" t="s">
        <v>225</v>
      </c>
      <c r="C830">
        <v>79</v>
      </c>
      <c r="D830">
        <v>-1000</v>
      </c>
      <c r="E830" t="s">
        <v>339</v>
      </c>
      <c r="F830">
        <v>54</v>
      </c>
      <c r="G830">
        <v>650</v>
      </c>
      <c r="H830">
        <v>-13.5</v>
      </c>
      <c r="I830">
        <f>-(Results[[#This Row],[Away Final]]-Results[[#This Row],[Home Final]])</f>
        <v>-25</v>
      </c>
      <c r="J830">
        <f>IF(Results[[#This Row],[Away_Actual]]&lt;Results[[#This Row],[away_spread]],1,0)</f>
        <v>1</v>
      </c>
    </row>
    <row r="831" spans="1:10">
      <c r="A831" s="17">
        <v>44894</v>
      </c>
      <c r="B831" t="s">
        <v>257</v>
      </c>
      <c r="C831">
        <v>65</v>
      </c>
      <c r="D831">
        <v>-270</v>
      </c>
      <c r="E831" t="s">
        <v>165</v>
      </c>
      <c r="F831">
        <v>61</v>
      </c>
      <c r="G831">
        <v>230</v>
      </c>
      <c r="H831">
        <v>-6.5</v>
      </c>
      <c r="I831">
        <f>-(Results[[#This Row],[Away Final]]-Results[[#This Row],[Home Final]])</f>
        <v>-4</v>
      </c>
      <c r="J831">
        <f>IF(Results[[#This Row],[Away_Actual]]&lt;Results[[#This Row],[away_spread]],1,0)</f>
        <v>0</v>
      </c>
    </row>
    <row r="832" spans="1:10">
      <c r="A832" s="17">
        <v>44894</v>
      </c>
      <c r="B832" t="s">
        <v>384</v>
      </c>
      <c r="C832">
        <v>94</v>
      </c>
      <c r="D832">
        <v>120</v>
      </c>
      <c r="E832" t="s">
        <v>126</v>
      </c>
      <c r="F832">
        <v>101</v>
      </c>
      <c r="G832">
        <v>-140</v>
      </c>
      <c r="H832">
        <v>2</v>
      </c>
      <c r="I832">
        <f>-(Results[[#This Row],[Away Final]]-Results[[#This Row],[Home Final]])</f>
        <v>7</v>
      </c>
      <c r="J832">
        <f>IF(Results[[#This Row],[Away_Actual]]&lt;Results[[#This Row],[away_spread]],1,0)</f>
        <v>0</v>
      </c>
    </row>
    <row r="833" spans="1:10">
      <c r="A833" s="17">
        <v>44894</v>
      </c>
      <c r="B833" t="s">
        <v>214</v>
      </c>
      <c r="C833">
        <v>61</v>
      </c>
      <c r="D833">
        <v>155</v>
      </c>
      <c r="E833" t="s">
        <v>322</v>
      </c>
      <c r="F833">
        <v>72</v>
      </c>
      <c r="G833">
        <v>-175</v>
      </c>
      <c r="H833">
        <v>4</v>
      </c>
      <c r="I833">
        <f>-(Results[[#This Row],[Away Final]]-Results[[#This Row],[Home Final]])</f>
        <v>11</v>
      </c>
      <c r="J833">
        <f>IF(Results[[#This Row],[Away_Actual]]&lt;Results[[#This Row],[away_spread]],1,0)</f>
        <v>0</v>
      </c>
    </row>
    <row r="834" spans="1:10">
      <c r="A834" s="17">
        <v>44894</v>
      </c>
      <c r="B834" t="s">
        <v>189</v>
      </c>
      <c r="C834">
        <v>75</v>
      </c>
      <c r="D834">
        <v>175</v>
      </c>
      <c r="E834" t="s">
        <v>625</v>
      </c>
      <c r="F834">
        <v>65</v>
      </c>
      <c r="G834">
        <v>-200</v>
      </c>
      <c r="H834">
        <v>4.5</v>
      </c>
      <c r="I834">
        <f>-(Results[[#This Row],[Away Final]]-Results[[#This Row],[Home Final]])</f>
        <v>-10</v>
      </c>
      <c r="J834">
        <f>IF(Results[[#This Row],[Away_Actual]]&lt;Results[[#This Row],[away_spread]],1,0)</f>
        <v>1</v>
      </c>
    </row>
    <row r="835" spans="1:10">
      <c r="A835" s="17">
        <v>44894</v>
      </c>
      <c r="B835" t="s">
        <v>189</v>
      </c>
      <c r="C835">
        <v>75</v>
      </c>
      <c r="D835">
        <v>175</v>
      </c>
      <c r="E835" t="s">
        <v>370</v>
      </c>
      <c r="F835">
        <v>65</v>
      </c>
      <c r="G835">
        <v>-200</v>
      </c>
      <c r="H835">
        <v>4.5</v>
      </c>
      <c r="I835">
        <f>-(Results[[#This Row],[Away Final]]-Results[[#This Row],[Home Final]])</f>
        <v>-10</v>
      </c>
      <c r="J835">
        <f>IF(Results[[#This Row],[Away_Actual]]&lt;Results[[#This Row],[away_spread]],1,0)</f>
        <v>1</v>
      </c>
    </row>
    <row r="836" spans="1:10">
      <c r="A836" s="17">
        <v>44894</v>
      </c>
      <c r="B836" t="s">
        <v>202</v>
      </c>
      <c r="C836">
        <v>65</v>
      </c>
      <c r="D836">
        <v>290</v>
      </c>
      <c r="F836">
        <v>75</v>
      </c>
      <c r="G836">
        <v>-350</v>
      </c>
      <c r="H836">
        <v>7.5</v>
      </c>
      <c r="I836">
        <f>-(Results[[#This Row],[Away Final]]-Results[[#This Row],[Home Final]])</f>
        <v>10</v>
      </c>
      <c r="J836">
        <f>IF(Results[[#This Row],[Away_Actual]]&lt;Results[[#This Row],[away_spread]],1,0)</f>
        <v>0</v>
      </c>
    </row>
    <row r="837" spans="1:10">
      <c r="A837" s="17">
        <v>44894</v>
      </c>
      <c r="B837" t="s">
        <v>122</v>
      </c>
      <c r="C837">
        <v>88</v>
      </c>
      <c r="D837">
        <v>-140</v>
      </c>
      <c r="E837" t="s">
        <v>253</v>
      </c>
      <c r="F837">
        <v>84</v>
      </c>
      <c r="G837">
        <v>120</v>
      </c>
      <c r="H837">
        <v>-2.5</v>
      </c>
      <c r="I837">
        <f>-(Results[[#This Row],[Away Final]]-Results[[#This Row],[Home Final]])</f>
        <v>-4</v>
      </c>
      <c r="J837">
        <f>IF(Results[[#This Row],[Away_Actual]]&lt;Results[[#This Row],[away_spread]],1,0)</f>
        <v>1</v>
      </c>
    </row>
    <row r="838" spans="1:10">
      <c r="A838" s="17">
        <v>44894</v>
      </c>
      <c r="B838" t="s">
        <v>290</v>
      </c>
      <c r="C838">
        <v>44</v>
      </c>
      <c r="D838">
        <v>600</v>
      </c>
      <c r="E838" t="s">
        <v>269</v>
      </c>
      <c r="F838">
        <v>73</v>
      </c>
      <c r="G838">
        <v>-900</v>
      </c>
      <c r="H838">
        <v>13</v>
      </c>
      <c r="I838">
        <f>-(Results[[#This Row],[Away Final]]-Results[[#This Row],[Home Final]])</f>
        <v>29</v>
      </c>
      <c r="J838">
        <f>IF(Results[[#This Row],[Away_Actual]]&lt;Results[[#This Row],[away_spread]],1,0)</f>
        <v>0</v>
      </c>
    </row>
    <row r="839" spans="1:10">
      <c r="A839" s="17">
        <v>44894</v>
      </c>
      <c r="B839" t="s">
        <v>684</v>
      </c>
      <c r="C839">
        <v>68</v>
      </c>
      <c r="D839">
        <v>165</v>
      </c>
      <c r="E839" t="s">
        <v>272</v>
      </c>
      <c r="F839">
        <v>66</v>
      </c>
      <c r="G839">
        <v>-185</v>
      </c>
      <c r="H839">
        <v>4</v>
      </c>
      <c r="I839">
        <f>-(Results[[#This Row],[Away Final]]-Results[[#This Row],[Home Final]])</f>
        <v>-2</v>
      </c>
      <c r="J839">
        <f>IF(Results[[#This Row],[Away_Actual]]&lt;Results[[#This Row],[away_spread]],1,0)</f>
        <v>1</v>
      </c>
    </row>
    <row r="840" spans="1:10">
      <c r="A840" s="17">
        <v>44894</v>
      </c>
      <c r="B840" t="s">
        <v>204</v>
      </c>
      <c r="C840">
        <v>54</v>
      </c>
      <c r="D840">
        <v>300</v>
      </c>
      <c r="E840" t="s">
        <v>29</v>
      </c>
      <c r="F840">
        <v>64</v>
      </c>
      <c r="G840">
        <v>-360</v>
      </c>
      <c r="H840">
        <v>9</v>
      </c>
      <c r="I840">
        <f>-(Results[[#This Row],[Away Final]]-Results[[#This Row],[Home Final]])</f>
        <v>10</v>
      </c>
      <c r="J840">
        <f>IF(Results[[#This Row],[Away_Actual]]&lt;Results[[#This Row],[away_spread]],1,0)</f>
        <v>0</v>
      </c>
    </row>
    <row r="841" spans="1:10">
      <c r="A841" s="17">
        <v>44894</v>
      </c>
      <c r="B841" t="s">
        <v>166</v>
      </c>
      <c r="C841">
        <v>60</v>
      </c>
      <c r="D841">
        <v>240</v>
      </c>
      <c r="E841" t="s">
        <v>399</v>
      </c>
      <c r="F841">
        <v>75</v>
      </c>
      <c r="G841">
        <v>-280</v>
      </c>
      <c r="H841">
        <v>6.5</v>
      </c>
      <c r="I841">
        <f>-(Results[[#This Row],[Away Final]]-Results[[#This Row],[Home Final]])</f>
        <v>15</v>
      </c>
      <c r="J841">
        <f>IF(Results[[#This Row],[Away_Actual]]&lt;Results[[#This Row],[away_spread]],1,0)</f>
        <v>0</v>
      </c>
    </row>
    <row r="842" spans="1:10">
      <c r="A842" s="17">
        <v>44895</v>
      </c>
      <c r="B842" t="s">
        <v>410</v>
      </c>
      <c r="C842">
        <v>72</v>
      </c>
      <c r="D842">
        <v>-550</v>
      </c>
      <c r="E842" t="s">
        <v>307</v>
      </c>
      <c r="F842">
        <v>38</v>
      </c>
      <c r="G842">
        <v>425</v>
      </c>
      <c r="H842">
        <v>-10.5</v>
      </c>
      <c r="I842">
        <f>-(Results[[#This Row],[Away Final]]-Results[[#This Row],[Home Final]])</f>
        <v>-34</v>
      </c>
      <c r="J842">
        <f>IF(Results[[#This Row],[Away_Actual]]&lt;Results[[#This Row],[away_spread]],1,0)</f>
        <v>1</v>
      </c>
    </row>
    <row r="843" spans="1:10">
      <c r="A843" s="17">
        <v>44895</v>
      </c>
      <c r="B843" t="s">
        <v>329</v>
      </c>
      <c r="C843">
        <v>71</v>
      </c>
      <c r="D843">
        <v>-120</v>
      </c>
      <c r="E843" t="s">
        <v>139</v>
      </c>
      <c r="F843">
        <v>55</v>
      </c>
      <c r="G843">
        <v>100</v>
      </c>
      <c r="H843">
        <v>-1.5</v>
      </c>
      <c r="I843">
        <f>-(Results[[#This Row],[Away Final]]-Results[[#This Row],[Home Final]])</f>
        <v>-16</v>
      </c>
      <c r="J843">
        <f>IF(Results[[#This Row],[Away_Actual]]&lt;Results[[#This Row],[away_spread]],1,0)</f>
        <v>1</v>
      </c>
    </row>
    <row r="844" spans="1:10">
      <c r="A844" s="17">
        <v>44895</v>
      </c>
      <c r="B844" t="s">
        <v>689</v>
      </c>
      <c r="C844">
        <v>84</v>
      </c>
      <c r="D844">
        <v>135</v>
      </c>
      <c r="E844" t="s">
        <v>239</v>
      </c>
      <c r="F844">
        <v>70</v>
      </c>
      <c r="G844">
        <v>-155</v>
      </c>
      <c r="H844">
        <v>3</v>
      </c>
      <c r="I844">
        <f>-(Results[[#This Row],[Away Final]]-Results[[#This Row],[Home Final]])</f>
        <v>-14</v>
      </c>
      <c r="J844">
        <f>IF(Results[[#This Row],[Away_Actual]]&lt;Results[[#This Row],[away_spread]],1,0)</f>
        <v>1</v>
      </c>
    </row>
    <row r="845" spans="1:10">
      <c r="A845" s="17">
        <v>44895</v>
      </c>
      <c r="B845" t="s">
        <v>235</v>
      </c>
      <c r="C845">
        <v>51</v>
      </c>
      <c r="D845">
        <v>800</v>
      </c>
      <c r="E845" t="s">
        <v>232</v>
      </c>
      <c r="F845">
        <v>77</v>
      </c>
      <c r="G845">
        <v>-1400</v>
      </c>
      <c r="H845">
        <v>14</v>
      </c>
      <c r="I845">
        <f>-(Results[[#This Row],[Away Final]]-Results[[#This Row],[Home Final]])</f>
        <v>26</v>
      </c>
      <c r="J845">
        <f>IF(Results[[#This Row],[Away_Actual]]&lt;Results[[#This Row],[away_spread]],1,0)</f>
        <v>0</v>
      </c>
    </row>
    <row r="846" spans="1:10">
      <c r="A846" s="17">
        <v>44895</v>
      </c>
      <c r="B846" t="s">
        <v>50</v>
      </c>
      <c r="C846">
        <v>40</v>
      </c>
      <c r="D846">
        <v>650</v>
      </c>
      <c r="E846" t="s">
        <v>132</v>
      </c>
      <c r="F846">
        <v>86</v>
      </c>
      <c r="G846">
        <v>-1000</v>
      </c>
      <c r="H846">
        <v>13</v>
      </c>
      <c r="I846">
        <f>-(Results[[#This Row],[Away Final]]-Results[[#This Row],[Home Final]])</f>
        <v>46</v>
      </c>
      <c r="J846">
        <f>IF(Results[[#This Row],[Away_Actual]]&lt;Results[[#This Row],[away_spread]],1,0)</f>
        <v>0</v>
      </c>
    </row>
    <row r="847" spans="1:10">
      <c r="A847" s="17">
        <v>44895</v>
      </c>
      <c r="B847" t="s">
        <v>154</v>
      </c>
      <c r="C847">
        <v>60</v>
      </c>
      <c r="D847">
        <v>-110</v>
      </c>
      <c r="E847" t="s">
        <v>51</v>
      </c>
      <c r="F847">
        <v>64</v>
      </c>
      <c r="G847">
        <v>-110</v>
      </c>
      <c r="H847">
        <v>0</v>
      </c>
      <c r="I847">
        <f>-(Results[[#This Row],[Away Final]]-Results[[#This Row],[Home Final]])</f>
        <v>4</v>
      </c>
      <c r="J847">
        <f>IF(Results[[#This Row],[Away_Actual]]&lt;Results[[#This Row],[away_spread]],1,0)</f>
        <v>0</v>
      </c>
    </row>
    <row r="848" spans="1:10">
      <c r="A848" s="17">
        <v>44895</v>
      </c>
      <c r="B848" t="s">
        <v>153</v>
      </c>
      <c r="C848">
        <v>56</v>
      </c>
      <c r="D848">
        <v>280</v>
      </c>
      <c r="E848" t="s">
        <v>355</v>
      </c>
      <c r="F848">
        <v>64</v>
      </c>
      <c r="G848">
        <v>-340</v>
      </c>
      <c r="H848">
        <v>7.5</v>
      </c>
      <c r="I848">
        <f>-(Results[[#This Row],[Away Final]]-Results[[#This Row],[Home Final]])</f>
        <v>8</v>
      </c>
      <c r="J848">
        <f>IF(Results[[#This Row],[Away_Actual]]&lt;Results[[#This Row],[away_spread]],1,0)</f>
        <v>0</v>
      </c>
    </row>
    <row r="849" spans="1:10">
      <c r="A849" s="17">
        <v>44895</v>
      </c>
      <c r="B849" t="s">
        <v>262</v>
      </c>
      <c r="C849">
        <v>66</v>
      </c>
      <c r="D849">
        <v>-360</v>
      </c>
      <c r="E849" t="s">
        <v>303</v>
      </c>
      <c r="F849">
        <v>74</v>
      </c>
      <c r="G849">
        <v>300</v>
      </c>
      <c r="H849">
        <v>-8</v>
      </c>
      <c r="I849">
        <f>-(Results[[#This Row],[Away Final]]-Results[[#This Row],[Home Final]])</f>
        <v>8</v>
      </c>
      <c r="J849">
        <f>IF(Results[[#This Row],[Away_Actual]]&lt;Results[[#This Row],[away_spread]],1,0)</f>
        <v>0</v>
      </c>
    </row>
    <row r="850" spans="1:10">
      <c r="A850" s="17">
        <v>44895</v>
      </c>
      <c r="B850" t="s">
        <v>70</v>
      </c>
      <c r="C850">
        <v>82</v>
      </c>
      <c r="D850">
        <v>120</v>
      </c>
      <c r="F850">
        <v>109</v>
      </c>
      <c r="G850">
        <v>-140</v>
      </c>
      <c r="H850">
        <v>2</v>
      </c>
      <c r="I850">
        <f>-(Results[[#This Row],[Away Final]]-Results[[#This Row],[Home Final]])</f>
        <v>27</v>
      </c>
      <c r="J850">
        <f>IF(Results[[#This Row],[Away_Actual]]&lt;Results[[#This Row],[away_spread]],1,0)</f>
        <v>0</v>
      </c>
    </row>
    <row r="851" spans="1:10">
      <c r="A851" s="17">
        <v>44895</v>
      </c>
      <c r="B851" t="s">
        <v>104</v>
      </c>
      <c r="C851">
        <v>65</v>
      </c>
      <c r="D851">
        <v>170</v>
      </c>
      <c r="E851" t="s">
        <v>222</v>
      </c>
      <c r="F851">
        <v>77</v>
      </c>
      <c r="G851">
        <v>-190</v>
      </c>
      <c r="H851">
        <v>4.5</v>
      </c>
      <c r="I851">
        <f>-(Results[[#This Row],[Away Final]]-Results[[#This Row],[Home Final]])</f>
        <v>12</v>
      </c>
      <c r="J851">
        <f>IF(Results[[#This Row],[Away_Actual]]&lt;Results[[#This Row],[away_spread]],1,0)</f>
        <v>0</v>
      </c>
    </row>
    <row r="852" spans="1:10">
      <c r="A852" s="17">
        <v>44895</v>
      </c>
      <c r="C852">
        <v>68</v>
      </c>
      <c r="D852">
        <v>1200</v>
      </c>
      <c r="E852" t="s">
        <v>187</v>
      </c>
      <c r="F852">
        <v>90</v>
      </c>
      <c r="G852">
        <v>-3000</v>
      </c>
      <c r="H852">
        <v>18</v>
      </c>
      <c r="I852">
        <f>-(Results[[#This Row],[Away Final]]-Results[[#This Row],[Home Final]])</f>
        <v>22</v>
      </c>
      <c r="J852">
        <f>IF(Results[[#This Row],[Away_Actual]]&lt;Results[[#This Row],[away_spread]],1,0)</f>
        <v>0</v>
      </c>
    </row>
    <row r="853" spans="1:10">
      <c r="A853" s="17">
        <v>44895</v>
      </c>
      <c r="B853" t="s">
        <v>221</v>
      </c>
      <c r="C853">
        <v>52</v>
      </c>
      <c r="D853">
        <v>-110</v>
      </c>
      <c r="E853" t="s">
        <v>265</v>
      </c>
      <c r="F853">
        <v>70</v>
      </c>
      <c r="G853">
        <v>-110</v>
      </c>
      <c r="H853">
        <v>139</v>
      </c>
      <c r="I853">
        <f>-(Results[[#This Row],[Away Final]]-Results[[#This Row],[Home Final]])</f>
        <v>18</v>
      </c>
      <c r="J853">
        <f>IF(Results[[#This Row],[Away_Actual]]&lt;Results[[#This Row],[away_spread]],1,0)</f>
        <v>1</v>
      </c>
    </row>
    <row r="854" spans="1:10">
      <c r="A854" s="17">
        <v>44895</v>
      </c>
      <c r="B854" t="s">
        <v>340</v>
      </c>
      <c r="C854">
        <v>67</v>
      </c>
      <c r="D854">
        <v>200</v>
      </c>
      <c r="E854" t="s">
        <v>317</v>
      </c>
      <c r="F854">
        <v>88</v>
      </c>
      <c r="G854">
        <v>-240</v>
      </c>
      <c r="H854">
        <v>5.5</v>
      </c>
      <c r="I854">
        <f>-(Results[[#This Row],[Away Final]]-Results[[#This Row],[Home Final]])</f>
        <v>21</v>
      </c>
      <c r="J854">
        <f>IF(Results[[#This Row],[Away_Actual]]&lt;Results[[#This Row],[away_spread]],1,0)</f>
        <v>0</v>
      </c>
    </row>
    <row r="855" spans="1:10">
      <c r="A855" s="17">
        <v>44895</v>
      </c>
      <c r="B855" t="s">
        <v>207</v>
      </c>
      <c r="C855">
        <v>66</v>
      </c>
      <c r="D855">
        <v>-450</v>
      </c>
      <c r="E855" t="s">
        <v>256</v>
      </c>
      <c r="F855">
        <v>51</v>
      </c>
      <c r="G855">
        <v>375</v>
      </c>
      <c r="H855">
        <v>-9.5</v>
      </c>
      <c r="I855">
        <f>-(Results[[#This Row],[Away Final]]-Results[[#This Row],[Home Final]])</f>
        <v>-15</v>
      </c>
      <c r="J855">
        <f>IF(Results[[#This Row],[Away_Actual]]&lt;Results[[#This Row],[away_spread]],1,0)</f>
        <v>1</v>
      </c>
    </row>
    <row r="856" spans="1:10">
      <c r="A856" s="17">
        <v>44895</v>
      </c>
      <c r="B856" t="s">
        <v>82</v>
      </c>
      <c r="C856">
        <v>60</v>
      </c>
      <c r="D856">
        <v>175</v>
      </c>
      <c r="E856" t="s">
        <v>212</v>
      </c>
      <c r="F856">
        <v>65</v>
      </c>
      <c r="G856">
        <v>-200</v>
      </c>
      <c r="H856">
        <v>5</v>
      </c>
      <c r="I856">
        <f>-(Results[[#This Row],[Away Final]]-Results[[#This Row],[Home Final]])</f>
        <v>5</v>
      </c>
      <c r="J856">
        <f>IF(Results[[#This Row],[Away_Actual]]&lt;Results[[#This Row],[away_spread]],1,0)</f>
        <v>0</v>
      </c>
    </row>
    <row r="857" spans="1:10">
      <c r="A857" s="17">
        <v>44895</v>
      </c>
      <c r="B857" t="s">
        <v>313</v>
      </c>
      <c r="C857">
        <v>77</v>
      </c>
      <c r="D857">
        <v>170</v>
      </c>
      <c r="E857" t="s">
        <v>116</v>
      </c>
      <c r="F857">
        <v>82</v>
      </c>
      <c r="G857">
        <v>-190</v>
      </c>
      <c r="H857">
        <v>4</v>
      </c>
      <c r="I857">
        <f>-(Results[[#This Row],[Away Final]]-Results[[#This Row],[Home Final]])</f>
        <v>5</v>
      </c>
      <c r="J857">
        <f>IF(Results[[#This Row],[Away_Actual]]&lt;Results[[#This Row],[away_spread]],1,0)</f>
        <v>0</v>
      </c>
    </row>
    <row r="858" spans="1:10">
      <c r="A858" s="17">
        <v>44895</v>
      </c>
      <c r="B858" t="s">
        <v>215</v>
      </c>
      <c r="C858">
        <v>62</v>
      </c>
      <c r="D858">
        <v>375</v>
      </c>
      <c r="F858">
        <v>69</v>
      </c>
      <c r="G858">
        <v>-450</v>
      </c>
      <c r="H858">
        <v>9.5</v>
      </c>
      <c r="I858">
        <f>-(Results[[#This Row],[Away Final]]-Results[[#This Row],[Home Final]])</f>
        <v>7</v>
      </c>
      <c r="J858">
        <f>IF(Results[[#This Row],[Away_Actual]]&lt;Results[[#This Row],[away_spread]],1,0)</f>
        <v>1</v>
      </c>
    </row>
    <row r="859" spans="1:10">
      <c r="A859" s="17">
        <v>44895</v>
      </c>
      <c r="B859" t="s">
        <v>392</v>
      </c>
      <c r="C859">
        <v>69</v>
      </c>
      <c r="D859">
        <v>375</v>
      </c>
      <c r="E859" t="s">
        <v>682</v>
      </c>
      <c r="F859">
        <v>65</v>
      </c>
      <c r="G859">
        <v>-450</v>
      </c>
      <c r="H859">
        <v>9.5</v>
      </c>
      <c r="I859">
        <f>-(Results[[#This Row],[Away Final]]-Results[[#This Row],[Home Final]])</f>
        <v>-4</v>
      </c>
      <c r="J859">
        <f>IF(Results[[#This Row],[Away_Actual]]&lt;Results[[#This Row],[away_spread]],1,0)</f>
        <v>1</v>
      </c>
    </row>
    <row r="860" spans="1:10">
      <c r="A860" s="17">
        <v>44895</v>
      </c>
      <c r="B860" t="s">
        <v>237</v>
      </c>
      <c r="C860">
        <v>66</v>
      </c>
      <c r="D860">
        <v>115</v>
      </c>
      <c r="E860" t="s">
        <v>388</v>
      </c>
      <c r="F860">
        <v>61</v>
      </c>
      <c r="G860">
        <v>-135</v>
      </c>
      <c r="H860">
        <v>2</v>
      </c>
      <c r="I860">
        <f>-(Results[[#This Row],[Away Final]]-Results[[#This Row],[Home Final]])</f>
        <v>-5</v>
      </c>
      <c r="J860">
        <f>IF(Results[[#This Row],[Away_Actual]]&lt;Results[[#This Row],[away_spread]],1,0)</f>
        <v>1</v>
      </c>
    </row>
    <row r="861" spans="1:10">
      <c r="A861" s="17">
        <v>44895</v>
      </c>
      <c r="B861" t="s">
        <v>151</v>
      </c>
      <c r="C861">
        <v>62</v>
      </c>
      <c r="D861">
        <v>200</v>
      </c>
      <c r="E861" t="s">
        <v>367</v>
      </c>
      <c r="F861">
        <v>70</v>
      </c>
      <c r="G861">
        <v>-240</v>
      </c>
      <c r="H861">
        <v>5.5</v>
      </c>
      <c r="I861">
        <f>-(Results[[#This Row],[Away Final]]-Results[[#This Row],[Home Final]])</f>
        <v>8</v>
      </c>
      <c r="J861">
        <f>IF(Results[[#This Row],[Away_Actual]]&lt;Results[[#This Row],[away_spread]],1,0)</f>
        <v>0</v>
      </c>
    </row>
    <row r="862" spans="1:10">
      <c r="A862" s="17">
        <v>44895</v>
      </c>
      <c r="B862" t="s">
        <v>99</v>
      </c>
      <c r="C862">
        <v>62</v>
      </c>
      <c r="D862" t="s">
        <v>488</v>
      </c>
      <c r="E862" t="s">
        <v>194</v>
      </c>
      <c r="F862">
        <v>102</v>
      </c>
      <c r="G862" t="s">
        <v>488</v>
      </c>
      <c r="H862">
        <v>31.5</v>
      </c>
      <c r="I862">
        <f>-(Results[[#This Row],[Away Final]]-Results[[#This Row],[Home Final]])</f>
        <v>40</v>
      </c>
      <c r="J862">
        <f>IF(Results[[#This Row],[Away_Actual]]&lt;Results[[#This Row],[away_spread]],1,0)</f>
        <v>0</v>
      </c>
    </row>
    <row r="863" spans="1:10">
      <c r="A863" s="17">
        <v>44895</v>
      </c>
      <c r="B863" t="s">
        <v>681</v>
      </c>
      <c r="C863">
        <v>82</v>
      </c>
      <c r="D863">
        <v>-330</v>
      </c>
      <c r="E863" t="s">
        <v>117</v>
      </c>
      <c r="F863">
        <v>89</v>
      </c>
      <c r="G863">
        <v>270</v>
      </c>
      <c r="H863">
        <v>-7.5</v>
      </c>
      <c r="I863">
        <f>-(Results[[#This Row],[Away Final]]-Results[[#This Row],[Home Final]])</f>
        <v>7</v>
      </c>
      <c r="J863">
        <f>IF(Results[[#This Row],[Away_Actual]]&lt;Results[[#This Row],[away_spread]],1,0)</f>
        <v>0</v>
      </c>
    </row>
    <row r="864" spans="1:10">
      <c r="A864" s="17">
        <v>44895</v>
      </c>
      <c r="B864" t="s">
        <v>685</v>
      </c>
      <c r="C864">
        <v>82</v>
      </c>
      <c r="D864">
        <v>-330</v>
      </c>
      <c r="E864" t="s">
        <v>117</v>
      </c>
      <c r="F864">
        <v>89</v>
      </c>
      <c r="G864">
        <v>270</v>
      </c>
      <c r="H864">
        <v>-7.5</v>
      </c>
      <c r="I864">
        <f>-(Results[[#This Row],[Away Final]]-Results[[#This Row],[Home Final]])</f>
        <v>7</v>
      </c>
      <c r="J864">
        <f>IF(Results[[#This Row],[Away_Actual]]&lt;Results[[#This Row],[away_spread]],1,0)</f>
        <v>0</v>
      </c>
    </row>
    <row r="865" spans="1:10">
      <c r="A865" s="17">
        <v>44895</v>
      </c>
      <c r="B865" t="s">
        <v>160</v>
      </c>
      <c r="C865">
        <v>75</v>
      </c>
      <c r="D865">
        <v>-450</v>
      </c>
      <c r="E865" t="s">
        <v>86</v>
      </c>
      <c r="F865">
        <v>74</v>
      </c>
      <c r="G865">
        <v>375</v>
      </c>
      <c r="H865">
        <v>-9</v>
      </c>
      <c r="I865">
        <f>-(Results[[#This Row],[Away Final]]-Results[[#This Row],[Home Final]])</f>
        <v>-1</v>
      </c>
      <c r="J865">
        <f>IF(Results[[#This Row],[Away_Actual]]&lt;Results[[#This Row],[away_spread]],1,0)</f>
        <v>0</v>
      </c>
    </row>
    <row r="866" spans="1:10">
      <c r="A866" s="17">
        <v>44895</v>
      </c>
      <c r="B866" t="s">
        <v>192</v>
      </c>
      <c r="C866">
        <v>70</v>
      </c>
      <c r="D866">
        <v>650</v>
      </c>
      <c r="E866" t="s">
        <v>72</v>
      </c>
      <c r="F866">
        <v>85</v>
      </c>
      <c r="G866">
        <v>-1000</v>
      </c>
      <c r="H866">
        <v>12.5</v>
      </c>
      <c r="I866">
        <f>-(Results[[#This Row],[Away Final]]-Results[[#This Row],[Home Final]])</f>
        <v>15</v>
      </c>
      <c r="J866">
        <f>IF(Results[[#This Row],[Away_Actual]]&lt;Results[[#This Row],[away_spread]],1,0)</f>
        <v>0</v>
      </c>
    </row>
    <row r="867" spans="1:10">
      <c r="A867" s="17">
        <v>44895</v>
      </c>
      <c r="B867" t="s">
        <v>150</v>
      </c>
      <c r="C867">
        <v>53</v>
      </c>
      <c r="D867">
        <v>700</v>
      </c>
      <c r="E867" t="s">
        <v>210</v>
      </c>
      <c r="F867">
        <v>81</v>
      </c>
      <c r="G867">
        <v>-1100</v>
      </c>
      <c r="H867">
        <v>13</v>
      </c>
      <c r="I867">
        <f>-(Results[[#This Row],[Away Final]]-Results[[#This Row],[Home Final]])</f>
        <v>28</v>
      </c>
      <c r="J867">
        <f>IF(Results[[#This Row],[Away_Actual]]&lt;Results[[#This Row],[away_spread]],1,0)</f>
        <v>0</v>
      </c>
    </row>
    <row r="868" spans="1:10">
      <c r="A868" s="17">
        <v>44895</v>
      </c>
      <c r="B868" t="s">
        <v>193</v>
      </c>
      <c r="C868">
        <v>68</v>
      </c>
      <c r="D868" t="s">
        <v>488</v>
      </c>
      <c r="E868" t="s">
        <v>227</v>
      </c>
      <c r="F868">
        <v>87</v>
      </c>
      <c r="G868" t="s">
        <v>488</v>
      </c>
      <c r="H868">
        <v>27.5</v>
      </c>
      <c r="I868">
        <f>-(Results[[#This Row],[Away Final]]-Results[[#This Row],[Home Final]])</f>
        <v>19</v>
      </c>
      <c r="J868">
        <f>IF(Results[[#This Row],[Away_Actual]]&lt;Results[[#This Row],[away_spread]],1,0)</f>
        <v>1</v>
      </c>
    </row>
    <row r="869" spans="1:10">
      <c r="A869" s="17">
        <v>44895</v>
      </c>
      <c r="B869" t="s">
        <v>88</v>
      </c>
      <c r="C869">
        <v>63</v>
      </c>
      <c r="D869">
        <v>1900</v>
      </c>
      <c r="E869" t="s">
        <v>386</v>
      </c>
      <c r="F869">
        <v>95</v>
      </c>
      <c r="G869">
        <v>-9000</v>
      </c>
      <c r="H869">
        <v>23.5</v>
      </c>
      <c r="I869">
        <f>-(Results[[#This Row],[Away Final]]-Results[[#This Row],[Home Final]])</f>
        <v>32</v>
      </c>
      <c r="J869">
        <f>IF(Results[[#This Row],[Away_Actual]]&lt;Results[[#This Row],[away_spread]],1,0)</f>
        <v>0</v>
      </c>
    </row>
    <row r="870" spans="1:10">
      <c r="A870" s="17">
        <v>44895</v>
      </c>
      <c r="B870" t="s">
        <v>332</v>
      </c>
      <c r="C870">
        <v>76</v>
      </c>
      <c r="D870">
        <v>135</v>
      </c>
      <c r="E870" t="s">
        <v>120</v>
      </c>
      <c r="F870">
        <v>73</v>
      </c>
      <c r="G870">
        <v>-155</v>
      </c>
      <c r="H870">
        <v>3</v>
      </c>
      <c r="I870">
        <f>-(Results[[#This Row],[Away Final]]-Results[[#This Row],[Home Final]])</f>
        <v>-3</v>
      </c>
      <c r="J870">
        <f>IF(Results[[#This Row],[Away_Actual]]&lt;Results[[#This Row],[away_spread]],1,0)</f>
        <v>1</v>
      </c>
    </row>
    <row r="871" spans="1:10">
      <c r="A871" s="17">
        <v>44895</v>
      </c>
      <c r="B871" t="s">
        <v>79</v>
      </c>
      <c r="C871">
        <v>70</v>
      </c>
      <c r="D871">
        <v>525</v>
      </c>
      <c r="E871" t="s">
        <v>331</v>
      </c>
      <c r="F871">
        <v>84</v>
      </c>
      <c r="G871">
        <v>-750</v>
      </c>
      <c r="H871">
        <v>11</v>
      </c>
      <c r="I871">
        <f>-(Results[[#This Row],[Away Final]]-Results[[#This Row],[Home Final]])</f>
        <v>14</v>
      </c>
      <c r="J871">
        <f>IF(Results[[#This Row],[Away_Actual]]&lt;Results[[#This Row],[away_spread]],1,0)</f>
        <v>0</v>
      </c>
    </row>
    <row r="872" spans="1:10">
      <c r="A872" s="17">
        <v>44895</v>
      </c>
      <c r="B872" t="s">
        <v>350</v>
      </c>
      <c r="C872">
        <v>65</v>
      </c>
      <c r="D872">
        <v>210</v>
      </c>
      <c r="E872" t="s">
        <v>314</v>
      </c>
      <c r="F872">
        <v>89</v>
      </c>
      <c r="G872">
        <v>-250</v>
      </c>
      <c r="H872">
        <v>6</v>
      </c>
      <c r="I872">
        <f>-(Results[[#This Row],[Away Final]]-Results[[#This Row],[Home Final]])</f>
        <v>24</v>
      </c>
      <c r="J872">
        <f>IF(Results[[#This Row],[Away_Actual]]&lt;Results[[#This Row],[away_spread]],1,0)</f>
        <v>0</v>
      </c>
    </row>
    <row r="873" spans="1:10">
      <c r="A873" s="17">
        <v>44895</v>
      </c>
      <c r="B873" t="s">
        <v>229</v>
      </c>
      <c r="C873">
        <v>60</v>
      </c>
      <c r="D873">
        <v>1500</v>
      </c>
      <c r="E873" t="s">
        <v>228</v>
      </c>
      <c r="F873">
        <v>86</v>
      </c>
      <c r="G873">
        <v>-5000</v>
      </c>
      <c r="H873">
        <v>22.5</v>
      </c>
      <c r="I873">
        <f>-(Results[[#This Row],[Away Final]]-Results[[#This Row],[Home Final]])</f>
        <v>26</v>
      </c>
      <c r="J873">
        <f>IF(Results[[#This Row],[Away_Actual]]&lt;Results[[#This Row],[away_spread]],1,0)</f>
        <v>0</v>
      </c>
    </row>
    <row r="874" spans="1:10">
      <c r="A874" s="17">
        <v>44895</v>
      </c>
      <c r="B874" t="s">
        <v>90</v>
      </c>
      <c r="C874">
        <v>40</v>
      </c>
      <c r="D874" t="s">
        <v>488</v>
      </c>
      <c r="E874" t="s">
        <v>42</v>
      </c>
      <c r="F874">
        <v>76</v>
      </c>
      <c r="G874" t="s">
        <v>488</v>
      </c>
      <c r="H874">
        <v>35</v>
      </c>
      <c r="I874">
        <f>-(Results[[#This Row],[Away Final]]-Results[[#This Row],[Home Final]])</f>
        <v>36</v>
      </c>
      <c r="J874">
        <f>IF(Results[[#This Row],[Away_Actual]]&lt;Results[[#This Row],[away_spread]],1,0)</f>
        <v>0</v>
      </c>
    </row>
    <row r="875" spans="1:10">
      <c r="A875" s="17">
        <v>44895</v>
      </c>
      <c r="B875" t="s">
        <v>364</v>
      </c>
      <c r="C875">
        <v>61</v>
      </c>
      <c r="D875">
        <v>550</v>
      </c>
      <c r="E875" t="s">
        <v>68</v>
      </c>
      <c r="F875">
        <v>80</v>
      </c>
      <c r="G875">
        <v>-800</v>
      </c>
      <c r="H875">
        <v>12</v>
      </c>
      <c r="I875">
        <f>-(Results[[#This Row],[Away Final]]-Results[[#This Row],[Home Final]])</f>
        <v>19</v>
      </c>
      <c r="J875">
        <f>IF(Results[[#This Row],[Away_Actual]]&lt;Results[[#This Row],[away_spread]],1,0)</f>
        <v>0</v>
      </c>
    </row>
    <row r="876" spans="1:10">
      <c r="A876" s="17">
        <v>44895</v>
      </c>
      <c r="B876" t="s">
        <v>240</v>
      </c>
      <c r="C876">
        <v>67</v>
      </c>
      <c r="D876">
        <v>425</v>
      </c>
      <c r="E876" t="s">
        <v>325</v>
      </c>
      <c r="F876">
        <v>72</v>
      </c>
      <c r="G876">
        <v>-550</v>
      </c>
      <c r="H876">
        <v>10</v>
      </c>
      <c r="I876">
        <f>-(Results[[#This Row],[Away Final]]-Results[[#This Row],[Home Final]])</f>
        <v>5</v>
      </c>
      <c r="J876">
        <f>IF(Results[[#This Row],[Away_Actual]]&lt;Results[[#This Row],[away_spread]],1,0)</f>
        <v>1</v>
      </c>
    </row>
    <row r="877" spans="1:10">
      <c r="A877" s="17">
        <v>44895</v>
      </c>
      <c r="B877" t="s">
        <v>55</v>
      </c>
      <c r="C877">
        <v>73</v>
      </c>
      <c r="D877">
        <v>210</v>
      </c>
      <c r="E877" t="s">
        <v>344</v>
      </c>
      <c r="F877">
        <v>81</v>
      </c>
      <c r="G877">
        <v>-250</v>
      </c>
      <c r="H877">
        <v>5.5</v>
      </c>
      <c r="I877">
        <f>-(Results[[#This Row],[Away Final]]-Results[[#This Row],[Home Final]])</f>
        <v>8</v>
      </c>
      <c r="J877">
        <f>IF(Results[[#This Row],[Away_Actual]]&lt;Results[[#This Row],[away_spread]],1,0)</f>
        <v>0</v>
      </c>
    </row>
    <row r="878" spans="1:10">
      <c r="A878" s="17">
        <v>44895</v>
      </c>
      <c r="B878" t="s">
        <v>175</v>
      </c>
      <c r="C878">
        <v>70</v>
      </c>
      <c r="D878">
        <v>-220</v>
      </c>
      <c r="E878" t="s">
        <v>31</v>
      </c>
      <c r="F878">
        <v>53</v>
      </c>
      <c r="G878">
        <v>190</v>
      </c>
      <c r="H878">
        <v>-5</v>
      </c>
      <c r="I878">
        <f>-(Results[[#This Row],[Away Final]]-Results[[#This Row],[Home Final]])</f>
        <v>-17</v>
      </c>
      <c r="J878">
        <f>IF(Results[[#This Row],[Away_Actual]]&lt;Results[[#This Row],[away_spread]],1,0)</f>
        <v>1</v>
      </c>
    </row>
    <row r="879" spans="1:10">
      <c r="A879" s="17">
        <v>44895</v>
      </c>
      <c r="B879" t="s">
        <v>320</v>
      </c>
      <c r="C879">
        <v>67</v>
      </c>
      <c r="D879">
        <v>175</v>
      </c>
      <c r="E879" t="s">
        <v>274</v>
      </c>
      <c r="F879">
        <v>90</v>
      </c>
      <c r="G879">
        <v>-200</v>
      </c>
      <c r="H879">
        <v>5</v>
      </c>
      <c r="I879">
        <f>-(Results[[#This Row],[Away Final]]-Results[[#This Row],[Home Final]])</f>
        <v>23</v>
      </c>
      <c r="J879">
        <f>IF(Results[[#This Row],[Away_Actual]]&lt;Results[[#This Row],[away_spread]],1,0)</f>
        <v>0</v>
      </c>
    </row>
    <row r="880" spans="1:10">
      <c r="A880" s="17">
        <v>44895</v>
      </c>
      <c r="C880">
        <v>64</v>
      </c>
      <c r="D880">
        <v>150</v>
      </c>
      <c r="E880" t="s">
        <v>71</v>
      </c>
      <c r="F880">
        <v>71</v>
      </c>
      <c r="G880">
        <v>-170</v>
      </c>
      <c r="H880">
        <v>3.5</v>
      </c>
      <c r="I880">
        <f>-(Results[[#This Row],[Away Final]]-Results[[#This Row],[Home Final]])</f>
        <v>7</v>
      </c>
      <c r="J880">
        <f>IF(Results[[#This Row],[Away_Actual]]&lt;Results[[#This Row],[away_spread]],1,0)</f>
        <v>0</v>
      </c>
    </row>
    <row r="881" spans="1:10">
      <c r="A881" s="17">
        <v>44895</v>
      </c>
      <c r="B881" t="s">
        <v>359</v>
      </c>
      <c r="C881">
        <v>77</v>
      </c>
      <c r="D881">
        <v>145</v>
      </c>
      <c r="E881" t="s">
        <v>323</v>
      </c>
      <c r="F881">
        <v>81</v>
      </c>
      <c r="G881">
        <v>-165</v>
      </c>
      <c r="H881">
        <v>3</v>
      </c>
      <c r="I881">
        <f>-(Results[[#This Row],[Away Final]]-Results[[#This Row],[Home Final]])</f>
        <v>4</v>
      </c>
      <c r="J881">
        <f>IF(Results[[#This Row],[Away_Actual]]&lt;Results[[#This Row],[away_spread]],1,0)</f>
        <v>0</v>
      </c>
    </row>
    <row r="882" spans="1:10">
      <c r="A882" s="17">
        <v>44895</v>
      </c>
      <c r="B882" t="s">
        <v>58</v>
      </c>
      <c r="C882">
        <v>73</v>
      </c>
      <c r="D882">
        <v>-145</v>
      </c>
      <c r="E882" t="s">
        <v>129</v>
      </c>
      <c r="F882">
        <v>75</v>
      </c>
      <c r="G882">
        <v>125</v>
      </c>
      <c r="H882">
        <v>-2.5</v>
      </c>
      <c r="I882">
        <f>-(Results[[#This Row],[Away Final]]-Results[[#This Row],[Home Final]])</f>
        <v>2</v>
      </c>
      <c r="J882">
        <f>IF(Results[[#This Row],[Away_Actual]]&lt;Results[[#This Row],[away_spread]],1,0)</f>
        <v>0</v>
      </c>
    </row>
    <row r="883" spans="1:10">
      <c r="A883" s="17">
        <v>44895</v>
      </c>
      <c r="B883" t="s">
        <v>77</v>
      </c>
      <c r="C883">
        <v>56</v>
      </c>
      <c r="D883">
        <v>-220</v>
      </c>
      <c r="E883" t="s">
        <v>356</v>
      </c>
      <c r="F883">
        <v>73</v>
      </c>
      <c r="G883">
        <v>190</v>
      </c>
      <c r="H883">
        <v>-5.5</v>
      </c>
      <c r="I883">
        <f>-(Results[[#This Row],[Away Final]]-Results[[#This Row],[Home Final]])</f>
        <v>17</v>
      </c>
      <c r="J883">
        <f>IF(Results[[#This Row],[Away_Actual]]&lt;Results[[#This Row],[away_spread]],1,0)</f>
        <v>0</v>
      </c>
    </row>
    <row r="884" spans="1:10">
      <c r="A884" s="17">
        <v>44895</v>
      </c>
      <c r="B884" t="s">
        <v>268</v>
      </c>
      <c r="C884">
        <v>72</v>
      </c>
      <c r="D884">
        <v>170</v>
      </c>
      <c r="E884" t="s">
        <v>21</v>
      </c>
      <c r="F884">
        <v>81</v>
      </c>
      <c r="G884">
        <v>-190</v>
      </c>
      <c r="H884">
        <v>5</v>
      </c>
      <c r="I884">
        <f>-(Results[[#This Row],[Away Final]]-Results[[#This Row],[Home Final]])</f>
        <v>9</v>
      </c>
      <c r="J884">
        <f>IF(Results[[#This Row],[Away_Actual]]&lt;Results[[#This Row],[away_spread]],1,0)</f>
        <v>0</v>
      </c>
    </row>
    <row r="885" spans="1:10">
      <c r="A885" s="17">
        <v>44895</v>
      </c>
      <c r="B885" t="s">
        <v>226</v>
      </c>
      <c r="C885">
        <v>79</v>
      </c>
      <c r="D885">
        <v>-1800</v>
      </c>
      <c r="E885" t="s">
        <v>16</v>
      </c>
      <c r="F885">
        <v>69</v>
      </c>
      <c r="G885">
        <v>950</v>
      </c>
      <c r="H885">
        <v>-16</v>
      </c>
      <c r="I885">
        <f>-(Results[[#This Row],[Away Final]]-Results[[#This Row],[Home Final]])</f>
        <v>-10</v>
      </c>
      <c r="J885">
        <f>IF(Results[[#This Row],[Away_Actual]]&lt;Results[[#This Row],[away_spread]],1,0)</f>
        <v>0</v>
      </c>
    </row>
    <row r="886" spans="1:10">
      <c r="A886" s="17">
        <v>44895</v>
      </c>
      <c r="B886" t="s">
        <v>23</v>
      </c>
      <c r="C886">
        <v>81</v>
      </c>
      <c r="D886">
        <v>-300</v>
      </c>
      <c r="E886" t="s">
        <v>113</v>
      </c>
      <c r="F886">
        <v>74</v>
      </c>
      <c r="G886">
        <v>250</v>
      </c>
      <c r="H886">
        <v>-7</v>
      </c>
      <c r="I886">
        <f>-(Results[[#This Row],[Away Final]]-Results[[#This Row],[Home Final]])</f>
        <v>-7</v>
      </c>
      <c r="J886">
        <f>IF(Results[[#This Row],[Away_Actual]]&lt;Results[[#This Row],[away_spread]],1,0)</f>
        <v>0</v>
      </c>
    </row>
    <row r="887" spans="1:10">
      <c r="A887" s="17">
        <v>44895</v>
      </c>
      <c r="B887" t="s">
        <v>391</v>
      </c>
      <c r="C887">
        <v>61</v>
      </c>
      <c r="D887">
        <v>135</v>
      </c>
      <c r="E887" t="s">
        <v>20</v>
      </c>
      <c r="F887">
        <v>68</v>
      </c>
      <c r="G887">
        <v>-155</v>
      </c>
      <c r="H887">
        <v>3</v>
      </c>
      <c r="I887">
        <f>-(Results[[#This Row],[Away Final]]-Results[[#This Row],[Home Final]])</f>
        <v>7</v>
      </c>
      <c r="J887">
        <f>IF(Results[[#This Row],[Away_Actual]]&lt;Results[[#This Row],[away_spread]],1,0)</f>
        <v>0</v>
      </c>
    </row>
    <row r="888" spans="1:10">
      <c r="A888" s="17">
        <v>44895</v>
      </c>
      <c r="B888" t="s">
        <v>279</v>
      </c>
      <c r="C888">
        <v>47</v>
      </c>
      <c r="D888">
        <v>1100</v>
      </c>
      <c r="E888" t="s">
        <v>326</v>
      </c>
      <c r="F888">
        <v>67</v>
      </c>
      <c r="G888">
        <v>-2500</v>
      </c>
      <c r="H888">
        <v>18</v>
      </c>
      <c r="I888">
        <f>-(Results[[#This Row],[Away Final]]-Results[[#This Row],[Home Final]])</f>
        <v>20</v>
      </c>
      <c r="J888">
        <f>IF(Results[[#This Row],[Away_Actual]]&lt;Results[[#This Row],[away_spread]],1,0)</f>
        <v>0</v>
      </c>
    </row>
    <row r="889" spans="1:10">
      <c r="A889" s="17">
        <v>44895</v>
      </c>
      <c r="B889" t="s">
        <v>276</v>
      </c>
      <c r="C889">
        <v>57</v>
      </c>
      <c r="D889">
        <v>165</v>
      </c>
      <c r="E889" t="s">
        <v>24</v>
      </c>
      <c r="F889">
        <v>68</v>
      </c>
      <c r="G889">
        <v>-185</v>
      </c>
      <c r="H889">
        <v>4</v>
      </c>
      <c r="I889">
        <f>-(Results[[#This Row],[Away Final]]-Results[[#This Row],[Home Final]])</f>
        <v>11</v>
      </c>
      <c r="J889">
        <f>IF(Results[[#This Row],[Away_Actual]]&lt;Results[[#This Row],[away_spread]],1,0)</f>
        <v>0</v>
      </c>
    </row>
    <row r="890" spans="1:10">
      <c r="A890" s="17">
        <v>44895</v>
      </c>
      <c r="B890" t="s">
        <v>251</v>
      </c>
      <c r="C890">
        <v>67</v>
      </c>
      <c r="D890">
        <v>-215</v>
      </c>
      <c r="E890" t="s">
        <v>273</v>
      </c>
      <c r="F890">
        <v>51</v>
      </c>
      <c r="G890">
        <v>185</v>
      </c>
      <c r="H890">
        <v>-5</v>
      </c>
      <c r="I890">
        <f>-(Results[[#This Row],[Away Final]]-Results[[#This Row],[Home Final]])</f>
        <v>-16</v>
      </c>
      <c r="J890">
        <f>IF(Results[[#This Row],[Away_Actual]]&lt;Results[[#This Row],[away_spread]],1,0)</f>
        <v>1</v>
      </c>
    </row>
    <row r="891" spans="1:10">
      <c r="A891" s="17">
        <v>44895</v>
      </c>
      <c r="B891" t="s">
        <v>286</v>
      </c>
      <c r="C891">
        <v>64</v>
      </c>
      <c r="D891">
        <v>125</v>
      </c>
      <c r="E891" t="s">
        <v>219</v>
      </c>
      <c r="F891">
        <v>76</v>
      </c>
      <c r="G891">
        <v>-145</v>
      </c>
      <c r="H891">
        <v>2.5</v>
      </c>
      <c r="I891">
        <f>-(Results[[#This Row],[Away Final]]-Results[[#This Row],[Home Final]])</f>
        <v>12</v>
      </c>
      <c r="J891">
        <f>IF(Results[[#This Row],[Away_Actual]]&lt;Results[[#This Row],[away_spread]],1,0)</f>
        <v>0</v>
      </c>
    </row>
    <row r="892" spans="1:10">
      <c r="A892" s="17">
        <v>44895</v>
      </c>
      <c r="B892" t="s">
        <v>41</v>
      </c>
      <c r="C892">
        <v>80</v>
      </c>
      <c r="D892">
        <v>270</v>
      </c>
      <c r="E892" t="s">
        <v>65</v>
      </c>
      <c r="F892">
        <v>68</v>
      </c>
      <c r="G892">
        <v>-330</v>
      </c>
      <c r="H892">
        <v>7.5</v>
      </c>
      <c r="I892">
        <f>-(Results[[#This Row],[Away Final]]-Results[[#This Row],[Home Final]])</f>
        <v>-12</v>
      </c>
      <c r="J892">
        <f>IF(Results[[#This Row],[Away_Actual]]&lt;Results[[#This Row],[away_spread]],1,0)</f>
        <v>1</v>
      </c>
    </row>
    <row r="893" spans="1:10">
      <c r="A893" s="17">
        <v>44895</v>
      </c>
      <c r="B893" t="s">
        <v>292</v>
      </c>
      <c r="C893">
        <v>65</v>
      </c>
      <c r="D893">
        <v>120</v>
      </c>
      <c r="E893" t="s">
        <v>690</v>
      </c>
      <c r="F893">
        <v>70</v>
      </c>
      <c r="G893">
        <v>-140</v>
      </c>
      <c r="H893">
        <v>2.5</v>
      </c>
      <c r="I893">
        <f>-(Results[[#This Row],[Away Final]]-Results[[#This Row],[Home Final]])</f>
        <v>5</v>
      </c>
      <c r="J893">
        <f>IF(Results[[#This Row],[Away_Actual]]&lt;Results[[#This Row],[away_spread]],1,0)</f>
        <v>0</v>
      </c>
    </row>
    <row r="894" spans="1:10">
      <c r="A894" s="17">
        <v>44895</v>
      </c>
      <c r="B894" t="s">
        <v>368</v>
      </c>
      <c r="C894">
        <v>59</v>
      </c>
      <c r="D894">
        <v>210</v>
      </c>
      <c r="E894" t="s">
        <v>196</v>
      </c>
      <c r="F894">
        <v>84</v>
      </c>
      <c r="G894">
        <v>-250</v>
      </c>
      <c r="H894">
        <v>6</v>
      </c>
      <c r="I894">
        <f>-(Results[[#This Row],[Away Final]]-Results[[#This Row],[Home Final]])</f>
        <v>25</v>
      </c>
      <c r="J894">
        <f>IF(Results[[#This Row],[Away_Actual]]&lt;Results[[#This Row],[away_spread]],1,0)</f>
        <v>0</v>
      </c>
    </row>
    <row r="895" spans="1:10">
      <c r="A895" s="17">
        <v>44895</v>
      </c>
      <c r="B895" t="s">
        <v>354</v>
      </c>
      <c r="C895">
        <v>54</v>
      </c>
      <c r="D895">
        <v>1200</v>
      </c>
      <c r="E895" t="s">
        <v>301</v>
      </c>
      <c r="F895">
        <v>73</v>
      </c>
      <c r="G895">
        <v>-3000</v>
      </c>
      <c r="H895">
        <v>17.5</v>
      </c>
      <c r="I895">
        <f>-(Results[[#This Row],[Away Final]]-Results[[#This Row],[Home Final]])</f>
        <v>19</v>
      </c>
      <c r="J895">
        <f>IF(Results[[#This Row],[Away_Actual]]&lt;Results[[#This Row],[away_spread]],1,0)</f>
        <v>0</v>
      </c>
    </row>
    <row r="896" spans="1:10">
      <c r="A896" s="17">
        <v>44895</v>
      </c>
      <c r="B896" t="s">
        <v>292</v>
      </c>
      <c r="C896">
        <v>65</v>
      </c>
      <c r="D896">
        <v>120</v>
      </c>
      <c r="E896" t="s">
        <v>324</v>
      </c>
      <c r="F896">
        <v>70</v>
      </c>
      <c r="G896">
        <v>-140</v>
      </c>
      <c r="H896">
        <v>2.5</v>
      </c>
      <c r="I896">
        <f>-(Results[[#This Row],[Away Final]]-Results[[#This Row],[Home Final]])</f>
        <v>5</v>
      </c>
      <c r="J896">
        <f>IF(Results[[#This Row],[Away_Actual]]&lt;Results[[#This Row],[away_spread]],1,0)</f>
        <v>0</v>
      </c>
    </row>
    <row r="897" spans="1:10">
      <c r="A897" s="17">
        <v>44895</v>
      </c>
      <c r="B897" t="s">
        <v>358</v>
      </c>
      <c r="C897">
        <v>60</v>
      </c>
      <c r="D897">
        <v>100</v>
      </c>
      <c r="E897" t="s">
        <v>351</v>
      </c>
      <c r="F897">
        <v>58</v>
      </c>
      <c r="G897">
        <v>-120</v>
      </c>
      <c r="H897">
        <v>1</v>
      </c>
      <c r="I897">
        <f>-(Results[[#This Row],[Away Final]]-Results[[#This Row],[Home Final]])</f>
        <v>-2</v>
      </c>
      <c r="J897">
        <f>IF(Results[[#This Row],[Away_Actual]]&lt;Results[[#This Row],[away_spread]],1,0)</f>
        <v>1</v>
      </c>
    </row>
    <row r="898" spans="1:10">
      <c r="A898" s="17">
        <v>44895</v>
      </c>
      <c r="B898" t="s">
        <v>203</v>
      </c>
      <c r="C898">
        <v>86</v>
      </c>
      <c r="D898">
        <v>120</v>
      </c>
      <c r="E898" t="s">
        <v>137</v>
      </c>
      <c r="F898">
        <v>83</v>
      </c>
      <c r="G898">
        <v>-140</v>
      </c>
      <c r="H898">
        <v>2.5</v>
      </c>
      <c r="I898">
        <f>-(Results[[#This Row],[Away Final]]-Results[[#This Row],[Home Final]])</f>
        <v>-3</v>
      </c>
      <c r="J898">
        <f>IF(Results[[#This Row],[Away_Actual]]&lt;Results[[#This Row],[away_spread]],1,0)</f>
        <v>1</v>
      </c>
    </row>
    <row r="899" spans="1:10">
      <c r="A899" s="17">
        <v>44895</v>
      </c>
      <c r="B899" t="s">
        <v>95</v>
      </c>
      <c r="C899">
        <v>63</v>
      </c>
      <c r="D899">
        <v>1400</v>
      </c>
      <c r="E899" t="s">
        <v>407</v>
      </c>
      <c r="F899">
        <v>80</v>
      </c>
      <c r="G899">
        <v>-4000</v>
      </c>
      <c r="H899">
        <v>19.5</v>
      </c>
      <c r="I899">
        <f>-(Results[[#This Row],[Away Final]]-Results[[#This Row],[Home Final]])</f>
        <v>17</v>
      </c>
      <c r="J899">
        <f>IF(Results[[#This Row],[Away_Actual]]&lt;Results[[#This Row],[away_spread]],1,0)</f>
        <v>1</v>
      </c>
    </row>
    <row r="900" spans="1:10">
      <c r="A900" s="17">
        <v>44895</v>
      </c>
      <c r="C900">
        <v>85</v>
      </c>
      <c r="D900">
        <v>195</v>
      </c>
      <c r="E900" t="s">
        <v>131</v>
      </c>
      <c r="F900">
        <v>80</v>
      </c>
      <c r="G900">
        <v>-230</v>
      </c>
      <c r="H900">
        <v>5.5</v>
      </c>
      <c r="I900">
        <f>-(Results[[#This Row],[Away Final]]-Results[[#This Row],[Home Final]])</f>
        <v>-5</v>
      </c>
      <c r="J900">
        <f>IF(Results[[#This Row],[Away_Actual]]&lt;Results[[#This Row],[away_spread]],1,0)</f>
        <v>1</v>
      </c>
    </row>
    <row r="901" spans="1:10">
      <c r="A901" s="17">
        <v>44895</v>
      </c>
      <c r="B901" t="s">
        <v>91</v>
      </c>
      <c r="C901">
        <v>78</v>
      </c>
      <c r="D901">
        <v>-210</v>
      </c>
      <c r="E901" t="s">
        <v>33</v>
      </c>
      <c r="F901">
        <v>86</v>
      </c>
      <c r="G901">
        <v>180</v>
      </c>
      <c r="H901">
        <v>-5.5</v>
      </c>
      <c r="I901">
        <f>-(Results[[#This Row],[Away Final]]-Results[[#This Row],[Home Final]])</f>
        <v>8</v>
      </c>
      <c r="J901">
        <f>IF(Results[[#This Row],[Away_Actual]]&lt;Results[[#This Row],[away_spread]],1,0)</f>
        <v>0</v>
      </c>
    </row>
    <row r="902" spans="1:10">
      <c r="A902" s="17">
        <v>44895</v>
      </c>
      <c r="B902" t="s">
        <v>197</v>
      </c>
      <c r="C902">
        <v>70</v>
      </c>
      <c r="D902">
        <v>135</v>
      </c>
      <c r="E902" t="s">
        <v>199</v>
      </c>
      <c r="F902">
        <v>95</v>
      </c>
      <c r="G902">
        <v>-155</v>
      </c>
      <c r="H902">
        <v>3</v>
      </c>
      <c r="I902">
        <f>-(Results[[#This Row],[Away Final]]-Results[[#This Row],[Home Final]])</f>
        <v>25</v>
      </c>
      <c r="J902">
        <f>IF(Results[[#This Row],[Away_Actual]]&lt;Results[[#This Row],[away_spread]],1,0)</f>
        <v>0</v>
      </c>
    </row>
    <row r="903" spans="1:10">
      <c r="A903" s="17">
        <v>44895</v>
      </c>
      <c r="B903" t="s">
        <v>376</v>
      </c>
      <c r="C903">
        <v>71</v>
      </c>
      <c r="D903">
        <v>275</v>
      </c>
      <c r="E903" t="s">
        <v>680</v>
      </c>
      <c r="F903">
        <v>87</v>
      </c>
      <c r="G903">
        <v>-335</v>
      </c>
      <c r="H903">
        <v>7.5</v>
      </c>
      <c r="I903">
        <f>-(Results[[#This Row],[Away Final]]-Results[[#This Row],[Home Final]])</f>
        <v>16</v>
      </c>
      <c r="J903">
        <f>IF(Results[[#This Row],[Away_Actual]]&lt;Results[[#This Row],[away_spread]],1,0)</f>
        <v>0</v>
      </c>
    </row>
    <row r="904" spans="1:10">
      <c r="A904" s="17">
        <v>44895</v>
      </c>
      <c r="B904" t="s">
        <v>140</v>
      </c>
      <c r="C904">
        <v>98</v>
      </c>
      <c r="D904">
        <v>140</v>
      </c>
      <c r="E904" t="s">
        <v>504</v>
      </c>
      <c r="F904">
        <v>103</v>
      </c>
      <c r="G904">
        <v>-160</v>
      </c>
      <c r="H904">
        <v>3.5</v>
      </c>
      <c r="I904">
        <f>-(Results[[#This Row],[Away Final]]-Results[[#This Row],[Home Final]])</f>
        <v>5</v>
      </c>
      <c r="J904">
        <f>IF(Results[[#This Row],[Away_Actual]]&lt;Results[[#This Row],[away_spread]],1,0)</f>
        <v>0</v>
      </c>
    </row>
    <row r="905" spans="1:10">
      <c r="A905" s="17">
        <v>44895</v>
      </c>
      <c r="B905" t="s">
        <v>39</v>
      </c>
      <c r="C905">
        <v>55</v>
      </c>
      <c r="D905">
        <v>135</v>
      </c>
      <c r="F905">
        <v>79</v>
      </c>
      <c r="G905">
        <v>-155</v>
      </c>
      <c r="H905">
        <v>3</v>
      </c>
      <c r="I905">
        <f>-(Results[[#This Row],[Away Final]]-Results[[#This Row],[Home Final]])</f>
        <v>24</v>
      </c>
      <c r="J905">
        <f>IF(Results[[#This Row],[Away_Actual]]&lt;Results[[#This Row],[away_spread]],1,0)</f>
        <v>0</v>
      </c>
    </row>
    <row r="906" spans="1:10">
      <c r="A906" s="17">
        <v>44895</v>
      </c>
      <c r="B906" t="s">
        <v>376</v>
      </c>
      <c r="C906">
        <v>71</v>
      </c>
      <c r="D906">
        <v>275</v>
      </c>
      <c r="E906" t="s">
        <v>73</v>
      </c>
      <c r="F906">
        <v>87</v>
      </c>
      <c r="G906">
        <v>-335</v>
      </c>
      <c r="H906">
        <v>7.5</v>
      </c>
      <c r="I906">
        <f>-(Results[[#This Row],[Away Final]]-Results[[#This Row],[Home Final]])</f>
        <v>16</v>
      </c>
      <c r="J906">
        <f>IF(Results[[#This Row],[Away_Actual]]&lt;Results[[#This Row],[away_spread]],1,0)</f>
        <v>0</v>
      </c>
    </row>
    <row r="907" spans="1:10">
      <c r="A907" s="17">
        <v>44895</v>
      </c>
      <c r="B907" t="s">
        <v>254</v>
      </c>
      <c r="C907">
        <v>64</v>
      </c>
      <c r="D907">
        <v>500</v>
      </c>
      <c r="E907" t="s">
        <v>338</v>
      </c>
      <c r="F907">
        <v>83</v>
      </c>
      <c r="G907">
        <v>-700</v>
      </c>
      <c r="H907">
        <v>11</v>
      </c>
      <c r="I907">
        <f>-(Results[[#This Row],[Away Final]]-Results[[#This Row],[Home Final]])</f>
        <v>19</v>
      </c>
      <c r="J907">
        <f>IF(Results[[#This Row],[Away_Actual]]&lt;Results[[#This Row],[away_spread]],1,0)</f>
        <v>0</v>
      </c>
    </row>
    <row r="908" spans="1:10">
      <c r="A908" s="17">
        <v>44895</v>
      </c>
      <c r="B908" t="s">
        <v>400</v>
      </c>
      <c r="C908">
        <v>44</v>
      </c>
      <c r="D908">
        <v>1800</v>
      </c>
      <c r="E908" t="s">
        <v>287</v>
      </c>
      <c r="F908">
        <v>63</v>
      </c>
      <c r="G908">
        <v>-8000</v>
      </c>
      <c r="H908">
        <v>24.5</v>
      </c>
      <c r="I908">
        <f>-(Results[[#This Row],[Away Final]]-Results[[#This Row],[Home Final]])</f>
        <v>19</v>
      </c>
      <c r="J908">
        <f>IF(Results[[#This Row],[Away_Actual]]&lt;Results[[#This Row],[away_spread]],1,0)</f>
        <v>1</v>
      </c>
    </row>
    <row r="909" spans="1:10">
      <c r="A909" s="17">
        <v>44895</v>
      </c>
      <c r="B909" t="s">
        <v>284</v>
      </c>
      <c r="C909">
        <v>66</v>
      </c>
      <c r="D909">
        <v>-190</v>
      </c>
      <c r="F909">
        <v>51</v>
      </c>
      <c r="G909">
        <v>170</v>
      </c>
      <c r="H909">
        <v>-4.5</v>
      </c>
      <c r="I909">
        <f>-(Results[[#This Row],[Away Final]]-Results[[#This Row],[Home Final]])</f>
        <v>-15</v>
      </c>
      <c r="J909">
        <f>IF(Results[[#This Row],[Away_Actual]]&lt;Results[[#This Row],[away_spread]],1,0)</f>
        <v>1</v>
      </c>
    </row>
    <row r="910" spans="1:10">
      <c r="A910" s="17">
        <v>44895</v>
      </c>
      <c r="B910" t="s">
        <v>336</v>
      </c>
      <c r="C910">
        <v>53</v>
      </c>
      <c r="D910">
        <v>230</v>
      </c>
      <c r="E910" t="s">
        <v>62</v>
      </c>
      <c r="F910">
        <v>68</v>
      </c>
      <c r="G910">
        <v>-270</v>
      </c>
      <c r="H910">
        <v>6.5</v>
      </c>
      <c r="I910">
        <f>-(Results[[#This Row],[Away Final]]-Results[[#This Row],[Home Final]])</f>
        <v>15</v>
      </c>
      <c r="J910">
        <f>IF(Results[[#This Row],[Away_Actual]]&lt;Results[[#This Row],[away_spread]],1,0)</f>
        <v>0</v>
      </c>
    </row>
    <row r="911" spans="1:10">
      <c r="A911" s="17">
        <v>44895</v>
      </c>
      <c r="B911" t="s">
        <v>337</v>
      </c>
      <c r="C911">
        <v>62</v>
      </c>
      <c r="D911">
        <v>235</v>
      </c>
      <c r="E911" t="s">
        <v>281</v>
      </c>
      <c r="F911">
        <v>75</v>
      </c>
      <c r="G911">
        <v>-275</v>
      </c>
      <c r="H911">
        <v>6</v>
      </c>
      <c r="I911">
        <f>-(Results[[#This Row],[Away Final]]-Results[[#This Row],[Home Final]])</f>
        <v>13</v>
      </c>
      <c r="J911">
        <f>IF(Results[[#This Row],[Away_Actual]]&lt;Results[[#This Row],[away_spread]],1,0)</f>
        <v>0</v>
      </c>
    </row>
    <row r="912" spans="1:10">
      <c r="A912" s="17">
        <v>44895</v>
      </c>
      <c r="B912" t="s">
        <v>285</v>
      </c>
      <c r="C912">
        <v>80</v>
      </c>
      <c r="D912">
        <v>-400</v>
      </c>
      <c r="E912" t="s">
        <v>59</v>
      </c>
      <c r="F912">
        <v>53</v>
      </c>
      <c r="G912">
        <v>330</v>
      </c>
      <c r="H912">
        <v>-8.5</v>
      </c>
      <c r="I912">
        <f>-(Results[[#This Row],[Away Final]]-Results[[#This Row],[Home Final]])</f>
        <v>-27</v>
      </c>
      <c r="J912">
        <f>IF(Results[[#This Row],[Away_Actual]]&lt;Results[[#This Row],[away_spread]],1,0)</f>
        <v>1</v>
      </c>
    </row>
    <row r="913" spans="1:10">
      <c r="A913" s="17">
        <v>44895</v>
      </c>
      <c r="B913" t="s">
        <v>40</v>
      </c>
      <c r="C913">
        <v>90</v>
      </c>
      <c r="D913">
        <v>-200</v>
      </c>
      <c r="E913" t="s">
        <v>93</v>
      </c>
      <c r="F913">
        <v>70</v>
      </c>
      <c r="G913">
        <v>175</v>
      </c>
      <c r="H913">
        <v>-5</v>
      </c>
      <c r="I913">
        <f>-(Results[[#This Row],[Away Final]]-Results[[#This Row],[Home Final]])</f>
        <v>-20</v>
      </c>
      <c r="J913">
        <f>IF(Results[[#This Row],[Away_Actual]]&lt;Results[[#This Row],[away_spread]],1,0)</f>
        <v>1</v>
      </c>
    </row>
    <row r="914" spans="1:10">
      <c r="A914" s="17">
        <v>44895</v>
      </c>
      <c r="B914" t="s">
        <v>267</v>
      </c>
      <c r="C914">
        <v>65</v>
      </c>
      <c r="D914">
        <v>1000</v>
      </c>
      <c r="E914" t="s">
        <v>305</v>
      </c>
      <c r="F914">
        <v>79</v>
      </c>
      <c r="G914">
        <v>-2000</v>
      </c>
      <c r="H914">
        <v>16.5</v>
      </c>
      <c r="I914">
        <f>-(Results[[#This Row],[Away Final]]-Results[[#This Row],[Home Final]])</f>
        <v>14</v>
      </c>
      <c r="J914">
        <f>IF(Results[[#This Row],[Away_Actual]]&lt;Results[[#This Row],[away_spread]],1,0)</f>
        <v>1</v>
      </c>
    </row>
    <row r="915" spans="1:10">
      <c r="A915" s="17">
        <v>44895</v>
      </c>
      <c r="B915" t="s">
        <v>357</v>
      </c>
      <c r="C915">
        <v>62</v>
      </c>
      <c r="D915">
        <v>330</v>
      </c>
      <c r="E915" t="s">
        <v>246</v>
      </c>
      <c r="F915">
        <v>88</v>
      </c>
      <c r="G915">
        <v>-400</v>
      </c>
      <c r="H915">
        <v>8.5</v>
      </c>
      <c r="I915">
        <f>-(Results[[#This Row],[Away Final]]-Results[[#This Row],[Home Final]])</f>
        <v>26</v>
      </c>
      <c r="J915">
        <f>IF(Results[[#This Row],[Away_Actual]]&lt;Results[[#This Row],[away_spread]],1,0)</f>
        <v>0</v>
      </c>
    </row>
    <row r="916" spans="1:10">
      <c r="A916" s="17">
        <v>44896</v>
      </c>
      <c r="C916">
        <v>65</v>
      </c>
      <c r="D916">
        <v>-210</v>
      </c>
      <c r="E916" t="s">
        <v>255</v>
      </c>
      <c r="F916">
        <v>66</v>
      </c>
      <c r="G916">
        <v>180</v>
      </c>
      <c r="H916">
        <v>-5</v>
      </c>
      <c r="I916">
        <f>-(Results[[#This Row],[Away Final]]-Results[[#This Row],[Home Final]])</f>
        <v>1</v>
      </c>
      <c r="J916">
        <f>IF(Results[[#This Row],[Away_Actual]]&lt;Results[[#This Row],[away_spread]],1,0)</f>
        <v>0</v>
      </c>
    </row>
    <row r="917" spans="1:10">
      <c r="A917" s="17">
        <v>44896</v>
      </c>
      <c r="B917" t="s">
        <v>374</v>
      </c>
      <c r="C917">
        <v>80</v>
      </c>
      <c r="D917">
        <v>-270</v>
      </c>
      <c r="E917" t="s">
        <v>218</v>
      </c>
      <c r="F917">
        <v>66</v>
      </c>
      <c r="G917">
        <v>230</v>
      </c>
      <c r="H917">
        <v>-6.5</v>
      </c>
      <c r="I917">
        <f>-(Results[[#This Row],[Away Final]]-Results[[#This Row],[Home Final]])</f>
        <v>-14</v>
      </c>
      <c r="J917">
        <f>IF(Results[[#This Row],[Away_Actual]]&lt;Results[[#This Row],[away_spread]],1,0)</f>
        <v>1</v>
      </c>
    </row>
    <row r="918" spans="1:10">
      <c r="A918" s="17">
        <v>44896</v>
      </c>
      <c r="B918" t="s">
        <v>259</v>
      </c>
      <c r="C918">
        <v>60</v>
      </c>
      <c r="D918">
        <v>175</v>
      </c>
      <c r="E918" t="s">
        <v>217</v>
      </c>
      <c r="F918">
        <v>74</v>
      </c>
      <c r="G918">
        <v>-200</v>
      </c>
      <c r="H918">
        <v>5.5</v>
      </c>
      <c r="I918">
        <f>-(Results[[#This Row],[Away Final]]-Results[[#This Row],[Home Final]])</f>
        <v>14</v>
      </c>
      <c r="J918">
        <f>IF(Results[[#This Row],[Away_Actual]]&lt;Results[[#This Row],[away_spread]],1,0)</f>
        <v>0</v>
      </c>
    </row>
    <row r="919" spans="1:10">
      <c r="A919" s="17">
        <v>44896</v>
      </c>
      <c r="B919" t="s">
        <v>46</v>
      </c>
      <c r="C919">
        <v>65</v>
      </c>
      <c r="D919">
        <v>450</v>
      </c>
      <c r="E919" t="s">
        <v>404</v>
      </c>
      <c r="F919">
        <v>91</v>
      </c>
      <c r="G919">
        <v>-600</v>
      </c>
      <c r="H919">
        <v>11</v>
      </c>
      <c r="I919">
        <f>-(Results[[#This Row],[Away Final]]-Results[[#This Row],[Home Final]])</f>
        <v>26</v>
      </c>
      <c r="J919">
        <f>IF(Results[[#This Row],[Away_Actual]]&lt;Results[[#This Row],[away_spread]],1,0)</f>
        <v>0</v>
      </c>
    </row>
    <row r="920" spans="1:10">
      <c r="A920" s="17">
        <v>44896</v>
      </c>
      <c r="B920" t="s">
        <v>200</v>
      </c>
      <c r="C920">
        <v>81</v>
      </c>
      <c r="D920">
        <v>1200</v>
      </c>
      <c r="E920" t="s">
        <v>136</v>
      </c>
      <c r="F920">
        <v>86</v>
      </c>
      <c r="G920">
        <v>-3000</v>
      </c>
      <c r="H920">
        <v>18.5</v>
      </c>
      <c r="I920">
        <f>-(Results[[#This Row],[Away Final]]-Results[[#This Row],[Home Final]])</f>
        <v>5</v>
      </c>
      <c r="J920">
        <f>IF(Results[[#This Row],[Away_Actual]]&lt;Results[[#This Row],[away_spread]],1,0)</f>
        <v>1</v>
      </c>
    </row>
    <row r="921" spans="1:10">
      <c r="A921" s="17">
        <v>44896</v>
      </c>
      <c r="B921" t="s">
        <v>206</v>
      </c>
      <c r="C921">
        <v>74</v>
      </c>
      <c r="D921">
        <v>210</v>
      </c>
      <c r="E921" t="s">
        <v>146</v>
      </c>
      <c r="F921">
        <v>72</v>
      </c>
      <c r="G921">
        <v>-250</v>
      </c>
      <c r="H921">
        <v>6</v>
      </c>
      <c r="I921">
        <f>-(Results[[#This Row],[Away Final]]-Results[[#This Row],[Home Final]])</f>
        <v>-2</v>
      </c>
      <c r="J921">
        <f>IF(Results[[#This Row],[Away_Actual]]&lt;Results[[#This Row],[away_spread]],1,0)</f>
        <v>1</v>
      </c>
    </row>
    <row r="922" spans="1:10">
      <c r="A922" s="17">
        <v>44896</v>
      </c>
      <c r="B922" t="s">
        <v>297</v>
      </c>
      <c r="C922">
        <v>63</v>
      </c>
      <c r="D922">
        <v>600</v>
      </c>
      <c r="E922" t="s">
        <v>258</v>
      </c>
      <c r="F922">
        <v>76</v>
      </c>
      <c r="G922">
        <v>-900</v>
      </c>
      <c r="H922">
        <v>12.5</v>
      </c>
      <c r="I922">
        <f>-(Results[[#This Row],[Away Final]]-Results[[#This Row],[Home Final]])</f>
        <v>13</v>
      </c>
      <c r="J922">
        <f>IF(Results[[#This Row],[Away_Actual]]&lt;Results[[#This Row],[away_spread]],1,0)</f>
        <v>0</v>
      </c>
    </row>
    <row r="923" spans="1:10">
      <c r="A923" s="17">
        <v>44896</v>
      </c>
      <c r="B923" t="s">
        <v>343</v>
      </c>
      <c r="C923">
        <v>73</v>
      </c>
      <c r="D923">
        <v>145</v>
      </c>
      <c r="E923" t="s">
        <v>53</v>
      </c>
      <c r="F923">
        <v>86</v>
      </c>
      <c r="G923">
        <v>-165</v>
      </c>
      <c r="H923">
        <v>3</v>
      </c>
      <c r="I923">
        <f>-(Results[[#This Row],[Away Final]]-Results[[#This Row],[Home Final]])</f>
        <v>13</v>
      </c>
      <c r="J923">
        <f>IF(Results[[#This Row],[Away_Actual]]&lt;Results[[#This Row],[away_spread]],1,0)</f>
        <v>0</v>
      </c>
    </row>
    <row r="924" spans="1:10">
      <c r="A924" s="17">
        <v>44896</v>
      </c>
      <c r="B924" t="s">
        <v>112</v>
      </c>
      <c r="C924">
        <v>65</v>
      </c>
      <c r="D924">
        <v>-1000</v>
      </c>
      <c r="E924" t="s">
        <v>162</v>
      </c>
      <c r="F924">
        <v>55</v>
      </c>
      <c r="G924">
        <v>650</v>
      </c>
      <c r="H924">
        <v>-13</v>
      </c>
      <c r="I924">
        <f>-(Results[[#This Row],[Away Final]]-Results[[#This Row],[Home Final]])</f>
        <v>-10</v>
      </c>
      <c r="J924">
        <f>IF(Results[[#This Row],[Away_Actual]]&lt;Results[[#This Row],[away_spread]],1,0)</f>
        <v>0</v>
      </c>
    </row>
    <row r="925" spans="1:10">
      <c r="A925" s="17">
        <v>44896</v>
      </c>
      <c r="B925" t="s">
        <v>105</v>
      </c>
      <c r="C925">
        <v>102</v>
      </c>
      <c r="D925">
        <v>600</v>
      </c>
      <c r="E925" t="s">
        <v>335</v>
      </c>
      <c r="F925">
        <v>96</v>
      </c>
      <c r="G925">
        <v>-900</v>
      </c>
      <c r="H925">
        <v>12.5</v>
      </c>
      <c r="I925">
        <f>-(Results[[#This Row],[Away Final]]-Results[[#This Row],[Home Final]])</f>
        <v>-6</v>
      </c>
      <c r="J925">
        <f>IF(Results[[#This Row],[Away_Actual]]&lt;Results[[#This Row],[away_spread]],1,0)</f>
        <v>1</v>
      </c>
    </row>
    <row r="926" spans="1:10">
      <c r="A926" s="17">
        <v>44896</v>
      </c>
      <c r="B926" t="s">
        <v>56</v>
      </c>
      <c r="C926">
        <v>78</v>
      </c>
      <c r="D926">
        <v>170</v>
      </c>
      <c r="E926" t="s">
        <v>348</v>
      </c>
      <c r="F926">
        <v>80</v>
      </c>
      <c r="G926">
        <v>-190</v>
      </c>
      <c r="H926">
        <v>4.5</v>
      </c>
      <c r="I926">
        <f>-(Results[[#This Row],[Away Final]]-Results[[#This Row],[Home Final]])</f>
        <v>2</v>
      </c>
      <c r="J926">
        <f>IF(Results[[#This Row],[Away_Actual]]&lt;Results[[#This Row],[away_spread]],1,0)</f>
        <v>1</v>
      </c>
    </row>
    <row r="927" spans="1:10">
      <c r="A927" s="17">
        <v>44896</v>
      </c>
      <c r="B927" t="s">
        <v>156</v>
      </c>
      <c r="C927">
        <v>38</v>
      </c>
      <c r="D927">
        <v>800</v>
      </c>
      <c r="E927" t="s">
        <v>25</v>
      </c>
      <c r="F927">
        <v>58</v>
      </c>
      <c r="G927">
        <v>-1400</v>
      </c>
      <c r="H927">
        <v>15</v>
      </c>
      <c r="I927">
        <f>-(Results[[#This Row],[Away Final]]-Results[[#This Row],[Home Final]])</f>
        <v>20</v>
      </c>
      <c r="J927">
        <f>IF(Results[[#This Row],[Away_Actual]]&lt;Results[[#This Row],[away_spread]],1,0)</f>
        <v>0</v>
      </c>
    </row>
    <row r="928" spans="1:10">
      <c r="A928" s="17">
        <v>44896</v>
      </c>
      <c r="C928">
        <v>93</v>
      </c>
      <c r="D928">
        <v>-210</v>
      </c>
      <c r="E928" t="s">
        <v>683</v>
      </c>
      <c r="F928">
        <v>83</v>
      </c>
      <c r="G928">
        <v>180</v>
      </c>
      <c r="H928">
        <v>-5</v>
      </c>
      <c r="I928">
        <f>-(Results[[#This Row],[Away Final]]-Results[[#This Row],[Home Final]])</f>
        <v>-10</v>
      </c>
      <c r="J928">
        <f>IF(Results[[#This Row],[Away_Actual]]&lt;Results[[#This Row],[away_spread]],1,0)</f>
        <v>1</v>
      </c>
    </row>
    <row r="929" spans="1:10">
      <c r="A929" s="17">
        <v>44896</v>
      </c>
      <c r="B929" t="s">
        <v>208</v>
      </c>
      <c r="C929">
        <v>60</v>
      </c>
      <c r="D929">
        <v>170</v>
      </c>
      <c r="E929" t="s">
        <v>260</v>
      </c>
      <c r="F929">
        <v>59</v>
      </c>
      <c r="G929">
        <v>-190</v>
      </c>
      <c r="H929">
        <v>5</v>
      </c>
      <c r="I929">
        <f>-(Results[[#This Row],[Away Final]]-Results[[#This Row],[Home Final]])</f>
        <v>-1</v>
      </c>
      <c r="J929">
        <f>IF(Results[[#This Row],[Away_Actual]]&lt;Results[[#This Row],[away_spread]],1,0)</f>
        <v>1</v>
      </c>
    </row>
    <row r="930" spans="1:10">
      <c r="A930" s="17">
        <v>44896</v>
      </c>
      <c r="B930" t="s">
        <v>250</v>
      </c>
      <c r="C930">
        <v>73</v>
      </c>
      <c r="D930">
        <v>130</v>
      </c>
      <c r="E930" t="s">
        <v>244</v>
      </c>
      <c r="F930">
        <v>58</v>
      </c>
      <c r="G930">
        <v>-150</v>
      </c>
      <c r="H930">
        <v>3</v>
      </c>
      <c r="I930">
        <f>-(Results[[#This Row],[Away Final]]-Results[[#This Row],[Home Final]])</f>
        <v>-15</v>
      </c>
      <c r="J930">
        <f>IF(Results[[#This Row],[Away_Actual]]&lt;Results[[#This Row],[away_spread]],1,0)</f>
        <v>1</v>
      </c>
    </row>
    <row r="931" spans="1:10">
      <c r="A931" s="17">
        <v>44896</v>
      </c>
      <c r="B931" t="s">
        <v>167</v>
      </c>
      <c r="C931">
        <v>80</v>
      </c>
      <c r="D931">
        <v>525</v>
      </c>
      <c r="E931" t="s">
        <v>173</v>
      </c>
      <c r="F931">
        <v>59</v>
      </c>
      <c r="G931">
        <v>-750</v>
      </c>
      <c r="H931">
        <v>12</v>
      </c>
      <c r="I931">
        <f>-(Results[[#This Row],[Away Final]]-Results[[#This Row],[Home Final]])</f>
        <v>-21</v>
      </c>
      <c r="J931">
        <f>IF(Results[[#This Row],[Away_Actual]]&lt;Results[[#This Row],[away_spread]],1,0)</f>
        <v>1</v>
      </c>
    </row>
    <row r="932" spans="1:10">
      <c r="A932" s="17">
        <v>44896</v>
      </c>
      <c r="B932" t="s">
        <v>342</v>
      </c>
      <c r="C932">
        <v>67</v>
      </c>
      <c r="D932">
        <v>250</v>
      </c>
      <c r="E932" t="s">
        <v>123</v>
      </c>
      <c r="F932">
        <v>72</v>
      </c>
      <c r="G932">
        <v>-300</v>
      </c>
      <c r="H932">
        <v>7</v>
      </c>
      <c r="I932">
        <f>-(Results[[#This Row],[Away Final]]-Results[[#This Row],[Home Final]])</f>
        <v>5</v>
      </c>
      <c r="J932">
        <f>IF(Results[[#This Row],[Away_Actual]]&lt;Results[[#This Row],[away_spread]],1,0)</f>
        <v>1</v>
      </c>
    </row>
    <row r="933" spans="1:10">
      <c r="A933" s="17">
        <v>44896</v>
      </c>
      <c r="B933" t="s">
        <v>288</v>
      </c>
      <c r="C933">
        <v>64</v>
      </c>
      <c r="D933">
        <v>385</v>
      </c>
      <c r="E933" t="s">
        <v>220</v>
      </c>
      <c r="F933">
        <v>74</v>
      </c>
      <c r="G933">
        <v>-475</v>
      </c>
      <c r="H933">
        <v>9</v>
      </c>
      <c r="I933">
        <f>-(Results[[#This Row],[Away Final]]-Results[[#This Row],[Home Final]])</f>
        <v>10</v>
      </c>
      <c r="J933">
        <f>IF(Results[[#This Row],[Away_Actual]]&lt;Results[[#This Row],[away_spread]],1,0)</f>
        <v>0</v>
      </c>
    </row>
    <row r="934" spans="1:10">
      <c r="A934" s="17">
        <v>44896</v>
      </c>
      <c r="B934" t="s">
        <v>170</v>
      </c>
      <c r="C934">
        <v>73</v>
      </c>
      <c r="D934">
        <v>100</v>
      </c>
      <c r="E934" t="s">
        <v>144</v>
      </c>
      <c r="F934">
        <v>77</v>
      </c>
      <c r="G934">
        <v>-120</v>
      </c>
      <c r="H934">
        <v>1.5</v>
      </c>
      <c r="I934">
        <f>-(Results[[#This Row],[Away Final]]-Results[[#This Row],[Home Final]])</f>
        <v>4</v>
      </c>
      <c r="J934">
        <f>IF(Results[[#This Row],[Away_Actual]]&lt;Results[[#This Row],[away_spread]],1,0)</f>
        <v>0</v>
      </c>
    </row>
    <row r="935" spans="1:10">
      <c r="A935" s="17">
        <v>44896</v>
      </c>
      <c r="B935" t="s">
        <v>413</v>
      </c>
      <c r="C935">
        <v>74</v>
      </c>
      <c r="D935">
        <v>180</v>
      </c>
      <c r="E935" t="s">
        <v>353</v>
      </c>
      <c r="F935">
        <v>67</v>
      </c>
      <c r="G935">
        <v>-210</v>
      </c>
      <c r="H935">
        <v>4.5</v>
      </c>
      <c r="I935">
        <f>-(Results[[#This Row],[Away Final]]-Results[[#This Row],[Home Final]])</f>
        <v>-7</v>
      </c>
      <c r="J935">
        <f>IF(Results[[#This Row],[Away_Actual]]&lt;Results[[#This Row],[away_spread]],1,0)</f>
        <v>1</v>
      </c>
    </row>
    <row r="936" spans="1:10">
      <c r="A936" s="17">
        <v>44896</v>
      </c>
      <c r="B936" t="s">
        <v>397</v>
      </c>
      <c r="C936">
        <v>64</v>
      </c>
      <c r="D936">
        <v>165</v>
      </c>
      <c r="E936" t="s">
        <v>172</v>
      </c>
      <c r="F936">
        <v>80</v>
      </c>
      <c r="G936">
        <v>-185</v>
      </c>
      <c r="H936">
        <v>4.5</v>
      </c>
      <c r="I936">
        <f>-(Results[[#This Row],[Away Final]]-Results[[#This Row],[Home Final]])</f>
        <v>16</v>
      </c>
      <c r="J936">
        <f>IF(Results[[#This Row],[Away_Actual]]&lt;Results[[#This Row],[away_spread]],1,0)</f>
        <v>0</v>
      </c>
    </row>
    <row r="937" spans="1:10">
      <c r="A937" s="17">
        <v>44896</v>
      </c>
      <c r="B937" t="s">
        <v>157</v>
      </c>
      <c r="C937">
        <v>64</v>
      </c>
      <c r="D937">
        <v>350</v>
      </c>
      <c r="E937" t="s">
        <v>61</v>
      </c>
      <c r="F937">
        <v>76</v>
      </c>
      <c r="G937">
        <v>-420</v>
      </c>
      <c r="H937">
        <v>9</v>
      </c>
      <c r="I937">
        <f>-(Results[[#This Row],[Away Final]]-Results[[#This Row],[Home Final]])</f>
        <v>12</v>
      </c>
      <c r="J937">
        <f>IF(Results[[#This Row],[Away_Actual]]&lt;Results[[#This Row],[away_spread]],1,0)</f>
        <v>0</v>
      </c>
    </row>
    <row r="938" spans="1:10">
      <c r="A938" s="17">
        <v>44896</v>
      </c>
      <c r="B938" t="s">
        <v>171</v>
      </c>
      <c r="C938">
        <v>81</v>
      </c>
      <c r="D938">
        <v>-310</v>
      </c>
      <c r="E938" t="s">
        <v>168</v>
      </c>
      <c r="F938">
        <v>67</v>
      </c>
      <c r="G938">
        <v>260</v>
      </c>
      <c r="H938">
        <v>-7</v>
      </c>
      <c r="I938">
        <f>-(Results[[#This Row],[Away Final]]-Results[[#This Row],[Home Final]])</f>
        <v>-14</v>
      </c>
      <c r="J938">
        <f>IF(Results[[#This Row],[Away_Actual]]&lt;Results[[#This Row],[away_spread]],1,0)</f>
        <v>1</v>
      </c>
    </row>
    <row r="939" spans="1:10">
      <c r="A939" s="17">
        <v>44896</v>
      </c>
      <c r="B939" t="s">
        <v>402</v>
      </c>
      <c r="C939">
        <v>66</v>
      </c>
      <c r="D939">
        <v>-310</v>
      </c>
      <c r="E939" t="s">
        <v>179</v>
      </c>
      <c r="F939">
        <v>81</v>
      </c>
      <c r="G939">
        <v>260</v>
      </c>
      <c r="H939">
        <v>-7</v>
      </c>
      <c r="I939">
        <f>-(Results[[#This Row],[Away Final]]-Results[[#This Row],[Home Final]])</f>
        <v>15</v>
      </c>
      <c r="J939">
        <f>IF(Results[[#This Row],[Away_Actual]]&lt;Results[[#This Row],[away_spread]],1,0)</f>
        <v>0</v>
      </c>
    </row>
    <row r="940" spans="1:10">
      <c r="A940" s="17">
        <v>44896</v>
      </c>
      <c r="B940" t="s">
        <v>241</v>
      </c>
      <c r="C940">
        <v>53</v>
      </c>
      <c r="D940">
        <v>-125</v>
      </c>
      <c r="E940" t="s">
        <v>245</v>
      </c>
      <c r="F940">
        <v>56</v>
      </c>
      <c r="G940">
        <v>105</v>
      </c>
      <c r="H940">
        <v>-1.5</v>
      </c>
      <c r="I940">
        <f>-(Results[[#This Row],[Away Final]]-Results[[#This Row],[Home Final]])</f>
        <v>3</v>
      </c>
      <c r="J940">
        <f>IF(Results[[#This Row],[Away_Actual]]&lt;Results[[#This Row],[away_spread]],1,0)</f>
        <v>0</v>
      </c>
    </row>
    <row r="941" spans="1:10">
      <c r="A941" s="17">
        <v>44896</v>
      </c>
      <c r="B941" t="s">
        <v>398</v>
      </c>
      <c r="C941">
        <v>75</v>
      </c>
      <c r="D941">
        <v>190</v>
      </c>
      <c r="F941">
        <v>66</v>
      </c>
      <c r="G941">
        <v>-220</v>
      </c>
      <c r="H941">
        <v>5.5</v>
      </c>
      <c r="I941">
        <f>-(Results[[#This Row],[Away Final]]-Results[[#This Row],[Home Final]])</f>
        <v>-9</v>
      </c>
      <c r="J941">
        <f>IF(Results[[#This Row],[Away_Actual]]&lt;Results[[#This Row],[away_spread]],1,0)</f>
        <v>1</v>
      </c>
    </row>
    <row r="942" spans="1:10">
      <c r="A942" s="17">
        <v>44896</v>
      </c>
      <c r="B942" t="s">
        <v>158</v>
      </c>
      <c r="C942">
        <v>67</v>
      </c>
      <c r="D942">
        <v>475</v>
      </c>
      <c r="E942" t="s">
        <v>130</v>
      </c>
      <c r="F942">
        <v>70</v>
      </c>
      <c r="G942">
        <v>-650</v>
      </c>
      <c r="H942">
        <v>11</v>
      </c>
      <c r="I942">
        <f>-(Results[[#This Row],[Away Final]]-Results[[#This Row],[Home Final]])</f>
        <v>3</v>
      </c>
      <c r="J942">
        <f>IF(Results[[#This Row],[Away_Actual]]&lt;Results[[#This Row],[away_spread]],1,0)</f>
        <v>1</v>
      </c>
    </row>
    <row r="943" spans="1:10">
      <c r="A943" s="17">
        <v>44897</v>
      </c>
      <c r="B943" t="s">
        <v>149</v>
      </c>
      <c r="C943">
        <v>59</v>
      </c>
      <c r="D943">
        <v>350</v>
      </c>
      <c r="E943" t="s">
        <v>102</v>
      </c>
      <c r="F943">
        <v>74</v>
      </c>
      <c r="G943">
        <v>-420</v>
      </c>
      <c r="H943">
        <v>8.5</v>
      </c>
      <c r="I943">
        <f>-(Results[[#This Row],[Away Final]]-Results[[#This Row],[Home Final]])</f>
        <v>15</v>
      </c>
      <c r="J943">
        <f>IF(Results[[#This Row],[Away_Actual]]&lt;Results[[#This Row],[away_spread]],1,0)</f>
        <v>0</v>
      </c>
    </row>
    <row r="944" spans="1:10">
      <c r="A944" s="17">
        <v>44897</v>
      </c>
      <c r="B944" t="s">
        <v>99</v>
      </c>
      <c r="C944">
        <v>46</v>
      </c>
      <c r="D944">
        <v>1900</v>
      </c>
      <c r="E944" t="s">
        <v>301</v>
      </c>
      <c r="F944">
        <v>68</v>
      </c>
      <c r="G944">
        <v>-9000</v>
      </c>
      <c r="H944">
        <v>25.5</v>
      </c>
      <c r="I944">
        <f>-(Results[[#This Row],[Away Final]]-Results[[#This Row],[Home Final]])</f>
        <v>22</v>
      </c>
      <c r="J944">
        <f>IF(Results[[#This Row],[Away_Actual]]&lt;Results[[#This Row],[away_spread]],1,0)</f>
        <v>1</v>
      </c>
    </row>
    <row r="945" spans="1:10">
      <c r="A945" s="17">
        <v>44897</v>
      </c>
      <c r="B945" t="s">
        <v>387</v>
      </c>
      <c r="C945">
        <v>68</v>
      </c>
      <c r="D945">
        <v>-155</v>
      </c>
      <c r="E945" t="s">
        <v>235</v>
      </c>
      <c r="F945">
        <v>54</v>
      </c>
      <c r="G945">
        <v>135</v>
      </c>
      <c r="H945">
        <v>-3</v>
      </c>
      <c r="I945">
        <f>-(Results[[#This Row],[Away Final]]-Results[[#This Row],[Home Final]])</f>
        <v>-14</v>
      </c>
      <c r="J945">
        <f>IF(Results[[#This Row],[Away_Actual]]&lt;Results[[#This Row],[away_spread]],1,0)</f>
        <v>1</v>
      </c>
    </row>
    <row r="946" spans="1:10">
      <c r="A946" s="17">
        <v>44897</v>
      </c>
      <c r="B946" t="s">
        <v>40</v>
      </c>
      <c r="C946">
        <v>47</v>
      </c>
      <c r="D946">
        <v>-140</v>
      </c>
      <c r="E946" t="s">
        <v>190</v>
      </c>
      <c r="F946">
        <v>84</v>
      </c>
      <c r="G946">
        <v>120</v>
      </c>
      <c r="H946">
        <v>-2.5</v>
      </c>
      <c r="I946">
        <f>-(Results[[#This Row],[Away Final]]-Results[[#This Row],[Home Final]])</f>
        <v>37</v>
      </c>
      <c r="J946">
        <f>IF(Results[[#This Row],[Away_Actual]]&lt;Results[[#This Row],[away_spread]],1,0)</f>
        <v>0</v>
      </c>
    </row>
    <row r="947" spans="1:10">
      <c r="A947" s="17">
        <v>44897</v>
      </c>
      <c r="B947" t="s">
        <v>64</v>
      </c>
      <c r="C947">
        <v>72</v>
      </c>
      <c r="D947">
        <v>475</v>
      </c>
      <c r="E947" t="s">
        <v>231</v>
      </c>
      <c r="F947">
        <v>60</v>
      </c>
      <c r="G947">
        <v>-650</v>
      </c>
      <c r="H947">
        <v>12</v>
      </c>
      <c r="I947">
        <f>-(Results[[#This Row],[Away Final]]-Results[[#This Row],[Home Final]])</f>
        <v>-12</v>
      </c>
      <c r="J947">
        <f>IF(Results[[#This Row],[Away_Actual]]&lt;Results[[#This Row],[away_spread]],1,0)</f>
        <v>1</v>
      </c>
    </row>
    <row r="948" spans="1:10">
      <c r="A948" s="17">
        <v>44897</v>
      </c>
      <c r="B948" t="s">
        <v>433</v>
      </c>
      <c r="C948">
        <v>66</v>
      </c>
      <c r="D948">
        <v>150</v>
      </c>
      <c r="E948" t="s">
        <v>76</v>
      </c>
      <c r="F948">
        <v>63</v>
      </c>
      <c r="G948">
        <v>-170</v>
      </c>
      <c r="H948">
        <v>3.5</v>
      </c>
      <c r="I948">
        <f>-(Results[[#This Row],[Away Final]]-Results[[#This Row],[Home Final]])</f>
        <v>-3</v>
      </c>
      <c r="J948">
        <f>IF(Results[[#This Row],[Away_Actual]]&lt;Results[[#This Row],[away_spread]],1,0)</f>
        <v>1</v>
      </c>
    </row>
    <row r="949" spans="1:10">
      <c r="A949" s="17">
        <v>44897</v>
      </c>
      <c r="B949" t="s">
        <v>119</v>
      </c>
      <c r="C949">
        <v>69</v>
      </c>
      <c r="D949">
        <v>160</v>
      </c>
      <c r="E949" t="s">
        <v>264</v>
      </c>
      <c r="F949">
        <v>79</v>
      </c>
      <c r="G949">
        <v>-180</v>
      </c>
      <c r="H949">
        <v>4.5</v>
      </c>
      <c r="I949">
        <f>-(Results[[#This Row],[Away Final]]-Results[[#This Row],[Home Final]])</f>
        <v>10</v>
      </c>
      <c r="J949">
        <f>IF(Results[[#This Row],[Away_Actual]]&lt;Results[[#This Row],[away_spread]],1,0)</f>
        <v>0</v>
      </c>
    </row>
    <row r="950" spans="1:10">
      <c r="A950" s="17">
        <v>44897</v>
      </c>
      <c r="B950" t="s">
        <v>78</v>
      </c>
      <c r="C950">
        <v>74</v>
      </c>
      <c r="D950">
        <v>-4000</v>
      </c>
      <c r="E950" t="s">
        <v>224</v>
      </c>
      <c r="F950">
        <v>64</v>
      </c>
      <c r="G950">
        <v>1400</v>
      </c>
      <c r="H950">
        <v>-18.5</v>
      </c>
      <c r="I950">
        <f>-(Results[[#This Row],[Away Final]]-Results[[#This Row],[Home Final]])</f>
        <v>-10</v>
      </c>
      <c r="J950">
        <f>IF(Results[[#This Row],[Away_Actual]]&lt;Results[[#This Row],[away_spread]],1,0)</f>
        <v>0</v>
      </c>
    </row>
    <row r="951" spans="1:10">
      <c r="A951" s="17">
        <v>44897</v>
      </c>
      <c r="B951" t="s">
        <v>424</v>
      </c>
      <c r="C951">
        <v>66</v>
      </c>
      <c r="D951">
        <v>750</v>
      </c>
      <c r="E951" t="s">
        <v>38</v>
      </c>
      <c r="F951">
        <v>93</v>
      </c>
      <c r="G951">
        <v>-1200</v>
      </c>
      <c r="H951">
        <v>13</v>
      </c>
      <c r="I951">
        <f>-(Results[[#This Row],[Away Final]]-Results[[#This Row],[Home Final]])</f>
        <v>27</v>
      </c>
      <c r="J951">
        <f>IF(Results[[#This Row],[Away_Actual]]&lt;Results[[#This Row],[away_spread]],1,0)</f>
        <v>0</v>
      </c>
    </row>
    <row r="952" spans="1:10">
      <c r="A952" s="17">
        <v>44897</v>
      </c>
      <c r="B952" t="s">
        <v>85</v>
      </c>
      <c r="C952">
        <v>80</v>
      </c>
      <c r="D952">
        <v>750</v>
      </c>
      <c r="E952" t="s">
        <v>28</v>
      </c>
      <c r="F952">
        <v>97</v>
      </c>
      <c r="G952">
        <v>-1200</v>
      </c>
      <c r="H952">
        <v>14</v>
      </c>
      <c r="I952">
        <f>-(Results[[#This Row],[Away Final]]-Results[[#This Row],[Home Final]])</f>
        <v>17</v>
      </c>
      <c r="J952">
        <f>IF(Results[[#This Row],[Away_Actual]]&lt;Results[[#This Row],[away_spread]],1,0)</f>
        <v>0</v>
      </c>
    </row>
    <row r="953" spans="1:10">
      <c r="A953" s="17">
        <v>44897</v>
      </c>
      <c r="B953" t="s">
        <v>51</v>
      </c>
      <c r="C953">
        <v>59</v>
      </c>
      <c r="D953">
        <v>950</v>
      </c>
      <c r="E953" t="s">
        <v>366</v>
      </c>
      <c r="F953">
        <v>79</v>
      </c>
      <c r="G953">
        <v>-1800</v>
      </c>
      <c r="H953">
        <v>15.5</v>
      </c>
      <c r="I953">
        <f>-(Results[[#This Row],[Away Final]]-Results[[#This Row],[Home Final]])</f>
        <v>20</v>
      </c>
      <c r="J953">
        <f>IF(Results[[#This Row],[Away_Actual]]&lt;Results[[#This Row],[away_spread]],1,0)</f>
        <v>0</v>
      </c>
    </row>
    <row r="954" spans="1:10">
      <c r="A954" s="17">
        <v>44897</v>
      </c>
      <c r="B954" t="s">
        <v>120</v>
      </c>
      <c r="C954">
        <v>59</v>
      </c>
      <c r="D954">
        <v>425</v>
      </c>
      <c r="E954" t="s">
        <v>306</v>
      </c>
      <c r="F954">
        <v>79</v>
      </c>
      <c r="G954">
        <v>-550</v>
      </c>
      <c r="H954">
        <v>10</v>
      </c>
      <c r="I954">
        <f>-(Results[[#This Row],[Away Final]]-Results[[#This Row],[Home Final]])</f>
        <v>20</v>
      </c>
      <c r="J954">
        <f>IF(Results[[#This Row],[Away_Actual]]&lt;Results[[#This Row],[away_spread]],1,0)</f>
        <v>0</v>
      </c>
    </row>
    <row r="955" spans="1:10">
      <c r="A955" s="17">
        <v>44897</v>
      </c>
      <c r="B955" t="s">
        <v>165</v>
      </c>
      <c r="C955">
        <v>62</v>
      </c>
      <c r="D955">
        <v>230</v>
      </c>
      <c r="E955" t="s">
        <v>684</v>
      </c>
      <c r="F955">
        <v>71</v>
      </c>
      <c r="G955">
        <v>-270</v>
      </c>
      <c r="H955">
        <v>6.5</v>
      </c>
      <c r="I955">
        <f>-(Results[[#This Row],[Away Final]]-Results[[#This Row],[Home Final]])</f>
        <v>9</v>
      </c>
      <c r="J955">
        <f>IF(Results[[#This Row],[Away_Actual]]&lt;Results[[#This Row],[away_spread]],1,0)</f>
        <v>0</v>
      </c>
    </row>
    <row r="956" spans="1:10">
      <c r="A956" s="17">
        <v>44897</v>
      </c>
      <c r="B956" t="s">
        <v>243</v>
      </c>
      <c r="C956">
        <v>56</v>
      </c>
      <c r="D956">
        <v>600</v>
      </c>
      <c r="E956" t="s">
        <v>420</v>
      </c>
      <c r="F956">
        <v>78</v>
      </c>
      <c r="G956">
        <v>-900</v>
      </c>
      <c r="H956">
        <v>13.5</v>
      </c>
      <c r="I956">
        <f>-(Results[[#This Row],[Away Final]]-Results[[#This Row],[Home Final]])</f>
        <v>22</v>
      </c>
      <c r="J956">
        <f>IF(Results[[#This Row],[Away_Actual]]&lt;Results[[#This Row],[away_spread]],1,0)</f>
        <v>0</v>
      </c>
    </row>
    <row r="957" spans="1:10">
      <c r="A957" s="17">
        <v>44897</v>
      </c>
      <c r="C957">
        <v>68</v>
      </c>
      <c r="D957">
        <v>265</v>
      </c>
      <c r="E957" t="s">
        <v>282</v>
      </c>
      <c r="F957">
        <v>83</v>
      </c>
      <c r="G957">
        <v>-320</v>
      </c>
      <c r="H957">
        <v>8</v>
      </c>
      <c r="I957">
        <f>-(Results[[#This Row],[Away Final]]-Results[[#This Row],[Home Final]])</f>
        <v>15</v>
      </c>
      <c r="J957">
        <f>IF(Results[[#This Row],[Away_Actual]]&lt;Results[[#This Row],[away_spread]],1,0)</f>
        <v>0</v>
      </c>
    </row>
    <row r="958" spans="1:10">
      <c r="A958" s="17">
        <v>44897</v>
      </c>
      <c r="B958" t="s">
        <v>247</v>
      </c>
      <c r="C958">
        <v>70</v>
      </c>
      <c r="D958">
        <v>250</v>
      </c>
      <c r="E958" t="s">
        <v>242</v>
      </c>
      <c r="F958">
        <v>74</v>
      </c>
      <c r="G958">
        <v>-300</v>
      </c>
      <c r="H958">
        <v>7</v>
      </c>
      <c r="I958">
        <f>-(Results[[#This Row],[Away Final]]-Results[[#This Row],[Home Final]])</f>
        <v>4</v>
      </c>
      <c r="J958">
        <f>IF(Results[[#This Row],[Away_Actual]]&lt;Results[[#This Row],[away_spread]],1,0)</f>
        <v>1</v>
      </c>
    </row>
    <row r="959" spans="1:10">
      <c r="A959" s="17">
        <v>44897</v>
      </c>
      <c r="B959" t="s">
        <v>311</v>
      </c>
      <c r="C959">
        <v>57</v>
      </c>
      <c r="D959">
        <v>135</v>
      </c>
      <c r="E959" t="s">
        <v>126</v>
      </c>
      <c r="F959">
        <v>77</v>
      </c>
      <c r="G959">
        <v>-155</v>
      </c>
      <c r="H959">
        <v>3</v>
      </c>
      <c r="I959">
        <f>-(Results[[#This Row],[Away Final]]-Results[[#This Row],[Home Final]])</f>
        <v>20</v>
      </c>
      <c r="J959">
        <f>IF(Results[[#This Row],[Away_Actual]]&lt;Results[[#This Row],[away_spread]],1,0)</f>
        <v>0</v>
      </c>
    </row>
    <row r="960" spans="1:10">
      <c r="A960" s="17">
        <v>44897</v>
      </c>
      <c r="B960" t="s">
        <v>165</v>
      </c>
      <c r="C960">
        <v>62</v>
      </c>
      <c r="D960">
        <v>230</v>
      </c>
      <c r="E960" t="s">
        <v>159</v>
      </c>
      <c r="F960">
        <v>71</v>
      </c>
      <c r="G960">
        <v>-270</v>
      </c>
      <c r="H960">
        <v>6.5</v>
      </c>
      <c r="I960">
        <f>-(Results[[#This Row],[Away Final]]-Results[[#This Row],[Home Final]])</f>
        <v>9</v>
      </c>
      <c r="J960">
        <f>IF(Results[[#This Row],[Away_Actual]]&lt;Results[[#This Row],[away_spread]],1,0)</f>
        <v>0</v>
      </c>
    </row>
    <row r="961" spans="1:10">
      <c r="A961" s="17">
        <v>44897</v>
      </c>
      <c r="B961" t="s">
        <v>362</v>
      </c>
      <c r="C961">
        <v>63</v>
      </c>
      <c r="D961">
        <v>475</v>
      </c>
      <c r="E961" t="s">
        <v>289</v>
      </c>
      <c r="F961">
        <v>81</v>
      </c>
      <c r="G961">
        <v>-650</v>
      </c>
      <c r="H961">
        <v>11.5</v>
      </c>
      <c r="I961">
        <f>-(Results[[#This Row],[Away Final]]-Results[[#This Row],[Home Final]])</f>
        <v>18</v>
      </c>
      <c r="J961">
        <f>IF(Results[[#This Row],[Away_Actual]]&lt;Results[[#This Row],[away_spread]],1,0)</f>
        <v>0</v>
      </c>
    </row>
    <row r="962" spans="1:10">
      <c r="A962" s="17">
        <v>44897</v>
      </c>
      <c r="B962" t="s">
        <v>163</v>
      </c>
      <c r="C962">
        <v>59</v>
      </c>
      <c r="D962">
        <v>1200</v>
      </c>
      <c r="E962" t="s">
        <v>43</v>
      </c>
      <c r="F962">
        <v>63</v>
      </c>
      <c r="G962">
        <v>-3000</v>
      </c>
      <c r="H962">
        <v>19</v>
      </c>
      <c r="I962">
        <f>-(Results[[#This Row],[Away Final]]-Results[[#This Row],[Home Final]])</f>
        <v>4</v>
      </c>
      <c r="J962">
        <f>IF(Results[[#This Row],[Away_Actual]]&lt;Results[[#This Row],[away_spread]],1,0)</f>
        <v>1</v>
      </c>
    </row>
    <row r="963" spans="1:10">
      <c r="A963" s="17">
        <v>44897</v>
      </c>
      <c r="B963" t="s">
        <v>269</v>
      </c>
      <c r="C963">
        <v>66</v>
      </c>
      <c r="D963">
        <v>105</v>
      </c>
      <c r="E963" t="s">
        <v>225</v>
      </c>
      <c r="F963">
        <v>71</v>
      </c>
      <c r="G963">
        <v>-125</v>
      </c>
      <c r="H963">
        <v>1.5</v>
      </c>
      <c r="I963">
        <f>-(Results[[#This Row],[Away Final]]-Results[[#This Row],[Home Final]])</f>
        <v>5</v>
      </c>
      <c r="J963">
        <f>IF(Results[[#This Row],[Away_Actual]]&lt;Results[[#This Row],[away_spread]],1,0)</f>
        <v>0</v>
      </c>
    </row>
    <row r="964" spans="1:10">
      <c r="A964" s="17">
        <v>44897</v>
      </c>
      <c r="B964" t="s">
        <v>389</v>
      </c>
      <c r="C964">
        <v>71</v>
      </c>
      <c r="D964">
        <v>-130</v>
      </c>
      <c r="E964" t="s">
        <v>410</v>
      </c>
      <c r="F964">
        <v>68</v>
      </c>
      <c r="G964">
        <v>110</v>
      </c>
      <c r="H964">
        <v>-2</v>
      </c>
      <c r="I964">
        <f>-(Results[[#This Row],[Away Final]]-Results[[#This Row],[Home Final]])</f>
        <v>-3</v>
      </c>
      <c r="J964">
        <f>IF(Results[[#This Row],[Away_Actual]]&lt;Results[[#This Row],[away_spread]],1,0)</f>
        <v>1</v>
      </c>
    </row>
    <row r="965" spans="1:10">
      <c r="A965" s="17">
        <v>44897</v>
      </c>
      <c r="B965" t="s">
        <v>688</v>
      </c>
      <c r="C965">
        <v>71</v>
      </c>
      <c r="D965">
        <v>-130</v>
      </c>
      <c r="E965" t="s">
        <v>410</v>
      </c>
      <c r="F965">
        <v>68</v>
      </c>
      <c r="G965">
        <v>110</v>
      </c>
      <c r="H965">
        <v>-2</v>
      </c>
      <c r="I965">
        <f>-(Results[[#This Row],[Away Final]]-Results[[#This Row],[Home Final]])</f>
        <v>-3</v>
      </c>
      <c r="J965">
        <f>IF(Results[[#This Row],[Away_Actual]]&lt;Results[[#This Row],[away_spread]],1,0)</f>
        <v>1</v>
      </c>
    </row>
    <row r="966" spans="1:10">
      <c r="A966" s="17">
        <v>44897</v>
      </c>
      <c r="B966" t="s">
        <v>17</v>
      </c>
      <c r="C966">
        <v>68</v>
      </c>
      <c r="D966">
        <v>425</v>
      </c>
      <c r="E966" t="s">
        <v>103</v>
      </c>
      <c r="F966">
        <v>60</v>
      </c>
      <c r="G966">
        <v>-550</v>
      </c>
      <c r="H966">
        <v>10.5</v>
      </c>
      <c r="I966">
        <f>-(Results[[#This Row],[Away Final]]-Results[[#This Row],[Home Final]])</f>
        <v>-8</v>
      </c>
      <c r="J966">
        <f>IF(Results[[#This Row],[Away_Actual]]&lt;Results[[#This Row],[away_spread]],1,0)</f>
        <v>1</v>
      </c>
    </row>
    <row r="967" spans="1:10">
      <c r="A967" s="17">
        <v>44898</v>
      </c>
      <c r="B967" t="s">
        <v>200</v>
      </c>
      <c r="C967">
        <v>77</v>
      </c>
      <c r="D967">
        <v>150</v>
      </c>
      <c r="E967" t="s">
        <v>202</v>
      </c>
      <c r="F967">
        <v>65</v>
      </c>
      <c r="G967">
        <v>-170</v>
      </c>
      <c r="H967">
        <v>4</v>
      </c>
      <c r="I967">
        <f>-(Results[[#This Row],[Away Final]]-Results[[#This Row],[Home Final]])</f>
        <v>-12</v>
      </c>
      <c r="J967">
        <f>IF(Results[[#This Row],[Away_Actual]]&lt;Results[[#This Row],[away_spread]],1,0)</f>
        <v>1</v>
      </c>
    </row>
    <row r="968" spans="1:10">
      <c r="A968" s="17">
        <v>44898</v>
      </c>
      <c r="B968" t="s">
        <v>408</v>
      </c>
      <c r="C968">
        <v>52</v>
      </c>
      <c r="D968">
        <v>-155</v>
      </c>
      <c r="E968" t="s">
        <v>376</v>
      </c>
      <c r="F968">
        <v>64</v>
      </c>
      <c r="G968">
        <v>135</v>
      </c>
      <c r="H968">
        <v>-3</v>
      </c>
      <c r="I968">
        <f>-(Results[[#This Row],[Away Final]]-Results[[#This Row],[Home Final]])</f>
        <v>12</v>
      </c>
      <c r="J968">
        <f>IF(Results[[#This Row],[Away_Actual]]&lt;Results[[#This Row],[away_spread]],1,0)</f>
        <v>0</v>
      </c>
    </row>
    <row r="969" spans="1:10">
      <c r="A969" s="17">
        <v>44898</v>
      </c>
      <c r="B969" t="s">
        <v>212</v>
      </c>
      <c r="C969">
        <v>53</v>
      </c>
      <c r="D969">
        <v>-185</v>
      </c>
      <c r="E969" t="s">
        <v>145</v>
      </c>
      <c r="F969">
        <v>64</v>
      </c>
      <c r="G969">
        <v>165</v>
      </c>
      <c r="H969">
        <v>-4</v>
      </c>
      <c r="I969">
        <f>-(Results[[#This Row],[Away Final]]-Results[[#This Row],[Home Final]])</f>
        <v>11</v>
      </c>
      <c r="J969">
        <f>IF(Results[[#This Row],[Away_Actual]]&lt;Results[[#This Row],[away_spread]],1,0)</f>
        <v>0</v>
      </c>
    </row>
    <row r="970" spans="1:10">
      <c r="A970" s="17">
        <v>44898</v>
      </c>
      <c r="B970" t="s">
        <v>134</v>
      </c>
      <c r="C970">
        <v>80</v>
      </c>
      <c r="D970">
        <v>290</v>
      </c>
      <c r="E970" t="s">
        <v>380</v>
      </c>
      <c r="F970">
        <v>66</v>
      </c>
      <c r="G970">
        <v>-350</v>
      </c>
      <c r="H970">
        <v>7.5</v>
      </c>
      <c r="I970">
        <f>-(Results[[#This Row],[Away Final]]-Results[[#This Row],[Home Final]])</f>
        <v>-14</v>
      </c>
      <c r="J970">
        <f>IF(Results[[#This Row],[Away_Actual]]&lt;Results[[#This Row],[away_spread]],1,0)</f>
        <v>1</v>
      </c>
    </row>
    <row r="971" spans="1:10">
      <c r="A971" s="17">
        <v>44898</v>
      </c>
      <c r="B971" t="s">
        <v>253</v>
      </c>
      <c r="C971">
        <v>50</v>
      </c>
      <c r="D971">
        <v>280</v>
      </c>
      <c r="E971" t="s">
        <v>286</v>
      </c>
      <c r="F971">
        <v>55</v>
      </c>
      <c r="G971">
        <v>-340</v>
      </c>
      <c r="H971">
        <v>7.5</v>
      </c>
      <c r="I971">
        <f>-(Results[[#This Row],[Away Final]]-Results[[#This Row],[Home Final]])</f>
        <v>5</v>
      </c>
      <c r="J971">
        <f>IF(Results[[#This Row],[Away_Actual]]&lt;Results[[#This Row],[away_spread]],1,0)</f>
        <v>1</v>
      </c>
    </row>
    <row r="972" spans="1:10">
      <c r="A972" s="17">
        <v>44898</v>
      </c>
      <c r="B972" t="s">
        <v>133</v>
      </c>
      <c r="C972">
        <v>95</v>
      </c>
      <c r="D972">
        <v>-170</v>
      </c>
      <c r="E972" t="s">
        <v>377</v>
      </c>
      <c r="F972">
        <v>78</v>
      </c>
      <c r="G972">
        <v>150</v>
      </c>
      <c r="H972">
        <v>-4</v>
      </c>
      <c r="I972">
        <f>-(Results[[#This Row],[Away Final]]-Results[[#This Row],[Home Final]])</f>
        <v>-17</v>
      </c>
      <c r="J972">
        <f>IF(Results[[#This Row],[Away_Actual]]&lt;Results[[#This Row],[away_spread]],1,0)</f>
        <v>1</v>
      </c>
    </row>
    <row r="973" spans="1:10">
      <c r="A973" s="17">
        <v>44898</v>
      </c>
      <c r="B973" t="s">
        <v>262</v>
      </c>
      <c r="C973">
        <v>97</v>
      </c>
      <c r="D973">
        <v>500</v>
      </c>
      <c r="F973">
        <v>80</v>
      </c>
      <c r="G973">
        <v>-700</v>
      </c>
      <c r="H973">
        <v>12</v>
      </c>
      <c r="I973">
        <f>-(Results[[#This Row],[Away Final]]-Results[[#This Row],[Home Final]])</f>
        <v>-17</v>
      </c>
      <c r="J973">
        <f>IF(Results[[#This Row],[Away_Actual]]&lt;Results[[#This Row],[away_spread]],1,0)</f>
        <v>1</v>
      </c>
    </row>
    <row r="974" spans="1:10">
      <c r="A974" s="17">
        <v>44898</v>
      </c>
      <c r="B974" t="s">
        <v>88</v>
      </c>
      <c r="C974">
        <v>74</v>
      </c>
      <c r="D974">
        <v>1100</v>
      </c>
      <c r="E974" t="s">
        <v>326</v>
      </c>
      <c r="F974">
        <v>80</v>
      </c>
      <c r="G974">
        <v>-2500</v>
      </c>
      <c r="H974">
        <v>18</v>
      </c>
      <c r="I974">
        <f>-(Results[[#This Row],[Away Final]]-Results[[#This Row],[Home Final]])</f>
        <v>6</v>
      </c>
      <c r="J974">
        <f>IF(Results[[#This Row],[Away_Actual]]&lt;Results[[#This Row],[away_spread]],1,0)</f>
        <v>1</v>
      </c>
    </row>
    <row r="975" spans="1:10">
      <c r="A975" s="17">
        <v>44898</v>
      </c>
      <c r="B975" t="s">
        <v>238</v>
      </c>
      <c r="C975">
        <v>64</v>
      </c>
      <c r="D975">
        <v>115</v>
      </c>
      <c r="E975" t="s">
        <v>309</v>
      </c>
      <c r="F975">
        <v>75</v>
      </c>
      <c r="G975">
        <v>-135</v>
      </c>
      <c r="H975">
        <v>2</v>
      </c>
      <c r="I975">
        <f>-(Results[[#This Row],[Away Final]]-Results[[#This Row],[Home Final]])</f>
        <v>11</v>
      </c>
      <c r="J975">
        <f>IF(Results[[#This Row],[Away_Actual]]&lt;Results[[#This Row],[away_spread]],1,0)</f>
        <v>0</v>
      </c>
    </row>
    <row r="976" spans="1:10">
      <c r="A976" s="17">
        <v>44898</v>
      </c>
      <c r="B976" t="s">
        <v>350</v>
      </c>
      <c r="C976">
        <v>59</v>
      </c>
      <c r="D976" t="s">
        <v>488</v>
      </c>
      <c r="E976" t="s">
        <v>268</v>
      </c>
      <c r="F976">
        <v>96</v>
      </c>
      <c r="G976" t="s">
        <v>488</v>
      </c>
      <c r="H976">
        <v>29.5</v>
      </c>
      <c r="I976">
        <f>-(Results[[#This Row],[Away Final]]-Results[[#This Row],[Home Final]])</f>
        <v>37</v>
      </c>
      <c r="J976">
        <f>IF(Results[[#This Row],[Away_Actual]]&lt;Results[[#This Row],[away_spread]],1,0)</f>
        <v>0</v>
      </c>
    </row>
    <row r="977" spans="1:10">
      <c r="A977" s="17">
        <v>44898</v>
      </c>
      <c r="B977" t="s">
        <v>313</v>
      </c>
      <c r="C977">
        <v>72</v>
      </c>
      <c r="D977">
        <v>-550</v>
      </c>
      <c r="E977" t="s">
        <v>333</v>
      </c>
      <c r="F977">
        <v>80</v>
      </c>
      <c r="G977">
        <v>425</v>
      </c>
      <c r="H977">
        <v>-11</v>
      </c>
      <c r="I977">
        <f>-(Results[[#This Row],[Away Final]]-Results[[#This Row],[Home Final]])</f>
        <v>8</v>
      </c>
      <c r="J977">
        <f>IF(Results[[#This Row],[Away_Actual]]&lt;Results[[#This Row],[away_spread]],1,0)</f>
        <v>0</v>
      </c>
    </row>
    <row r="978" spans="1:10">
      <c r="A978" s="17">
        <v>44898</v>
      </c>
      <c r="C978">
        <v>65</v>
      </c>
      <c r="D978">
        <v>1400</v>
      </c>
      <c r="E978" t="s">
        <v>121</v>
      </c>
      <c r="F978">
        <v>78</v>
      </c>
      <c r="G978">
        <v>-4000</v>
      </c>
      <c r="H978">
        <v>19</v>
      </c>
      <c r="I978">
        <f>-(Results[[#This Row],[Away Final]]-Results[[#This Row],[Home Final]])</f>
        <v>13</v>
      </c>
      <c r="J978">
        <f>IF(Results[[#This Row],[Away_Actual]]&lt;Results[[#This Row],[away_spread]],1,0)</f>
        <v>1</v>
      </c>
    </row>
    <row r="979" spans="1:10">
      <c r="A979" s="17">
        <v>44898</v>
      </c>
      <c r="B979" t="s">
        <v>271</v>
      </c>
      <c r="C979">
        <v>57</v>
      </c>
      <c r="D979">
        <v>240</v>
      </c>
      <c r="E979" t="s">
        <v>227</v>
      </c>
      <c r="F979">
        <v>68</v>
      </c>
      <c r="G979">
        <v>-280</v>
      </c>
      <c r="H979">
        <v>6.5</v>
      </c>
      <c r="I979">
        <f>-(Results[[#This Row],[Away Final]]-Results[[#This Row],[Home Final]])</f>
        <v>11</v>
      </c>
      <c r="J979">
        <f>IF(Results[[#This Row],[Away_Actual]]&lt;Results[[#This Row],[away_spread]],1,0)</f>
        <v>0</v>
      </c>
    </row>
    <row r="980" spans="1:10">
      <c r="A980" s="17">
        <v>44898</v>
      </c>
      <c r="B980" t="s">
        <v>62</v>
      </c>
      <c r="C980">
        <v>58</v>
      </c>
      <c r="D980">
        <v>125</v>
      </c>
      <c r="E980" t="s">
        <v>284</v>
      </c>
      <c r="F980">
        <v>40</v>
      </c>
      <c r="G980">
        <v>-145</v>
      </c>
      <c r="H980">
        <v>2.5</v>
      </c>
      <c r="I980">
        <f>-(Results[[#This Row],[Away Final]]-Results[[#This Row],[Home Final]])</f>
        <v>-18</v>
      </c>
      <c r="J980">
        <f>IF(Results[[#This Row],[Away_Actual]]&lt;Results[[#This Row],[away_spread]],1,0)</f>
        <v>1</v>
      </c>
    </row>
    <row r="981" spans="1:10">
      <c r="A981" s="17">
        <v>44898</v>
      </c>
      <c r="B981" t="s">
        <v>244</v>
      </c>
      <c r="C981">
        <v>55</v>
      </c>
      <c r="D981">
        <v>160</v>
      </c>
      <c r="E981" t="s">
        <v>241</v>
      </c>
      <c r="F981">
        <v>67</v>
      </c>
      <c r="G981">
        <v>-180</v>
      </c>
      <c r="H981">
        <v>4</v>
      </c>
      <c r="I981">
        <f>-(Results[[#This Row],[Away Final]]-Results[[#This Row],[Home Final]])</f>
        <v>12</v>
      </c>
      <c r="J981">
        <f>IF(Results[[#This Row],[Away_Actual]]&lt;Results[[#This Row],[away_spread]],1,0)</f>
        <v>0</v>
      </c>
    </row>
    <row r="982" spans="1:10">
      <c r="A982" s="17">
        <v>44898</v>
      </c>
      <c r="B982" t="s">
        <v>132</v>
      </c>
      <c r="C982">
        <v>77</v>
      </c>
      <c r="D982">
        <v>-2000</v>
      </c>
      <c r="E982" t="s">
        <v>360</v>
      </c>
      <c r="F982">
        <v>72</v>
      </c>
      <c r="G982">
        <v>1000</v>
      </c>
      <c r="H982">
        <v>-16</v>
      </c>
      <c r="I982">
        <f>-(Results[[#This Row],[Away Final]]-Results[[#This Row],[Home Final]])</f>
        <v>-5</v>
      </c>
      <c r="J982">
        <f>IF(Results[[#This Row],[Away_Actual]]&lt;Results[[#This Row],[away_spread]],1,0)</f>
        <v>0</v>
      </c>
    </row>
    <row r="983" spans="1:10">
      <c r="A983" s="17">
        <v>44898</v>
      </c>
      <c r="B983" t="s">
        <v>320</v>
      </c>
      <c r="C983">
        <v>57</v>
      </c>
      <c r="D983">
        <v>-380</v>
      </c>
      <c r="E983" t="s">
        <v>361</v>
      </c>
      <c r="F983">
        <v>58</v>
      </c>
      <c r="G983">
        <v>320</v>
      </c>
      <c r="H983">
        <v>-8</v>
      </c>
      <c r="I983">
        <f>-(Results[[#This Row],[Away Final]]-Results[[#This Row],[Home Final]])</f>
        <v>1</v>
      </c>
      <c r="J983">
        <f>IF(Results[[#This Row],[Away_Actual]]&lt;Results[[#This Row],[away_spread]],1,0)</f>
        <v>0</v>
      </c>
    </row>
    <row r="984" spans="1:10">
      <c r="A984" s="17">
        <v>44898</v>
      </c>
      <c r="B984" t="s">
        <v>334</v>
      </c>
      <c r="C984">
        <v>61</v>
      </c>
      <c r="D984">
        <v>1000</v>
      </c>
      <c r="E984" t="s">
        <v>171</v>
      </c>
      <c r="F984">
        <v>74</v>
      </c>
      <c r="G984">
        <v>-2000</v>
      </c>
      <c r="H984">
        <v>17</v>
      </c>
      <c r="I984">
        <f>-(Results[[#This Row],[Away Final]]-Results[[#This Row],[Home Final]])</f>
        <v>13</v>
      </c>
      <c r="J984">
        <f>IF(Results[[#This Row],[Away_Actual]]&lt;Results[[#This Row],[away_spread]],1,0)</f>
        <v>1</v>
      </c>
    </row>
    <row r="985" spans="1:10">
      <c r="A985" s="17">
        <v>44898</v>
      </c>
      <c r="B985" t="s">
        <v>98</v>
      </c>
      <c r="C985">
        <v>47</v>
      </c>
      <c r="D985">
        <v>250</v>
      </c>
      <c r="E985" t="s">
        <v>370</v>
      </c>
      <c r="F985">
        <v>61</v>
      </c>
      <c r="G985">
        <v>-300</v>
      </c>
      <c r="H985">
        <v>7.5</v>
      </c>
      <c r="I985">
        <f>-(Results[[#This Row],[Away Final]]-Results[[#This Row],[Home Final]])</f>
        <v>14</v>
      </c>
      <c r="J985">
        <f>IF(Results[[#This Row],[Away_Actual]]&lt;Results[[#This Row],[away_spread]],1,0)</f>
        <v>0</v>
      </c>
    </row>
    <row r="986" spans="1:10">
      <c r="A986" s="17">
        <v>44898</v>
      </c>
      <c r="B986" t="s">
        <v>98</v>
      </c>
      <c r="C986">
        <v>47</v>
      </c>
      <c r="D986">
        <v>250</v>
      </c>
      <c r="E986" t="s">
        <v>625</v>
      </c>
      <c r="F986">
        <v>61</v>
      </c>
      <c r="G986">
        <v>-300</v>
      </c>
      <c r="H986">
        <v>7.5</v>
      </c>
      <c r="I986">
        <f>-(Results[[#This Row],[Away Final]]-Results[[#This Row],[Home Final]])</f>
        <v>14</v>
      </c>
      <c r="J986">
        <f>IF(Results[[#This Row],[Away_Actual]]&lt;Results[[#This Row],[away_spread]],1,0)</f>
        <v>0</v>
      </c>
    </row>
    <row r="987" spans="1:10">
      <c r="A987" s="17">
        <v>44898</v>
      </c>
      <c r="B987" t="s">
        <v>137</v>
      </c>
      <c r="C987">
        <v>69</v>
      </c>
      <c r="D987">
        <v>-210</v>
      </c>
      <c r="E987" t="s">
        <v>189</v>
      </c>
      <c r="F987">
        <v>59</v>
      </c>
      <c r="G987">
        <v>180</v>
      </c>
      <c r="H987">
        <v>-5</v>
      </c>
      <c r="I987">
        <f>-(Results[[#This Row],[Away Final]]-Results[[#This Row],[Home Final]])</f>
        <v>-10</v>
      </c>
      <c r="J987">
        <f>IF(Results[[#This Row],[Away_Actual]]&lt;Results[[#This Row],[away_spread]],1,0)</f>
        <v>1</v>
      </c>
    </row>
    <row r="988" spans="1:10">
      <c r="A988" s="17">
        <v>44898</v>
      </c>
      <c r="B988" t="s">
        <v>84</v>
      </c>
      <c r="C988">
        <v>69</v>
      </c>
      <c r="D988">
        <v>400</v>
      </c>
      <c r="E988" t="s">
        <v>141</v>
      </c>
      <c r="F988">
        <v>88</v>
      </c>
      <c r="G988">
        <v>-500</v>
      </c>
      <c r="H988">
        <v>9.5</v>
      </c>
      <c r="I988">
        <f>-(Results[[#This Row],[Away Final]]-Results[[#This Row],[Home Final]])</f>
        <v>19</v>
      </c>
      <c r="J988">
        <f>IF(Results[[#This Row],[Away_Actual]]&lt;Results[[#This Row],[away_spread]],1,0)</f>
        <v>0</v>
      </c>
    </row>
    <row r="989" spans="1:10">
      <c r="A989" s="17">
        <v>44898</v>
      </c>
      <c r="B989" t="s">
        <v>400</v>
      </c>
      <c r="C989">
        <v>69</v>
      </c>
      <c r="D989">
        <v>950</v>
      </c>
      <c r="F989">
        <v>90</v>
      </c>
      <c r="G989">
        <v>-1800</v>
      </c>
      <c r="H989">
        <v>15</v>
      </c>
      <c r="I989">
        <f>-(Results[[#This Row],[Away Final]]-Results[[#This Row],[Home Final]])</f>
        <v>21</v>
      </c>
      <c r="J989">
        <f>IF(Results[[#This Row],[Away_Actual]]&lt;Results[[#This Row],[away_spread]],1,0)</f>
        <v>0</v>
      </c>
    </row>
    <row r="990" spans="1:10">
      <c r="A990" s="17">
        <v>44898</v>
      </c>
      <c r="B990" t="s">
        <v>351</v>
      </c>
      <c r="C990">
        <v>86</v>
      </c>
      <c r="D990">
        <v>120</v>
      </c>
      <c r="E990" t="s">
        <v>330</v>
      </c>
      <c r="F990">
        <v>81</v>
      </c>
      <c r="G990">
        <v>-140</v>
      </c>
      <c r="H990">
        <v>2.5</v>
      </c>
      <c r="I990">
        <f>-(Results[[#This Row],[Away Final]]-Results[[#This Row],[Home Final]])</f>
        <v>-5</v>
      </c>
      <c r="J990">
        <f>IF(Results[[#This Row],[Away_Actual]]&lt;Results[[#This Row],[away_spread]],1,0)</f>
        <v>1</v>
      </c>
    </row>
    <row r="991" spans="1:10">
      <c r="A991" s="17">
        <v>44898</v>
      </c>
      <c r="B991" t="s">
        <v>261</v>
      </c>
      <c r="C991">
        <v>69</v>
      </c>
      <c r="D991">
        <v>150</v>
      </c>
      <c r="E991" t="s">
        <v>239</v>
      </c>
      <c r="F991">
        <v>66</v>
      </c>
      <c r="G991">
        <v>-170</v>
      </c>
      <c r="H991">
        <v>4</v>
      </c>
      <c r="I991">
        <f>-(Results[[#This Row],[Away Final]]-Results[[#This Row],[Home Final]])</f>
        <v>-3</v>
      </c>
      <c r="J991">
        <f>IF(Results[[#This Row],[Away_Actual]]&lt;Results[[#This Row],[away_spread]],1,0)</f>
        <v>1</v>
      </c>
    </row>
    <row r="992" spans="1:10">
      <c r="A992" s="17">
        <v>44898</v>
      </c>
      <c r="B992" t="s">
        <v>50</v>
      </c>
      <c r="C992">
        <v>65</v>
      </c>
      <c r="D992">
        <v>-135</v>
      </c>
      <c r="E992" t="s">
        <v>354</v>
      </c>
      <c r="F992">
        <v>74</v>
      </c>
      <c r="G992">
        <v>115</v>
      </c>
      <c r="H992">
        <v>-2</v>
      </c>
      <c r="I992">
        <f>-(Results[[#This Row],[Away Final]]-Results[[#This Row],[Home Final]])</f>
        <v>9</v>
      </c>
      <c r="J992">
        <f>IF(Results[[#This Row],[Away_Actual]]&lt;Results[[#This Row],[away_spread]],1,0)</f>
        <v>0</v>
      </c>
    </row>
    <row r="993" spans="1:10">
      <c r="A993" s="17">
        <v>44898</v>
      </c>
      <c r="B993" t="s">
        <v>375</v>
      </c>
      <c r="C993">
        <v>63</v>
      </c>
      <c r="D993">
        <v>120</v>
      </c>
      <c r="E993" t="s">
        <v>22</v>
      </c>
      <c r="F993">
        <v>61</v>
      </c>
      <c r="G993">
        <v>-140</v>
      </c>
      <c r="H993">
        <v>2.5</v>
      </c>
      <c r="I993">
        <f>-(Results[[#This Row],[Away Final]]-Results[[#This Row],[Home Final]])</f>
        <v>-2</v>
      </c>
      <c r="J993">
        <f>IF(Results[[#This Row],[Away_Actual]]&lt;Results[[#This Row],[away_spread]],1,0)</f>
        <v>1</v>
      </c>
    </row>
    <row r="994" spans="1:10">
      <c r="A994" s="17">
        <v>44898</v>
      </c>
      <c r="B994" t="s">
        <v>95</v>
      </c>
      <c r="C994">
        <v>61</v>
      </c>
      <c r="D994">
        <v>160</v>
      </c>
      <c r="E994" t="s">
        <v>86</v>
      </c>
      <c r="F994">
        <v>77</v>
      </c>
      <c r="G994">
        <v>-180</v>
      </c>
      <c r="H994">
        <v>4</v>
      </c>
      <c r="I994">
        <f>-(Results[[#This Row],[Away Final]]-Results[[#This Row],[Home Final]])</f>
        <v>16</v>
      </c>
      <c r="J994">
        <f>IF(Results[[#This Row],[Away_Actual]]&lt;Results[[#This Row],[away_spread]],1,0)</f>
        <v>0</v>
      </c>
    </row>
    <row r="995" spans="1:10">
      <c r="A995" s="17">
        <v>44898</v>
      </c>
      <c r="B995" t="s">
        <v>388</v>
      </c>
      <c r="C995">
        <v>52</v>
      </c>
      <c r="D995">
        <v>-120</v>
      </c>
      <c r="E995" t="s">
        <v>63</v>
      </c>
      <c r="F995">
        <v>56</v>
      </c>
      <c r="G995">
        <v>100</v>
      </c>
      <c r="H995">
        <v>-1</v>
      </c>
      <c r="I995">
        <f>-(Results[[#This Row],[Away Final]]-Results[[#This Row],[Home Final]])</f>
        <v>4</v>
      </c>
      <c r="J995">
        <f>IF(Results[[#This Row],[Away_Actual]]&lt;Results[[#This Row],[away_spread]],1,0)</f>
        <v>0</v>
      </c>
    </row>
    <row r="996" spans="1:10">
      <c r="A996" s="17">
        <v>44898</v>
      </c>
      <c r="B996" t="s">
        <v>70</v>
      </c>
      <c r="C996">
        <v>74</v>
      </c>
      <c r="D996">
        <v>150</v>
      </c>
      <c r="E996" t="s">
        <v>689</v>
      </c>
      <c r="F996">
        <v>71</v>
      </c>
      <c r="G996">
        <v>-170</v>
      </c>
      <c r="H996">
        <v>4</v>
      </c>
      <c r="I996">
        <f>-(Results[[#This Row],[Away Final]]-Results[[#This Row],[Home Final]])</f>
        <v>-3</v>
      </c>
      <c r="J996">
        <f>IF(Results[[#This Row],[Away_Actual]]&lt;Results[[#This Row],[away_spread]],1,0)</f>
        <v>1</v>
      </c>
    </row>
    <row r="997" spans="1:10">
      <c r="A997" s="17">
        <v>44898</v>
      </c>
      <c r="B997" t="s">
        <v>223</v>
      </c>
      <c r="C997">
        <v>57</v>
      </c>
      <c r="D997">
        <v>-125</v>
      </c>
      <c r="E997" t="s">
        <v>307</v>
      </c>
      <c r="F997">
        <v>63</v>
      </c>
      <c r="G997">
        <v>105</v>
      </c>
      <c r="H997">
        <v>-1.5</v>
      </c>
      <c r="I997">
        <f>-(Results[[#This Row],[Away Final]]-Results[[#This Row],[Home Final]])</f>
        <v>6</v>
      </c>
      <c r="J997">
        <f>IF(Results[[#This Row],[Away_Actual]]&lt;Results[[#This Row],[away_spread]],1,0)</f>
        <v>0</v>
      </c>
    </row>
    <row r="998" spans="1:10">
      <c r="A998" s="17">
        <v>44898</v>
      </c>
      <c r="B998" t="s">
        <v>69</v>
      </c>
      <c r="C998">
        <v>62</v>
      </c>
      <c r="D998">
        <v>260</v>
      </c>
      <c r="E998" t="s">
        <v>166</v>
      </c>
      <c r="F998">
        <v>68</v>
      </c>
      <c r="G998">
        <v>-310</v>
      </c>
      <c r="H998">
        <v>7.5</v>
      </c>
      <c r="I998">
        <f>-(Results[[#This Row],[Away Final]]-Results[[#This Row],[Home Final]])</f>
        <v>6</v>
      </c>
      <c r="J998">
        <f>IF(Results[[#This Row],[Away_Actual]]&lt;Results[[#This Row],[away_spread]],1,0)</f>
        <v>1</v>
      </c>
    </row>
    <row r="999" spans="1:10">
      <c r="A999" s="17">
        <v>44898</v>
      </c>
      <c r="B999" t="s">
        <v>328</v>
      </c>
      <c r="C999">
        <v>79</v>
      </c>
      <c r="D999">
        <v>250</v>
      </c>
      <c r="E999" t="s">
        <v>139</v>
      </c>
      <c r="F999">
        <v>64</v>
      </c>
      <c r="G999">
        <v>-300</v>
      </c>
      <c r="H999">
        <v>7</v>
      </c>
      <c r="I999">
        <f>-(Results[[#This Row],[Away Final]]-Results[[#This Row],[Home Final]])</f>
        <v>-15</v>
      </c>
      <c r="J999">
        <f>IF(Results[[#This Row],[Away_Actual]]&lt;Results[[#This Row],[away_spread]],1,0)</f>
        <v>1</v>
      </c>
    </row>
    <row r="1000" spans="1:10">
      <c r="A1000" s="17">
        <v>44898</v>
      </c>
      <c r="C1000">
        <v>78</v>
      </c>
      <c r="D1000">
        <v>-900</v>
      </c>
      <c r="E1000" t="s">
        <v>106</v>
      </c>
      <c r="F1000">
        <v>77</v>
      </c>
      <c r="G1000">
        <v>600</v>
      </c>
      <c r="H1000">
        <v>-12.5</v>
      </c>
      <c r="I1000">
        <f>-(Results[[#This Row],[Away Final]]-Results[[#This Row],[Home Final]])</f>
        <v>-1</v>
      </c>
      <c r="J1000">
        <f>IF(Results[[#This Row],[Away_Actual]]&lt;Results[[#This Row],[away_spread]],1,0)</f>
        <v>0</v>
      </c>
    </row>
    <row r="1001" spans="1:10">
      <c r="A1001" s="17">
        <v>44898</v>
      </c>
      <c r="B1001" t="s">
        <v>161</v>
      </c>
      <c r="C1001">
        <v>39</v>
      </c>
      <c r="D1001">
        <v>400</v>
      </c>
      <c r="E1001" t="s">
        <v>155</v>
      </c>
      <c r="F1001">
        <v>72</v>
      </c>
      <c r="G1001">
        <v>-500</v>
      </c>
      <c r="H1001">
        <v>10</v>
      </c>
      <c r="I1001">
        <f>-(Results[[#This Row],[Away Final]]-Results[[#This Row],[Home Final]])</f>
        <v>33</v>
      </c>
      <c r="J1001">
        <f>IF(Results[[#This Row],[Away_Actual]]&lt;Results[[#This Row],[away_spread]],1,0)</f>
        <v>0</v>
      </c>
    </row>
    <row r="1002" spans="1:10">
      <c r="A1002" s="17">
        <v>44898</v>
      </c>
      <c r="B1002" t="s">
        <v>52</v>
      </c>
      <c r="C1002">
        <v>76</v>
      </c>
      <c r="D1002" t="s">
        <v>488</v>
      </c>
      <c r="E1002" t="s">
        <v>257</v>
      </c>
      <c r="F1002">
        <v>88</v>
      </c>
      <c r="G1002" t="s">
        <v>488</v>
      </c>
      <c r="H1002">
        <v>26</v>
      </c>
      <c r="I1002">
        <f>-(Results[[#This Row],[Away Final]]-Results[[#This Row],[Home Final]])</f>
        <v>12</v>
      </c>
      <c r="J1002">
        <f>IF(Results[[#This Row],[Away_Actual]]&lt;Results[[#This Row],[away_spread]],1,0)</f>
        <v>1</v>
      </c>
    </row>
    <row r="1003" spans="1:10">
      <c r="A1003" s="17">
        <v>44898</v>
      </c>
      <c r="B1003" t="s">
        <v>232</v>
      </c>
      <c r="C1003">
        <v>70</v>
      </c>
      <c r="D1003">
        <v>-330</v>
      </c>
      <c r="E1003" t="s">
        <v>237</v>
      </c>
      <c r="F1003">
        <v>59</v>
      </c>
      <c r="G1003">
        <v>270</v>
      </c>
      <c r="H1003">
        <v>-7</v>
      </c>
      <c r="I1003">
        <f>-(Results[[#This Row],[Away Final]]-Results[[#This Row],[Home Final]])</f>
        <v>-11</v>
      </c>
      <c r="J1003">
        <f>IF(Results[[#This Row],[Away_Actual]]&lt;Results[[#This Row],[away_spread]],1,0)</f>
        <v>1</v>
      </c>
    </row>
    <row r="1004" spans="1:10">
      <c r="A1004" s="17">
        <v>44898</v>
      </c>
      <c r="B1004" t="s">
        <v>314</v>
      </c>
      <c r="C1004">
        <v>79</v>
      </c>
      <c r="D1004">
        <v>-260</v>
      </c>
      <c r="E1004" t="s">
        <v>229</v>
      </c>
      <c r="F1004">
        <v>63</v>
      </c>
      <c r="G1004">
        <v>220</v>
      </c>
      <c r="H1004">
        <v>-6.5</v>
      </c>
      <c r="I1004">
        <f>-(Results[[#This Row],[Away Final]]-Results[[#This Row],[Home Final]])</f>
        <v>-16</v>
      </c>
      <c r="J1004">
        <f>IF(Results[[#This Row],[Away_Actual]]&lt;Results[[#This Row],[away_spread]],1,0)</f>
        <v>1</v>
      </c>
    </row>
    <row r="1005" spans="1:10">
      <c r="A1005" s="17">
        <v>44898</v>
      </c>
      <c r="B1005" t="s">
        <v>23</v>
      </c>
      <c r="C1005">
        <v>82</v>
      </c>
      <c r="D1005">
        <v>105</v>
      </c>
      <c r="E1005" t="s">
        <v>329</v>
      </c>
      <c r="F1005">
        <v>71</v>
      </c>
      <c r="G1005">
        <v>-125</v>
      </c>
      <c r="H1005">
        <v>2</v>
      </c>
      <c r="I1005">
        <f>-(Results[[#This Row],[Away Final]]-Results[[#This Row],[Home Final]])</f>
        <v>-11</v>
      </c>
      <c r="J1005">
        <f>IF(Results[[#This Row],[Away_Actual]]&lt;Results[[#This Row],[away_spread]],1,0)</f>
        <v>1</v>
      </c>
    </row>
    <row r="1006" spans="1:10">
      <c r="A1006" s="17">
        <v>44898</v>
      </c>
      <c r="B1006" t="s">
        <v>156</v>
      </c>
      <c r="C1006">
        <v>52</v>
      </c>
      <c r="D1006" t="s">
        <v>488</v>
      </c>
      <c r="E1006" t="s">
        <v>195</v>
      </c>
      <c r="F1006">
        <v>82</v>
      </c>
      <c r="G1006" t="s">
        <v>488</v>
      </c>
      <c r="H1006">
        <v>34</v>
      </c>
      <c r="I1006">
        <f>-(Results[[#This Row],[Away Final]]-Results[[#This Row],[Home Final]])</f>
        <v>30</v>
      </c>
      <c r="J1006">
        <f>IF(Results[[#This Row],[Away_Actual]]&lt;Results[[#This Row],[away_spread]],1,0)</f>
        <v>1</v>
      </c>
    </row>
    <row r="1007" spans="1:10">
      <c r="A1007" s="17">
        <v>44898</v>
      </c>
      <c r="C1007">
        <v>83</v>
      </c>
      <c r="D1007">
        <v>245</v>
      </c>
      <c r="E1007" t="s">
        <v>298</v>
      </c>
      <c r="F1007">
        <v>90</v>
      </c>
      <c r="G1007">
        <v>-290</v>
      </c>
      <c r="H1007">
        <v>6.5</v>
      </c>
      <c r="I1007">
        <f>-(Results[[#This Row],[Away Final]]-Results[[#This Row],[Home Final]])</f>
        <v>7</v>
      </c>
      <c r="J1007">
        <f>IF(Results[[#This Row],[Away_Actual]]&lt;Results[[#This Row],[away_spread]],1,0)</f>
        <v>0</v>
      </c>
    </row>
    <row r="1008" spans="1:10">
      <c r="A1008" s="17">
        <v>44898</v>
      </c>
      <c r="B1008" t="s">
        <v>193</v>
      </c>
      <c r="C1008">
        <v>81</v>
      </c>
      <c r="D1008">
        <v>265</v>
      </c>
      <c r="E1008" t="s">
        <v>97</v>
      </c>
      <c r="F1008">
        <v>75</v>
      </c>
      <c r="G1008">
        <v>-320</v>
      </c>
      <c r="H1008">
        <v>7.5</v>
      </c>
      <c r="I1008">
        <f>-(Results[[#This Row],[Away Final]]-Results[[#This Row],[Home Final]])</f>
        <v>-6</v>
      </c>
      <c r="J1008">
        <f>IF(Results[[#This Row],[Away_Actual]]&lt;Results[[#This Row],[away_spread]],1,0)</f>
        <v>1</v>
      </c>
    </row>
    <row r="1009" spans="1:10">
      <c r="A1009" s="17">
        <v>44898</v>
      </c>
      <c r="B1009" t="s">
        <v>347</v>
      </c>
      <c r="C1009">
        <v>75</v>
      </c>
      <c r="D1009">
        <v>-1600</v>
      </c>
      <c r="E1009" t="s">
        <v>55</v>
      </c>
      <c r="F1009">
        <v>49</v>
      </c>
      <c r="G1009">
        <v>900</v>
      </c>
      <c r="H1009">
        <v>-15.5</v>
      </c>
      <c r="I1009">
        <f>-(Results[[#This Row],[Away Final]]-Results[[#This Row],[Home Final]])</f>
        <v>-26</v>
      </c>
      <c r="J1009">
        <f>IF(Results[[#This Row],[Away_Actual]]&lt;Results[[#This Row],[away_spread]],1,0)</f>
        <v>1</v>
      </c>
    </row>
    <row r="1010" spans="1:10">
      <c r="A1010" s="17">
        <v>44898</v>
      </c>
      <c r="B1010" t="s">
        <v>54</v>
      </c>
      <c r="C1010">
        <v>69</v>
      </c>
      <c r="D1010">
        <v>750</v>
      </c>
      <c r="E1010" t="s">
        <v>254</v>
      </c>
      <c r="F1010">
        <v>68</v>
      </c>
      <c r="G1010">
        <v>-1200</v>
      </c>
      <c r="H1010">
        <v>13</v>
      </c>
      <c r="I1010">
        <f>-(Results[[#This Row],[Away Final]]-Results[[#This Row],[Home Final]])</f>
        <v>-1</v>
      </c>
      <c r="J1010">
        <f>IF(Results[[#This Row],[Away_Actual]]&lt;Results[[#This Row],[away_spread]],1,0)</f>
        <v>1</v>
      </c>
    </row>
    <row r="1011" spans="1:10">
      <c r="A1011" s="17">
        <v>44898</v>
      </c>
      <c r="C1011">
        <v>88</v>
      </c>
      <c r="D1011">
        <v>120</v>
      </c>
      <c r="E1011" t="s">
        <v>154</v>
      </c>
      <c r="F1011">
        <v>62</v>
      </c>
      <c r="G1011">
        <v>-140</v>
      </c>
      <c r="H1011">
        <v>2</v>
      </c>
      <c r="I1011">
        <f>-(Results[[#This Row],[Away Final]]-Results[[#This Row],[Home Final]])</f>
        <v>-26</v>
      </c>
      <c r="J1011">
        <f>IF(Results[[#This Row],[Away_Actual]]&lt;Results[[#This Row],[away_spread]],1,0)</f>
        <v>1</v>
      </c>
    </row>
    <row r="1012" spans="1:10">
      <c r="A1012" s="17">
        <v>44898</v>
      </c>
      <c r="B1012" t="s">
        <v>373</v>
      </c>
      <c r="C1012">
        <v>88</v>
      </c>
      <c r="D1012">
        <v>180</v>
      </c>
      <c r="E1012" t="s">
        <v>331</v>
      </c>
      <c r="F1012">
        <v>93</v>
      </c>
      <c r="G1012">
        <v>-210</v>
      </c>
      <c r="H1012">
        <v>5</v>
      </c>
      <c r="I1012">
        <f>-(Results[[#This Row],[Away Final]]-Results[[#This Row],[Home Final]])</f>
        <v>5</v>
      </c>
      <c r="J1012">
        <f>IF(Results[[#This Row],[Away_Actual]]&lt;Results[[#This Row],[away_spread]],1,0)</f>
        <v>0</v>
      </c>
    </row>
    <row r="1013" spans="1:10">
      <c r="A1013" s="17">
        <v>44898</v>
      </c>
      <c r="B1013" t="s">
        <v>49</v>
      </c>
      <c r="C1013">
        <v>76</v>
      </c>
      <c r="D1013">
        <v>170</v>
      </c>
      <c r="E1013" t="s">
        <v>108</v>
      </c>
      <c r="F1013">
        <v>86</v>
      </c>
      <c r="G1013">
        <v>-190</v>
      </c>
      <c r="H1013">
        <v>4.5</v>
      </c>
      <c r="I1013">
        <f>-(Results[[#This Row],[Away Final]]-Results[[#This Row],[Home Final]])</f>
        <v>10</v>
      </c>
      <c r="J1013">
        <f>IF(Results[[#This Row],[Away_Actual]]&lt;Results[[#This Row],[away_spread]],1,0)</f>
        <v>0</v>
      </c>
    </row>
    <row r="1014" spans="1:10">
      <c r="A1014" s="17">
        <v>44898</v>
      </c>
      <c r="B1014" t="s">
        <v>113</v>
      </c>
      <c r="C1014">
        <v>66</v>
      </c>
      <c r="D1014">
        <v>1400</v>
      </c>
      <c r="E1014" t="s">
        <v>219</v>
      </c>
      <c r="F1014">
        <v>80</v>
      </c>
      <c r="G1014">
        <v>-4000</v>
      </c>
      <c r="H1014">
        <v>20</v>
      </c>
      <c r="I1014">
        <f>-(Results[[#This Row],[Away Final]]-Results[[#This Row],[Home Final]])</f>
        <v>14</v>
      </c>
      <c r="J1014">
        <f>IF(Results[[#This Row],[Away_Actual]]&lt;Results[[#This Row],[away_spread]],1,0)</f>
        <v>1</v>
      </c>
    </row>
    <row r="1015" spans="1:10">
      <c r="A1015" s="17">
        <v>44898</v>
      </c>
      <c r="B1015" t="s">
        <v>273</v>
      </c>
      <c r="C1015">
        <v>84</v>
      </c>
      <c r="D1015">
        <v>170</v>
      </c>
      <c r="E1015" t="s">
        <v>131</v>
      </c>
      <c r="F1015">
        <v>81</v>
      </c>
      <c r="G1015">
        <v>-190</v>
      </c>
      <c r="H1015">
        <v>4.5</v>
      </c>
      <c r="I1015">
        <f>-(Results[[#This Row],[Away Final]]-Results[[#This Row],[Home Final]])</f>
        <v>-3</v>
      </c>
      <c r="J1015">
        <f>IF(Results[[#This Row],[Away_Actual]]&lt;Results[[#This Row],[away_spread]],1,0)</f>
        <v>1</v>
      </c>
    </row>
    <row r="1016" spans="1:10">
      <c r="A1016" s="17">
        <v>44898</v>
      </c>
      <c r="B1016" t="s">
        <v>213</v>
      </c>
      <c r="C1016">
        <v>54</v>
      </c>
      <c r="D1016">
        <v>100</v>
      </c>
      <c r="E1016" t="s">
        <v>412</v>
      </c>
      <c r="F1016">
        <v>79</v>
      </c>
      <c r="G1016">
        <v>-120</v>
      </c>
      <c r="H1016">
        <v>1</v>
      </c>
      <c r="I1016">
        <f>-(Results[[#This Row],[Away Final]]-Results[[#This Row],[Home Final]])</f>
        <v>25</v>
      </c>
      <c r="J1016">
        <f>IF(Results[[#This Row],[Away_Actual]]&lt;Results[[#This Row],[away_spread]],1,0)</f>
        <v>0</v>
      </c>
    </row>
    <row r="1017" spans="1:10">
      <c r="A1017" s="17">
        <v>44898</v>
      </c>
      <c r="B1017" t="s">
        <v>411</v>
      </c>
      <c r="C1017">
        <v>83</v>
      </c>
      <c r="D1017">
        <v>-145</v>
      </c>
      <c r="E1017" t="s">
        <v>355</v>
      </c>
      <c r="F1017">
        <v>63</v>
      </c>
      <c r="G1017">
        <v>125</v>
      </c>
      <c r="H1017">
        <v>-3</v>
      </c>
      <c r="I1017">
        <f>-(Results[[#This Row],[Away Final]]-Results[[#This Row],[Home Final]])</f>
        <v>-20</v>
      </c>
      <c r="J1017">
        <f>IF(Results[[#This Row],[Away_Actual]]&lt;Results[[#This Row],[away_spread]],1,0)</f>
        <v>1</v>
      </c>
    </row>
    <row r="1018" spans="1:10">
      <c r="A1018" s="17">
        <v>44898</v>
      </c>
      <c r="B1018" t="s">
        <v>274</v>
      </c>
      <c r="C1018">
        <v>73</v>
      </c>
      <c r="D1018">
        <v>-150</v>
      </c>
      <c r="E1018" t="s">
        <v>323</v>
      </c>
      <c r="F1018">
        <v>80</v>
      </c>
      <c r="G1018">
        <v>130</v>
      </c>
      <c r="H1018">
        <v>-3</v>
      </c>
      <c r="I1018">
        <f>-(Results[[#This Row],[Away Final]]-Results[[#This Row],[Home Final]])</f>
        <v>7</v>
      </c>
      <c r="J1018">
        <f>IF(Results[[#This Row],[Away_Actual]]&lt;Results[[#This Row],[away_spread]],1,0)</f>
        <v>0</v>
      </c>
    </row>
    <row r="1019" spans="1:10">
      <c r="A1019" s="17">
        <v>44898</v>
      </c>
      <c r="B1019" t="s">
        <v>71</v>
      </c>
      <c r="C1019">
        <v>66</v>
      </c>
      <c r="D1019">
        <v>-135</v>
      </c>
      <c r="E1019" t="s">
        <v>277</v>
      </c>
      <c r="F1019">
        <v>83</v>
      </c>
      <c r="G1019">
        <v>115</v>
      </c>
      <c r="H1019">
        <v>-2</v>
      </c>
      <c r="I1019">
        <f>-(Results[[#This Row],[Away Final]]-Results[[#This Row],[Home Final]])</f>
        <v>17</v>
      </c>
      <c r="J1019">
        <f>IF(Results[[#This Row],[Away_Actual]]&lt;Results[[#This Row],[away_spread]],1,0)</f>
        <v>0</v>
      </c>
    </row>
    <row r="1020" spans="1:10">
      <c r="A1020" s="17">
        <v>44898</v>
      </c>
      <c r="B1020" t="s">
        <v>110</v>
      </c>
      <c r="C1020">
        <v>72</v>
      </c>
      <c r="D1020">
        <v>-155</v>
      </c>
      <c r="E1020" t="s">
        <v>92</v>
      </c>
      <c r="F1020">
        <v>78</v>
      </c>
      <c r="G1020">
        <v>135</v>
      </c>
      <c r="H1020">
        <v>-3.5</v>
      </c>
      <c r="I1020">
        <f>-(Results[[#This Row],[Away Final]]-Results[[#This Row],[Home Final]])</f>
        <v>6</v>
      </c>
      <c r="J1020">
        <f>IF(Results[[#This Row],[Away_Actual]]&lt;Results[[#This Row],[away_spread]],1,0)</f>
        <v>0</v>
      </c>
    </row>
    <row r="1021" spans="1:10">
      <c r="A1021" s="17">
        <v>44898</v>
      </c>
      <c r="B1021" t="s">
        <v>117</v>
      </c>
      <c r="C1021">
        <v>72</v>
      </c>
      <c r="D1021">
        <v>190</v>
      </c>
      <c r="E1021" t="s">
        <v>33</v>
      </c>
      <c r="F1021">
        <v>90</v>
      </c>
      <c r="G1021">
        <v>-220</v>
      </c>
      <c r="H1021">
        <v>5.5</v>
      </c>
      <c r="I1021">
        <f>-(Results[[#This Row],[Away Final]]-Results[[#This Row],[Home Final]])</f>
        <v>18</v>
      </c>
      <c r="J1021">
        <f>IF(Results[[#This Row],[Away_Actual]]&lt;Results[[#This Row],[away_spread]],1,0)</f>
        <v>0</v>
      </c>
    </row>
    <row r="1022" spans="1:10">
      <c r="A1022" s="17">
        <v>44898</v>
      </c>
      <c r="B1022" t="s">
        <v>398</v>
      </c>
      <c r="C1022">
        <v>77</v>
      </c>
      <c r="D1022">
        <v>105</v>
      </c>
      <c r="E1022" t="s">
        <v>172</v>
      </c>
      <c r="F1022">
        <v>92</v>
      </c>
      <c r="G1022">
        <v>-125</v>
      </c>
      <c r="H1022">
        <v>2</v>
      </c>
      <c r="I1022">
        <f>-(Results[[#This Row],[Away Final]]-Results[[#This Row],[Home Final]])</f>
        <v>15</v>
      </c>
      <c r="J1022">
        <f>IF(Results[[#This Row],[Away_Actual]]&lt;Results[[#This Row],[away_spread]],1,0)</f>
        <v>0</v>
      </c>
    </row>
    <row r="1023" spans="1:10">
      <c r="A1023" s="17">
        <v>44898</v>
      </c>
      <c r="B1023" t="s">
        <v>397</v>
      </c>
      <c r="C1023">
        <v>73</v>
      </c>
      <c r="D1023">
        <v>300</v>
      </c>
      <c r="F1023">
        <v>79</v>
      </c>
      <c r="G1023">
        <v>-360</v>
      </c>
      <c r="H1023">
        <v>8</v>
      </c>
      <c r="I1023">
        <f>-(Results[[#This Row],[Away Final]]-Results[[#This Row],[Home Final]])</f>
        <v>6</v>
      </c>
      <c r="J1023">
        <f>IF(Results[[#This Row],[Away_Actual]]&lt;Results[[#This Row],[away_spread]],1,0)</f>
        <v>1</v>
      </c>
    </row>
    <row r="1024" spans="1:10">
      <c r="A1024" s="17">
        <v>44898</v>
      </c>
      <c r="B1024" t="s">
        <v>371</v>
      </c>
      <c r="C1024">
        <v>77</v>
      </c>
      <c r="D1024">
        <v>-180</v>
      </c>
      <c r="E1024" t="s">
        <v>177</v>
      </c>
      <c r="F1024">
        <v>66</v>
      </c>
      <c r="G1024">
        <v>160</v>
      </c>
      <c r="H1024">
        <v>-4</v>
      </c>
      <c r="I1024">
        <f>-(Results[[#This Row],[Away Final]]-Results[[#This Row],[Home Final]])</f>
        <v>-11</v>
      </c>
      <c r="J1024">
        <f>IF(Results[[#This Row],[Away_Actual]]&lt;Results[[#This Row],[away_spread]],1,0)</f>
        <v>1</v>
      </c>
    </row>
    <row r="1025" spans="1:10">
      <c r="A1025" s="17">
        <v>44898</v>
      </c>
      <c r="B1025" t="s">
        <v>16</v>
      </c>
      <c r="C1025">
        <v>57</v>
      </c>
      <c r="D1025">
        <v>1200</v>
      </c>
      <c r="E1025" t="s">
        <v>406</v>
      </c>
      <c r="F1025">
        <v>62</v>
      </c>
      <c r="G1025">
        <v>-3000</v>
      </c>
      <c r="H1025">
        <v>18</v>
      </c>
      <c r="I1025">
        <f>-(Results[[#This Row],[Away Final]]-Results[[#This Row],[Home Final]])</f>
        <v>5</v>
      </c>
      <c r="J1025">
        <f>IF(Results[[#This Row],[Away_Actual]]&lt;Results[[#This Row],[away_spread]],1,0)</f>
        <v>1</v>
      </c>
    </row>
    <row r="1026" spans="1:10">
      <c r="A1026" s="17">
        <v>44898</v>
      </c>
      <c r="B1026" t="s">
        <v>129</v>
      </c>
      <c r="C1026">
        <v>88</v>
      </c>
      <c r="D1026">
        <v>-270</v>
      </c>
      <c r="E1026" t="s">
        <v>107</v>
      </c>
      <c r="F1026">
        <v>61</v>
      </c>
      <c r="G1026">
        <v>230</v>
      </c>
      <c r="H1026">
        <v>-7</v>
      </c>
      <c r="I1026">
        <f>-(Results[[#This Row],[Away Final]]-Results[[#This Row],[Home Final]])</f>
        <v>-27</v>
      </c>
      <c r="J1026">
        <f>IF(Results[[#This Row],[Away_Actual]]&lt;Results[[#This Row],[away_spread]],1,0)</f>
        <v>1</v>
      </c>
    </row>
    <row r="1027" spans="1:10">
      <c r="A1027" s="17">
        <v>44898</v>
      </c>
      <c r="B1027" t="s">
        <v>324</v>
      </c>
      <c r="C1027">
        <v>73</v>
      </c>
      <c r="D1027">
        <v>120</v>
      </c>
      <c r="E1027" t="s">
        <v>251</v>
      </c>
      <c r="F1027">
        <v>83</v>
      </c>
      <c r="G1027">
        <v>-140</v>
      </c>
      <c r="H1027">
        <v>2</v>
      </c>
      <c r="I1027">
        <f>-(Results[[#This Row],[Away Final]]-Results[[#This Row],[Home Final]])</f>
        <v>10</v>
      </c>
      <c r="J1027">
        <f>IF(Results[[#This Row],[Away_Actual]]&lt;Results[[#This Row],[away_spread]],1,0)</f>
        <v>0</v>
      </c>
    </row>
    <row r="1028" spans="1:10">
      <c r="A1028" s="17">
        <v>44898</v>
      </c>
      <c r="B1028" t="s">
        <v>48</v>
      </c>
      <c r="C1028">
        <v>66</v>
      </c>
      <c r="D1028">
        <v>130</v>
      </c>
      <c r="E1028" t="s">
        <v>390</v>
      </c>
      <c r="F1028">
        <v>70</v>
      </c>
      <c r="G1028">
        <v>-150</v>
      </c>
      <c r="H1028">
        <v>3</v>
      </c>
      <c r="I1028">
        <f>-(Results[[#This Row],[Away Final]]-Results[[#This Row],[Home Final]])</f>
        <v>4</v>
      </c>
      <c r="J1028">
        <f>IF(Results[[#This Row],[Away_Actual]]&lt;Results[[#This Row],[away_spread]],1,0)</f>
        <v>0</v>
      </c>
    </row>
    <row r="1029" spans="1:10">
      <c r="A1029" s="17">
        <v>44898</v>
      </c>
      <c r="B1029" t="s">
        <v>290</v>
      </c>
      <c r="C1029">
        <v>62</v>
      </c>
      <c r="D1029">
        <v>240</v>
      </c>
      <c r="E1029" t="s">
        <v>265</v>
      </c>
      <c r="F1029">
        <v>61</v>
      </c>
      <c r="G1029">
        <v>-280</v>
      </c>
      <c r="H1029">
        <v>6.5</v>
      </c>
      <c r="I1029">
        <f>-(Results[[#This Row],[Away Final]]-Results[[#This Row],[Home Final]])</f>
        <v>-1</v>
      </c>
      <c r="J1029">
        <f>IF(Results[[#This Row],[Away_Actual]]&lt;Results[[#This Row],[away_spread]],1,0)</f>
        <v>1</v>
      </c>
    </row>
    <row r="1030" spans="1:10">
      <c r="A1030" s="17">
        <v>44898</v>
      </c>
      <c r="B1030" t="s">
        <v>39</v>
      </c>
      <c r="C1030">
        <v>74</v>
      </c>
      <c r="D1030">
        <v>200</v>
      </c>
      <c r="E1030" t="s">
        <v>267</v>
      </c>
      <c r="F1030">
        <v>71</v>
      </c>
      <c r="G1030">
        <v>-240</v>
      </c>
      <c r="H1030">
        <v>5.5</v>
      </c>
      <c r="I1030">
        <f>-(Results[[#This Row],[Away Final]]-Results[[#This Row],[Home Final]])</f>
        <v>-3</v>
      </c>
      <c r="J1030">
        <f>IF(Results[[#This Row],[Away_Actual]]&lt;Results[[#This Row],[away_spread]],1,0)</f>
        <v>1</v>
      </c>
    </row>
    <row r="1031" spans="1:10">
      <c r="A1031" s="17">
        <v>44898</v>
      </c>
      <c r="B1031" t="s">
        <v>690</v>
      </c>
      <c r="C1031">
        <v>73</v>
      </c>
      <c r="D1031">
        <v>120</v>
      </c>
      <c r="E1031" t="s">
        <v>251</v>
      </c>
      <c r="F1031">
        <v>83</v>
      </c>
      <c r="G1031">
        <v>-140</v>
      </c>
      <c r="H1031">
        <v>2</v>
      </c>
      <c r="I1031">
        <f>-(Results[[#This Row],[Away Final]]-Results[[#This Row],[Home Final]])</f>
        <v>10</v>
      </c>
      <c r="J1031">
        <f>IF(Results[[#This Row],[Away_Actual]]&lt;Results[[#This Row],[away_spread]],1,0)</f>
        <v>0</v>
      </c>
    </row>
    <row r="1032" spans="1:10">
      <c r="A1032" s="17">
        <v>44898</v>
      </c>
      <c r="B1032" t="s">
        <v>59</v>
      </c>
      <c r="C1032">
        <v>55</v>
      </c>
      <c r="D1032">
        <v>500</v>
      </c>
      <c r="E1032" t="s">
        <v>336</v>
      </c>
      <c r="F1032">
        <v>72</v>
      </c>
      <c r="G1032">
        <v>-700</v>
      </c>
      <c r="H1032">
        <v>11.5</v>
      </c>
      <c r="I1032">
        <f>-(Results[[#This Row],[Away Final]]-Results[[#This Row],[Home Final]])</f>
        <v>17</v>
      </c>
      <c r="J1032">
        <f>IF(Results[[#This Row],[Away_Actual]]&lt;Results[[#This Row],[away_spread]],1,0)</f>
        <v>0</v>
      </c>
    </row>
    <row r="1033" spans="1:10">
      <c r="A1033" s="17">
        <v>44898</v>
      </c>
      <c r="B1033" t="s">
        <v>278</v>
      </c>
      <c r="C1033">
        <v>77</v>
      </c>
      <c r="D1033">
        <v>290</v>
      </c>
      <c r="E1033" t="s">
        <v>322</v>
      </c>
      <c r="F1033">
        <v>78</v>
      </c>
      <c r="G1033">
        <v>-350</v>
      </c>
      <c r="H1033">
        <v>8</v>
      </c>
      <c r="I1033">
        <f>-(Results[[#This Row],[Away Final]]-Results[[#This Row],[Home Final]])</f>
        <v>1</v>
      </c>
      <c r="J1033">
        <f>IF(Results[[#This Row],[Away_Actual]]&lt;Results[[#This Row],[away_spread]],1,0)</f>
        <v>1</v>
      </c>
    </row>
    <row r="1034" spans="1:10">
      <c r="A1034" s="17">
        <v>44898</v>
      </c>
      <c r="B1034" t="s">
        <v>272</v>
      </c>
      <c r="C1034">
        <v>67</v>
      </c>
      <c r="D1034">
        <v>-170</v>
      </c>
      <c r="E1034" t="s">
        <v>353</v>
      </c>
      <c r="F1034">
        <v>69</v>
      </c>
      <c r="G1034">
        <v>150</v>
      </c>
      <c r="H1034">
        <v>-3.5</v>
      </c>
      <c r="I1034">
        <f>-(Results[[#This Row],[Away Final]]-Results[[#This Row],[Home Final]])</f>
        <v>2</v>
      </c>
      <c r="J1034">
        <f>IF(Results[[#This Row],[Away_Actual]]&lt;Results[[#This Row],[away_spread]],1,0)</f>
        <v>0</v>
      </c>
    </row>
    <row r="1035" spans="1:10">
      <c r="A1035" s="17">
        <v>44898</v>
      </c>
      <c r="B1035" t="s">
        <v>325</v>
      </c>
      <c r="C1035">
        <v>95</v>
      </c>
      <c r="D1035">
        <v>425</v>
      </c>
      <c r="E1035" t="s">
        <v>176</v>
      </c>
      <c r="F1035">
        <v>90</v>
      </c>
      <c r="G1035">
        <v>-550</v>
      </c>
      <c r="H1035">
        <v>11</v>
      </c>
      <c r="I1035">
        <f>-(Results[[#This Row],[Away Final]]-Results[[#This Row],[Home Final]])</f>
        <v>-5</v>
      </c>
      <c r="J1035">
        <f>IF(Results[[#This Row],[Away_Actual]]&lt;Results[[#This Row],[away_spread]],1,0)</f>
        <v>1</v>
      </c>
    </row>
    <row r="1036" spans="1:10">
      <c r="A1036" s="17">
        <v>44898</v>
      </c>
      <c r="B1036" t="s">
        <v>399</v>
      </c>
      <c r="C1036">
        <v>79</v>
      </c>
      <c r="D1036">
        <v>-900</v>
      </c>
      <c r="E1036" t="s">
        <v>332</v>
      </c>
      <c r="F1036">
        <v>57</v>
      </c>
      <c r="G1036">
        <v>600</v>
      </c>
      <c r="H1036">
        <v>-13</v>
      </c>
      <c r="I1036">
        <f>-(Results[[#This Row],[Away Final]]-Results[[#This Row],[Home Final]])</f>
        <v>-22</v>
      </c>
      <c r="J1036">
        <f>IF(Results[[#This Row],[Away_Actual]]&lt;Results[[#This Row],[away_spread]],1,0)</f>
        <v>1</v>
      </c>
    </row>
    <row r="1037" spans="1:10">
      <c r="A1037" s="17">
        <v>44898</v>
      </c>
      <c r="B1037" t="s">
        <v>135</v>
      </c>
      <c r="C1037">
        <v>58</v>
      </c>
      <c r="D1037">
        <v>1300</v>
      </c>
      <c r="E1037" t="s">
        <v>270</v>
      </c>
      <c r="F1037">
        <v>99</v>
      </c>
      <c r="G1037">
        <v>-3500</v>
      </c>
      <c r="H1037">
        <v>19.5</v>
      </c>
      <c r="I1037">
        <f>-(Results[[#This Row],[Away Final]]-Results[[#This Row],[Home Final]])</f>
        <v>41</v>
      </c>
      <c r="J1037">
        <f>IF(Results[[#This Row],[Away_Actual]]&lt;Results[[#This Row],[away_spread]],1,0)</f>
        <v>0</v>
      </c>
    </row>
    <row r="1038" spans="1:10">
      <c r="A1038" s="17">
        <v>44898</v>
      </c>
      <c r="C1038">
        <v>70</v>
      </c>
      <c r="D1038">
        <v>220</v>
      </c>
      <c r="E1038" t="s">
        <v>83</v>
      </c>
      <c r="F1038">
        <v>78</v>
      </c>
      <c r="G1038">
        <v>-260</v>
      </c>
      <c r="H1038">
        <v>6.5</v>
      </c>
      <c r="I1038">
        <f>-(Results[[#This Row],[Away Final]]-Results[[#This Row],[Home Final]])</f>
        <v>8</v>
      </c>
      <c r="J1038">
        <f>IF(Results[[#This Row],[Away_Actual]]&lt;Results[[#This Row],[away_spread]],1,0)</f>
        <v>0</v>
      </c>
    </row>
    <row r="1039" spans="1:10">
      <c r="A1039" s="17">
        <v>44898</v>
      </c>
      <c r="B1039" t="s">
        <v>337</v>
      </c>
      <c r="C1039">
        <v>88</v>
      </c>
      <c r="D1039">
        <v>-230</v>
      </c>
      <c r="E1039" t="s">
        <v>327</v>
      </c>
      <c r="F1039">
        <v>74</v>
      </c>
      <c r="G1039">
        <v>195</v>
      </c>
      <c r="H1039">
        <v>-5.5</v>
      </c>
      <c r="I1039">
        <f>-(Results[[#This Row],[Away Final]]-Results[[#This Row],[Home Final]])</f>
        <v>-14</v>
      </c>
      <c r="J1039">
        <f>IF(Results[[#This Row],[Away_Actual]]&lt;Results[[#This Row],[away_spread]],1,0)</f>
        <v>1</v>
      </c>
    </row>
    <row r="1040" spans="1:10">
      <c r="A1040" s="17">
        <v>44898</v>
      </c>
      <c r="B1040" t="s">
        <v>258</v>
      </c>
      <c r="C1040">
        <v>62</v>
      </c>
      <c r="D1040">
        <v>330</v>
      </c>
      <c r="E1040" t="s">
        <v>292</v>
      </c>
      <c r="F1040">
        <v>65</v>
      </c>
      <c r="G1040">
        <v>-400</v>
      </c>
      <c r="H1040">
        <v>9</v>
      </c>
      <c r="I1040">
        <f>-(Results[[#This Row],[Away Final]]-Results[[#This Row],[Home Final]])</f>
        <v>3</v>
      </c>
      <c r="J1040">
        <f>IF(Results[[#This Row],[Away_Actual]]&lt;Results[[#This Row],[away_spread]],1,0)</f>
        <v>1</v>
      </c>
    </row>
    <row r="1041" spans="1:10">
      <c r="A1041" s="17">
        <v>44898</v>
      </c>
      <c r="B1041" t="s">
        <v>315</v>
      </c>
      <c r="C1041">
        <v>80</v>
      </c>
      <c r="D1041">
        <v>190</v>
      </c>
      <c r="E1041" t="s">
        <v>45</v>
      </c>
      <c r="F1041">
        <v>77</v>
      </c>
      <c r="G1041">
        <v>-220</v>
      </c>
      <c r="H1041">
        <v>5.5</v>
      </c>
      <c r="I1041">
        <f>-(Results[[#This Row],[Away Final]]-Results[[#This Row],[Home Final]])</f>
        <v>-3</v>
      </c>
      <c r="J1041">
        <f>IF(Results[[#This Row],[Away_Actual]]&lt;Results[[#This Row],[away_spread]],1,0)</f>
        <v>1</v>
      </c>
    </row>
    <row r="1042" spans="1:10">
      <c r="A1042" s="17">
        <v>44898</v>
      </c>
      <c r="B1042" t="s">
        <v>280</v>
      </c>
      <c r="C1042">
        <v>69</v>
      </c>
      <c r="D1042">
        <v>375</v>
      </c>
      <c r="E1042" t="s">
        <v>24</v>
      </c>
      <c r="F1042">
        <v>83</v>
      </c>
      <c r="G1042">
        <v>-450</v>
      </c>
      <c r="H1042">
        <v>8.5</v>
      </c>
      <c r="I1042">
        <f>-(Results[[#This Row],[Away Final]]-Results[[#This Row],[Home Final]])</f>
        <v>14</v>
      </c>
      <c r="J1042">
        <f>IF(Results[[#This Row],[Away_Actual]]&lt;Results[[#This Row],[away_spread]],1,0)</f>
        <v>0</v>
      </c>
    </row>
    <row r="1043" spans="1:10">
      <c r="A1043" s="17">
        <v>44898</v>
      </c>
      <c r="B1043" t="s">
        <v>206</v>
      </c>
      <c r="C1043">
        <v>71</v>
      </c>
      <c r="D1043">
        <v>400</v>
      </c>
      <c r="E1043" t="s">
        <v>214</v>
      </c>
      <c r="F1043">
        <v>82</v>
      </c>
      <c r="G1043">
        <v>-500</v>
      </c>
      <c r="H1043">
        <v>10</v>
      </c>
      <c r="I1043">
        <f>-(Results[[#This Row],[Away Final]]-Results[[#This Row],[Home Final]])</f>
        <v>11</v>
      </c>
      <c r="J1043">
        <f>IF(Results[[#This Row],[Away_Actual]]&lt;Results[[#This Row],[away_spread]],1,0)</f>
        <v>0</v>
      </c>
    </row>
    <row r="1044" spans="1:10">
      <c r="A1044" s="17">
        <v>44898</v>
      </c>
      <c r="B1044" t="s">
        <v>167</v>
      </c>
      <c r="C1044">
        <v>56</v>
      </c>
      <c r="D1044">
        <v>240</v>
      </c>
      <c r="E1044" t="s">
        <v>144</v>
      </c>
      <c r="F1044">
        <v>60</v>
      </c>
      <c r="G1044">
        <v>-280</v>
      </c>
      <c r="H1044">
        <v>7</v>
      </c>
      <c r="I1044">
        <f>-(Results[[#This Row],[Away Final]]-Results[[#This Row],[Home Final]])</f>
        <v>4</v>
      </c>
      <c r="J1044">
        <f>IF(Results[[#This Row],[Away_Actual]]&lt;Results[[#This Row],[away_spread]],1,0)</f>
        <v>1</v>
      </c>
    </row>
    <row r="1045" spans="1:10">
      <c r="A1045" s="17">
        <v>44898</v>
      </c>
      <c r="B1045" t="s">
        <v>124</v>
      </c>
      <c r="C1045">
        <v>74</v>
      </c>
      <c r="D1045">
        <v>125</v>
      </c>
      <c r="E1045" t="s">
        <v>386</v>
      </c>
      <c r="F1045">
        <v>84</v>
      </c>
      <c r="G1045">
        <v>-145</v>
      </c>
      <c r="H1045">
        <v>2.5</v>
      </c>
      <c r="I1045">
        <f>-(Results[[#This Row],[Away Final]]-Results[[#This Row],[Home Final]])</f>
        <v>10</v>
      </c>
      <c r="J1045">
        <f>IF(Results[[#This Row],[Away_Actual]]&lt;Results[[#This Row],[away_spread]],1,0)</f>
        <v>0</v>
      </c>
    </row>
    <row r="1046" spans="1:10">
      <c r="A1046" s="17">
        <v>44898</v>
      </c>
      <c r="B1046" t="s">
        <v>686</v>
      </c>
      <c r="C1046">
        <v>45</v>
      </c>
      <c r="D1046">
        <v>1100</v>
      </c>
      <c r="E1046" t="s">
        <v>67</v>
      </c>
      <c r="F1046">
        <v>75</v>
      </c>
      <c r="G1046">
        <v>-2500</v>
      </c>
      <c r="H1046">
        <v>18</v>
      </c>
      <c r="I1046">
        <f>-(Results[[#This Row],[Away Final]]-Results[[#This Row],[Home Final]])</f>
        <v>30</v>
      </c>
      <c r="J1046">
        <f>IF(Results[[#This Row],[Away_Actual]]&lt;Results[[#This Row],[away_spread]],1,0)</f>
        <v>0</v>
      </c>
    </row>
    <row r="1047" spans="1:10">
      <c r="A1047" s="17">
        <v>44898</v>
      </c>
      <c r="B1047" t="s">
        <v>201</v>
      </c>
      <c r="C1047">
        <v>65</v>
      </c>
      <c r="D1047">
        <v>500</v>
      </c>
      <c r="E1047" t="s">
        <v>184</v>
      </c>
      <c r="F1047">
        <v>72</v>
      </c>
      <c r="G1047">
        <v>-700</v>
      </c>
      <c r="H1047">
        <v>12</v>
      </c>
      <c r="I1047">
        <f>-(Results[[#This Row],[Away Final]]-Results[[#This Row],[Home Final]])</f>
        <v>7</v>
      </c>
      <c r="J1047">
        <f>IF(Results[[#This Row],[Away_Actual]]&lt;Results[[#This Row],[away_spread]],1,0)</f>
        <v>1</v>
      </c>
    </row>
    <row r="1048" spans="1:10">
      <c r="A1048" s="17">
        <v>44898</v>
      </c>
      <c r="C1048">
        <v>64</v>
      </c>
      <c r="D1048">
        <v>1000</v>
      </c>
      <c r="E1048" t="s">
        <v>58</v>
      </c>
      <c r="F1048">
        <v>77</v>
      </c>
      <c r="G1048">
        <v>-2000</v>
      </c>
      <c r="H1048">
        <v>17</v>
      </c>
      <c r="I1048">
        <f>-(Results[[#This Row],[Away Final]]-Results[[#This Row],[Home Final]])</f>
        <v>13</v>
      </c>
      <c r="J1048">
        <f>IF(Results[[#This Row],[Away_Actual]]&lt;Results[[#This Row],[away_spread]],1,0)</f>
        <v>1</v>
      </c>
    </row>
    <row r="1049" spans="1:10">
      <c r="A1049" s="17">
        <v>44898</v>
      </c>
      <c r="B1049" t="s">
        <v>191</v>
      </c>
      <c r="C1049">
        <v>88</v>
      </c>
      <c r="D1049">
        <v>950</v>
      </c>
      <c r="E1049" t="s">
        <v>680</v>
      </c>
      <c r="F1049">
        <v>83</v>
      </c>
      <c r="G1049">
        <v>-1800</v>
      </c>
      <c r="H1049">
        <v>16</v>
      </c>
      <c r="I1049">
        <f>-(Results[[#This Row],[Away Final]]-Results[[#This Row],[Home Final]])</f>
        <v>-5</v>
      </c>
      <c r="J1049">
        <f>IF(Results[[#This Row],[Away_Actual]]&lt;Results[[#This Row],[away_spread]],1,0)</f>
        <v>1</v>
      </c>
    </row>
    <row r="1050" spans="1:10">
      <c r="A1050" s="17">
        <v>44898</v>
      </c>
      <c r="B1050" t="s">
        <v>183</v>
      </c>
      <c r="C1050">
        <v>66</v>
      </c>
      <c r="D1050">
        <v>155</v>
      </c>
      <c r="E1050" t="s">
        <v>74</v>
      </c>
      <c r="F1050">
        <v>58</v>
      </c>
      <c r="G1050">
        <v>-175</v>
      </c>
      <c r="H1050">
        <v>4</v>
      </c>
      <c r="I1050">
        <f>-(Results[[#This Row],[Away Final]]-Results[[#This Row],[Home Final]])</f>
        <v>-8</v>
      </c>
      <c r="J1050">
        <f>IF(Results[[#This Row],[Away_Actual]]&lt;Results[[#This Row],[away_spread]],1,0)</f>
        <v>1</v>
      </c>
    </row>
    <row r="1051" spans="1:10">
      <c r="A1051" s="17">
        <v>44898</v>
      </c>
      <c r="B1051" t="s">
        <v>340</v>
      </c>
      <c r="C1051">
        <v>59</v>
      </c>
      <c r="D1051">
        <v>1100</v>
      </c>
      <c r="E1051" t="s">
        <v>21</v>
      </c>
      <c r="F1051">
        <v>75</v>
      </c>
      <c r="G1051">
        <v>-2500</v>
      </c>
      <c r="H1051">
        <v>17.5</v>
      </c>
      <c r="I1051">
        <f>-(Results[[#This Row],[Away Final]]-Results[[#This Row],[Home Final]])</f>
        <v>16</v>
      </c>
      <c r="J1051">
        <f>IF(Results[[#This Row],[Away_Actual]]&lt;Results[[#This Row],[away_spread]],1,0)</f>
        <v>1</v>
      </c>
    </row>
    <row r="1052" spans="1:10">
      <c r="A1052" s="17">
        <v>44898</v>
      </c>
      <c r="B1052" t="s">
        <v>504</v>
      </c>
      <c r="C1052">
        <v>78</v>
      </c>
      <c r="D1052">
        <v>100</v>
      </c>
      <c r="E1052" t="s">
        <v>72</v>
      </c>
      <c r="F1052">
        <v>72</v>
      </c>
      <c r="G1052">
        <v>-120</v>
      </c>
      <c r="H1052">
        <v>1.5</v>
      </c>
      <c r="I1052">
        <f>-(Results[[#This Row],[Away Final]]-Results[[#This Row],[Home Final]])</f>
        <v>-6</v>
      </c>
      <c r="J1052">
        <f>IF(Results[[#This Row],[Away_Actual]]&lt;Results[[#This Row],[away_spread]],1,0)</f>
        <v>1</v>
      </c>
    </row>
    <row r="1053" spans="1:10">
      <c r="A1053" s="17">
        <v>44898</v>
      </c>
      <c r="B1053" t="s">
        <v>294</v>
      </c>
      <c r="C1053">
        <v>58</v>
      </c>
      <c r="D1053">
        <v>1300</v>
      </c>
      <c r="E1053" t="s">
        <v>270</v>
      </c>
      <c r="F1053">
        <v>99</v>
      </c>
      <c r="G1053">
        <v>-3500</v>
      </c>
      <c r="H1053">
        <v>19.5</v>
      </c>
      <c r="I1053">
        <f>-(Results[[#This Row],[Away Final]]-Results[[#This Row],[Home Final]])</f>
        <v>41</v>
      </c>
      <c r="J1053">
        <f>IF(Results[[#This Row],[Away_Actual]]&lt;Results[[#This Row],[away_spread]],1,0)</f>
        <v>0</v>
      </c>
    </row>
    <row r="1054" spans="1:10">
      <c r="A1054" s="17">
        <v>44898</v>
      </c>
      <c r="B1054" t="s">
        <v>285</v>
      </c>
      <c r="C1054">
        <v>72</v>
      </c>
      <c r="D1054">
        <v>320</v>
      </c>
      <c r="E1054" t="s">
        <v>407</v>
      </c>
      <c r="F1054">
        <v>85</v>
      </c>
      <c r="G1054">
        <v>-380</v>
      </c>
      <c r="H1054">
        <v>8</v>
      </c>
      <c r="I1054">
        <f>-(Results[[#This Row],[Away Final]]-Results[[#This Row],[Home Final]])</f>
        <v>13</v>
      </c>
      <c r="J1054">
        <f>IF(Results[[#This Row],[Away_Actual]]&lt;Results[[#This Row],[away_spread]],1,0)</f>
        <v>0</v>
      </c>
    </row>
    <row r="1055" spans="1:10">
      <c r="A1055" s="17">
        <v>44898</v>
      </c>
      <c r="B1055" t="s">
        <v>222</v>
      </c>
      <c r="C1055">
        <v>48</v>
      </c>
      <c r="D1055">
        <v>-145</v>
      </c>
      <c r="E1055" t="s">
        <v>391</v>
      </c>
      <c r="F1055">
        <v>63</v>
      </c>
      <c r="G1055">
        <v>125</v>
      </c>
      <c r="H1055">
        <v>-3</v>
      </c>
      <c r="I1055">
        <f>-(Results[[#This Row],[Away Final]]-Results[[#This Row],[Home Final]])</f>
        <v>15</v>
      </c>
      <c r="J1055">
        <f>IF(Results[[#This Row],[Away_Actual]]&lt;Results[[#This Row],[away_spread]],1,0)</f>
        <v>0</v>
      </c>
    </row>
    <row r="1056" spans="1:10">
      <c r="A1056" s="17">
        <v>44898</v>
      </c>
      <c r="B1056" t="s">
        <v>77</v>
      </c>
      <c r="C1056">
        <v>65</v>
      </c>
      <c r="D1056">
        <v>-360</v>
      </c>
      <c r="E1056" t="s">
        <v>79</v>
      </c>
      <c r="F1056">
        <v>61</v>
      </c>
      <c r="G1056">
        <v>300</v>
      </c>
      <c r="H1056">
        <v>-8</v>
      </c>
      <c r="I1056">
        <f>-(Results[[#This Row],[Away Final]]-Results[[#This Row],[Home Final]])</f>
        <v>-4</v>
      </c>
      <c r="J1056">
        <f>IF(Results[[#This Row],[Away_Actual]]&lt;Results[[#This Row],[away_spread]],1,0)</f>
        <v>0</v>
      </c>
    </row>
    <row r="1057" spans="1:10">
      <c r="A1057" s="17">
        <v>44898</v>
      </c>
      <c r="B1057" t="s">
        <v>191</v>
      </c>
      <c r="C1057">
        <v>88</v>
      </c>
      <c r="D1057">
        <v>950</v>
      </c>
      <c r="E1057" t="s">
        <v>73</v>
      </c>
      <c r="F1057">
        <v>83</v>
      </c>
      <c r="G1057">
        <v>-1800</v>
      </c>
      <c r="H1057">
        <v>16</v>
      </c>
      <c r="I1057">
        <f>-(Results[[#This Row],[Away Final]]-Results[[#This Row],[Home Final]])</f>
        <v>-5</v>
      </c>
      <c r="J1057">
        <f>IF(Results[[#This Row],[Away_Actual]]&lt;Results[[#This Row],[away_spread]],1,0)</f>
        <v>1</v>
      </c>
    </row>
    <row r="1058" spans="1:10">
      <c r="A1058" s="17">
        <v>44898</v>
      </c>
      <c r="B1058" t="s">
        <v>210</v>
      </c>
      <c r="C1058">
        <v>64</v>
      </c>
      <c r="D1058">
        <v>160</v>
      </c>
      <c r="E1058" t="s">
        <v>188</v>
      </c>
      <c r="F1058">
        <v>68</v>
      </c>
      <c r="G1058">
        <v>-180</v>
      </c>
      <c r="H1058">
        <v>4</v>
      </c>
      <c r="I1058">
        <f>-(Results[[#This Row],[Away Final]]-Results[[#This Row],[Home Final]])</f>
        <v>4</v>
      </c>
      <c r="J1058">
        <f>IF(Results[[#This Row],[Away_Actual]]&lt;Results[[#This Row],[away_spread]],1,0)</f>
        <v>0</v>
      </c>
    </row>
    <row r="1059" spans="1:10">
      <c r="A1059" s="17">
        <v>44898</v>
      </c>
      <c r="B1059" t="s">
        <v>147</v>
      </c>
      <c r="C1059">
        <v>78</v>
      </c>
      <c r="D1059">
        <v>140</v>
      </c>
      <c r="E1059" t="s">
        <v>182</v>
      </c>
      <c r="F1059">
        <v>88</v>
      </c>
      <c r="G1059">
        <v>-160</v>
      </c>
      <c r="H1059">
        <v>3.5</v>
      </c>
      <c r="I1059">
        <f>-(Results[[#This Row],[Away Final]]-Results[[#This Row],[Home Final]])</f>
        <v>10</v>
      </c>
      <c r="J1059">
        <f>IF(Results[[#This Row],[Away_Actual]]&lt;Results[[#This Row],[away_spread]],1,0)</f>
        <v>0</v>
      </c>
    </row>
    <row r="1060" spans="1:10">
      <c r="A1060" s="17">
        <v>44898</v>
      </c>
      <c r="B1060" t="s">
        <v>246</v>
      </c>
      <c r="C1060">
        <v>68</v>
      </c>
      <c r="D1060">
        <v>130</v>
      </c>
      <c r="E1060" t="s">
        <v>250</v>
      </c>
      <c r="F1060">
        <v>65</v>
      </c>
      <c r="G1060">
        <v>-150</v>
      </c>
      <c r="H1060">
        <v>3.5</v>
      </c>
      <c r="I1060">
        <f>-(Results[[#This Row],[Away Final]]-Results[[#This Row],[Home Final]])</f>
        <v>-3</v>
      </c>
      <c r="J1060">
        <f>IF(Results[[#This Row],[Away_Actual]]&lt;Results[[#This Row],[away_spread]],1,0)</f>
        <v>1</v>
      </c>
    </row>
    <row r="1061" spans="1:10">
      <c r="A1061" s="17">
        <v>44899</v>
      </c>
      <c r="B1061" t="s">
        <v>316</v>
      </c>
      <c r="C1061">
        <v>70</v>
      </c>
      <c r="D1061">
        <v>235</v>
      </c>
      <c r="E1061" t="s">
        <v>221</v>
      </c>
      <c r="F1061">
        <v>63</v>
      </c>
      <c r="G1061">
        <v>-275</v>
      </c>
      <c r="H1061">
        <v>6</v>
      </c>
      <c r="I1061">
        <f>-(Results[[#This Row],[Away Final]]-Results[[#This Row],[Home Final]])</f>
        <v>-7</v>
      </c>
      <c r="J1061">
        <f>IF(Results[[#This Row],[Away_Actual]]&lt;Results[[#This Row],[away_spread]],1,0)</f>
        <v>1</v>
      </c>
    </row>
    <row r="1062" spans="1:10">
      <c r="A1062" s="17">
        <v>44899</v>
      </c>
      <c r="B1062" t="s">
        <v>218</v>
      </c>
      <c r="C1062">
        <v>64</v>
      </c>
      <c r="D1062">
        <v>190</v>
      </c>
      <c r="E1062" t="s">
        <v>208</v>
      </c>
      <c r="F1062">
        <v>68</v>
      </c>
      <c r="G1062">
        <v>-220</v>
      </c>
      <c r="H1062">
        <v>5</v>
      </c>
      <c r="I1062">
        <f>-(Results[[#This Row],[Away Final]]-Results[[#This Row],[Home Final]])</f>
        <v>4</v>
      </c>
      <c r="J1062">
        <f>IF(Results[[#This Row],[Away_Actual]]&lt;Results[[#This Row],[away_spread]],1,0)</f>
        <v>1</v>
      </c>
    </row>
    <row r="1063" spans="1:10">
      <c r="A1063" s="17">
        <v>44899</v>
      </c>
      <c r="B1063" t="s">
        <v>231</v>
      </c>
      <c r="C1063">
        <v>71</v>
      </c>
      <c r="D1063">
        <v>600</v>
      </c>
      <c r="E1063" t="s">
        <v>228</v>
      </c>
      <c r="F1063">
        <v>97</v>
      </c>
      <c r="G1063">
        <v>-900</v>
      </c>
      <c r="H1063">
        <v>12</v>
      </c>
      <c r="I1063">
        <f>-(Results[[#This Row],[Away Final]]-Results[[#This Row],[Home Final]])</f>
        <v>26</v>
      </c>
      <c r="J1063">
        <f>IF(Results[[#This Row],[Away_Actual]]&lt;Results[[#This Row],[away_spread]],1,0)</f>
        <v>0</v>
      </c>
    </row>
    <row r="1064" spans="1:10">
      <c r="A1064" s="17">
        <v>44899</v>
      </c>
      <c r="B1064" t="s">
        <v>136</v>
      </c>
      <c r="C1064">
        <v>82</v>
      </c>
      <c r="D1064">
        <v>-165</v>
      </c>
      <c r="E1064" t="s">
        <v>187</v>
      </c>
      <c r="F1064">
        <v>64</v>
      </c>
      <c r="G1064">
        <v>145</v>
      </c>
      <c r="H1064">
        <v>-3.5</v>
      </c>
      <c r="I1064">
        <f>-(Results[[#This Row],[Away Final]]-Results[[#This Row],[Home Final]])</f>
        <v>-18</v>
      </c>
      <c r="J1064">
        <f>IF(Results[[#This Row],[Away_Actual]]&lt;Results[[#This Row],[away_spread]],1,0)</f>
        <v>1</v>
      </c>
    </row>
    <row r="1065" spans="1:10">
      <c r="A1065" s="17">
        <v>44899</v>
      </c>
      <c r="B1065" t="s">
        <v>255</v>
      </c>
      <c r="C1065">
        <v>62</v>
      </c>
      <c r="D1065">
        <v>750</v>
      </c>
      <c r="E1065" t="s">
        <v>207</v>
      </c>
      <c r="F1065">
        <v>63</v>
      </c>
      <c r="G1065">
        <v>-1200</v>
      </c>
      <c r="H1065">
        <v>13.5</v>
      </c>
      <c r="I1065">
        <f>-(Results[[#This Row],[Away Final]]-Results[[#This Row],[Home Final]])</f>
        <v>1</v>
      </c>
      <c r="J1065">
        <f>IF(Results[[#This Row],[Away_Actual]]&lt;Results[[#This Row],[away_spread]],1,0)</f>
        <v>1</v>
      </c>
    </row>
    <row r="1066" spans="1:10">
      <c r="A1066" s="17">
        <v>44899</v>
      </c>
      <c r="B1066" t="s">
        <v>217</v>
      </c>
      <c r="C1066">
        <v>56</v>
      </c>
      <c r="D1066">
        <v>450</v>
      </c>
      <c r="E1066" t="s">
        <v>374</v>
      </c>
      <c r="F1066">
        <v>65</v>
      </c>
      <c r="G1066">
        <v>-600</v>
      </c>
      <c r="H1066">
        <v>10</v>
      </c>
      <c r="I1066">
        <f>-(Results[[#This Row],[Away Final]]-Results[[#This Row],[Home Final]])</f>
        <v>9</v>
      </c>
      <c r="J1066">
        <f>IF(Results[[#This Row],[Away_Actual]]&lt;Results[[#This Row],[away_spread]],1,0)</f>
        <v>1</v>
      </c>
    </row>
    <row r="1067" spans="1:10">
      <c r="A1067" s="17">
        <v>44899</v>
      </c>
      <c r="B1067" t="s">
        <v>317</v>
      </c>
      <c r="C1067">
        <v>63</v>
      </c>
      <c r="D1067">
        <v>900</v>
      </c>
      <c r="E1067" t="s">
        <v>342</v>
      </c>
      <c r="F1067">
        <v>53</v>
      </c>
      <c r="G1067">
        <v>-1600</v>
      </c>
      <c r="H1067">
        <v>14.5</v>
      </c>
      <c r="I1067">
        <f>-(Results[[#This Row],[Away Final]]-Results[[#This Row],[Home Final]])</f>
        <v>-10</v>
      </c>
      <c r="J1067">
        <f>IF(Results[[#This Row],[Away_Actual]]&lt;Results[[#This Row],[away_spread]],1,0)</f>
        <v>1</v>
      </c>
    </row>
    <row r="1068" spans="1:10">
      <c r="A1068" s="17">
        <v>44899</v>
      </c>
      <c r="B1068" t="s">
        <v>233</v>
      </c>
      <c r="C1068">
        <v>70</v>
      </c>
      <c r="D1068">
        <v>1200</v>
      </c>
      <c r="E1068" t="s">
        <v>226</v>
      </c>
      <c r="F1068">
        <v>89</v>
      </c>
      <c r="G1068">
        <v>-3000</v>
      </c>
      <c r="H1068">
        <v>19.5</v>
      </c>
      <c r="I1068">
        <f>-(Results[[#This Row],[Away Final]]-Results[[#This Row],[Home Final]])</f>
        <v>19</v>
      </c>
      <c r="J1068">
        <f>IF(Results[[#This Row],[Away_Actual]]&lt;Results[[#This Row],[away_spread]],1,0)</f>
        <v>1</v>
      </c>
    </row>
    <row r="1069" spans="1:10">
      <c r="A1069" s="17">
        <v>44899</v>
      </c>
      <c r="B1069" t="s">
        <v>256</v>
      </c>
      <c r="C1069">
        <v>68</v>
      </c>
      <c r="D1069">
        <v>1800</v>
      </c>
      <c r="E1069" t="s">
        <v>402</v>
      </c>
      <c r="F1069">
        <v>81</v>
      </c>
      <c r="G1069">
        <v>-8000</v>
      </c>
      <c r="H1069">
        <v>23.5</v>
      </c>
      <c r="I1069">
        <f>-(Results[[#This Row],[Away Final]]-Results[[#This Row],[Home Final]])</f>
        <v>13</v>
      </c>
      <c r="J1069">
        <f>IF(Results[[#This Row],[Away_Actual]]&lt;Results[[#This Row],[away_spread]],1,0)</f>
        <v>1</v>
      </c>
    </row>
    <row r="1070" spans="1:10">
      <c r="A1070" s="17">
        <v>44899</v>
      </c>
      <c r="B1070" t="s">
        <v>29</v>
      </c>
      <c r="C1070">
        <v>82</v>
      </c>
      <c r="D1070">
        <v>-265</v>
      </c>
      <c r="E1070" t="s">
        <v>105</v>
      </c>
      <c r="F1070">
        <v>84</v>
      </c>
      <c r="G1070">
        <v>225</v>
      </c>
      <c r="H1070">
        <v>-6</v>
      </c>
      <c r="I1070">
        <f>-(Results[[#This Row],[Away Final]]-Results[[#This Row],[Home Final]])</f>
        <v>2</v>
      </c>
      <c r="J1070">
        <f>IF(Results[[#This Row],[Away_Actual]]&lt;Results[[#This Row],[away_spread]],1,0)</f>
        <v>0</v>
      </c>
    </row>
    <row r="1071" spans="1:10">
      <c r="A1071" s="17">
        <v>44899</v>
      </c>
      <c r="C1071">
        <v>75</v>
      </c>
      <c r="D1071">
        <v>130</v>
      </c>
      <c r="F1071">
        <v>84</v>
      </c>
      <c r="G1071">
        <v>-150</v>
      </c>
      <c r="H1071">
        <v>2.5</v>
      </c>
      <c r="I1071">
        <f>-(Results[[#This Row],[Away Final]]-Results[[#This Row],[Home Final]])</f>
        <v>9</v>
      </c>
      <c r="J1071">
        <f>IF(Results[[#This Row],[Away_Actual]]&lt;Results[[#This Row],[away_spread]],1,0)</f>
        <v>0</v>
      </c>
    </row>
    <row r="1072" spans="1:10">
      <c r="A1072" s="17">
        <v>44899</v>
      </c>
      <c r="B1072" t="s">
        <v>65</v>
      </c>
      <c r="C1072">
        <v>65</v>
      </c>
      <c r="D1072">
        <v>280</v>
      </c>
      <c r="E1072" t="s">
        <v>175</v>
      </c>
      <c r="F1072">
        <v>74</v>
      </c>
      <c r="G1072">
        <v>-340</v>
      </c>
      <c r="H1072">
        <v>7.5</v>
      </c>
      <c r="I1072">
        <f>-(Results[[#This Row],[Away Final]]-Results[[#This Row],[Home Final]])</f>
        <v>9</v>
      </c>
      <c r="J1072">
        <f>IF(Results[[#This Row],[Away_Actual]]&lt;Results[[#This Row],[away_spread]],1,0)</f>
        <v>0</v>
      </c>
    </row>
    <row r="1073" spans="1:10">
      <c r="A1073" s="17">
        <v>44899</v>
      </c>
      <c r="B1073" t="s">
        <v>100</v>
      </c>
      <c r="C1073">
        <v>40</v>
      </c>
      <c r="D1073" t="s">
        <v>488</v>
      </c>
      <c r="E1073" t="s">
        <v>42</v>
      </c>
      <c r="F1073">
        <v>94</v>
      </c>
      <c r="G1073" t="s">
        <v>488</v>
      </c>
      <c r="H1073">
        <v>27.5</v>
      </c>
      <c r="I1073">
        <f>-(Results[[#This Row],[Away Final]]-Results[[#This Row],[Home Final]])</f>
        <v>54</v>
      </c>
      <c r="J1073">
        <f>IF(Results[[#This Row],[Away_Actual]]&lt;Results[[#This Row],[away_spread]],1,0)</f>
        <v>0</v>
      </c>
    </row>
    <row r="1074" spans="1:10">
      <c r="A1074" s="17">
        <v>44899</v>
      </c>
      <c r="C1074">
        <v>76</v>
      </c>
      <c r="D1074">
        <v>115</v>
      </c>
      <c r="E1074" t="s">
        <v>348</v>
      </c>
      <c r="F1074">
        <v>86</v>
      </c>
      <c r="G1074">
        <v>-135</v>
      </c>
      <c r="H1074">
        <v>2</v>
      </c>
      <c r="I1074">
        <f>-(Results[[#This Row],[Away Final]]-Results[[#This Row],[Home Final]])</f>
        <v>10</v>
      </c>
      <c r="J1074">
        <f>IF(Results[[#This Row],[Away_Actual]]&lt;Results[[#This Row],[away_spread]],1,0)</f>
        <v>0</v>
      </c>
    </row>
    <row r="1075" spans="1:10">
      <c r="A1075" s="17">
        <v>44899</v>
      </c>
      <c r="B1075" t="s">
        <v>365</v>
      </c>
      <c r="C1075">
        <v>51</v>
      </c>
      <c r="D1075">
        <v>1000</v>
      </c>
      <c r="E1075" t="s">
        <v>194</v>
      </c>
      <c r="F1075">
        <v>89</v>
      </c>
      <c r="G1075">
        <v>-2000</v>
      </c>
      <c r="H1075">
        <v>18.5</v>
      </c>
      <c r="I1075">
        <f>-(Results[[#This Row],[Away Final]]-Results[[#This Row],[Home Final]])</f>
        <v>38</v>
      </c>
      <c r="J1075">
        <f>IF(Results[[#This Row],[Away_Actual]]&lt;Results[[#This Row],[away_spread]],1,0)</f>
        <v>0</v>
      </c>
    </row>
    <row r="1076" spans="1:10">
      <c r="A1076" s="17">
        <v>44899</v>
      </c>
      <c r="B1076" t="s">
        <v>153</v>
      </c>
      <c r="C1076">
        <v>68</v>
      </c>
      <c r="D1076">
        <v>400</v>
      </c>
      <c r="E1076" t="s">
        <v>413</v>
      </c>
      <c r="F1076">
        <v>73</v>
      </c>
      <c r="G1076">
        <v>-500</v>
      </c>
      <c r="H1076">
        <v>9</v>
      </c>
      <c r="I1076">
        <f>-(Results[[#This Row],[Away Final]]-Results[[#This Row],[Home Final]])</f>
        <v>5</v>
      </c>
      <c r="J1076">
        <f>IF(Results[[#This Row],[Away_Actual]]&lt;Results[[#This Row],[away_spread]],1,0)</f>
        <v>1</v>
      </c>
    </row>
    <row r="1077" spans="1:10">
      <c r="A1077" s="17">
        <v>44899</v>
      </c>
      <c r="B1077" t="s">
        <v>230</v>
      </c>
      <c r="C1077">
        <v>66</v>
      </c>
      <c r="D1077">
        <v>-290</v>
      </c>
      <c r="E1077" t="s">
        <v>235</v>
      </c>
      <c r="F1077">
        <v>43</v>
      </c>
      <c r="G1077">
        <v>245</v>
      </c>
      <c r="H1077">
        <v>-7.5</v>
      </c>
      <c r="I1077">
        <f>-(Results[[#This Row],[Away Final]]-Results[[#This Row],[Home Final]])</f>
        <v>-23</v>
      </c>
      <c r="J1077">
        <f>IF(Results[[#This Row],[Away_Actual]]&lt;Results[[#This Row],[away_spread]],1,0)</f>
        <v>1</v>
      </c>
    </row>
    <row r="1078" spans="1:10">
      <c r="A1078" s="17">
        <v>44899</v>
      </c>
      <c r="B1078" t="s">
        <v>64</v>
      </c>
      <c r="C1078">
        <v>65</v>
      </c>
      <c r="D1078">
        <v>-600</v>
      </c>
      <c r="E1078" t="s">
        <v>303</v>
      </c>
      <c r="F1078">
        <v>51</v>
      </c>
      <c r="G1078">
        <v>450</v>
      </c>
      <c r="H1078">
        <v>-11</v>
      </c>
      <c r="I1078">
        <f>-(Results[[#This Row],[Away Final]]-Results[[#This Row],[Home Final]])</f>
        <v>-14</v>
      </c>
      <c r="J1078">
        <f>IF(Results[[#This Row],[Away_Actual]]&lt;Results[[#This Row],[away_spread]],1,0)</f>
        <v>1</v>
      </c>
    </row>
    <row r="1079" spans="1:10">
      <c r="A1079" s="17">
        <v>44899</v>
      </c>
      <c r="B1079" t="s">
        <v>30</v>
      </c>
      <c r="C1079">
        <v>46</v>
      </c>
      <c r="D1079">
        <v>-165</v>
      </c>
      <c r="E1079" t="s">
        <v>362</v>
      </c>
      <c r="F1079">
        <v>66</v>
      </c>
      <c r="G1079">
        <v>145</v>
      </c>
      <c r="H1079">
        <v>-3.5</v>
      </c>
      <c r="I1079">
        <f>-(Results[[#This Row],[Away Final]]-Results[[#This Row],[Home Final]])</f>
        <v>20</v>
      </c>
      <c r="J1079">
        <f>IF(Results[[#This Row],[Away_Actual]]&lt;Results[[#This Row],[away_spread]],1,0)</f>
        <v>0</v>
      </c>
    </row>
    <row r="1080" spans="1:10">
      <c r="A1080" s="17">
        <v>44899</v>
      </c>
      <c r="B1080" t="s">
        <v>130</v>
      </c>
      <c r="C1080">
        <v>77</v>
      </c>
      <c r="D1080">
        <v>-160</v>
      </c>
      <c r="E1080" t="s">
        <v>157</v>
      </c>
      <c r="F1080">
        <v>70</v>
      </c>
      <c r="G1080">
        <v>140</v>
      </c>
      <c r="H1080">
        <v>-3</v>
      </c>
      <c r="I1080">
        <f>-(Results[[#This Row],[Away Final]]-Results[[#This Row],[Home Final]])</f>
        <v>-7</v>
      </c>
      <c r="J1080">
        <f>IF(Results[[#This Row],[Away_Actual]]&lt;Results[[#This Row],[away_spread]],1,0)</f>
        <v>1</v>
      </c>
    </row>
    <row r="1081" spans="1:10">
      <c r="A1081" s="17">
        <v>44899</v>
      </c>
      <c r="B1081" t="s">
        <v>357</v>
      </c>
      <c r="C1081">
        <v>76</v>
      </c>
      <c r="D1081">
        <v>200</v>
      </c>
      <c r="E1081" t="s">
        <v>245</v>
      </c>
      <c r="F1081">
        <v>69</v>
      </c>
      <c r="G1081">
        <v>-240</v>
      </c>
      <c r="H1081">
        <v>5.5</v>
      </c>
      <c r="I1081">
        <f>-(Results[[#This Row],[Away Final]]-Results[[#This Row],[Home Final]])</f>
        <v>-7</v>
      </c>
      <c r="J1081">
        <f>IF(Results[[#This Row],[Away_Actual]]&lt;Results[[#This Row],[away_spread]],1,0)</f>
        <v>1</v>
      </c>
    </row>
    <row r="1082" spans="1:10">
      <c r="A1082" s="17">
        <v>44899</v>
      </c>
      <c r="B1082" t="s">
        <v>140</v>
      </c>
      <c r="C1082">
        <v>77</v>
      </c>
      <c r="D1082">
        <v>270</v>
      </c>
      <c r="E1082" t="s">
        <v>300</v>
      </c>
      <c r="F1082">
        <v>80</v>
      </c>
      <c r="G1082">
        <v>-330</v>
      </c>
      <c r="H1082">
        <v>7</v>
      </c>
      <c r="I1082">
        <f>-(Results[[#This Row],[Away Final]]-Results[[#This Row],[Home Final]])</f>
        <v>3</v>
      </c>
      <c r="J1082">
        <f>IF(Results[[#This Row],[Away_Actual]]&lt;Results[[#This Row],[away_spread]],1,0)</f>
        <v>1</v>
      </c>
    </row>
    <row r="1083" spans="1:10">
      <c r="A1083" s="17">
        <v>44899</v>
      </c>
      <c r="B1083" t="s">
        <v>368</v>
      </c>
      <c r="C1083">
        <v>68</v>
      </c>
      <c r="D1083">
        <v>750</v>
      </c>
      <c r="E1083" t="s">
        <v>68</v>
      </c>
      <c r="F1083">
        <v>76</v>
      </c>
      <c r="G1083">
        <v>-1200</v>
      </c>
      <c r="H1083">
        <v>14</v>
      </c>
      <c r="I1083">
        <f>-(Results[[#This Row],[Away Final]]-Results[[#This Row],[Home Final]])</f>
        <v>8</v>
      </c>
      <c r="J1083">
        <f>IF(Results[[#This Row],[Away_Actual]]&lt;Results[[#This Row],[away_spread]],1,0)</f>
        <v>1</v>
      </c>
    </row>
    <row r="1084" spans="1:10">
      <c r="A1084" s="17">
        <v>44899</v>
      </c>
      <c r="B1084" t="s">
        <v>247</v>
      </c>
      <c r="C1084">
        <v>60</v>
      </c>
      <c r="D1084">
        <v>950</v>
      </c>
      <c r="E1084" t="s">
        <v>420</v>
      </c>
      <c r="F1084">
        <v>90</v>
      </c>
      <c r="G1084">
        <v>-1800</v>
      </c>
      <c r="H1084">
        <v>16</v>
      </c>
      <c r="I1084">
        <f>-(Results[[#This Row],[Away Final]]-Results[[#This Row],[Home Final]])</f>
        <v>30</v>
      </c>
      <c r="J1084">
        <f>IF(Results[[#This Row],[Away_Actual]]&lt;Results[[#This Row],[away_spread]],1,0)</f>
        <v>0</v>
      </c>
    </row>
    <row r="1085" spans="1:10">
      <c r="A1085" s="17">
        <v>44899</v>
      </c>
      <c r="B1085" t="s">
        <v>170</v>
      </c>
      <c r="C1085">
        <v>88</v>
      </c>
      <c r="D1085">
        <v>110</v>
      </c>
      <c r="E1085" t="s">
        <v>173</v>
      </c>
      <c r="F1085">
        <v>77</v>
      </c>
      <c r="G1085">
        <v>-130</v>
      </c>
      <c r="H1085">
        <v>2.5</v>
      </c>
      <c r="I1085">
        <f>-(Results[[#This Row],[Away Final]]-Results[[#This Row],[Home Final]])</f>
        <v>-11</v>
      </c>
      <c r="J1085">
        <f>IF(Results[[#This Row],[Away_Actual]]&lt;Results[[#This Row],[away_spread]],1,0)</f>
        <v>1</v>
      </c>
    </row>
    <row r="1086" spans="1:10">
      <c r="A1086" s="17">
        <v>44899</v>
      </c>
      <c r="B1086" t="s">
        <v>61</v>
      </c>
      <c r="C1086">
        <v>77</v>
      </c>
      <c r="D1086">
        <v>-200</v>
      </c>
      <c r="E1086" t="s">
        <v>158</v>
      </c>
      <c r="F1086">
        <v>87</v>
      </c>
      <c r="G1086">
        <v>175</v>
      </c>
      <c r="H1086">
        <v>-5</v>
      </c>
      <c r="I1086">
        <f>-(Results[[#This Row],[Away Final]]-Results[[#This Row],[Home Final]])</f>
        <v>10</v>
      </c>
      <c r="J1086">
        <f>IF(Results[[#This Row],[Away_Actual]]&lt;Results[[#This Row],[away_spread]],1,0)</f>
        <v>0</v>
      </c>
    </row>
    <row r="1087" spans="1:10">
      <c r="A1087" s="17">
        <v>44899</v>
      </c>
      <c r="B1087" t="s">
        <v>20</v>
      </c>
      <c r="C1087">
        <v>80</v>
      </c>
      <c r="D1087">
        <v>-700</v>
      </c>
      <c r="E1087" t="s">
        <v>339</v>
      </c>
      <c r="F1087">
        <v>53</v>
      </c>
      <c r="G1087">
        <v>500</v>
      </c>
      <c r="H1087">
        <v>-11.5</v>
      </c>
      <c r="I1087">
        <f>-(Results[[#This Row],[Away Final]]-Results[[#This Row],[Home Final]])</f>
        <v>-27</v>
      </c>
      <c r="J1087">
        <f>IF(Results[[#This Row],[Away_Actual]]&lt;Results[[#This Row],[away_spread]],1,0)</f>
        <v>1</v>
      </c>
    </row>
    <row r="1088" spans="1:10">
      <c r="A1088" s="17">
        <v>44899</v>
      </c>
      <c r="B1088" t="s">
        <v>243</v>
      </c>
      <c r="C1088">
        <v>64</v>
      </c>
      <c r="D1088">
        <v>225</v>
      </c>
      <c r="E1088" t="s">
        <v>248</v>
      </c>
      <c r="F1088">
        <v>60</v>
      </c>
      <c r="G1088">
        <v>-265</v>
      </c>
      <c r="H1088">
        <v>6</v>
      </c>
      <c r="I1088">
        <f>-(Results[[#This Row],[Away Final]]-Results[[#This Row],[Home Final]])</f>
        <v>-4</v>
      </c>
      <c r="J1088">
        <f>IF(Results[[#This Row],[Away_Actual]]&lt;Results[[#This Row],[away_spread]],1,0)</f>
        <v>1</v>
      </c>
    </row>
    <row r="1089" spans="1:10">
      <c r="A1089" s="17">
        <v>44899</v>
      </c>
      <c r="B1089" t="s">
        <v>91</v>
      </c>
      <c r="C1089">
        <v>61</v>
      </c>
      <c r="D1089">
        <v>-270</v>
      </c>
      <c r="E1089" t="s">
        <v>343</v>
      </c>
      <c r="F1089">
        <v>78</v>
      </c>
      <c r="G1089">
        <v>230</v>
      </c>
      <c r="H1089">
        <v>-6</v>
      </c>
      <c r="I1089">
        <f>-(Results[[#This Row],[Away Final]]-Results[[#This Row],[Home Final]])</f>
        <v>17</v>
      </c>
      <c r="J1089">
        <f>IF(Results[[#This Row],[Away_Actual]]&lt;Results[[#This Row],[away_spread]],1,0)</f>
        <v>0</v>
      </c>
    </row>
    <row r="1090" spans="1:10">
      <c r="A1090" s="17">
        <v>44899</v>
      </c>
      <c r="B1090" t="s">
        <v>179</v>
      </c>
      <c r="C1090">
        <v>67</v>
      </c>
      <c r="D1090">
        <v>120</v>
      </c>
      <c r="E1090" t="s">
        <v>259</v>
      </c>
      <c r="F1090">
        <v>65</v>
      </c>
      <c r="G1090">
        <v>-140</v>
      </c>
      <c r="H1090">
        <v>2.5</v>
      </c>
      <c r="I1090">
        <f>-(Results[[#This Row],[Away Final]]-Results[[#This Row],[Home Final]])</f>
        <v>-2</v>
      </c>
      <c r="J1090">
        <f>IF(Results[[#This Row],[Away_Actual]]&lt;Results[[#This Row],[away_spread]],1,0)</f>
        <v>1</v>
      </c>
    </row>
    <row r="1091" spans="1:10">
      <c r="A1091" s="17">
        <v>44899</v>
      </c>
      <c r="B1091" t="s">
        <v>114</v>
      </c>
      <c r="C1091">
        <v>89</v>
      </c>
      <c r="D1091">
        <v>1400</v>
      </c>
      <c r="E1091" t="s">
        <v>122</v>
      </c>
      <c r="F1091">
        <v>96</v>
      </c>
      <c r="G1091">
        <v>-4000</v>
      </c>
      <c r="H1091">
        <v>21.5</v>
      </c>
      <c r="I1091">
        <f>-(Results[[#This Row],[Away Final]]-Results[[#This Row],[Home Final]])</f>
        <v>7</v>
      </c>
      <c r="J1091">
        <f>IF(Results[[#This Row],[Away_Actual]]&lt;Results[[#This Row],[away_spread]],1,0)</f>
        <v>1</v>
      </c>
    </row>
    <row r="1092" spans="1:10">
      <c r="A1092" s="17">
        <v>44899</v>
      </c>
      <c r="B1092" t="s">
        <v>367</v>
      </c>
      <c r="C1092">
        <v>83</v>
      </c>
      <c r="D1092">
        <v>185</v>
      </c>
      <c r="E1092" t="s">
        <v>112</v>
      </c>
      <c r="F1092">
        <v>71</v>
      </c>
      <c r="G1092">
        <v>-215</v>
      </c>
      <c r="H1092">
        <v>5</v>
      </c>
      <c r="I1092">
        <f>-(Results[[#This Row],[Away Final]]-Results[[#This Row],[Home Final]])</f>
        <v>-12</v>
      </c>
      <c r="J1092">
        <f>IF(Results[[#This Row],[Away_Actual]]&lt;Results[[#This Row],[away_spread]],1,0)</f>
        <v>1</v>
      </c>
    </row>
    <row r="1093" spans="1:10">
      <c r="A1093" s="17">
        <v>44899</v>
      </c>
      <c r="B1093" t="s">
        <v>687</v>
      </c>
      <c r="C1093">
        <v>60</v>
      </c>
      <c r="D1093">
        <v>240</v>
      </c>
      <c r="E1093" t="s">
        <v>287</v>
      </c>
      <c r="F1093">
        <v>71</v>
      </c>
      <c r="G1093">
        <v>-280</v>
      </c>
      <c r="H1093">
        <v>6.5</v>
      </c>
      <c r="I1093">
        <f>-(Results[[#This Row],[Away Final]]-Results[[#This Row],[Home Final]])</f>
        <v>11</v>
      </c>
      <c r="J1093">
        <f>IF(Results[[#This Row],[Away_Actual]]&lt;Results[[#This Row],[away_spread]],1,0)</f>
        <v>0</v>
      </c>
    </row>
    <row r="1094" spans="1:10">
      <c r="A1094" s="17">
        <v>44899</v>
      </c>
      <c r="B1094" t="s">
        <v>196</v>
      </c>
      <c r="C1094">
        <v>101</v>
      </c>
      <c r="D1094">
        <v>-500</v>
      </c>
      <c r="E1094" t="s">
        <v>41</v>
      </c>
      <c r="F1094">
        <v>73</v>
      </c>
      <c r="G1094">
        <v>400</v>
      </c>
      <c r="H1094">
        <v>-9.5</v>
      </c>
      <c r="I1094">
        <f>-(Results[[#This Row],[Away Final]]-Results[[#This Row],[Home Final]])</f>
        <v>-28</v>
      </c>
      <c r="J1094">
        <f>IF(Results[[#This Row],[Away_Actual]]&lt;Results[[#This Row],[away_spread]],1,0)</f>
        <v>1</v>
      </c>
    </row>
    <row r="1095" spans="1:10">
      <c r="A1095" s="17">
        <v>44899</v>
      </c>
      <c r="B1095" t="s">
        <v>104</v>
      </c>
      <c r="C1095">
        <v>72</v>
      </c>
      <c r="D1095">
        <v>-110</v>
      </c>
      <c r="E1095" t="s">
        <v>125</v>
      </c>
      <c r="F1095">
        <v>80</v>
      </c>
      <c r="G1095">
        <v>-110</v>
      </c>
      <c r="H1095">
        <v>0</v>
      </c>
      <c r="I1095">
        <f>-(Results[[#This Row],[Away Final]]-Results[[#This Row],[Home Final]])</f>
        <v>8</v>
      </c>
      <c r="J1095">
        <f>IF(Results[[#This Row],[Away_Actual]]&lt;Results[[#This Row],[away_spread]],1,0)</f>
        <v>0</v>
      </c>
    </row>
    <row r="1096" spans="1:10">
      <c r="A1096" s="17">
        <v>44899</v>
      </c>
      <c r="B1096" t="s">
        <v>260</v>
      </c>
      <c r="C1096">
        <v>63</v>
      </c>
      <c r="D1096">
        <v>-125</v>
      </c>
      <c r="F1096">
        <v>73</v>
      </c>
      <c r="G1096">
        <v>105</v>
      </c>
      <c r="H1096">
        <v>-1</v>
      </c>
      <c r="I1096">
        <f>-(Results[[#This Row],[Away Final]]-Results[[#This Row],[Home Final]])</f>
        <v>10</v>
      </c>
      <c r="J1096">
        <f>IF(Results[[#This Row],[Away_Actual]]&lt;Results[[#This Row],[away_spread]],1,0)</f>
        <v>0</v>
      </c>
    </row>
    <row r="1097" spans="1:10">
      <c r="A1097" s="17">
        <v>44900</v>
      </c>
      <c r="B1097" t="s">
        <v>383</v>
      </c>
      <c r="C1097">
        <v>73</v>
      </c>
      <c r="D1097">
        <v>750</v>
      </c>
      <c r="E1097" t="s">
        <v>688</v>
      </c>
      <c r="F1097">
        <v>87</v>
      </c>
      <c r="G1097">
        <v>-1200</v>
      </c>
      <c r="H1097">
        <v>13</v>
      </c>
      <c r="I1097">
        <f>-(Results[[#This Row],[Away Final]]-Results[[#This Row],[Home Final]])</f>
        <v>14</v>
      </c>
      <c r="J1097">
        <f>IF(Results[[#This Row],[Away_Actual]]&lt;Results[[#This Row],[away_spread]],1,0)</f>
        <v>0</v>
      </c>
    </row>
    <row r="1098" spans="1:10">
      <c r="A1098" s="17">
        <v>44900</v>
      </c>
      <c r="B1098" t="s">
        <v>383</v>
      </c>
      <c r="C1098">
        <v>73</v>
      </c>
      <c r="D1098">
        <v>750</v>
      </c>
      <c r="E1098" t="s">
        <v>389</v>
      </c>
      <c r="F1098">
        <v>87</v>
      </c>
      <c r="G1098">
        <v>-1200</v>
      </c>
      <c r="H1098">
        <v>13</v>
      </c>
      <c r="I1098">
        <f>-(Results[[#This Row],[Away Final]]-Results[[#This Row],[Home Final]])</f>
        <v>14</v>
      </c>
      <c r="J1098">
        <f>IF(Results[[#This Row],[Away_Actual]]&lt;Results[[#This Row],[away_spread]],1,0)</f>
        <v>0</v>
      </c>
    </row>
    <row r="1099" spans="1:10">
      <c r="A1099" s="17">
        <v>44900</v>
      </c>
      <c r="B1099" t="s">
        <v>433</v>
      </c>
      <c r="C1099">
        <v>76</v>
      </c>
      <c r="D1099">
        <v>-220</v>
      </c>
      <c r="E1099" t="s">
        <v>120</v>
      </c>
      <c r="F1099">
        <v>65</v>
      </c>
      <c r="G1099">
        <v>190</v>
      </c>
      <c r="H1099">
        <v>-5.5</v>
      </c>
      <c r="I1099">
        <f>-(Results[[#This Row],[Away Final]]-Results[[#This Row],[Home Final]])</f>
        <v>-11</v>
      </c>
      <c r="J1099">
        <f>IF(Results[[#This Row],[Away_Actual]]&lt;Results[[#This Row],[away_spread]],1,0)</f>
        <v>1</v>
      </c>
    </row>
    <row r="1100" spans="1:10">
      <c r="A1100" s="17">
        <v>44900</v>
      </c>
      <c r="B1100" t="s">
        <v>232</v>
      </c>
      <c r="C1100">
        <v>84</v>
      </c>
      <c r="D1100">
        <v>-1500</v>
      </c>
      <c r="E1100" t="s">
        <v>224</v>
      </c>
      <c r="F1100">
        <v>64</v>
      </c>
      <c r="G1100">
        <v>850</v>
      </c>
      <c r="H1100">
        <v>-15.5</v>
      </c>
      <c r="I1100">
        <f>-(Results[[#This Row],[Away Final]]-Results[[#This Row],[Home Final]])</f>
        <v>-20</v>
      </c>
      <c r="J1100">
        <f>IF(Results[[#This Row],[Away_Actual]]&lt;Results[[#This Row],[away_spread]],1,0)</f>
        <v>1</v>
      </c>
    </row>
    <row r="1101" spans="1:10">
      <c r="A1101" s="17">
        <v>44900</v>
      </c>
      <c r="B1101" t="s">
        <v>282</v>
      </c>
      <c r="C1101">
        <v>66</v>
      </c>
      <c r="D1101">
        <v>950</v>
      </c>
      <c r="E1101" t="s">
        <v>205</v>
      </c>
      <c r="F1101">
        <v>73</v>
      </c>
      <c r="G1101">
        <v>-1800</v>
      </c>
      <c r="H1101">
        <v>15.5</v>
      </c>
      <c r="I1101">
        <f>-(Results[[#This Row],[Away Final]]-Results[[#This Row],[Home Final]])</f>
        <v>7</v>
      </c>
      <c r="J1101">
        <f>IF(Results[[#This Row],[Away_Actual]]&lt;Results[[#This Row],[away_spread]],1,0)</f>
        <v>1</v>
      </c>
    </row>
    <row r="1102" spans="1:10">
      <c r="A1102" s="17">
        <v>44900</v>
      </c>
      <c r="B1102" t="s">
        <v>334</v>
      </c>
      <c r="C1102">
        <v>61</v>
      </c>
      <c r="D1102">
        <v>220</v>
      </c>
      <c r="E1102" t="s">
        <v>168</v>
      </c>
      <c r="F1102">
        <v>68</v>
      </c>
      <c r="G1102">
        <v>-260</v>
      </c>
      <c r="H1102">
        <v>6</v>
      </c>
      <c r="I1102">
        <f>-(Results[[#This Row],[Away Final]]-Results[[#This Row],[Home Final]])</f>
        <v>7</v>
      </c>
      <c r="J1102">
        <f>IF(Results[[#This Row],[Away_Actual]]&lt;Results[[#This Row],[away_spread]],1,0)</f>
        <v>0</v>
      </c>
    </row>
    <row r="1103" spans="1:10">
      <c r="A1103" s="17">
        <v>44900</v>
      </c>
      <c r="C1103">
        <v>67</v>
      </c>
      <c r="D1103">
        <v>750</v>
      </c>
      <c r="F1103">
        <v>62</v>
      </c>
      <c r="G1103">
        <v>-1200</v>
      </c>
      <c r="H1103">
        <v>13.5</v>
      </c>
      <c r="I1103">
        <f>-(Results[[#This Row],[Away Final]]-Results[[#This Row],[Home Final]])</f>
        <v>-5</v>
      </c>
      <c r="J1103">
        <f>IF(Results[[#This Row],[Away_Actual]]&lt;Results[[#This Row],[away_spread]],1,0)</f>
        <v>1</v>
      </c>
    </row>
    <row r="1104" spans="1:10">
      <c r="A1104" s="17">
        <v>44900</v>
      </c>
      <c r="B1104" t="s">
        <v>110</v>
      </c>
      <c r="C1104">
        <v>55</v>
      </c>
      <c r="D1104">
        <v>1100</v>
      </c>
      <c r="E1104" t="s">
        <v>209</v>
      </c>
      <c r="F1104">
        <v>60</v>
      </c>
      <c r="G1104">
        <v>-2500</v>
      </c>
      <c r="H1104">
        <v>16.5</v>
      </c>
      <c r="I1104">
        <f>-(Results[[#This Row],[Away Final]]-Results[[#This Row],[Home Final]])</f>
        <v>5</v>
      </c>
      <c r="J1104">
        <f>IF(Results[[#This Row],[Away_Actual]]&lt;Results[[#This Row],[away_spread]],1,0)</f>
        <v>1</v>
      </c>
    </row>
    <row r="1105" spans="1:10">
      <c r="A1105" s="17">
        <v>44901</v>
      </c>
      <c r="B1105" t="s">
        <v>399</v>
      </c>
      <c r="C1105">
        <v>67</v>
      </c>
      <c r="D1105">
        <v>-1400</v>
      </c>
      <c r="E1105" t="s">
        <v>297</v>
      </c>
      <c r="F1105">
        <v>62</v>
      </c>
      <c r="G1105">
        <v>800</v>
      </c>
      <c r="H1105">
        <v>-14.5</v>
      </c>
      <c r="I1105">
        <f>-(Results[[#This Row],[Away Final]]-Results[[#This Row],[Home Final]])</f>
        <v>-5</v>
      </c>
      <c r="J1105">
        <f>IF(Results[[#This Row],[Away_Actual]]&lt;Results[[#This Row],[away_spread]],1,0)</f>
        <v>0</v>
      </c>
    </row>
    <row r="1106" spans="1:10">
      <c r="A1106" s="17">
        <v>44901</v>
      </c>
      <c r="B1106" t="s">
        <v>52</v>
      </c>
      <c r="C1106">
        <v>67</v>
      </c>
      <c r="D1106">
        <v>500</v>
      </c>
      <c r="E1106" t="s">
        <v>330</v>
      </c>
      <c r="F1106">
        <v>81</v>
      </c>
      <c r="G1106">
        <v>-700</v>
      </c>
      <c r="H1106">
        <v>11.5</v>
      </c>
      <c r="I1106">
        <f>-(Results[[#This Row],[Away Final]]-Results[[#This Row],[Home Final]])</f>
        <v>14</v>
      </c>
      <c r="J1106">
        <f>IF(Results[[#This Row],[Away_Actual]]&lt;Results[[#This Row],[away_spread]],1,0)</f>
        <v>0</v>
      </c>
    </row>
    <row r="1107" spans="1:10">
      <c r="A1107" s="17">
        <v>44901</v>
      </c>
      <c r="B1107" t="s">
        <v>230</v>
      </c>
      <c r="C1107">
        <v>68</v>
      </c>
      <c r="D1107">
        <v>-200</v>
      </c>
      <c r="E1107" t="s">
        <v>412</v>
      </c>
      <c r="F1107">
        <v>52</v>
      </c>
      <c r="G1107">
        <v>175</v>
      </c>
      <c r="H1107">
        <v>-5</v>
      </c>
      <c r="I1107">
        <f>-(Results[[#This Row],[Away Final]]-Results[[#This Row],[Home Final]])</f>
        <v>-16</v>
      </c>
      <c r="J1107">
        <f>IF(Results[[#This Row],[Away_Actual]]&lt;Results[[#This Row],[away_spread]],1,0)</f>
        <v>1</v>
      </c>
    </row>
    <row r="1108" spans="1:10">
      <c r="A1108" s="17">
        <v>44901</v>
      </c>
      <c r="B1108" t="s">
        <v>238</v>
      </c>
      <c r="C1108">
        <v>59</v>
      </c>
      <c r="D1108">
        <v>375</v>
      </c>
      <c r="E1108" t="s">
        <v>325</v>
      </c>
      <c r="F1108">
        <v>72</v>
      </c>
      <c r="G1108">
        <v>-450</v>
      </c>
      <c r="H1108">
        <v>8.5</v>
      </c>
      <c r="I1108">
        <f>-(Results[[#This Row],[Away Final]]-Results[[#This Row],[Home Final]])</f>
        <v>13</v>
      </c>
      <c r="J1108">
        <f>IF(Results[[#This Row],[Away_Actual]]&lt;Results[[#This Row],[away_spread]],1,0)</f>
        <v>0</v>
      </c>
    </row>
    <row r="1109" spans="1:10">
      <c r="A1109" s="17">
        <v>44901</v>
      </c>
      <c r="B1109" t="s">
        <v>314</v>
      </c>
      <c r="C1109">
        <v>72</v>
      </c>
      <c r="D1109">
        <v>195</v>
      </c>
      <c r="E1109" t="s">
        <v>273</v>
      </c>
      <c r="F1109">
        <v>82</v>
      </c>
      <c r="G1109">
        <v>-230</v>
      </c>
      <c r="H1109">
        <v>5.5</v>
      </c>
      <c r="I1109">
        <f>-(Results[[#This Row],[Away Final]]-Results[[#This Row],[Home Final]])</f>
        <v>10</v>
      </c>
      <c r="J1109">
        <f>IF(Results[[#This Row],[Away_Actual]]&lt;Results[[#This Row],[away_spread]],1,0)</f>
        <v>0</v>
      </c>
    </row>
    <row r="1110" spans="1:10">
      <c r="A1110" s="17">
        <v>44901</v>
      </c>
      <c r="C1110">
        <v>73</v>
      </c>
      <c r="D1110">
        <v>-340</v>
      </c>
      <c r="E1110" t="s">
        <v>63</v>
      </c>
      <c r="F1110">
        <v>66</v>
      </c>
      <c r="G1110">
        <v>280</v>
      </c>
      <c r="H1110">
        <v>-8</v>
      </c>
      <c r="I1110">
        <f>-(Results[[#This Row],[Away Final]]-Results[[#This Row],[Home Final]])</f>
        <v>-7</v>
      </c>
      <c r="J1110">
        <f>IF(Results[[#This Row],[Away_Actual]]&lt;Results[[#This Row],[away_spread]],1,0)</f>
        <v>0</v>
      </c>
    </row>
    <row r="1111" spans="1:10">
      <c r="A1111" s="17">
        <v>44901</v>
      </c>
      <c r="B1111" t="s">
        <v>408</v>
      </c>
      <c r="C1111">
        <v>85</v>
      </c>
      <c r="D1111">
        <v>115</v>
      </c>
      <c r="E1111" t="s">
        <v>141</v>
      </c>
      <c r="F1111">
        <v>77</v>
      </c>
      <c r="G1111">
        <v>-135</v>
      </c>
      <c r="H1111">
        <v>2.5</v>
      </c>
      <c r="I1111">
        <f>-(Results[[#This Row],[Away Final]]-Results[[#This Row],[Home Final]])</f>
        <v>-8</v>
      </c>
      <c r="J1111">
        <f>IF(Results[[#This Row],[Away_Actual]]&lt;Results[[#This Row],[away_spread]],1,0)</f>
        <v>1</v>
      </c>
    </row>
    <row r="1112" spans="1:10">
      <c r="A1112" s="17">
        <v>44901</v>
      </c>
      <c r="B1112" t="s">
        <v>400</v>
      </c>
      <c r="C1112">
        <v>66</v>
      </c>
      <c r="D1112">
        <v>150</v>
      </c>
      <c r="E1112" t="s">
        <v>190</v>
      </c>
      <c r="F1112">
        <v>76</v>
      </c>
      <c r="G1112">
        <v>-170</v>
      </c>
      <c r="H1112">
        <v>3.5</v>
      </c>
      <c r="I1112">
        <f>-(Results[[#This Row],[Away Final]]-Results[[#This Row],[Home Final]])</f>
        <v>10</v>
      </c>
      <c r="J1112">
        <f>IF(Results[[#This Row],[Away_Actual]]&lt;Results[[#This Row],[away_spread]],1,0)</f>
        <v>0</v>
      </c>
    </row>
    <row r="1113" spans="1:10">
      <c r="A1113" s="17">
        <v>44901</v>
      </c>
      <c r="B1113" t="s">
        <v>84</v>
      </c>
      <c r="C1113">
        <v>73</v>
      </c>
      <c r="D1113">
        <v>220</v>
      </c>
      <c r="E1113" t="s">
        <v>206</v>
      </c>
      <c r="F1113">
        <v>69</v>
      </c>
      <c r="G1113">
        <v>-260</v>
      </c>
      <c r="H1113">
        <v>6.5</v>
      </c>
      <c r="I1113">
        <f>-(Results[[#This Row],[Away Final]]-Results[[#This Row],[Home Final]])</f>
        <v>-4</v>
      </c>
      <c r="J1113">
        <f>IF(Results[[#This Row],[Away_Actual]]&lt;Results[[#This Row],[away_spread]],1,0)</f>
        <v>1</v>
      </c>
    </row>
    <row r="1114" spans="1:10">
      <c r="A1114" s="17">
        <v>44901</v>
      </c>
      <c r="B1114" t="s">
        <v>213</v>
      </c>
      <c r="C1114">
        <v>48</v>
      </c>
      <c r="D1114">
        <v>300</v>
      </c>
      <c r="E1114" t="s">
        <v>294</v>
      </c>
      <c r="F1114">
        <v>58</v>
      </c>
      <c r="G1114">
        <v>-360</v>
      </c>
      <c r="H1114">
        <v>8</v>
      </c>
      <c r="I1114">
        <f>-(Results[[#This Row],[Away Final]]-Results[[#This Row],[Home Final]])</f>
        <v>10</v>
      </c>
      <c r="J1114">
        <f>IF(Results[[#This Row],[Away_Actual]]&lt;Results[[#This Row],[away_spread]],1,0)</f>
        <v>0</v>
      </c>
    </row>
    <row r="1115" spans="1:10">
      <c r="A1115" s="17">
        <v>44901</v>
      </c>
      <c r="B1115" t="s">
        <v>213</v>
      </c>
      <c r="C1115">
        <v>48</v>
      </c>
      <c r="D1115">
        <v>300</v>
      </c>
      <c r="E1115" t="s">
        <v>135</v>
      </c>
      <c r="F1115">
        <v>58</v>
      </c>
      <c r="G1115">
        <v>-360</v>
      </c>
      <c r="H1115">
        <v>8</v>
      </c>
      <c r="I1115">
        <f>-(Results[[#This Row],[Away Final]]-Results[[#This Row],[Home Final]])</f>
        <v>10</v>
      </c>
      <c r="J1115">
        <f>IF(Results[[#This Row],[Away_Actual]]&lt;Results[[#This Row],[away_spread]],1,0)</f>
        <v>0</v>
      </c>
    </row>
    <row r="1116" spans="1:10">
      <c r="A1116" s="17">
        <v>44901</v>
      </c>
      <c r="B1116" t="s">
        <v>331</v>
      </c>
      <c r="C1116">
        <v>85</v>
      </c>
      <c r="D1116">
        <v>550</v>
      </c>
      <c r="E1116" t="s">
        <v>257</v>
      </c>
      <c r="F1116">
        <v>82</v>
      </c>
      <c r="G1116">
        <v>-800</v>
      </c>
      <c r="H1116">
        <v>12</v>
      </c>
      <c r="I1116">
        <f>-(Results[[#This Row],[Away Final]]-Results[[#This Row],[Home Final]])</f>
        <v>-3</v>
      </c>
      <c r="J1116">
        <f>IF(Results[[#This Row],[Away_Actual]]&lt;Results[[#This Row],[away_spread]],1,0)</f>
        <v>1</v>
      </c>
    </row>
    <row r="1117" spans="1:10">
      <c r="A1117" s="17">
        <v>44901</v>
      </c>
      <c r="B1117" t="s">
        <v>373</v>
      </c>
      <c r="C1117">
        <v>42</v>
      </c>
      <c r="D1117" t="s">
        <v>488</v>
      </c>
      <c r="F1117">
        <v>76</v>
      </c>
      <c r="G1117" t="s">
        <v>488</v>
      </c>
      <c r="H1117">
        <v>32</v>
      </c>
      <c r="I1117">
        <f>-(Results[[#This Row],[Away Final]]-Results[[#This Row],[Home Final]])</f>
        <v>34</v>
      </c>
      <c r="J1117">
        <f>IF(Results[[#This Row],[Away_Actual]]&lt;Results[[#This Row],[away_spread]],1,0)</f>
        <v>0</v>
      </c>
    </row>
    <row r="1118" spans="1:10">
      <c r="A1118" s="17">
        <v>44901</v>
      </c>
      <c r="B1118" t="s">
        <v>54</v>
      </c>
      <c r="C1118">
        <v>51</v>
      </c>
      <c r="D1118">
        <v>1500</v>
      </c>
      <c r="E1118" t="s">
        <v>281</v>
      </c>
      <c r="F1118">
        <v>78</v>
      </c>
      <c r="G1118">
        <v>-5000</v>
      </c>
      <c r="H1118">
        <v>20</v>
      </c>
      <c r="I1118">
        <f>-(Results[[#This Row],[Away Final]]-Results[[#This Row],[Home Final]])</f>
        <v>27</v>
      </c>
      <c r="J1118">
        <f>IF(Results[[#This Row],[Away_Actual]]&lt;Results[[#This Row],[away_spread]],1,0)</f>
        <v>0</v>
      </c>
    </row>
    <row r="1119" spans="1:10">
      <c r="A1119" s="17">
        <v>44901</v>
      </c>
      <c r="B1119" t="s">
        <v>25</v>
      </c>
      <c r="C1119">
        <v>67</v>
      </c>
      <c r="D1119">
        <v>-150</v>
      </c>
      <c r="E1119" t="s">
        <v>192</v>
      </c>
      <c r="F1119">
        <v>72</v>
      </c>
      <c r="G1119">
        <v>130</v>
      </c>
      <c r="H1119">
        <v>-3</v>
      </c>
      <c r="I1119">
        <f>-(Results[[#This Row],[Away Final]]-Results[[#This Row],[Home Final]])</f>
        <v>5</v>
      </c>
      <c r="J1119">
        <f>IF(Results[[#This Row],[Away_Actual]]&lt;Results[[#This Row],[away_spread]],1,0)</f>
        <v>0</v>
      </c>
    </row>
    <row r="1120" spans="1:10">
      <c r="A1120" s="17">
        <v>44901</v>
      </c>
      <c r="C1120">
        <v>76</v>
      </c>
      <c r="D1120">
        <v>525</v>
      </c>
      <c r="E1120" t="s">
        <v>74</v>
      </c>
      <c r="F1120">
        <v>91</v>
      </c>
      <c r="G1120">
        <v>-750</v>
      </c>
      <c r="H1120">
        <v>12</v>
      </c>
      <c r="I1120">
        <f>-(Results[[#This Row],[Away Final]]-Results[[#This Row],[Home Final]])</f>
        <v>15</v>
      </c>
      <c r="J1120">
        <f>IF(Results[[#This Row],[Away_Actual]]&lt;Results[[#This Row],[away_spread]],1,0)</f>
        <v>0</v>
      </c>
    </row>
    <row r="1121" spans="1:10">
      <c r="A1121" s="17">
        <v>44901</v>
      </c>
      <c r="B1121" t="s">
        <v>56</v>
      </c>
      <c r="C1121">
        <v>78</v>
      </c>
      <c r="D1121">
        <v>1200</v>
      </c>
      <c r="E1121" t="s">
        <v>45</v>
      </c>
      <c r="F1121">
        <v>90</v>
      </c>
      <c r="G1121">
        <v>-3000</v>
      </c>
      <c r="H1121">
        <v>19</v>
      </c>
      <c r="I1121">
        <f>-(Results[[#This Row],[Away Final]]-Results[[#This Row],[Home Final]])</f>
        <v>12</v>
      </c>
      <c r="J1121">
        <f>IF(Results[[#This Row],[Away_Actual]]&lt;Results[[#This Row],[away_spread]],1,0)</f>
        <v>1</v>
      </c>
    </row>
    <row r="1122" spans="1:10">
      <c r="A1122" s="17">
        <v>44901</v>
      </c>
      <c r="B1122" t="s">
        <v>153</v>
      </c>
      <c r="C1122">
        <v>58</v>
      </c>
      <c r="D1122">
        <v>550</v>
      </c>
      <c r="E1122" t="s">
        <v>411</v>
      </c>
      <c r="F1122">
        <v>69</v>
      </c>
      <c r="G1122">
        <v>-800</v>
      </c>
      <c r="H1122">
        <v>11.5</v>
      </c>
      <c r="I1122">
        <f>-(Results[[#This Row],[Away Final]]-Results[[#This Row],[Home Final]])</f>
        <v>11</v>
      </c>
      <c r="J1122">
        <f>IF(Results[[#This Row],[Away_Actual]]&lt;Results[[#This Row],[away_spread]],1,0)</f>
        <v>1</v>
      </c>
    </row>
    <row r="1123" spans="1:10">
      <c r="A1123" s="17">
        <v>44901</v>
      </c>
      <c r="B1123" t="s">
        <v>51</v>
      </c>
      <c r="C1123">
        <v>54</v>
      </c>
      <c r="D1123">
        <v>800</v>
      </c>
      <c r="E1123" t="s">
        <v>323</v>
      </c>
      <c r="F1123">
        <v>67</v>
      </c>
      <c r="G1123">
        <v>-1400</v>
      </c>
      <c r="H1123">
        <v>14.5</v>
      </c>
      <c r="I1123">
        <f>-(Results[[#This Row],[Away Final]]-Results[[#This Row],[Home Final]])</f>
        <v>13</v>
      </c>
      <c r="J1123">
        <f>IF(Results[[#This Row],[Away_Actual]]&lt;Results[[#This Row],[away_spread]],1,0)</f>
        <v>1</v>
      </c>
    </row>
    <row r="1124" spans="1:10">
      <c r="A1124" s="17">
        <v>44901</v>
      </c>
      <c r="B1124" t="s">
        <v>70</v>
      </c>
      <c r="C1124">
        <v>72</v>
      </c>
      <c r="D1124">
        <v>1600</v>
      </c>
      <c r="E1124" t="s">
        <v>103</v>
      </c>
      <c r="F1124">
        <v>94</v>
      </c>
      <c r="G1124">
        <v>-6000</v>
      </c>
      <c r="H1124">
        <v>22</v>
      </c>
      <c r="I1124">
        <f>-(Results[[#This Row],[Away Final]]-Results[[#This Row],[Home Final]])</f>
        <v>22</v>
      </c>
      <c r="J1124">
        <f>IF(Results[[#This Row],[Away_Actual]]&lt;Results[[#This Row],[away_spread]],1,0)</f>
        <v>0</v>
      </c>
    </row>
    <row r="1125" spans="1:10">
      <c r="A1125" s="17">
        <v>44901</v>
      </c>
      <c r="B1125" t="s">
        <v>388</v>
      </c>
      <c r="C1125">
        <v>74</v>
      </c>
      <c r="D1125">
        <v>850</v>
      </c>
      <c r="E1125" t="s">
        <v>340</v>
      </c>
      <c r="F1125">
        <v>71</v>
      </c>
      <c r="G1125">
        <v>-1450</v>
      </c>
      <c r="H1125">
        <v>15</v>
      </c>
      <c r="I1125">
        <f>-(Results[[#This Row],[Away Final]]-Results[[#This Row],[Home Final]])</f>
        <v>-3</v>
      </c>
      <c r="J1125">
        <f>IF(Results[[#This Row],[Away_Actual]]&lt;Results[[#This Row],[away_spread]],1,0)</f>
        <v>1</v>
      </c>
    </row>
    <row r="1126" spans="1:10">
      <c r="A1126" s="17">
        <v>44901</v>
      </c>
      <c r="B1126" t="s">
        <v>425</v>
      </c>
      <c r="C1126">
        <v>69</v>
      </c>
      <c r="D1126">
        <v>155</v>
      </c>
      <c r="E1126" t="s">
        <v>250</v>
      </c>
      <c r="F1126">
        <v>61</v>
      </c>
      <c r="G1126">
        <v>-175</v>
      </c>
      <c r="H1126">
        <v>4</v>
      </c>
      <c r="I1126">
        <f>-(Results[[#This Row],[Away Final]]-Results[[#This Row],[Home Final]])</f>
        <v>-8</v>
      </c>
      <c r="J1126">
        <f>IF(Results[[#This Row],[Away_Actual]]&lt;Results[[#This Row],[away_spread]],1,0)</f>
        <v>1</v>
      </c>
    </row>
    <row r="1127" spans="1:10">
      <c r="A1127" s="17">
        <v>44901</v>
      </c>
      <c r="B1127" t="s">
        <v>303</v>
      </c>
      <c r="C1127">
        <v>50</v>
      </c>
      <c r="D1127">
        <v>280</v>
      </c>
      <c r="E1127" t="s">
        <v>344</v>
      </c>
      <c r="F1127">
        <v>68</v>
      </c>
      <c r="G1127">
        <v>-340</v>
      </c>
      <c r="H1127">
        <v>7.5</v>
      </c>
      <c r="I1127">
        <f>-(Results[[#This Row],[Away Final]]-Results[[#This Row],[Home Final]])</f>
        <v>18</v>
      </c>
      <c r="J1127">
        <f>IF(Results[[#This Row],[Away_Actual]]&lt;Results[[#This Row],[away_spread]],1,0)</f>
        <v>0</v>
      </c>
    </row>
    <row r="1128" spans="1:10">
      <c r="A1128" s="17">
        <v>44901</v>
      </c>
      <c r="B1128" t="s">
        <v>264</v>
      </c>
      <c r="C1128">
        <v>61</v>
      </c>
      <c r="D1128">
        <v>175</v>
      </c>
      <c r="E1128" t="s">
        <v>358</v>
      </c>
      <c r="F1128">
        <v>74</v>
      </c>
      <c r="G1128">
        <v>-200</v>
      </c>
      <c r="H1128">
        <v>4.5</v>
      </c>
      <c r="I1128">
        <f>-(Results[[#This Row],[Away Final]]-Results[[#This Row],[Home Final]])</f>
        <v>13</v>
      </c>
      <c r="J1128">
        <f>IF(Results[[#This Row],[Away_Actual]]&lt;Results[[#This Row],[away_spread]],1,0)</f>
        <v>0</v>
      </c>
    </row>
    <row r="1129" spans="1:10">
      <c r="A1129" s="17">
        <v>44901</v>
      </c>
      <c r="C1129">
        <v>60</v>
      </c>
      <c r="D1129">
        <v>425</v>
      </c>
      <c r="E1129" t="s">
        <v>251</v>
      </c>
      <c r="F1129">
        <v>70</v>
      </c>
      <c r="G1129">
        <v>-550</v>
      </c>
      <c r="H1129">
        <v>10</v>
      </c>
      <c r="I1129">
        <f>-(Results[[#This Row],[Away Final]]-Results[[#This Row],[Home Final]])</f>
        <v>10</v>
      </c>
      <c r="J1129">
        <f>IF(Results[[#This Row],[Away_Actual]]&lt;Results[[#This Row],[away_spread]],1,0)</f>
        <v>0</v>
      </c>
    </row>
    <row r="1130" spans="1:10">
      <c r="A1130" s="17">
        <v>44901</v>
      </c>
      <c r="B1130" t="s">
        <v>171</v>
      </c>
      <c r="C1130">
        <v>76</v>
      </c>
      <c r="D1130">
        <v>375</v>
      </c>
      <c r="E1130" t="s">
        <v>23</v>
      </c>
      <c r="F1130">
        <v>88</v>
      </c>
      <c r="G1130">
        <v>-450</v>
      </c>
      <c r="H1130">
        <v>8.5</v>
      </c>
      <c r="I1130">
        <f>-(Results[[#This Row],[Away Final]]-Results[[#This Row],[Home Final]])</f>
        <v>12</v>
      </c>
      <c r="J1130">
        <f>IF(Results[[#This Row],[Away_Actual]]&lt;Results[[#This Row],[away_spread]],1,0)</f>
        <v>0</v>
      </c>
    </row>
    <row r="1131" spans="1:10">
      <c r="A1131" s="17">
        <v>44901</v>
      </c>
      <c r="B1131" t="s">
        <v>168</v>
      </c>
      <c r="C1131">
        <v>46</v>
      </c>
      <c r="D1131">
        <v>1400</v>
      </c>
      <c r="E1131" t="s">
        <v>72</v>
      </c>
      <c r="F1131">
        <v>70</v>
      </c>
      <c r="G1131">
        <v>-4000</v>
      </c>
      <c r="H1131">
        <v>18.5</v>
      </c>
      <c r="I1131">
        <f>-(Results[[#This Row],[Away Final]]-Results[[#This Row],[Home Final]])</f>
        <v>24</v>
      </c>
      <c r="J1131">
        <f>IF(Results[[#This Row],[Away_Actual]]&lt;Results[[#This Row],[away_spread]],1,0)</f>
        <v>0</v>
      </c>
    </row>
    <row r="1132" spans="1:10">
      <c r="A1132" s="17">
        <v>44901</v>
      </c>
      <c r="B1132" t="s">
        <v>351</v>
      </c>
      <c r="C1132">
        <v>61</v>
      </c>
      <c r="D1132">
        <v>220</v>
      </c>
      <c r="E1132" t="s">
        <v>258</v>
      </c>
      <c r="F1132">
        <v>71</v>
      </c>
      <c r="G1132">
        <v>-260</v>
      </c>
      <c r="H1132">
        <v>6.5</v>
      </c>
      <c r="I1132">
        <f>-(Results[[#This Row],[Away Final]]-Results[[#This Row],[Home Final]])</f>
        <v>10</v>
      </c>
      <c r="J1132">
        <f>IF(Results[[#This Row],[Away_Actual]]&lt;Results[[#This Row],[away_spread]],1,0)</f>
        <v>0</v>
      </c>
    </row>
    <row r="1133" spans="1:10">
      <c r="A1133" s="17">
        <v>44901</v>
      </c>
      <c r="B1133" t="s">
        <v>301</v>
      </c>
      <c r="C1133">
        <v>77</v>
      </c>
      <c r="D1133">
        <v>175</v>
      </c>
      <c r="E1133" t="s">
        <v>289</v>
      </c>
      <c r="F1133">
        <v>79</v>
      </c>
      <c r="G1133">
        <v>-200</v>
      </c>
      <c r="H1133">
        <v>4.5</v>
      </c>
      <c r="I1133">
        <f>-(Results[[#This Row],[Away Final]]-Results[[#This Row],[Home Final]])</f>
        <v>2</v>
      </c>
      <c r="J1133">
        <f>IF(Results[[#This Row],[Away_Actual]]&lt;Results[[#This Row],[away_spread]],1,0)</f>
        <v>1</v>
      </c>
    </row>
    <row r="1134" spans="1:10">
      <c r="A1134" s="17">
        <v>44901</v>
      </c>
      <c r="B1134" t="s">
        <v>397</v>
      </c>
      <c r="C1134">
        <v>66</v>
      </c>
      <c r="D1134">
        <v>1000</v>
      </c>
      <c r="E1134" t="s">
        <v>290</v>
      </c>
      <c r="F1134">
        <v>95</v>
      </c>
      <c r="G1134">
        <v>-2000</v>
      </c>
      <c r="H1134">
        <v>16.5</v>
      </c>
      <c r="I1134">
        <f>-(Results[[#This Row],[Away Final]]-Results[[#This Row],[Home Final]])</f>
        <v>29</v>
      </c>
      <c r="J1134">
        <f>IF(Results[[#This Row],[Away_Actual]]&lt;Results[[#This Row],[away_spread]],1,0)</f>
        <v>0</v>
      </c>
    </row>
    <row r="1135" spans="1:10">
      <c r="A1135" s="17">
        <v>44901</v>
      </c>
      <c r="B1135" t="s">
        <v>352</v>
      </c>
      <c r="C1135">
        <v>58</v>
      </c>
      <c r="D1135">
        <v>160</v>
      </c>
      <c r="E1135" t="s">
        <v>210</v>
      </c>
      <c r="F1135">
        <v>79</v>
      </c>
      <c r="G1135">
        <v>-180</v>
      </c>
      <c r="H1135">
        <v>4.5</v>
      </c>
      <c r="I1135">
        <f>-(Results[[#This Row],[Away Final]]-Results[[#This Row],[Home Final]])</f>
        <v>21</v>
      </c>
      <c r="J1135">
        <f>IF(Results[[#This Row],[Away_Actual]]&lt;Results[[#This Row],[away_spread]],1,0)</f>
        <v>0</v>
      </c>
    </row>
    <row r="1136" spans="1:10">
      <c r="A1136" s="17">
        <v>44901</v>
      </c>
      <c r="B1136" t="s">
        <v>132</v>
      </c>
      <c r="C1136">
        <v>61</v>
      </c>
      <c r="D1136">
        <v>220</v>
      </c>
      <c r="E1136" t="s">
        <v>219</v>
      </c>
      <c r="F1136">
        <v>71</v>
      </c>
      <c r="G1136">
        <v>-260</v>
      </c>
      <c r="H1136">
        <v>6.5</v>
      </c>
      <c r="I1136">
        <f>-(Results[[#This Row],[Away Final]]-Results[[#This Row],[Home Final]])</f>
        <v>10</v>
      </c>
      <c r="J1136">
        <f>IF(Results[[#This Row],[Away_Actual]]&lt;Results[[#This Row],[away_spread]],1,0)</f>
        <v>0</v>
      </c>
    </row>
    <row r="1137" spans="1:10">
      <c r="A1137" s="17">
        <v>44901</v>
      </c>
      <c r="B1137" t="s">
        <v>407</v>
      </c>
      <c r="C1137">
        <v>62</v>
      </c>
      <c r="D1137">
        <v>-120</v>
      </c>
      <c r="E1137" t="s">
        <v>420</v>
      </c>
      <c r="F1137">
        <v>84</v>
      </c>
      <c r="G1137">
        <v>100</v>
      </c>
      <c r="H1137">
        <v>-1</v>
      </c>
      <c r="I1137">
        <f>-(Results[[#This Row],[Away Final]]-Results[[#This Row],[Home Final]])</f>
        <v>22</v>
      </c>
      <c r="J1137">
        <f>IF(Results[[#This Row],[Away_Actual]]&lt;Results[[#This Row],[away_spread]],1,0)</f>
        <v>0</v>
      </c>
    </row>
    <row r="1138" spans="1:10">
      <c r="A1138" s="17">
        <v>44901</v>
      </c>
      <c r="B1138" t="s">
        <v>77</v>
      </c>
      <c r="C1138">
        <v>58</v>
      </c>
      <c r="D1138">
        <v>1400</v>
      </c>
      <c r="E1138" t="s">
        <v>270</v>
      </c>
      <c r="F1138">
        <v>65</v>
      </c>
      <c r="G1138">
        <v>-4000</v>
      </c>
      <c r="H1138">
        <v>20.5</v>
      </c>
      <c r="I1138">
        <f>-(Results[[#This Row],[Away Final]]-Results[[#This Row],[Home Final]])</f>
        <v>7</v>
      </c>
      <c r="J1138">
        <f>IF(Results[[#This Row],[Away_Actual]]&lt;Results[[#This Row],[away_spread]],1,0)</f>
        <v>1</v>
      </c>
    </row>
    <row r="1139" spans="1:10">
      <c r="A1139" s="17">
        <v>44901</v>
      </c>
      <c r="B1139" t="s">
        <v>370</v>
      </c>
      <c r="C1139">
        <v>53</v>
      </c>
      <c r="D1139">
        <v>1000</v>
      </c>
      <c r="E1139" t="s">
        <v>48</v>
      </c>
      <c r="F1139">
        <v>75</v>
      </c>
      <c r="G1139">
        <v>-2000</v>
      </c>
      <c r="H1139">
        <v>17</v>
      </c>
      <c r="I1139">
        <f>-(Results[[#This Row],[Away Final]]-Results[[#This Row],[Home Final]])</f>
        <v>22</v>
      </c>
      <c r="J1139">
        <f>IF(Results[[#This Row],[Away_Actual]]&lt;Results[[#This Row],[away_spread]],1,0)</f>
        <v>0</v>
      </c>
    </row>
    <row r="1140" spans="1:10">
      <c r="A1140" s="17">
        <v>44901</v>
      </c>
      <c r="B1140" t="s">
        <v>274</v>
      </c>
      <c r="C1140">
        <v>83</v>
      </c>
      <c r="D1140">
        <v>-200</v>
      </c>
      <c r="E1140" t="s">
        <v>336</v>
      </c>
      <c r="F1140">
        <v>75</v>
      </c>
      <c r="G1140">
        <v>175</v>
      </c>
      <c r="H1140">
        <v>-4.5</v>
      </c>
      <c r="I1140">
        <f>-(Results[[#This Row],[Away Final]]-Results[[#This Row],[Home Final]])</f>
        <v>-8</v>
      </c>
      <c r="J1140">
        <f>IF(Results[[#This Row],[Away_Actual]]&lt;Results[[#This Row],[away_spread]],1,0)</f>
        <v>1</v>
      </c>
    </row>
    <row r="1141" spans="1:10">
      <c r="A1141" s="17">
        <v>44901</v>
      </c>
      <c r="B1141" t="s">
        <v>62</v>
      </c>
      <c r="C1141">
        <v>56</v>
      </c>
      <c r="D1141">
        <v>-250</v>
      </c>
      <c r="E1141" t="s">
        <v>92</v>
      </c>
      <c r="F1141">
        <v>54</v>
      </c>
      <c r="G1141">
        <v>210</v>
      </c>
      <c r="H1141">
        <v>-6</v>
      </c>
      <c r="I1141">
        <f>-(Results[[#This Row],[Away Final]]-Results[[#This Row],[Home Final]])</f>
        <v>-2</v>
      </c>
      <c r="J1141">
        <f>IF(Results[[#This Row],[Away_Actual]]&lt;Results[[#This Row],[away_spread]],1,0)</f>
        <v>0</v>
      </c>
    </row>
    <row r="1142" spans="1:10">
      <c r="A1142" s="17">
        <v>44901</v>
      </c>
      <c r="C1142">
        <v>56</v>
      </c>
      <c r="D1142">
        <v>-115</v>
      </c>
      <c r="E1142" t="s">
        <v>204</v>
      </c>
      <c r="F1142">
        <v>81</v>
      </c>
      <c r="G1142">
        <v>-105</v>
      </c>
      <c r="H1142">
        <v>-1</v>
      </c>
      <c r="I1142">
        <f>-(Results[[#This Row],[Away Final]]-Results[[#This Row],[Home Final]])</f>
        <v>25</v>
      </c>
      <c r="J1142">
        <f>IF(Results[[#This Row],[Away_Actual]]&lt;Results[[#This Row],[away_spread]],1,0)</f>
        <v>0</v>
      </c>
    </row>
    <row r="1143" spans="1:10">
      <c r="A1143" s="17">
        <v>44901</v>
      </c>
      <c r="B1143" t="s">
        <v>225</v>
      </c>
      <c r="C1143">
        <v>59</v>
      </c>
      <c r="D1143">
        <v>120</v>
      </c>
      <c r="E1143" t="s">
        <v>315</v>
      </c>
      <c r="F1143">
        <v>64</v>
      </c>
      <c r="G1143">
        <v>-140</v>
      </c>
      <c r="H1143">
        <v>2</v>
      </c>
      <c r="I1143">
        <f>-(Results[[#This Row],[Away Final]]-Results[[#This Row],[Home Final]])</f>
        <v>5</v>
      </c>
      <c r="J1143">
        <f>IF(Results[[#This Row],[Away_Actual]]&lt;Results[[#This Row],[away_spread]],1,0)</f>
        <v>0</v>
      </c>
    </row>
    <row r="1144" spans="1:10">
      <c r="A1144" s="17">
        <v>44901</v>
      </c>
      <c r="B1144" t="s">
        <v>118</v>
      </c>
      <c r="C1144">
        <v>51</v>
      </c>
      <c r="D1144">
        <v>400</v>
      </c>
      <c r="E1144" t="s">
        <v>288</v>
      </c>
      <c r="F1144">
        <v>65</v>
      </c>
      <c r="G1144">
        <v>-500</v>
      </c>
      <c r="H1144">
        <v>9</v>
      </c>
      <c r="I1144">
        <f>-(Results[[#This Row],[Away Final]]-Results[[#This Row],[Home Final]])</f>
        <v>14</v>
      </c>
      <c r="J1144">
        <f>IF(Results[[#This Row],[Away_Actual]]&lt;Results[[#This Row],[away_spread]],1,0)</f>
        <v>0</v>
      </c>
    </row>
    <row r="1145" spans="1:10">
      <c r="A1145" s="17">
        <v>44901</v>
      </c>
      <c r="C1145">
        <v>57</v>
      </c>
      <c r="D1145">
        <v>1100</v>
      </c>
      <c r="E1145" t="s">
        <v>47</v>
      </c>
      <c r="F1145">
        <v>80</v>
      </c>
      <c r="G1145">
        <v>-2500</v>
      </c>
      <c r="H1145">
        <v>18</v>
      </c>
      <c r="I1145">
        <f>-(Results[[#This Row],[Away Final]]-Results[[#This Row],[Home Final]])</f>
        <v>23</v>
      </c>
      <c r="J1145">
        <f>IF(Results[[#This Row],[Away_Actual]]&lt;Results[[#This Row],[away_spread]],1,0)</f>
        <v>0</v>
      </c>
    </row>
    <row r="1146" spans="1:10">
      <c r="A1146" s="17">
        <v>44901</v>
      </c>
      <c r="B1146" t="s">
        <v>28</v>
      </c>
      <c r="C1146">
        <v>50</v>
      </c>
      <c r="D1146">
        <v>600</v>
      </c>
      <c r="E1146" t="s">
        <v>406</v>
      </c>
      <c r="F1146">
        <v>55</v>
      </c>
      <c r="G1146">
        <v>-900</v>
      </c>
      <c r="H1146">
        <v>13</v>
      </c>
      <c r="I1146">
        <f>-(Results[[#This Row],[Away Final]]-Results[[#This Row],[Home Final]])</f>
        <v>5</v>
      </c>
      <c r="J1146">
        <f>IF(Results[[#This Row],[Away_Actual]]&lt;Results[[#This Row],[away_spread]],1,0)</f>
        <v>1</v>
      </c>
    </row>
    <row r="1147" spans="1:10">
      <c r="A1147" s="17">
        <v>44901</v>
      </c>
      <c r="B1147" t="s">
        <v>625</v>
      </c>
      <c r="C1147">
        <v>53</v>
      </c>
      <c r="D1147">
        <v>1000</v>
      </c>
      <c r="E1147" t="s">
        <v>48</v>
      </c>
      <c r="F1147">
        <v>75</v>
      </c>
      <c r="G1147">
        <v>-2000</v>
      </c>
      <c r="H1147">
        <v>17</v>
      </c>
      <c r="I1147">
        <f>-(Results[[#This Row],[Away Final]]-Results[[#This Row],[Home Final]])</f>
        <v>22</v>
      </c>
      <c r="J1147">
        <f>IF(Results[[#This Row],[Away_Actual]]&lt;Results[[#This Row],[away_spread]],1,0)</f>
        <v>0</v>
      </c>
    </row>
    <row r="1148" spans="1:10">
      <c r="A1148" s="17">
        <v>44901</v>
      </c>
      <c r="C1148">
        <v>71</v>
      </c>
      <c r="D1148">
        <v>2200</v>
      </c>
      <c r="E1148" t="s">
        <v>227</v>
      </c>
      <c r="F1148">
        <v>87</v>
      </c>
      <c r="G1148">
        <v>-20000</v>
      </c>
      <c r="H1148">
        <v>28.5</v>
      </c>
      <c r="I1148">
        <f>-(Results[[#This Row],[Away Final]]-Results[[#This Row],[Home Final]])</f>
        <v>16</v>
      </c>
      <c r="J1148">
        <f>IF(Results[[#This Row],[Away_Actual]]&lt;Results[[#This Row],[away_spread]],1,0)</f>
        <v>1</v>
      </c>
    </row>
    <row r="1149" spans="1:10">
      <c r="A1149" s="17">
        <v>44901</v>
      </c>
      <c r="B1149" t="s">
        <v>164</v>
      </c>
      <c r="C1149">
        <v>64</v>
      </c>
      <c r="D1149">
        <v>600</v>
      </c>
      <c r="E1149" t="s">
        <v>286</v>
      </c>
      <c r="F1149">
        <v>81</v>
      </c>
      <c r="G1149">
        <v>-900</v>
      </c>
      <c r="H1149">
        <v>13</v>
      </c>
      <c r="I1149">
        <f>-(Results[[#This Row],[Away Final]]-Results[[#This Row],[Home Final]])</f>
        <v>17</v>
      </c>
      <c r="J1149">
        <f>IF(Results[[#This Row],[Away_Actual]]&lt;Results[[#This Row],[away_spread]],1,0)</f>
        <v>0</v>
      </c>
    </row>
    <row r="1150" spans="1:10">
      <c r="A1150" s="17">
        <v>44901</v>
      </c>
      <c r="B1150" t="s">
        <v>67</v>
      </c>
      <c r="C1150">
        <v>60</v>
      </c>
      <c r="D1150">
        <v>-700</v>
      </c>
      <c r="E1150" t="s">
        <v>163</v>
      </c>
      <c r="F1150">
        <v>57</v>
      </c>
      <c r="G1150">
        <v>500</v>
      </c>
      <c r="H1150">
        <v>-11</v>
      </c>
      <c r="I1150">
        <f>-(Results[[#This Row],[Away Final]]-Results[[#This Row],[Home Final]])</f>
        <v>-3</v>
      </c>
      <c r="J1150">
        <f>IF(Results[[#This Row],[Away_Actual]]&lt;Results[[#This Row],[away_spread]],1,0)</f>
        <v>0</v>
      </c>
    </row>
    <row r="1151" spans="1:10">
      <c r="A1151" s="17">
        <v>44902</v>
      </c>
      <c r="B1151" t="s">
        <v>248</v>
      </c>
      <c r="C1151">
        <v>75</v>
      </c>
      <c r="D1151">
        <v>-450</v>
      </c>
      <c r="E1151" t="s">
        <v>307</v>
      </c>
      <c r="F1151">
        <v>71</v>
      </c>
      <c r="G1151">
        <v>375</v>
      </c>
      <c r="H1151">
        <v>-8.5</v>
      </c>
      <c r="I1151">
        <f>-(Results[[#This Row],[Away Final]]-Results[[#This Row],[Home Final]])</f>
        <v>-4</v>
      </c>
      <c r="J1151">
        <f>IF(Results[[#This Row],[Away_Actual]]&lt;Results[[#This Row],[away_spread]],1,0)</f>
        <v>0</v>
      </c>
    </row>
    <row r="1152" spans="1:10">
      <c r="A1152" s="17">
        <v>44902</v>
      </c>
      <c r="B1152" t="s">
        <v>215</v>
      </c>
      <c r="C1152">
        <v>50</v>
      </c>
      <c r="D1152">
        <v>775</v>
      </c>
      <c r="E1152" t="s">
        <v>207</v>
      </c>
      <c r="F1152">
        <v>64</v>
      </c>
      <c r="G1152">
        <v>-1300</v>
      </c>
      <c r="H1152">
        <v>14.5</v>
      </c>
      <c r="I1152">
        <f>-(Results[[#This Row],[Away Final]]-Results[[#This Row],[Home Final]])</f>
        <v>14</v>
      </c>
      <c r="J1152">
        <f>IF(Results[[#This Row],[Away_Actual]]&lt;Results[[#This Row],[away_spread]],1,0)</f>
        <v>1</v>
      </c>
    </row>
    <row r="1153" spans="1:10">
      <c r="A1153" s="17">
        <v>44902</v>
      </c>
      <c r="B1153" t="s">
        <v>216</v>
      </c>
      <c r="C1153">
        <v>56</v>
      </c>
      <c r="D1153">
        <v>700</v>
      </c>
      <c r="E1153" t="s">
        <v>134</v>
      </c>
      <c r="F1153">
        <v>65</v>
      </c>
      <c r="G1153">
        <v>-1100</v>
      </c>
      <c r="H1153">
        <v>13.5</v>
      </c>
      <c r="I1153">
        <f>-(Results[[#This Row],[Away Final]]-Results[[#This Row],[Home Final]])</f>
        <v>9</v>
      </c>
      <c r="J1153">
        <f>IF(Results[[#This Row],[Away_Actual]]&lt;Results[[#This Row],[away_spread]],1,0)</f>
        <v>1</v>
      </c>
    </row>
    <row r="1154" spans="1:10">
      <c r="A1154" s="17">
        <v>44902</v>
      </c>
      <c r="B1154" t="s">
        <v>364</v>
      </c>
      <c r="C1154">
        <v>73</v>
      </c>
      <c r="D1154">
        <v>310</v>
      </c>
      <c r="E1154" t="s">
        <v>324</v>
      </c>
      <c r="F1154">
        <v>62</v>
      </c>
      <c r="G1154">
        <v>-370</v>
      </c>
      <c r="H1154">
        <v>8.5</v>
      </c>
      <c r="I1154">
        <f>-(Results[[#This Row],[Away Final]]-Results[[#This Row],[Home Final]])</f>
        <v>-11</v>
      </c>
      <c r="J1154">
        <f>IF(Results[[#This Row],[Away_Actual]]&lt;Results[[#This Row],[away_spread]],1,0)</f>
        <v>1</v>
      </c>
    </row>
    <row r="1155" spans="1:10">
      <c r="A1155" s="17">
        <v>44902</v>
      </c>
      <c r="B1155" t="s">
        <v>55</v>
      </c>
      <c r="C1155">
        <v>69</v>
      </c>
      <c r="D1155">
        <v>1200</v>
      </c>
      <c r="E1155" t="s">
        <v>353</v>
      </c>
      <c r="F1155">
        <v>77</v>
      </c>
      <c r="G1155">
        <v>-3000</v>
      </c>
      <c r="H1155">
        <v>19.5</v>
      </c>
      <c r="I1155">
        <f>-(Results[[#This Row],[Away Final]]-Results[[#This Row],[Home Final]])</f>
        <v>8</v>
      </c>
      <c r="J1155">
        <f>IF(Results[[#This Row],[Away_Actual]]&lt;Results[[#This Row],[away_spread]],1,0)</f>
        <v>1</v>
      </c>
    </row>
    <row r="1156" spans="1:10">
      <c r="A1156" s="17">
        <v>44902</v>
      </c>
      <c r="B1156" t="s">
        <v>689</v>
      </c>
      <c r="C1156">
        <v>61</v>
      </c>
      <c r="D1156">
        <v>-135</v>
      </c>
      <c r="E1156" t="s">
        <v>354</v>
      </c>
      <c r="F1156">
        <v>65</v>
      </c>
      <c r="G1156">
        <v>115</v>
      </c>
      <c r="H1156">
        <v>-2</v>
      </c>
      <c r="I1156">
        <f>-(Results[[#This Row],[Away Final]]-Results[[#This Row],[Home Final]])</f>
        <v>4</v>
      </c>
      <c r="J1156">
        <f>IF(Results[[#This Row],[Away_Actual]]&lt;Results[[#This Row],[away_spread]],1,0)</f>
        <v>0</v>
      </c>
    </row>
    <row r="1157" spans="1:10">
      <c r="A1157" s="17">
        <v>44902</v>
      </c>
      <c r="C1157">
        <v>85</v>
      </c>
      <c r="D1157">
        <v>240</v>
      </c>
      <c r="E1157" t="s">
        <v>201</v>
      </c>
      <c r="F1157">
        <v>87</v>
      </c>
      <c r="G1157">
        <v>-280</v>
      </c>
      <c r="H1157">
        <v>6.5</v>
      </c>
      <c r="I1157">
        <f>-(Results[[#This Row],[Away Final]]-Results[[#This Row],[Home Final]])</f>
        <v>2</v>
      </c>
      <c r="J1157">
        <f>IF(Results[[#This Row],[Away_Actual]]&lt;Results[[#This Row],[away_spread]],1,0)</f>
        <v>1</v>
      </c>
    </row>
    <row r="1158" spans="1:10">
      <c r="A1158" s="17">
        <v>44902</v>
      </c>
      <c r="B1158" t="s">
        <v>199</v>
      </c>
      <c r="C1158">
        <v>65</v>
      </c>
      <c r="D1158">
        <v>250</v>
      </c>
      <c r="E1158" t="s">
        <v>184</v>
      </c>
      <c r="F1158">
        <v>66</v>
      </c>
      <c r="G1158">
        <v>-300</v>
      </c>
      <c r="H1158">
        <v>7</v>
      </c>
      <c r="I1158">
        <f>-(Results[[#This Row],[Away Final]]-Results[[#This Row],[Home Final]])</f>
        <v>1</v>
      </c>
      <c r="J1158">
        <f>IF(Results[[#This Row],[Away_Actual]]&lt;Results[[#This Row],[away_spread]],1,0)</f>
        <v>1</v>
      </c>
    </row>
    <row r="1159" spans="1:10">
      <c r="A1159" s="17">
        <v>44902</v>
      </c>
      <c r="B1159" t="s">
        <v>81</v>
      </c>
      <c r="C1159">
        <v>62</v>
      </c>
      <c r="D1159">
        <v>300</v>
      </c>
      <c r="E1159" t="s">
        <v>133</v>
      </c>
      <c r="F1159">
        <v>77</v>
      </c>
      <c r="G1159">
        <v>-360</v>
      </c>
      <c r="H1159">
        <v>8</v>
      </c>
      <c r="I1159">
        <f>-(Results[[#This Row],[Away Final]]-Results[[#This Row],[Home Final]])</f>
        <v>15</v>
      </c>
      <c r="J1159">
        <f>IF(Results[[#This Row],[Away_Actual]]&lt;Results[[#This Row],[away_spread]],1,0)</f>
        <v>0</v>
      </c>
    </row>
    <row r="1160" spans="1:10">
      <c r="A1160" s="17">
        <v>44902</v>
      </c>
      <c r="B1160" t="s">
        <v>182</v>
      </c>
      <c r="C1160">
        <v>75</v>
      </c>
      <c r="D1160">
        <v>265</v>
      </c>
      <c r="E1160" t="s">
        <v>186</v>
      </c>
      <c r="F1160">
        <v>60</v>
      </c>
      <c r="G1160">
        <v>-320</v>
      </c>
      <c r="H1160">
        <v>7</v>
      </c>
      <c r="I1160">
        <f>-(Results[[#This Row],[Away Final]]-Results[[#This Row],[Home Final]])</f>
        <v>-15</v>
      </c>
      <c r="J1160">
        <f>IF(Results[[#This Row],[Away_Actual]]&lt;Results[[#This Row],[away_spread]],1,0)</f>
        <v>1</v>
      </c>
    </row>
    <row r="1161" spans="1:10">
      <c r="A1161" s="17">
        <v>44902</v>
      </c>
      <c r="B1161" t="s">
        <v>202</v>
      </c>
      <c r="C1161">
        <v>52</v>
      </c>
      <c r="D1161">
        <v>330</v>
      </c>
      <c r="E1161" t="s">
        <v>212</v>
      </c>
      <c r="F1161">
        <v>64</v>
      </c>
      <c r="G1161">
        <v>-400</v>
      </c>
      <c r="H1161">
        <v>8.5</v>
      </c>
      <c r="I1161">
        <f>-(Results[[#This Row],[Away Final]]-Results[[#This Row],[Home Final]])</f>
        <v>12</v>
      </c>
      <c r="J1161">
        <f>IF(Results[[#This Row],[Away_Actual]]&lt;Results[[#This Row],[away_spread]],1,0)</f>
        <v>0</v>
      </c>
    </row>
    <row r="1162" spans="1:10">
      <c r="A1162" s="17">
        <v>44902</v>
      </c>
      <c r="B1162" t="s">
        <v>284</v>
      </c>
      <c r="C1162">
        <v>46</v>
      </c>
      <c r="D1162">
        <v>850</v>
      </c>
      <c r="E1162" t="s">
        <v>682</v>
      </c>
      <c r="F1162">
        <v>66</v>
      </c>
      <c r="G1162">
        <v>-1500</v>
      </c>
      <c r="H1162">
        <v>14.5</v>
      </c>
      <c r="I1162">
        <f>-(Results[[#This Row],[Away Final]]-Results[[#This Row],[Home Final]])</f>
        <v>20</v>
      </c>
      <c r="J1162">
        <f>IF(Results[[#This Row],[Away_Actual]]&lt;Results[[#This Row],[away_spread]],1,0)</f>
        <v>0</v>
      </c>
    </row>
    <row r="1163" spans="1:10">
      <c r="A1163" s="17">
        <v>44902</v>
      </c>
      <c r="B1163" t="s">
        <v>83</v>
      </c>
      <c r="C1163">
        <v>50</v>
      </c>
      <c r="D1163">
        <v>125</v>
      </c>
      <c r="E1163" t="s">
        <v>256</v>
      </c>
      <c r="F1163">
        <v>48</v>
      </c>
      <c r="G1163">
        <v>-145</v>
      </c>
      <c r="H1163">
        <v>2.5</v>
      </c>
      <c r="I1163">
        <f>-(Results[[#This Row],[Away Final]]-Results[[#This Row],[Home Final]])</f>
        <v>-2</v>
      </c>
      <c r="J1163">
        <f>IF(Results[[#This Row],[Away_Actual]]&lt;Results[[#This Row],[away_spread]],1,0)</f>
        <v>1</v>
      </c>
    </row>
    <row r="1164" spans="1:10">
      <c r="A1164" s="17">
        <v>44902</v>
      </c>
      <c r="B1164" t="s">
        <v>424</v>
      </c>
      <c r="C1164">
        <v>81</v>
      </c>
      <c r="D1164">
        <v>-800</v>
      </c>
      <c r="E1164" t="s">
        <v>239</v>
      </c>
      <c r="F1164">
        <v>62</v>
      </c>
      <c r="G1164">
        <v>550</v>
      </c>
      <c r="H1164">
        <v>-12</v>
      </c>
      <c r="I1164">
        <f>-(Results[[#This Row],[Away Final]]-Results[[#This Row],[Home Final]])</f>
        <v>-19</v>
      </c>
      <c r="J1164">
        <f>IF(Results[[#This Row],[Away_Actual]]&lt;Results[[#This Row],[away_spread]],1,0)</f>
        <v>1</v>
      </c>
    </row>
    <row r="1165" spans="1:10">
      <c r="A1165" s="17">
        <v>44902</v>
      </c>
      <c r="B1165" t="s">
        <v>229</v>
      </c>
      <c r="C1165">
        <v>62</v>
      </c>
      <c r="D1165">
        <v>310</v>
      </c>
      <c r="E1165" t="s">
        <v>309</v>
      </c>
      <c r="F1165">
        <v>63</v>
      </c>
      <c r="G1165">
        <v>-370</v>
      </c>
      <c r="H1165">
        <v>8</v>
      </c>
      <c r="I1165">
        <f>-(Results[[#This Row],[Away Final]]-Results[[#This Row],[Home Final]])</f>
        <v>1</v>
      </c>
      <c r="J1165">
        <f>IF(Results[[#This Row],[Away_Actual]]&lt;Results[[#This Row],[away_spread]],1,0)</f>
        <v>1</v>
      </c>
    </row>
    <row r="1166" spans="1:10">
      <c r="A1166" s="17">
        <v>44902</v>
      </c>
      <c r="B1166" t="s">
        <v>85</v>
      </c>
      <c r="C1166">
        <v>49</v>
      </c>
      <c r="D1166" t="s">
        <v>488</v>
      </c>
      <c r="E1166" t="s">
        <v>42</v>
      </c>
      <c r="F1166">
        <v>84</v>
      </c>
      <c r="G1166" t="s">
        <v>488</v>
      </c>
      <c r="H1166">
        <v>28</v>
      </c>
      <c r="I1166">
        <f>-(Results[[#This Row],[Away Final]]-Results[[#This Row],[Home Final]])</f>
        <v>35</v>
      </c>
      <c r="J1166">
        <f>IF(Results[[#This Row],[Away_Actual]]&lt;Results[[#This Row],[away_spread]],1,0)</f>
        <v>0</v>
      </c>
    </row>
    <row r="1167" spans="1:10">
      <c r="A1167" s="17">
        <v>44902</v>
      </c>
      <c r="B1167" t="s">
        <v>235</v>
      </c>
      <c r="C1167">
        <v>51</v>
      </c>
      <c r="D1167">
        <v>1300</v>
      </c>
      <c r="E1167" t="s">
        <v>187</v>
      </c>
      <c r="F1167">
        <v>69</v>
      </c>
      <c r="G1167">
        <v>-3500</v>
      </c>
      <c r="H1167">
        <v>19.5</v>
      </c>
      <c r="I1167">
        <f>-(Results[[#This Row],[Away Final]]-Results[[#This Row],[Home Final]])</f>
        <v>18</v>
      </c>
      <c r="J1167">
        <f>IF(Results[[#This Row],[Away_Actual]]&lt;Results[[#This Row],[away_spread]],1,0)</f>
        <v>1</v>
      </c>
    </row>
    <row r="1168" spans="1:10">
      <c r="A1168" s="17">
        <v>44902</v>
      </c>
      <c r="B1168" t="s">
        <v>119</v>
      </c>
      <c r="C1168">
        <v>66</v>
      </c>
      <c r="D1168">
        <v>-145</v>
      </c>
      <c r="E1168" t="s">
        <v>59</v>
      </c>
      <c r="F1168">
        <v>72</v>
      </c>
      <c r="G1168">
        <v>125</v>
      </c>
      <c r="H1168">
        <v>-3</v>
      </c>
      <c r="I1168">
        <f>-(Results[[#This Row],[Away Final]]-Results[[#This Row],[Home Final]])</f>
        <v>6</v>
      </c>
      <c r="J1168">
        <f>IF(Results[[#This Row],[Away_Actual]]&lt;Results[[#This Row],[away_spread]],1,0)</f>
        <v>0</v>
      </c>
    </row>
    <row r="1169" spans="1:10">
      <c r="A1169" s="17">
        <v>44902</v>
      </c>
      <c r="B1169" t="s">
        <v>89</v>
      </c>
      <c r="C1169">
        <v>71</v>
      </c>
      <c r="D1169">
        <v>1800</v>
      </c>
      <c r="E1169" t="s">
        <v>305</v>
      </c>
      <c r="F1169">
        <v>78</v>
      </c>
      <c r="G1169">
        <v>-8000</v>
      </c>
      <c r="H1169">
        <v>22.5</v>
      </c>
      <c r="I1169">
        <f>-(Results[[#This Row],[Away Final]]-Results[[#This Row],[Home Final]])</f>
        <v>7</v>
      </c>
      <c r="J1169">
        <f>IF(Results[[#This Row],[Away_Actual]]&lt;Results[[#This Row],[away_spread]],1,0)</f>
        <v>1</v>
      </c>
    </row>
    <row r="1170" spans="1:10">
      <c r="A1170" s="17">
        <v>44902</v>
      </c>
      <c r="B1170" t="s">
        <v>152</v>
      </c>
      <c r="C1170">
        <v>63</v>
      </c>
      <c r="D1170">
        <v>240</v>
      </c>
      <c r="E1170" t="s">
        <v>193</v>
      </c>
      <c r="F1170">
        <v>71</v>
      </c>
      <c r="G1170">
        <v>-280</v>
      </c>
      <c r="H1170">
        <v>6.5</v>
      </c>
      <c r="I1170">
        <f>-(Results[[#This Row],[Away Final]]-Results[[#This Row],[Home Final]])</f>
        <v>8</v>
      </c>
      <c r="J1170">
        <f>IF(Results[[#This Row],[Away_Actual]]&lt;Results[[#This Row],[away_spread]],1,0)</f>
        <v>0</v>
      </c>
    </row>
    <row r="1171" spans="1:10">
      <c r="A1171" s="17">
        <v>44902</v>
      </c>
      <c r="B1171" t="s">
        <v>175</v>
      </c>
      <c r="C1171">
        <v>53</v>
      </c>
      <c r="D1171">
        <v>250</v>
      </c>
      <c r="E1171" t="s">
        <v>196</v>
      </c>
      <c r="F1171">
        <v>85</v>
      </c>
      <c r="G1171">
        <v>-300</v>
      </c>
      <c r="H1171">
        <v>7</v>
      </c>
      <c r="I1171">
        <f>-(Results[[#This Row],[Away Final]]-Results[[#This Row],[Home Final]])</f>
        <v>32</v>
      </c>
      <c r="J1171">
        <f>IF(Results[[#This Row],[Away_Actual]]&lt;Results[[#This Row],[away_spread]],1,0)</f>
        <v>0</v>
      </c>
    </row>
    <row r="1172" spans="1:10">
      <c r="A1172" s="17">
        <v>44902</v>
      </c>
      <c r="B1172" t="s">
        <v>237</v>
      </c>
      <c r="C1172">
        <v>59</v>
      </c>
      <c r="D1172">
        <v>280</v>
      </c>
      <c r="E1172" t="s">
        <v>241</v>
      </c>
      <c r="F1172">
        <v>61</v>
      </c>
      <c r="G1172">
        <v>-340</v>
      </c>
      <c r="H1172">
        <v>7.5</v>
      </c>
      <c r="I1172">
        <f>-(Results[[#This Row],[Away Final]]-Results[[#This Row],[Home Final]])</f>
        <v>2</v>
      </c>
      <c r="J1172">
        <f>IF(Results[[#This Row],[Away_Actual]]&lt;Results[[#This Row],[away_spread]],1,0)</f>
        <v>1</v>
      </c>
    </row>
    <row r="1173" spans="1:10">
      <c r="A1173" s="17">
        <v>44902</v>
      </c>
      <c r="B1173" t="s">
        <v>364</v>
      </c>
      <c r="C1173">
        <v>73</v>
      </c>
      <c r="D1173">
        <v>310</v>
      </c>
      <c r="E1173" t="s">
        <v>690</v>
      </c>
      <c r="F1173">
        <v>62</v>
      </c>
      <c r="G1173">
        <v>-370</v>
      </c>
      <c r="H1173">
        <v>8.5</v>
      </c>
      <c r="I1173">
        <f>-(Results[[#This Row],[Away Final]]-Results[[#This Row],[Home Final]])</f>
        <v>-11</v>
      </c>
      <c r="J1173">
        <f>IF(Results[[#This Row],[Away_Actual]]&lt;Results[[#This Row],[away_spread]],1,0)</f>
        <v>1</v>
      </c>
    </row>
    <row r="1174" spans="1:10">
      <c r="A1174" s="17">
        <v>44902</v>
      </c>
      <c r="B1174" t="s">
        <v>246</v>
      </c>
      <c r="C1174">
        <v>78</v>
      </c>
      <c r="D1174">
        <v>-175</v>
      </c>
      <c r="E1174" t="s">
        <v>261</v>
      </c>
      <c r="F1174">
        <v>67</v>
      </c>
      <c r="G1174">
        <v>155</v>
      </c>
      <c r="H1174">
        <v>-3.5</v>
      </c>
      <c r="I1174">
        <f>-(Results[[#This Row],[Away Final]]-Results[[#This Row],[Home Final]])</f>
        <v>-11</v>
      </c>
      <c r="J1174">
        <f>IF(Results[[#This Row],[Away_Actual]]&lt;Results[[#This Row],[away_spread]],1,0)</f>
        <v>1</v>
      </c>
    </row>
    <row r="1175" spans="1:10">
      <c r="A1175" s="17">
        <v>44902</v>
      </c>
      <c r="B1175" t="s">
        <v>387</v>
      </c>
      <c r="C1175">
        <v>75</v>
      </c>
      <c r="D1175">
        <v>750</v>
      </c>
      <c r="E1175" t="s">
        <v>265</v>
      </c>
      <c r="F1175">
        <v>81</v>
      </c>
      <c r="G1175">
        <v>-1200</v>
      </c>
      <c r="H1175">
        <v>14</v>
      </c>
      <c r="I1175">
        <f>-(Results[[#This Row],[Away Final]]-Results[[#This Row],[Home Final]])</f>
        <v>6</v>
      </c>
      <c r="J1175">
        <f>IF(Results[[#This Row],[Away_Actual]]&lt;Results[[#This Row],[away_spread]],1,0)</f>
        <v>1</v>
      </c>
    </row>
    <row r="1176" spans="1:10">
      <c r="A1176" s="17">
        <v>44902</v>
      </c>
      <c r="B1176" t="s">
        <v>313</v>
      </c>
      <c r="C1176">
        <v>64</v>
      </c>
      <c r="D1176">
        <v>1100</v>
      </c>
      <c r="E1176" t="s">
        <v>124</v>
      </c>
      <c r="F1176">
        <v>85</v>
      </c>
      <c r="G1176">
        <v>-2500</v>
      </c>
      <c r="H1176">
        <v>18</v>
      </c>
      <c r="I1176">
        <f>-(Results[[#This Row],[Away Final]]-Results[[#This Row],[Home Final]])</f>
        <v>21</v>
      </c>
      <c r="J1176">
        <f>IF(Results[[#This Row],[Away_Actual]]&lt;Results[[#This Row],[away_spread]],1,0)</f>
        <v>0</v>
      </c>
    </row>
    <row r="1177" spans="1:10">
      <c r="A1177" s="17">
        <v>44902</v>
      </c>
      <c r="B1177" t="s">
        <v>172</v>
      </c>
      <c r="C1177">
        <v>42</v>
      </c>
      <c r="D1177">
        <v>270</v>
      </c>
      <c r="E1177" t="s">
        <v>71</v>
      </c>
      <c r="F1177">
        <v>61</v>
      </c>
      <c r="G1177">
        <v>-330</v>
      </c>
      <c r="H1177">
        <v>7.5</v>
      </c>
      <c r="I1177">
        <f>-(Results[[#This Row],[Away Final]]-Results[[#This Row],[Home Final]])</f>
        <v>19</v>
      </c>
      <c r="J1177">
        <f>IF(Results[[#This Row],[Away_Actual]]&lt;Results[[#This Row],[away_spread]],1,0)</f>
        <v>0</v>
      </c>
    </row>
    <row r="1178" spans="1:10">
      <c r="A1178" s="17">
        <v>44902</v>
      </c>
      <c r="B1178" t="s">
        <v>359</v>
      </c>
      <c r="C1178">
        <v>66</v>
      </c>
      <c r="D1178">
        <v>1600</v>
      </c>
      <c r="E1178" t="s">
        <v>226</v>
      </c>
      <c r="F1178">
        <v>85</v>
      </c>
      <c r="G1178">
        <v>-6000</v>
      </c>
      <c r="H1178">
        <v>23.5</v>
      </c>
      <c r="I1178">
        <f>-(Results[[#This Row],[Away Final]]-Results[[#This Row],[Home Final]])</f>
        <v>19</v>
      </c>
      <c r="J1178">
        <f>IF(Results[[#This Row],[Away_Actual]]&lt;Results[[#This Row],[away_spread]],1,0)</f>
        <v>1</v>
      </c>
    </row>
    <row r="1179" spans="1:10">
      <c r="A1179" s="17">
        <v>44902</v>
      </c>
      <c r="B1179" t="s">
        <v>64</v>
      </c>
      <c r="C1179">
        <v>59</v>
      </c>
      <c r="D1179">
        <v>180</v>
      </c>
      <c r="E1179" t="s">
        <v>327</v>
      </c>
      <c r="F1179">
        <v>58</v>
      </c>
      <c r="G1179">
        <v>-210</v>
      </c>
      <c r="H1179">
        <v>5</v>
      </c>
      <c r="I1179">
        <f>-(Results[[#This Row],[Away Final]]-Results[[#This Row],[Home Final]])</f>
        <v>-1</v>
      </c>
      <c r="J1179">
        <f>IF(Results[[#This Row],[Away_Actual]]&lt;Results[[#This Row],[away_spread]],1,0)</f>
        <v>1</v>
      </c>
    </row>
    <row r="1180" spans="1:10">
      <c r="A1180" s="17">
        <v>44902</v>
      </c>
      <c r="B1180" t="s">
        <v>686</v>
      </c>
      <c r="C1180">
        <v>65</v>
      </c>
      <c r="D1180">
        <v>1400</v>
      </c>
      <c r="E1180" t="s">
        <v>58</v>
      </c>
      <c r="F1180">
        <v>78</v>
      </c>
      <c r="G1180">
        <v>-4000</v>
      </c>
      <c r="H1180">
        <v>20</v>
      </c>
      <c r="I1180">
        <f>-(Results[[#This Row],[Away Final]]-Results[[#This Row],[Home Final]])</f>
        <v>13</v>
      </c>
      <c r="J1180">
        <f>IF(Results[[#This Row],[Away_Actual]]&lt;Results[[#This Row],[away_spread]],1,0)</f>
        <v>1</v>
      </c>
    </row>
    <row r="1181" spans="1:10">
      <c r="A1181" s="17">
        <v>44902</v>
      </c>
      <c r="B1181" t="s">
        <v>41</v>
      </c>
      <c r="C1181">
        <v>81</v>
      </c>
      <c r="D1181">
        <v>200</v>
      </c>
      <c r="E1181" t="s">
        <v>158</v>
      </c>
      <c r="F1181">
        <v>87</v>
      </c>
      <c r="G1181">
        <v>-240</v>
      </c>
      <c r="H1181">
        <v>5.5</v>
      </c>
      <c r="I1181">
        <f>-(Results[[#This Row],[Away Final]]-Results[[#This Row],[Home Final]])</f>
        <v>6</v>
      </c>
      <c r="J1181">
        <f>IF(Results[[#This Row],[Away_Actual]]&lt;Results[[#This Row],[away_spread]],1,0)</f>
        <v>0</v>
      </c>
    </row>
    <row r="1182" spans="1:10">
      <c r="A1182" s="17">
        <v>44902</v>
      </c>
      <c r="B1182" t="s">
        <v>167</v>
      </c>
      <c r="C1182">
        <v>71</v>
      </c>
      <c r="D1182">
        <v>105</v>
      </c>
      <c r="E1182" t="s">
        <v>275</v>
      </c>
      <c r="F1182">
        <v>66</v>
      </c>
      <c r="G1182">
        <v>-125</v>
      </c>
      <c r="H1182">
        <v>1.5</v>
      </c>
      <c r="I1182">
        <f>-(Results[[#This Row],[Away Final]]-Results[[#This Row],[Home Final]])</f>
        <v>-5</v>
      </c>
      <c r="J1182">
        <f>IF(Results[[#This Row],[Away_Actual]]&lt;Results[[#This Row],[away_spread]],1,0)</f>
        <v>1</v>
      </c>
    </row>
    <row r="1183" spans="1:10">
      <c r="A1183" s="17">
        <v>44902</v>
      </c>
      <c r="B1183" t="s">
        <v>139</v>
      </c>
      <c r="C1183">
        <v>64</v>
      </c>
      <c r="D1183">
        <v>900</v>
      </c>
      <c r="E1183" t="s">
        <v>272</v>
      </c>
      <c r="F1183">
        <v>72</v>
      </c>
      <c r="G1183">
        <v>-1600</v>
      </c>
      <c r="H1183">
        <v>15.5</v>
      </c>
      <c r="I1183">
        <f>-(Results[[#This Row],[Away Final]]-Results[[#This Row],[Home Final]])</f>
        <v>8</v>
      </c>
      <c r="J1183">
        <f>IF(Results[[#This Row],[Away_Actual]]&lt;Results[[#This Row],[away_spread]],1,0)</f>
        <v>1</v>
      </c>
    </row>
    <row r="1184" spans="1:10">
      <c r="A1184" s="17">
        <v>44902</v>
      </c>
      <c r="B1184" t="s">
        <v>504</v>
      </c>
      <c r="C1184">
        <v>67</v>
      </c>
      <c r="D1184">
        <v>400</v>
      </c>
      <c r="E1184" t="s">
        <v>687</v>
      </c>
      <c r="F1184">
        <v>86</v>
      </c>
      <c r="G1184">
        <v>-500</v>
      </c>
      <c r="H1184">
        <v>9.5</v>
      </c>
      <c r="I1184">
        <f>-(Results[[#This Row],[Away Final]]-Results[[#This Row],[Home Final]])</f>
        <v>19</v>
      </c>
      <c r="J1184">
        <f>IF(Results[[#This Row],[Away_Actual]]&lt;Results[[#This Row],[away_spread]],1,0)</f>
        <v>0</v>
      </c>
    </row>
    <row r="1185" spans="1:10">
      <c r="A1185" s="17">
        <v>44902</v>
      </c>
      <c r="B1185" t="s">
        <v>242</v>
      </c>
      <c r="C1185">
        <v>68</v>
      </c>
      <c r="D1185">
        <v>200</v>
      </c>
      <c r="E1185" t="s">
        <v>267</v>
      </c>
      <c r="F1185">
        <v>75</v>
      </c>
      <c r="G1185">
        <v>-240</v>
      </c>
      <c r="H1185">
        <v>5.5</v>
      </c>
      <c r="I1185">
        <f>-(Results[[#This Row],[Away Final]]-Results[[#This Row],[Home Final]])</f>
        <v>7</v>
      </c>
      <c r="J1185">
        <f>IF(Results[[#This Row],[Away_Actual]]&lt;Results[[#This Row],[away_spread]],1,0)</f>
        <v>0</v>
      </c>
    </row>
    <row r="1186" spans="1:10">
      <c r="A1186" s="17">
        <v>44902</v>
      </c>
      <c r="B1186" t="s">
        <v>221</v>
      </c>
      <c r="C1186">
        <v>67</v>
      </c>
      <c r="D1186">
        <v>160</v>
      </c>
      <c r="E1186" t="s">
        <v>384</v>
      </c>
      <c r="F1186">
        <v>58</v>
      </c>
      <c r="G1186">
        <v>-180</v>
      </c>
      <c r="H1186">
        <v>4</v>
      </c>
      <c r="I1186">
        <f>-(Results[[#This Row],[Away Final]]-Results[[#This Row],[Home Final]])</f>
        <v>-9</v>
      </c>
      <c r="J1186">
        <f>IF(Results[[#This Row],[Away_Actual]]&lt;Results[[#This Row],[away_spread]],1,0)</f>
        <v>1</v>
      </c>
    </row>
    <row r="1187" spans="1:10">
      <c r="A1187" s="17">
        <v>44902</v>
      </c>
      <c r="B1187" t="s">
        <v>131</v>
      </c>
      <c r="C1187">
        <v>59</v>
      </c>
      <c r="D1187">
        <v>800</v>
      </c>
      <c r="E1187" t="s">
        <v>390</v>
      </c>
      <c r="F1187">
        <v>70</v>
      </c>
      <c r="G1187">
        <v>-1400</v>
      </c>
      <c r="H1187">
        <v>14.5</v>
      </c>
      <c r="I1187">
        <f>-(Results[[#This Row],[Away Final]]-Results[[#This Row],[Home Final]])</f>
        <v>11</v>
      </c>
      <c r="J1187">
        <f>IF(Results[[#This Row],[Away_Actual]]&lt;Results[[#This Row],[away_spread]],1,0)</f>
        <v>1</v>
      </c>
    </row>
    <row r="1188" spans="1:10">
      <c r="A1188" s="17">
        <v>44902</v>
      </c>
      <c r="B1188" t="s">
        <v>413</v>
      </c>
      <c r="C1188">
        <v>105</v>
      </c>
      <c r="D1188">
        <v>800</v>
      </c>
      <c r="E1188" t="s">
        <v>20</v>
      </c>
      <c r="F1188">
        <v>107</v>
      </c>
      <c r="G1188">
        <v>-1400</v>
      </c>
      <c r="H1188">
        <v>14.5</v>
      </c>
      <c r="I1188">
        <f>-(Results[[#This Row],[Away Final]]-Results[[#This Row],[Home Final]])</f>
        <v>2</v>
      </c>
      <c r="J1188">
        <f>IF(Results[[#This Row],[Away_Actual]]&lt;Results[[#This Row],[away_spread]],1,0)</f>
        <v>1</v>
      </c>
    </row>
    <row r="1189" spans="1:10">
      <c r="A1189" s="17">
        <v>44902</v>
      </c>
      <c r="B1189" t="s">
        <v>361</v>
      </c>
      <c r="C1189">
        <v>62</v>
      </c>
      <c r="D1189">
        <v>360</v>
      </c>
      <c r="E1189" t="s">
        <v>166</v>
      </c>
      <c r="F1189">
        <v>72</v>
      </c>
      <c r="G1189">
        <v>-430</v>
      </c>
      <c r="H1189">
        <v>9</v>
      </c>
      <c r="I1189">
        <f>-(Results[[#This Row],[Away Final]]-Results[[#This Row],[Home Final]])</f>
        <v>10</v>
      </c>
      <c r="J1189">
        <f>IF(Results[[#This Row],[Away_Actual]]&lt;Results[[#This Row],[away_spread]],1,0)</f>
        <v>0</v>
      </c>
    </row>
    <row r="1190" spans="1:10">
      <c r="A1190" s="17">
        <v>44902</v>
      </c>
      <c r="B1190" t="s">
        <v>144</v>
      </c>
      <c r="C1190">
        <v>47</v>
      </c>
      <c r="D1190">
        <v>600</v>
      </c>
      <c r="E1190" t="s">
        <v>259</v>
      </c>
      <c r="F1190">
        <v>68</v>
      </c>
      <c r="G1190">
        <v>-900</v>
      </c>
      <c r="H1190">
        <v>12.5</v>
      </c>
      <c r="I1190">
        <f>-(Results[[#This Row],[Away Final]]-Results[[#This Row],[Home Final]])</f>
        <v>21</v>
      </c>
      <c r="J1190">
        <f>IF(Results[[#This Row],[Away_Actual]]&lt;Results[[#This Row],[away_spread]],1,0)</f>
        <v>0</v>
      </c>
    </row>
    <row r="1191" spans="1:10">
      <c r="A1191" s="17">
        <v>44902</v>
      </c>
      <c r="B1191" t="s">
        <v>220</v>
      </c>
      <c r="C1191">
        <v>75</v>
      </c>
      <c r="D1191">
        <v>-200</v>
      </c>
      <c r="E1191" t="s">
        <v>194</v>
      </c>
      <c r="F1191">
        <v>54</v>
      </c>
      <c r="G1191">
        <v>175</v>
      </c>
      <c r="H1191">
        <v>-4</v>
      </c>
      <c r="I1191">
        <f>-(Results[[#This Row],[Away Final]]-Results[[#This Row],[Home Final]])</f>
        <v>-21</v>
      </c>
      <c r="J1191">
        <f>IF(Results[[#This Row],[Away_Actual]]&lt;Results[[#This Row],[away_spread]],1,0)</f>
        <v>1</v>
      </c>
    </row>
    <row r="1192" spans="1:10">
      <c r="A1192" s="17">
        <v>44902</v>
      </c>
      <c r="B1192" t="s">
        <v>17</v>
      </c>
      <c r="C1192">
        <v>74</v>
      </c>
      <c r="D1192">
        <v>135</v>
      </c>
      <c r="E1192" t="s">
        <v>292</v>
      </c>
      <c r="F1192">
        <v>75</v>
      </c>
      <c r="G1192">
        <v>-155</v>
      </c>
      <c r="H1192">
        <v>3.5</v>
      </c>
      <c r="I1192">
        <f>-(Results[[#This Row],[Away Final]]-Results[[#This Row],[Home Final]])</f>
        <v>1</v>
      </c>
      <c r="J1192">
        <f>IF(Results[[#This Row],[Away_Actual]]&lt;Results[[#This Row],[away_spread]],1,0)</f>
        <v>1</v>
      </c>
    </row>
    <row r="1193" spans="1:10">
      <c r="A1193" s="17">
        <v>44902</v>
      </c>
      <c r="B1193" t="s">
        <v>376</v>
      </c>
      <c r="C1193">
        <v>69</v>
      </c>
      <c r="D1193">
        <v>155</v>
      </c>
      <c r="E1193" t="s">
        <v>183</v>
      </c>
      <c r="F1193">
        <v>65</v>
      </c>
      <c r="G1193">
        <v>-175</v>
      </c>
      <c r="H1193">
        <v>4</v>
      </c>
      <c r="I1193">
        <f>-(Results[[#This Row],[Away Final]]-Results[[#This Row],[Home Final]])</f>
        <v>-4</v>
      </c>
      <c r="J1193">
        <f>IF(Results[[#This Row],[Away_Actual]]&lt;Results[[#This Row],[away_spread]],1,0)</f>
        <v>1</v>
      </c>
    </row>
    <row r="1194" spans="1:10">
      <c r="A1194" s="17">
        <v>44902</v>
      </c>
      <c r="B1194" t="s">
        <v>78</v>
      </c>
      <c r="C1194">
        <v>75</v>
      </c>
      <c r="D1194">
        <v>250</v>
      </c>
      <c r="E1194" t="s">
        <v>126</v>
      </c>
      <c r="F1194">
        <v>80</v>
      </c>
      <c r="G1194">
        <v>-300</v>
      </c>
      <c r="H1194">
        <v>7</v>
      </c>
      <c r="I1194">
        <f>-(Results[[#This Row],[Away Final]]-Results[[#This Row],[Home Final]])</f>
        <v>5</v>
      </c>
      <c r="J1194">
        <f>IF(Results[[#This Row],[Away_Actual]]&lt;Results[[#This Row],[away_spread]],1,0)</f>
        <v>1</v>
      </c>
    </row>
    <row r="1195" spans="1:10">
      <c r="A1195" s="17">
        <v>44902</v>
      </c>
      <c r="B1195" t="s">
        <v>208</v>
      </c>
      <c r="C1195">
        <v>75</v>
      </c>
      <c r="D1195">
        <v>-215</v>
      </c>
      <c r="E1195" t="s">
        <v>254</v>
      </c>
      <c r="F1195">
        <v>57</v>
      </c>
      <c r="G1195">
        <v>185</v>
      </c>
      <c r="H1195">
        <v>-5</v>
      </c>
      <c r="I1195">
        <f>-(Results[[#This Row],[Away Final]]-Results[[#This Row],[Home Final]])</f>
        <v>-18</v>
      </c>
      <c r="J1195">
        <f>IF(Results[[#This Row],[Away_Actual]]&lt;Results[[#This Row],[away_spread]],1,0)</f>
        <v>1</v>
      </c>
    </row>
    <row r="1196" spans="1:10">
      <c r="A1196" s="17">
        <v>44902</v>
      </c>
      <c r="B1196" t="s">
        <v>245</v>
      </c>
      <c r="C1196">
        <v>59</v>
      </c>
      <c r="D1196">
        <v>1400</v>
      </c>
      <c r="E1196" t="s">
        <v>337</v>
      </c>
      <c r="F1196">
        <v>99</v>
      </c>
      <c r="G1196">
        <v>-4000</v>
      </c>
      <c r="H1196">
        <v>20</v>
      </c>
      <c r="I1196">
        <f>-(Results[[#This Row],[Away Final]]-Results[[#This Row],[Home Final]])</f>
        <v>40</v>
      </c>
      <c r="J1196">
        <f>IF(Results[[#This Row],[Away_Actual]]&lt;Results[[#This Row],[away_spread]],1,0)</f>
        <v>0</v>
      </c>
    </row>
    <row r="1197" spans="1:10">
      <c r="A1197" s="17">
        <v>44902</v>
      </c>
      <c r="C1197">
        <v>89</v>
      </c>
      <c r="D1197">
        <v>-125</v>
      </c>
      <c r="E1197" t="s">
        <v>114</v>
      </c>
      <c r="F1197">
        <v>68</v>
      </c>
      <c r="G1197">
        <v>105</v>
      </c>
      <c r="H1197">
        <v>-1.5</v>
      </c>
      <c r="I1197">
        <f>-(Results[[#This Row],[Away Final]]-Results[[#This Row],[Home Final]])</f>
        <v>-21</v>
      </c>
      <c r="J1197">
        <f>IF(Results[[#This Row],[Away_Actual]]&lt;Results[[#This Row],[away_spread]],1,0)</f>
        <v>1</v>
      </c>
    </row>
    <row r="1198" spans="1:10">
      <c r="A1198" s="17">
        <v>44902</v>
      </c>
      <c r="B1198" t="s">
        <v>326</v>
      </c>
      <c r="C1198">
        <v>49</v>
      </c>
      <c r="D1198">
        <v>260</v>
      </c>
      <c r="E1198" t="s">
        <v>125</v>
      </c>
      <c r="F1198">
        <v>77</v>
      </c>
      <c r="G1198">
        <v>-310</v>
      </c>
      <c r="H1198">
        <v>7</v>
      </c>
      <c r="I1198">
        <f>-(Results[[#This Row],[Away Final]]-Results[[#This Row],[Home Final]])</f>
        <v>28</v>
      </c>
      <c r="J1198">
        <f>IF(Results[[#This Row],[Away_Actual]]&lt;Results[[#This Row],[away_spread]],1,0)</f>
        <v>0</v>
      </c>
    </row>
    <row r="1199" spans="1:10">
      <c r="A1199" s="17">
        <v>44902</v>
      </c>
      <c r="B1199" t="s">
        <v>129</v>
      </c>
      <c r="C1199">
        <v>74</v>
      </c>
      <c r="D1199">
        <v>170</v>
      </c>
      <c r="E1199" t="s">
        <v>285</v>
      </c>
      <c r="F1199">
        <v>71</v>
      </c>
      <c r="G1199">
        <v>-190</v>
      </c>
      <c r="H1199">
        <v>4</v>
      </c>
      <c r="I1199">
        <f>-(Results[[#This Row],[Away Final]]-Results[[#This Row],[Home Final]])</f>
        <v>-3</v>
      </c>
      <c r="J1199">
        <f>IF(Results[[#This Row],[Away_Actual]]&lt;Results[[#This Row],[away_spread]],1,0)</f>
        <v>1</v>
      </c>
    </row>
    <row r="1200" spans="1:10">
      <c r="A1200" s="17">
        <v>44902</v>
      </c>
      <c r="B1200" t="s">
        <v>317</v>
      </c>
      <c r="C1200">
        <v>65</v>
      </c>
      <c r="D1200">
        <v>600</v>
      </c>
      <c r="E1200" t="s">
        <v>222</v>
      </c>
      <c r="F1200">
        <v>81</v>
      </c>
      <c r="G1200">
        <v>-900</v>
      </c>
      <c r="H1200">
        <v>13.5</v>
      </c>
      <c r="I1200">
        <f>-(Results[[#This Row],[Away Final]]-Results[[#This Row],[Home Final]])</f>
        <v>16</v>
      </c>
      <c r="J1200">
        <f>IF(Results[[#This Row],[Away_Actual]]&lt;Results[[#This Row],[away_spread]],1,0)</f>
        <v>0</v>
      </c>
    </row>
    <row r="1201" spans="1:10">
      <c r="A1201" s="17">
        <v>44902</v>
      </c>
      <c r="B1201" t="s">
        <v>398</v>
      </c>
      <c r="C1201">
        <v>76</v>
      </c>
      <c r="D1201">
        <v>185</v>
      </c>
      <c r="E1201" t="s">
        <v>177</v>
      </c>
      <c r="F1201">
        <v>72</v>
      </c>
      <c r="G1201">
        <v>-215</v>
      </c>
      <c r="H1201">
        <v>5</v>
      </c>
      <c r="I1201">
        <f>-(Results[[#This Row],[Away Final]]-Results[[#This Row],[Home Final]])</f>
        <v>-4</v>
      </c>
      <c r="J1201">
        <f>IF(Results[[#This Row],[Away_Actual]]&lt;Results[[#This Row],[away_spread]],1,0)</f>
        <v>1</v>
      </c>
    </row>
    <row r="1202" spans="1:10">
      <c r="A1202" s="17">
        <v>44902</v>
      </c>
      <c r="B1202" t="s">
        <v>278</v>
      </c>
      <c r="C1202">
        <v>76</v>
      </c>
      <c r="D1202">
        <v>-650</v>
      </c>
      <c r="E1202" t="s">
        <v>93</v>
      </c>
      <c r="F1202">
        <v>59</v>
      </c>
      <c r="G1202">
        <v>475</v>
      </c>
      <c r="H1202">
        <v>-11</v>
      </c>
      <c r="I1202">
        <f>-(Results[[#This Row],[Away Final]]-Results[[#This Row],[Home Final]])</f>
        <v>-17</v>
      </c>
      <c r="J1202">
        <f>IF(Results[[#This Row],[Away_Actual]]&lt;Results[[#This Row],[away_spread]],1,0)</f>
        <v>1</v>
      </c>
    </row>
    <row r="1203" spans="1:10">
      <c r="A1203" s="17">
        <v>44903</v>
      </c>
      <c r="B1203" t="s">
        <v>234</v>
      </c>
      <c r="C1203">
        <v>90</v>
      </c>
      <c r="D1203">
        <v>-180</v>
      </c>
      <c r="E1203" t="s">
        <v>233</v>
      </c>
      <c r="F1203">
        <v>75</v>
      </c>
      <c r="G1203">
        <v>160</v>
      </c>
      <c r="H1203">
        <v>-4</v>
      </c>
      <c r="I1203">
        <f>-(Results[[#This Row],[Away Final]]-Results[[#This Row],[Home Final]])</f>
        <v>-15</v>
      </c>
      <c r="J1203">
        <f>IF(Results[[#This Row],[Away_Actual]]&lt;Results[[#This Row],[away_spread]],1,0)</f>
        <v>1</v>
      </c>
    </row>
    <row r="1204" spans="1:10">
      <c r="A1204" s="17">
        <v>44903</v>
      </c>
      <c r="B1204" t="s">
        <v>680</v>
      </c>
      <c r="C1204">
        <v>65</v>
      </c>
      <c r="D1204">
        <v>160</v>
      </c>
      <c r="E1204" t="s">
        <v>260</v>
      </c>
      <c r="F1204">
        <v>93</v>
      </c>
      <c r="G1204">
        <v>-180</v>
      </c>
      <c r="H1204">
        <v>4.5</v>
      </c>
      <c r="I1204">
        <f>-(Results[[#This Row],[Away Final]]-Results[[#This Row],[Home Final]])</f>
        <v>28</v>
      </c>
      <c r="J1204">
        <f>IF(Results[[#This Row],[Away_Actual]]&lt;Results[[#This Row],[away_spread]],1,0)</f>
        <v>0</v>
      </c>
    </row>
    <row r="1205" spans="1:10">
      <c r="A1205" s="17">
        <v>44903</v>
      </c>
      <c r="B1205" t="s">
        <v>232</v>
      </c>
      <c r="C1205">
        <v>85</v>
      </c>
      <c r="D1205">
        <v>120</v>
      </c>
      <c r="E1205" t="s">
        <v>389</v>
      </c>
      <c r="F1205">
        <v>80</v>
      </c>
      <c r="G1205">
        <v>-140</v>
      </c>
      <c r="H1205">
        <v>3</v>
      </c>
      <c r="I1205">
        <f>-(Results[[#This Row],[Away Final]]-Results[[#This Row],[Home Final]])</f>
        <v>-5</v>
      </c>
      <c r="J1205">
        <f>IF(Results[[#This Row],[Away_Actual]]&lt;Results[[#This Row],[away_spread]],1,0)</f>
        <v>1</v>
      </c>
    </row>
    <row r="1206" spans="1:10">
      <c r="A1206" s="17">
        <v>44903</v>
      </c>
      <c r="B1206" t="s">
        <v>375</v>
      </c>
      <c r="C1206">
        <v>58</v>
      </c>
      <c r="D1206">
        <v>900</v>
      </c>
      <c r="E1206" t="s">
        <v>179</v>
      </c>
      <c r="F1206">
        <v>99</v>
      </c>
      <c r="G1206">
        <v>-1600</v>
      </c>
      <c r="H1206">
        <v>15.5</v>
      </c>
      <c r="I1206">
        <f>-(Results[[#This Row],[Away Final]]-Results[[#This Row],[Home Final]])</f>
        <v>41</v>
      </c>
      <c r="J1206">
        <f>IF(Results[[#This Row],[Away_Actual]]&lt;Results[[#This Row],[away_spread]],1,0)</f>
        <v>0</v>
      </c>
    </row>
    <row r="1207" spans="1:10">
      <c r="A1207" s="17">
        <v>44903</v>
      </c>
      <c r="B1207" t="s">
        <v>232</v>
      </c>
      <c r="C1207">
        <v>85</v>
      </c>
      <c r="D1207">
        <v>120</v>
      </c>
      <c r="E1207" t="s">
        <v>688</v>
      </c>
      <c r="F1207">
        <v>80</v>
      </c>
      <c r="G1207">
        <v>-140</v>
      </c>
      <c r="H1207">
        <v>3</v>
      </c>
      <c r="I1207">
        <f>-(Results[[#This Row],[Away Final]]-Results[[#This Row],[Home Final]])</f>
        <v>-5</v>
      </c>
      <c r="J1207">
        <f>IF(Results[[#This Row],[Away_Actual]]&lt;Results[[#This Row],[away_spread]],1,0)</f>
        <v>1</v>
      </c>
    </row>
    <row r="1208" spans="1:10">
      <c r="A1208" s="17">
        <v>44903</v>
      </c>
      <c r="B1208" t="s">
        <v>391</v>
      </c>
      <c r="C1208">
        <v>66</v>
      </c>
      <c r="D1208">
        <v>230</v>
      </c>
      <c r="E1208" t="s">
        <v>268</v>
      </c>
      <c r="F1208">
        <v>67</v>
      </c>
      <c r="G1208">
        <v>-270</v>
      </c>
      <c r="H1208">
        <v>6</v>
      </c>
      <c r="I1208">
        <f>-(Results[[#This Row],[Away Final]]-Results[[#This Row],[Home Final]])</f>
        <v>1</v>
      </c>
      <c r="J1208">
        <f>IF(Results[[#This Row],[Away_Actual]]&lt;Results[[#This Row],[away_spread]],1,0)</f>
        <v>1</v>
      </c>
    </row>
    <row r="1209" spans="1:10">
      <c r="A1209" s="17">
        <v>44903</v>
      </c>
      <c r="B1209" t="s">
        <v>24</v>
      </c>
      <c r="C1209">
        <v>82</v>
      </c>
      <c r="D1209">
        <v>115</v>
      </c>
      <c r="E1209" t="s">
        <v>322</v>
      </c>
      <c r="F1209">
        <v>71</v>
      </c>
      <c r="G1209">
        <v>-135</v>
      </c>
      <c r="H1209">
        <v>2.5</v>
      </c>
      <c r="I1209">
        <f>-(Results[[#This Row],[Away Final]]-Results[[#This Row],[Home Final]])</f>
        <v>-11</v>
      </c>
      <c r="J1209">
        <f>IF(Results[[#This Row],[Away_Actual]]&lt;Results[[#This Row],[away_spread]],1,0)</f>
        <v>1</v>
      </c>
    </row>
    <row r="1210" spans="1:10">
      <c r="A1210" s="17">
        <v>44903</v>
      </c>
      <c r="B1210" t="s">
        <v>287</v>
      </c>
      <c r="C1210">
        <v>56</v>
      </c>
      <c r="D1210">
        <v>140</v>
      </c>
      <c r="E1210" t="s">
        <v>346</v>
      </c>
      <c r="F1210">
        <v>75</v>
      </c>
      <c r="G1210">
        <v>-160</v>
      </c>
      <c r="H1210">
        <v>3</v>
      </c>
      <c r="I1210">
        <f>-(Results[[#This Row],[Away Final]]-Results[[#This Row],[Home Final]])</f>
        <v>19</v>
      </c>
      <c r="J1210">
        <f>IF(Results[[#This Row],[Away_Actual]]&lt;Results[[#This Row],[away_spread]],1,0)</f>
        <v>0</v>
      </c>
    </row>
    <row r="1211" spans="1:10">
      <c r="A1211" s="17">
        <v>44903</v>
      </c>
      <c r="B1211" t="s">
        <v>73</v>
      </c>
      <c r="C1211">
        <v>65</v>
      </c>
      <c r="D1211">
        <v>160</v>
      </c>
      <c r="E1211" t="s">
        <v>260</v>
      </c>
      <c r="F1211">
        <v>93</v>
      </c>
      <c r="G1211">
        <v>-180</v>
      </c>
      <c r="H1211">
        <v>4.5</v>
      </c>
      <c r="I1211">
        <f>-(Results[[#This Row],[Away Final]]-Results[[#This Row],[Home Final]])</f>
        <v>28</v>
      </c>
      <c r="J1211">
        <f>IF(Results[[#This Row],[Away_Actual]]&lt;Results[[#This Row],[away_spread]],1,0)</f>
        <v>0</v>
      </c>
    </row>
    <row r="1212" spans="1:10">
      <c r="A1212" s="17">
        <v>44903</v>
      </c>
      <c r="B1212" t="s">
        <v>32</v>
      </c>
      <c r="C1212">
        <v>65</v>
      </c>
      <c r="D1212">
        <v>250</v>
      </c>
      <c r="E1212" t="s">
        <v>203</v>
      </c>
      <c r="F1212">
        <v>82</v>
      </c>
      <c r="G1212">
        <v>-300</v>
      </c>
      <c r="H1212">
        <v>7.5</v>
      </c>
      <c r="I1212">
        <f>-(Results[[#This Row],[Away Final]]-Results[[#This Row],[Home Final]])</f>
        <v>17</v>
      </c>
      <c r="J1212">
        <f>IF(Results[[#This Row],[Away_Actual]]&lt;Results[[#This Row],[away_spread]],1,0)</f>
        <v>0</v>
      </c>
    </row>
    <row r="1213" spans="1:10">
      <c r="A1213" s="17">
        <v>44904</v>
      </c>
      <c r="B1213" t="s">
        <v>412</v>
      </c>
      <c r="C1213">
        <v>50</v>
      </c>
      <c r="D1213">
        <v>-130</v>
      </c>
      <c r="E1213" t="s">
        <v>223</v>
      </c>
      <c r="F1213">
        <v>59</v>
      </c>
      <c r="G1213">
        <v>110</v>
      </c>
      <c r="H1213">
        <v>-1.5</v>
      </c>
      <c r="I1213">
        <f>-(Results[[#This Row],[Away Final]]-Results[[#This Row],[Home Final]])</f>
        <v>9</v>
      </c>
      <c r="J1213">
        <f>IF(Results[[#This Row],[Away_Actual]]&lt;Results[[#This Row],[away_spread]],1,0)</f>
        <v>0</v>
      </c>
    </row>
    <row r="1214" spans="1:10">
      <c r="A1214" s="17">
        <v>44904</v>
      </c>
      <c r="B1214" t="s">
        <v>239</v>
      </c>
      <c r="C1214">
        <v>62</v>
      </c>
      <c r="D1214">
        <v>700</v>
      </c>
      <c r="E1214" t="s">
        <v>325</v>
      </c>
      <c r="F1214">
        <v>77</v>
      </c>
      <c r="G1214">
        <v>-1100</v>
      </c>
      <c r="H1214">
        <v>13</v>
      </c>
      <c r="I1214">
        <f>-(Results[[#This Row],[Away Final]]-Results[[#This Row],[Home Final]])</f>
        <v>15</v>
      </c>
      <c r="J1214">
        <f>IF(Results[[#This Row],[Away_Actual]]&lt;Results[[#This Row],[away_spread]],1,0)</f>
        <v>0</v>
      </c>
    </row>
    <row r="1215" spans="1:10">
      <c r="A1215" s="17">
        <v>44904</v>
      </c>
      <c r="B1215" t="s">
        <v>262</v>
      </c>
      <c r="C1215">
        <v>76</v>
      </c>
      <c r="D1215">
        <v>-125</v>
      </c>
      <c r="E1215" t="s">
        <v>63</v>
      </c>
      <c r="F1215">
        <v>73</v>
      </c>
      <c r="G1215">
        <v>105</v>
      </c>
      <c r="H1215">
        <v>-1.5</v>
      </c>
      <c r="I1215">
        <f>-(Results[[#This Row],[Away Final]]-Results[[#This Row],[Home Final]])</f>
        <v>-3</v>
      </c>
      <c r="J1215">
        <f>IF(Results[[#This Row],[Away_Actual]]&lt;Results[[#This Row],[away_spread]],1,0)</f>
        <v>1</v>
      </c>
    </row>
    <row r="1216" spans="1:10">
      <c r="A1216" s="17">
        <v>44904</v>
      </c>
      <c r="B1216" t="s">
        <v>90</v>
      </c>
      <c r="C1216">
        <v>52</v>
      </c>
      <c r="D1216">
        <v>1000</v>
      </c>
      <c r="E1216" t="s">
        <v>336</v>
      </c>
      <c r="F1216">
        <v>49</v>
      </c>
      <c r="G1216">
        <v>-2000</v>
      </c>
      <c r="H1216">
        <v>16</v>
      </c>
      <c r="I1216">
        <f>-(Results[[#This Row],[Away Final]]-Results[[#This Row],[Home Final]])</f>
        <v>-3</v>
      </c>
      <c r="J1216">
        <f>IF(Results[[#This Row],[Away_Actual]]&lt;Results[[#This Row],[away_spread]],1,0)</f>
        <v>1</v>
      </c>
    </row>
    <row r="1217" spans="1:10">
      <c r="A1217" s="17">
        <v>44904</v>
      </c>
      <c r="B1217" t="s">
        <v>116</v>
      </c>
      <c r="C1217">
        <v>59</v>
      </c>
      <c r="D1217">
        <v>-500</v>
      </c>
      <c r="E1217" t="s">
        <v>128</v>
      </c>
      <c r="F1217">
        <v>63</v>
      </c>
      <c r="G1217">
        <v>400</v>
      </c>
      <c r="H1217">
        <v>-9.5</v>
      </c>
      <c r="I1217">
        <f>-(Results[[#This Row],[Away Final]]-Results[[#This Row],[Home Final]])</f>
        <v>4</v>
      </c>
      <c r="J1217">
        <f>IF(Results[[#This Row],[Away_Actual]]&lt;Results[[#This Row],[away_spread]],1,0)</f>
        <v>0</v>
      </c>
    </row>
    <row r="1218" spans="1:10">
      <c r="A1218" s="17">
        <v>44904</v>
      </c>
      <c r="B1218" t="s">
        <v>25</v>
      </c>
      <c r="C1218">
        <v>55</v>
      </c>
      <c r="D1218">
        <v>210</v>
      </c>
      <c r="E1218" t="s">
        <v>210</v>
      </c>
      <c r="F1218">
        <v>80</v>
      </c>
      <c r="G1218">
        <v>-250</v>
      </c>
      <c r="H1218">
        <v>6</v>
      </c>
      <c r="I1218">
        <f>-(Results[[#This Row],[Away Final]]-Results[[#This Row],[Home Final]])</f>
        <v>25</v>
      </c>
      <c r="J1218">
        <f>IF(Results[[#This Row],[Away_Actual]]&lt;Results[[#This Row],[away_spread]],1,0)</f>
        <v>0</v>
      </c>
    </row>
    <row r="1219" spans="1:10">
      <c r="A1219" s="17">
        <v>44904</v>
      </c>
      <c r="C1219">
        <v>60</v>
      </c>
      <c r="D1219">
        <v>1000</v>
      </c>
      <c r="E1219" t="s">
        <v>205</v>
      </c>
      <c r="F1219">
        <v>77</v>
      </c>
      <c r="G1219">
        <v>-2000</v>
      </c>
      <c r="H1219">
        <v>16.5</v>
      </c>
      <c r="I1219">
        <f>-(Results[[#This Row],[Away Final]]-Results[[#This Row],[Home Final]])</f>
        <v>17</v>
      </c>
      <c r="J1219">
        <f>IF(Results[[#This Row],[Away_Actual]]&lt;Results[[#This Row],[away_spread]],1,0)</f>
        <v>0</v>
      </c>
    </row>
    <row r="1220" spans="1:10">
      <c r="A1220" s="17">
        <v>44904</v>
      </c>
      <c r="B1220" t="s">
        <v>360</v>
      </c>
      <c r="C1220">
        <v>60</v>
      </c>
      <c r="D1220">
        <v>650</v>
      </c>
      <c r="E1220" t="s">
        <v>231</v>
      </c>
      <c r="F1220">
        <v>79</v>
      </c>
      <c r="G1220">
        <v>-1000</v>
      </c>
      <c r="H1220">
        <v>12</v>
      </c>
      <c r="I1220">
        <f>-(Results[[#This Row],[Away Final]]-Results[[#This Row],[Home Final]])</f>
        <v>19</v>
      </c>
      <c r="J1220">
        <f>IF(Results[[#This Row],[Away_Actual]]&lt;Results[[#This Row],[away_spread]],1,0)</f>
        <v>0</v>
      </c>
    </row>
    <row r="1221" spans="1:10">
      <c r="A1221" s="17">
        <v>44904</v>
      </c>
      <c r="C1221">
        <v>87</v>
      </c>
      <c r="D1221">
        <v>150</v>
      </c>
      <c r="E1221" t="s">
        <v>331</v>
      </c>
      <c r="F1221">
        <v>79</v>
      </c>
      <c r="G1221">
        <v>-170</v>
      </c>
      <c r="H1221">
        <v>3</v>
      </c>
      <c r="I1221">
        <f>-(Results[[#This Row],[Away Final]]-Results[[#This Row],[Home Final]])</f>
        <v>-8</v>
      </c>
      <c r="J1221">
        <f>IF(Results[[#This Row],[Away_Actual]]&lt;Results[[#This Row],[away_spread]],1,0)</f>
        <v>1</v>
      </c>
    </row>
    <row r="1222" spans="1:10">
      <c r="A1222" s="17">
        <v>44904</v>
      </c>
      <c r="B1222" t="s">
        <v>155</v>
      </c>
      <c r="C1222">
        <v>64</v>
      </c>
      <c r="D1222">
        <v>750</v>
      </c>
      <c r="E1222" t="s">
        <v>292</v>
      </c>
      <c r="F1222">
        <v>62</v>
      </c>
      <c r="G1222">
        <v>-1200</v>
      </c>
      <c r="H1222">
        <v>14</v>
      </c>
      <c r="I1222">
        <f>-(Results[[#This Row],[Away Final]]-Results[[#This Row],[Home Final]])</f>
        <v>-2</v>
      </c>
      <c r="J1222">
        <f>IF(Results[[#This Row],[Away_Actual]]&lt;Results[[#This Row],[away_spread]],1,0)</f>
        <v>1</v>
      </c>
    </row>
    <row r="1223" spans="1:10">
      <c r="A1223" s="17">
        <v>44905</v>
      </c>
      <c r="B1223" t="s">
        <v>150</v>
      </c>
      <c r="C1223">
        <v>43</v>
      </c>
      <c r="D1223">
        <v>8353</v>
      </c>
      <c r="E1223" t="s">
        <v>123</v>
      </c>
      <c r="F1223">
        <v>88</v>
      </c>
      <c r="G1223">
        <v>-23865</v>
      </c>
      <c r="H1223">
        <v>37.5</v>
      </c>
      <c r="I1223">
        <f>-(Results[[#This Row],[Away Final]]-Results[[#This Row],[Home Final]])</f>
        <v>45</v>
      </c>
      <c r="J1223">
        <f>IF(Results[[#This Row],[Away_Actual]]&lt;Results[[#This Row],[away_spread]],1,0)</f>
        <v>0</v>
      </c>
    </row>
    <row r="1224" spans="1:10">
      <c r="A1224" s="17">
        <v>44905</v>
      </c>
      <c r="B1224" t="s">
        <v>348</v>
      </c>
      <c r="C1224">
        <v>74</v>
      </c>
      <c r="D1224">
        <v>-330</v>
      </c>
      <c r="E1224" t="s">
        <v>333</v>
      </c>
      <c r="F1224">
        <v>77</v>
      </c>
      <c r="G1224">
        <v>270</v>
      </c>
      <c r="H1224">
        <v>-7.5</v>
      </c>
      <c r="I1224">
        <f>-(Results[[#This Row],[Away Final]]-Results[[#This Row],[Home Final]])</f>
        <v>3</v>
      </c>
      <c r="J1224">
        <f>IF(Results[[#This Row],[Away_Actual]]&lt;Results[[#This Row],[away_spread]],1,0)</f>
        <v>0</v>
      </c>
    </row>
    <row r="1225" spans="1:10">
      <c r="A1225" s="17">
        <v>44905</v>
      </c>
      <c r="B1225" t="s">
        <v>224</v>
      </c>
      <c r="C1225">
        <v>61</v>
      </c>
      <c r="D1225">
        <v>9548</v>
      </c>
      <c r="E1225" t="s">
        <v>220</v>
      </c>
      <c r="F1225">
        <v>114</v>
      </c>
      <c r="G1225">
        <v>-29160</v>
      </c>
      <c r="H1225">
        <v>40</v>
      </c>
      <c r="I1225">
        <f>-(Results[[#This Row],[Away Final]]-Results[[#This Row],[Home Final]])</f>
        <v>53</v>
      </c>
      <c r="J1225">
        <f>IF(Results[[#This Row],[Away_Actual]]&lt;Results[[#This Row],[away_spread]],1,0)</f>
        <v>0</v>
      </c>
    </row>
    <row r="1226" spans="1:10">
      <c r="A1226" s="17">
        <v>44905</v>
      </c>
      <c r="B1226" t="s">
        <v>212</v>
      </c>
      <c r="C1226">
        <v>76</v>
      </c>
      <c r="D1226">
        <v>145</v>
      </c>
      <c r="E1226" t="s">
        <v>377</v>
      </c>
      <c r="F1226">
        <v>73</v>
      </c>
      <c r="G1226">
        <v>-165</v>
      </c>
      <c r="H1226">
        <v>3.5</v>
      </c>
      <c r="I1226">
        <f>-(Results[[#This Row],[Away Final]]-Results[[#This Row],[Home Final]])</f>
        <v>-3</v>
      </c>
      <c r="J1226">
        <f>IF(Results[[#This Row],[Away_Actual]]&lt;Results[[#This Row],[away_spread]],1,0)</f>
        <v>1</v>
      </c>
    </row>
    <row r="1227" spans="1:10">
      <c r="A1227" s="17">
        <v>44905</v>
      </c>
      <c r="B1227" t="s">
        <v>230</v>
      </c>
      <c r="C1227">
        <v>73</v>
      </c>
      <c r="D1227">
        <v>170</v>
      </c>
      <c r="E1227" t="s">
        <v>424</v>
      </c>
      <c r="F1227">
        <v>72</v>
      </c>
      <c r="G1227">
        <v>-190</v>
      </c>
      <c r="H1227">
        <v>5</v>
      </c>
      <c r="I1227">
        <f>-(Results[[#This Row],[Away Final]]-Results[[#This Row],[Home Final]])</f>
        <v>-1</v>
      </c>
      <c r="J1227">
        <f>IF(Results[[#This Row],[Away_Actual]]&lt;Results[[#This Row],[away_spread]],1,0)</f>
        <v>1</v>
      </c>
    </row>
    <row r="1228" spans="1:10">
      <c r="A1228" s="17">
        <v>44905</v>
      </c>
      <c r="B1228" t="s">
        <v>153</v>
      </c>
      <c r="C1228">
        <v>63</v>
      </c>
      <c r="D1228">
        <v>270</v>
      </c>
      <c r="E1228" t="s">
        <v>248</v>
      </c>
      <c r="F1228">
        <v>76</v>
      </c>
      <c r="G1228">
        <v>-330</v>
      </c>
      <c r="H1228">
        <v>7.5</v>
      </c>
      <c r="I1228">
        <f>-(Results[[#This Row],[Away Final]]-Results[[#This Row],[Home Final]])</f>
        <v>13</v>
      </c>
      <c r="J1228">
        <f>IF(Results[[#This Row],[Away_Actual]]&lt;Results[[#This Row],[away_spread]],1,0)</f>
        <v>0</v>
      </c>
    </row>
    <row r="1229" spans="1:10">
      <c r="A1229" s="17">
        <v>44905</v>
      </c>
      <c r="B1229" t="s">
        <v>307</v>
      </c>
      <c r="C1229">
        <v>58</v>
      </c>
      <c r="D1229">
        <v>450</v>
      </c>
      <c r="E1229" t="s">
        <v>362</v>
      </c>
      <c r="F1229">
        <v>59</v>
      </c>
      <c r="G1229">
        <v>-600</v>
      </c>
      <c r="H1229">
        <v>10.5</v>
      </c>
      <c r="I1229">
        <f>-(Results[[#This Row],[Away Final]]-Results[[#This Row],[Home Final]])</f>
        <v>1</v>
      </c>
      <c r="J1229">
        <f>IF(Results[[#This Row],[Away_Actual]]&lt;Results[[#This Row],[away_spread]],1,0)</f>
        <v>1</v>
      </c>
    </row>
    <row r="1230" spans="1:10">
      <c r="A1230" s="17">
        <v>44905</v>
      </c>
      <c r="B1230" t="s">
        <v>383</v>
      </c>
      <c r="C1230">
        <v>55</v>
      </c>
      <c r="D1230">
        <v>2000</v>
      </c>
      <c r="E1230" t="s">
        <v>337</v>
      </c>
      <c r="F1230">
        <v>93</v>
      </c>
      <c r="G1230">
        <v>-10000</v>
      </c>
      <c r="H1230">
        <v>23.5</v>
      </c>
      <c r="I1230">
        <f>-(Results[[#This Row],[Away Final]]-Results[[#This Row],[Home Final]])</f>
        <v>38</v>
      </c>
      <c r="J1230">
        <f>IF(Results[[#This Row],[Away_Actual]]&lt;Results[[#This Row],[away_spread]],1,0)</f>
        <v>0</v>
      </c>
    </row>
    <row r="1231" spans="1:10">
      <c r="A1231" s="17">
        <v>44905</v>
      </c>
      <c r="B1231" t="s">
        <v>53</v>
      </c>
      <c r="C1231">
        <v>48</v>
      </c>
      <c r="D1231">
        <v>350</v>
      </c>
      <c r="E1231" t="s">
        <v>373</v>
      </c>
      <c r="F1231">
        <v>88</v>
      </c>
      <c r="G1231">
        <v>-420</v>
      </c>
      <c r="H1231">
        <v>8.5</v>
      </c>
      <c r="I1231">
        <f>-(Results[[#This Row],[Away Final]]-Results[[#This Row],[Home Final]])</f>
        <v>40</v>
      </c>
      <c r="J1231">
        <f>IF(Results[[#This Row],[Away_Actual]]&lt;Results[[#This Row],[away_spread]],1,0)</f>
        <v>0</v>
      </c>
    </row>
    <row r="1232" spans="1:10">
      <c r="A1232" s="17">
        <v>44905</v>
      </c>
      <c r="B1232" t="s">
        <v>298</v>
      </c>
      <c r="C1232">
        <v>56</v>
      </c>
      <c r="D1232">
        <v>500</v>
      </c>
      <c r="E1232" t="s">
        <v>326</v>
      </c>
      <c r="F1232">
        <v>79</v>
      </c>
      <c r="G1232">
        <v>-700</v>
      </c>
      <c r="H1232">
        <v>10.5</v>
      </c>
      <c r="I1232">
        <f>-(Results[[#This Row],[Away Final]]-Results[[#This Row],[Home Final]])</f>
        <v>23</v>
      </c>
      <c r="J1232">
        <f>IF(Results[[#This Row],[Away_Actual]]&lt;Results[[#This Row],[away_spread]],1,0)</f>
        <v>0</v>
      </c>
    </row>
    <row r="1233" spans="1:10">
      <c r="A1233" s="17">
        <v>44905</v>
      </c>
      <c r="B1233" t="s">
        <v>309</v>
      </c>
      <c r="C1233">
        <v>67</v>
      </c>
      <c r="D1233">
        <v>250</v>
      </c>
      <c r="E1233" t="s">
        <v>327</v>
      </c>
      <c r="F1233">
        <v>77</v>
      </c>
      <c r="G1233">
        <v>-300</v>
      </c>
      <c r="H1233">
        <v>7</v>
      </c>
      <c r="I1233">
        <f>-(Results[[#This Row],[Away Final]]-Results[[#This Row],[Home Final]])</f>
        <v>10</v>
      </c>
      <c r="J1233">
        <f>IF(Results[[#This Row],[Away_Actual]]&lt;Results[[#This Row],[away_spread]],1,0)</f>
        <v>0</v>
      </c>
    </row>
    <row r="1234" spans="1:10">
      <c r="A1234" s="17">
        <v>44905</v>
      </c>
      <c r="B1234" t="s">
        <v>188</v>
      </c>
      <c r="C1234">
        <v>49</v>
      </c>
      <c r="D1234">
        <v>100</v>
      </c>
      <c r="E1234" t="s">
        <v>145</v>
      </c>
      <c r="F1234">
        <v>72</v>
      </c>
      <c r="G1234">
        <v>-120</v>
      </c>
      <c r="H1234">
        <v>1.5</v>
      </c>
      <c r="I1234">
        <f>-(Results[[#This Row],[Away Final]]-Results[[#This Row],[Home Final]])</f>
        <v>23</v>
      </c>
      <c r="J1234">
        <f>IF(Results[[#This Row],[Away_Actual]]&lt;Results[[#This Row],[away_spread]],1,0)</f>
        <v>0</v>
      </c>
    </row>
    <row r="1235" spans="1:10">
      <c r="A1235" s="17">
        <v>44905</v>
      </c>
      <c r="B1235" t="s">
        <v>214</v>
      </c>
      <c r="C1235">
        <v>67</v>
      </c>
      <c r="D1235">
        <v>115</v>
      </c>
      <c r="E1235" t="s">
        <v>141</v>
      </c>
      <c r="F1235">
        <v>64</v>
      </c>
      <c r="G1235">
        <v>-135</v>
      </c>
      <c r="H1235">
        <v>2.5</v>
      </c>
      <c r="I1235">
        <f>-(Results[[#This Row],[Away Final]]-Results[[#This Row],[Home Final]])</f>
        <v>-3</v>
      </c>
      <c r="J1235">
        <f>IF(Results[[#This Row],[Away_Actual]]&lt;Results[[#This Row],[away_spread]],1,0)</f>
        <v>1</v>
      </c>
    </row>
    <row r="1236" spans="1:10">
      <c r="A1236" s="17">
        <v>44905</v>
      </c>
      <c r="B1236" t="s">
        <v>204</v>
      </c>
      <c r="C1236">
        <v>82</v>
      </c>
      <c r="D1236">
        <v>-135</v>
      </c>
      <c r="F1236">
        <v>75</v>
      </c>
      <c r="G1236">
        <v>115</v>
      </c>
      <c r="H1236">
        <v>-2.5</v>
      </c>
      <c r="I1236">
        <f>-(Results[[#This Row],[Away Final]]-Results[[#This Row],[Home Final]])</f>
        <v>-7</v>
      </c>
      <c r="J1236">
        <f>IF(Results[[#This Row],[Away_Actual]]&lt;Results[[#This Row],[away_spread]],1,0)</f>
        <v>1</v>
      </c>
    </row>
    <row r="1237" spans="1:10">
      <c r="A1237" s="17">
        <v>44905</v>
      </c>
      <c r="B1237" t="s">
        <v>293</v>
      </c>
      <c r="C1237">
        <v>57</v>
      </c>
      <c r="D1237">
        <v>195</v>
      </c>
      <c r="E1237" t="s">
        <v>407</v>
      </c>
      <c r="F1237">
        <v>52</v>
      </c>
      <c r="G1237">
        <v>-230</v>
      </c>
      <c r="H1237">
        <v>5.5</v>
      </c>
      <c r="I1237">
        <f>-(Results[[#This Row],[Away Final]]-Results[[#This Row],[Home Final]])</f>
        <v>-5</v>
      </c>
      <c r="J1237">
        <f>IF(Results[[#This Row],[Away_Actual]]&lt;Results[[#This Row],[away_spread]],1,0)</f>
        <v>1</v>
      </c>
    </row>
    <row r="1238" spans="1:10">
      <c r="A1238" s="17">
        <v>44905</v>
      </c>
      <c r="B1238" t="s">
        <v>357</v>
      </c>
      <c r="C1238">
        <v>54</v>
      </c>
      <c r="D1238">
        <v>1000</v>
      </c>
      <c r="E1238" t="s">
        <v>411</v>
      </c>
      <c r="F1238">
        <v>91</v>
      </c>
      <c r="G1238">
        <v>-2000</v>
      </c>
      <c r="H1238">
        <v>15.5</v>
      </c>
      <c r="I1238">
        <f>-(Results[[#This Row],[Away Final]]-Results[[#This Row],[Home Final]])</f>
        <v>37</v>
      </c>
      <c r="J1238">
        <f>IF(Results[[#This Row],[Away_Actual]]&lt;Results[[#This Row],[away_spread]],1,0)</f>
        <v>0</v>
      </c>
    </row>
    <row r="1239" spans="1:10">
      <c r="A1239" s="17">
        <v>44905</v>
      </c>
      <c r="B1239" t="s">
        <v>140</v>
      </c>
      <c r="C1239">
        <v>58</v>
      </c>
      <c r="D1239">
        <v>115</v>
      </c>
      <c r="F1239">
        <v>75</v>
      </c>
      <c r="G1239">
        <v>-135</v>
      </c>
      <c r="H1239">
        <v>2</v>
      </c>
      <c r="I1239">
        <f>-(Results[[#This Row],[Away Final]]-Results[[#This Row],[Home Final]])</f>
        <v>17</v>
      </c>
      <c r="J1239">
        <f>IF(Results[[#This Row],[Away_Actual]]&lt;Results[[#This Row],[away_spread]],1,0)</f>
        <v>0</v>
      </c>
    </row>
    <row r="1240" spans="1:10">
      <c r="A1240" s="17">
        <v>44905</v>
      </c>
      <c r="B1240" t="s">
        <v>370</v>
      </c>
      <c r="C1240">
        <v>64</v>
      </c>
      <c r="D1240">
        <v>-300</v>
      </c>
      <c r="E1240" t="s">
        <v>168</v>
      </c>
      <c r="F1240">
        <v>70</v>
      </c>
      <c r="G1240">
        <v>250</v>
      </c>
      <c r="H1240">
        <v>-6.5</v>
      </c>
      <c r="I1240">
        <f>-(Results[[#This Row],[Away Final]]-Results[[#This Row],[Home Final]])</f>
        <v>6</v>
      </c>
      <c r="J1240">
        <f>IF(Results[[#This Row],[Away_Actual]]&lt;Results[[#This Row],[away_spread]],1,0)</f>
        <v>0</v>
      </c>
    </row>
    <row r="1241" spans="1:10">
      <c r="A1241" s="17">
        <v>44905</v>
      </c>
      <c r="B1241" t="s">
        <v>102</v>
      </c>
      <c r="C1241">
        <v>65</v>
      </c>
      <c r="D1241">
        <v>180</v>
      </c>
      <c r="E1241" t="s">
        <v>74</v>
      </c>
      <c r="F1241">
        <v>92</v>
      </c>
      <c r="G1241">
        <v>-210</v>
      </c>
      <c r="H1241">
        <v>5</v>
      </c>
      <c r="I1241">
        <f>-(Results[[#This Row],[Away Final]]-Results[[#This Row],[Home Final]])</f>
        <v>27</v>
      </c>
      <c r="J1241">
        <f>IF(Results[[#This Row],[Away_Actual]]&lt;Results[[#This Row],[away_spread]],1,0)</f>
        <v>0</v>
      </c>
    </row>
    <row r="1242" spans="1:10">
      <c r="A1242" s="17">
        <v>44905</v>
      </c>
      <c r="B1242" t="s">
        <v>191</v>
      </c>
      <c r="C1242">
        <v>70</v>
      </c>
      <c r="D1242">
        <v>-115</v>
      </c>
      <c r="E1242" t="s">
        <v>216</v>
      </c>
      <c r="F1242">
        <v>63</v>
      </c>
      <c r="G1242">
        <v>-105</v>
      </c>
      <c r="H1242">
        <v>-1</v>
      </c>
      <c r="I1242">
        <f>-(Results[[#This Row],[Away Final]]-Results[[#This Row],[Home Final]])</f>
        <v>-7</v>
      </c>
      <c r="J1242">
        <f>IF(Results[[#This Row],[Away_Actual]]&lt;Results[[#This Row],[away_spread]],1,0)</f>
        <v>1</v>
      </c>
    </row>
    <row r="1243" spans="1:10">
      <c r="A1243" s="17">
        <v>44905</v>
      </c>
      <c r="B1243" t="s">
        <v>32</v>
      </c>
      <c r="C1243">
        <v>76</v>
      </c>
      <c r="D1243">
        <v>-120</v>
      </c>
      <c r="E1243" t="s">
        <v>189</v>
      </c>
      <c r="F1243">
        <v>70</v>
      </c>
      <c r="G1243">
        <v>100</v>
      </c>
      <c r="H1243">
        <v>-1</v>
      </c>
      <c r="I1243">
        <f>-(Results[[#This Row],[Away Final]]-Results[[#This Row],[Home Final]])</f>
        <v>-6</v>
      </c>
      <c r="J1243">
        <f>IF(Results[[#This Row],[Away_Actual]]&lt;Results[[#This Row],[away_spread]],1,0)</f>
        <v>1</v>
      </c>
    </row>
    <row r="1244" spans="1:10">
      <c r="A1244" s="17">
        <v>44905</v>
      </c>
      <c r="B1244" t="s">
        <v>625</v>
      </c>
      <c r="C1244">
        <v>64</v>
      </c>
      <c r="D1244">
        <v>-300</v>
      </c>
      <c r="E1244" t="s">
        <v>168</v>
      </c>
      <c r="F1244">
        <v>70</v>
      </c>
      <c r="G1244">
        <v>250</v>
      </c>
      <c r="H1244">
        <v>-6.5</v>
      </c>
      <c r="I1244">
        <f>-(Results[[#This Row],[Away Final]]-Results[[#This Row],[Home Final]])</f>
        <v>6</v>
      </c>
      <c r="J1244">
        <f>IF(Results[[#This Row],[Away_Actual]]&lt;Results[[#This Row],[away_spread]],1,0)</f>
        <v>0</v>
      </c>
    </row>
    <row r="1245" spans="1:10">
      <c r="A1245" s="17">
        <v>44905</v>
      </c>
      <c r="C1245">
        <v>65</v>
      </c>
      <c r="D1245">
        <v>210</v>
      </c>
      <c r="E1245" t="s">
        <v>284</v>
      </c>
      <c r="F1245">
        <v>61</v>
      </c>
      <c r="G1245">
        <v>-250</v>
      </c>
      <c r="H1245">
        <v>6</v>
      </c>
      <c r="I1245">
        <f>-(Results[[#This Row],[Away Final]]-Results[[#This Row],[Home Final]])</f>
        <v>-4</v>
      </c>
      <c r="J1245">
        <f>IF(Results[[#This Row],[Away_Actual]]&lt;Results[[#This Row],[away_spread]],1,0)</f>
        <v>1</v>
      </c>
    </row>
    <row r="1246" spans="1:10">
      <c r="A1246" s="17">
        <v>44905</v>
      </c>
      <c r="B1246" t="s">
        <v>387</v>
      </c>
      <c r="C1246">
        <v>72</v>
      </c>
      <c r="D1246">
        <v>-155</v>
      </c>
      <c r="E1246" t="s">
        <v>249</v>
      </c>
      <c r="F1246">
        <v>70</v>
      </c>
      <c r="G1246">
        <v>135</v>
      </c>
      <c r="H1246">
        <v>-3.5</v>
      </c>
      <c r="I1246">
        <f>-(Results[[#This Row],[Away Final]]-Results[[#This Row],[Home Final]])</f>
        <v>-2</v>
      </c>
      <c r="J1246">
        <f>IF(Results[[#This Row],[Away_Actual]]&lt;Results[[#This Row],[away_spread]],1,0)</f>
        <v>0</v>
      </c>
    </row>
    <row r="1247" spans="1:10">
      <c r="A1247" s="17">
        <v>44905</v>
      </c>
      <c r="B1247" t="s">
        <v>689</v>
      </c>
      <c r="C1247">
        <v>34</v>
      </c>
      <c r="D1247">
        <v>165</v>
      </c>
      <c r="E1247" t="s">
        <v>250</v>
      </c>
      <c r="F1247">
        <v>51</v>
      </c>
      <c r="G1247">
        <v>-185</v>
      </c>
      <c r="H1247">
        <v>3.5</v>
      </c>
      <c r="I1247">
        <f>-(Results[[#This Row],[Away Final]]-Results[[#This Row],[Home Final]])</f>
        <v>17</v>
      </c>
      <c r="J1247">
        <f>IF(Results[[#This Row],[Away_Actual]]&lt;Results[[#This Row],[away_spread]],1,0)</f>
        <v>0</v>
      </c>
    </row>
    <row r="1248" spans="1:10">
      <c r="A1248" s="17">
        <v>44905</v>
      </c>
      <c r="B1248" t="s">
        <v>388</v>
      </c>
      <c r="C1248">
        <v>51</v>
      </c>
      <c r="D1248">
        <v>1800</v>
      </c>
      <c r="E1248" t="s">
        <v>687</v>
      </c>
      <c r="F1248">
        <v>64</v>
      </c>
      <c r="G1248">
        <v>-8000</v>
      </c>
      <c r="H1248">
        <v>22</v>
      </c>
      <c r="I1248">
        <f>-(Results[[#This Row],[Away Final]]-Results[[#This Row],[Home Final]])</f>
        <v>13</v>
      </c>
      <c r="J1248">
        <f>IF(Results[[#This Row],[Away_Actual]]&lt;Results[[#This Row],[away_spread]],1,0)</f>
        <v>1</v>
      </c>
    </row>
    <row r="1249" spans="1:10">
      <c r="A1249" s="17">
        <v>44905</v>
      </c>
      <c r="B1249" t="s">
        <v>49</v>
      </c>
      <c r="C1249">
        <v>63</v>
      </c>
      <c r="D1249">
        <v>310</v>
      </c>
      <c r="F1249">
        <v>75</v>
      </c>
      <c r="G1249">
        <v>-370</v>
      </c>
      <c r="H1249">
        <v>8.5</v>
      </c>
      <c r="I1249">
        <f>-(Results[[#This Row],[Away Final]]-Results[[#This Row],[Home Final]])</f>
        <v>12</v>
      </c>
      <c r="J1249">
        <f>IF(Results[[#This Row],[Away_Actual]]&lt;Results[[#This Row],[away_spread]],1,0)</f>
        <v>0</v>
      </c>
    </row>
    <row r="1250" spans="1:10">
      <c r="A1250" s="17">
        <v>44905</v>
      </c>
      <c r="B1250" t="s">
        <v>51</v>
      </c>
      <c r="C1250">
        <v>55</v>
      </c>
      <c r="D1250">
        <v>2000</v>
      </c>
      <c r="E1250" t="s">
        <v>21</v>
      </c>
      <c r="F1250">
        <v>82</v>
      </c>
      <c r="G1250">
        <v>-10000</v>
      </c>
      <c r="H1250">
        <v>31.5</v>
      </c>
      <c r="I1250">
        <f>-(Results[[#This Row],[Away Final]]-Results[[#This Row],[Home Final]])</f>
        <v>27</v>
      </c>
      <c r="J1250">
        <f>IF(Results[[#This Row],[Away_Actual]]&lt;Results[[#This Row],[away_spread]],1,0)</f>
        <v>1</v>
      </c>
    </row>
    <row r="1251" spans="1:10">
      <c r="A1251" s="17">
        <v>44905</v>
      </c>
      <c r="B1251" t="s">
        <v>76</v>
      </c>
      <c r="C1251">
        <v>62</v>
      </c>
      <c r="D1251">
        <v>210</v>
      </c>
      <c r="E1251" t="s">
        <v>175</v>
      </c>
      <c r="F1251">
        <v>67</v>
      </c>
      <c r="G1251">
        <v>-250</v>
      </c>
      <c r="H1251">
        <v>7</v>
      </c>
      <c r="I1251">
        <f>-(Results[[#This Row],[Away Final]]-Results[[#This Row],[Home Final]])</f>
        <v>5</v>
      </c>
      <c r="J1251">
        <f>IF(Results[[#This Row],[Away_Actual]]&lt;Results[[#This Row],[away_spread]],1,0)</f>
        <v>1</v>
      </c>
    </row>
    <row r="1252" spans="1:10">
      <c r="A1252" s="17">
        <v>44905</v>
      </c>
      <c r="B1252" t="s">
        <v>117</v>
      </c>
      <c r="C1252">
        <v>95</v>
      </c>
      <c r="D1252">
        <v>-155</v>
      </c>
      <c r="E1252" t="s">
        <v>683</v>
      </c>
      <c r="F1252">
        <v>82</v>
      </c>
      <c r="G1252">
        <v>135</v>
      </c>
      <c r="H1252">
        <v>-3</v>
      </c>
      <c r="I1252">
        <f>-(Results[[#This Row],[Away Final]]-Results[[#This Row],[Home Final]])</f>
        <v>-13</v>
      </c>
      <c r="J1252">
        <f>IF(Results[[#This Row],[Away_Actual]]&lt;Results[[#This Row],[away_spread]],1,0)</f>
        <v>1</v>
      </c>
    </row>
    <row r="1253" spans="1:10">
      <c r="A1253" s="17">
        <v>44905</v>
      </c>
      <c r="B1253" t="s">
        <v>106</v>
      </c>
      <c r="C1253">
        <v>61</v>
      </c>
      <c r="D1253">
        <v>1200</v>
      </c>
      <c r="F1253">
        <v>100</v>
      </c>
      <c r="G1253">
        <v>-3000</v>
      </c>
      <c r="H1253">
        <v>17</v>
      </c>
      <c r="I1253">
        <f>-(Results[[#This Row],[Away Final]]-Results[[#This Row],[Home Final]])</f>
        <v>39</v>
      </c>
      <c r="J1253">
        <f>IF(Results[[#This Row],[Away_Actual]]&lt;Results[[#This Row],[away_spread]],1,0)</f>
        <v>0</v>
      </c>
    </row>
    <row r="1254" spans="1:10">
      <c r="A1254" s="17">
        <v>44905</v>
      </c>
      <c r="B1254" t="s">
        <v>192</v>
      </c>
      <c r="C1254">
        <v>78</v>
      </c>
      <c r="D1254">
        <v>1200</v>
      </c>
      <c r="E1254" t="s">
        <v>371</v>
      </c>
      <c r="F1254">
        <v>111</v>
      </c>
      <c r="G1254">
        <v>-3000</v>
      </c>
      <c r="H1254">
        <v>18.5</v>
      </c>
      <c r="I1254">
        <f>-(Results[[#This Row],[Away Final]]-Results[[#This Row],[Home Final]])</f>
        <v>33</v>
      </c>
      <c r="J1254">
        <f>IF(Results[[#This Row],[Away_Actual]]&lt;Results[[#This Row],[away_spread]],1,0)</f>
        <v>0</v>
      </c>
    </row>
    <row r="1255" spans="1:10">
      <c r="A1255" s="17">
        <v>44905</v>
      </c>
      <c r="B1255" t="s">
        <v>100</v>
      </c>
      <c r="C1255">
        <v>68</v>
      </c>
      <c r="D1255">
        <v>850</v>
      </c>
      <c r="E1255" t="s">
        <v>285</v>
      </c>
      <c r="F1255">
        <v>74</v>
      </c>
      <c r="G1255">
        <v>-1500</v>
      </c>
      <c r="H1255">
        <v>14.5</v>
      </c>
      <c r="I1255">
        <f>-(Results[[#This Row],[Away Final]]-Results[[#This Row],[Home Final]])</f>
        <v>6</v>
      </c>
      <c r="J1255">
        <f>IF(Results[[#This Row],[Away_Actual]]&lt;Results[[#This Row],[away_spread]],1,0)</f>
        <v>1</v>
      </c>
    </row>
    <row r="1256" spans="1:10">
      <c r="A1256" s="17">
        <v>44905</v>
      </c>
      <c r="B1256" t="s">
        <v>329</v>
      </c>
      <c r="C1256">
        <v>43</v>
      </c>
      <c r="D1256">
        <v>195</v>
      </c>
      <c r="E1256" t="s">
        <v>166</v>
      </c>
      <c r="F1256">
        <v>44</v>
      </c>
      <c r="G1256">
        <v>-230</v>
      </c>
      <c r="H1256">
        <v>5.5</v>
      </c>
      <c r="I1256">
        <f>-(Results[[#This Row],[Away Final]]-Results[[#This Row],[Home Final]])</f>
        <v>1</v>
      </c>
      <c r="J1256">
        <f>IF(Results[[#This Row],[Away_Actual]]&lt;Results[[#This Row],[away_spread]],1,0)</f>
        <v>1</v>
      </c>
    </row>
    <row r="1257" spans="1:10">
      <c r="A1257" s="17">
        <v>44905</v>
      </c>
      <c r="B1257" t="s">
        <v>344</v>
      </c>
      <c r="C1257">
        <v>59</v>
      </c>
      <c r="D1257">
        <v>1100</v>
      </c>
      <c r="E1257" t="s">
        <v>232</v>
      </c>
      <c r="F1257">
        <v>68</v>
      </c>
      <c r="G1257">
        <v>-2500</v>
      </c>
      <c r="H1257">
        <v>18</v>
      </c>
      <c r="I1257">
        <f>-(Results[[#This Row],[Away Final]]-Results[[#This Row],[Home Final]])</f>
        <v>9</v>
      </c>
      <c r="J1257">
        <f>IF(Results[[#This Row],[Away_Actual]]&lt;Results[[#This Row],[away_spread]],1,0)</f>
        <v>1</v>
      </c>
    </row>
    <row r="1258" spans="1:10">
      <c r="A1258" s="17">
        <v>44905</v>
      </c>
      <c r="B1258" t="s">
        <v>237</v>
      </c>
      <c r="C1258">
        <v>66</v>
      </c>
      <c r="D1258">
        <v>1000</v>
      </c>
      <c r="E1258" t="s">
        <v>17</v>
      </c>
      <c r="F1258">
        <v>91</v>
      </c>
      <c r="G1258">
        <v>-2000</v>
      </c>
      <c r="H1258">
        <v>16</v>
      </c>
      <c r="I1258">
        <f>-(Results[[#This Row],[Away Final]]-Results[[#This Row],[Home Final]])</f>
        <v>25</v>
      </c>
      <c r="J1258">
        <f>IF(Results[[#This Row],[Away_Actual]]&lt;Results[[#This Row],[away_spread]],1,0)</f>
        <v>0</v>
      </c>
    </row>
    <row r="1259" spans="1:10">
      <c r="A1259" s="17">
        <v>44905</v>
      </c>
      <c r="B1259" t="s">
        <v>425</v>
      </c>
      <c r="C1259">
        <v>69</v>
      </c>
      <c r="D1259">
        <v>195</v>
      </c>
      <c r="F1259">
        <v>64</v>
      </c>
      <c r="G1259">
        <v>-230</v>
      </c>
      <c r="H1259">
        <v>5.5</v>
      </c>
      <c r="I1259">
        <f>-(Results[[#This Row],[Away Final]]-Results[[#This Row],[Home Final]])</f>
        <v>-5</v>
      </c>
      <c r="J1259">
        <f>IF(Results[[#This Row],[Away_Actual]]&lt;Results[[#This Row],[away_spread]],1,0)</f>
        <v>1</v>
      </c>
    </row>
    <row r="1260" spans="1:10">
      <c r="A1260" s="17">
        <v>44905</v>
      </c>
      <c r="B1260" t="s">
        <v>52</v>
      </c>
      <c r="C1260">
        <v>84</v>
      </c>
      <c r="D1260">
        <v>210</v>
      </c>
      <c r="E1260" t="s">
        <v>328</v>
      </c>
      <c r="F1260">
        <v>89</v>
      </c>
      <c r="G1260">
        <v>-250</v>
      </c>
      <c r="H1260">
        <v>6</v>
      </c>
      <c r="I1260">
        <f>-(Results[[#This Row],[Away Final]]-Results[[#This Row],[Home Final]])</f>
        <v>5</v>
      </c>
      <c r="J1260">
        <f>IF(Results[[#This Row],[Away_Actual]]&lt;Results[[#This Row],[away_spread]],1,0)</f>
        <v>1</v>
      </c>
    </row>
    <row r="1261" spans="1:10">
      <c r="A1261" s="17">
        <v>44905</v>
      </c>
      <c r="B1261" t="s">
        <v>162</v>
      </c>
      <c r="C1261">
        <v>59</v>
      </c>
      <c r="D1261">
        <v>1400</v>
      </c>
      <c r="E1261" t="s">
        <v>29</v>
      </c>
      <c r="F1261">
        <v>95</v>
      </c>
      <c r="G1261">
        <v>-4000</v>
      </c>
      <c r="H1261">
        <v>19.5</v>
      </c>
      <c r="I1261">
        <f>-(Results[[#This Row],[Away Final]]-Results[[#This Row],[Home Final]])</f>
        <v>36</v>
      </c>
      <c r="J1261">
        <f>IF(Results[[#This Row],[Away_Actual]]&lt;Results[[#This Row],[away_spread]],1,0)</f>
        <v>0</v>
      </c>
    </row>
    <row r="1262" spans="1:10">
      <c r="A1262" s="17">
        <v>44905</v>
      </c>
      <c r="C1262">
        <v>64</v>
      </c>
      <c r="D1262">
        <v>290</v>
      </c>
      <c r="E1262" t="s">
        <v>164</v>
      </c>
      <c r="F1262">
        <v>83</v>
      </c>
      <c r="G1262">
        <v>-350</v>
      </c>
      <c r="H1262">
        <v>8</v>
      </c>
      <c r="I1262">
        <f>-(Results[[#This Row],[Away Final]]-Results[[#This Row],[Home Final]])</f>
        <v>19</v>
      </c>
      <c r="J1262">
        <f>IF(Results[[#This Row],[Away_Actual]]&lt;Results[[#This Row],[away_spread]],1,0)</f>
        <v>0</v>
      </c>
    </row>
    <row r="1263" spans="1:10">
      <c r="A1263" s="17">
        <v>44905</v>
      </c>
      <c r="B1263" t="s">
        <v>330</v>
      </c>
      <c r="C1263">
        <v>67</v>
      </c>
      <c r="D1263">
        <v>800</v>
      </c>
      <c r="E1263" t="s">
        <v>257</v>
      </c>
      <c r="F1263">
        <v>82</v>
      </c>
      <c r="G1263">
        <v>-1400</v>
      </c>
      <c r="H1263">
        <v>13.5</v>
      </c>
      <c r="I1263">
        <f>-(Results[[#This Row],[Away Final]]-Results[[#This Row],[Home Final]])</f>
        <v>15</v>
      </c>
      <c r="J1263">
        <f>IF(Results[[#This Row],[Away_Actual]]&lt;Results[[#This Row],[away_spread]],1,0)</f>
        <v>0</v>
      </c>
    </row>
    <row r="1264" spans="1:10">
      <c r="A1264" s="17">
        <v>44905</v>
      </c>
      <c r="B1264" t="s">
        <v>347</v>
      </c>
      <c r="C1264">
        <v>63</v>
      </c>
      <c r="D1264">
        <v>350</v>
      </c>
      <c r="E1264" t="s">
        <v>253</v>
      </c>
      <c r="F1264">
        <v>81</v>
      </c>
      <c r="G1264">
        <v>-420</v>
      </c>
      <c r="H1264">
        <v>8</v>
      </c>
      <c r="I1264">
        <f>-(Results[[#This Row],[Away Final]]-Results[[#This Row],[Home Final]])</f>
        <v>18</v>
      </c>
      <c r="J1264">
        <f>IF(Results[[#This Row],[Away_Actual]]&lt;Results[[#This Row],[away_spread]],1,0)</f>
        <v>0</v>
      </c>
    </row>
    <row r="1265" spans="1:10">
      <c r="A1265" s="17">
        <v>44905</v>
      </c>
      <c r="C1265">
        <v>73</v>
      </c>
      <c r="D1265">
        <v>300</v>
      </c>
      <c r="E1265" t="s">
        <v>105</v>
      </c>
      <c r="F1265">
        <v>91</v>
      </c>
      <c r="G1265">
        <v>-360</v>
      </c>
      <c r="H1265">
        <v>7.5</v>
      </c>
      <c r="I1265">
        <f>-(Results[[#This Row],[Away Final]]-Results[[#This Row],[Home Final]])</f>
        <v>18</v>
      </c>
      <c r="J1265">
        <f>IF(Results[[#This Row],[Away_Actual]]&lt;Results[[#This Row],[away_spread]],1,0)</f>
        <v>0</v>
      </c>
    </row>
    <row r="1266" spans="1:10">
      <c r="A1266" s="17">
        <v>44905</v>
      </c>
      <c r="B1266" t="s">
        <v>69</v>
      </c>
      <c r="C1266">
        <v>67</v>
      </c>
      <c r="D1266">
        <v>-120</v>
      </c>
      <c r="E1266" t="s">
        <v>361</v>
      </c>
      <c r="F1266">
        <v>53</v>
      </c>
      <c r="G1266">
        <v>100</v>
      </c>
      <c r="H1266">
        <v>-1</v>
      </c>
      <c r="I1266">
        <f>-(Results[[#This Row],[Away Final]]-Results[[#This Row],[Home Final]])</f>
        <v>-14</v>
      </c>
      <c r="J1266">
        <f>IF(Results[[#This Row],[Away_Actual]]&lt;Results[[#This Row],[away_spread]],1,0)</f>
        <v>1</v>
      </c>
    </row>
    <row r="1267" spans="1:10">
      <c r="A1267" s="17">
        <v>44905</v>
      </c>
      <c r="B1267" t="s">
        <v>130</v>
      </c>
      <c r="C1267">
        <v>58</v>
      </c>
      <c r="D1267">
        <v>-140</v>
      </c>
      <c r="E1267" t="s">
        <v>115</v>
      </c>
      <c r="F1267">
        <v>69</v>
      </c>
      <c r="G1267">
        <v>120</v>
      </c>
      <c r="H1267">
        <v>-2.5</v>
      </c>
      <c r="I1267">
        <f>-(Results[[#This Row],[Away Final]]-Results[[#This Row],[Home Final]])</f>
        <v>11</v>
      </c>
      <c r="J1267">
        <f>IF(Results[[#This Row],[Away_Actual]]&lt;Results[[#This Row],[away_spread]],1,0)</f>
        <v>0</v>
      </c>
    </row>
    <row r="1268" spans="1:10">
      <c r="A1268" s="17">
        <v>44905</v>
      </c>
      <c r="B1268" t="s">
        <v>364</v>
      </c>
      <c r="C1268">
        <v>53</v>
      </c>
      <c r="D1268">
        <v>120</v>
      </c>
      <c r="E1268" t="s">
        <v>358</v>
      </c>
      <c r="F1268">
        <v>81</v>
      </c>
      <c r="G1268">
        <v>-140</v>
      </c>
      <c r="H1268">
        <v>2.5</v>
      </c>
      <c r="I1268">
        <f>-(Results[[#This Row],[Away Final]]-Results[[#This Row],[Home Final]])</f>
        <v>28</v>
      </c>
      <c r="J1268">
        <f>IF(Results[[#This Row],[Away_Actual]]&lt;Results[[#This Row],[away_spread]],1,0)</f>
        <v>0</v>
      </c>
    </row>
    <row r="1269" spans="1:10">
      <c r="A1269" s="17">
        <v>44905</v>
      </c>
      <c r="C1269">
        <v>62</v>
      </c>
      <c r="D1269">
        <v>-125</v>
      </c>
      <c r="E1269" t="s">
        <v>279</v>
      </c>
      <c r="F1269">
        <v>56</v>
      </c>
      <c r="G1269">
        <v>105</v>
      </c>
      <c r="H1269">
        <v>-1</v>
      </c>
      <c r="I1269">
        <f>-(Results[[#This Row],[Away Final]]-Results[[#This Row],[Home Final]])</f>
        <v>-6</v>
      </c>
      <c r="J1269">
        <f>IF(Results[[#This Row],[Away_Actual]]&lt;Results[[#This Row],[away_spread]],1,0)</f>
        <v>1</v>
      </c>
    </row>
    <row r="1270" spans="1:10">
      <c r="A1270" s="17">
        <v>44905</v>
      </c>
      <c r="B1270" t="s">
        <v>258</v>
      </c>
      <c r="C1270">
        <v>57</v>
      </c>
      <c r="D1270">
        <v>-230</v>
      </c>
      <c r="E1270" t="s">
        <v>31</v>
      </c>
      <c r="F1270">
        <v>79</v>
      </c>
      <c r="G1270">
        <v>195</v>
      </c>
      <c r="H1270">
        <v>-5.5</v>
      </c>
      <c r="I1270">
        <f>-(Results[[#This Row],[Away Final]]-Results[[#This Row],[Home Final]])</f>
        <v>22</v>
      </c>
      <c r="J1270">
        <f>IF(Results[[#This Row],[Away_Actual]]&lt;Results[[#This Row],[away_spread]],1,0)</f>
        <v>0</v>
      </c>
    </row>
    <row r="1271" spans="1:10">
      <c r="A1271" s="17">
        <v>44905</v>
      </c>
      <c r="B1271" t="s">
        <v>226</v>
      </c>
      <c r="C1271">
        <v>65</v>
      </c>
      <c r="D1271">
        <v>-350</v>
      </c>
      <c r="E1271" t="s">
        <v>317</v>
      </c>
      <c r="F1271">
        <v>62</v>
      </c>
      <c r="G1271">
        <v>290</v>
      </c>
      <c r="H1271">
        <v>-7.5</v>
      </c>
      <c r="I1271">
        <f>-(Results[[#This Row],[Away Final]]-Results[[#This Row],[Home Final]])</f>
        <v>-3</v>
      </c>
      <c r="J1271">
        <f>IF(Results[[#This Row],[Away_Actual]]&lt;Results[[#This Row],[away_spread]],1,0)</f>
        <v>0</v>
      </c>
    </row>
    <row r="1272" spans="1:10">
      <c r="A1272" s="17">
        <v>44905</v>
      </c>
      <c r="B1272" t="s">
        <v>59</v>
      </c>
      <c r="C1272">
        <v>69</v>
      </c>
      <c r="D1272">
        <v>400</v>
      </c>
      <c r="E1272" t="s">
        <v>278</v>
      </c>
      <c r="F1272">
        <v>88</v>
      </c>
      <c r="G1272">
        <v>-500</v>
      </c>
      <c r="H1272">
        <v>10</v>
      </c>
      <c r="I1272">
        <f>-(Results[[#This Row],[Away Final]]-Results[[#This Row],[Home Final]])</f>
        <v>19</v>
      </c>
      <c r="J1272">
        <f>IF(Results[[#This Row],[Away_Actual]]&lt;Results[[#This Row],[away_spread]],1,0)</f>
        <v>0</v>
      </c>
    </row>
    <row r="1273" spans="1:10">
      <c r="A1273" s="17">
        <v>44905</v>
      </c>
      <c r="B1273" t="s">
        <v>380</v>
      </c>
      <c r="C1273">
        <v>83</v>
      </c>
      <c r="D1273">
        <v>-255</v>
      </c>
      <c r="E1273" t="s">
        <v>352</v>
      </c>
      <c r="F1273">
        <v>71</v>
      </c>
      <c r="G1273">
        <v>215</v>
      </c>
      <c r="H1273">
        <v>-5.5</v>
      </c>
      <c r="I1273">
        <f>-(Results[[#This Row],[Away Final]]-Results[[#This Row],[Home Final]])</f>
        <v>-12</v>
      </c>
      <c r="J1273">
        <f>IF(Results[[#This Row],[Away_Actual]]&lt;Results[[#This Row],[away_spread]],1,0)</f>
        <v>1</v>
      </c>
    </row>
    <row r="1274" spans="1:10">
      <c r="A1274" s="17">
        <v>44905</v>
      </c>
      <c r="B1274" t="s">
        <v>157</v>
      </c>
      <c r="C1274">
        <v>61</v>
      </c>
      <c r="D1274">
        <v>850</v>
      </c>
      <c r="E1274" t="s">
        <v>271</v>
      </c>
      <c r="F1274">
        <v>98</v>
      </c>
      <c r="G1274">
        <v>-1500</v>
      </c>
      <c r="H1274">
        <v>15</v>
      </c>
      <c r="I1274">
        <f>-(Results[[#This Row],[Away Final]]-Results[[#This Row],[Home Final]])</f>
        <v>37</v>
      </c>
      <c r="J1274">
        <f>IF(Results[[#This Row],[Away_Actual]]&lt;Results[[#This Row],[away_spread]],1,0)</f>
        <v>0</v>
      </c>
    </row>
    <row r="1275" spans="1:10">
      <c r="A1275" s="17">
        <v>44905</v>
      </c>
      <c r="B1275" t="s">
        <v>282</v>
      </c>
      <c r="C1275">
        <v>67</v>
      </c>
      <c r="D1275">
        <v>-420</v>
      </c>
      <c r="E1275" t="s">
        <v>172</v>
      </c>
      <c r="F1275">
        <v>58</v>
      </c>
      <c r="G1275">
        <v>350</v>
      </c>
      <c r="H1275">
        <v>-8.5</v>
      </c>
      <c r="I1275">
        <f>-(Results[[#This Row],[Away Final]]-Results[[#This Row],[Home Final]])</f>
        <v>-9</v>
      </c>
      <c r="J1275">
        <f>IF(Results[[#This Row],[Away_Actual]]&lt;Results[[#This Row],[away_spread]],1,0)</f>
        <v>1</v>
      </c>
    </row>
    <row r="1276" spans="1:10">
      <c r="A1276" s="17">
        <v>44905</v>
      </c>
      <c r="B1276" t="s">
        <v>33</v>
      </c>
      <c r="C1276">
        <v>79</v>
      </c>
      <c r="D1276">
        <v>-190</v>
      </c>
      <c r="E1276" t="s">
        <v>93</v>
      </c>
      <c r="F1276">
        <v>75</v>
      </c>
      <c r="G1276">
        <v>170</v>
      </c>
      <c r="H1276">
        <v>-4.5</v>
      </c>
      <c r="I1276">
        <f>-(Results[[#This Row],[Away Final]]-Results[[#This Row],[Home Final]])</f>
        <v>-4</v>
      </c>
      <c r="J1276">
        <f>IF(Results[[#This Row],[Away_Actual]]&lt;Results[[#This Row],[away_spread]],1,0)</f>
        <v>0</v>
      </c>
    </row>
    <row r="1277" spans="1:10">
      <c r="A1277" s="17">
        <v>44905</v>
      </c>
      <c r="B1277" t="s">
        <v>386</v>
      </c>
      <c r="C1277">
        <v>80</v>
      </c>
      <c r="D1277">
        <v>-165</v>
      </c>
      <c r="E1277" t="s">
        <v>228</v>
      </c>
      <c r="F1277">
        <v>77</v>
      </c>
      <c r="G1277">
        <v>145</v>
      </c>
      <c r="H1277">
        <v>-3.5</v>
      </c>
      <c r="I1277">
        <f>-(Results[[#This Row],[Away Final]]-Results[[#This Row],[Home Final]])</f>
        <v>-3</v>
      </c>
      <c r="J1277">
        <f>IF(Results[[#This Row],[Away_Actual]]&lt;Results[[#This Row],[away_spread]],1,0)</f>
        <v>0</v>
      </c>
    </row>
    <row r="1278" spans="1:10">
      <c r="A1278" s="17">
        <v>44905</v>
      </c>
      <c r="C1278">
        <v>64</v>
      </c>
      <c r="D1278">
        <v>3040</v>
      </c>
      <c r="E1278" t="s">
        <v>374</v>
      </c>
      <c r="F1278">
        <v>87</v>
      </c>
      <c r="G1278">
        <v>-6040</v>
      </c>
      <c r="H1278">
        <v>26.5</v>
      </c>
      <c r="I1278">
        <f>-(Results[[#This Row],[Away Final]]-Results[[#This Row],[Home Final]])</f>
        <v>23</v>
      </c>
      <c r="J1278">
        <f>IF(Results[[#This Row],[Away_Actual]]&lt;Results[[#This Row],[away_spread]],1,0)</f>
        <v>1</v>
      </c>
    </row>
    <row r="1279" spans="1:10">
      <c r="A1279" s="17">
        <v>44905</v>
      </c>
      <c r="B1279" t="s">
        <v>121</v>
      </c>
      <c r="C1279">
        <v>71</v>
      </c>
      <c r="D1279">
        <v>300</v>
      </c>
      <c r="F1279">
        <v>65</v>
      </c>
      <c r="G1279">
        <v>-360</v>
      </c>
      <c r="H1279">
        <v>8.5</v>
      </c>
      <c r="I1279">
        <f>-(Results[[#This Row],[Away Final]]-Results[[#This Row],[Home Final]])</f>
        <v>-6</v>
      </c>
      <c r="J1279">
        <f>IF(Results[[#This Row],[Away_Actual]]&lt;Results[[#This Row],[away_spread]],1,0)</f>
        <v>1</v>
      </c>
    </row>
    <row r="1280" spans="1:10">
      <c r="A1280" s="17">
        <v>44905</v>
      </c>
      <c r="B1280" t="s">
        <v>247</v>
      </c>
      <c r="C1280">
        <v>68</v>
      </c>
      <c r="D1280">
        <v>1100</v>
      </c>
      <c r="E1280" t="s">
        <v>274</v>
      </c>
      <c r="F1280">
        <v>69</v>
      </c>
      <c r="G1280">
        <v>-2500</v>
      </c>
      <c r="H1280">
        <v>17</v>
      </c>
      <c r="I1280">
        <f>-(Results[[#This Row],[Away Final]]-Results[[#This Row],[Home Final]])</f>
        <v>1</v>
      </c>
      <c r="J1280">
        <f>IF(Results[[#This Row],[Away_Actual]]&lt;Results[[#This Row],[away_spread]],1,0)</f>
        <v>1</v>
      </c>
    </row>
    <row r="1281" spans="1:10">
      <c r="A1281" s="17">
        <v>44905</v>
      </c>
      <c r="B1281" t="s">
        <v>339</v>
      </c>
      <c r="C1281">
        <v>53</v>
      </c>
      <c r="D1281">
        <v>400</v>
      </c>
      <c r="E1281" t="s">
        <v>16</v>
      </c>
      <c r="F1281">
        <v>75</v>
      </c>
      <c r="G1281">
        <v>-500</v>
      </c>
      <c r="H1281">
        <v>9.5</v>
      </c>
      <c r="I1281">
        <f>-(Results[[#This Row],[Away Final]]-Results[[#This Row],[Home Final]])</f>
        <v>22</v>
      </c>
      <c r="J1281">
        <f>IF(Results[[#This Row],[Away_Actual]]&lt;Results[[#This Row],[away_spread]],1,0)</f>
        <v>0</v>
      </c>
    </row>
    <row r="1282" spans="1:10">
      <c r="A1282" s="17">
        <v>44905</v>
      </c>
      <c r="B1282" t="s">
        <v>267</v>
      </c>
      <c r="C1282">
        <v>64</v>
      </c>
      <c r="D1282">
        <v>300</v>
      </c>
      <c r="E1282" t="s">
        <v>290</v>
      </c>
      <c r="F1282">
        <v>83</v>
      </c>
      <c r="G1282">
        <v>-360</v>
      </c>
      <c r="H1282">
        <v>8</v>
      </c>
      <c r="I1282">
        <f>-(Results[[#This Row],[Away Final]]-Results[[#This Row],[Home Final]])</f>
        <v>19</v>
      </c>
      <c r="J1282">
        <f>IF(Results[[#This Row],[Away_Actual]]&lt;Results[[#This Row],[away_spread]],1,0)</f>
        <v>0</v>
      </c>
    </row>
    <row r="1283" spans="1:10">
      <c r="A1283" s="17">
        <v>44905</v>
      </c>
      <c r="B1283" t="s">
        <v>132</v>
      </c>
      <c r="C1283">
        <v>59</v>
      </c>
      <c r="D1283">
        <v>1100</v>
      </c>
      <c r="E1283" t="s">
        <v>291</v>
      </c>
      <c r="F1283">
        <v>69</v>
      </c>
      <c r="G1283">
        <v>-2500</v>
      </c>
      <c r="H1283">
        <v>17</v>
      </c>
      <c r="I1283">
        <f>-(Results[[#This Row],[Away Final]]-Results[[#This Row],[Home Final]])</f>
        <v>10</v>
      </c>
      <c r="J1283">
        <f>IF(Results[[#This Row],[Away_Actual]]&lt;Results[[#This Row],[away_spread]],1,0)</f>
        <v>1</v>
      </c>
    </row>
    <row r="1284" spans="1:10">
      <c r="A1284" s="17">
        <v>44905</v>
      </c>
      <c r="B1284" t="s">
        <v>355</v>
      </c>
      <c r="C1284">
        <v>65</v>
      </c>
      <c r="D1284">
        <v>140</v>
      </c>
      <c r="E1284" t="s">
        <v>273</v>
      </c>
      <c r="F1284">
        <v>58</v>
      </c>
      <c r="G1284">
        <v>-160</v>
      </c>
      <c r="H1284">
        <v>3</v>
      </c>
      <c r="I1284">
        <f>-(Results[[#This Row],[Away Final]]-Results[[#This Row],[Home Final]])</f>
        <v>-7</v>
      </c>
      <c r="J1284">
        <f>IF(Results[[#This Row],[Away_Actual]]&lt;Results[[#This Row],[away_spread]],1,0)</f>
        <v>1</v>
      </c>
    </row>
    <row r="1285" spans="1:10">
      <c r="A1285" s="17">
        <v>44905</v>
      </c>
      <c r="B1285" t="s">
        <v>384</v>
      </c>
      <c r="C1285">
        <v>74</v>
      </c>
      <c r="D1285">
        <v>425</v>
      </c>
      <c r="E1285" t="s">
        <v>269</v>
      </c>
      <c r="F1285">
        <v>59</v>
      </c>
      <c r="G1285">
        <v>-575</v>
      </c>
      <c r="H1285">
        <v>10.5</v>
      </c>
      <c r="I1285">
        <f>-(Results[[#This Row],[Away Final]]-Results[[#This Row],[Home Final]])</f>
        <v>-15</v>
      </c>
      <c r="J1285">
        <f>IF(Results[[#This Row],[Away_Actual]]&lt;Results[[#This Row],[away_spread]],1,0)</f>
        <v>1</v>
      </c>
    </row>
    <row r="1286" spans="1:10">
      <c r="A1286" s="17">
        <v>44905</v>
      </c>
      <c r="B1286" t="s">
        <v>251</v>
      </c>
      <c r="C1286">
        <v>57</v>
      </c>
      <c r="D1286">
        <v>-190</v>
      </c>
      <c r="E1286" t="s">
        <v>131</v>
      </c>
      <c r="F1286">
        <v>77</v>
      </c>
      <c r="G1286">
        <v>170</v>
      </c>
      <c r="H1286">
        <v>-4.5</v>
      </c>
      <c r="I1286">
        <f>-(Results[[#This Row],[Away Final]]-Results[[#This Row],[Home Final]])</f>
        <v>20</v>
      </c>
      <c r="J1286">
        <f>IF(Results[[#This Row],[Away_Actual]]&lt;Results[[#This Row],[away_spread]],1,0)</f>
        <v>0</v>
      </c>
    </row>
    <row r="1287" spans="1:10">
      <c r="A1287" s="17">
        <v>44905</v>
      </c>
      <c r="B1287" t="s">
        <v>103</v>
      </c>
      <c r="C1287">
        <v>73</v>
      </c>
      <c r="D1287">
        <v>170</v>
      </c>
      <c r="E1287" t="s">
        <v>20</v>
      </c>
      <c r="F1287">
        <v>80</v>
      </c>
      <c r="G1287">
        <v>-190</v>
      </c>
      <c r="H1287">
        <v>4.5</v>
      </c>
      <c r="I1287">
        <f>-(Results[[#This Row],[Away Final]]-Results[[#This Row],[Home Final]])</f>
        <v>7</v>
      </c>
      <c r="J1287">
        <f>IF(Results[[#This Row],[Away_Actual]]&lt;Results[[#This Row],[away_spread]],1,0)</f>
        <v>0</v>
      </c>
    </row>
    <row r="1288" spans="1:10">
      <c r="A1288" s="17">
        <v>44905</v>
      </c>
      <c r="B1288" t="s">
        <v>58</v>
      </c>
      <c r="C1288">
        <v>52</v>
      </c>
      <c r="D1288">
        <v>-140</v>
      </c>
      <c r="E1288" t="s">
        <v>320</v>
      </c>
      <c r="F1288">
        <v>82</v>
      </c>
      <c r="G1288">
        <v>120</v>
      </c>
      <c r="H1288">
        <v>-2.5</v>
      </c>
      <c r="I1288">
        <f>-(Results[[#This Row],[Away Final]]-Results[[#This Row],[Home Final]])</f>
        <v>30</v>
      </c>
      <c r="J1288">
        <f>IF(Results[[#This Row],[Away_Actual]]&lt;Results[[#This Row],[away_spread]],1,0)</f>
        <v>0</v>
      </c>
    </row>
    <row r="1289" spans="1:10">
      <c r="A1289" s="17">
        <v>44905</v>
      </c>
      <c r="B1289" t="s">
        <v>398</v>
      </c>
      <c r="C1289">
        <v>80</v>
      </c>
      <c r="D1289">
        <v>290</v>
      </c>
      <c r="E1289" t="s">
        <v>684</v>
      </c>
      <c r="F1289">
        <v>82</v>
      </c>
      <c r="G1289">
        <v>-350</v>
      </c>
      <c r="H1289">
        <v>8</v>
      </c>
      <c r="I1289">
        <f>-(Results[[#This Row],[Away Final]]-Results[[#This Row],[Home Final]])</f>
        <v>2</v>
      </c>
      <c r="J1289">
        <f>IF(Results[[#This Row],[Away_Actual]]&lt;Results[[#This Row],[away_spread]],1,0)</f>
        <v>1</v>
      </c>
    </row>
    <row r="1290" spans="1:10">
      <c r="A1290" s="17">
        <v>44905</v>
      </c>
      <c r="B1290" t="s">
        <v>244</v>
      </c>
      <c r="C1290">
        <v>57</v>
      </c>
      <c r="D1290">
        <v>195</v>
      </c>
      <c r="F1290">
        <v>73</v>
      </c>
      <c r="G1290">
        <v>-230</v>
      </c>
      <c r="H1290">
        <v>5.5</v>
      </c>
      <c r="I1290">
        <f>-(Results[[#This Row],[Away Final]]-Results[[#This Row],[Home Final]])</f>
        <v>16</v>
      </c>
      <c r="J1290">
        <f>IF(Results[[#This Row],[Away_Actual]]&lt;Results[[#This Row],[away_spread]],1,0)</f>
        <v>0</v>
      </c>
    </row>
    <row r="1291" spans="1:10">
      <c r="A1291" s="17">
        <v>44905</v>
      </c>
      <c r="B1291" t="s">
        <v>398</v>
      </c>
      <c r="C1291">
        <v>80</v>
      </c>
      <c r="D1291">
        <v>290</v>
      </c>
      <c r="E1291" t="s">
        <v>159</v>
      </c>
      <c r="F1291">
        <v>82</v>
      </c>
      <c r="G1291">
        <v>-350</v>
      </c>
      <c r="H1291">
        <v>8</v>
      </c>
      <c r="I1291">
        <f>-(Results[[#This Row],[Away Final]]-Results[[#This Row],[Home Final]])</f>
        <v>2</v>
      </c>
      <c r="J1291">
        <f>IF(Results[[#This Row],[Away_Actual]]&lt;Results[[#This Row],[away_spread]],1,0)</f>
        <v>1</v>
      </c>
    </row>
    <row r="1292" spans="1:10">
      <c r="A1292" s="17">
        <v>44905</v>
      </c>
      <c r="B1292" t="s">
        <v>113</v>
      </c>
      <c r="C1292">
        <v>64</v>
      </c>
      <c r="D1292">
        <v>700</v>
      </c>
      <c r="E1292" t="s">
        <v>110</v>
      </c>
      <c r="F1292">
        <v>87</v>
      </c>
      <c r="G1292">
        <v>-1100</v>
      </c>
      <c r="H1292">
        <v>13.5</v>
      </c>
      <c r="I1292">
        <f>-(Results[[#This Row],[Away Final]]-Results[[#This Row],[Home Final]])</f>
        <v>23</v>
      </c>
      <c r="J1292">
        <f>IF(Results[[#This Row],[Away_Actual]]&lt;Results[[#This Row],[away_spread]],1,0)</f>
        <v>0</v>
      </c>
    </row>
    <row r="1293" spans="1:10">
      <c r="A1293" s="17">
        <v>44905</v>
      </c>
      <c r="B1293" t="s">
        <v>686</v>
      </c>
      <c r="C1293">
        <v>54</v>
      </c>
      <c r="D1293">
        <v>525</v>
      </c>
      <c r="E1293" t="s">
        <v>203</v>
      </c>
      <c r="F1293">
        <v>82</v>
      </c>
      <c r="G1293">
        <v>-750</v>
      </c>
      <c r="H1293">
        <v>12</v>
      </c>
      <c r="I1293">
        <f>-(Results[[#This Row],[Away Final]]-Results[[#This Row],[Home Final]])</f>
        <v>28</v>
      </c>
      <c r="J1293">
        <f>IF(Results[[#This Row],[Away_Actual]]&lt;Results[[#This Row],[away_spread]],1,0)</f>
        <v>0</v>
      </c>
    </row>
    <row r="1294" spans="1:10">
      <c r="A1294" s="17">
        <v>44905</v>
      </c>
      <c r="B1294" t="s">
        <v>404</v>
      </c>
      <c r="C1294">
        <v>95</v>
      </c>
      <c r="D1294">
        <v>-175</v>
      </c>
      <c r="E1294" t="s">
        <v>122</v>
      </c>
      <c r="F1294">
        <v>67</v>
      </c>
      <c r="G1294">
        <v>155</v>
      </c>
      <c r="H1294">
        <v>-3.5</v>
      </c>
      <c r="I1294">
        <f>-(Results[[#This Row],[Away Final]]-Results[[#This Row],[Home Final]])</f>
        <v>-28</v>
      </c>
      <c r="J1294">
        <f>IF(Results[[#This Row],[Away_Actual]]&lt;Results[[#This Row],[away_spread]],1,0)</f>
        <v>1</v>
      </c>
    </row>
    <row r="1295" spans="1:10">
      <c r="A1295" s="17">
        <v>44905</v>
      </c>
      <c r="B1295" t="s">
        <v>135</v>
      </c>
      <c r="C1295">
        <v>75</v>
      </c>
      <c r="D1295">
        <v>320</v>
      </c>
      <c r="E1295" t="s">
        <v>184</v>
      </c>
      <c r="F1295">
        <v>64</v>
      </c>
      <c r="G1295">
        <v>-380</v>
      </c>
      <c r="H1295">
        <v>8.5</v>
      </c>
      <c r="I1295">
        <f>-(Results[[#This Row],[Away Final]]-Results[[#This Row],[Home Final]])</f>
        <v>-11</v>
      </c>
      <c r="J1295">
        <f>IF(Results[[#This Row],[Away_Actual]]&lt;Results[[#This Row],[away_spread]],1,0)</f>
        <v>1</v>
      </c>
    </row>
    <row r="1296" spans="1:10">
      <c r="A1296" s="17">
        <v>44905</v>
      </c>
      <c r="B1296" t="s">
        <v>294</v>
      </c>
      <c r="C1296">
        <v>75</v>
      </c>
      <c r="D1296">
        <v>320</v>
      </c>
      <c r="E1296" t="s">
        <v>184</v>
      </c>
      <c r="F1296">
        <v>64</v>
      </c>
      <c r="G1296">
        <v>-380</v>
      </c>
      <c r="H1296">
        <v>8.5</v>
      </c>
      <c r="I1296">
        <f>-(Results[[#This Row],[Away Final]]-Results[[#This Row],[Home Final]])</f>
        <v>-11</v>
      </c>
      <c r="J1296">
        <f>IF(Results[[#This Row],[Away_Actual]]&lt;Results[[#This Row],[away_spread]],1,0)</f>
        <v>1</v>
      </c>
    </row>
    <row r="1297" spans="1:10">
      <c r="A1297" s="17">
        <v>44905</v>
      </c>
      <c r="B1297" t="s">
        <v>68</v>
      </c>
      <c r="C1297">
        <v>70</v>
      </c>
      <c r="D1297">
        <v>210</v>
      </c>
      <c r="E1297" t="s">
        <v>124</v>
      </c>
      <c r="F1297">
        <v>81</v>
      </c>
      <c r="G1297">
        <v>-250</v>
      </c>
      <c r="H1297">
        <v>6</v>
      </c>
      <c r="I1297">
        <f>-(Results[[#This Row],[Away Final]]-Results[[#This Row],[Home Final]])</f>
        <v>11</v>
      </c>
      <c r="J1297">
        <f>IF(Results[[#This Row],[Away_Actual]]&lt;Results[[#This Row],[away_spread]],1,0)</f>
        <v>0</v>
      </c>
    </row>
    <row r="1298" spans="1:10">
      <c r="A1298" s="17">
        <v>44905</v>
      </c>
      <c r="B1298" t="s">
        <v>24</v>
      </c>
      <c r="C1298">
        <v>69</v>
      </c>
      <c r="D1298">
        <v>-360</v>
      </c>
      <c r="E1298" t="s">
        <v>167</v>
      </c>
      <c r="F1298">
        <v>60</v>
      </c>
      <c r="G1298">
        <v>300</v>
      </c>
      <c r="H1298">
        <v>-8.5</v>
      </c>
      <c r="I1298">
        <f>-(Results[[#This Row],[Away Final]]-Results[[#This Row],[Home Final]])</f>
        <v>-9</v>
      </c>
      <c r="J1298">
        <f>IF(Results[[#This Row],[Away_Actual]]&lt;Results[[#This Row],[away_spread]],1,0)</f>
        <v>1</v>
      </c>
    </row>
    <row r="1299" spans="1:10">
      <c r="A1299" s="17">
        <v>44905</v>
      </c>
      <c r="B1299" t="s">
        <v>408</v>
      </c>
      <c r="C1299">
        <v>65</v>
      </c>
      <c r="D1299">
        <v>310</v>
      </c>
      <c r="E1299" t="s">
        <v>217</v>
      </c>
      <c r="F1299">
        <v>78</v>
      </c>
      <c r="G1299">
        <v>-370</v>
      </c>
      <c r="H1299">
        <v>8.5</v>
      </c>
      <c r="I1299">
        <f>-(Results[[#This Row],[Away Final]]-Results[[#This Row],[Home Final]])</f>
        <v>13</v>
      </c>
      <c r="J1299">
        <f>IF(Results[[#This Row],[Away_Actual]]&lt;Results[[#This Row],[away_spread]],1,0)</f>
        <v>0</v>
      </c>
    </row>
    <row r="1300" spans="1:10">
      <c r="A1300" s="17">
        <v>44905</v>
      </c>
      <c r="B1300" t="s">
        <v>173</v>
      </c>
      <c r="C1300">
        <v>60</v>
      </c>
      <c r="D1300">
        <v>270</v>
      </c>
      <c r="E1300" t="s">
        <v>160</v>
      </c>
      <c r="F1300">
        <v>64</v>
      </c>
      <c r="G1300">
        <v>-330</v>
      </c>
      <c r="H1300">
        <v>7.5</v>
      </c>
      <c r="I1300">
        <f>-(Results[[#This Row],[Away Final]]-Results[[#This Row],[Home Final]])</f>
        <v>4</v>
      </c>
      <c r="J1300">
        <f>IF(Results[[#This Row],[Away_Actual]]&lt;Results[[#This Row],[away_spread]],1,0)</f>
        <v>1</v>
      </c>
    </row>
    <row r="1301" spans="1:10">
      <c r="A1301" s="17">
        <v>44905</v>
      </c>
      <c r="B1301" t="s">
        <v>197</v>
      </c>
      <c r="C1301">
        <v>70</v>
      </c>
      <c r="D1301">
        <v>240</v>
      </c>
      <c r="E1301" t="s">
        <v>504</v>
      </c>
      <c r="F1301">
        <v>91</v>
      </c>
      <c r="G1301">
        <v>-280</v>
      </c>
      <c r="H1301">
        <v>6</v>
      </c>
      <c r="I1301">
        <f>-(Results[[#This Row],[Away Final]]-Results[[#This Row],[Home Final]])</f>
        <v>21</v>
      </c>
      <c r="J1301">
        <f>IF(Results[[#This Row],[Away_Actual]]&lt;Results[[#This Row],[away_spread]],1,0)</f>
        <v>0</v>
      </c>
    </row>
    <row r="1302" spans="1:10">
      <c r="A1302" s="17">
        <v>44905</v>
      </c>
      <c r="B1302" t="s">
        <v>147</v>
      </c>
      <c r="C1302">
        <v>74</v>
      </c>
      <c r="D1302">
        <v>-135</v>
      </c>
      <c r="E1302" t="s">
        <v>201</v>
      </c>
      <c r="F1302">
        <v>76</v>
      </c>
      <c r="G1302">
        <v>115</v>
      </c>
      <c r="H1302">
        <v>-2</v>
      </c>
      <c r="I1302">
        <f>-(Results[[#This Row],[Away Final]]-Results[[#This Row],[Home Final]])</f>
        <v>2</v>
      </c>
      <c r="J1302">
        <f>IF(Results[[#This Row],[Away_Actual]]&lt;Results[[#This Row],[away_spread]],1,0)</f>
        <v>0</v>
      </c>
    </row>
    <row r="1303" spans="1:10">
      <c r="A1303" s="17">
        <v>44905</v>
      </c>
      <c r="B1303" t="s">
        <v>134</v>
      </c>
      <c r="C1303">
        <v>72</v>
      </c>
      <c r="D1303">
        <v>-200</v>
      </c>
      <c r="E1303" t="s">
        <v>206</v>
      </c>
      <c r="F1303">
        <v>76</v>
      </c>
      <c r="G1303">
        <v>175</v>
      </c>
      <c r="H1303">
        <v>-4.5</v>
      </c>
      <c r="I1303">
        <f>-(Results[[#This Row],[Away Final]]-Results[[#This Row],[Home Final]])</f>
        <v>4</v>
      </c>
      <c r="J1303">
        <f>IF(Results[[#This Row],[Away_Actual]]&lt;Results[[#This Row],[away_spread]],1,0)</f>
        <v>0</v>
      </c>
    </row>
    <row r="1304" spans="1:10">
      <c r="A1304" s="17">
        <v>44905</v>
      </c>
      <c r="C1304">
        <v>80</v>
      </c>
      <c r="D1304">
        <v>-300</v>
      </c>
      <c r="E1304" t="s">
        <v>400</v>
      </c>
      <c r="F1304">
        <v>78</v>
      </c>
      <c r="G1304">
        <v>250</v>
      </c>
      <c r="H1304">
        <v>-6.5</v>
      </c>
      <c r="I1304">
        <f>-(Results[[#This Row],[Away Final]]-Results[[#This Row],[Home Final]])</f>
        <v>-2</v>
      </c>
      <c r="J1304">
        <f>IF(Results[[#This Row],[Away_Actual]]&lt;Results[[#This Row],[away_spread]],1,0)</f>
        <v>0</v>
      </c>
    </row>
    <row r="1305" spans="1:10">
      <c r="A1305" s="17">
        <v>44905</v>
      </c>
      <c r="C1305">
        <v>76</v>
      </c>
      <c r="D1305">
        <v>1500</v>
      </c>
      <c r="E1305" t="s">
        <v>392</v>
      </c>
      <c r="F1305">
        <v>94</v>
      </c>
      <c r="G1305">
        <v>-5000</v>
      </c>
      <c r="H1305">
        <v>20.5</v>
      </c>
      <c r="I1305">
        <f>-(Results[[#This Row],[Away Final]]-Results[[#This Row],[Home Final]])</f>
        <v>18</v>
      </c>
      <c r="J1305">
        <f>IF(Results[[#This Row],[Away_Actual]]&lt;Results[[#This Row],[away_spread]],1,0)</f>
        <v>1</v>
      </c>
    </row>
    <row r="1306" spans="1:10">
      <c r="A1306" s="17">
        <v>44905</v>
      </c>
      <c r="B1306" t="s">
        <v>92</v>
      </c>
      <c r="C1306">
        <v>71</v>
      </c>
      <c r="D1306">
        <v>115</v>
      </c>
      <c r="E1306" t="s">
        <v>158</v>
      </c>
      <c r="F1306">
        <v>77</v>
      </c>
      <c r="G1306">
        <v>-135</v>
      </c>
      <c r="H1306">
        <v>2.5</v>
      </c>
      <c r="I1306">
        <f>-(Results[[#This Row],[Away Final]]-Results[[#This Row],[Home Final]])</f>
        <v>6</v>
      </c>
      <c r="J1306">
        <f>IF(Results[[#This Row],[Away_Actual]]&lt;Results[[#This Row],[away_spread]],1,0)</f>
        <v>0</v>
      </c>
    </row>
    <row r="1307" spans="1:10">
      <c r="A1307" s="17">
        <v>44905</v>
      </c>
      <c r="B1307" t="s">
        <v>275</v>
      </c>
      <c r="C1307">
        <v>63</v>
      </c>
      <c r="D1307">
        <v>320</v>
      </c>
      <c r="E1307" t="s">
        <v>177</v>
      </c>
      <c r="F1307">
        <v>70</v>
      </c>
      <c r="G1307">
        <v>-380</v>
      </c>
      <c r="H1307">
        <v>8.5</v>
      </c>
      <c r="I1307">
        <f>-(Results[[#This Row],[Away Final]]-Results[[#This Row],[Home Final]])</f>
        <v>7</v>
      </c>
      <c r="J1307">
        <f>IF(Results[[#This Row],[Away_Actual]]&lt;Results[[#This Row],[away_spread]],1,0)</f>
        <v>1</v>
      </c>
    </row>
    <row r="1308" spans="1:10">
      <c r="A1308" s="17">
        <v>44905</v>
      </c>
      <c r="B1308" t="s">
        <v>289</v>
      </c>
      <c r="C1308">
        <v>59</v>
      </c>
      <c r="D1308">
        <v>650</v>
      </c>
      <c r="E1308" t="s">
        <v>104</v>
      </c>
      <c r="F1308">
        <v>75</v>
      </c>
      <c r="G1308">
        <v>-1000</v>
      </c>
      <c r="H1308">
        <v>13.5</v>
      </c>
      <c r="I1308">
        <f>-(Results[[#This Row],[Away Final]]-Results[[#This Row],[Home Final]])</f>
        <v>16</v>
      </c>
      <c r="J1308">
        <f>IF(Results[[#This Row],[Away_Actual]]&lt;Results[[#This Row],[away_spread]],1,0)</f>
        <v>0</v>
      </c>
    </row>
    <row r="1309" spans="1:10">
      <c r="A1309" s="17">
        <v>44905</v>
      </c>
      <c r="B1309" t="s">
        <v>182</v>
      </c>
      <c r="C1309">
        <v>80</v>
      </c>
      <c r="D1309">
        <v>-180</v>
      </c>
      <c r="E1309" t="s">
        <v>84</v>
      </c>
      <c r="F1309">
        <v>75</v>
      </c>
      <c r="G1309">
        <v>160</v>
      </c>
      <c r="H1309">
        <v>-4</v>
      </c>
      <c r="I1309">
        <f>-(Results[[#This Row],[Away Final]]-Results[[#This Row],[Home Final]])</f>
        <v>-5</v>
      </c>
      <c r="J1309">
        <f>IF(Results[[#This Row],[Away_Actual]]&lt;Results[[#This Row],[away_spread]],1,0)</f>
        <v>1</v>
      </c>
    </row>
    <row r="1310" spans="1:10">
      <c r="A1310" s="17">
        <v>44905</v>
      </c>
      <c r="C1310">
        <v>85</v>
      </c>
      <c r="D1310">
        <v>100</v>
      </c>
      <c r="E1310" t="s">
        <v>61</v>
      </c>
      <c r="F1310">
        <v>75</v>
      </c>
      <c r="G1310">
        <v>-120</v>
      </c>
      <c r="H1310">
        <v>1</v>
      </c>
      <c r="I1310">
        <f>-(Results[[#This Row],[Away Final]]-Results[[#This Row],[Home Final]])</f>
        <v>-10</v>
      </c>
      <c r="J1310">
        <f>IF(Results[[#This Row],[Away_Actual]]&lt;Results[[#This Row],[away_spread]],1,0)</f>
        <v>1</v>
      </c>
    </row>
    <row r="1311" spans="1:10">
      <c r="A1311" s="17">
        <v>44905</v>
      </c>
      <c r="B1311" t="s">
        <v>219</v>
      </c>
      <c r="C1311">
        <v>82</v>
      </c>
      <c r="D1311">
        <v>-380</v>
      </c>
      <c r="E1311" t="s">
        <v>256</v>
      </c>
      <c r="F1311">
        <v>58</v>
      </c>
      <c r="G1311">
        <v>320</v>
      </c>
      <c r="H1311">
        <v>-8.5</v>
      </c>
      <c r="I1311">
        <f>-(Results[[#This Row],[Away Final]]-Results[[#This Row],[Home Final]])</f>
        <v>-24</v>
      </c>
      <c r="J1311">
        <f>IF(Results[[#This Row],[Away_Actual]]&lt;Results[[#This Row],[away_spread]],1,0)</f>
        <v>1</v>
      </c>
    </row>
    <row r="1312" spans="1:10">
      <c r="A1312" s="17">
        <v>44905</v>
      </c>
      <c r="B1312" t="s">
        <v>83</v>
      </c>
      <c r="C1312">
        <v>76</v>
      </c>
      <c r="D1312">
        <v>320</v>
      </c>
      <c r="F1312">
        <v>77</v>
      </c>
      <c r="G1312">
        <v>-380</v>
      </c>
      <c r="H1312">
        <v>8.5</v>
      </c>
      <c r="I1312">
        <f>-(Results[[#This Row],[Away Final]]-Results[[#This Row],[Home Final]])</f>
        <v>1</v>
      </c>
      <c r="J1312">
        <f>IF(Results[[#This Row],[Away_Actual]]&lt;Results[[#This Row],[away_spread]],1,0)</f>
        <v>1</v>
      </c>
    </row>
    <row r="1313" spans="1:10">
      <c r="A1313" s="17">
        <v>44905</v>
      </c>
      <c r="B1313" t="s">
        <v>64</v>
      </c>
      <c r="C1313">
        <v>50</v>
      </c>
      <c r="D1313">
        <v>1000</v>
      </c>
      <c r="E1313" t="s">
        <v>221</v>
      </c>
      <c r="F1313">
        <v>68</v>
      </c>
      <c r="G1313">
        <v>-2000</v>
      </c>
      <c r="H1313">
        <v>16</v>
      </c>
      <c r="I1313">
        <f>-(Results[[#This Row],[Away Final]]-Results[[#This Row],[Home Final]])</f>
        <v>18</v>
      </c>
      <c r="J1313">
        <f>IF(Results[[#This Row],[Away_Actual]]&lt;Results[[#This Row],[away_spread]],1,0)</f>
        <v>0</v>
      </c>
    </row>
    <row r="1314" spans="1:10">
      <c r="A1314" s="17">
        <v>44905</v>
      </c>
      <c r="B1314" t="s">
        <v>259</v>
      </c>
      <c r="C1314">
        <v>70</v>
      </c>
      <c r="D1314">
        <v>125</v>
      </c>
      <c r="E1314" t="s">
        <v>133</v>
      </c>
      <c r="F1314">
        <v>74</v>
      </c>
      <c r="G1314">
        <v>-145</v>
      </c>
      <c r="H1314">
        <v>2.5</v>
      </c>
      <c r="I1314">
        <f>-(Results[[#This Row],[Away Final]]-Results[[#This Row],[Home Final]])</f>
        <v>4</v>
      </c>
      <c r="J1314">
        <f>IF(Results[[#This Row],[Away_Actual]]&lt;Results[[#This Row],[away_spread]],1,0)</f>
        <v>0</v>
      </c>
    </row>
    <row r="1315" spans="1:10">
      <c r="A1315" s="17">
        <v>44906</v>
      </c>
      <c r="B1315" t="s">
        <v>70</v>
      </c>
      <c r="C1315">
        <v>75</v>
      </c>
      <c r="D1315">
        <v>280</v>
      </c>
      <c r="E1315" t="s">
        <v>264</v>
      </c>
      <c r="F1315">
        <v>84</v>
      </c>
      <c r="G1315">
        <v>-340</v>
      </c>
      <c r="H1315">
        <v>7.5</v>
      </c>
      <c r="I1315">
        <f>-(Results[[#This Row],[Away Final]]-Results[[#This Row],[Home Final]])</f>
        <v>9</v>
      </c>
      <c r="J1315">
        <f>IF(Results[[#This Row],[Away_Actual]]&lt;Results[[#This Row],[away_spread]],1,0)</f>
        <v>0</v>
      </c>
    </row>
    <row r="1316" spans="1:10">
      <c r="A1316" s="17">
        <v>44906</v>
      </c>
      <c r="B1316" t="s">
        <v>151</v>
      </c>
      <c r="C1316">
        <v>51</v>
      </c>
      <c r="D1316">
        <v>1000</v>
      </c>
      <c r="E1316" t="s">
        <v>316</v>
      </c>
      <c r="F1316">
        <v>61</v>
      </c>
      <c r="G1316">
        <v>-2000</v>
      </c>
      <c r="H1316">
        <v>17</v>
      </c>
      <c r="I1316">
        <f>-(Results[[#This Row],[Away Final]]-Results[[#This Row],[Home Final]])</f>
        <v>10</v>
      </c>
      <c r="J1316">
        <f>IF(Results[[#This Row],[Away_Actual]]&lt;Results[[#This Row],[away_spread]],1,0)</f>
        <v>1</v>
      </c>
    </row>
    <row r="1317" spans="1:10">
      <c r="A1317" s="17">
        <v>44906</v>
      </c>
      <c r="B1317" t="s">
        <v>231</v>
      </c>
      <c r="C1317">
        <v>104</v>
      </c>
      <c r="D1317">
        <v>-380</v>
      </c>
      <c r="E1317" t="s">
        <v>245</v>
      </c>
      <c r="F1317">
        <v>97</v>
      </c>
      <c r="G1317">
        <v>320</v>
      </c>
      <c r="H1317">
        <v>-8.5</v>
      </c>
      <c r="I1317">
        <f>-(Results[[#This Row],[Away Final]]-Results[[#This Row],[Home Final]])</f>
        <v>-7</v>
      </c>
      <c r="J1317">
        <f>IF(Results[[#This Row],[Away_Actual]]&lt;Results[[#This Row],[away_spread]],1,0)</f>
        <v>0</v>
      </c>
    </row>
    <row r="1318" spans="1:10">
      <c r="A1318" s="17">
        <v>44906</v>
      </c>
      <c r="B1318" t="s">
        <v>229</v>
      </c>
      <c r="C1318">
        <v>71</v>
      </c>
      <c r="D1318">
        <v>170</v>
      </c>
      <c r="E1318" t="s">
        <v>262</v>
      </c>
      <c r="F1318">
        <v>73</v>
      </c>
      <c r="G1318">
        <v>-190</v>
      </c>
      <c r="H1318">
        <v>4.5</v>
      </c>
      <c r="I1318">
        <f>-(Results[[#This Row],[Away Final]]-Results[[#This Row],[Home Final]])</f>
        <v>2</v>
      </c>
      <c r="J1318">
        <f>IF(Results[[#This Row],[Away_Actual]]&lt;Results[[#This Row],[away_spread]],1,0)</f>
        <v>1</v>
      </c>
    </row>
    <row r="1319" spans="1:10">
      <c r="A1319" s="17">
        <v>44906</v>
      </c>
      <c r="B1319" t="s">
        <v>223</v>
      </c>
      <c r="C1319">
        <v>77</v>
      </c>
      <c r="D1319">
        <v>900</v>
      </c>
      <c r="E1319" t="s">
        <v>325</v>
      </c>
      <c r="F1319">
        <v>90</v>
      </c>
      <c r="G1319">
        <v>-1600</v>
      </c>
      <c r="H1319">
        <v>15</v>
      </c>
      <c r="I1319">
        <f>-(Results[[#This Row],[Away Final]]-Results[[#This Row],[Home Final]])</f>
        <v>13</v>
      </c>
      <c r="J1319">
        <f>IF(Results[[#This Row],[Away_Actual]]&lt;Results[[#This Row],[away_spread]],1,0)</f>
        <v>1</v>
      </c>
    </row>
    <row r="1320" spans="1:10">
      <c r="A1320" s="17">
        <v>44906</v>
      </c>
      <c r="B1320" t="s">
        <v>240</v>
      </c>
      <c r="C1320">
        <v>50</v>
      </c>
      <c r="D1320">
        <v>115</v>
      </c>
      <c r="E1320" t="s">
        <v>235</v>
      </c>
      <c r="F1320">
        <v>47</v>
      </c>
      <c r="G1320">
        <v>-135</v>
      </c>
      <c r="H1320">
        <v>2</v>
      </c>
      <c r="I1320">
        <f>-(Results[[#This Row],[Away Final]]-Results[[#This Row],[Home Final]])</f>
        <v>-3</v>
      </c>
      <c r="J1320">
        <f>IF(Results[[#This Row],[Away_Actual]]&lt;Results[[#This Row],[away_spread]],1,0)</f>
        <v>1</v>
      </c>
    </row>
    <row r="1321" spans="1:10">
      <c r="A1321" s="17">
        <v>44906</v>
      </c>
      <c r="B1321" t="s">
        <v>54</v>
      </c>
      <c r="C1321">
        <v>72</v>
      </c>
      <c r="D1321">
        <v>850</v>
      </c>
      <c r="E1321" t="s">
        <v>276</v>
      </c>
      <c r="F1321">
        <v>85</v>
      </c>
      <c r="G1321">
        <v>-1500</v>
      </c>
      <c r="H1321">
        <v>14.5</v>
      </c>
      <c r="I1321">
        <f>-(Results[[#This Row],[Away Final]]-Results[[#This Row],[Home Final]])</f>
        <v>13</v>
      </c>
      <c r="J1321">
        <f>IF(Results[[#This Row],[Away_Actual]]&lt;Results[[#This Row],[away_spread]],1,0)</f>
        <v>1</v>
      </c>
    </row>
    <row r="1322" spans="1:10">
      <c r="A1322" s="17">
        <v>44906</v>
      </c>
      <c r="B1322" t="s">
        <v>161</v>
      </c>
      <c r="C1322">
        <v>50</v>
      </c>
      <c r="D1322" t="s">
        <v>488</v>
      </c>
      <c r="E1322" t="s">
        <v>286</v>
      </c>
      <c r="F1322">
        <v>98</v>
      </c>
      <c r="G1322" t="s">
        <v>488</v>
      </c>
      <c r="H1322">
        <v>27</v>
      </c>
      <c r="I1322">
        <f>-(Results[[#This Row],[Away Final]]-Results[[#This Row],[Home Final]])</f>
        <v>48</v>
      </c>
      <c r="J1322">
        <f>IF(Results[[#This Row],[Away_Actual]]&lt;Results[[#This Row],[away_spread]],1,0)</f>
        <v>0</v>
      </c>
    </row>
    <row r="1323" spans="1:10">
      <c r="A1323" s="17">
        <v>44906</v>
      </c>
      <c r="B1323" t="s">
        <v>50</v>
      </c>
      <c r="C1323">
        <v>60</v>
      </c>
      <c r="D1323">
        <v>1200</v>
      </c>
      <c r="E1323" t="s">
        <v>324</v>
      </c>
      <c r="F1323">
        <v>70</v>
      </c>
      <c r="G1323">
        <v>-3000</v>
      </c>
      <c r="H1323">
        <v>20</v>
      </c>
      <c r="I1323">
        <f>-(Results[[#This Row],[Away Final]]-Results[[#This Row],[Home Final]])</f>
        <v>10</v>
      </c>
      <c r="J1323">
        <f>IF(Results[[#This Row],[Away_Actual]]&lt;Results[[#This Row],[away_spread]],1,0)</f>
        <v>1</v>
      </c>
    </row>
    <row r="1324" spans="1:10">
      <c r="A1324" s="17">
        <v>44906</v>
      </c>
      <c r="B1324" t="s">
        <v>50</v>
      </c>
      <c r="C1324">
        <v>60</v>
      </c>
      <c r="D1324">
        <v>1200</v>
      </c>
      <c r="E1324" t="s">
        <v>690</v>
      </c>
      <c r="F1324">
        <v>70</v>
      </c>
      <c r="G1324">
        <v>-3000</v>
      </c>
      <c r="H1324">
        <v>20</v>
      </c>
      <c r="I1324">
        <f>-(Results[[#This Row],[Away Final]]-Results[[#This Row],[Home Final]])</f>
        <v>10</v>
      </c>
      <c r="J1324">
        <f>IF(Results[[#This Row],[Away_Actual]]&lt;Results[[#This Row],[away_spread]],1,0)</f>
        <v>1</v>
      </c>
    </row>
    <row r="1325" spans="1:10">
      <c r="A1325" s="17">
        <v>44906</v>
      </c>
      <c r="B1325" t="s">
        <v>350</v>
      </c>
      <c r="C1325">
        <v>66</v>
      </c>
      <c r="D1325">
        <v>950</v>
      </c>
      <c r="E1325" t="s">
        <v>81</v>
      </c>
      <c r="F1325">
        <v>90</v>
      </c>
      <c r="G1325">
        <v>-1800</v>
      </c>
      <c r="H1325">
        <v>16.5</v>
      </c>
      <c r="I1325">
        <f>-(Results[[#This Row],[Away Final]]-Results[[#This Row],[Home Final]])</f>
        <v>24</v>
      </c>
      <c r="J1325">
        <f>IF(Results[[#This Row],[Away_Actual]]&lt;Results[[#This Row],[away_spread]],1,0)</f>
        <v>0</v>
      </c>
    </row>
    <row r="1326" spans="1:10">
      <c r="A1326" s="17">
        <v>44906</v>
      </c>
      <c r="B1326" t="s">
        <v>90</v>
      </c>
      <c r="C1326">
        <v>40</v>
      </c>
      <c r="D1326" t="s">
        <v>488</v>
      </c>
      <c r="E1326" t="s">
        <v>287</v>
      </c>
      <c r="F1326">
        <v>77</v>
      </c>
      <c r="G1326" t="s">
        <v>488</v>
      </c>
      <c r="H1326">
        <v>25.5</v>
      </c>
      <c r="I1326">
        <f>-(Results[[#This Row],[Away Final]]-Results[[#This Row],[Home Final]])</f>
        <v>37</v>
      </c>
      <c r="J1326">
        <f>IF(Results[[#This Row],[Away_Actual]]&lt;Results[[#This Row],[away_spread]],1,0)</f>
        <v>0</v>
      </c>
    </row>
    <row r="1327" spans="1:10">
      <c r="A1327" s="17">
        <v>44906</v>
      </c>
      <c r="B1327" t="s">
        <v>116</v>
      </c>
      <c r="C1327">
        <v>85</v>
      </c>
      <c r="D1327">
        <v>-165</v>
      </c>
      <c r="E1327" t="s">
        <v>95</v>
      </c>
      <c r="F1327">
        <v>90</v>
      </c>
      <c r="G1327">
        <v>145</v>
      </c>
      <c r="H1327">
        <v>-3</v>
      </c>
      <c r="I1327">
        <f>-(Results[[#This Row],[Away Final]]-Results[[#This Row],[Home Final]])</f>
        <v>5</v>
      </c>
      <c r="J1327">
        <f>IF(Results[[#This Row],[Away_Actual]]&lt;Results[[#This Row],[away_spread]],1,0)</f>
        <v>0</v>
      </c>
    </row>
    <row r="1328" spans="1:10">
      <c r="A1328" s="17">
        <v>44906</v>
      </c>
      <c r="B1328" t="s">
        <v>313</v>
      </c>
      <c r="C1328">
        <v>71</v>
      </c>
      <c r="D1328">
        <v>280</v>
      </c>
      <c r="E1328" t="s">
        <v>78</v>
      </c>
      <c r="F1328">
        <v>69</v>
      </c>
      <c r="G1328">
        <v>-340</v>
      </c>
      <c r="H1328">
        <v>7.5</v>
      </c>
      <c r="I1328">
        <f>-(Results[[#This Row],[Away Final]]-Results[[#This Row],[Home Final]])</f>
        <v>-2</v>
      </c>
      <c r="J1328">
        <f>IF(Results[[#This Row],[Away_Actual]]&lt;Results[[#This Row],[away_spread]],1,0)</f>
        <v>1</v>
      </c>
    </row>
    <row r="1329" spans="1:10">
      <c r="A1329" s="17">
        <v>44906</v>
      </c>
      <c r="B1329" t="s">
        <v>297</v>
      </c>
      <c r="C1329">
        <v>57</v>
      </c>
      <c r="D1329">
        <v>350</v>
      </c>
      <c r="E1329" t="s">
        <v>39</v>
      </c>
      <c r="F1329">
        <v>68</v>
      </c>
      <c r="G1329">
        <v>-420</v>
      </c>
      <c r="H1329">
        <v>9</v>
      </c>
      <c r="I1329">
        <f>-(Results[[#This Row],[Away Final]]-Results[[#This Row],[Home Final]])</f>
        <v>11</v>
      </c>
      <c r="J1329">
        <f>IF(Results[[#This Row],[Away_Actual]]&lt;Results[[#This Row],[away_spread]],1,0)</f>
        <v>0</v>
      </c>
    </row>
    <row r="1330" spans="1:10">
      <c r="A1330" s="17">
        <v>44906</v>
      </c>
      <c r="B1330" t="s">
        <v>280</v>
      </c>
      <c r="C1330">
        <v>81</v>
      </c>
      <c r="D1330">
        <v>180</v>
      </c>
      <c r="E1330" t="s">
        <v>170</v>
      </c>
      <c r="F1330">
        <v>79</v>
      </c>
      <c r="G1330">
        <v>-210</v>
      </c>
      <c r="H1330">
        <v>4</v>
      </c>
      <c r="I1330">
        <f>-(Results[[#This Row],[Away Final]]-Results[[#This Row],[Home Final]])</f>
        <v>-2</v>
      </c>
      <c r="J1330">
        <f>IF(Results[[#This Row],[Away_Actual]]&lt;Results[[#This Row],[away_spread]],1,0)</f>
        <v>1</v>
      </c>
    </row>
    <row r="1331" spans="1:10">
      <c r="A1331" s="17">
        <v>44906</v>
      </c>
      <c r="B1331" t="s">
        <v>343</v>
      </c>
      <c r="C1331">
        <v>74</v>
      </c>
      <c r="D1331">
        <v>240</v>
      </c>
      <c r="F1331">
        <v>75</v>
      </c>
      <c r="G1331">
        <v>-280</v>
      </c>
      <c r="H1331">
        <v>7</v>
      </c>
      <c r="I1331">
        <f>-(Results[[#This Row],[Away Final]]-Results[[#This Row],[Home Final]])</f>
        <v>1</v>
      </c>
      <c r="J1331">
        <f>IF(Results[[#This Row],[Away_Actual]]&lt;Results[[#This Row],[away_spread]],1,0)</f>
        <v>1</v>
      </c>
    </row>
    <row r="1332" spans="1:10">
      <c r="A1332" s="17">
        <v>44906</v>
      </c>
      <c r="B1332" t="s">
        <v>108</v>
      </c>
      <c r="C1332">
        <v>86</v>
      </c>
      <c r="D1332">
        <v>-150</v>
      </c>
      <c r="E1332" t="s">
        <v>354</v>
      </c>
      <c r="F1332">
        <v>72</v>
      </c>
      <c r="G1332">
        <v>130</v>
      </c>
      <c r="H1332">
        <v>-2.5</v>
      </c>
      <c r="I1332">
        <f>-(Results[[#This Row],[Away Final]]-Results[[#This Row],[Home Final]])</f>
        <v>-14</v>
      </c>
      <c r="J1332">
        <f>IF(Results[[#This Row],[Away_Actual]]&lt;Results[[#This Row],[away_spread]],1,0)</f>
        <v>1</v>
      </c>
    </row>
    <row r="1333" spans="1:10">
      <c r="A1333" s="17">
        <v>44906</v>
      </c>
      <c r="B1333" t="s">
        <v>22</v>
      </c>
      <c r="C1333">
        <v>57</v>
      </c>
      <c r="D1333">
        <v>105</v>
      </c>
      <c r="E1333" t="s">
        <v>97</v>
      </c>
      <c r="F1333">
        <v>61</v>
      </c>
      <c r="G1333">
        <v>-125</v>
      </c>
      <c r="H1333">
        <v>1.5</v>
      </c>
      <c r="I1333">
        <f>-(Results[[#This Row],[Away Final]]-Results[[#This Row],[Home Final]])</f>
        <v>4</v>
      </c>
      <c r="J1333">
        <f>IF(Results[[#This Row],[Away_Actual]]&lt;Results[[#This Row],[away_spread]],1,0)</f>
        <v>0</v>
      </c>
    </row>
    <row r="1334" spans="1:10">
      <c r="A1334" s="17">
        <v>44906</v>
      </c>
      <c r="C1334">
        <v>49</v>
      </c>
      <c r="D1334">
        <v>375</v>
      </c>
      <c r="E1334" t="s">
        <v>300</v>
      </c>
      <c r="F1334">
        <v>75</v>
      </c>
      <c r="G1334">
        <v>-450</v>
      </c>
      <c r="H1334">
        <v>9</v>
      </c>
      <c r="I1334">
        <f>-(Results[[#This Row],[Away Final]]-Results[[#This Row],[Home Final]])</f>
        <v>26</v>
      </c>
      <c r="J1334">
        <f>IF(Results[[#This Row],[Away_Actual]]&lt;Results[[#This Row],[away_spread]],1,0)</f>
        <v>0</v>
      </c>
    </row>
    <row r="1335" spans="1:10">
      <c r="A1335" s="17">
        <v>44906</v>
      </c>
      <c r="B1335" t="s">
        <v>41</v>
      </c>
      <c r="C1335">
        <v>60</v>
      </c>
      <c r="D1335">
        <v>175</v>
      </c>
      <c r="E1335" t="s">
        <v>243</v>
      </c>
      <c r="F1335">
        <v>67</v>
      </c>
      <c r="G1335">
        <v>-200</v>
      </c>
      <c r="H1335">
        <v>4.5</v>
      </c>
      <c r="I1335">
        <f>-(Results[[#This Row],[Away Final]]-Results[[#This Row],[Home Final]])</f>
        <v>7</v>
      </c>
      <c r="J1335">
        <f>IF(Results[[#This Row],[Away_Actual]]&lt;Results[[#This Row],[away_spread]],1,0)</f>
        <v>0</v>
      </c>
    </row>
    <row r="1336" spans="1:10">
      <c r="A1336" s="17">
        <v>44906</v>
      </c>
      <c r="B1336" t="s">
        <v>242</v>
      </c>
      <c r="C1336">
        <v>64</v>
      </c>
      <c r="D1336">
        <v>160</v>
      </c>
      <c r="E1336" t="s">
        <v>353</v>
      </c>
      <c r="F1336">
        <v>75</v>
      </c>
      <c r="G1336">
        <v>-180</v>
      </c>
      <c r="H1336">
        <v>4</v>
      </c>
      <c r="I1336">
        <f>-(Results[[#This Row],[Away Final]]-Results[[#This Row],[Home Final]])</f>
        <v>11</v>
      </c>
      <c r="J1336">
        <f>IF(Results[[#This Row],[Away_Actual]]&lt;Results[[#This Row],[away_spread]],1,0)</f>
        <v>0</v>
      </c>
    </row>
    <row r="1337" spans="1:10">
      <c r="A1337" s="17">
        <v>44906</v>
      </c>
      <c r="B1337" t="s">
        <v>199</v>
      </c>
      <c r="C1337">
        <v>73</v>
      </c>
      <c r="D1337">
        <v>190</v>
      </c>
      <c r="E1337" t="s">
        <v>322</v>
      </c>
      <c r="F1337">
        <v>60</v>
      </c>
      <c r="G1337">
        <v>-220</v>
      </c>
      <c r="H1337">
        <v>5.5</v>
      </c>
      <c r="I1337">
        <f>-(Results[[#This Row],[Away Final]]-Results[[#This Row],[Home Final]])</f>
        <v>-13</v>
      </c>
      <c r="J1337">
        <f>IF(Results[[#This Row],[Away_Actual]]&lt;Results[[#This Row],[away_spread]],1,0)</f>
        <v>1</v>
      </c>
    </row>
    <row r="1338" spans="1:10">
      <c r="A1338" s="17">
        <v>44906</v>
      </c>
      <c r="B1338" t="s">
        <v>46</v>
      </c>
      <c r="C1338">
        <v>45</v>
      </c>
      <c r="D1338">
        <v>300</v>
      </c>
      <c r="E1338" t="s">
        <v>391</v>
      </c>
      <c r="F1338">
        <v>43</v>
      </c>
      <c r="G1338">
        <v>-360</v>
      </c>
      <c r="H1338">
        <v>8</v>
      </c>
      <c r="I1338">
        <f>-(Results[[#This Row],[Away Final]]-Results[[#This Row],[Home Final]])</f>
        <v>-2</v>
      </c>
      <c r="J1338">
        <f>IF(Results[[#This Row],[Away_Actual]]&lt;Results[[#This Row],[away_spread]],1,0)</f>
        <v>1</v>
      </c>
    </row>
    <row r="1339" spans="1:10">
      <c r="A1339" s="17">
        <v>44906</v>
      </c>
      <c r="B1339" t="s">
        <v>315</v>
      </c>
      <c r="C1339">
        <v>78</v>
      </c>
      <c r="D1339">
        <v>160</v>
      </c>
      <c r="E1339" t="s">
        <v>346</v>
      </c>
      <c r="F1339">
        <v>75</v>
      </c>
      <c r="G1339">
        <v>-180</v>
      </c>
      <c r="H1339">
        <v>4</v>
      </c>
      <c r="I1339">
        <f>-(Results[[#This Row],[Away Final]]-Results[[#This Row],[Home Final]])</f>
        <v>-3</v>
      </c>
      <c r="J1339">
        <f>IF(Results[[#This Row],[Away_Actual]]&lt;Results[[#This Row],[away_spread]],1,0)</f>
        <v>1</v>
      </c>
    </row>
    <row r="1340" spans="1:10">
      <c r="A1340" s="17">
        <v>44906</v>
      </c>
      <c r="B1340" t="s">
        <v>195</v>
      </c>
      <c r="C1340">
        <v>69</v>
      </c>
      <c r="D1340">
        <v>-320</v>
      </c>
      <c r="E1340" t="s">
        <v>233</v>
      </c>
      <c r="F1340">
        <v>51</v>
      </c>
      <c r="G1340">
        <v>265</v>
      </c>
      <c r="H1340">
        <v>-7</v>
      </c>
      <c r="I1340">
        <f>-(Results[[#This Row],[Away Final]]-Results[[#This Row],[Home Final]])</f>
        <v>-18</v>
      </c>
      <c r="J1340">
        <f>IF(Results[[#This Row],[Away_Actual]]&lt;Results[[#This Row],[away_spread]],1,0)</f>
        <v>1</v>
      </c>
    </row>
    <row r="1341" spans="1:10">
      <c r="A1341" s="17">
        <v>44906</v>
      </c>
      <c r="B1341" t="s">
        <v>255</v>
      </c>
      <c r="C1341">
        <v>54</v>
      </c>
      <c r="D1341">
        <v>850</v>
      </c>
      <c r="E1341" t="s">
        <v>338</v>
      </c>
      <c r="F1341">
        <v>72</v>
      </c>
      <c r="G1341">
        <v>-1500</v>
      </c>
      <c r="H1341">
        <v>15</v>
      </c>
      <c r="I1341">
        <f>-(Results[[#This Row],[Away Final]]-Results[[#This Row],[Home Final]])</f>
        <v>18</v>
      </c>
      <c r="J1341">
        <f>IF(Results[[#This Row],[Away_Actual]]&lt;Results[[#This Row],[away_spread]],1,0)</f>
        <v>0</v>
      </c>
    </row>
    <row r="1342" spans="1:10">
      <c r="A1342" s="17">
        <v>44906</v>
      </c>
      <c r="B1342" t="s">
        <v>45</v>
      </c>
      <c r="C1342">
        <v>79</v>
      </c>
      <c r="D1342">
        <v>-125</v>
      </c>
      <c r="E1342" t="s">
        <v>265</v>
      </c>
      <c r="F1342">
        <v>64</v>
      </c>
      <c r="G1342">
        <v>105</v>
      </c>
      <c r="H1342">
        <v>-1.5</v>
      </c>
      <c r="I1342">
        <f>-(Results[[#This Row],[Away Final]]-Results[[#This Row],[Home Final]])</f>
        <v>-15</v>
      </c>
      <c r="J1342">
        <f>IF(Results[[#This Row],[Away_Actual]]&lt;Results[[#This Row],[away_spread]],1,0)</f>
        <v>1</v>
      </c>
    </row>
    <row r="1343" spans="1:10">
      <c r="A1343" s="17">
        <v>44906</v>
      </c>
      <c r="B1343" t="s">
        <v>129</v>
      </c>
      <c r="C1343">
        <v>85</v>
      </c>
      <c r="D1343">
        <v>-300</v>
      </c>
      <c r="E1343" t="s">
        <v>91</v>
      </c>
      <c r="F1343">
        <v>88</v>
      </c>
      <c r="G1343">
        <v>250</v>
      </c>
      <c r="H1343">
        <v>-6.5</v>
      </c>
      <c r="I1343">
        <f>-(Results[[#This Row],[Away Final]]-Results[[#This Row],[Home Final]])</f>
        <v>3</v>
      </c>
      <c r="J1343">
        <f>IF(Results[[#This Row],[Away_Actual]]&lt;Results[[#This Row],[away_spread]],1,0)</f>
        <v>0</v>
      </c>
    </row>
    <row r="1344" spans="1:10">
      <c r="A1344" s="17">
        <v>44906</v>
      </c>
      <c r="B1344" t="s">
        <v>82</v>
      </c>
      <c r="C1344">
        <v>76</v>
      </c>
      <c r="D1344">
        <v>-240</v>
      </c>
      <c r="E1344" t="s">
        <v>190</v>
      </c>
      <c r="F1344">
        <v>74</v>
      </c>
      <c r="G1344">
        <v>200</v>
      </c>
      <c r="H1344">
        <v>-10</v>
      </c>
      <c r="I1344">
        <f>-(Results[[#This Row],[Away Final]]-Results[[#This Row],[Home Final]])</f>
        <v>-2</v>
      </c>
      <c r="J1344">
        <f>IF(Results[[#This Row],[Away_Actual]]&lt;Results[[#This Row],[away_spread]],1,0)</f>
        <v>0</v>
      </c>
    </row>
    <row r="1345" spans="1:10">
      <c r="A1345" s="17">
        <v>44907</v>
      </c>
      <c r="B1345" t="s">
        <v>63</v>
      </c>
      <c r="C1345">
        <v>57</v>
      </c>
      <c r="D1345">
        <v>290</v>
      </c>
      <c r="E1345" t="s">
        <v>153</v>
      </c>
      <c r="F1345">
        <v>45</v>
      </c>
      <c r="G1345">
        <v>-350</v>
      </c>
      <c r="H1345">
        <v>8</v>
      </c>
      <c r="I1345">
        <f>-(Results[[#This Row],[Away Final]]-Results[[#This Row],[Home Final]])</f>
        <v>-12</v>
      </c>
      <c r="J1345">
        <f>IF(Results[[#This Row],[Away_Actual]]&lt;Results[[#This Row],[away_spread]],1,0)</f>
        <v>1</v>
      </c>
    </row>
    <row r="1346" spans="1:10">
      <c r="A1346" s="17">
        <v>44907</v>
      </c>
      <c r="B1346" t="s">
        <v>237</v>
      </c>
      <c r="C1346">
        <v>64</v>
      </c>
      <c r="D1346">
        <v>-110</v>
      </c>
      <c r="E1346" t="s">
        <v>360</v>
      </c>
      <c r="F1346">
        <v>71</v>
      </c>
      <c r="G1346">
        <v>-110</v>
      </c>
      <c r="H1346">
        <v>0</v>
      </c>
      <c r="I1346">
        <f>-(Results[[#This Row],[Away Final]]-Results[[#This Row],[Home Final]])</f>
        <v>7</v>
      </c>
      <c r="J1346">
        <f>IF(Results[[#This Row],[Away_Actual]]&lt;Results[[#This Row],[away_spread]],1,0)</f>
        <v>0</v>
      </c>
    </row>
    <row r="1347" spans="1:10">
      <c r="A1347" s="17">
        <v>44907</v>
      </c>
      <c r="B1347" t="s">
        <v>368</v>
      </c>
      <c r="C1347">
        <v>78</v>
      </c>
      <c r="D1347">
        <v>-500</v>
      </c>
      <c r="E1347" t="s">
        <v>128</v>
      </c>
      <c r="F1347">
        <v>71</v>
      </c>
      <c r="G1347">
        <v>400</v>
      </c>
      <c r="H1347">
        <v>-10</v>
      </c>
      <c r="I1347">
        <f>-(Results[[#This Row],[Away Final]]-Results[[#This Row],[Home Final]])</f>
        <v>-7</v>
      </c>
      <c r="J1347">
        <f>IF(Results[[#This Row],[Away_Actual]]&lt;Results[[#This Row],[away_spread]],1,0)</f>
        <v>0</v>
      </c>
    </row>
    <row r="1348" spans="1:10">
      <c r="A1348" s="17">
        <v>44907</v>
      </c>
      <c r="B1348" t="s">
        <v>433</v>
      </c>
      <c r="C1348">
        <v>54</v>
      </c>
      <c r="D1348">
        <v>1100</v>
      </c>
      <c r="E1348" t="s">
        <v>209</v>
      </c>
      <c r="F1348">
        <v>88</v>
      </c>
      <c r="G1348">
        <v>-2500</v>
      </c>
      <c r="H1348">
        <v>19.5</v>
      </c>
      <c r="I1348">
        <f>-(Results[[#This Row],[Away Final]]-Results[[#This Row],[Home Final]])</f>
        <v>34</v>
      </c>
      <c r="J1348">
        <f>IF(Results[[#This Row],[Away_Actual]]&lt;Results[[#This Row],[away_spread]],1,0)</f>
        <v>0</v>
      </c>
    </row>
    <row r="1349" spans="1:10">
      <c r="A1349" s="17">
        <v>44907</v>
      </c>
      <c r="B1349" t="s">
        <v>366</v>
      </c>
      <c r="C1349">
        <v>70</v>
      </c>
      <c r="D1349">
        <v>125</v>
      </c>
      <c r="E1349" t="s">
        <v>371</v>
      </c>
      <c r="F1349">
        <v>84</v>
      </c>
      <c r="G1349">
        <v>-145</v>
      </c>
      <c r="H1349">
        <v>3</v>
      </c>
      <c r="I1349">
        <f>-(Results[[#This Row],[Away Final]]-Results[[#This Row],[Home Final]])</f>
        <v>14</v>
      </c>
      <c r="J1349">
        <f>IF(Results[[#This Row],[Away_Actual]]&lt;Results[[#This Row],[away_spread]],1,0)</f>
        <v>0</v>
      </c>
    </row>
    <row r="1350" spans="1:10">
      <c r="A1350" s="17">
        <v>44907</v>
      </c>
      <c r="B1350" t="s">
        <v>148</v>
      </c>
      <c r="C1350">
        <v>58</v>
      </c>
      <c r="D1350">
        <v>230</v>
      </c>
      <c r="E1350" t="s">
        <v>377</v>
      </c>
      <c r="F1350">
        <v>84</v>
      </c>
      <c r="G1350">
        <v>-270</v>
      </c>
      <c r="H1350">
        <v>6</v>
      </c>
      <c r="I1350">
        <f>-(Results[[#This Row],[Away Final]]-Results[[#This Row],[Home Final]])</f>
        <v>26</v>
      </c>
      <c r="J1350">
        <f>IF(Results[[#This Row],[Away_Actual]]&lt;Results[[#This Row],[away_spread]],1,0)</f>
        <v>0</v>
      </c>
    </row>
    <row r="1351" spans="1:10">
      <c r="A1351" s="17">
        <v>44907</v>
      </c>
      <c r="B1351" t="s">
        <v>357</v>
      </c>
      <c r="C1351">
        <v>71</v>
      </c>
      <c r="D1351">
        <v>1500</v>
      </c>
      <c r="E1351" t="s">
        <v>290</v>
      </c>
      <c r="F1351">
        <v>86</v>
      </c>
      <c r="G1351">
        <v>-5000</v>
      </c>
      <c r="H1351">
        <v>22.5</v>
      </c>
      <c r="I1351">
        <f>-(Results[[#This Row],[Away Final]]-Results[[#This Row],[Home Final]])</f>
        <v>15</v>
      </c>
      <c r="J1351">
        <f>IF(Results[[#This Row],[Away_Actual]]&lt;Results[[#This Row],[away_spread]],1,0)</f>
        <v>1</v>
      </c>
    </row>
    <row r="1352" spans="1:10">
      <c r="A1352" s="17">
        <v>44907</v>
      </c>
      <c r="B1352" t="s">
        <v>132</v>
      </c>
      <c r="C1352">
        <v>77</v>
      </c>
      <c r="D1352">
        <v>-185</v>
      </c>
      <c r="E1352" t="s">
        <v>241</v>
      </c>
      <c r="F1352">
        <v>64</v>
      </c>
      <c r="G1352">
        <v>165</v>
      </c>
      <c r="H1352">
        <v>-4</v>
      </c>
      <c r="I1352">
        <f>-(Results[[#This Row],[Away Final]]-Results[[#This Row],[Home Final]])</f>
        <v>-13</v>
      </c>
      <c r="J1352">
        <f>IF(Results[[#This Row],[Away_Actual]]&lt;Results[[#This Row],[away_spread]],1,0)</f>
        <v>1</v>
      </c>
    </row>
    <row r="1353" spans="1:10">
      <c r="A1353" s="17">
        <v>44907</v>
      </c>
      <c r="B1353" t="s">
        <v>367</v>
      </c>
      <c r="C1353">
        <v>81</v>
      </c>
      <c r="D1353">
        <v>2000</v>
      </c>
      <c r="E1353" t="s">
        <v>123</v>
      </c>
      <c r="F1353">
        <v>87</v>
      </c>
      <c r="G1353">
        <v>-9900</v>
      </c>
      <c r="H1353">
        <v>24.5</v>
      </c>
      <c r="I1353">
        <f>-(Results[[#This Row],[Away Final]]-Results[[#This Row],[Home Final]])</f>
        <v>6</v>
      </c>
      <c r="J1353">
        <f>IF(Results[[#This Row],[Away_Actual]]&lt;Results[[#This Row],[away_spread]],1,0)</f>
        <v>1</v>
      </c>
    </row>
    <row r="1354" spans="1:10">
      <c r="A1354" s="17">
        <v>44907</v>
      </c>
      <c r="B1354" t="s">
        <v>40</v>
      </c>
      <c r="C1354">
        <v>67</v>
      </c>
      <c r="D1354">
        <v>1800</v>
      </c>
      <c r="E1354" t="s">
        <v>205</v>
      </c>
      <c r="F1354">
        <v>88</v>
      </c>
      <c r="G1354">
        <v>-10000</v>
      </c>
      <c r="H1354">
        <v>32.5</v>
      </c>
      <c r="I1354">
        <f>-(Results[[#This Row],[Away Final]]-Results[[#This Row],[Home Final]])</f>
        <v>21</v>
      </c>
      <c r="J1354">
        <f>IF(Results[[#This Row],[Away_Actual]]&lt;Results[[#This Row],[away_spread]],1,0)</f>
        <v>1</v>
      </c>
    </row>
    <row r="1355" spans="1:10">
      <c r="A1355" s="17">
        <v>44907</v>
      </c>
      <c r="B1355" t="s">
        <v>306</v>
      </c>
      <c r="C1355">
        <v>72</v>
      </c>
      <c r="D1355">
        <v>130</v>
      </c>
      <c r="E1355" t="s">
        <v>336</v>
      </c>
      <c r="F1355">
        <v>69</v>
      </c>
      <c r="G1355">
        <v>-150</v>
      </c>
      <c r="H1355">
        <v>2.5</v>
      </c>
      <c r="I1355">
        <f>-(Results[[#This Row],[Away Final]]-Results[[#This Row],[Home Final]])</f>
        <v>-3</v>
      </c>
      <c r="J1355">
        <f>IF(Results[[#This Row],[Away_Actual]]&lt;Results[[#This Row],[away_spread]],1,0)</f>
        <v>1</v>
      </c>
    </row>
    <row r="1356" spans="1:10">
      <c r="A1356" s="17">
        <v>44908</v>
      </c>
      <c r="B1356" t="s">
        <v>56</v>
      </c>
      <c r="C1356">
        <v>57</v>
      </c>
      <c r="D1356">
        <v>700</v>
      </c>
      <c r="E1356" t="s">
        <v>43</v>
      </c>
      <c r="F1356">
        <v>67</v>
      </c>
      <c r="G1356">
        <v>-1100</v>
      </c>
      <c r="H1356">
        <v>13.5</v>
      </c>
      <c r="I1356">
        <f>-(Results[[#This Row],[Away Final]]-Results[[#This Row],[Home Final]])</f>
        <v>10</v>
      </c>
      <c r="J1356">
        <f>IF(Results[[#This Row],[Away_Actual]]&lt;Results[[#This Row],[away_spread]],1,0)</f>
        <v>1</v>
      </c>
    </row>
    <row r="1357" spans="1:10">
      <c r="A1357" s="17">
        <v>44908</v>
      </c>
      <c r="B1357" t="s">
        <v>261</v>
      </c>
      <c r="C1357">
        <v>56</v>
      </c>
      <c r="D1357">
        <v>650</v>
      </c>
      <c r="E1357" t="s">
        <v>340</v>
      </c>
      <c r="F1357">
        <v>63</v>
      </c>
      <c r="G1357">
        <v>-1000</v>
      </c>
      <c r="H1357">
        <v>12.5</v>
      </c>
      <c r="I1357">
        <f>-(Results[[#This Row],[Away Final]]-Results[[#This Row],[Home Final]])</f>
        <v>7</v>
      </c>
      <c r="J1357">
        <f>IF(Results[[#This Row],[Away_Actual]]&lt;Results[[#This Row],[away_spread]],1,0)</f>
        <v>1</v>
      </c>
    </row>
    <row r="1358" spans="1:10">
      <c r="A1358" s="17">
        <v>44908</v>
      </c>
      <c r="C1358">
        <v>72</v>
      </c>
      <c r="D1358">
        <v>-190</v>
      </c>
      <c r="E1358" t="s">
        <v>689</v>
      </c>
      <c r="F1358">
        <v>69</v>
      </c>
      <c r="G1358">
        <v>170</v>
      </c>
      <c r="H1358">
        <v>-4.5</v>
      </c>
      <c r="I1358">
        <f>-(Results[[#This Row],[Away Final]]-Results[[#This Row],[Home Final]])</f>
        <v>-3</v>
      </c>
      <c r="J1358">
        <f>IF(Results[[#This Row],[Away_Actual]]&lt;Results[[#This Row],[away_spread]],1,0)</f>
        <v>0</v>
      </c>
    </row>
    <row r="1359" spans="1:10">
      <c r="A1359" s="17">
        <v>44908</v>
      </c>
      <c r="B1359" t="s">
        <v>244</v>
      </c>
      <c r="C1359">
        <v>58</v>
      </c>
      <c r="D1359">
        <v>-400</v>
      </c>
      <c r="E1359" t="s">
        <v>303</v>
      </c>
      <c r="F1359">
        <v>57</v>
      </c>
      <c r="G1359">
        <v>330</v>
      </c>
      <c r="H1359">
        <v>-8.5</v>
      </c>
      <c r="I1359">
        <f>-(Results[[#This Row],[Away Final]]-Results[[#This Row],[Home Final]])</f>
        <v>-1</v>
      </c>
      <c r="J1359">
        <f>IF(Results[[#This Row],[Away_Actual]]&lt;Results[[#This Row],[away_spread]],1,0)</f>
        <v>0</v>
      </c>
    </row>
    <row r="1360" spans="1:10">
      <c r="A1360" s="17">
        <v>44908</v>
      </c>
      <c r="B1360" t="s">
        <v>412</v>
      </c>
      <c r="C1360">
        <v>59</v>
      </c>
      <c r="D1360">
        <v>280</v>
      </c>
      <c r="E1360" t="s">
        <v>387</v>
      </c>
      <c r="F1360">
        <v>67</v>
      </c>
      <c r="G1360">
        <v>-340</v>
      </c>
      <c r="H1360">
        <v>7.5</v>
      </c>
      <c r="I1360">
        <f>-(Results[[#This Row],[Away Final]]-Results[[#This Row],[Home Final]])</f>
        <v>8</v>
      </c>
      <c r="J1360">
        <f>IF(Results[[#This Row],[Away_Actual]]&lt;Results[[#This Row],[away_spread]],1,0)</f>
        <v>0</v>
      </c>
    </row>
    <row r="1361" spans="1:10">
      <c r="A1361" s="17">
        <v>44908</v>
      </c>
      <c r="B1361" t="s">
        <v>262</v>
      </c>
      <c r="C1361">
        <v>48</v>
      </c>
      <c r="D1361">
        <v>1000</v>
      </c>
      <c r="E1361" t="s">
        <v>320</v>
      </c>
      <c r="F1361">
        <v>77</v>
      </c>
      <c r="G1361">
        <v>-2000</v>
      </c>
      <c r="H1361">
        <v>17</v>
      </c>
      <c r="I1361">
        <f>-(Results[[#This Row],[Away Final]]-Results[[#This Row],[Home Final]])</f>
        <v>29</v>
      </c>
      <c r="J1361">
        <f>IF(Results[[#This Row],[Away_Actual]]&lt;Results[[#This Row],[away_spread]],1,0)</f>
        <v>0</v>
      </c>
    </row>
    <row r="1362" spans="1:10">
      <c r="A1362" s="17">
        <v>44908</v>
      </c>
      <c r="B1362" t="s">
        <v>232</v>
      </c>
      <c r="C1362">
        <v>75</v>
      </c>
      <c r="D1362">
        <v>-115</v>
      </c>
      <c r="E1362" t="s">
        <v>327</v>
      </c>
      <c r="F1362">
        <v>77</v>
      </c>
      <c r="G1362">
        <v>-105</v>
      </c>
      <c r="H1362">
        <v>-1.5</v>
      </c>
      <c r="I1362">
        <f>-(Results[[#This Row],[Away Final]]-Results[[#This Row],[Home Final]])</f>
        <v>2</v>
      </c>
      <c r="J1362">
        <f>IF(Results[[#This Row],[Away_Actual]]&lt;Results[[#This Row],[away_spread]],1,0)</f>
        <v>0</v>
      </c>
    </row>
    <row r="1363" spans="1:10">
      <c r="A1363" s="17">
        <v>44908</v>
      </c>
      <c r="B1363" t="s">
        <v>149</v>
      </c>
      <c r="C1363">
        <v>59</v>
      </c>
      <c r="D1363">
        <v>1500</v>
      </c>
      <c r="E1363" t="s">
        <v>386</v>
      </c>
      <c r="F1363">
        <v>79</v>
      </c>
      <c r="G1363">
        <v>-5000</v>
      </c>
      <c r="H1363">
        <v>22.5</v>
      </c>
      <c r="I1363">
        <f>-(Results[[#This Row],[Away Final]]-Results[[#This Row],[Home Final]])</f>
        <v>20</v>
      </c>
      <c r="J1363">
        <f>IF(Results[[#This Row],[Away_Actual]]&lt;Results[[#This Row],[away_spread]],1,0)</f>
        <v>1</v>
      </c>
    </row>
    <row r="1364" spans="1:10">
      <c r="A1364" s="17">
        <v>44908</v>
      </c>
      <c r="B1364" t="s">
        <v>685</v>
      </c>
      <c r="C1364">
        <v>61</v>
      </c>
      <c r="D1364">
        <v>2000</v>
      </c>
      <c r="E1364" t="s">
        <v>402</v>
      </c>
      <c r="F1364">
        <v>99</v>
      </c>
      <c r="G1364">
        <v>-10000</v>
      </c>
      <c r="H1364">
        <v>25</v>
      </c>
      <c r="I1364">
        <f>-(Results[[#This Row],[Away Final]]-Results[[#This Row],[Home Final]])</f>
        <v>38</v>
      </c>
      <c r="J1364">
        <f>IF(Results[[#This Row],[Away_Actual]]&lt;Results[[#This Row],[away_spread]],1,0)</f>
        <v>0</v>
      </c>
    </row>
    <row r="1365" spans="1:10">
      <c r="A1365" s="17">
        <v>44908</v>
      </c>
      <c r="B1365" t="s">
        <v>328</v>
      </c>
      <c r="C1365">
        <v>63</v>
      </c>
      <c r="D1365">
        <v>800</v>
      </c>
      <c r="E1365" t="s">
        <v>16</v>
      </c>
      <c r="F1365">
        <v>80</v>
      </c>
      <c r="G1365">
        <v>-1400</v>
      </c>
      <c r="H1365">
        <v>15</v>
      </c>
      <c r="I1365">
        <f>-(Results[[#This Row],[Away Final]]-Results[[#This Row],[Home Final]])</f>
        <v>17</v>
      </c>
      <c r="J1365">
        <f>IF(Results[[#This Row],[Away_Actual]]&lt;Results[[#This Row],[away_spread]],1,0)</f>
        <v>0</v>
      </c>
    </row>
    <row r="1366" spans="1:10">
      <c r="A1366" s="17">
        <v>44908</v>
      </c>
      <c r="B1366" t="s">
        <v>106</v>
      </c>
      <c r="C1366">
        <v>50</v>
      </c>
      <c r="D1366">
        <v>1800</v>
      </c>
      <c r="E1366" t="s">
        <v>293</v>
      </c>
      <c r="F1366">
        <v>91</v>
      </c>
      <c r="G1366">
        <v>-8000</v>
      </c>
      <c r="H1366">
        <v>22.5</v>
      </c>
      <c r="I1366">
        <f>-(Results[[#This Row],[Away Final]]-Results[[#This Row],[Home Final]])</f>
        <v>41</v>
      </c>
      <c r="J1366">
        <f>IF(Results[[#This Row],[Away_Actual]]&lt;Results[[#This Row],[away_spread]],1,0)</f>
        <v>0</v>
      </c>
    </row>
    <row r="1367" spans="1:10">
      <c r="A1367" s="17">
        <v>44908</v>
      </c>
      <c r="B1367" t="s">
        <v>681</v>
      </c>
      <c r="C1367">
        <v>61</v>
      </c>
      <c r="D1367">
        <v>2000</v>
      </c>
      <c r="E1367" t="s">
        <v>402</v>
      </c>
      <c r="F1367">
        <v>99</v>
      </c>
      <c r="G1367">
        <v>-10000</v>
      </c>
      <c r="H1367">
        <v>25</v>
      </c>
      <c r="I1367">
        <f>-(Results[[#This Row],[Away Final]]-Results[[#This Row],[Home Final]])</f>
        <v>38</v>
      </c>
      <c r="J1367">
        <f>IF(Results[[#This Row],[Away_Actual]]&lt;Results[[#This Row],[away_spread]],1,0)</f>
        <v>0</v>
      </c>
    </row>
    <row r="1368" spans="1:10">
      <c r="A1368" s="17">
        <v>44908</v>
      </c>
      <c r="B1368" t="s">
        <v>29</v>
      </c>
      <c r="C1368">
        <v>91</v>
      </c>
      <c r="D1368">
        <v>-1100</v>
      </c>
      <c r="E1368" t="s">
        <v>162</v>
      </c>
      <c r="F1368">
        <v>65</v>
      </c>
      <c r="G1368">
        <v>700</v>
      </c>
      <c r="H1368">
        <v>-13.5</v>
      </c>
      <c r="I1368">
        <f>-(Results[[#This Row],[Away Final]]-Results[[#This Row],[Home Final]])</f>
        <v>-26</v>
      </c>
      <c r="J1368">
        <f>IF(Results[[#This Row],[Away_Actual]]&lt;Results[[#This Row],[away_spread]],1,0)</f>
        <v>1</v>
      </c>
    </row>
    <row r="1369" spans="1:10">
      <c r="A1369" s="17">
        <v>44908</v>
      </c>
      <c r="B1369" t="s">
        <v>151</v>
      </c>
      <c r="C1369">
        <v>61</v>
      </c>
      <c r="D1369">
        <v>140</v>
      </c>
      <c r="F1369">
        <v>70</v>
      </c>
      <c r="G1369">
        <v>-160</v>
      </c>
      <c r="H1369">
        <v>3</v>
      </c>
      <c r="I1369">
        <f>-(Results[[#This Row],[Away Final]]-Results[[#This Row],[Home Final]])</f>
        <v>9</v>
      </c>
      <c r="J1369">
        <f>IF(Results[[#This Row],[Away_Actual]]&lt;Results[[#This Row],[away_spread]],1,0)</f>
        <v>0</v>
      </c>
    </row>
    <row r="1370" spans="1:10">
      <c r="A1370" s="17">
        <v>44908</v>
      </c>
      <c r="B1370" t="s">
        <v>156</v>
      </c>
      <c r="C1370">
        <v>48</v>
      </c>
      <c r="D1370" t="s">
        <v>488</v>
      </c>
      <c r="E1370" t="s">
        <v>253</v>
      </c>
      <c r="F1370">
        <v>71</v>
      </c>
      <c r="G1370" t="s">
        <v>488</v>
      </c>
      <c r="H1370">
        <v>27</v>
      </c>
      <c r="I1370">
        <f>-(Results[[#This Row],[Away Final]]-Results[[#This Row],[Home Final]])</f>
        <v>23</v>
      </c>
      <c r="J1370">
        <f>IF(Results[[#This Row],[Away_Actual]]&lt;Results[[#This Row],[away_spread]],1,0)</f>
        <v>1</v>
      </c>
    </row>
    <row r="1371" spans="1:10">
      <c r="A1371" s="17">
        <v>44908</v>
      </c>
      <c r="B1371" t="s">
        <v>298</v>
      </c>
      <c r="C1371">
        <v>94</v>
      </c>
      <c r="D1371">
        <v>-340</v>
      </c>
      <c r="E1371" t="s">
        <v>52</v>
      </c>
      <c r="F1371">
        <v>84</v>
      </c>
      <c r="G1371">
        <v>280</v>
      </c>
      <c r="H1371">
        <v>-8</v>
      </c>
      <c r="I1371">
        <f>-(Results[[#This Row],[Away Final]]-Results[[#This Row],[Home Final]])</f>
        <v>-10</v>
      </c>
      <c r="J1371">
        <f>IF(Results[[#This Row],[Away_Actual]]&lt;Results[[#This Row],[away_spread]],1,0)</f>
        <v>1</v>
      </c>
    </row>
    <row r="1372" spans="1:10">
      <c r="A1372" s="17">
        <v>44908</v>
      </c>
      <c r="B1372" t="s">
        <v>343</v>
      </c>
      <c r="C1372">
        <v>65</v>
      </c>
      <c r="D1372">
        <v>600</v>
      </c>
      <c r="E1372" t="s">
        <v>130</v>
      </c>
      <c r="F1372">
        <v>66</v>
      </c>
      <c r="G1372">
        <v>-900</v>
      </c>
      <c r="H1372">
        <v>12</v>
      </c>
      <c r="I1372">
        <f>-(Results[[#This Row],[Away Final]]-Results[[#This Row],[Home Final]])</f>
        <v>1</v>
      </c>
      <c r="J1372">
        <f>IF(Results[[#This Row],[Away_Actual]]&lt;Results[[#This Row],[away_spread]],1,0)</f>
        <v>1</v>
      </c>
    </row>
    <row r="1373" spans="1:10">
      <c r="A1373" s="17">
        <v>44908</v>
      </c>
      <c r="B1373" t="s">
        <v>83</v>
      </c>
      <c r="C1373">
        <v>70</v>
      </c>
      <c r="D1373">
        <v>1000</v>
      </c>
      <c r="E1373" t="s">
        <v>305</v>
      </c>
      <c r="F1373">
        <v>77</v>
      </c>
      <c r="G1373">
        <v>-2000</v>
      </c>
      <c r="H1373">
        <v>16.5</v>
      </c>
      <c r="I1373">
        <f>-(Results[[#This Row],[Away Final]]-Results[[#This Row],[Home Final]])</f>
        <v>7</v>
      </c>
      <c r="J1373">
        <f>IF(Results[[#This Row],[Away_Actual]]&lt;Results[[#This Row],[away_spread]],1,0)</f>
        <v>1</v>
      </c>
    </row>
    <row r="1374" spans="1:10">
      <c r="A1374" s="17">
        <v>44908</v>
      </c>
      <c r="B1374" t="s">
        <v>356</v>
      </c>
      <c r="C1374">
        <v>46</v>
      </c>
      <c r="D1374">
        <v>2123</v>
      </c>
      <c r="F1374">
        <v>74</v>
      </c>
      <c r="G1374">
        <v>-20000</v>
      </c>
      <c r="H1374">
        <v>32</v>
      </c>
      <c r="I1374">
        <f>-(Results[[#This Row],[Away Final]]-Results[[#This Row],[Home Final]])</f>
        <v>28</v>
      </c>
      <c r="J1374">
        <f>IF(Results[[#This Row],[Away_Actual]]&lt;Results[[#This Row],[away_spread]],1,0)</f>
        <v>1</v>
      </c>
    </row>
    <row r="1375" spans="1:10">
      <c r="A1375" s="17">
        <v>44908</v>
      </c>
      <c r="B1375" t="s">
        <v>168</v>
      </c>
      <c r="C1375">
        <v>61</v>
      </c>
      <c r="D1375">
        <v>525</v>
      </c>
      <c r="E1375" t="s">
        <v>32</v>
      </c>
      <c r="F1375">
        <v>82</v>
      </c>
      <c r="G1375">
        <v>-750</v>
      </c>
      <c r="H1375">
        <v>11.5</v>
      </c>
      <c r="I1375">
        <f>-(Results[[#This Row],[Away Final]]-Results[[#This Row],[Home Final]])</f>
        <v>21</v>
      </c>
      <c r="J1375">
        <f>IF(Results[[#This Row],[Away_Actual]]&lt;Results[[#This Row],[away_spread]],1,0)</f>
        <v>0</v>
      </c>
    </row>
    <row r="1376" spans="1:10">
      <c r="A1376" s="17">
        <v>44908</v>
      </c>
      <c r="B1376" t="s">
        <v>257</v>
      </c>
      <c r="C1376">
        <v>73</v>
      </c>
      <c r="D1376">
        <v>240</v>
      </c>
      <c r="E1376" t="s">
        <v>103</v>
      </c>
      <c r="F1376">
        <v>92</v>
      </c>
      <c r="G1376">
        <v>-280</v>
      </c>
      <c r="H1376">
        <v>6.5</v>
      </c>
      <c r="I1376">
        <f>-(Results[[#This Row],[Away Final]]-Results[[#This Row],[Home Final]])</f>
        <v>19</v>
      </c>
      <c r="J1376">
        <f>IF(Results[[#This Row],[Away_Actual]]&lt;Results[[#This Row],[away_spread]],1,0)</f>
        <v>0</v>
      </c>
    </row>
    <row r="1377" spans="1:10">
      <c r="A1377" s="17">
        <v>44908</v>
      </c>
      <c r="B1377" t="s">
        <v>24</v>
      </c>
      <c r="C1377">
        <v>67</v>
      </c>
      <c r="D1377">
        <v>-140</v>
      </c>
      <c r="E1377" t="s">
        <v>77</v>
      </c>
      <c r="F1377">
        <v>75</v>
      </c>
      <c r="G1377">
        <v>120</v>
      </c>
      <c r="H1377">
        <v>-2.5</v>
      </c>
      <c r="I1377">
        <f>-(Results[[#This Row],[Away Final]]-Results[[#This Row],[Home Final]])</f>
        <v>8</v>
      </c>
      <c r="J1377">
        <f>IF(Results[[#This Row],[Away_Actual]]&lt;Results[[#This Row],[away_spread]],1,0)</f>
        <v>0</v>
      </c>
    </row>
    <row r="1378" spans="1:10">
      <c r="A1378" s="17">
        <v>44908</v>
      </c>
      <c r="B1378" t="s">
        <v>332</v>
      </c>
      <c r="C1378">
        <v>67</v>
      </c>
      <c r="D1378">
        <v>1883</v>
      </c>
      <c r="E1378" t="s">
        <v>104</v>
      </c>
      <c r="F1378">
        <v>100</v>
      </c>
      <c r="G1378">
        <v>-9500</v>
      </c>
      <c r="H1378">
        <v>26.5</v>
      </c>
      <c r="I1378">
        <f>-(Results[[#This Row],[Away Final]]-Results[[#This Row],[Home Final]])</f>
        <v>33</v>
      </c>
      <c r="J1378">
        <f>IF(Results[[#This Row],[Away_Actual]]&lt;Results[[#This Row],[away_spread]],1,0)</f>
        <v>0</v>
      </c>
    </row>
    <row r="1379" spans="1:10">
      <c r="A1379" s="17">
        <v>44908</v>
      </c>
      <c r="B1379" t="s">
        <v>227</v>
      </c>
      <c r="C1379">
        <v>88</v>
      </c>
      <c r="D1379">
        <v>260</v>
      </c>
      <c r="E1379" t="s">
        <v>121</v>
      </c>
      <c r="F1379">
        <v>91</v>
      </c>
      <c r="G1379">
        <v>-310</v>
      </c>
      <c r="H1379">
        <v>7.5</v>
      </c>
      <c r="I1379">
        <f>-(Results[[#This Row],[Away Final]]-Results[[#This Row],[Home Final]])</f>
        <v>3</v>
      </c>
      <c r="J1379">
        <f>IF(Results[[#This Row],[Away_Actual]]&lt;Results[[#This Row],[away_spread]],1,0)</f>
        <v>1</v>
      </c>
    </row>
    <row r="1380" spans="1:10">
      <c r="A1380" s="17">
        <v>44908</v>
      </c>
      <c r="B1380" t="s">
        <v>70</v>
      </c>
      <c r="C1380">
        <v>71</v>
      </c>
      <c r="D1380">
        <v>260</v>
      </c>
      <c r="F1380">
        <v>83</v>
      </c>
      <c r="G1380">
        <v>-310</v>
      </c>
      <c r="H1380">
        <v>7</v>
      </c>
      <c r="I1380">
        <f>-(Results[[#This Row],[Away Final]]-Results[[#This Row],[Home Final]])</f>
        <v>12</v>
      </c>
      <c r="J1380">
        <f>IF(Results[[#This Row],[Away_Actual]]&lt;Results[[#This Row],[away_spread]],1,0)</f>
        <v>0</v>
      </c>
    </row>
    <row r="1381" spans="1:10">
      <c r="A1381" s="17">
        <v>44908</v>
      </c>
      <c r="B1381" t="s">
        <v>333</v>
      </c>
      <c r="C1381">
        <v>61</v>
      </c>
      <c r="D1381">
        <v>400</v>
      </c>
      <c r="E1381" t="s">
        <v>425</v>
      </c>
      <c r="F1381">
        <v>69</v>
      </c>
      <c r="G1381">
        <v>-500</v>
      </c>
      <c r="H1381">
        <v>10</v>
      </c>
      <c r="I1381">
        <f>-(Results[[#This Row],[Away Final]]-Results[[#This Row],[Home Final]])</f>
        <v>8</v>
      </c>
      <c r="J1381">
        <f>IF(Results[[#This Row],[Away_Actual]]&lt;Results[[#This Row],[away_spread]],1,0)</f>
        <v>1</v>
      </c>
    </row>
    <row r="1382" spans="1:10">
      <c r="A1382" s="17">
        <v>44908</v>
      </c>
      <c r="B1382" t="s">
        <v>65</v>
      </c>
      <c r="C1382">
        <v>59</v>
      </c>
      <c r="D1382">
        <v>-180</v>
      </c>
      <c r="E1382" t="s">
        <v>50</v>
      </c>
      <c r="F1382">
        <v>71</v>
      </c>
      <c r="G1382">
        <v>160</v>
      </c>
      <c r="H1382">
        <v>-4</v>
      </c>
      <c r="I1382">
        <f>-(Results[[#This Row],[Away Final]]-Results[[#This Row],[Home Final]])</f>
        <v>12</v>
      </c>
      <c r="J1382">
        <f>IF(Results[[#This Row],[Away_Actual]]&lt;Results[[#This Row],[away_spread]],1,0)</f>
        <v>0</v>
      </c>
    </row>
    <row r="1383" spans="1:10">
      <c r="A1383" s="17">
        <v>44908</v>
      </c>
      <c r="B1383" t="s">
        <v>347</v>
      </c>
      <c r="C1383">
        <v>63</v>
      </c>
      <c r="D1383">
        <v>-350</v>
      </c>
      <c r="E1383" t="s">
        <v>344</v>
      </c>
      <c r="F1383">
        <v>57</v>
      </c>
      <c r="G1383">
        <v>290</v>
      </c>
      <c r="H1383">
        <v>-7</v>
      </c>
      <c r="I1383">
        <f>-(Results[[#This Row],[Away Final]]-Results[[#This Row],[Home Final]])</f>
        <v>-6</v>
      </c>
      <c r="J1383">
        <f>IF(Results[[#This Row],[Away_Actual]]&lt;Results[[#This Row],[away_spread]],1,0)</f>
        <v>0</v>
      </c>
    </row>
    <row r="1384" spans="1:10">
      <c r="A1384" s="17">
        <v>44908</v>
      </c>
      <c r="C1384">
        <v>70</v>
      </c>
      <c r="D1384">
        <v>1500</v>
      </c>
      <c r="E1384" t="s">
        <v>179</v>
      </c>
      <c r="F1384">
        <v>91</v>
      </c>
      <c r="G1384">
        <v>-5000</v>
      </c>
      <c r="H1384">
        <v>22.5</v>
      </c>
      <c r="I1384">
        <f>-(Results[[#This Row],[Away Final]]-Results[[#This Row],[Home Final]])</f>
        <v>21</v>
      </c>
      <c r="J1384">
        <f>IF(Results[[#This Row],[Away_Actual]]&lt;Results[[#This Row],[away_spread]],1,0)</f>
        <v>1</v>
      </c>
    </row>
    <row r="1385" spans="1:10">
      <c r="A1385" s="17">
        <v>44908</v>
      </c>
      <c r="B1385" t="s">
        <v>188</v>
      </c>
      <c r="C1385">
        <v>75</v>
      </c>
      <c r="D1385">
        <v>400</v>
      </c>
      <c r="E1385" t="s">
        <v>184</v>
      </c>
      <c r="F1385">
        <v>78</v>
      </c>
      <c r="G1385">
        <v>-500</v>
      </c>
      <c r="H1385">
        <v>9.5</v>
      </c>
      <c r="I1385">
        <f>-(Results[[#This Row],[Away Final]]-Results[[#This Row],[Home Final]])</f>
        <v>3</v>
      </c>
      <c r="J1385">
        <f>IF(Results[[#This Row],[Away_Actual]]&lt;Results[[#This Row],[away_spread]],1,0)</f>
        <v>1</v>
      </c>
    </row>
    <row r="1386" spans="1:10">
      <c r="A1386" s="17">
        <v>44908</v>
      </c>
      <c r="B1386" t="s">
        <v>145</v>
      </c>
      <c r="C1386">
        <v>68</v>
      </c>
      <c r="D1386">
        <v>600</v>
      </c>
      <c r="F1386">
        <v>74</v>
      </c>
      <c r="G1386">
        <v>-900</v>
      </c>
      <c r="H1386">
        <v>12.5</v>
      </c>
      <c r="I1386">
        <f>-(Results[[#This Row],[Away Final]]-Results[[#This Row],[Home Final]])</f>
        <v>6</v>
      </c>
      <c r="J1386">
        <f>IF(Results[[#This Row],[Away_Actual]]&lt;Results[[#This Row],[away_spread]],1,0)</f>
        <v>1</v>
      </c>
    </row>
    <row r="1387" spans="1:10">
      <c r="A1387" s="17">
        <v>44909</v>
      </c>
      <c r="B1387" t="s">
        <v>224</v>
      </c>
      <c r="C1387">
        <v>59</v>
      </c>
      <c r="D1387">
        <v>330</v>
      </c>
      <c r="E1387" t="s">
        <v>383</v>
      </c>
      <c r="F1387">
        <v>76</v>
      </c>
      <c r="G1387">
        <v>-400</v>
      </c>
      <c r="H1387">
        <v>8</v>
      </c>
      <c r="I1387">
        <f>-(Results[[#This Row],[Away Final]]-Results[[#This Row],[Home Final]])</f>
        <v>17</v>
      </c>
      <c r="J1387">
        <f>IF(Results[[#This Row],[Away_Actual]]&lt;Results[[#This Row],[away_spread]],1,0)</f>
        <v>0</v>
      </c>
    </row>
    <row r="1388" spans="1:10">
      <c r="A1388" s="17">
        <v>44909</v>
      </c>
      <c r="B1388" t="s">
        <v>348</v>
      </c>
      <c r="C1388">
        <v>62</v>
      </c>
      <c r="D1388">
        <v>450</v>
      </c>
      <c r="E1388" t="s">
        <v>324</v>
      </c>
      <c r="F1388">
        <v>70</v>
      </c>
      <c r="G1388">
        <v>-600</v>
      </c>
      <c r="H1388">
        <v>11</v>
      </c>
      <c r="I1388">
        <f>-(Results[[#This Row],[Away Final]]-Results[[#This Row],[Home Final]])</f>
        <v>8</v>
      </c>
      <c r="J1388">
        <f>IF(Results[[#This Row],[Away_Actual]]&lt;Results[[#This Row],[away_spread]],1,0)</f>
        <v>1</v>
      </c>
    </row>
    <row r="1389" spans="1:10">
      <c r="A1389" s="17">
        <v>44909</v>
      </c>
      <c r="B1389" t="s">
        <v>348</v>
      </c>
      <c r="C1389">
        <v>62</v>
      </c>
      <c r="D1389">
        <v>450</v>
      </c>
      <c r="E1389" t="s">
        <v>690</v>
      </c>
      <c r="F1389">
        <v>70</v>
      </c>
      <c r="G1389">
        <v>-600</v>
      </c>
      <c r="H1389">
        <v>11</v>
      </c>
      <c r="I1389">
        <f>-(Results[[#This Row],[Away Final]]-Results[[#This Row],[Home Final]])</f>
        <v>8</v>
      </c>
      <c r="J1389">
        <f>IF(Results[[#This Row],[Away_Actual]]&lt;Results[[#This Row],[away_spread]],1,0)</f>
        <v>1</v>
      </c>
    </row>
    <row r="1390" spans="1:10">
      <c r="A1390" s="17">
        <v>44909</v>
      </c>
      <c r="B1390" t="s">
        <v>147</v>
      </c>
      <c r="C1390">
        <v>78</v>
      </c>
      <c r="D1390">
        <v>550</v>
      </c>
      <c r="E1390" t="s">
        <v>207</v>
      </c>
      <c r="F1390">
        <v>88</v>
      </c>
      <c r="G1390">
        <v>-800</v>
      </c>
      <c r="H1390">
        <v>12</v>
      </c>
      <c r="I1390">
        <f>-(Results[[#This Row],[Away Final]]-Results[[#This Row],[Home Final]])</f>
        <v>10</v>
      </c>
      <c r="J1390">
        <f>IF(Results[[#This Row],[Away_Actual]]&lt;Results[[#This Row],[away_spread]],1,0)</f>
        <v>1</v>
      </c>
    </row>
    <row r="1391" spans="1:10">
      <c r="A1391" s="17">
        <v>44909</v>
      </c>
      <c r="B1391" t="s">
        <v>374</v>
      </c>
      <c r="C1391">
        <v>87</v>
      </c>
      <c r="D1391">
        <v>115</v>
      </c>
      <c r="E1391" t="s">
        <v>225</v>
      </c>
      <c r="F1391">
        <v>60</v>
      </c>
      <c r="G1391">
        <v>-135</v>
      </c>
      <c r="H1391">
        <v>2</v>
      </c>
      <c r="I1391">
        <f>-(Results[[#This Row],[Away Final]]-Results[[#This Row],[Home Final]])</f>
        <v>-27</v>
      </c>
      <c r="J1391">
        <f>IF(Results[[#This Row],[Away_Actual]]&lt;Results[[#This Row],[away_spread]],1,0)</f>
        <v>1</v>
      </c>
    </row>
    <row r="1392" spans="1:10">
      <c r="A1392" s="17">
        <v>44909</v>
      </c>
      <c r="B1392" t="s">
        <v>148</v>
      </c>
      <c r="C1392">
        <v>56</v>
      </c>
      <c r="D1392">
        <v>850</v>
      </c>
      <c r="E1392" t="s">
        <v>408</v>
      </c>
      <c r="F1392">
        <v>64</v>
      </c>
      <c r="G1392">
        <v>-1500</v>
      </c>
      <c r="H1392">
        <v>15</v>
      </c>
      <c r="I1392">
        <f>-(Results[[#This Row],[Away Final]]-Results[[#This Row],[Home Final]])</f>
        <v>8</v>
      </c>
      <c r="J1392">
        <f>IF(Results[[#This Row],[Away_Actual]]&lt;Results[[#This Row],[away_spread]],1,0)</f>
        <v>1</v>
      </c>
    </row>
    <row r="1393" spans="1:10">
      <c r="A1393" s="17">
        <v>44909</v>
      </c>
      <c r="B1393" t="s">
        <v>199</v>
      </c>
      <c r="C1393">
        <v>68</v>
      </c>
      <c r="D1393">
        <v>650</v>
      </c>
      <c r="E1393" t="s">
        <v>682</v>
      </c>
      <c r="F1393">
        <v>81</v>
      </c>
      <c r="G1393">
        <v>-1000</v>
      </c>
      <c r="H1393">
        <v>13</v>
      </c>
      <c r="I1393">
        <f>-(Results[[#This Row],[Away Final]]-Results[[#This Row],[Home Final]])</f>
        <v>13</v>
      </c>
      <c r="J1393">
        <f>IF(Results[[#This Row],[Away_Actual]]&lt;Results[[#This Row],[away_spread]],1,0)</f>
        <v>0</v>
      </c>
    </row>
    <row r="1394" spans="1:10">
      <c r="A1394" s="17">
        <v>44909</v>
      </c>
      <c r="B1394" t="s">
        <v>150</v>
      </c>
      <c r="C1394">
        <v>56</v>
      </c>
      <c r="D1394">
        <v>1200</v>
      </c>
      <c r="E1394" t="s">
        <v>233</v>
      </c>
      <c r="F1394">
        <v>72</v>
      </c>
      <c r="G1394">
        <v>-3000</v>
      </c>
      <c r="H1394">
        <v>17.5</v>
      </c>
      <c r="I1394">
        <f>-(Results[[#This Row],[Away Final]]-Results[[#This Row],[Home Final]])</f>
        <v>16</v>
      </c>
      <c r="J1394">
        <f>IF(Results[[#This Row],[Away_Actual]]&lt;Results[[#This Row],[away_spread]],1,0)</f>
        <v>1</v>
      </c>
    </row>
    <row r="1395" spans="1:10">
      <c r="A1395" s="17">
        <v>44909</v>
      </c>
      <c r="B1395" t="s">
        <v>120</v>
      </c>
      <c r="C1395">
        <v>91</v>
      </c>
      <c r="D1395">
        <v>210</v>
      </c>
      <c r="E1395" t="s">
        <v>95</v>
      </c>
      <c r="F1395">
        <v>87</v>
      </c>
      <c r="G1395">
        <v>-250</v>
      </c>
      <c r="H1395">
        <v>5.5</v>
      </c>
      <c r="I1395">
        <f>-(Results[[#This Row],[Away Final]]-Results[[#This Row],[Home Final]])</f>
        <v>-4</v>
      </c>
      <c r="J1395">
        <f>IF(Results[[#This Row],[Away_Actual]]&lt;Results[[#This Row],[away_spread]],1,0)</f>
        <v>1</v>
      </c>
    </row>
    <row r="1396" spans="1:10">
      <c r="A1396" s="17">
        <v>44909</v>
      </c>
      <c r="B1396" t="s">
        <v>113</v>
      </c>
      <c r="C1396">
        <v>63</v>
      </c>
      <c r="D1396">
        <v>450</v>
      </c>
      <c r="E1396" t="s">
        <v>116</v>
      </c>
      <c r="F1396">
        <v>64</v>
      </c>
      <c r="G1396">
        <v>-600</v>
      </c>
      <c r="H1396">
        <v>10.5</v>
      </c>
      <c r="I1396">
        <f>-(Results[[#This Row],[Away Final]]-Results[[#This Row],[Home Final]])</f>
        <v>1</v>
      </c>
      <c r="J1396">
        <f>IF(Results[[#This Row],[Away_Actual]]&lt;Results[[#This Row],[away_spread]],1,0)</f>
        <v>1</v>
      </c>
    </row>
    <row r="1397" spans="1:10">
      <c r="A1397" s="17">
        <v>44909</v>
      </c>
      <c r="C1397">
        <v>78</v>
      </c>
      <c r="D1397">
        <v>115</v>
      </c>
      <c r="E1397" t="s">
        <v>22</v>
      </c>
      <c r="F1397">
        <v>75</v>
      </c>
      <c r="G1397">
        <v>-135</v>
      </c>
      <c r="H1397">
        <v>2.5</v>
      </c>
      <c r="I1397">
        <f>-(Results[[#This Row],[Away Final]]-Results[[#This Row],[Home Final]])</f>
        <v>-3</v>
      </c>
      <c r="J1397">
        <f>IF(Results[[#This Row],[Away_Actual]]&lt;Results[[#This Row],[away_spread]],1,0)</f>
        <v>1</v>
      </c>
    </row>
    <row r="1398" spans="1:10">
      <c r="A1398" s="17">
        <v>44909</v>
      </c>
      <c r="B1398" t="s">
        <v>365</v>
      </c>
      <c r="C1398">
        <v>60</v>
      </c>
      <c r="D1398">
        <v>750</v>
      </c>
      <c r="E1398" t="s">
        <v>399</v>
      </c>
      <c r="F1398">
        <v>65</v>
      </c>
      <c r="G1398">
        <v>-1200</v>
      </c>
      <c r="H1398">
        <v>13.5</v>
      </c>
      <c r="I1398">
        <f>-(Results[[#This Row],[Away Final]]-Results[[#This Row],[Home Final]])</f>
        <v>5</v>
      </c>
      <c r="J1398">
        <f>IF(Results[[#This Row],[Away_Actual]]&lt;Results[[#This Row],[away_spread]],1,0)</f>
        <v>1</v>
      </c>
    </row>
    <row r="1399" spans="1:10">
      <c r="A1399" s="17">
        <v>44909</v>
      </c>
      <c r="B1399" t="s">
        <v>108</v>
      </c>
      <c r="C1399">
        <v>75</v>
      </c>
      <c r="D1399">
        <v>190</v>
      </c>
      <c r="E1399" t="s">
        <v>69</v>
      </c>
      <c r="F1399">
        <v>81</v>
      </c>
      <c r="G1399">
        <v>-220</v>
      </c>
      <c r="H1399">
        <v>5</v>
      </c>
      <c r="I1399">
        <f>-(Results[[#This Row],[Away Final]]-Results[[#This Row],[Home Final]])</f>
        <v>6</v>
      </c>
      <c r="J1399">
        <f>IF(Results[[#This Row],[Away_Actual]]&lt;Results[[#This Row],[away_spread]],1,0)</f>
        <v>0</v>
      </c>
    </row>
    <row r="1400" spans="1:10">
      <c r="A1400" s="17">
        <v>44909</v>
      </c>
      <c r="B1400" t="s">
        <v>85</v>
      </c>
      <c r="C1400">
        <v>61</v>
      </c>
      <c r="D1400">
        <v>235</v>
      </c>
      <c r="E1400" t="s">
        <v>144</v>
      </c>
      <c r="F1400">
        <v>64</v>
      </c>
      <c r="G1400">
        <v>-275</v>
      </c>
      <c r="H1400">
        <v>7</v>
      </c>
      <c r="I1400">
        <f>-(Results[[#This Row],[Away Final]]-Results[[#This Row],[Home Final]])</f>
        <v>3</v>
      </c>
      <c r="J1400">
        <f>IF(Results[[#This Row],[Away_Actual]]&lt;Results[[#This Row],[away_spread]],1,0)</f>
        <v>1</v>
      </c>
    </row>
    <row r="1401" spans="1:10">
      <c r="A1401" s="17">
        <v>44909</v>
      </c>
      <c r="B1401" t="s">
        <v>160</v>
      </c>
      <c r="C1401">
        <v>83</v>
      </c>
      <c r="D1401">
        <v>125</v>
      </c>
      <c r="E1401" t="s">
        <v>339</v>
      </c>
      <c r="F1401">
        <v>94</v>
      </c>
      <c r="G1401">
        <v>-145</v>
      </c>
      <c r="H1401">
        <v>134.5</v>
      </c>
      <c r="I1401">
        <f>-(Results[[#This Row],[Away Final]]-Results[[#This Row],[Home Final]])</f>
        <v>11</v>
      </c>
      <c r="J1401">
        <f>IF(Results[[#This Row],[Away_Actual]]&lt;Results[[#This Row],[away_spread]],1,0)</f>
        <v>1</v>
      </c>
    </row>
    <row r="1402" spans="1:10">
      <c r="A1402" s="17">
        <v>44909</v>
      </c>
      <c r="B1402" t="s">
        <v>165</v>
      </c>
      <c r="C1402">
        <v>66</v>
      </c>
      <c r="D1402">
        <v>600</v>
      </c>
      <c r="E1402" t="s">
        <v>311</v>
      </c>
      <c r="F1402">
        <v>67</v>
      </c>
      <c r="G1402">
        <v>-900</v>
      </c>
      <c r="H1402">
        <v>12.5</v>
      </c>
      <c r="I1402">
        <f>-(Results[[#This Row],[Away Final]]-Results[[#This Row],[Home Final]])</f>
        <v>1</v>
      </c>
      <c r="J1402">
        <f>IF(Results[[#This Row],[Away_Actual]]&lt;Results[[#This Row],[away_spread]],1,0)</f>
        <v>1</v>
      </c>
    </row>
    <row r="1403" spans="1:10">
      <c r="A1403" s="17">
        <v>44909</v>
      </c>
      <c r="B1403" t="s">
        <v>355</v>
      </c>
      <c r="C1403">
        <v>49</v>
      </c>
      <c r="D1403">
        <v>800</v>
      </c>
      <c r="E1403" t="s">
        <v>46</v>
      </c>
      <c r="F1403">
        <v>66</v>
      </c>
      <c r="G1403">
        <v>-1400</v>
      </c>
      <c r="H1403">
        <v>14</v>
      </c>
      <c r="I1403">
        <f>-(Results[[#This Row],[Away Final]]-Results[[#This Row],[Home Final]])</f>
        <v>17</v>
      </c>
      <c r="J1403">
        <f>IF(Results[[#This Row],[Away_Actual]]&lt;Results[[#This Row],[away_spread]],1,0)</f>
        <v>0</v>
      </c>
    </row>
    <row r="1404" spans="1:10">
      <c r="A1404" s="17">
        <v>44909</v>
      </c>
      <c r="B1404" t="s">
        <v>107</v>
      </c>
      <c r="C1404">
        <v>76</v>
      </c>
      <c r="D1404">
        <v>1000</v>
      </c>
      <c r="E1404" t="s">
        <v>228</v>
      </c>
      <c r="F1404">
        <v>103</v>
      </c>
      <c r="G1404">
        <v>-2000</v>
      </c>
      <c r="H1404">
        <v>15.5</v>
      </c>
      <c r="I1404">
        <f>-(Results[[#This Row],[Away Final]]-Results[[#This Row],[Home Final]])</f>
        <v>27</v>
      </c>
      <c r="J1404">
        <f>IF(Results[[#This Row],[Away_Actual]]&lt;Results[[#This Row],[away_spread]],1,0)</f>
        <v>0</v>
      </c>
    </row>
    <row r="1405" spans="1:10">
      <c r="A1405" s="17">
        <v>44909</v>
      </c>
      <c r="B1405" t="s">
        <v>504</v>
      </c>
      <c r="C1405">
        <v>55</v>
      </c>
      <c r="D1405">
        <v>135</v>
      </c>
      <c r="E1405" t="s">
        <v>322</v>
      </c>
      <c r="F1405">
        <v>66</v>
      </c>
      <c r="G1405">
        <v>-155</v>
      </c>
      <c r="H1405">
        <v>2.5</v>
      </c>
      <c r="I1405">
        <f>-(Results[[#This Row],[Away Final]]-Results[[#This Row],[Home Final]])</f>
        <v>11</v>
      </c>
      <c r="J1405">
        <f>IF(Results[[#This Row],[Away_Actual]]&lt;Results[[#This Row],[away_spread]],1,0)</f>
        <v>0</v>
      </c>
    </row>
    <row r="1406" spans="1:10">
      <c r="A1406" s="17">
        <v>44909</v>
      </c>
      <c r="B1406" t="s">
        <v>97</v>
      </c>
      <c r="C1406">
        <v>74</v>
      </c>
      <c r="D1406">
        <v>180</v>
      </c>
      <c r="E1406" t="s">
        <v>31</v>
      </c>
      <c r="F1406">
        <v>71</v>
      </c>
      <c r="G1406">
        <v>-210</v>
      </c>
      <c r="H1406">
        <v>5</v>
      </c>
      <c r="I1406">
        <f>-(Results[[#This Row],[Away Final]]-Results[[#This Row],[Home Final]])</f>
        <v>-3</v>
      </c>
      <c r="J1406">
        <f>IF(Results[[#This Row],[Away_Actual]]&lt;Results[[#This Row],[away_spread]],1,0)</f>
        <v>1</v>
      </c>
    </row>
    <row r="1407" spans="1:10">
      <c r="A1407" s="17">
        <v>44909</v>
      </c>
      <c r="B1407" t="s">
        <v>173</v>
      </c>
      <c r="C1407">
        <v>54</v>
      </c>
      <c r="D1407">
        <v>240</v>
      </c>
      <c r="E1407" t="s">
        <v>276</v>
      </c>
      <c r="F1407">
        <v>66</v>
      </c>
      <c r="G1407">
        <v>-280</v>
      </c>
      <c r="H1407">
        <v>6.5</v>
      </c>
      <c r="I1407">
        <f>-(Results[[#This Row],[Away Final]]-Results[[#This Row],[Home Final]])</f>
        <v>12</v>
      </c>
      <c r="J1407">
        <f>IF(Results[[#This Row],[Away_Actual]]&lt;Results[[#This Row],[away_spread]],1,0)</f>
        <v>0</v>
      </c>
    </row>
    <row r="1408" spans="1:10">
      <c r="A1408" s="17">
        <v>44909</v>
      </c>
      <c r="B1408" t="s">
        <v>39</v>
      </c>
      <c r="C1408">
        <v>70</v>
      </c>
      <c r="D1408">
        <v>1000</v>
      </c>
      <c r="E1408" t="s">
        <v>68</v>
      </c>
      <c r="F1408">
        <v>84</v>
      </c>
      <c r="G1408">
        <v>-2000</v>
      </c>
      <c r="H1408">
        <v>16.5</v>
      </c>
      <c r="I1408">
        <f>-(Results[[#This Row],[Away Final]]-Results[[#This Row],[Home Final]])</f>
        <v>14</v>
      </c>
      <c r="J1408">
        <f>IF(Results[[#This Row],[Away_Actual]]&lt;Results[[#This Row],[away_spread]],1,0)</f>
        <v>1</v>
      </c>
    </row>
    <row r="1409" spans="1:10">
      <c r="A1409" s="17">
        <v>44909</v>
      </c>
      <c r="B1409" t="s">
        <v>30</v>
      </c>
      <c r="C1409">
        <v>64</v>
      </c>
      <c r="D1409">
        <v>1500</v>
      </c>
      <c r="E1409" t="s">
        <v>38</v>
      </c>
      <c r="F1409">
        <v>72</v>
      </c>
      <c r="G1409">
        <v>-5000</v>
      </c>
      <c r="H1409">
        <v>19.5</v>
      </c>
      <c r="I1409">
        <f>-(Results[[#This Row],[Away Final]]-Results[[#This Row],[Home Final]])</f>
        <v>8</v>
      </c>
      <c r="J1409">
        <f>IF(Results[[#This Row],[Away_Actual]]&lt;Results[[#This Row],[away_spread]],1,0)</f>
        <v>1</v>
      </c>
    </row>
    <row r="1410" spans="1:10">
      <c r="A1410" s="17">
        <v>44909</v>
      </c>
      <c r="B1410" t="s">
        <v>351</v>
      </c>
      <c r="C1410">
        <v>87</v>
      </c>
      <c r="D1410">
        <v>165</v>
      </c>
      <c r="E1410" t="s">
        <v>352</v>
      </c>
      <c r="F1410">
        <v>86</v>
      </c>
      <c r="G1410">
        <v>-185</v>
      </c>
      <c r="H1410">
        <v>4</v>
      </c>
      <c r="I1410">
        <f>-(Results[[#This Row],[Away Final]]-Results[[#This Row],[Home Final]])</f>
        <v>-1</v>
      </c>
      <c r="J1410">
        <f>IF(Results[[#This Row],[Away_Actual]]&lt;Results[[#This Row],[away_spread]],1,0)</f>
        <v>1</v>
      </c>
    </row>
    <row r="1411" spans="1:10">
      <c r="A1411" s="17">
        <v>44909</v>
      </c>
      <c r="B1411" t="s">
        <v>82</v>
      </c>
      <c r="C1411">
        <v>65</v>
      </c>
      <c r="D1411">
        <v>800</v>
      </c>
      <c r="E1411" t="s">
        <v>217</v>
      </c>
      <c r="F1411">
        <v>71</v>
      </c>
      <c r="G1411">
        <v>-1400</v>
      </c>
      <c r="H1411">
        <v>14</v>
      </c>
      <c r="I1411">
        <f>-(Results[[#This Row],[Away Final]]-Results[[#This Row],[Home Final]])</f>
        <v>6</v>
      </c>
      <c r="J1411">
        <f>IF(Results[[#This Row],[Away_Actual]]&lt;Results[[#This Row],[away_spread]],1,0)</f>
        <v>1</v>
      </c>
    </row>
    <row r="1412" spans="1:10">
      <c r="A1412" s="17">
        <v>44909</v>
      </c>
      <c r="B1412" t="s">
        <v>114</v>
      </c>
      <c r="C1412">
        <v>61</v>
      </c>
      <c r="D1412">
        <v>135</v>
      </c>
      <c r="E1412" t="s">
        <v>25</v>
      </c>
      <c r="F1412">
        <v>68</v>
      </c>
      <c r="G1412">
        <v>-155</v>
      </c>
      <c r="H1412">
        <v>2.5</v>
      </c>
      <c r="I1412">
        <f>-(Results[[#This Row],[Away Final]]-Results[[#This Row],[Home Final]])</f>
        <v>7</v>
      </c>
      <c r="J1412">
        <f>IF(Results[[#This Row],[Away_Actual]]&lt;Results[[#This Row],[away_spread]],1,0)</f>
        <v>0</v>
      </c>
    </row>
    <row r="1413" spans="1:10">
      <c r="A1413" s="17">
        <v>44909</v>
      </c>
      <c r="B1413" t="s">
        <v>335</v>
      </c>
      <c r="C1413">
        <v>80</v>
      </c>
      <c r="D1413">
        <v>175</v>
      </c>
      <c r="E1413" t="s">
        <v>102</v>
      </c>
      <c r="F1413">
        <v>79</v>
      </c>
      <c r="G1413">
        <v>-200</v>
      </c>
      <c r="H1413">
        <v>4.5</v>
      </c>
      <c r="I1413">
        <f>-(Results[[#This Row],[Away Final]]-Results[[#This Row],[Home Final]])</f>
        <v>-1</v>
      </c>
      <c r="J1413">
        <f>IF(Results[[#This Row],[Away_Actual]]&lt;Results[[#This Row],[away_spread]],1,0)</f>
        <v>1</v>
      </c>
    </row>
    <row r="1414" spans="1:10">
      <c r="A1414" s="17">
        <v>44909</v>
      </c>
      <c r="B1414" t="s">
        <v>118</v>
      </c>
      <c r="C1414">
        <v>79</v>
      </c>
      <c r="D1414">
        <v>-650</v>
      </c>
      <c r="F1414">
        <v>53</v>
      </c>
      <c r="G1414">
        <v>475</v>
      </c>
      <c r="H1414">
        <v>-11.5</v>
      </c>
      <c r="I1414">
        <f>-(Results[[#This Row],[Away Final]]-Results[[#This Row],[Home Final]])</f>
        <v>-26</v>
      </c>
      <c r="J1414">
        <f>IF(Results[[#This Row],[Away_Actual]]&lt;Results[[#This Row],[away_spread]],1,0)</f>
        <v>1</v>
      </c>
    </row>
    <row r="1415" spans="1:10">
      <c r="A1415" s="17">
        <v>44909</v>
      </c>
      <c r="B1415" t="s">
        <v>300</v>
      </c>
      <c r="C1415">
        <v>72</v>
      </c>
      <c r="D1415">
        <v>220</v>
      </c>
      <c r="E1415" t="s">
        <v>271</v>
      </c>
      <c r="F1415">
        <v>61</v>
      </c>
      <c r="G1415">
        <v>-260</v>
      </c>
      <c r="H1415">
        <v>6.5</v>
      </c>
      <c r="I1415">
        <f>-(Results[[#This Row],[Away Final]]-Results[[#This Row],[Home Final]])</f>
        <v>-11</v>
      </c>
      <c r="J1415">
        <f>IF(Results[[#This Row],[Away_Actual]]&lt;Results[[#This Row],[away_spread]],1,0)</f>
        <v>1</v>
      </c>
    </row>
    <row r="1416" spans="1:10">
      <c r="A1416" s="17">
        <v>44910</v>
      </c>
      <c r="B1416" t="s">
        <v>88</v>
      </c>
      <c r="C1416">
        <v>73</v>
      </c>
      <c r="D1416">
        <v>260</v>
      </c>
      <c r="E1416" t="s">
        <v>89</v>
      </c>
      <c r="F1416">
        <v>88</v>
      </c>
      <c r="G1416">
        <v>-310</v>
      </c>
      <c r="H1416">
        <v>7</v>
      </c>
      <c r="I1416">
        <f>-(Results[[#This Row],[Away Final]]-Results[[#This Row],[Home Final]])</f>
        <v>15</v>
      </c>
      <c r="J1416">
        <f>IF(Results[[#This Row],[Away_Actual]]&lt;Results[[#This Row],[away_spread]],1,0)</f>
        <v>0</v>
      </c>
    </row>
    <row r="1417" spans="1:10">
      <c r="A1417" s="17">
        <v>44910</v>
      </c>
      <c r="B1417" t="s">
        <v>154</v>
      </c>
      <c r="C1417">
        <v>56</v>
      </c>
      <c r="D1417">
        <v>1400</v>
      </c>
      <c r="E1417" t="s">
        <v>315</v>
      </c>
      <c r="F1417">
        <v>78</v>
      </c>
      <c r="G1417">
        <v>-4000</v>
      </c>
      <c r="H1417">
        <v>23</v>
      </c>
      <c r="I1417">
        <f>-(Results[[#This Row],[Away Final]]-Results[[#This Row],[Home Final]])</f>
        <v>22</v>
      </c>
      <c r="J1417">
        <f>IF(Results[[#This Row],[Away_Actual]]&lt;Results[[#This Row],[away_spread]],1,0)</f>
        <v>1</v>
      </c>
    </row>
    <row r="1418" spans="1:10">
      <c r="A1418" s="17">
        <v>44910</v>
      </c>
      <c r="B1418" t="s">
        <v>193</v>
      </c>
      <c r="C1418">
        <v>60</v>
      </c>
      <c r="D1418">
        <v>1400</v>
      </c>
      <c r="E1418" t="s">
        <v>260</v>
      </c>
      <c r="F1418">
        <v>84</v>
      </c>
      <c r="G1418">
        <v>-4000</v>
      </c>
      <c r="H1418">
        <v>21.5</v>
      </c>
      <c r="I1418">
        <f>-(Results[[#This Row],[Away Final]]-Results[[#This Row],[Home Final]])</f>
        <v>24</v>
      </c>
      <c r="J1418">
        <f>IF(Results[[#This Row],[Away_Actual]]&lt;Results[[#This Row],[away_spread]],1,0)</f>
        <v>0</v>
      </c>
    </row>
    <row r="1419" spans="1:10">
      <c r="A1419" s="17">
        <v>44910</v>
      </c>
      <c r="C1419">
        <v>78</v>
      </c>
      <c r="D1419">
        <v>-900</v>
      </c>
      <c r="E1419" t="s">
        <v>90</v>
      </c>
      <c r="F1419">
        <v>70</v>
      </c>
      <c r="G1419">
        <v>600</v>
      </c>
      <c r="H1419">
        <v>-12.5</v>
      </c>
      <c r="I1419">
        <f>-(Results[[#This Row],[Away Final]]-Results[[#This Row],[Home Final]])</f>
        <v>-8</v>
      </c>
      <c r="J1419">
        <f>IF(Results[[#This Row],[Away_Actual]]&lt;Results[[#This Row],[away_spread]],1,0)</f>
        <v>0</v>
      </c>
    </row>
    <row r="1420" spans="1:10">
      <c r="A1420" s="17">
        <v>44910</v>
      </c>
      <c r="B1420" t="s">
        <v>360</v>
      </c>
      <c r="C1420">
        <v>55</v>
      </c>
      <c r="D1420">
        <v>240</v>
      </c>
      <c r="E1420" t="s">
        <v>238</v>
      </c>
      <c r="F1420">
        <v>58</v>
      </c>
      <c r="G1420">
        <v>-280</v>
      </c>
      <c r="H1420">
        <v>7</v>
      </c>
      <c r="I1420">
        <f>-(Results[[#This Row],[Away Final]]-Results[[#This Row],[Home Final]])</f>
        <v>3</v>
      </c>
      <c r="J1420">
        <f>IF(Results[[#This Row],[Away_Actual]]&lt;Results[[#This Row],[away_spread]],1,0)</f>
        <v>1</v>
      </c>
    </row>
    <row r="1421" spans="1:10">
      <c r="A1421" s="17">
        <v>44910</v>
      </c>
      <c r="B1421" t="s">
        <v>380</v>
      </c>
      <c r="C1421">
        <v>74</v>
      </c>
      <c r="D1421">
        <v>120</v>
      </c>
      <c r="E1421" t="s">
        <v>184</v>
      </c>
      <c r="F1421">
        <v>86</v>
      </c>
      <c r="G1421">
        <v>-140</v>
      </c>
      <c r="H1421">
        <v>2.5</v>
      </c>
      <c r="I1421">
        <f>-(Results[[#This Row],[Away Final]]-Results[[#This Row],[Home Final]])</f>
        <v>12</v>
      </c>
      <c r="J1421">
        <f>IF(Results[[#This Row],[Away_Actual]]&lt;Results[[#This Row],[away_spread]],1,0)</f>
        <v>0</v>
      </c>
    </row>
    <row r="1422" spans="1:10">
      <c r="A1422" s="17">
        <v>44910</v>
      </c>
      <c r="B1422" t="s">
        <v>23</v>
      </c>
      <c r="C1422">
        <v>82</v>
      </c>
      <c r="D1422">
        <v>180</v>
      </c>
      <c r="F1422">
        <v>73</v>
      </c>
      <c r="G1422">
        <v>-210</v>
      </c>
      <c r="H1422">
        <v>4.5</v>
      </c>
      <c r="I1422">
        <f>-(Results[[#This Row],[Away Final]]-Results[[#This Row],[Home Final]])</f>
        <v>-9</v>
      </c>
      <c r="J1422">
        <f>IF(Results[[#This Row],[Away_Actual]]&lt;Results[[#This Row],[away_spread]],1,0)</f>
        <v>1</v>
      </c>
    </row>
    <row r="1423" spans="1:10">
      <c r="A1423" s="17">
        <v>44910</v>
      </c>
      <c r="B1423" t="s">
        <v>79</v>
      </c>
      <c r="C1423">
        <v>63</v>
      </c>
      <c r="D1423">
        <v>200</v>
      </c>
      <c r="E1423" t="s">
        <v>297</v>
      </c>
      <c r="F1423">
        <v>69</v>
      </c>
      <c r="G1423">
        <v>-240</v>
      </c>
      <c r="H1423">
        <v>5.5</v>
      </c>
      <c r="I1423">
        <f>-(Results[[#This Row],[Away Final]]-Results[[#This Row],[Home Final]])</f>
        <v>6</v>
      </c>
      <c r="J1423">
        <f>IF(Results[[#This Row],[Away_Actual]]&lt;Results[[#This Row],[away_spread]],1,0)</f>
        <v>0</v>
      </c>
    </row>
    <row r="1424" spans="1:10">
      <c r="A1424" s="17">
        <v>44910</v>
      </c>
      <c r="C1424">
        <v>58</v>
      </c>
      <c r="D1424">
        <v>-110</v>
      </c>
      <c r="E1424" t="s">
        <v>255</v>
      </c>
      <c r="F1424">
        <v>73</v>
      </c>
      <c r="G1424">
        <v>-110</v>
      </c>
      <c r="H1424">
        <v>1</v>
      </c>
      <c r="I1424">
        <f>-(Results[[#This Row],[Away Final]]-Results[[#This Row],[Home Final]])</f>
        <v>15</v>
      </c>
      <c r="J1424">
        <f>IF(Results[[#This Row],[Away_Actual]]&lt;Results[[#This Row],[away_spread]],1,0)</f>
        <v>0</v>
      </c>
    </row>
    <row r="1425" spans="1:10">
      <c r="A1425" s="17">
        <v>44911</v>
      </c>
      <c r="B1425" t="s">
        <v>223</v>
      </c>
      <c r="C1425">
        <v>78</v>
      </c>
      <c r="D1425">
        <v>160</v>
      </c>
      <c r="E1425" t="s">
        <v>245</v>
      </c>
      <c r="F1425">
        <v>67</v>
      </c>
      <c r="G1425">
        <v>-180</v>
      </c>
      <c r="H1425">
        <v>4.5</v>
      </c>
      <c r="I1425">
        <f>-(Results[[#This Row],[Away Final]]-Results[[#This Row],[Home Final]])</f>
        <v>-11</v>
      </c>
      <c r="J1425">
        <f>IF(Results[[#This Row],[Away_Actual]]&lt;Results[[#This Row],[away_spread]],1,0)</f>
        <v>1</v>
      </c>
    </row>
    <row r="1426" spans="1:10">
      <c r="A1426" s="17">
        <v>44911</v>
      </c>
      <c r="B1426" t="s">
        <v>175</v>
      </c>
      <c r="C1426">
        <v>71</v>
      </c>
      <c r="D1426">
        <v>145</v>
      </c>
      <c r="E1426" t="s">
        <v>71</v>
      </c>
      <c r="F1426">
        <v>58</v>
      </c>
      <c r="G1426">
        <v>-165</v>
      </c>
      <c r="H1426">
        <v>3.5</v>
      </c>
      <c r="I1426">
        <f>-(Results[[#This Row],[Away Final]]-Results[[#This Row],[Home Final]])</f>
        <v>-13</v>
      </c>
      <c r="J1426">
        <f>IF(Results[[#This Row],[Away_Actual]]&lt;Results[[#This Row],[away_spread]],1,0)</f>
        <v>1</v>
      </c>
    </row>
    <row r="1427" spans="1:10">
      <c r="A1427" s="17">
        <v>44911</v>
      </c>
      <c r="B1427" t="s">
        <v>202</v>
      </c>
      <c r="C1427">
        <v>74</v>
      </c>
      <c r="D1427">
        <v>190</v>
      </c>
      <c r="E1427" t="s">
        <v>145</v>
      </c>
      <c r="F1427">
        <v>45</v>
      </c>
      <c r="G1427">
        <v>-220</v>
      </c>
      <c r="H1427">
        <v>5</v>
      </c>
      <c r="I1427">
        <f>-(Results[[#This Row],[Away Final]]-Results[[#This Row],[Home Final]])</f>
        <v>-29</v>
      </c>
      <c r="J1427">
        <f>IF(Results[[#This Row],[Away_Actual]]&lt;Results[[#This Row],[away_spread]],1,0)</f>
        <v>1</v>
      </c>
    </row>
    <row r="1428" spans="1:10">
      <c r="A1428" s="17">
        <v>44911</v>
      </c>
      <c r="B1428" t="s">
        <v>53</v>
      </c>
      <c r="C1428">
        <v>65</v>
      </c>
      <c r="D1428">
        <v>-120</v>
      </c>
      <c r="E1428" t="s">
        <v>161</v>
      </c>
      <c r="F1428">
        <v>77</v>
      </c>
      <c r="G1428">
        <v>100</v>
      </c>
      <c r="H1428">
        <v>-1</v>
      </c>
      <c r="I1428">
        <f>-(Results[[#This Row],[Away Final]]-Results[[#This Row],[Home Final]])</f>
        <v>12</v>
      </c>
      <c r="J1428">
        <f>IF(Results[[#This Row],[Away_Actual]]&lt;Results[[#This Row],[away_spread]],1,0)</f>
        <v>0</v>
      </c>
    </row>
    <row r="1429" spans="1:10">
      <c r="A1429" s="17">
        <v>44911</v>
      </c>
      <c r="B1429" t="s">
        <v>156</v>
      </c>
      <c r="C1429">
        <v>51</v>
      </c>
      <c r="D1429">
        <v>1500</v>
      </c>
      <c r="E1429" t="s">
        <v>177</v>
      </c>
      <c r="F1429">
        <v>66</v>
      </c>
      <c r="G1429">
        <v>-5000</v>
      </c>
      <c r="H1429">
        <v>21</v>
      </c>
      <c r="I1429">
        <f>-(Results[[#This Row],[Away Final]]-Results[[#This Row],[Home Final]])</f>
        <v>15</v>
      </c>
      <c r="J1429">
        <f>IF(Results[[#This Row],[Away_Actual]]&lt;Results[[#This Row],[away_spread]],1,0)</f>
        <v>1</v>
      </c>
    </row>
    <row r="1430" spans="1:10">
      <c r="A1430" s="17">
        <v>44911</v>
      </c>
      <c r="B1430" t="s">
        <v>86</v>
      </c>
      <c r="C1430">
        <v>60</v>
      </c>
      <c r="D1430">
        <v>310</v>
      </c>
      <c r="E1430" t="s">
        <v>130</v>
      </c>
      <c r="F1430">
        <v>68</v>
      </c>
      <c r="G1430">
        <v>-370</v>
      </c>
      <c r="H1430">
        <v>8.5</v>
      </c>
      <c r="I1430">
        <f>-(Results[[#This Row],[Away Final]]-Results[[#This Row],[Home Final]])</f>
        <v>8</v>
      </c>
      <c r="J1430">
        <f>IF(Results[[#This Row],[Away_Actual]]&lt;Results[[#This Row],[away_spread]],1,0)</f>
        <v>1</v>
      </c>
    </row>
    <row r="1431" spans="1:10">
      <c r="A1431" s="17">
        <v>44911</v>
      </c>
      <c r="B1431" t="s">
        <v>149</v>
      </c>
      <c r="C1431">
        <v>81</v>
      </c>
      <c r="D1431">
        <v>330</v>
      </c>
      <c r="E1431" t="s">
        <v>170</v>
      </c>
      <c r="F1431">
        <v>85</v>
      </c>
      <c r="G1431">
        <v>-400</v>
      </c>
      <c r="H1431">
        <v>8.5</v>
      </c>
      <c r="I1431">
        <f>-(Results[[#This Row],[Away Final]]-Results[[#This Row],[Home Final]])</f>
        <v>4</v>
      </c>
      <c r="J1431">
        <f>IF(Results[[#This Row],[Away_Actual]]&lt;Results[[#This Row],[away_spread]],1,0)</f>
        <v>1</v>
      </c>
    </row>
    <row r="1432" spans="1:10">
      <c r="A1432" s="17">
        <v>44911</v>
      </c>
      <c r="B1432" t="s">
        <v>353</v>
      </c>
      <c r="C1432">
        <v>76</v>
      </c>
      <c r="D1432">
        <v>260</v>
      </c>
      <c r="E1432" t="s">
        <v>411</v>
      </c>
      <c r="F1432">
        <v>69</v>
      </c>
      <c r="G1432">
        <v>-310</v>
      </c>
      <c r="H1432">
        <v>6.5</v>
      </c>
      <c r="I1432">
        <f>-(Results[[#This Row],[Away Final]]-Results[[#This Row],[Home Final]])</f>
        <v>-7</v>
      </c>
      <c r="J1432">
        <f>IF(Results[[#This Row],[Away_Actual]]&lt;Results[[#This Row],[away_spread]],1,0)</f>
        <v>1</v>
      </c>
    </row>
    <row r="1433" spans="1:10">
      <c r="A1433" s="17">
        <v>44911</v>
      </c>
      <c r="B1433" t="s">
        <v>412</v>
      </c>
      <c r="C1433">
        <v>55</v>
      </c>
      <c r="D1433">
        <v>550</v>
      </c>
      <c r="E1433" t="s">
        <v>306</v>
      </c>
      <c r="F1433">
        <v>59</v>
      </c>
      <c r="G1433">
        <v>-800</v>
      </c>
      <c r="H1433">
        <v>13</v>
      </c>
      <c r="I1433">
        <f>-(Results[[#This Row],[Away Final]]-Results[[#This Row],[Home Final]])</f>
        <v>4</v>
      </c>
      <c r="J1433">
        <f>IF(Results[[#This Row],[Away_Actual]]&lt;Results[[#This Row],[away_spread]],1,0)</f>
        <v>1</v>
      </c>
    </row>
    <row r="1434" spans="1:10">
      <c r="A1434" s="17">
        <v>44911</v>
      </c>
      <c r="B1434" t="s">
        <v>386</v>
      </c>
      <c r="C1434">
        <v>102</v>
      </c>
      <c r="D1434">
        <v>-550</v>
      </c>
      <c r="E1434" t="s">
        <v>267</v>
      </c>
      <c r="F1434">
        <v>89</v>
      </c>
      <c r="G1434">
        <v>425</v>
      </c>
      <c r="H1434">
        <v>-10.5</v>
      </c>
      <c r="I1434">
        <f>-(Results[[#This Row],[Away Final]]-Results[[#This Row],[Home Final]])</f>
        <v>-13</v>
      </c>
      <c r="J1434">
        <f>IF(Results[[#This Row],[Away_Actual]]&lt;Results[[#This Row],[away_spread]],1,0)</f>
        <v>1</v>
      </c>
    </row>
    <row r="1435" spans="1:10">
      <c r="A1435" s="17">
        <v>44911</v>
      </c>
      <c r="B1435" t="s">
        <v>168</v>
      </c>
      <c r="C1435">
        <v>40</v>
      </c>
      <c r="D1435">
        <v>1800</v>
      </c>
      <c r="E1435" t="s">
        <v>218</v>
      </c>
      <c r="F1435">
        <v>85</v>
      </c>
      <c r="G1435">
        <v>-8000</v>
      </c>
      <c r="H1435">
        <v>24.5</v>
      </c>
      <c r="I1435">
        <f>-(Results[[#This Row],[Away Final]]-Results[[#This Row],[Home Final]])</f>
        <v>45</v>
      </c>
      <c r="J1435">
        <f>IF(Results[[#This Row],[Away_Actual]]&lt;Results[[#This Row],[away_spread]],1,0)</f>
        <v>0</v>
      </c>
    </row>
    <row r="1436" spans="1:10">
      <c r="A1436" s="17">
        <v>44911</v>
      </c>
      <c r="B1436" t="s">
        <v>342</v>
      </c>
      <c r="C1436">
        <v>58</v>
      </c>
      <c r="D1436">
        <v>160</v>
      </c>
      <c r="E1436" t="s">
        <v>45</v>
      </c>
      <c r="F1436">
        <v>69</v>
      </c>
      <c r="G1436">
        <v>-180</v>
      </c>
      <c r="H1436">
        <v>4</v>
      </c>
      <c r="I1436">
        <f>-(Results[[#This Row],[Away Final]]-Results[[#This Row],[Home Final]])</f>
        <v>11</v>
      </c>
      <c r="J1436">
        <f>IF(Results[[#This Row],[Away_Actual]]&lt;Results[[#This Row],[away_spread]],1,0)</f>
        <v>0</v>
      </c>
    </row>
    <row r="1437" spans="1:10">
      <c r="A1437" s="17">
        <v>44911</v>
      </c>
      <c r="B1437" t="s">
        <v>343</v>
      </c>
      <c r="C1437">
        <v>52</v>
      </c>
      <c r="D1437">
        <v>900</v>
      </c>
      <c r="E1437" t="s">
        <v>285</v>
      </c>
      <c r="F1437">
        <v>63</v>
      </c>
      <c r="G1437">
        <v>-1600</v>
      </c>
      <c r="H1437">
        <v>14.5</v>
      </c>
      <c r="I1437">
        <f>-(Results[[#This Row],[Away Final]]-Results[[#This Row],[Home Final]])</f>
        <v>11</v>
      </c>
      <c r="J1437">
        <f>IF(Results[[#This Row],[Away_Actual]]&lt;Results[[#This Row],[away_spread]],1,0)</f>
        <v>1</v>
      </c>
    </row>
    <row r="1438" spans="1:10">
      <c r="A1438" s="17">
        <v>44911</v>
      </c>
      <c r="B1438" t="s">
        <v>284</v>
      </c>
      <c r="C1438">
        <v>77</v>
      </c>
      <c r="D1438">
        <v>320</v>
      </c>
      <c r="E1438" t="s">
        <v>371</v>
      </c>
      <c r="F1438">
        <v>80</v>
      </c>
      <c r="G1438">
        <v>-380</v>
      </c>
      <c r="H1438">
        <v>8</v>
      </c>
      <c r="I1438">
        <f>-(Results[[#This Row],[Away Final]]-Results[[#This Row],[Home Final]])</f>
        <v>3</v>
      </c>
      <c r="J1438">
        <f>IF(Results[[#This Row],[Away_Actual]]&lt;Results[[#This Row],[away_spread]],1,0)</f>
        <v>1</v>
      </c>
    </row>
    <row r="1439" spans="1:10">
      <c r="A1439" s="17">
        <v>44912</v>
      </c>
      <c r="B1439" t="s">
        <v>365</v>
      </c>
      <c r="C1439">
        <v>66</v>
      </c>
      <c r="D1439">
        <v>250</v>
      </c>
      <c r="E1439" t="s">
        <v>280</v>
      </c>
      <c r="F1439">
        <v>85</v>
      </c>
      <c r="G1439">
        <v>-300</v>
      </c>
      <c r="H1439">
        <v>7</v>
      </c>
      <c r="I1439">
        <f>-(Results[[#This Row],[Away Final]]-Results[[#This Row],[Home Final]])</f>
        <v>19</v>
      </c>
      <c r="J1439">
        <f>IF(Results[[#This Row],[Away_Actual]]&lt;Results[[#This Row],[away_spread]],1,0)</f>
        <v>0</v>
      </c>
    </row>
    <row r="1440" spans="1:10">
      <c r="A1440" s="17">
        <v>44912</v>
      </c>
      <c r="B1440" t="s">
        <v>110</v>
      </c>
      <c r="C1440">
        <v>77</v>
      </c>
      <c r="D1440">
        <v>-300</v>
      </c>
      <c r="E1440" t="s">
        <v>88</v>
      </c>
      <c r="F1440">
        <v>71</v>
      </c>
      <c r="G1440">
        <v>250</v>
      </c>
      <c r="H1440">
        <v>-7</v>
      </c>
      <c r="I1440">
        <f>-(Results[[#This Row],[Away Final]]-Results[[#This Row],[Home Final]])</f>
        <v>-6</v>
      </c>
      <c r="J1440">
        <f>IF(Results[[#This Row],[Away_Actual]]&lt;Results[[#This Row],[away_spread]],1,0)</f>
        <v>0</v>
      </c>
    </row>
    <row r="1441" spans="1:10">
      <c r="A1441" s="17">
        <v>44912</v>
      </c>
      <c r="B1441" t="s">
        <v>373</v>
      </c>
      <c r="C1441">
        <v>56</v>
      </c>
      <c r="D1441">
        <v>800</v>
      </c>
      <c r="E1441" t="s">
        <v>17</v>
      </c>
      <c r="F1441">
        <v>82</v>
      </c>
      <c r="G1441">
        <v>-1400</v>
      </c>
      <c r="H1441">
        <v>13.5</v>
      </c>
      <c r="I1441">
        <f>-(Results[[#This Row],[Away Final]]-Results[[#This Row],[Home Final]])</f>
        <v>26</v>
      </c>
      <c r="J1441">
        <f>IF(Results[[#This Row],[Away_Actual]]&lt;Results[[#This Row],[away_spread]],1,0)</f>
        <v>0</v>
      </c>
    </row>
    <row r="1442" spans="1:10">
      <c r="A1442" s="17">
        <v>44912</v>
      </c>
      <c r="B1442" t="s">
        <v>347</v>
      </c>
      <c r="C1442">
        <v>75</v>
      </c>
      <c r="D1442">
        <v>-190</v>
      </c>
      <c r="E1442" t="s">
        <v>332</v>
      </c>
      <c r="F1442">
        <v>70</v>
      </c>
      <c r="G1442">
        <v>170</v>
      </c>
      <c r="H1442">
        <v>-4.5</v>
      </c>
      <c r="I1442">
        <f>-(Results[[#This Row],[Away Final]]-Results[[#This Row],[Home Final]])</f>
        <v>-5</v>
      </c>
      <c r="J1442">
        <f>IF(Results[[#This Row],[Away_Actual]]&lt;Results[[#This Row],[away_spread]],1,0)</f>
        <v>1</v>
      </c>
    </row>
    <row r="1443" spans="1:10">
      <c r="A1443" s="17">
        <v>44912</v>
      </c>
      <c r="B1443" t="s">
        <v>55</v>
      </c>
      <c r="C1443">
        <v>52</v>
      </c>
      <c r="D1443">
        <v>900</v>
      </c>
      <c r="E1443" t="s">
        <v>355</v>
      </c>
      <c r="F1443">
        <v>85</v>
      </c>
      <c r="G1443">
        <v>-1600</v>
      </c>
      <c r="H1443">
        <v>16</v>
      </c>
      <c r="I1443">
        <f>-(Results[[#This Row],[Away Final]]-Results[[#This Row],[Home Final]])</f>
        <v>33</v>
      </c>
      <c r="J1443">
        <f>IF(Results[[#This Row],[Away_Actual]]&lt;Results[[#This Row],[away_spread]],1,0)</f>
        <v>0</v>
      </c>
    </row>
    <row r="1444" spans="1:10">
      <c r="A1444" s="17">
        <v>44912</v>
      </c>
      <c r="B1444" t="s">
        <v>56</v>
      </c>
      <c r="C1444">
        <v>70</v>
      </c>
      <c r="D1444">
        <v>220</v>
      </c>
      <c r="E1444" t="s">
        <v>329</v>
      </c>
      <c r="F1444">
        <v>72</v>
      </c>
      <c r="G1444">
        <v>-260</v>
      </c>
      <c r="H1444">
        <v>6</v>
      </c>
      <c r="I1444">
        <f>-(Results[[#This Row],[Away Final]]-Results[[#This Row],[Home Final]])</f>
        <v>2</v>
      </c>
      <c r="J1444">
        <f>IF(Results[[#This Row],[Away_Actual]]&lt;Results[[#This Row],[away_spread]],1,0)</f>
        <v>1</v>
      </c>
    </row>
    <row r="1445" spans="1:10">
      <c r="A1445" s="17">
        <v>44912</v>
      </c>
      <c r="B1445" t="s">
        <v>99</v>
      </c>
      <c r="C1445">
        <v>55</v>
      </c>
      <c r="D1445">
        <v>1100</v>
      </c>
      <c r="E1445" t="s">
        <v>339</v>
      </c>
      <c r="F1445">
        <v>61</v>
      </c>
      <c r="G1445">
        <v>-2500</v>
      </c>
      <c r="H1445">
        <v>18</v>
      </c>
      <c r="I1445">
        <f>-(Results[[#This Row],[Away Final]]-Results[[#This Row],[Home Final]])</f>
        <v>6</v>
      </c>
      <c r="J1445">
        <f>IF(Results[[#This Row],[Away_Actual]]&lt;Results[[#This Row],[away_spread]],1,0)</f>
        <v>1</v>
      </c>
    </row>
    <row r="1446" spans="1:10">
      <c r="A1446" s="17">
        <v>44912</v>
      </c>
      <c r="B1446" t="s">
        <v>152</v>
      </c>
      <c r="C1446">
        <v>60</v>
      </c>
      <c r="D1446">
        <v>1000</v>
      </c>
      <c r="E1446" t="s">
        <v>289</v>
      </c>
      <c r="F1446">
        <v>96</v>
      </c>
      <c r="G1446">
        <v>-2000</v>
      </c>
      <c r="H1446">
        <v>17.5</v>
      </c>
      <c r="I1446">
        <f>-(Results[[#This Row],[Away Final]]-Results[[#This Row],[Home Final]])</f>
        <v>36</v>
      </c>
      <c r="J1446">
        <f>IF(Results[[#This Row],[Away_Actual]]&lt;Results[[#This Row],[away_spread]],1,0)</f>
        <v>0</v>
      </c>
    </row>
    <row r="1447" spans="1:10">
      <c r="A1447" s="17">
        <v>44912</v>
      </c>
      <c r="B1447" t="s">
        <v>114</v>
      </c>
      <c r="C1447">
        <v>75</v>
      </c>
      <c r="D1447">
        <v>1700</v>
      </c>
      <c r="E1447" t="s">
        <v>346</v>
      </c>
      <c r="F1447">
        <v>106</v>
      </c>
      <c r="G1447">
        <v>-7000</v>
      </c>
      <c r="H1447">
        <v>22</v>
      </c>
      <c r="I1447">
        <f>-(Results[[#This Row],[Away Final]]-Results[[#This Row],[Home Final]])</f>
        <v>31</v>
      </c>
      <c r="J1447">
        <f>IF(Results[[#This Row],[Away_Actual]]&lt;Results[[#This Row],[away_spread]],1,0)</f>
        <v>0</v>
      </c>
    </row>
    <row r="1448" spans="1:10">
      <c r="A1448" s="17">
        <v>44912</v>
      </c>
      <c r="B1448" t="s">
        <v>189</v>
      </c>
      <c r="C1448">
        <v>55</v>
      </c>
      <c r="D1448">
        <v>900</v>
      </c>
      <c r="F1448">
        <v>90</v>
      </c>
      <c r="G1448">
        <v>-1600</v>
      </c>
      <c r="H1448">
        <v>15</v>
      </c>
      <c r="I1448">
        <f>-(Results[[#This Row],[Away Final]]-Results[[#This Row],[Home Final]])</f>
        <v>35</v>
      </c>
      <c r="J1448">
        <f>IF(Results[[#This Row],[Away_Actual]]&lt;Results[[#This Row],[away_spread]],1,0)</f>
        <v>0</v>
      </c>
    </row>
    <row r="1449" spans="1:10">
      <c r="A1449" s="17">
        <v>44912</v>
      </c>
      <c r="B1449" t="s">
        <v>102</v>
      </c>
      <c r="C1449">
        <v>55</v>
      </c>
      <c r="D1449">
        <v>-125</v>
      </c>
      <c r="E1449" t="s">
        <v>197</v>
      </c>
      <c r="F1449">
        <v>60</v>
      </c>
      <c r="G1449">
        <v>105</v>
      </c>
      <c r="H1449">
        <v>-1.5</v>
      </c>
      <c r="I1449">
        <f>-(Results[[#This Row],[Away Final]]-Results[[#This Row],[Home Final]])</f>
        <v>5</v>
      </c>
      <c r="J1449">
        <f>IF(Results[[#This Row],[Away_Actual]]&lt;Results[[#This Row],[away_spread]],1,0)</f>
        <v>0</v>
      </c>
    </row>
    <row r="1450" spans="1:10">
      <c r="A1450" s="17">
        <v>44912</v>
      </c>
      <c r="B1450" t="s">
        <v>141</v>
      </c>
      <c r="C1450">
        <v>73</v>
      </c>
      <c r="D1450">
        <v>180</v>
      </c>
      <c r="E1450" t="s">
        <v>183</v>
      </c>
      <c r="F1450">
        <v>83</v>
      </c>
      <c r="G1450">
        <v>-210</v>
      </c>
      <c r="H1450">
        <v>5</v>
      </c>
      <c r="I1450">
        <f>-(Results[[#This Row],[Away Final]]-Results[[#This Row],[Home Final]])</f>
        <v>10</v>
      </c>
      <c r="J1450">
        <f>IF(Results[[#This Row],[Away_Actual]]&lt;Results[[#This Row],[away_spread]],1,0)</f>
        <v>0</v>
      </c>
    </row>
    <row r="1451" spans="1:10">
      <c r="A1451" s="17">
        <v>44912</v>
      </c>
      <c r="B1451" t="s">
        <v>42</v>
      </c>
      <c r="C1451">
        <v>70</v>
      </c>
      <c r="D1451">
        <v>160</v>
      </c>
      <c r="E1451" t="s">
        <v>402</v>
      </c>
      <c r="F1451">
        <v>75</v>
      </c>
      <c r="G1451">
        <v>-180</v>
      </c>
      <c r="H1451">
        <v>4</v>
      </c>
      <c r="I1451">
        <f>-(Results[[#This Row],[Away Final]]-Results[[#This Row],[Home Final]])</f>
        <v>5</v>
      </c>
      <c r="J1451">
        <f>IF(Results[[#This Row],[Away_Actual]]&lt;Results[[#This Row],[away_spread]],1,0)</f>
        <v>0</v>
      </c>
    </row>
    <row r="1452" spans="1:10">
      <c r="A1452" s="17">
        <v>44912</v>
      </c>
      <c r="B1452" t="s">
        <v>350</v>
      </c>
      <c r="C1452">
        <v>76</v>
      </c>
      <c r="D1452">
        <v>1781</v>
      </c>
      <c r="E1452" t="s">
        <v>20</v>
      </c>
      <c r="F1452">
        <v>91</v>
      </c>
      <c r="G1452">
        <v>-7500</v>
      </c>
      <c r="H1452">
        <v>25</v>
      </c>
      <c r="I1452">
        <f>-(Results[[#This Row],[Away Final]]-Results[[#This Row],[Home Final]])</f>
        <v>15</v>
      </c>
      <c r="J1452">
        <f>IF(Results[[#This Row],[Away_Actual]]&lt;Results[[#This Row],[away_spread]],1,0)</f>
        <v>1</v>
      </c>
    </row>
    <row r="1453" spans="1:10">
      <c r="A1453" s="17">
        <v>44912</v>
      </c>
      <c r="B1453" t="s">
        <v>214</v>
      </c>
      <c r="C1453">
        <v>85</v>
      </c>
      <c r="D1453">
        <v>-210</v>
      </c>
      <c r="E1453" t="s">
        <v>188</v>
      </c>
      <c r="F1453">
        <v>73</v>
      </c>
      <c r="G1453">
        <v>180</v>
      </c>
      <c r="H1453">
        <v>-5</v>
      </c>
      <c r="I1453">
        <f>-(Results[[#This Row],[Away Final]]-Results[[#This Row],[Home Final]])</f>
        <v>-12</v>
      </c>
      <c r="J1453">
        <f>IF(Results[[#This Row],[Away_Actual]]&lt;Results[[#This Row],[away_spread]],1,0)</f>
        <v>1</v>
      </c>
    </row>
    <row r="1454" spans="1:10">
      <c r="A1454" s="17">
        <v>44912</v>
      </c>
      <c r="B1454" t="s">
        <v>164</v>
      </c>
      <c r="C1454">
        <v>65</v>
      </c>
      <c r="D1454">
        <v>-210</v>
      </c>
      <c r="E1454" t="s">
        <v>213</v>
      </c>
      <c r="F1454">
        <v>59</v>
      </c>
      <c r="G1454">
        <v>180</v>
      </c>
      <c r="H1454">
        <v>-5</v>
      </c>
      <c r="I1454">
        <f>-(Results[[#This Row],[Away Final]]-Results[[#This Row],[Home Final]])</f>
        <v>-6</v>
      </c>
      <c r="J1454">
        <f>IF(Results[[#This Row],[Away_Actual]]&lt;Results[[#This Row],[away_spread]],1,0)</f>
        <v>1</v>
      </c>
    </row>
    <row r="1455" spans="1:10">
      <c r="A1455" s="17">
        <v>44912</v>
      </c>
      <c r="B1455" t="s">
        <v>116</v>
      </c>
      <c r="C1455">
        <v>75</v>
      </c>
      <c r="D1455">
        <v>800</v>
      </c>
      <c r="E1455" t="s">
        <v>234</v>
      </c>
      <c r="F1455">
        <v>83</v>
      </c>
      <c r="G1455">
        <v>-1400</v>
      </c>
      <c r="H1455">
        <v>14</v>
      </c>
      <c r="I1455">
        <f>-(Results[[#This Row],[Away Final]]-Results[[#This Row],[Home Final]])</f>
        <v>8</v>
      </c>
      <c r="J1455">
        <f>IF(Results[[#This Row],[Away_Actual]]&lt;Results[[#This Row],[away_spread]],1,0)</f>
        <v>1</v>
      </c>
    </row>
    <row r="1456" spans="1:10">
      <c r="A1456" s="17">
        <v>44912</v>
      </c>
      <c r="B1456" t="s">
        <v>155</v>
      </c>
      <c r="C1456">
        <v>48</v>
      </c>
      <c r="D1456">
        <v>1100</v>
      </c>
      <c r="E1456" t="s">
        <v>125</v>
      </c>
      <c r="F1456">
        <v>74</v>
      </c>
      <c r="G1456">
        <v>-2500</v>
      </c>
      <c r="H1456">
        <v>18</v>
      </c>
      <c r="I1456">
        <f>-(Results[[#This Row],[Away Final]]-Results[[#This Row],[Home Final]])</f>
        <v>26</v>
      </c>
      <c r="J1456">
        <f>IF(Results[[#This Row],[Away_Actual]]&lt;Results[[#This Row],[away_spread]],1,0)</f>
        <v>0</v>
      </c>
    </row>
    <row r="1457" spans="1:10">
      <c r="A1457" s="17">
        <v>44912</v>
      </c>
      <c r="B1457" t="s">
        <v>298</v>
      </c>
      <c r="C1457">
        <v>74</v>
      </c>
      <c r="D1457">
        <v>110</v>
      </c>
      <c r="E1457" t="s">
        <v>22</v>
      </c>
      <c r="F1457">
        <v>73</v>
      </c>
      <c r="G1457">
        <v>-130</v>
      </c>
      <c r="H1457">
        <v>2</v>
      </c>
      <c r="I1457">
        <f>-(Results[[#This Row],[Away Final]]-Results[[#This Row],[Home Final]])</f>
        <v>-1</v>
      </c>
      <c r="J1457">
        <f>IF(Results[[#This Row],[Away_Actual]]&lt;Results[[#This Row],[away_spread]],1,0)</f>
        <v>1</v>
      </c>
    </row>
    <row r="1458" spans="1:10">
      <c r="A1458" s="17">
        <v>44912</v>
      </c>
      <c r="B1458" t="s">
        <v>344</v>
      </c>
      <c r="C1458">
        <v>67</v>
      </c>
      <c r="D1458">
        <v>-260</v>
      </c>
      <c r="E1458" t="s">
        <v>303</v>
      </c>
      <c r="F1458">
        <v>51</v>
      </c>
      <c r="G1458">
        <v>220</v>
      </c>
      <c r="H1458">
        <v>-7</v>
      </c>
      <c r="I1458">
        <f>-(Results[[#This Row],[Away Final]]-Results[[#This Row],[Home Final]])</f>
        <v>-16</v>
      </c>
      <c r="J1458">
        <f>IF(Results[[#This Row],[Away_Actual]]&lt;Results[[#This Row],[away_spread]],1,0)</f>
        <v>1</v>
      </c>
    </row>
    <row r="1459" spans="1:10">
      <c r="A1459" s="17">
        <v>44912</v>
      </c>
      <c r="B1459" t="s">
        <v>120</v>
      </c>
      <c r="C1459">
        <v>63</v>
      </c>
      <c r="D1459">
        <v>450</v>
      </c>
      <c r="E1459" t="s">
        <v>364</v>
      </c>
      <c r="F1459">
        <v>72</v>
      </c>
      <c r="G1459">
        <v>-600</v>
      </c>
      <c r="H1459">
        <v>11</v>
      </c>
      <c r="I1459">
        <f>-(Results[[#This Row],[Away Final]]-Results[[#This Row],[Home Final]])</f>
        <v>9</v>
      </c>
      <c r="J1459">
        <f>IF(Results[[#This Row],[Away_Actual]]&lt;Results[[#This Row],[away_spread]],1,0)</f>
        <v>1</v>
      </c>
    </row>
    <row r="1460" spans="1:10">
      <c r="A1460" s="17">
        <v>44912</v>
      </c>
      <c r="B1460" t="s">
        <v>330</v>
      </c>
      <c r="C1460">
        <v>81</v>
      </c>
      <c r="D1460">
        <v>800</v>
      </c>
      <c r="E1460" t="s">
        <v>43</v>
      </c>
      <c r="F1460">
        <v>89</v>
      </c>
      <c r="G1460">
        <v>-1400</v>
      </c>
      <c r="H1460">
        <v>15</v>
      </c>
      <c r="I1460">
        <f>-(Results[[#This Row],[Away Final]]-Results[[#This Row],[Home Final]])</f>
        <v>8</v>
      </c>
      <c r="J1460">
        <f>IF(Results[[#This Row],[Away_Actual]]&lt;Results[[#This Row],[away_spread]],1,0)</f>
        <v>1</v>
      </c>
    </row>
    <row r="1461" spans="1:10">
      <c r="A1461" s="17">
        <v>44912</v>
      </c>
      <c r="B1461" t="s">
        <v>128</v>
      </c>
      <c r="C1461">
        <v>47</v>
      </c>
      <c r="D1461">
        <v>2750</v>
      </c>
      <c r="E1461" t="s">
        <v>269</v>
      </c>
      <c r="F1461">
        <v>68</v>
      </c>
      <c r="G1461">
        <v>-80000</v>
      </c>
      <c r="H1461">
        <v>32.5</v>
      </c>
      <c r="I1461">
        <f>-(Results[[#This Row],[Away Final]]-Results[[#This Row],[Home Final]])</f>
        <v>21</v>
      </c>
      <c r="J1461">
        <f>IF(Results[[#This Row],[Away_Actual]]&lt;Results[[#This Row],[away_spread]],1,0)</f>
        <v>1</v>
      </c>
    </row>
    <row r="1462" spans="1:10">
      <c r="A1462" s="17">
        <v>44912</v>
      </c>
      <c r="B1462" t="s">
        <v>107</v>
      </c>
      <c r="C1462">
        <v>71</v>
      </c>
      <c r="D1462">
        <v>265</v>
      </c>
      <c r="E1462" t="s">
        <v>115</v>
      </c>
      <c r="F1462">
        <v>67</v>
      </c>
      <c r="G1462">
        <v>-320</v>
      </c>
      <c r="H1462">
        <v>7.5</v>
      </c>
      <c r="I1462">
        <f>-(Results[[#This Row],[Away Final]]-Results[[#This Row],[Home Final]])</f>
        <v>-4</v>
      </c>
      <c r="J1462">
        <f>IF(Results[[#This Row],[Away_Actual]]&lt;Results[[#This Row],[away_spread]],1,0)</f>
        <v>1</v>
      </c>
    </row>
    <row r="1463" spans="1:10">
      <c r="A1463" s="17">
        <v>44912</v>
      </c>
      <c r="B1463" t="s">
        <v>192</v>
      </c>
      <c r="C1463">
        <v>66</v>
      </c>
      <c r="D1463">
        <v>1800</v>
      </c>
      <c r="E1463" t="s">
        <v>48</v>
      </c>
      <c r="F1463">
        <v>87</v>
      </c>
      <c r="G1463">
        <v>-8000</v>
      </c>
      <c r="H1463">
        <v>23</v>
      </c>
      <c r="I1463">
        <f>-(Results[[#This Row],[Away Final]]-Results[[#This Row],[Home Final]])</f>
        <v>21</v>
      </c>
      <c r="J1463">
        <f>IF(Results[[#This Row],[Away_Actual]]&lt;Results[[#This Row],[away_spread]],1,0)</f>
        <v>1</v>
      </c>
    </row>
    <row r="1464" spans="1:10">
      <c r="A1464" s="17">
        <v>44912</v>
      </c>
      <c r="B1464" t="s">
        <v>119</v>
      </c>
      <c r="C1464">
        <v>53</v>
      </c>
      <c r="D1464">
        <v>170</v>
      </c>
      <c r="E1464" t="s">
        <v>31</v>
      </c>
      <c r="F1464">
        <v>54</v>
      </c>
      <c r="G1464">
        <v>-190</v>
      </c>
      <c r="H1464">
        <v>4.5</v>
      </c>
      <c r="I1464">
        <f>-(Results[[#This Row],[Away Final]]-Results[[#This Row],[Home Final]])</f>
        <v>1</v>
      </c>
      <c r="J1464">
        <f>IF(Results[[#This Row],[Away_Actual]]&lt;Results[[#This Row],[away_spread]],1,0)</f>
        <v>1</v>
      </c>
    </row>
    <row r="1465" spans="1:10">
      <c r="A1465" s="17">
        <v>44912</v>
      </c>
      <c r="B1465" t="s">
        <v>348</v>
      </c>
      <c r="C1465">
        <v>65</v>
      </c>
      <c r="D1465">
        <v>120</v>
      </c>
      <c r="E1465" t="s">
        <v>85</v>
      </c>
      <c r="F1465">
        <v>67</v>
      </c>
      <c r="G1465">
        <v>-140</v>
      </c>
      <c r="H1465">
        <v>2</v>
      </c>
      <c r="I1465">
        <f>-(Results[[#This Row],[Away Final]]-Results[[#This Row],[Home Final]])</f>
        <v>2</v>
      </c>
      <c r="J1465">
        <f>IF(Results[[#This Row],[Away_Actual]]&lt;Results[[#This Row],[away_spread]],1,0)</f>
        <v>0</v>
      </c>
    </row>
    <row r="1466" spans="1:10">
      <c r="A1466" s="17">
        <v>44912</v>
      </c>
      <c r="C1466">
        <v>62</v>
      </c>
      <c r="D1466">
        <v>300</v>
      </c>
      <c r="E1466" t="s">
        <v>375</v>
      </c>
      <c r="F1466">
        <v>72</v>
      </c>
      <c r="G1466">
        <v>-360</v>
      </c>
      <c r="H1466">
        <v>8</v>
      </c>
      <c r="I1466">
        <f>-(Results[[#This Row],[Away Final]]-Results[[#This Row],[Home Final]])</f>
        <v>10</v>
      </c>
      <c r="J1466">
        <f>IF(Results[[#This Row],[Away_Actual]]&lt;Results[[#This Row],[away_spread]],1,0)</f>
        <v>0</v>
      </c>
    </row>
    <row r="1467" spans="1:10">
      <c r="A1467" s="17">
        <v>44912</v>
      </c>
      <c r="B1467" t="s">
        <v>89</v>
      </c>
      <c r="C1467">
        <v>66</v>
      </c>
      <c r="D1467">
        <v>1200</v>
      </c>
      <c r="E1467" t="s">
        <v>195</v>
      </c>
      <c r="F1467">
        <v>68</v>
      </c>
      <c r="G1467">
        <v>-3000</v>
      </c>
      <c r="H1467">
        <v>21.5</v>
      </c>
      <c r="I1467">
        <f>-(Results[[#This Row],[Away Final]]-Results[[#This Row],[Home Final]])</f>
        <v>2</v>
      </c>
      <c r="J1467">
        <f>IF(Results[[#This Row],[Away_Actual]]&lt;Results[[#This Row],[away_spread]],1,0)</f>
        <v>1</v>
      </c>
    </row>
    <row r="1468" spans="1:10">
      <c r="A1468" s="17">
        <v>44912</v>
      </c>
      <c r="B1468" t="s">
        <v>162</v>
      </c>
      <c r="C1468">
        <v>59</v>
      </c>
      <c r="D1468">
        <v>375</v>
      </c>
      <c r="F1468">
        <v>83</v>
      </c>
      <c r="G1468">
        <v>-450</v>
      </c>
      <c r="H1468">
        <v>9.5</v>
      </c>
      <c r="I1468">
        <f>-(Results[[#This Row],[Away Final]]-Results[[#This Row],[Home Final]])</f>
        <v>24</v>
      </c>
      <c r="J1468">
        <f>IF(Results[[#This Row],[Away_Actual]]&lt;Results[[#This Row],[away_spread]],1,0)</f>
        <v>0</v>
      </c>
    </row>
    <row r="1469" spans="1:10">
      <c r="A1469" s="17">
        <v>44912</v>
      </c>
      <c r="B1469" t="s">
        <v>105</v>
      </c>
      <c r="C1469">
        <v>73</v>
      </c>
      <c r="D1469">
        <v>200</v>
      </c>
      <c r="E1469" t="s">
        <v>367</v>
      </c>
      <c r="F1469">
        <v>110</v>
      </c>
      <c r="G1469">
        <v>-240</v>
      </c>
      <c r="H1469">
        <v>5.5</v>
      </c>
      <c r="I1469">
        <f>-(Results[[#This Row],[Away Final]]-Results[[#This Row],[Home Final]])</f>
        <v>37</v>
      </c>
      <c r="J1469">
        <f>IF(Results[[#This Row],[Away_Actual]]&lt;Results[[#This Row],[away_spread]],1,0)</f>
        <v>0</v>
      </c>
    </row>
    <row r="1470" spans="1:10">
      <c r="A1470" s="17">
        <v>44912</v>
      </c>
      <c r="B1470" t="s">
        <v>140</v>
      </c>
      <c r="C1470">
        <v>61</v>
      </c>
      <c r="D1470">
        <v>-650</v>
      </c>
      <c r="E1470" t="s">
        <v>52</v>
      </c>
      <c r="F1470">
        <v>62</v>
      </c>
      <c r="G1470">
        <v>475</v>
      </c>
      <c r="H1470">
        <v>-11</v>
      </c>
      <c r="I1470">
        <f>-(Results[[#This Row],[Away Final]]-Results[[#This Row],[Home Final]])</f>
        <v>1</v>
      </c>
      <c r="J1470">
        <f>IF(Results[[#This Row],[Away_Actual]]&lt;Results[[#This Row],[away_spread]],1,0)</f>
        <v>0</v>
      </c>
    </row>
    <row r="1471" spans="1:10">
      <c r="A1471" s="17">
        <v>44912</v>
      </c>
      <c r="B1471" t="s">
        <v>504</v>
      </c>
      <c r="C1471">
        <v>45</v>
      </c>
      <c r="D1471">
        <v>330</v>
      </c>
      <c r="E1471" t="s">
        <v>316</v>
      </c>
      <c r="F1471">
        <v>83</v>
      </c>
      <c r="G1471">
        <v>-400</v>
      </c>
      <c r="H1471">
        <v>8.5</v>
      </c>
      <c r="I1471">
        <f>-(Results[[#This Row],[Away Final]]-Results[[#This Row],[Home Final]])</f>
        <v>38</v>
      </c>
      <c r="J1471">
        <f>IF(Results[[#This Row],[Away_Actual]]&lt;Results[[#This Row],[away_spread]],1,0)</f>
        <v>0</v>
      </c>
    </row>
    <row r="1472" spans="1:10">
      <c r="A1472" s="17">
        <v>44912</v>
      </c>
      <c r="C1472">
        <v>75</v>
      </c>
      <c r="D1472">
        <v>165</v>
      </c>
      <c r="E1472" t="s">
        <v>108</v>
      </c>
      <c r="F1472">
        <v>67</v>
      </c>
      <c r="G1472">
        <v>-185</v>
      </c>
      <c r="H1472">
        <v>4</v>
      </c>
      <c r="I1472">
        <f>-(Results[[#This Row],[Away Final]]-Results[[#This Row],[Home Final]])</f>
        <v>-8</v>
      </c>
      <c r="J1472">
        <f>IF(Results[[#This Row],[Away_Actual]]&lt;Results[[#This Row],[away_spread]],1,0)</f>
        <v>1</v>
      </c>
    </row>
    <row r="1473" spans="1:10">
      <c r="A1473" s="17">
        <v>44912</v>
      </c>
      <c r="B1473" t="s">
        <v>65</v>
      </c>
      <c r="C1473">
        <v>53</v>
      </c>
      <c r="D1473">
        <v>850</v>
      </c>
      <c r="E1473" t="s">
        <v>196</v>
      </c>
      <c r="F1473">
        <v>79</v>
      </c>
      <c r="G1473">
        <v>-1500</v>
      </c>
      <c r="H1473">
        <v>15</v>
      </c>
      <c r="I1473">
        <f>-(Results[[#This Row],[Away Final]]-Results[[#This Row],[Home Final]])</f>
        <v>26</v>
      </c>
      <c r="J1473">
        <f>IF(Results[[#This Row],[Away_Actual]]&lt;Results[[#This Row],[away_spread]],1,0)</f>
        <v>0</v>
      </c>
    </row>
    <row r="1474" spans="1:10">
      <c r="A1474" s="17">
        <v>44912</v>
      </c>
      <c r="C1474">
        <v>69</v>
      </c>
      <c r="D1474">
        <v>-145</v>
      </c>
      <c r="E1474" t="s">
        <v>406</v>
      </c>
      <c r="F1474">
        <v>61</v>
      </c>
      <c r="G1474">
        <v>125</v>
      </c>
      <c r="H1474">
        <v>-2.5</v>
      </c>
      <c r="I1474">
        <f>-(Results[[#This Row],[Away Final]]-Results[[#This Row],[Home Final]])</f>
        <v>-8</v>
      </c>
      <c r="J1474">
        <f>IF(Results[[#This Row],[Away_Actual]]&lt;Results[[#This Row],[away_spread]],1,0)</f>
        <v>1</v>
      </c>
    </row>
    <row r="1475" spans="1:10">
      <c r="A1475" s="17">
        <v>44912</v>
      </c>
      <c r="B1475" t="s">
        <v>413</v>
      </c>
      <c r="C1475">
        <v>63</v>
      </c>
      <c r="D1475">
        <v>375</v>
      </c>
      <c r="E1475" t="s">
        <v>290</v>
      </c>
      <c r="F1475">
        <v>78</v>
      </c>
      <c r="G1475">
        <v>-450</v>
      </c>
      <c r="H1475">
        <v>8.5</v>
      </c>
      <c r="I1475">
        <f>-(Results[[#This Row],[Away Final]]-Results[[#This Row],[Home Final]])</f>
        <v>15</v>
      </c>
      <c r="J1475">
        <f>IF(Results[[#This Row],[Away_Actual]]&lt;Results[[#This Row],[away_spread]],1,0)</f>
        <v>0</v>
      </c>
    </row>
    <row r="1476" spans="1:10">
      <c r="A1476" s="17">
        <v>44912</v>
      </c>
      <c r="B1476" t="s">
        <v>118</v>
      </c>
      <c r="C1476">
        <v>69</v>
      </c>
      <c r="D1476">
        <v>-145</v>
      </c>
      <c r="E1476" t="s">
        <v>112</v>
      </c>
      <c r="F1476">
        <v>62</v>
      </c>
      <c r="G1476">
        <v>125</v>
      </c>
      <c r="H1476">
        <v>-2.5</v>
      </c>
      <c r="I1476">
        <f>-(Results[[#This Row],[Away Final]]-Results[[#This Row],[Home Final]])</f>
        <v>-7</v>
      </c>
      <c r="J1476">
        <f>IF(Results[[#This Row],[Away_Actual]]&lt;Results[[#This Row],[away_spread]],1,0)</f>
        <v>1</v>
      </c>
    </row>
    <row r="1477" spans="1:10">
      <c r="A1477" s="17">
        <v>44912</v>
      </c>
      <c r="B1477" t="s">
        <v>273</v>
      </c>
      <c r="C1477">
        <v>60</v>
      </c>
      <c r="D1477">
        <v>600</v>
      </c>
      <c r="E1477" t="s">
        <v>228</v>
      </c>
      <c r="F1477">
        <v>78</v>
      </c>
      <c r="G1477">
        <v>-900</v>
      </c>
      <c r="H1477">
        <v>13</v>
      </c>
      <c r="I1477">
        <f>-(Results[[#This Row],[Away Final]]-Results[[#This Row],[Home Final]])</f>
        <v>18</v>
      </c>
      <c r="J1477">
        <f>IF(Results[[#This Row],[Away_Actual]]&lt;Results[[#This Row],[away_spread]],1,0)</f>
        <v>0</v>
      </c>
    </row>
    <row r="1478" spans="1:10">
      <c r="A1478" s="17">
        <v>44912</v>
      </c>
      <c r="B1478" t="s">
        <v>84</v>
      </c>
      <c r="C1478">
        <v>101</v>
      </c>
      <c r="D1478">
        <v>350</v>
      </c>
      <c r="E1478" t="s">
        <v>137</v>
      </c>
      <c r="F1478">
        <v>106</v>
      </c>
      <c r="G1478">
        <v>-420</v>
      </c>
      <c r="H1478">
        <v>9</v>
      </c>
      <c r="I1478">
        <f>-(Results[[#This Row],[Away Final]]-Results[[#This Row],[Home Final]])</f>
        <v>5</v>
      </c>
      <c r="J1478">
        <f>IF(Results[[#This Row],[Away_Actual]]&lt;Results[[#This Row],[away_spread]],1,0)</f>
        <v>1</v>
      </c>
    </row>
    <row r="1479" spans="1:10">
      <c r="A1479" s="17">
        <v>44912</v>
      </c>
      <c r="B1479" t="s">
        <v>93</v>
      </c>
      <c r="C1479">
        <v>70</v>
      </c>
      <c r="D1479">
        <v>-130</v>
      </c>
      <c r="E1479" t="s">
        <v>334</v>
      </c>
      <c r="F1479">
        <v>59</v>
      </c>
      <c r="G1479">
        <v>110</v>
      </c>
      <c r="H1479">
        <v>-1.5</v>
      </c>
      <c r="I1479">
        <f>-(Results[[#This Row],[Away Final]]-Results[[#This Row],[Home Final]])</f>
        <v>-11</v>
      </c>
      <c r="J1479">
        <f>IF(Results[[#This Row],[Away_Actual]]&lt;Results[[#This Row],[away_spread]],1,0)</f>
        <v>1</v>
      </c>
    </row>
    <row r="1480" spans="1:10">
      <c r="A1480" s="17">
        <v>44912</v>
      </c>
      <c r="B1480" t="s">
        <v>337</v>
      </c>
      <c r="C1480">
        <v>71</v>
      </c>
      <c r="D1480">
        <v>125</v>
      </c>
      <c r="E1480" t="s">
        <v>46</v>
      </c>
      <c r="F1480">
        <v>67</v>
      </c>
      <c r="G1480">
        <v>-145</v>
      </c>
      <c r="H1480">
        <v>2.5</v>
      </c>
      <c r="I1480">
        <f>-(Results[[#This Row],[Away Final]]-Results[[#This Row],[Home Final]])</f>
        <v>-4</v>
      </c>
      <c r="J1480">
        <f>IF(Results[[#This Row],[Away_Actual]]&lt;Results[[#This Row],[away_spread]],1,0)</f>
        <v>1</v>
      </c>
    </row>
    <row r="1481" spans="1:10">
      <c r="A1481" s="17">
        <v>44912</v>
      </c>
      <c r="B1481" t="s">
        <v>222</v>
      </c>
      <c r="C1481">
        <v>62</v>
      </c>
      <c r="D1481">
        <v>185</v>
      </c>
      <c r="E1481" t="s">
        <v>404</v>
      </c>
      <c r="F1481">
        <v>84</v>
      </c>
      <c r="G1481">
        <v>-215</v>
      </c>
      <c r="H1481">
        <v>5</v>
      </c>
      <c r="I1481">
        <f>-(Results[[#This Row],[Away Final]]-Results[[#This Row],[Home Final]])</f>
        <v>22</v>
      </c>
      <c r="J1481">
        <f>IF(Results[[#This Row],[Away_Actual]]&lt;Results[[#This Row],[away_spread]],1,0)</f>
        <v>0</v>
      </c>
    </row>
    <row r="1482" spans="1:10">
      <c r="A1482" s="17">
        <v>44912</v>
      </c>
      <c r="B1482" t="s">
        <v>311</v>
      </c>
      <c r="C1482">
        <v>57</v>
      </c>
      <c r="D1482">
        <v>425</v>
      </c>
      <c r="E1482" t="s">
        <v>391</v>
      </c>
      <c r="F1482">
        <v>81</v>
      </c>
      <c r="G1482">
        <v>-550</v>
      </c>
      <c r="H1482">
        <v>9</v>
      </c>
      <c r="I1482">
        <f>-(Results[[#This Row],[Away Final]]-Results[[#This Row],[Home Final]])</f>
        <v>24</v>
      </c>
      <c r="J1482">
        <f>IF(Results[[#This Row],[Away_Actual]]&lt;Results[[#This Row],[away_spread]],1,0)</f>
        <v>0</v>
      </c>
    </row>
    <row r="1483" spans="1:10">
      <c r="A1483" s="17">
        <v>44912</v>
      </c>
      <c r="B1483" t="s">
        <v>684</v>
      </c>
      <c r="C1483">
        <v>80</v>
      </c>
      <c r="D1483">
        <v>-550</v>
      </c>
      <c r="E1483" t="s">
        <v>357</v>
      </c>
      <c r="F1483">
        <v>46</v>
      </c>
      <c r="G1483">
        <v>425</v>
      </c>
      <c r="H1483">
        <v>-9.5</v>
      </c>
      <c r="I1483">
        <f>-(Results[[#This Row],[Away Final]]-Results[[#This Row],[Home Final]])</f>
        <v>-34</v>
      </c>
      <c r="J1483">
        <f>IF(Results[[#This Row],[Away_Actual]]&lt;Results[[#This Row],[away_spread]],1,0)</f>
        <v>1</v>
      </c>
    </row>
    <row r="1484" spans="1:10">
      <c r="A1484" s="17">
        <v>44912</v>
      </c>
      <c r="B1484" t="s">
        <v>129</v>
      </c>
      <c r="C1484">
        <v>86</v>
      </c>
      <c r="D1484">
        <v>-110</v>
      </c>
      <c r="E1484" t="s">
        <v>322</v>
      </c>
      <c r="F1484">
        <v>92</v>
      </c>
      <c r="G1484">
        <v>-110</v>
      </c>
      <c r="H1484">
        <v>0</v>
      </c>
      <c r="I1484">
        <f>-(Results[[#This Row],[Away Final]]-Results[[#This Row],[Home Final]])</f>
        <v>6</v>
      </c>
      <c r="J1484">
        <f>IF(Results[[#This Row],[Away_Actual]]&lt;Results[[#This Row],[away_spread]],1,0)</f>
        <v>0</v>
      </c>
    </row>
    <row r="1485" spans="1:10">
      <c r="A1485" s="17">
        <v>44912</v>
      </c>
      <c r="B1485" t="s">
        <v>97</v>
      </c>
      <c r="C1485">
        <v>52</v>
      </c>
      <c r="D1485">
        <v>240</v>
      </c>
      <c r="E1485" t="s">
        <v>76</v>
      </c>
      <c r="F1485">
        <v>79</v>
      </c>
      <c r="G1485">
        <v>-280</v>
      </c>
      <c r="H1485">
        <v>6.5</v>
      </c>
      <c r="I1485">
        <f>-(Results[[#This Row],[Away Final]]-Results[[#This Row],[Home Final]])</f>
        <v>27</v>
      </c>
      <c r="J1485">
        <f>IF(Results[[#This Row],[Away_Actual]]&lt;Results[[#This Row],[away_spread]],1,0)</f>
        <v>0</v>
      </c>
    </row>
    <row r="1486" spans="1:10">
      <c r="A1486" s="17">
        <v>44912</v>
      </c>
      <c r="B1486" t="s">
        <v>159</v>
      </c>
      <c r="C1486">
        <v>80</v>
      </c>
      <c r="D1486">
        <v>-550</v>
      </c>
      <c r="E1486" t="s">
        <v>357</v>
      </c>
      <c r="F1486">
        <v>46</v>
      </c>
      <c r="G1486">
        <v>425</v>
      </c>
      <c r="H1486">
        <v>-9.5</v>
      </c>
      <c r="I1486">
        <f>-(Results[[#This Row],[Away Final]]-Results[[#This Row],[Home Final]])</f>
        <v>-34</v>
      </c>
      <c r="J1486">
        <f>IF(Results[[#This Row],[Away_Actual]]&lt;Results[[#This Row],[away_spread]],1,0)</f>
        <v>1</v>
      </c>
    </row>
    <row r="1487" spans="1:10">
      <c r="A1487" s="17">
        <v>44912</v>
      </c>
      <c r="B1487" t="s">
        <v>294</v>
      </c>
      <c r="C1487">
        <v>58</v>
      </c>
      <c r="D1487">
        <v>105</v>
      </c>
      <c r="E1487" t="s">
        <v>206</v>
      </c>
      <c r="F1487">
        <v>59</v>
      </c>
      <c r="G1487">
        <v>-125</v>
      </c>
      <c r="H1487">
        <v>2</v>
      </c>
      <c r="I1487">
        <f>-(Results[[#This Row],[Away Final]]-Results[[#This Row],[Home Final]])</f>
        <v>1</v>
      </c>
      <c r="J1487">
        <f>IF(Results[[#This Row],[Away_Actual]]&lt;Results[[#This Row],[away_spread]],1,0)</f>
        <v>1</v>
      </c>
    </row>
    <row r="1488" spans="1:10">
      <c r="A1488" s="17">
        <v>44912</v>
      </c>
      <c r="B1488" t="s">
        <v>338</v>
      </c>
      <c r="C1488">
        <v>79</v>
      </c>
      <c r="D1488">
        <v>240</v>
      </c>
      <c r="E1488" t="s">
        <v>227</v>
      </c>
      <c r="F1488">
        <v>83</v>
      </c>
      <c r="G1488">
        <v>-280</v>
      </c>
      <c r="H1488">
        <v>6.5</v>
      </c>
      <c r="I1488">
        <f>-(Results[[#This Row],[Away Final]]-Results[[#This Row],[Home Final]])</f>
        <v>4</v>
      </c>
      <c r="J1488">
        <f>IF(Results[[#This Row],[Away_Actual]]&lt;Results[[#This Row],[away_spread]],1,0)</f>
        <v>1</v>
      </c>
    </row>
    <row r="1489" spans="1:10">
      <c r="A1489" s="17">
        <v>44912</v>
      </c>
      <c r="B1489" t="s">
        <v>179</v>
      </c>
      <c r="C1489">
        <v>66</v>
      </c>
      <c r="D1489">
        <v>-140</v>
      </c>
      <c r="E1489" t="s">
        <v>186</v>
      </c>
      <c r="F1489">
        <v>75</v>
      </c>
      <c r="G1489">
        <v>120</v>
      </c>
      <c r="H1489">
        <v>-2.5</v>
      </c>
      <c r="I1489">
        <f>-(Results[[#This Row],[Away Final]]-Results[[#This Row],[Home Final]])</f>
        <v>9</v>
      </c>
      <c r="J1489">
        <f>IF(Results[[#This Row],[Away_Actual]]&lt;Results[[#This Row],[away_spread]],1,0)</f>
        <v>0</v>
      </c>
    </row>
    <row r="1490" spans="1:10">
      <c r="A1490" s="17">
        <v>44912</v>
      </c>
      <c r="B1490" t="s">
        <v>135</v>
      </c>
      <c r="C1490">
        <v>58</v>
      </c>
      <c r="D1490">
        <v>105</v>
      </c>
      <c r="E1490" t="s">
        <v>206</v>
      </c>
      <c r="F1490">
        <v>59</v>
      </c>
      <c r="G1490">
        <v>-125</v>
      </c>
      <c r="H1490">
        <v>2</v>
      </c>
      <c r="I1490">
        <f>-(Results[[#This Row],[Away Final]]-Results[[#This Row],[Home Final]])</f>
        <v>1</v>
      </c>
      <c r="J1490">
        <f>IF(Results[[#This Row],[Away_Actual]]&lt;Results[[#This Row],[away_spread]],1,0)</f>
        <v>1</v>
      </c>
    </row>
    <row r="1491" spans="1:10">
      <c r="A1491" s="17">
        <v>44912</v>
      </c>
      <c r="B1491" t="s">
        <v>58</v>
      </c>
      <c r="C1491">
        <v>75</v>
      </c>
      <c r="D1491">
        <v>180</v>
      </c>
      <c r="E1491" t="s">
        <v>407</v>
      </c>
      <c r="F1491">
        <v>83</v>
      </c>
      <c r="G1491">
        <v>-210</v>
      </c>
      <c r="H1491">
        <v>5</v>
      </c>
      <c r="I1491">
        <f>-(Results[[#This Row],[Away Final]]-Results[[#This Row],[Home Final]])</f>
        <v>8</v>
      </c>
      <c r="J1491">
        <f>IF(Results[[#This Row],[Away_Actual]]&lt;Results[[#This Row],[away_spread]],1,0)</f>
        <v>0</v>
      </c>
    </row>
    <row r="1492" spans="1:10">
      <c r="A1492" s="17">
        <v>44912</v>
      </c>
      <c r="C1492">
        <v>56</v>
      </c>
      <c r="D1492">
        <v>400</v>
      </c>
      <c r="E1492" t="s">
        <v>217</v>
      </c>
      <c r="F1492">
        <v>78</v>
      </c>
      <c r="G1492">
        <v>-500</v>
      </c>
      <c r="H1492">
        <v>9.5</v>
      </c>
      <c r="I1492">
        <f>-(Results[[#This Row],[Away Final]]-Results[[#This Row],[Home Final]])</f>
        <v>22</v>
      </c>
      <c r="J1492">
        <f>IF(Results[[#This Row],[Away_Actual]]&lt;Results[[#This Row],[away_spread]],1,0)</f>
        <v>0</v>
      </c>
    </row>
    <row r="1493" spans="1:10">
      <c r="A1493" s="17">
        <v>44912</v>
      </c>
      <c r="B1493" t="s">
        <v>220</v>
      </c>
      <c r="C1493">
        <v>68</v>
      </c>
      <c r="D1493">
        <v>-340</v>
      </c>
      <c r="E1493" t="s">
        <v>219</v>
      </c>
      <c r="F1493">
        <v>46</v>
      </c>
      <c r="G1493">
        <v>280</v>
      </c>
      <c r="H1493">
        <v>-7.5</v>
      </c>
      <c r="I1493">
        <f>-(Results[[#This Row],[Away Final]]-Results[[#This Row],[Home Final]])</f>
        <v>-22</v>
      </c>
      <c r="J1493">
        <f>IF(Results[[#This Row],[Away_Actual]]&lt;Results[[#This Row],[away_spread]],1,0)</f>
        <v>1</v>
      </c>
    </row>
    <row r="1494" spans="1:10">
      <c r="A1494" s="17">
        <v>44912</v>
      </c>
      <c r="B1494" t="s">
        <v>201</v>
      </c>
      <c r="C1494">
        <v>59</v>
      </c>
      <c r="D1494">
        <v>375</v>
      </c>
      <c r="E1494" t="s">
        <v>134</v>
      </c>
      <c r="F1494">
        <v>53</v>
      </c>
      <c r="G1494">
        <v>-450</v>
      </c>
      <c r="H1494">
        <v>9.5</v>
      </c>
      <c r="I1494">
        <f>-(Results[[#This Row],[Away Final]]-Results[[#This Row],[Home Final]])</f>
        <v>-6</v>
      </c>
      <c r="J1494">
        <f>IF(Results[[#This Row],[Away_Actual]]&lt;Results[[#This Row],[away_spread]],1,0)</f>
        <v>1</v>
      </c>
    </row>
    <row r="1495" spans="1:10">
      <c r="A1495" s="17">
        <v>44912</v>
      </c>
      <c r="B1495" t="s">
        <v>40</v>
      </c>
      <c r="C1495">
        <v>63</v>
      </c>
      <c r="D1495">
        <v>1200</v>
      </c>
      <c r="E1495" t="s">
        <v>690</v>
      </c>
      <c r="F1495">
        <v>90</v>
      </c>
      <c r="G1495">
        <v>-3000</v>
      </c>
      <c r="H1495">
        <v>18</v>
      </c>
      <c r="I1495">
        <f>-(Results[[#This Row],[Away Final]]-Results[[#This Row],[Home Final]])</f>
        <v>27</v>
      </c>
      <c r="J1495">
        <f>IF(Results[[#This Row],[Away_Actual]]&lt;Results[[#This Row],[away_spread]],1,0)</f>
        <v>0</v>
      </c>
    </row>
    <row r="1496" spans="1:10">
      <c r="A1496" s="17">
        <v>44912</v>
      </c>
      <c r="B1496" t="s">
        <v>390</v>
      </c>
      <c r="C1496">
        <v>71</v>
      </c>
      <c r="D1496">
        <v>-800</v>
      </c>
      <c r="F1496">
        <v>64</v>
      </c>
      <c r="G1496">
        <v>550</v>
      </c>
      <c r="H1496">
        <v>-12.5</v>
      </c>
      <c r="I1496">
        <f>-(Results[[#This Row],[Away Final]]-Results[[#This Row],[Home Final]])</f>
        <v>-7</v>
      </c>
      <c r="J1496">
        <f>IF(Results[[#This Row],[Away_Actual]]&lt;Results[[#This Row],[away_spread]],1,0)</f>
        <v>0</v>
      </c>
    </row>
    <row r="1497" spans="1:10">
      <c r="A1497" s="17">
        <v>44912</v>
      </c>
      <c r="B1497" t="s">
        <v>274</v>
      </c>
      <c r="C1497">
        <v>85</v>
      </c>
      <c r="D1497">
        <v>130</v>
      </c>
      <c r="E1497" t="s">
        <v>24</v>
      </c>
      <c r="F1497">
        <v>100</v>
      </c>
      <c r="G1497">
        <v>-150</v>
      </c>
      <c r="H1497">
        <v>3</v>
      </c>
      <c r="I1497">
        <f>-(Results[[#This Row],[Away Final]]-Results[[#This Row],[Home Final]])</f>
        <v>15</v>
      </c>
      <c r="J1497">
        <f>IF(Results[[#This Row],[Away_Actual]]&lt;Results[[#This Row],[away_spread]],1,0)</f>
        <v>0</v>
      </c>
    </row>
    <row r="1498" spans="1:10">
      <c r="A1498" s="17">
        <v>44912</v>
      </c>
      <c r="B1498" t="s">
        <v>40</v>
      </c>
      <c r="C1498">
        <v>63</v>
      </c>
      <c r="D1498">
        <v>1200</v>
      </c>
      <c r="E1498" t="s">
        <v>324</v>
      </c>
      <c r="F1498">
        <v>90</v>
      </c>
      <c r="G1498">
        <v>-3000</v>
      </c>
      <c r="H1498">
        <v>18</v>
      </c>
      <c r="I1498">
        <f>-(Results[[#This Row],[Away Final]]-Results[[#This Row],[Home Final]])</f>
        <v>27</v>
      </c>
      <c r="J1498">
        <f>IF(Results[[#This Row],[Away_Actual]]&lt;Results[[#This Row],[away_spread]],1,0)</f>
        <v>0</v>
      </c>
    </row>
    <row r="1499" spans="1:10">
      <c r="A1499" s="17">
        <v>44912</v>
      </c>
      <c r="B1499" t="s">
        <v>251</v>
      </c>
      <c r="C1499">
        <v>55</v>
      </c>
      <c r="D1499">
        <v>270</v>
      </c>
      <c r="E1499" t="s">
        <v>271</v>
      </c>
      <c r="F1499">
        <v>63</v>
      </c>
      <c r="G1499">
        <v>-330</v>
      </c>
      <c r="H1499">
        <v>8</v>
      </c>
      <c r="I1499">
        <f>-(Results[[#This Row],[Away Final]]-Results[[#This Row],[Home Final]])</f>
        <v>8</v>
      </c>
      <c r="J1499">
        <f>IF(Results[[#This Row],[Away_Actual]]&lt;Results[[#This Row],[away_spread]],1,0)</f>
        <v>0</v>
      </c>
    </row>
    <row r="1500" spans="1:10">
      <c r="A1500" s="17">
        <v>44912</v>
      </c>
      <c r="B1500" t="s">
        <v>187</v>
      </c>
      <c r="C1500">
        <v>75</v>
      </c>
      <c r="D1500">
        <v>200</v>
      </c>
      <c r="E1500" t="s">
        <v>133</v>
      </c>
      <c r="F1500">
        <v>73</v>
      </c>
      <c r="G1500">
        <v>-240</v>
      </c>
      <c r="H1500">
        <v>6</v>
      </c>
      <c r="I1500">
        <f>-(Results[[#This Row],[Away Final]]-Results[[#This Row],[Home Final]])</f>
        <v>-2</v>
      </c>
      <c r="J1500">
        <f>IF(Results[[#This Row],[Away_Actual]]&lt;Results[[#This Row],[away_spread]],1,0)</f>
        <v>1</v>
      </c>
    </row>
    <row r="1501" spans="1:10">
      <c r="A1501" s="17">
        <v>44912</v>
      </c>
      <c r="B1501" t="s">
        <v>139</v>
      </c>
      <c r="C1501">
        <v>75</v>
      </c>
      <c r="D1501">
        <v>140</v>
      </c>
      <c r="E1501" t="s">
        <v>113</v>
      </c>
      <c r="F1501">
        <v>65</v>
      </c>
      <c r="G1501">
        <v>-160</v>
      </c>
      <c r="H1501">
        <v>3.5</v>
      </c>
      <c r="I1501">
        <f>-(Results[[#This Row],[Away Final]]-Results[[#This Row],[Home Final]])</f>
        <v>-10</v>
      </c>
      <c r="J1501">
        <f>IF(Results[[#This Row],[Away_Actual]]&lt;Results[[#This Row],[away_spread]],1,0)</f>
        <v>1</v>
      </c>
    </row>
    <row r="1502" spans="1:10">
      <c r="A1502" s="17">
        <v>44912</v>
      </c>
      <c r="B1502" t="s">
        <v>146</v>
      </c>
      <c r="C1502">
        <v>68</v>
      </c>
      <c r="D1502">
        <v>120</v>
      </c>
      <c r="E1502" t="s">
        <v>83</v>
      </c>
      <c r="F1502">
        <v>79</v>
      </c>
      <c r="G1502">
        <v>-140</v>
      </c>
      <c r="H1502">
        <v>2</v>
      </c>
      <c r="I1502">
        <f>-(Results[[#This Row],[Away Final]]-Results[[#This Row],[Home Final]])</f>
        <v>11</v>
      </c>
      <c r="J1502">
        <f>IF(Results[[#This Row],[Away_Actual]]&lt;Results[[#This Row],[away_spread]],1,0)</f>
        <v>0</v>
      </c>
    </row>
    <row r="1503" spans="1:10">
      <c r="A1503" s="17">
        <v>44913</v>
      </c>
      <c r="B1503" t="s">
        <v>361</v>
      </c>
      <c r="C1503">
        <v>62</v>
      </c>
      <c r="D1503">
        <v>210</v>
      </c>
      <c r="F1503">
        <v>78</v>
      </c>
      <c r="G1503">
        <v>-250</v>
      </c>
      <c r="H1503">
        <v>6.5</v>
      </c>
      <c r="I1503">
        <f>-(Results[[#This Row],[Away Final]]-Results[[#This Row],[Home Final]])</f>
        <v>16</v>
      </c>
      <c r="J1503">
        <f>IF(Results[[#This Row],[Away_Actual]]&lt;Results[[#This Row],[away_spread]],1,0)</f>
        <v>0</v>
      </c>
    </row>
    <row r="1504" spans="1:10">
      <c r="A1504" s="17">
        <v>44913</v>
      </c>
      <c r="B1504" t="s">
        <v>50</v>
      </c>
      <c r="C1504">
        <v>66</v>
      </c>
      <c r="D1504">
        <v>425</v>
      </c>
      <c r="E1504" t="s">
        <v>410</v>
      </c>
      <c r="F1504">
        <v>54</v>
      </c>
      <c r="G1504">
        <v>-550</v>
      </c>
      <c r="H1504">
        <v>10</v>
      </c>
      <c r="I1504">
        <f>-(Results[[#This Row],[Away Final]]-Results[[#This Row],[Home Final]])</f>
        <v>-12</v>
      </c>
      <c r="J1504">
        <f>IF(Results[[#This Row],[Away_Actual]]&lt;Results[[#This Row],[away_spread]],1,0)</f>
        <v>1</v>
      </c>
    </row>
    <row r="1505" spans="1:10">
      <c r="A1505" s="17">
        <v>44913</v>
      </c>
      <c r="B1505" t="s">
        <v>224</v>
      </c>
      <c r="C1505">
        <v>79</v>
      </c>
      <c r="D1505" t="s">
        <v>488</v>
      </c>
      <c r="E1505" t="s">
        <v>28</v>
      </c>
      <c r="F1505">
        <v>115</v>
      </c>
      <c r="G1505" t="s">
        <v>488</v>
      </c>
      <c r="H1505">
        <v>28.5</v>
      </c>
      <c r="I1505">
        <f>-(Results[[#This Row],[Away Final]]-Results[[#This Row],[Home Final]])</f>
        <v>36</v>
      </c>
      <c r="J1505">
        <f>IF(Results[[#This Row],[Away_Actual]]&lt;Results[[#This Row],[away_spread]],1,0)</f>
        <v>0</v>
      </c>
    </row>
    <row r="1506" spans="1:10">
      <c r="A1506" s="17">
        <v>44913</v>
      </c>
      <c r="B1506" t="s">
        <v>309</v>
      </c>
      <c r="C1506">
        <v>59</v>
      </c>
      <c r="D1506">
        <v>-135</v>
      </c>
      <c r="E1506" t="s">
        <v>360</v>
      </c>
      <c r="F1506">
        <v>66</v>
      </c>
      <c r="G1506">
        <v>115</v>
      </c>
      <c r="H1506">
        <v>-2</v>
      </c>
      <c r="I1506">
        <f>-(Results[[#This Row],[Away Final]]-Results[[#This Row],[Home Final]])</f>
        <v>7</v>
      </c>
      <c r="J1506">
        <f>IF(Results[[#This Row],[Away_Actual]]&lt;Results[[#This Row],[away_spread]],1,0)</f>
        <v>0</v>
      </c>
    </row>
    <row r="1507" spans="1:10">
      <c r="A1507" s="17">
        <v>44913</v>
      </c>
      <c r="B1507" t="s">
        <v>377</v>
      </c>
      <c r="C1507">
        <v>67</v>
      </c>
      <c r="D1507">
        <v>500</v>
      </c>
      <c r="E1507" t="s">
        <v>208</v>
      </c>
      <c r="F1507">
        <v>91</v>
      </c>
      <c r="G1507">
        <v>-700</v>
      </c>
      <c r="H1507">
        <v>11.5</v>
      </c>
      <c r="I1507">
        <f>-(Results[[#This Row],[Away Final]]-Results[[#This Row],[Home Final]])</f>
        <v>24</v>
      </c>
      <c r="J1507">
        <f>IF(Results[[#This Row],[Away_Actual]]&lt;Results[[#This Row],[away_spread]],1,0)</f>
        <v>0</v>
      </c>
    </row>
    <row r="1508" spans="1:10">
      <c r="A1508" s="17">
        <v>44913</v>
      </c>
      <c r="B1508" t="s">
        <v>420</v>
      </c>
      <c r="C1508">
        <v>74</v>
      </c>
      <c r="D1508">
        <v>130</v>
      </c>
      <c r="E1508" t="s">
        <v>392</v>
      </c>
      <c r="F1508">
        <v>82</v>
      </c>
      <c r="G1508">
        <v>-150</v>
      </c>
      <c r="H1508">
        <v>3</v>
      </c>
      <c r="I1508">
        <f>-(Results[[#This Row],[Away Final]]-Results[[#This Row],[Home Final]])</f>
        <v>8</v>
      </c>
      <c r="J1508">
        <f>IF(Results[[#This Row],[Away_Actual]]&lt;Results[[#This Row],[away_spread]],1,0)</f>
        <v>0</v>
      </c>
    </row>
    <row r="1509" spans="1:10">
      <c r="A1509" s="17">
        <v>44913</v>
      </c>
      <c r="B1509" t="s">
        <v>680</v>
      </c>
      <c r="C1509">
        <v>62</v>
      </c>
      <c r="D1509">
        <v>475</v>
      </c>
      <c r="E1509" t="s">
        <v>682</v>
      </c>
      <c r="F1509">
        <v>60</v>
      </c>
      <c r="G1509">
        <v>-650</v>
      </c>
      <c r="H1509">
        <v>11.5</v>
      </c>
      <c r="I1509">
        <f>-(Results[[#This Row],[Away Final]]-Results[[#This Row],[Home Final]])</f>
        <v>-2</v>
      </c>
      <c r="J1509">
        <f>IF(Results[[#This Row],[Away_Actual]]&lt;Results[[#This Row],[away_spread]],1,0)</f>
        <v>1</v>
      </c>
    </row>
    <row r="1510" spans="1:10">
      <c r="A1510" s="17">
        <v>44913</v>
      </c>
      <c r="B1510" t="s">
        <v>73</v>
      </c>
      <c r="C1510">
        <v>62</v>
      </c>
      <c r="D1510">
        <v>475</v>
      </c>
      <c r="E1510" t="s">
        <v>682</v>
      </c>
      <c r="F1510">
        <v>60</v>
      </c>
      <c r="G1510">
        <v>-650</v>
      </c>
      <c r="H1510">
        <v>11.5</v>
      </c>
      <c r="I1510">
        <f>-(Results[[#This Row],[Away Final]]-Results[[#This Row],[Home Final]])</f>
        <v>-2</v>
      </c>
      <c r="J1510">
        <f>IF(Results[[#This Row],[Away_Actual]]&lt;Results[[#This Row],[away_spread]],1,0)</f>
        <v>1</v>
      </c>
    </row>
    <row r="1511" spans="1:10">
      <c r="A1511" s="17">
        <v>44913</v>
      </c>
      <c r="B1511" t="s">
        <v>383</v>
      </c>
      <c r="C1511">
        <v>56</v>
      </c>
      <c r="D1511">
        <v>900</v>
      </c>
      <c r="E1511" t="s">
        <v>72</v>
      </c>
      <c r="F1511">
        <v>68</v>
      </c>
      <c r="G1511">
        <v>-1600</v>
      </c>
      <c r="H1511">
        <v>16</v>
      </c>
      <c r="I1511">
        <f>-(Results[[#This Row],[Away Final]]-Results[[#This Row],[Home Final]])</f>
        <v>12</v>
      </c>
      <c r="J1511">
        <f>IF(Results[[#This Row],[Away_Actual]]&lt;Results[[#This Row],[away_spread]],1,0)</f>
        <v>1</v>
      </c>
    </row>
    <row r="1512" spans="1:10">
      <c r="A1512" s="17">
        <v>44913</v>
      </c>
      <c r="B1512" t="s">
        <v>149</v>
      </c>
      <c r="C1512">
        <v>66</v>
      </c>
      <c r="D1512">
        <v>1200</v>
      </c>
      <c r="E1512" t="s">
        <v>68</v>
      </c>
      <c r="F1512">
        <v>92</v>
      </c>
      <c r="G1512">
        <v>-3000</v>
      </c>
      <c r="H1512">
        <v>18.5</v>
      </c>
      <c r="I1512">
        <f>-(Results[[#This Row],[Away Final]]-Results[[#This Row],[Home Final]])</f>
        <v>26</v>
      </c>
      <c r="J1512">
        <f>IF(Results[[#This Row],[Away_Actual]]&lt;Results[[#This Row],[away_spread]],1,0)</f>
        <v>0</v>
      </c>
    </row>
    <row r="1513" spans="1:10">
      <c r="A1513" s="17">
        <v>44913</v>
      </c>
      <c r="B1513" t="s">
        <v>53</v>
      </c>
      <c r="C1513">
        <v>69</v>
      </c>
      <c r="D1513">
        <v>180</v>
      </c>
      <c r="F1513">
        <v>90</v>
      </c>
      <c r="G1513">
        <v>-210</v>
      </c>
      <c r="H1513">
        <v>4.5</v>
      </c>
      <c r="I1513">
        <f>-(Results[[#This Row],[Away Final]]-Results[[#This Row],[Home Final]])</f>
        <v>21</v>
      </c>
      <c r="J1513">
        <f>IF(Results[[#This Row],[Away_Actual]]&lt;Results[[#This Row],[away_spread]],1,0)</f>
        <v>0</v>
      </c>
    </row>
    <row r="1514" spans="1:10">
      <c r="A1514" s="17">
        <v>44913</v>
      </c>
      <c r="B1514" t="s">
        <v>100</v>
      </c>
      <c r="C1514">
        <v>58</v>
      </c>
      <c r="D1514">
        <v>475</v>
      </c>
      <c r="F1514">
        <v>72</v>
      </c>
      <c r="G1514">
        <v>-650</v>
      </c>
      <c r="H1514">
        <v>11</v>
      </c>
      <c r="I1514">
        <f>-(Results[[#This Row],[Away Final]]-Results[[#This Row],[Home Final]])</f>
        <v>14</v>
      </c>
      <c r="J1514">
        <f>IF(Results[[#This Row],[Away_Actual]]&lt;Results[[#This Row],[away_spread]],1,0)</f>
        <v>0</v>
      </c>
    </row>
    <row r="1515" spans="1:10">
      <c r="A1515" s="17">
        <v>44913</v>
      </c>
      <c r="B1515" t="s">
        <v>156</v>
      </c>
      <c r="C1515">
        <v>43</v>
      </c>
      <c r="D1515" t="s">
        <v>488</v>
      </c>
      <c r="E1515" t="s">
        <v>281</v>
      </c>
      <c r="F1515">
        <v>88</v>
      </c>
      <c r="G1515" t="s">
        <v>662</v>
      </c>
      <c r="H1515">
        <v>33</v>
      </c>
      <c r="I1515">
        <f>-(Results[[#This Row],[Away Final]]-Results[[#This Row],[Home Final]])</f>
        <v>45</v>
      </c>
      <c r="J1515">
        <f>IF(Results[[#This Row],[Away_Actual]]&lt;Results[[#This Row],[away_spread]],1,0)</f>
        <v>0</v>
      </c>
    </row>
    <row r="1516" spans="1:10">
      <c r="A1516" s="17">
        <v>44913</v>
      </c>
      <c r="B1516" t="s">
        <v>331</v>
      </c>
      <c r="C1516">
        <v>82</v>
      </c>
      <c r="D1516">
        <v>250</v>
      </c>
      <c r="E1516" t="s">
        <v>358</v>
      </c>
      <c r="F1516">
        <v>85</v>
      </c>
      <c r="G1516">
        <v>-300</v>
      </c>
      <c r="H1516">
        <v>7</v>
      </c>
      <c r="I1516">
        <f>-(Results[[#This Row],[Away Final]]-Results[[#This Row],[Home Final]])</f>
        <v>3</v>
      </c>
      <c r="J1516">
        <f>IF(Results[[#This Row],[Away_Actual]]&lt;Results[[#This Row],[away_spread]],1,0)</f>
        <v>1</v>
      </c>
    </row>
    <row r="1517" spans="1:10">
      <c r="A1517" s="17">
        <v>44913</v>
      </c>
      <c r="B1517" t="s">
        <v>243</v>
      </c>
      <c r="C1517">
        <v>53</v>
      </c>
      <c r="D1517">
        <v>-165</v>
      </c>
      <c r="E1517" t="s">
        <v>229</v>
      </c>
      <c r="F1517">
        <v>62</v>
      </c>
      <c r="G1517">
        <v>145</v>
      </c>
      <c r="H1517">
        <v>-3.5</v>
      </c>
      <c r="I1517">
        <f>-(Results[[#This Row],[Away Final]]-Results[[#This Row],[Home Final]])</f>
        <v>9</v>
      </c>
      <c r="J1517">
        <f>IF(Results[[#This Row],[Away_Actual]]&lt;Results[[#This Row],[away_spread]],1,0)</f>
        <v>0</v>
      </c>
    </row>
    <row r="1518" spans="1:10">
      <c r="A1518" s="17">
        <v>44913</v>
      </c>
      <c r="B1518" t="s">
        <v>90</v>
      </c>
      <c r="C1518">
        <v>67</v>
      </c>
      <c r="D1518">
        <v>800</v>
      </c>
      <c r="E1518" t="s">
        <v>29</v>
      </c>
      <c r="F1518">
        <v>86</v>
      </c>
      <c r="G1518">
        <v>-1400</v>
      </c>
      <c r="H1518">
        <v>14.5</v>
      </c>
      <c r="I1518">
        <f>-(Results[[#This Row],[Away Final]]-Results[[#This Row],[Home Final]])</f>
        <v>19</v>
      </c>
      <c r="J1518">
        <f>IF(Results[[#This Row],[Away_Actual]]&lt;Results[[#This Row],[away_spread]],1,0)</f>
        <v>0</v>
      </c>
    </row>
    <row r="1519" spans="1:10">
      <c r="A1519" s="17">
        <v>44913</v>
      </c>
      <c r="B1519" t="s">
        <v>235</v>
      </c>
      <c r="C1519">
        <v>55</v>
      </c>
      <c r="D1519">
        <v>320</v>
      </c>
      <c r="E1519" t="s">
        <v>314</v>
      </c>
      <c r="F1519">
        <v>61</v>
      </c>
      <c r="G1519">
        <v>-380</v>
      </c>
      <c r="H1519">
        <v>7.5</v>
      </c>
      <c r="I1519">
        <f>-(Results[[#This Row],[Away Final]]-Results[[#This Row],[Home Final]])</f>
        <v>6</v>
      </c>
      <c r="J1519">
        <f>IF(Results[[#This Row],[Away_Actual]]&lt;Results[[#This Row],[away_spread]],1,0)</f>
        <v>1</v>
      </c>
    </row>
    <row r="1520" spans="1:10">
      <c r="A1520" s="17">
        <v>44913</v>
      </c>
      <c r="B1520" t="s">
        <v>275</v>
      </c>
      <c r="C1520">
        <v>58</v>
      </c>
      <c r="D1520">
        <v>550</v>
      </c>
      <c r="E1520" t="s">
        <v>284</v>
      </c>
      <c r="F1520">
        <v>79</v>
      </c>
      <c r="G1520">
        <v>-800</v>
      </c>
      <c r="H1520">
        <v>12.5</v>
      </c>
      <c r="I1520">
        <f>-(Results[[#This Row],[Away Final]]-Results[[#This Row],[Home Final]])</f>
        <v>21</v>
      </c>
      <c r="J1520">
        <f>IF(Results[[#This Row],[Away_Actual]]&lt;Results[[#This Row],[away_spread]],1,0)</f>
        <v>0</v>
      </c>
    </row>
    <row r="1521" spans="1:10">
      <c r="A1521" s="17">
        <v>44913</v>
      </c>
      <c r="B1521" t="s">
        <v>362</v>
      </c>
      <c r="C1521">
        <v>73</v>
      </c>
      <c r="D1521">
        <v>110</v>
      </c>
      <c r="F1521">
        <v>81</v>
      </c>
      <c r="G1521">
        <v>-130</v>
      </c>
      <c r="H1521">
        <v>1.5</v>
      </c>
      <c r="I1521">
        <f>-(Results[[#This Row],[Away Final]]-Results[[#This Row],[Home Final]])</f>
        <v>8</v>
      </c>
      <c r="J1521">
        <f>IF(Results[[#This Row],[Away_Actual]]&lt;Results[[#This Row],[away_spread]],1,0)</f>
        <v>0</v>
      </c>
    </row>
    <row r="1522" spans="1:10">
      <c r="A1522" s="17">
        <v>44913</v>
      </c>
      <c r="B1522" t="s">
        <v>79</v>
      </c>
      <c r="C1522">
        <v>66</v>
      </c>
      <c r="D1522">
        <v>330</v>
      </c>
      <c r="E1522" t="s">
        <v>157</v>
      </c>
      <c r="F1522">
        <v>71</v>
      </c>
      <c r="G1522">
        <v>-400</v>
      </c>
      <c r="H1522">
        <v>8.5</v>
      </c>
      <c r="I1522">
        <f>-(Results[[#This Row],[Away Final]]-Results[[#This Row],[Home Final]])</f>
        <v>5</v>
      </c>
      <c r="J1522">
        <f>IF(Results[[#This Row],[Away_Actual]]&lt;Results[[#This Row],[away_spread]],1,0)</f>
        <v>1</v>
      </c>
    </row>
    <row r="1523" spans="1:10">
      <c r="A1523" s="17">
        <v>44913</v>
      </c>
      <c r="B1523" t="s">
        <v>167</v>
      </c>
      <c r="C1523">
        <v>68</v>
      </c>
      <c r="D1523">
        <v>135</v>
      </c>
      <c r="E1523" t="s">
        <v>250</v>
      </c>
      <c r="F1523">
        <v>59</v>
      </c>
      <c r="G1523">
        <v>-155</v>
      </c>
      <c r="H1523">
        <v>3.5</v>
      </c>
      <c r="I1523">
        <f>-(Results[[#This Row],[Away Final]]-Results[[#This Row],[Home Final]])</f>
        <v>-9</v>
      </c>
      <c r="J1523">
        <f>IF(Results[[#This Row],[Away_Actual]]&lt;Results[[#This Row],[away_spread]],1,0)</f>
        <v>1</v>
      </c>
    </row>
    <row r="1524" spans="1:10">
      <c r="A1524" s="17">
        <v>44913</v>
      </c>
      <c r="B1524" t="s">
        <v>61</v>
      </c>
      <c r="C1524">
        <v>83</v>
      </c>
      <c r="D1524">
        <v>170</v>
      </c>
      <c r="E1524" t="s">
        <v>23</v>
      </c>
      <c r="F1524">
        <v>79</v>
      </c>
      <c r="G1524">
        <v>-190</v>
      </c>
      <c r="H1524">
        <v>5</v>
      </c>
      <c r="I1524">
        <f>-(Results[[#This Row],[Away Final]]-Results[[#This Row],[Home Final]])</f>
        <v>-4</v>
      </c>
      <c r="J1524">
        <f>IF(Results[[#This Row],[Away_Actual]]&lt;Results[[#This Row],[away_spread]],1,0)</f>
        <v>1</v>
      </c>
    </row>
    <row r="1525" spans="1:10">
      <c r="A1525" s="17">
        <v>44913</v>
      </c>
      <c r="B1525" t="s">
        <v>279</v>
      </c>
      <c r="C1525">
        <v>57</v>
      </c>
      <c r="D1525">
        <v>1800</v>
      </c>
      <c r="E1525" t="s">
        <v>287</v>
      </c>
      <c r="F1525">
        <v>73</v>
      </c>
      <c r="G1525">
        <v>-8000</v>
      </c>
      <c r="H1525">
        <v>23.5</v>
      </c>
      <c r="I1525">
        <f>-(Results[[#This Row],[Away Final]]-Results[[#This Row],[Home Final]])</f>
        <v>16</v>
      </c>
      <c r="J1525">
        <f>IF(Results[[#This Row],[Away_Actual]]&lt;Results[[#This Row],[away_spread]],1,0)</f>
        <v>1</v>
      </c>
    </row>
    <row r="1526" spans="1:10">
      <c r="A1526" s="17">
        <v>44913</v>
      </c>
      <c r="B1526" t="s">
        <v>247</v>
      </c>
      <c r="C1526">
        <v>67</v>
      </c>
      <c r="D1526">
        <v>1100</v>
      </c>
      <c r="E1526" t="s">
        <v>384</v>
      </c>
      <c r="F1526">
        <v>97</v>
      </c>
      <c r="G1526">
        <v>-2500</v>
      </c>
      <c r="H1526">
        <v>19</v>
      </c>
      <c r="I1526">
        <f>-(Results[[#This Row],[Away Final]]-Results[[#This Row],[Home Final]])</f>
        <v>30</v>
      </c>
      <c r="J1526">
        <f>IF(Results[[#This Row],[Away_Actual]]&lt;Results[[#This Row],[away_spread]],1,0)</f>
        <v>0</v>
      </c>
    </row>
    <row r="1527" spans="1:10">
      <c r="A1527" s="17">
        <v>44913</v>
      </c>
      <c r="B1527" t="s">
        <v>248</v>
      </c>
      <c r="C1527">
        <v>56</v>
      </c>
      <c r="D1527">
        <v>-200</v>
      </c>
      <c r="E1527" t="s">
        <v>244</v>
      </c>
      <c r="F1527">
        <v>63</v>
      </c>
      <c r="G1527">
        <v>175</v>
      </c>
      <c r="H1527">
        <v>-5</v>
      </c>
      <c r="I1527">
        <f>-(Results[[#This Row],[Away Final]]-Results[[#This Row],[Home Final]])</f>
        <v>7</v>
      </c>
      <c r="J1527">
        <f>IF(Results[[#This Row],[Away_Actual]]&lt;Results[[#This Row],[away_spread]],1,0)</f>
        <v>0</v>
      </c>
    </row>
    <row r="1528" spans="1:10">
      <c r="A1528" s="17">
        <v>44913</v>
      </c>
      <c r="B1528" t="s">
        <v>327</v>
      </c>
      <c r="C1528">
        <v>66</v>
      </c>
      <c r="D1528">
        <v>120</v>
      </c>
      <c r="E1528" t="s">
        <v>30</v>
      </c>
      <c r="F1528">
        <v>75</v>
      </c>
      <c r="G1528">
        <v>-140</v>
      </c>
      <c r="H1528">
        <v>2.5</v>
      </c>
      <c r="I1528">
        <f>-(Results[[#This Row],[Away Final]]-Results[[#This Row],[Home Final]])</f>
        <v>9</v>
      </c>
      <c r="J1528">
        <f>IF(Results[[#This Row],[Away_Actual]]&lt;Results[[#This Row],[away_spread]],1,0)</f>
        <v>0</v>
      </c>
    </row>
    <row r="1529" spans="1:10">
      <c r="A1529" s="17">
        <v>44913</v>
      </c>
      <c r="B1529" t="s">
        <v>398</v>
      </c>
      <c r="C1529">
        <v>77</v>
      </c>
      <c r="D1529">
        <v>-180</v>
      </c>
      <c r="E1529" t="s">
        <v>41</v>
      </c>
      <c r="F1529">
        <v>79</v>
      </c>
      <c r="G1529">
        <v>160</v>
      </c>
      <c r="H1529">
        <v>-4.5</v>
      </c>
      <c r="I1529">
        <f>-(Results[[#This Row],[Away Final]]-Results[[#This Row],[Home Final]])</f>
        <v>2</v>
      </c>
      <c r="J1529">
        <f>IF(Results[[#This Row],[Away_Actual]]&lt;Results[[#This Row],[away_spread]],1,0)</f>
        <v>0</v>
      </c>
    </row>
    <row r="1530" spans="1:10">
      <c r="A1530" s="17">
        <v>44913</v>
      </c>
      <c r="B1530" t="s">
        <v>172</v>
      </c>
      <c r="C1530">
        <v>59</v>
      </c>
      <c r="D1530">
        <v>330</v>
      </c>
      <c r="E1530" t="s">
        <v>376</v>
      </c>
      <c r="F1530">
        <v>70</v>
      </c>
      <c r="G1530">
        <v>-400</v>
      </c>
      <c r="H1530">
        <v>8.5</v>
      </c>
      <c r="I1530">
        <f>-(Results[[#This Row],[Away Final]]-Results[[#This Row],[Home Final]])</f>
        <v>11</v>
      </c>
      <c r="J1530">
        <f>IF(Results[[#This Row],[Away_Actual]]&lt;Results[[#This Row],[away_spread]],1,0)</f>
        <v>0</v>
      </c>
    </row>
    <row r="1531" spans="1:10">
      <c r="A1531" s="17">
        <v>44913</v>
      </c>
      <c r="B1531" t="s">
        <v>191</v>
      </c>
      <c r="C1531">
        <v>77</v>
      </c>
      <c r="D1531">
        <v>900</v>
      </c>
      <c r="E1531" t="s">
        <v>260</v>
      </c>
      <c r="F1531">
        <v>88</v>
      </c>
      <c r="G1531">
        <v>-1600</v>
      </c>
      <c r="H1531">
        <v>15.5</v>
      </c>
      <c r="I1531">
        <f>-(Results[[#This Row],[Away Final]]-Results[[#This Row],[Home Final]])</f>
        <v>11</v>
      </c>
      <c r="J1531">
        <f>IF(Results[[#This Row],[Away_Actual]]&lt;Results[[#This Row],[away_spread]],1,0)</f>
        <v>1</v>
      </c>
    </row>
    <row r="1532" spans="1:10">
      <c r="A1532" s="17">
        <v>44913</v>
      </c>
      <c r="B1532" t="s">
        <v>38</v>
      </c>
      <c r="C1532">
        <v>71</v>
      </c>
      <c r="D1532">
        <v>-115</v>
      </c>
      <c r="E1532" t="s">
        <v>207</v>
      </c>
      <c r="F1532">
        <v>74</v>
      </c>
      <c r="G1532">
        <v>-105</v>
      </c>
      <c r="H1532">
        <v>-1</v>
      </c>
      <c r="I1532">
        <f>-(Results[[#This Row],[Away Final]]-Results[[#This Row],[Home Final]])</f>
        <v>3</v>
      </c>
      <c r="J1532">
        <f>IF(Results[[#This Row],[Away_Actual]]&lt;Results[[#This Row],[away_spread]],1,0)</f>
        <v>0</v>
      </c>
    </row>
    <row r="1533" spans="1:10">
      <c r="A1533" s="17">
        <v>44913</v>
      </c>
      <c r="B1533" t="s">
        <v>256</v>
      </c>
      <c r="C1533">
        <v>62</v>
      </c>
      <c r="D1533">
        <v>450</v>
      </c>
      <c r="E1533" t="s">
        <v>184</v>
      </c>
      <c r="F1533">
        <v>71</v>
      </c>
      <c r="G1533">
        <v>-600</v>
      </c>
      <c r="H1533">
        <v>10</v>
      </c>
      <c r="I1533">
        <f>-(Results[[#This Row],[Away Final]]-Results[[#This Row],[Home Final]])</f>
        <v>9</v>
      </c>
      <c r="J1533">
        <f>IF(Results[[#This Row],[Away_Actual]]&lt;Results[[#This Row],[away_spread]],1,0)</f>
        <v>1</v>
      </c>
    </row>
    <row r="1534" spans="1:10">
      <c r="A1534" s="17">
        <v>44913</v>
      </c>
      <c r="C1534">
        <v>67</v>
      </c>
      <c r="D1534">
        <v>125</v>
      </c>
      <c r="E1534" t="s">
        <v>210</v>
      </c>
      <c r="F1534">
        <v>81</v>
      </c>
      <c r="G1534">
        <v>-145</v>
      </c>
      <c r="H1534">
        <v>2.5</v>
      </c>
      <c r="I1534">
        <f>-(Results[[#This Row],[Away Final]]-Results[[#This Row],[Home Final]])</f>
        <v>14</v>
      </c>
      <c r="J1534">
        <f>IF(Results[[#This Row],[Away_Actual]]&lt;Results[[#This Row],[away_spread]],1,0)</f>
        <v>0</v>
      </c>
    </row>
    <row r="1535" spans="1:10">
      <c r="A1535" s="17">
        <v>44913</v>
      </c>
      <c r="B1535" t="s">
        <v>168</v>
      </c>
      <c r="C1535">
        <v>56</v>
      </c>
      <c r="D1535">
        <v>1000</v>
      </c>
      <c r="E1535" t="s">
        <v>255</v>
      </c>
      <c r="F1535">
        <v>65</v>
      </c>
      <c r="G1535">
        <v>-2000</v>
      </c>
      <c r="H1535">
        <v>16</v>
      </c>
      <c r="I1535">
        <f>-(Results[[#This Row],[Away Final]]-Results[[#This Row],[Home Final]])</f>
        <v>9</v>
      </c>
      <c r="J1535">
        <f>IF(Results[[#This Row],[Away_Actual]]&lt;Results[[#This Row],[away_spread]],1,0)</f>
        <v>1</v>
      </c>
    </row>
    <row r="1536" spans="1:10">
      <c r="A1536" s="17">
        <v>44913</v>
      </c>
      <c r="B1536" t="s">
        <v>277</v>
      </c>
      <c r="C1536">
        <v>78</v>
      </c>
      <c r="D1536">
        <v>1100</v>
      </c>
      <c r="E1536" t="s">
        <v>124</v>
      </c>
      <c r="F1536">
        <v>96</v>
      </c>
      <c r="G1536">
        <v>-2500</v>
      </c>
      <c r="H1536">
        <v>19</v>
      </c>
      <c r="I1536">
        <f>-(Results[[#This Row],[Away Final]]-Results[[#This Row],[Home Final]])</f>
        <v>18</v>
      </c>
      <c r="J1536">
        <f>IF(Results[[#This Row],[Away_Actual]]&lt;Results[[#This Row],[away_spread]],1,0)</f>
        <v>1</v>
      </c>
    </row>
    <row r="1537" spans="1:10">
      <c r="A1537" s="17">
        <v>44913</v>
      </c>
      <c r="B1537" t="s">
        <v>397</v>
      </c>
      <c r="C1537">
        <v>57</v>
      </c>
      <c r="D1537">
        <v>1000</v>
      </c>
      <c r="E1537" t="s">
        <v>293</v>
      </c>
      <c r="F1537">
        <v>77</v>
      </c>
      <c r="G1537">
        <v>-2000</v>
      </c>
      <c r="H1537">
        <v>17.5</v>
      </c>
      <c r="I1537">
        <f>-(Results[[#This Row],[Away Final]]-Results[[#This Row],[Home Final]])</f>
        <v>20</v>
      </c>
      <c r="J1537">
        <f>IF(Results[[#This Row],[Away_Actual]]&lt;Results[[#This Row],[away_spread]],1,0)</f>
        <v>0</v>
      </c>
    </row>
    <row r="1538" spans="1:10">
      <c r="A1538" s="17">
        <v>44914</v>
      </c>
      <c r="B1538" t="s">
        <v>190</v>
      </c>
      <c r="C1538">
        <v>76</v>
      </c>
      <c r="D1538">
        <v>170</v>
      </c>
      <c r="E1538" t="s">
        <v>216</v>
      </c>
      <c r="F1538">
        <v>73</v>
      </c>
      <c r="G1538">
        <v>-190</v>
      </c>
      <c r="H1538">
        <v>4.5</v>
      </c>
      <c r="I1538">
        <f>-(Results[[#This Row],[Away Final]]-Results[[#This Row],[Home Final]])</f>
        <v>-3</v>
      </c>
      <c r="J1538">
        <f>IF(Results[[#This Row],[Away_Actual]]&lt;Results[[#This Row],[away_spread]],1,0)</f>
        <v>1</v>
      </c>
    </row>
    <row r="1539" spans="1:10">
      <c r="A1539" s="17">
        <v>44914</v>
      </c>
      <c r="B1539" t="s">
        <v>240</v>
      </c>
      <c r="C1539">
        <v>55</v>
      </c>
      <c r="D1539">
        <v>575</v>
      </c>
      <c r="E1539" t="s">
        <v>276</v>
      </c>
      <c r="F1539">
        <v>87</v>
      </c>
      <c r="G1539">
        <v>-850</v>
      </c>
      <c r="H1539">
        <v>12.5</v>
      </c>
      <c r="I1539">
        <f>-(Results[[#This Row],[Away Final]]-Results[[#This Row],[Home Final]])</f>
        <v>32</v>
      </c>
      <c r="J1539">
        <f>IF(Results[[#This Row],[Away_Actual]]&lt;Results[[#This Row],[away_spread]],1,0)</f>
        <v>0</v>
      </c>
    </row>
    <row r="1540" spans="1:10">
      <c r="A1540" s="17">
        <v>44914</v>
      </c>
      <c r="B1540" t="s">
        <v>163</v>
      </c>
      <c r="C1540">
        <v>68</v>
      </c>
      <c r="D1540">
        <v>800</v>
      </c>
      <c r="E1540" t="s">
        <v>187</v>
      </c>
      <c r="F1540">
        <v>63</v>
      </c>
      <c r="G1540">
        <v>-1400</v>
      </c>
      <c r="H1540">
        <v>14.5</v>
      </c>
      <c r="I1540">
        <f>-(Results[[#This Row],[Away Final]]-Results[[#This Row],[Home Final]])</f>
        <v>-5</v>
      </c>
      <c r="J1540">
        <f>IF(Results[[#This Row],[Away_Actual]]&lt;Results[[#This Row],[away_spread]],1,0)</f>
        <v>1</v>
      </c>
    </row>
    <row r="1541" spans="1:10">
      <c r="A1541" s="17">
        <v>44914</v>
      </c>
      <c r="C1541">
        <v>66</v>
      </c>
      <c r="D1541">
        <v>-135</v>
      </c>
      <c r="E1541" t="s">
        <v>686</v>
      </c>
      <c r="F1541">
        <v>83</v>
      </c>
      <c r="G1541">
        <v>115</v>
      </c>
      <c r="H1541">
        <v>-1.5</v>
      </c>
      <c r="I1541">
        <f>-(Results[[#This Row],[Away Final]]-Results[[#This Row],[Home Final]])</f>
        <v>17</v>
      </c>
      <c r="J1541">
        <f>IF(Results[[#This Row],[Away_Actual]]&lt;Results[[#This Row],[away_spread]],1,0)</f>
        <v>0</v>
      </c>
    </row>
    <row r="1542" spans="1:10">
      <c r="A1542" s="17">
        <v>44914</v>
      </c>
      <c r="B1542" t="s">
        <v>202</v>
      </c>
      <c r="C1542">
        <v>75</v>
      </c>
      <c r="D1542">
        <v>950</v>
      </c>
      <c r="E1542" t="s">
        <v>136</v>
      </c>
      <c r="F1542">
        <v>72</v>
      </c>
      <c r="G1542">
        <v>-1800</v>
      </c>
      <c r="H1542">
        <v>17</v>
      </c>
      <c r="I1542">
        <f>-(Results[[#This Row],[Away Final]]-Results[[#This Row],[Home Final]])</f>
        <v>-3</v>
      </c>
      <c r="J1542">
        <f>IF(Results[[#This Row],[Away_Actual]]&lt;Results[[#This Row],[away_spread]],1,0)</f>
        <v>1</v>
      </c>
    </row>
    <row r="1543" spans="1:10">
      <c r="A1543" s="17">
        <v>44914</v>
      </c>
      <c r="B1543" t="s">
        <v>155</v>
      </c>
      <c r="C1543">
        <v>56</v>
      </c>
      <c r="D1543">
        <v>550</v>
      </c>
      <c r="E1543" t="s">
        <v>366</v>
      </c>
      <c r="F1543">
        <v>75</v>
      </c>
      <c r="G1543">
        <v>-800</v>
      </c>
      <c r="H1543">
        <v>12</v>
      </c>
      <c r="I1543">
        <f>-(Results[[#This Row],[Away Final]]-Results[[#This Row],[Home Final]])</f>
        <v>19</v>
      </c>
      <c r="J1543">
        <f>IF(Results[[#This Row],[Away_Actual]]&lt;Results[[#This Row],[away_spread]],1,0)</f>
        <v>0</v>
      </c>
    </row>
    <row r="1544" spans="1:10">
      <c r="A1544" s="17">
        <v>44914</v>
      </c>
      <c r="B1544" t="s">
        <v>261</v>
      </c>
      <c r="C1544">
        <v>50</v>
      </c>
      <c r="D1544">
        <v>950</v>
      </c>
      <c r="E1544" t="s">
        <v>62</v>
      </c>
      <c r="F1544">
        <v>79</v>
      </c>
      <c r="G1544">
        <v>-1800</v>
      </c>
      <c r="H1544">
        <v>17</v>
      </c>
      <c r="I1544">
        <f>-(Results[[#This Row],[Away Final]]-Results[[#This Row],[Home Final]])</f>
        <v>29</v>
      </c>
      <c r="J1544">
        <f>IF(Results[[#This Row],[Away_Actual]]&lt;Results[[#This Row],[away_spread]],1,0)</f>
        <v>0</v>
      </c>
    </row>
    <row r="1545" spans="1:10">
      <c r="A1545" s="17">
        <v>44914</v>
      </c>
      <c r="B1545" t="s">
        <v>152</v>
      </c>
      <c r="C1545">
        <v>65</v>
      </c>
      <c r="D1545">
        <v>450</v>
      </c>
      <c r="E1545" t="s">
        <v>25</v>
      </c>
      <c r="F1545">
        <v>72</v>
      </c>
      <c r="G1545">
        <v>-600</v>
      </c>
      <c r="H1545">
        <v>11</v>
      </c>
      <c r="I1545">
        <f>-(Results[[#This Row],[Away Final]]-Results[[#This Row],[Home Final]])</f>
        <v>7</v>
      </c>
      <c r="J1545">
        <f>IF(Results[[#This Row],[Away_Actual]]&lt;Results[[#This Row],[away_spread]],1,0)</f>
        <v>1</v>
      </c>
    </row>
    <row r="1546" spans="1:10">
      <c r="A1546" s="17">
        <v>44914</v>
      </c>
      <c r="B1546" t="s">
        <v>237</v>
      </c>
      <c r="C1546">
        <v>59</v>
      </c>
      <c r="D1546">
        <v>375</v>
      </c>
      <c r="F1546">
        <v>77</v>
      </c>
      <c r="G1546">
        <v>-450</v>
      </c>
      <c r="H1546">
        <v>9</v>
      </c>
      <c r="I1546">
        <f>-(Results[[#This Row],[Away Final]]-Results[[#This Row],[Home Final]])</f>
        <v>18</v>
      </c>
      <c r="J1546">
        <f>IF(Results[[#This Row],[Away_Actual]]&lt;Results[[#This Row],[away_spread]],1,0)</f>
        <v>0</v>
      </c>
    </row>
    <row r="1547" spans="1:10">
      <c r="A1547" s="17">
        <v>44914</v>
      </c>
      <c r="C1547">
        <v>68</v>
      </c>
      <c r="D1547">
        <v>400</v>
      </c>
      <c r="F1547">
        <v>85</v>
      </c>
      <c r="G1547">
        <v>-500</v>
      </c>
      <c r="H1547">
        <v>9.5</v>
      </c>
      <c r="I1547">
        <f>-(Results[[#This Row],[Away Final]]-Results[[#This Row],[Home Final]])</f>
        <v>17</v>
      </c>
      <c r="J1547">
        <f>IF(Results[[#This Row],[Away_Actual]]&lt;Results[[#This Row],[away_spread]],1,0)</f>
        <v>0</v>
      </c>
    </row>
    <row r="1548" spans="1:10">
      <c r="A1548" s="17">
        <v>44914</v>
      </c>
      <c r="B1548" t="s">
        <v>307</v>
      </c>
      <c r="C1548">
        <v>60</v>
      </c>
      <c r="D1548">
        <v>200</v>
      </c>
      <c r="E1548" t="s">
        <v>388</v>
      </c>
      <c r="F1548">
        <v>78</v>
      </c>
      <c r="G1548">
        <v>-240</v>
      </c>
      <c r="H1548">
        <v>6</v>
      </c>
      <c r="I1548">
        <f>-(Results[[#This Row],[Away Final]]-Results[[#This Row],[Home Final]])</f>
        <v>18</v>
      </c>
      <c r="J1548">
        <f>IF(Results[[#This Row],[Away_Actual]]&lt;Results[[#This Row],[away_spread]],1,0)</f>
        <v>0</v>
      </c>
    </row>
    <row r="1549" spans="1:10">
      <c r="A1549" s="17">
        <v>44914</v>
      </c>
      <c r="B1549" t="s">
        <v>359</v>
      </c>
      <c r="C1549">
        <v>70</v>
      </c>
      <c r="D1549">
        <v>110</v>
      </c>
      <c r="E1549" t="s">
        <v>306</v>
      </c>
      <c r="F1549">
        <v>77</v>
      </c>
      <c r="G1549">
        <v>-130</v>
      </c>
      <c r="H1549">
        <v>1.5</v>
      </c>
      <c r="I1549">
        <f>-(Results[[#This Row],[Away Final]]-Results[[#This Row],[Home Final]])</f>
        <v>7</v>
      </c>
      <c r="J1549">
        <f>IF(Results[[#This Row],[Away_Actual]]&lt;Results[[#This Row],[away_spread]],1,0)</f>
        <v>0</v>
      </c>
    </row>
    <row r="1550" spans="1:10">
      <c r="A1550" s="17">
        <v>44914</v>
      </c>
      <c r="C1550">
        <v>60</v>
      </c>
      <c r="D1550">
        <v>100</v>
      </c>
      <c r="E1550" t="s">
        <v>33</v>
      </c>
      <c r="F1550">
        <v>79</v>
      </c>
      <c r="G1550">
        <v>-120</v>
      </c>
      <c r="H1550">
        <v>1</v>
      </c>
      <c r="I1550">
        <f>-(Results[[#This Row],[Away Final]]-Results[[#This Row],[Home Final]])</f>
        <v>19</v>
      </c>
      <c r="J1550">
        <f>IF(Results[[#This Row],[Away_Actual]]&lt;Results[[#This Row],[away_spread]],1,0)</f>
        <v>0</v>
      </c>
    </row>
    <row r="1551" spans="1:10">
      <c r="A1551" s="17">
        <v>44914</v>
      </c>
      <c r="B1551" t="s">
        <v>353</v>
      </c>
      <c r="C1551">
        <v>60</v>
      </c>
      <c r="D1551">
        <v>110</v>
      </c>
      <c r="E1551" t="s">
        <v>246</v>
      </c>
      <c r="F1551">
        <v>59</v>
      </c>
      <c r="G1551">
        <v>-130</v>
      </c>
      <c r="H1551">
        <v>1.5</v>
      </c>
      <c r="I1551">
        <f>-(Results[[#This Row],[Away Final]]-Results[[#This Row],[Home Final]])</f>
        <v>-1</v>
      </c>
      <c r="J1551">
        <f>IF(Results[[#This Row],[Away_Actual]]&lt;Results[[#This Row],[away_spread]],1,0)</f>
        <v>1</v>
      </c>
    </row>
    <row r="1552" spans="1:10">
      <c r="A1552" s="17">
        <v>44914</v>
      </c>
      <c r="B1552" t="s">
        <v>71</v>
      </c>
      <c r="C1552">
        <v>70</v>
      </c>
      <c r="D1552">
        <v>-130</v>
      </c>
      <c r="E1552" t="s">
        <v>242</v>
      </c>
      <c r="F1552">
        <v>76</v>
      </c>
      <c r="G1552">
        <v>110</v>
      </c>
      <c r="H1552">
        <v>-2</v>
      </c>
      <c r="I1552">
        <f>-(Results[[#This Row],[Away Final]]-Results[[#This Row],[Home Final]])</f>
        <v>6</v>
      </c>
      <c r="J1552">
        <f>IF(Results[[#This Row],[Away_Actual]]&lt;Results[[#This Row],[away_spread]],1,0)</f>
        <v>0</v>
      </c>
    </row>
    <row r="1553" spans="1:10">
      <c r="A1553" s="17">
        <v>44914</v>
      </c>
      <c r="B1553" t="s">
        <v>245</v>
      </c>
      <c r="C1553">
        <v>80</v>
      </c>
      <c r="D1553">
        <v>165</v>
      </c>
      <c r="E1553" t="s">
        <v>249</v>
      </c>
      <c r="F1553">
        <v>69</v>
      </c>
      <c r="G1553">
        <v>-185</v>
      </c>
      <c r="H1553">
        <v>4</v>
      </c>
      <c r="I1553">
        <f>-(Results[[#This Row],[Away Final]]-Results[[#This Row],[Home Final]])</f>
        <v>-11</v>
      </c>
      <c r="J1553">
        <f>IF(Results[[#This Row],[Away_Actual]]&lt;Results[[#This Row],[away_spread]],1,0)</f>
        <v>1</v>
      </c>
    </row>
    <row r="1554" spans="1:10">
      <c r="A1554" s="17">
        <v>44914</v>
      </c>
      <c r="B1554" t="s">
        <v>399</v>
      </c>
      <c r="C1554">
        <v>83</v>
      </c>
      <c r="D1554">
        <v>-350</v>
      </c>
      <c r="E1554" t="s">
        <v>351</v>
      </c>
      <c r="F1554">
        <v>69</v>
      </c>
      <c r="G1554">
        <v>290</v>
      </c>
      <c r="H1554">
        <v>-8</v>
      </c>
      <c r="I1554">
        <f>-(Results[[#This Row],[Away Final]]-Results[[#This Row],[Home Final]])</f>
        <v>-14</v>
      </c>
      <c r="J1554">
        <f>IF(Results[[#This Row],[Away_Actual]]&lt;Results[[#This Row],[away_spread]],1,0)</f>
        <v>1</v>
      </c>
    </row>
    <row r="1555" spans="1:10">
      <c r="A1555" s="17">
        <v>44914</v>
      </c>
      <c r="B1555" t="s">
        <v>352</v>
      </c>
      <c r="C1555">
        <v>45</v>
      </c>
      <c r="D1555">
        <v>-120</v>
      </c>
      <c r="E1555" t="s">
        <v>625</v>
      </c>
      <c r="F1555">
        <v>62</v>
      </c>
      <c r="G1555">
        <v>100</v>
      </c>
      <c r="H1555">
        <v>-1.5</v>
      </c>
      <c r="I1555">
        <f>-(Results[[#This Row],[Away Final]]-Results[[#This Row],[Home Final]])</f>
        <v>17</v>
      </c>
      <c r="J1555">
        <f>IF(Results[[#This Row],[Away_Actual]]&lt;Results[[#This Row],[away_spread]],1,0)</f>
        <v>0</v>
      </c>
    </row>
    <row r="1556" spans="1:10">
      <c r="A1556" s="17">
        <v>44914</v>
      </c>
      <c r="C1556">
        <v>40</v>
      </c>
      <c r="D1556">
        <v>330</v>
      </c>
      <c r="E1556" t="s">
        <v>371</v>
      </c>
      <c r="F1556">
        <v>79</v>
      </c>
      <c r="G1556">
        <v>-400</v>
      </c>
      <c r="H1556">
        <v>9</v>
      </c>
      <c r="I1556">
        <f>-(Results[[#This Row],[Away Final]]-Results[[#This Row],[Home Final]])</f>
        <v>39</v>
      </c>
      <c r="J1556">
        <f>IF(Results[[#This Row],[Away_Actual]]&lt;Results[[#This Row],[away_spread]],1,0)</f>
        <v>0</v>
      </c>
    </row>
    <row r="1557" spans="1:10">
      <c r="A1557" s="17">
        <v>44914</v>
      </c>
      <c r="B1557" t="s">
        <v>352</v>
      </c>
      <c r="C1557">
        <v>45</v>
      </c>
      <c r="D1557">
        <v>-120</v>
      </c>
      <c r="E1557" t="s">
        <v>370</v>
      </c>
      <c r="F1557">
        <v>62</v>
      </c>
      <c r="G1557">
        <v>100</v>
      </c>
      <c r="H1557">
        <v>-1.5</v>
      </c>
      <c r="I1557">
        <f>-(Results[[#This Row],[Away Final]]-Results[[#This Row],[Home Final]])</f>
        <v>17</v>
      </c>
      <c r="J1557">
        <f>IF(Results[[#This Row],[Away_Actual]]&lt;Results[[#This Row],[away_spread]],1,0)</f>
        <v>0</v>
      </c>
    </row>
    <row r="1558" spans="1:10">
      <c r="A1558" s="17">
        <v>44914</v>
      </c>
      <c r="B1558" t="s">
        <v>400</v>
      </c>
      <c r="C1558">
        <v>62</v>
      </c>
      <c r="D1558">
        <v>300</v>
      </c>
      <c r="E1558" t="s">
        <v>32</v>
      </c>
      <c r="F1558">
        <v>75</v>
      </c>
      <c r="G1558">
        <v>-360</v>
      </c>
      <c r="H1558">
        <v>8</v>
      </c>
      <c r="I1558">
        <f>-(Results[[#This Row],[Away Final]]-Results[[#This Row],[Home Final]])</f>
        <v>13</v>
      </c>
      <c r="J1558">
        <f>IF(Results[[#This Row],[Away_Actual]]&lt;Results[[#This Row],[away_spread]],1,0)</f>
        <v>0</v>
      </c>
    </row>
    <row r="1559" spans="1:10">
      <c r="A1559" s="17">
        <v>44914</v>
      </c>
      <c r="B1559" t="s">
        <v>343</v>
      </c>
      <c r="C1559">
        <v>52</v>
      </c>
      <c r="D1559">
        <v>260</v>
      </c>
      <c r="E1559" t="s">
        <v>158</v>
      </c>
      <c r="F1559">
        <v>66</v>
      </c>
      <c r="G1559">
        <v>-310</v>
      </c>
      <c r="H1559">
        <v>7.5</v>
      </c>
      <c r="I1559">
        <f>-(Results[[#This Row],[Away Final]]-Results[[#This Row],[Home Final]])</f>
        <v>14</v>
      </c>
      <c r="J1559">
        <f>IF(Results[[#This Row],[Away_Actual]]&lt;Results[[#This Row],[away_spread]],1,0)</f>
        <v>0</v>
      </c>
    </row>
    <row r="1560" spans="1:10">
      <c r="A1560" s="17">
        <v>44915</v>
      </c>
      <c r="B1560" t="s">
        <v>193</v>
      </c>
      <c r="C1560">
        <v>66</v>
      </c>
      <c r="D1560">
        <v>2000</v>
      </c>
      <c r="E1560" t="s">
        <v>271</v>
      </c>
      <c r="F1560">
        <v>65</v>
      </c>
      <c r="G1560">
        <v>-10000</v>
      </c>
      <c r="H1560">
        <v>23</v>
      </c>
      <c r="I1560">
        <f>-(Results[[#This Row],[Away Final]]-Results[[#This Row],[Home Final]])</f>
        <v>-1</v>
      </c>
      <c r="J1560">
        <f>IF(Results[[#This Row],[Away_Actual]]&lt;Results[[#This Row],[away_spread]],1,0)</f>
        <v>1</v>
      </c>
    </row>
    <row r="1561" spans="1:10">
      <c r="A1561" s="17">
        <v>44915</v>
      </c>
      <c r="B1561" t="s">
        <v>685</v>
      </c>
      <c r="C1561">
        <v>58</v>
      </c>
      <c r="D1561">
        <v>1100</v>
      </c>
      <c r="E1561" t="s">
        <v>288</v>
      </c>
      <c r="F1561">
        <v>81</v>
      </c>
      <c r="G1561">
        <v>-2500</v>
      </c>
      <c r="H1561">
        <v>18</v>
      </c>
      <c r="I1561">
        <f>-(Results[[#This Row],[Away Final]]-Results[[#This Row],[Home Final]])</f>
        <v>23</v>
      </c>
      <c r="J1561">
        <f>IF(Results[[#This Row],[Away_Actual]]&lt;Results[[#This Row],[away_spread]],1,0)</f>
        <v>0</v>
      </c>
    </row>
    <row r="1562" spans="1:10">
      <c r="A1562" s="17">
        <v>44915</v>
      </c>
      <c r="B1562" t="s">
        <v>154</v>
      </c>
      <c r="C1562">
        <v>64</v>
      </c>
      <c r="D1562">
        <v>475</v>
      </c>
      <c r="E1562" t="s">
        <v>413</v>
      </c>
      <c r="F1562">
        <v>96</v>
      </c>
      <c r="G1562">
        <v>-650</v>
      </c>
      <c r="H1562">
        <v>11.5</v>
      </c>
      <c r="I1562">
        <f>-(Results[[#This Row],[Away Final]]-Results[[#This Row],[Home Final]])</f>
        <v>32</v>
      </c>
      <c r="J1562">
        <f>IF(Results[[#This Row],[Away_Actual]]&lt;Results[[#This Row],[away_spread]],1,0)</f>
        <v>0</v>
      </c>
    </row>
    <row r="1563" spans="1:10">
      <c r="A1563" s="17">
        <v>44915</v>
      </c>
      <c r="B1563" t="s">
        <v>116</v>
      </c>
      <c r="C1563">
        <v>75</v>
      </c>
      <c r="D1563">
        <v>-110</v>
      </c>
      <c r="E1563" t="s">
        <v>339</v>
      </c>
      <c r="F1563">
        <v>67</v>
      </c>
      <c r="G1563">
        <v>-110</v>
      </c>
      <c r="H1563">
        <v>0</v>
      </c>
      <c r="I1563">
        <f>-(Results[[#This Row],[Away Final]]-Results[[#This Row],[Home Final]])</f>
        <v>-8</v>
      </c>
      <c r="J1563">
        <f>IF(Results[[#This Row],[Away_Actual]]&lt;Results[[#This Row],[away_spread]],1,0)</f>
        <v>1</v>
      </c>
    </row>
    <row r="1564" spans="1:10">
      <c r="A1564" s="17">
        <v>44915</v>
      </c>
      <c r="B1564" t="s">
        <v>238</v>
      </c>
      <c r="C1564">
        <v>58</v>
      </c>
      <c r="D1564">
        <v>-600</v>
      </c>
      <c r="E1564" t="s">
        <v>55</v>
      </c>
      <c r="F1564">
        <v>51</v>
      </c>
      <c r="G1564">
        <v>450</v>
      </c>
      <c r="H1564">
        <v>-10.5</v>
      </c>
      <c r="I1564">
        <f>-(Results[[#This Row],[Away Final]]-Results[[#This Row],[Home Final]])</f>
        <v>-7</v>
      </c>
      <c r="J1564">
        <f>IF(Results[[#This Row],[Away_Actual]]&lt;Results[[#This Row],[away_spread]],1,0)</f>
        <v>0</v>
      </c>
    </row>
    <row r="1565" spans="1:10">
      <c r="A1565" s="17">
        <v>44915</v>
      </c>
      <c r="B1565" t="s">
        <v>681</v>
      </c>
      <c r="C1565">
        <v>58</v>
      </c>
      <c r="D1565">
        <v>1100</v>
      </c>
      <c r="E1565" t="s">
        <v>288</v>
      </c>
      <c r="F1565">
        <v>81</v>
      </c>
      <c r="G1565">
        <v>-2500</v>
      </c>
      <c r="H1565">
        <v>18</v>
      </c>
      <c r="I1565">
        <f>-(Results[[#This Row],[Away Final]]-Results[[#This Row],[Home Final]])</f>
        <v>23</v>
      </c>
      <c r="J1565">
        <f>IF(Results[[#This Row],[Away_Actual]]&lt;Results[[#This Row],[away_spread]],1,0)</f>
        <v>0</v>
      </c>
    </row>
    <row r="1566" spans="1:10">
      <c r="A1566" s="17">
        <v>44915</v>
      </c>
      <c r="B1566" t="s">
        <v>364</v>
      </c>
      <c r="C1566">
        <v>66</v>
      </c>
      <c r="D1566">
        <v>-330</v>
      </c>
      <c r="F1566">
        <v>55</v>
      </c>
      <c r="G1566">
        <v>270</v>
      </c>
      <c r="H1566">
        <v>-7.5</v>
      </c>
      <c r="I1566">
        <f>-(Results[[#This Row],[Away Final]]-Results[[#This Row],[Home Final]])</f>
        <v>-11</v>
      </c>
      <c r="J1566">
        <f>IF(Results[[#This Row],[Away_Actual]]&lt;Results[[#This Row],[away_spread]],1,0)</f>
        <v>1</v>
      </c>
    </row>
    <row r="1567" spans="1:10">
      <c r="A1567" s="17">
        <v>44915</v>
      </c>
      <c r="B1567" t="s">
        <v>182</v>
      </c>
      <c r="C1567">
        <v>77</v>
      </c>
      <c r="D1567">
        <v>525</v>
      </c>
      <c r="E1567" t="s">
        <v>217</v>
      </c>
      <c r="F1567">
        <v>72</v>
      </c>
      <c r="G1567">
        <v>-750</v>
      </c>
      <c r="H1567">
        <v>12</v>
      </c>
      <c r="I1567">
        <f>-(Results[[#This Row],[Away Final]]-Results[[#This Row],[Home Final]])</f>
        <v>-5</v>
      </c>
      <c r="J1567">
        <f>IF(Results[[#This Row],[Away_Actual]]&lt;Results[[#This Row],[away_spread]],1,0)</f>
        <v>1</v>
      </c>
    </row>
    <row r="1568" spans="1:10">
      <c r="A1568" s="17">
        <v>44915</v>
      </c>
      <c r="B1568" t="s">
        <v>52</v>
      </c>
      <c r="C1568">
        <v>77</v>
      </c>
      <c r="D1568">
        <v>800</v>
      </c>
      <c r="E1568" t="s">
        <v>347</v>
      </c>
      <c r="F1568">
        <v>104</v>
      </c>
      <c r="G1568">
        <v>-1400</v>
      </c>
      <c r="H1568">
        <v>14</v>
      </c>
      <c r="I1568">
        <f>-(Results[[#This Row],[Away Final]]-Results[[#This Row],[Home Final]])</f>
        <v>27</v>
      </c>
      <c r="J1568">
        <f>IF(Results[[#This Row],[Away_Actual]]&lt;Results[[#This Row],[away_spread]],1,0)</f>
        <v>0</v>
      </c>
    </row>
    <row r="1569" spans="1:10">
      <c r="A1569" s="17">
        <v>44915</v>
      </c>
      <c r="B1569" t="s">
        <v>274</v>
      </c>
      <c r="C1569">
        <v>84</v>
      </c>
      <c r="D1569">
        <v>-140</v>
      </c>
      <c r="E1569" t="s">
        <v>230</v>
      </c>
      <c r="F1569">
        <v>72</v>
      </c>
      <c r="G1569">
        <v>120</v>
      </c>
      <c r="H1569">
        <v>-3</v>
      </c>
      <c r="I1569">
        <f>-(Results[[#This Row],[Away Final]]-Results[[#This Row],[Home Final]])</f>
        <v>-12</v>
      </c>
      <c r="J1569">
        <f>IF(Results[[#This Row],[Away_Actual]]&lt;Results[[#This Row],[away_spread]],1,0)</f>
        <v>1</v>
      </c>
    </row>
    <row r="1570" spans="1:10">
      <c r="A1570" s="17">
        <v>44915</v>
      </c>
      <c r="B1570" t="s">
        <v>383</v>
      </c>
      <c r="C1570">
        <v>83</v>
      </c>
      <c r="D1570">
        <v>170</v>
      </c>
      <c r="E1570" t="s">
        <v>40</v>
      </c>
      <c r="F1570">
        <v>78</v>
      </c>
      <c r="G1570">
        <v>-190</v>
      </c>
      <c r="H1570">
        <v>4</v>
      </c>
      <c r="I1570">
        <f>-(Results[[#This Row],[Away Final]]-Results[[#This Row],[Home Final]])</f>
        <v>-5</v>
      </c>
      <c r="J1570">
        <f>IF(Results[[#This Row],[Away_Actual]]&lt;Results[[#This Row],[away_spread]],1,0)</f>
        <v>1</v>
      </c>
    </row>
    <row r="1571" spans="1:10">
      <c r="A1571" s="17">
        <v>44915</v>
      </c>
      <c r="C1571">
        <v>65</v>
      </c>
      <c r="D1571">
        <v>625</v>
      </c>
      <c r="E1571" t="s">
        <v>317</v>
      </c>
      <c r="F1571">
        <v>75</v>
      </c>
      <c r="G1571">
        <v>-950</v>
      </c>
      <c r="H1571">
        <v>13</v>
      </c>
      <c r="I1571">
        <f>-(Results[[#This Row],[Away Final]]-Results[[#This Row],[Home Final]])</f>
        <v>10</v>
      </c>
      <c r="J1571">
        <f>IF(Results[[#This Row],[Away_Actual]]&lt;Results[[#This Row],[away_spread]],1,0)</f>
        <v>1</v>
      </c>
    </row>
    <row r="1572" spans="1:10">
      <c r="A1572" s="17">
        <v>44915</v>
      </c>
      <c r="B1572" t="s">
        <v>192</v>
      </c>
      <c r="C1572">
        <v>66</v>
      </c>
      <c r="D1572">
        <v>130</v>
      </c>
      <c r="F1572">
        <v>75</v>
      </c>
      <c r="G1572">
        <v>-150</v>
      </c>
      <c r="H1572">
        <v>3</v>
      </c>
      <c r="I1572">
        <f>-(Results[[#This Row],[Away Final]]-Results[[#This Row],[Home Final]])</f>
        <v>9</v>
      </c>
      <c r="J1572">
        <f>IF(Results[[#This Row],[Away_Actual]]&lt;Results[[#This Row],[away_spread]],1,0)</f>
        <v>0</v>
      </c>
    </row>
    <row r="1573" spans="1:10">
      <c r="A1573" s="17">
        <v>44915</v>
      </c>
      <c r="B1573" t="s">
        <v>206</v>
      </c>
      <c r="C1573">
        <v>74</v>
      </c>
      <c r="D1573">
        <v>-800</v>
      </c>
      <c r="E1573" t="s">
        <v>162</v>
      </c>
      <c r="F1573">
        <v>65</v>
      </c>
      <c r="G1573">
        <v>550</v>
      </c>
      <c r="H1573">
        <v>-12.5</v>
      </c>
      <c r="I1573">
        <f>-(Results[[#This Row],[Away Final]]-Results[[#This Row],[Home Final]])</f>
        <v>-9</v>
      </c>
      <c r="J1573">
        <f>IF(Results[[#This Row],[Away_Actual]]&lt;Results[[#This Row],[away_spread]],1,0)</f>
        <v>0</v>
      </c>
    </row>
    <row r="1574" spans="1:10">
      <c r="A1574" s="17">
        <v>44915</v>
      </c>
      <c r="B1574" t="s">
        <v>151</v>
      </c>
      <c r="C1574">
        <v>63</v>
      </c>
      <c r="D1574">
        <v>1000</v>
      </c>
      <c r="E1574" t="s">
        <v>392</v>
      </c>
      <c r="F1574">
        <v>94</v>
      </c>
      <c r="G1574">
        <v>-2000</v>
      </c>
      <c r="H1574">
        <v>17</v>
      </c>
      <c r="I1574">
        <f>-(Results[[#This Row],[Away Final]]-Results[[#This Row],[Home Final]])</f>
        <v>31</v>
      </c>
      <c r="J1574">
        <f>IF(Results[[#This Row],[Away_Actual]]&lt;Results[[#This Row],[away_spread]],1,0)</f>
        <v>0</v>
      </c>
    </row>
    <row r="1575" spans="1:10">
      <c r="A1575" s="17">
        <v>44915</v>
      </c>
      <c r="B1575" t="s">
        <v>105</v>
      </c>
      <c r="C1575">
        <v>48</v>
      </c>
      <c r="D1575" t="s">
        <v>488</v>
      </c>
      <c r="E1575" t="s">
        <v>47</v>
      </c>
      <c r="F1575">
        <v>58</v>
      </c>
      <c r="G1575" t="s">
        <v>488</v>
      </c>
      <c r="H1575">
        <v>25.5</v>
      </c>
      <c r="I1575">
        <f>-(Results[[#This Row],[Away Final]]-Results[[#This Row],[Home Final]])</f>
        <v>10</v>
      </c>
      <c r="J1575">
        <f>IF(Results[[#This Row],[Away_Actual]]&lt;Results[[#This Row],[away_spread]],1,0)</f>
        <v>1</v>
      </c>
    </row>
    <row r="1576" spans="1:10">
      <c r="A1576" s="17">
        <v>44915</v>
      </c>
      <c r="B1576" t="s">
        <v>332</v>
      </c>
      <c r="C1576">
        <v>74</v>
      </c>
      <c r="D1576">
        <v>260</v>
      </c>
      <c r="E1576" t="s">
        <v>56</v>
      </c>
      <c r="F1576">
        <v>81</v>
      </c>
      <c r="G1576">
        <v>-310</v>
      </c>
      <c r="H1576">
        <v>7</v>
      </c>
      <c r="I1576">
        <f>-(Results[[#This Row],[Away Final]]-Results[[#This Row],[Home Final]])</f>
        <v>7</v>
      </c>
      <c r="J1576">
        <f>IF(Results[[#This Row],[Away_Actual]]&lt;Results[[#This Row],[away_spread]],1,0)</f>
        <v>0</v>
      </c>
    </row>
    <row r="1577" spans="1:10">
      <c r="A1577" s="17">
        <v>44915</v>
      </c>
      <c r="B1577" t="s">
        <v>328</v>
      </c>
      <c r="C1577">
        <v>56</v>
      </c>
      <c r="D1577">
        <v>280</v>
      </c>
      <c r="E1577" t="s">
        <v>433</v>
      </c>
      <c r="F1577">
        <v>65</v>
      </c>
      <c r="G1577">
        <v>-340</v>
      </c>
      <c r="H1577">
        <v>7.5</v>
      </c>
      <c r="I1577">
        <f>-(Results[[#This Row],[Away Final]]-Results[[#This Row],[Home Final]])</f>
        <v>9</v>
      </c>
      <c r="J1577">
        <f>IF(Results[[#This Row],[Away_Actual]]&lt;Results[[#This Row],[away_spread]],1,0)</f>
        <v>0</v>
      </c>
    </row>
    <row r="1578" spans="1:10">
      <c r="A1578" s="17">
        <v>44915</v>
      </c>
      <c r="B1578" t="s">
        <v>100</v>
      </c>
      <c r="C1578">
        <v>46</v>
      </c>
      <c r="D1578">
        <v>1200</v>
      </c>
      <c r="E1578" t="s">
        <v>326</v>
      </c>
      <c r="F1578">
        <v>88</v>
      </c>
      <c r="G1578">
        <v>-3000</v>
      </c>
      <c r="H1578">
        <v>20.5</v>
      </c>
      <c r="I1578">
        <f>-(Results[[#This Row],[Away Final]]-Results[[#This Row],[Home Final]])</f>
        <v>42</v>
      </c>
      <c r="J1578">
        <f>IF(Results[[#This Row],[Away_Actual]]&lt;Results[[#This Row],[away_spread]],1,0)</f>
        <v>0</v>
      </c>
    </row>
    <row r="1579" spans="1:10">
      <c r="A1579" s="17">
        <v>44915</v>
      </c>
      <c r="B1579" t="s">
        <v>54</v>
      </c>
      <c r="C1579">
        <v>64</v>
      </c>
      <c r="D1579">
        <v>1896</v>
      </c>
      <c r="E1579" t="s">
        <v>121</v>
      </c>
      <c r="F1579">
        <v>84</v>
      </c>
      <c r="G1579">
        <v>-9800</v>
      </c>
      <c r="H1579">
        <v>30</v>
      </c>
      <c r="I1579">
        <f>-(Results[[#This Row],[Away Final]]-Results[[#This Row],[Home Final]])</f>
        <v>20</v>
      </c>
      <c r="J1579">
        <f>IF(Results[[#This Row],[Away_Actual]]&lt;Results[[#This Row],[away_spread]],1,0)</f>
        <v>1</v>
      </c>
    </row>
    <row r="1580" spans="1:10">
      <c r="A1580" s="17">
        <v>44915</v>
      </c>
      <c r="B1580" t="s">
        <v>309</v>
      </c>
      <c r="C1580">
        <v>66</v>
      </c>
      <c r="D1580">
        <v>-125</v>
      </c>
      <c r="E1580" t="s">
        <v>223</v>
      </c>
      <c r="F1580">
        <v>55</v>
      </c>
      <c r="G1580">
        <v>105</v>
      </c>
      <c r="H1580">
        <v>-1.5</v>
      </c>
      <c r="I1580">
        <f>-(Results[[#This Row],[Away Final]]-Results[[#This Row],[Home Final]])</f>
        <v>-11</v>
      </c>
      <c r="J1580">
        <f>IF(Results[[#This Row],[Away_Actual]]&lt;Results[[#This Row],[away_spread]],1,0)</f>
        <v>1</v>
      </c>
    </row>
    <row r="1581" spans="1:10">
      <c r="A1581" s="17">
        <v>44915</v>
      </c>
      <c r="B1581" t="s">
        <v>51</v>
      </c>
      <c r="C1581">
        <v>86</v>
      </c>
      <c r="D1581">
        <v>900</v>
      </c>
      <c r="E1581" t="s">
        <v>251</v>
      </c>
      <c r="F1581">
        <v>78</v>
      </c>
      <c r="G1581">
        <v>-1600</v>
      </c>
      <c r="H1581">
        <v>15.5</v>
      </c>
      <c r="I1581">
        <f>-(Results[[#This Row],[Away Final]]-Results[[#This Row],[Home Final]])</f>
        <v>-8</v>
      </c>
      <c r="J1581">
        <f>IF(Results[[#This Row],[Away_Actual]]&lt;Results[[#This Row],[away_spread]],1,0)</f>
        <v>1</v>
      </c>
    </row>
    <row r="1582" spans="1:10">
      <c r="A1582" s="17">
        <v>44915</v>
      </c>
      <c r="B1582" t="s">
        <v>148</v>
      </c>
      <c r="C1582">
        <v>46</v>
      </c>
      <c r="D1582">
        <v>1500</v>
      </c>
      <c r="E1582" t="s">
        <v>209</v>
      </c>
      <c r="F1582">
        <v>62</v>
      </c>
      <c r="G1582">
        <v>-5000</v>
      </c>
      <c r="H1582">
        <v>22</v>
      </c>
      <c r="I1582">
        <f>-(Results[[#This Row],[Away Final]]-Results[[#This Row],[Home Final]])</f>
        <v>16</v>
      </c>
      <c r="J1582">
        <f>IF(Results[[#This Row],[Away_Actual]]&lt;Results[[#This Row],[away_spread]],1,0)</f>
        <v>1</v>
      </c>
    </row>
    <row r="1583" spans="1:10">
      <c r="A1583" s="17">
        <v>44915</v>
      </c>
      <c r="B1583" t="s">
        <v>45</v>
      </c>
      <c r="C1583">
        <v>98</v>
      </c>
      <c r="D1583">
        <v>-110</v>
      </c>
      <c r="E1583" t="s">
        <v>337</v>
      </c>
      <c r="F1583">
        <v>103</v>
      </c>
      <c r="G1583">
        <v>-110</v>
      </c>
      <c r="H1583">
        <v>0</v>
      </c>
      <c r="I1583">
        <f>-(Results[[#This Row],[Away Final]]-Results[[#This Row],[Home Final]])</f>
        <v>5</v>
      </c>
      <c r="J1583">
        <f>IF(Results[[#This Row],[Away_Actual]]&lt;Results[[#This Row],[away_spread]],1,0)</f>
        <v>0</v>
      </c>
    </row>
    <row r="1584" spans="1:10">
      <c r="A1584" s="17">
        <v>44915</v>
      </c>
      <c r="B1584" t="s">
        <v>79</v>
      </c>
      <c r="C1584">
        <v>72</v>
      </c>
      <c r="D1584">
        <v>1713</v>
      </c>
      <c r="E1584" t="s">
        <v>222</v>
      </c>
      <c r="F1584">
        <v>96</v>
      </c>
      <c r="G1584">
        <v>-6500</v>
      </c>
      <c r="H1584">
        <v>27.5</v>
      </c>
      <c r="I1584">
        <f>-(Results[[#This Row],[Away Final]]-Results[[#This Row],[Home Final]])</f>
        <v>24</v>
      </c>
      <c r="J1584">
        <f>IF(Results[[#This Row],[Away_Actual]]&lt;Results[[#This Row],[away_spread]],1,0)</f>
        <v>1</v>
      </c>
    </row>
    <row r="1585" spans="1:10">
      <c r="A1585" s="17">
        <v>44915</v>
      </c>
      <c r="B1585" t="s">
        <v>210</v>
      </c>
      <c r="C1585">
        <v>67</v>
      </c>
      <c r="D1585">
        <v>120</v>
      </c>
      <c r="E1585" t="s">
        <v>191</v>
      </c>
      <c r="F1585">
        <v>65</v>
      </c>
      <c r="G1585">
        <v>-140</v>
      </c>
      <c r="H1585">
        <v>2.5</v>
      </c>
      <c r="I1585">
        <f>-(Results[[#This Row],[Away Final]]-Results[[#This Row],[Home Final]])</f>
        <v>-2</v>
      </c>
      <c r="J1585">
        <f>IF(Results[[#This Row],[Away_Actual]]&lt;Results[[#This Row],[away_spread]],1,0)</f>
        <v>1</v>
      </c>
    </row>
    <row r="1586" spans="1:10">
      <c r="A1586" s="17">
        <v>44915</v>
      </c>
      <c r="B1586" t="s">
        <v>203</v>
      </c>
      <c r="C1586">
        <v>64</v>
      </c>
      <c r="D1586">
        <v>1500</v>
      </c>
      <c r="E1586" t="s">
        <v>402</v>
      </c>
      <c r="F1586">
        <v>85</v>
      </c>
      <c r="G1586">
        <v>-5000</v>
      </c>
      <c r="H1586">
        <v>21</v>
      </c>
      <c r="I1586">
        <f>-(Results[[#This Row],[Away Final]]-Results[[#This Row],[Home Final]])</f>
        <v>21</v>
      </c>
      <c r="J1586">
        <f>IF(Results[[#This Row],[Away_Actual]]&lt;Results[[#This Row],[away_spread]],1,0)</f>
        <v>0</v>
      </c>
    </row>
    <row r="1587" spans="1:10">
      <c r="A1587" s="17">
        <v>44915</v>
      </c>
      <c r="B1587" t="s">
        <v>189</v>
      </c>
      <c r="C1587">
        <v>66</v>
      </c>
      <c r="D1587">
        <v>800</v>
      </c>
      <c r="E1587" t="s">
        <v>183</v>
      </c>
      <c r="F1587">
        <v>68</v>
      </c>
      <c r="G1587">
        <v>-1400</v>
      </c>
      <c r="H1587">
        <v>15</v>
      </c>
      <c r="I1587">
        <f>-(Results[[#This Row],[Away Final]]-Results[[#This Row],[Home Final]])</f>
        <v>2</v>
      </c>
      <c r="J1587">
        <f>IF(Results[[#This Row],[Away_Actual]]&lt;Results[[#This Row],[away_spread]],1,0)</f>
        <v>1</v>
      </c>
    </row>
    <row r="1588" spans="1:10">
      <c r="A1588" s="17">
        <v>44915</v>
      </c>
      <c r="B1588" t="s">
        <v>91</v>
      </c>
      <c r="C1588">
        <v>59</v>
      </c>
      <c r="D1588">
        <v>190</v>
      </c>
      <c r="F1588">
        <v>83</v>
      </c>
      <c r="G1588">
        <v>-220</v>
      </c>
      <c r="H1588">
        <v>5.5</v>
      </c>
      <c r="I1588">
        <f>-(Results[[#This Row],[Away Final]]-Results[[#This Row],[Home Final]])</f>
        <v>24</v>
      </c>
      <c r="J1588">
        <f>IF(Results[[#This Row],[Away_Actual]]&lt;Results[[#This Row],[away_spread]],1,0)</f>
        <v>0</v>
      </c>
    </row>
    <row r="1589" spans="1:10">
      <c r="A1589" s="17">
        <v>44915</v>
      </c>
      <c r="B1589" t="s">
        <v>21</v>
      </c>
      <c r="C1589">
        <v>70</v>
      </c>
      <c r="D1589">
        <v>-280</v>
      </c>
      <c r="E1589" t="s">
        <v>311</v>
      </c>
      <c r="F1589">
        <v>81</v>
      </c>
      <c r="G1589">
        <v>240</v>
      </c>
      <c r="H1589">
        <v>-6.5</v>
      </c>
      <c r="I1589">
        <f>-(Results[[#This Row],[Away Final]]-Results[[#This Row],[Home Final]])</f>
        <v>11</v>
      </c>
      <c r="J1589">
        <f>IF(Results[[#This Row],[Away_Actual]]&lt;Results[[#This Row],[away_spread]],1,0)</f>
        <v>0</v>
      </c>
    </row>
    <row r="1590" spans="1:10">
      <c r="A1590" s="17">
        <v>44915</v>
      </c>
      <c r="B1590" t="s">
        <v>258</v>
      </c>
      <c r="C1590">
        <v>67</v>
      </c>
      <c r="D1590">
        <v>750</v>
      </c>
      <c r="E1590" t="s">
        <v>338</v>
      </c>
      <c r="F1590">
        <v>62</v>
      </c>
      <c r="G1590">
        <v>-1200</v>
      </c>
      <c r="H1590">
        <v>14.5</v>
      </c>
      <c r="I1590">
        <f>-(Results[[#This Row],[Away Final]]-Results[[#This Row],[Home Final]])</f>
        <v>-5</v>
      </c>
      <c r="J1590">
        <f>IF(Results[[#This Row],[Away_Actual]]&lt;Results[[#This Row],[away_spread]],1,0)</f>
        <v>1</v>
      </c>
    </row>
    <row r="1591" spans="1:10">
      <c r="A1591" s="17">
        <v>44915</v>
      </c>
      <c r="B1591" t="s">
        <v>267</v>
      </c>
      <c r="C1591">
        <v>73</v>
      </c>
      <c r="D1591">
        <v>1600</v>
      </c>
      <c r="E1591" t="s">
        <v>220</v>
      </c>
      <c r="F1591">
        <v>84</v>
      </c>
      <c r="G1591">
        <v>-6000</v>
      </c>
      <c r="H1591">
        <v>21</v>
      </c>
      <c r="I1591">
        <f>-(Results[[#This Row],[Away Final]]-Results[[#This Row],[Home Final]])</f>
        <v>11</v>
      </c>
      <c r="J1591">
        <f>IF(Results[[#This Row],[Away_Actual]]&lt;Results[[#This Row],[away_spread]],1,0)</f>
        <v>1</v>
      </c>
    </row>
    <row r="1592" spans="1:10">
      <c r="A1592" s="17">
        <v>44915</v>
      </c>
      <c r="B1592" t="s">
        <v>412</v>
      </c>
      <c r="C1592">
        <v>57</v>
      </c>
      <c r="D1592">
        <v>1000</v>
      </c>
      <c r="E1592" t="s">
        <v>688</v>
      </c>
      <c r="F1592">
        <v>68</v>
      </c>
      <c r="G1592">
        <v>-2000</v>
      </c>
      <c r="H1592">
        <v>17.5</v>
      </c>
      <c r="I1592">
        <f>-(Results[[#This Row],[Away Final]]-Results[[#This Row],[Home Final]])</f>
        <v>11</v>
      </c>
      <c r="J1592">
        <f>IF(Results[[#This Row],[Away_Actual]]&lt;Results[[#This Row],[away_spread]],1,0)</f>
        <v>1</v>
      </c>
    </row>
    <row r="1593" spans="1:10">
      <c r="A1593" s="17">
        <v>44915</v>
      </c>
      <c r="B1593" t="s">
        <v>412</v>
      </c>
      <c r="C1593">
        <v>57</v>
      </c>
      <c r="D1593">
        <v>1000</v>
      </c>
      <c r="E1593" t="s">
        <v>389</v>
      </c>
      <c r="F1593">
        <v>68</v>
      </c>
      <c r="G1593">
        <v>-2000</v>
      </c>
      <c r="H1593">
        <v>17.5</v>
      </c>
      <c r="I1593">
        <f>-(Results[[#This Row],[Away Final]]-Results[[#This Row],[Home Final]])</f>
        <v>11</v>
      </c>
      <c r="J1593">
        <f>IF(Results[[#This Row],[Away_Actual]]&lt;Results[[#This Row],[away_spread]],1,0)</f>
        <v>1</v>
      </c>
    </row>
    <row r="1594" spans="1:10">
      <c r="A1594" s="17">
        <v>44915</v>
      </c>
      <c r="B1594" t="s">
        <v>377</v>
      </c>
      <c r="C1594">
        <v>92</v>
      </c>
      <c r="D1594">
        <v>210</v>
      </c>
      <c r="E1594" t="s">
        <v>82</v>
      </c>
      <c r="F1594">
        <v>84</v>
      </c>
      <c r="G1594">
        <v>-250</v>
      </c>
      <c r="H1594">
        <v>6.5</v>
      </c>
      <c r="I1594">
        <f>-(Results[[#This Row],[Away Final]]-Results[[#This Row],[Home Final]])</f>
        <v>-8</v>
      </c>
      <c r="J1594">
        <f>IF(Results[[#This Row],[Away_Actual]]&lt;Results[[#This Row],[away_spread]],1,0)</f>
        <v>1</v>
      </c>
    </row>
    <row r="1595" spans="1:10">
      <c r="A1595" s="17">
        <v>44915</v>
      </c>
      <c r="B1595" t="s">
        <v>410</v>
      </c>
      <c r="C1595">
        <v>62</v>
      </c>
      <c r="D1595">
        <v>400</v>
      </c>
      <c r="E1595" t="s">
        <v>380</v>
      </c>
      <c r="F1595">
        <v>57</v>
      </c>
      <c r="G1595">
        <v>-500</v>
      </c>
      <c r="H1595">
        <v>10</v>
      </c>
      <c r="I1595">
        <f>-(Results[[#This Row],[Away Final]]-Results[[#This Row],[Home Final]])</f>
        <v>-5</v>
      </c>
      <c r="J1595">
        <f>IF(Results[[#This Row],[Away_Actual]]&lt;Results[[#This Row],[away_spread]],1,0)</f>
        <v>1</v>
      </c>
    </row>
    <row r="1596" spans="1:10">
      <c r="A1596" s="17">
        <v>44915</v>
      </c>
      <c r="B1596" t="s">
        <v>145</v>
      </c>
      <c r="C1596">
        <v>43</v>
      </c>
      <c r="D1596">
        <v>210</v>
      </c>
      <c r="E1596" t="s">
        <v>135</v>
      </c>
      <c r="F1596">
        <v>65</v>
      </c>
      <c r="G1596">
        <v>-250</v>
      </c>
      <c r="H1596">
        <v>5.5</v>
      </c>
      <c r="I1596">
        <f>-(Results[[#This Row],[Away Final]]-Results[[#This Row],[Home Final]])</f>
        <v>22</v>
      </c>
      <c r="J1596">
        <f>IF(Results[[#This Row],[Away_Actual]]&lt;Results[[#This Row],[away_spread]],1,0)</f>
        <v>0</v>
      </c>
    </row>
    <row r="1597" spans="1:10">
      <c r="A1597" s="17">
        <v>44915</v>
      </c>
      <c r="B1597" t="s">
        <v>134</v>
      </c>
      <c r="C1597">
        <v>56</v>
      </c>
      <c r="D1597">
        <v>-230</v>
      </c>
      <c r="E1597" t="s">
        <v>213</v>
      </c>
      <c r="F1597">
        <v>48</v>
      </c>
      <c r="G1597">
        <v>195</v>
      </c>
      <c r="H1597">
        <v>-5.5</v>
      </c>
      <c r="I1597">
        <f>-(Results[[#This Row],[Away Final]]-Results[[#This Row],[Home Final]])</f>
        <v>-8</v>
      </c>
      <c r="J1597">
        <f>IF(Results[[#This Row],[Away_Actual]]&lt;Results[[#This Row],[away_spread]],1,0)</f>
        <v>1</v>
      </c>
    </row>
    <row r="1598" spans="1:10">
      <c r="A1598" s="17">
        <v>44915</v>
      </c>
      <c r="B1598" t="s">
        <v>145</v>
      </c>
      <c r="C1598">
        <v>43</v>
      </c>
      <c r="D1598">
        <v>210</v>
      </c>
      <c r="E1598" t="s">
        <v>294</v>
      </c>
      <c r="F1598">
        <v>65</v>
      </c>
      <c r="G1598">
        <v>-250</v>
      </c>
      <c r="H1598">
        <v>5.5</v>
      </c>
      <c r="I1598">
        <f>-(Results[[#This Row],[Away Final]]-Results[[#This Row],[Home Final]])</f>
        <v>22</v>
      </c>
      <c r="J1598">
        <f>IF(Results[[#This Row],[Away_Actual]]&lt;Results[[#This Row],[away_spread]],1,0)</f>
        <v>0</v>
      </c>
    </row>
    <row r="1599" spans="1:10">
      <c r="A1599" s="17">
        <v>44915</v>
      </c>
      <c r="B1599" t="s">
        <v>98</v>
      </c>
      <c r="C1599">
        <v>61</v>
      </c>
      <c r="D1599">
        <v>1800</v>
      </c>
      <c r="E1599" t="s">
        <v>186</v>
      </c>
      <c r="F1599">
        <v>90</v>
      </c>
      <c r="G1599">
        <v>-8000</v>
      </c>
      <c r="H1599">
        <v>24</v>
      </c>
      <c r="I1599">
        <f>-(Results[[#This Row],[Away Final]]-Results[[#This Row],[Home Final]])</f>
        <v>29</v>
      </c>
      <c r="J1599">
        <f>IF(Results[[#This Row],[Away_Actual]]&lt;Results[[#This Row],[away_spread]],1,0)</f>
        <v>0</v>
      </c>
    </row>
    <row r="1600" spans="1:10">
      <c r="A1600" s="17">
        <v>44915</v>
      </c>
      <c r="B1600" t="s">
        <v>46</v>
      </c>
      <c r="C1600">
        <v>70</v>
      </c>
      <c r="D1600">
        <v>320</v>
      </c>
      <c r="E1600" t="s">
        <v>386</v>
      </c>
      <c r="F1600">
        <v>73</v>
      </c>
      <c r="G1600">
        <v>-380</v>
      </c>
      <c r="H1600">
        <v>8</v>
      </c>
      <c r="I1600">
        <f>-(Results[[#This Row],[Away Final]]-Results[[#This Row],[Home Final]])</f>
        <v>3</v>
      </c>
      <c r="J1600">
        <f>IF(Results[[#This Row],[Away_Actual]]&lt;Results[[#This Row],[away_spread]],1,0)</f>
        <v>1</v>
      </c>
    </row>
    <row r="1601" spans="1:10">
      <c r="A1601" s="17">
        <v>44915</v>
      </c>
      <c r="B1601" t="s">
        <v>406</v>
      </c>
      <c r="C1601">
        <v>64</v>
      </c>
      <c r="D1601">
        <v>-160</v>
      </c>
      <c r="E1601" t="s">
        <v>20</v>
      </c>
      <c r="F1601">
        <v>66</v>
      </c>
      <c r="G1601">
        <v>140</v>
      </c>
      <c r="H1601">
        <v>-3.5</v>
      </c>
      <c r="I1601">
        <f>-(Results[[#This Row],[Away Final]]-Results[[#This Row],[Home Final]])</f>
        <v>2</v>
      </c>
      <c r="J1601">
        <f>IF(Results[[#This Row],[Away_Actual]]&lt;Results[[#This Row],[away_spread]],1,0)</f>
        <v>0</v>
      </c>
    </row>
    <row r="1602" spans="1:10">
      <c r="A1602" s="17">
        <v>44915</v>
      </c>
      <c r="B1602" t="s">
        <v>204</v>
      </c>
      <c r="C1602">
        <v>75</v>
      </c>
      <c r="D1602">
        <v>2000</v>
      </c>
      <c r="E1602" t="s">
        <v>205</v>
      </c>
      <c r="F1602">
        <v>85</v>
      </c>
      <c r="G1602">
        <v>-10000</v>
      </c>
      <c r="H1602">
        <v>23.5</v>
      </c>
      <c r="I1602">
        <f>-(Results[[#This Row],[Away Final]]-Results[[#This Row],[Home Final]])</f>
        <v>10</v>
      </c>
      <c r="J1602">
        <f>IF(Results[[#This Row],[Away_Actual]]&lt;Results[[#This Row],[away_spread]],1,0)</f>
        <v>1</v>
      </c>
    </row>
    <row r="1603" spans="1:10">
      <c r="A1603" s="17">
        <v>44915</v>
      </c>
      <c r="C1603">
        <v>54</v>
      </c>
      <c r="D1603">
        <v>750</v>
      </c>
      <c r="E1603" t="s">
        <v>316</v>
      </c>
      <c r="F1603">
        <v>92</v>
      </c>
      <c r="G1603">
        <v>-1200</v>
      </c>
      <c r="H1603">
        <v>14</v>
      </c>
      <c r="I1603">
        <f>-(Results[[#This Row],[Away Final]]-Results[[#This Row],[Home Final]])</f>
        <v>38</v>
      </c>
      <c r="J1603">
        <f>IF(Results[[#This Row],[Away_Actual]]&lt;Results[[#This Row],[away_spread]],1,0)</f>
        <v>0</v>
      </c>
    </row>
    <row r="1604" spans="1:10">
      <c r="A1604" s="17">
        <v>44915</v>
      </c>
      <c r="B1604" t="s">
        <v>17</v>
      </c>
      <c r="C1604">
        <v>84</v>
      </c>
      <c r="D1604">
        <v>150</v>
      </c>
      <c r="E1604" t="s">
        <v>290</v>
      </c>
      <c r="F1604">
        <v>82</v>
      </c>
      <c r="G1604">
        <v>-170</v>
      </c>
      <c r="H1604">
        <v>4</v>
      </c>
      <c r="I1604">
        <f>-(Results[[#This Row],[Away Final]]-Results[[#This Row],[Home Final]])</f>
        <v>-2</v>
      </c>
      <c r="J1604">
        <f>IF(Results[[#This Row],[Away_Actual]]&lt;Results[[#This Row],[away_spread]],1,0)</f>
        <v>1</v>
      </c>
    </row>
    <row r="1605" spans="1:10">
      <c r="A1605" s="17">
        <v>44916</v>
      </c>
      <c r="B1605" t="s">
        <v>387</v>
      </c>
      <c r="C1605">
        <v>60</v>
      </c>
      <c r="D1605">
        <v>270</v>
      </c>
      <c r="E1605" t="s">
        <v>232</v>
      </c>
      <c r="F1605">
        <v>68</v>
      </c>
      <c r="G1605">
        <v>-330</v>
      </c>
      <c r="H1605">
        <v>7</v>
      </c>
      <c r="I1605">
        <f>-(Results[[#This Row],[Away Final]]-Results[[#This Row],[Home Final]])</f>
        <v>8</v>
      </c>
      <c r="J1605">
        <f>IF(Results[[#This Row],[Away_Actual]]&lt;Results[[#This Row],[away_spread]],1,0)</f>
        <v>0</v>
      </c>
    </row>
    <row r="1606" spans="1:10">
      <c r="A1606" s="17">
        <v>44916</v>
      </c>
      <c r="B1606" t="s">
        <v>69</v>
      </c>
      <c r="C1606">
        <v>66</v>
      </c>
      <c r="D1606">
        <v>475</v>
      </c>
      <c r="E1606" t="s">
        <v>408</v>
      </c>
      <c r="F1606">
        <v>78</v>
      </c>
      <c r="G1606">
        <v>-650</v>
      </c>
      <c r="H1606">
        <v>11</v>
      </c>
      <c r="I1606">
        <f>-(Results[[#This Row],[Away Final]]-Results[[#This Row],[Home Final]])</f>
        <v>12</v>
      </c>
      <c r="J1606">
        <f>IF(Results[[#This Row],[Away_Actual]]&lt;Results[[#This Row],[away_spread]],1,0)</f>
        <v>0</v>
      </c>
    </row>
    <row r="1607" spans="1:10">
      <c r="A1607" s="17">
        <v>44916</v>
      </c>
      <c r="B1607" t="s">
        <v>153</v>
      </c>
      <c r="C1607">
        <v>90</v>
      </c>
      <c r="D1607">
        <v>300</v>
      </c>
      <c r="E1607" t="s">
        <v>273</v>
      </c>
      <c r="F1607">
        <v>65</v>
      </c>
      <c r="G1607">
        <v>-360</v>
      </c>
      <c r="H1607">
        <v>7.5</v>
      </c>
      <c r="I1607">
        <f>-(Results[[#This Row],[Away Final]]-Results[[#This Row],[Home Final]])</f>
        <v>-25</v>
      </c>
      <c r="J1607">
        <f>IF(Results[[#This Row],[Away_Actual]]&lt;Results[[#This Row],[away_spread]],1,0)</f>
        <v>1</v>
      </c>
    </row>
    <row r="1608" spans="1:10">
      <c r="A1608" s="17">
        <v>44916</v>
      </c>
      <c r="B1608" t="s">
        <v>348</v>
      </c>
      <c r="C1608">
        <v>65</v>
      </c>
      <c r="D1608">
        <v>950</v>
      </c>
      <c r="E1608" t="s">
        <v>286</v>
      </c>
      <c r="F1608">
        <v>73</v>
      </c>
      <c r="G1608">
        <v>-1800</v>
      </c>
      <c r="H1608">
        <v>16</v>
      </c>
      <c r="I1608">
        <f>-(Results[[#This Row],[Away Final]]-Results[[#This Row],[Home Final]])</f>
        <v>8</v>
      </c>
      <c r="J1608">
        <f>IF(Results[[#This Row],[Away_Actual]]&lt;Results[[#This Row],[away_spread]],1,0)</f>
        <v>1</v>
      </c>
    </row>
    <row r="1609" spans="1:10">
      <c r="A1609" s="17">
        <v>44916</v>
      </c>
      <c r="B1609" t="s">
        <v>99</v>
      </c>
      <c r="C1609">
        <v>68</v>
      </c>
      <c r="D1609">
        <v>2174</v>
      </c>
      <c r="E1609" t="s">
        <v>291</v>
      </c>
      <c r="F1609">
        <v>88</v>
      </c>
      <c r="G1609">
        <v>-25000</v>
      </c>
      <c r="H1609">
        <v>38</v>
      </c>
      <c r="I1609">
        <f>-(Results[[#This Row],[Away Final]]-Results[[#This Row],[Home Final]])</f>
        <v>20</v>
      </c>
      <c r="J1609">
        <f>IF(Results[[#This Row],[Away_Actual]]&lt;Results[[#This Row],[away_spread]],1,0)</f>
        <v>1</v>
      </c>
    </row>
    <row r="1610" spans="1:10">
      <c r="A1610" s="17">
        <v>44916</v>
      </c>
      <c r="B1610" t="s">
        <v>350</v>
      </c>
      <c r="C1610">
        <v>66</v>
      </c>
      <c r="D1610">
        <v>330</v>
      </c>
      <c r="E1610" t="s">
        <v>167</v>
      </c>
      <c r="F1610">
        <v>77</v>
      </c>
      <c r="G1610">
        <v>-400</v>
      </c>
      <c r="H1610">
        <v>8.5</v>
      </c>
      <c r="I1610">
        <f>-(Results[[#This Row],[Away Final]]-Results[[#This Row],[Home Final]])</f>
        <v>11</v>
      </c>
      <c r="J1610">
        <f>IF(Results[[#This Row],[Away_Actual]]&lt;Results[[#This Row],[away_spread]],1,0)</f>
        <v>0</v>
      </c>
    </row>
    <row r="1611" spans="1:10">
      <c r="A1611" s="17">
        <v>44916</v>
      </c>
      <c r="B1611" t="s">
        <v>331</v>
      </c>
      <c r="C1611">
        <v>49</v>
      </c>
      <c r="D1611">
        <v>190</v>
      </c>
      <c r="E1611" t="s">
        <v>264</v>
      </c>
      <c r="F1611">
        <v>60</v>
      </c>
      <c r="G1611">
        <v>-220</v>
      </c>
      <c r="H1611">
        <v>5.5</v>
      </c>
      <c r="I1611">
        <f>-(Results[[#This Row],[Away Final]]-Results[[#This Row],[Home Final]])</f>
        <v>11</v>
      </c>
      <c r="J1611">
        <f>IF(Results[[#This Row],[Away_Actual]]&lt;Results[[#This Row],[away_spread]],1,0)</f>
        <v>0</v>
      </c>
    </row>
    <row r="1612" spans="1:10">
      <c r="A1612" s="17">
        <v>44916</v>
      </c>
      <c r="B1612" t="s">
        <v>86</v>
      </c>
      <c r="C1612">
        <v>44</v>
      </c>
      <c r="D1612" t="s">
        <v>488</v>
      </c>
      <c r="E1612" t="s">
        <v>42</v>
      </c>
      <c r="F1612">
        <v>86</v>
      </c>
      <c r="G1612" t="s">
        <v>488</v>
      </c>
      <c r="H1612">
        <v>28</v>
      </c>
      <c r="I1612">
        <f>-(Results[[#This Row],[Away Final]]-Results[[#This Row],[Home Final]])</f>
        <v>42</v>
      </c>
      <c r="J1612">
        <f>IF(Results[[#This Row],[Away_Actual]]&lt;Results[[#This Row],[away_spread]],1,0)</f>
        <v>0</v>
      </c>
    </row>
    <row r="1613" spans="1:10">
      <c r="A1613" s="17">
        <v>44916</v>
      </c>
      <c r="B1613" t="s">
        <v>261</v>
      </c>
      <c r="C1613">
        <v>67</v>
      </c>
      <c r="D1613">
        <v>270</v>
      </c>
      <c r="E1613" t="s">
        <v>157</v>
      </c>
      <c r="F1613">
        <v>77</v>
      </c>
      <c r="G1613">
        <v>-330</v>
      </c>
      <c r="H1613">
        <v>7.5</v>
      </c>
      <c r="I1613">
        <f>-(Results[[#This Row],[Away Final]]-Results[[#This Row],[Home Final]])</f>
        <v>10</v>
      </c>
      <c r="J1613">
        <f>IF(Results[[#This Row],[Away_Actual]]&lt;Results[[#This Row],[away_spread]],1,0)</f>
        <v>0</v>
      </c>
    </row>
    <row r="1614" spans="1:10">
      <c r="A1614" s="17">
        <v>44916</v>
      </c>
      <c r="B1614" t="s">
        <v>250</v>
      </c>
      <c r="C1614">
        <v>62</v>
      </c>
      <c r="D1614">
        <v>125</v>
      </c>
      <c r="E1614" t="s">
        <v>50</v>
      </c>
      <c r="F1614">
        <v>63</v>
      </c>
      <c r="G1614">
        <v>-145</v>
      </c>
      <c r="H1614">
        <v>2.5</v>
      </c>
      <c r="I1614">
        <f>-(Results[[#This Row],[Away Final]]-Results[[#This Row],[Home Final]])</f>
        <v>1</v>
      </c>
      <c r="J1614">
        <f>IF(Results[[#This Row],[Away_Actual]]&lt;Results[[#This Row],[away_spread]],1,0)</f>
        <v>1</v>
      </c>
    </row>
    <row r="1615" spans="1:10">
      <c r="A1615" s="17">
        <v>44916</v>
      </c>
      <c r="B1615" t="s">
        <v>71</v>
      </c>
      <c r="C1615">
        <v>52</v>
      </c>
      <c r="D1615">
        <v>115</v>
      </c>
      <c r="E1615" t="s">
        <v>336</v>
      </c>
      <c r="F1615">
        <v>62</v>
      </c>
      <c r="G1615">
        <v>-135</v>
      </c>
      <c r="H1615">
        <v>2.5</v>
      </c>
      <c r="I1615">
        <f>-(Results[[#This Row],[Away Final]]-Results[[#This Row],[Home Final]])</f>
        <v>10</v>
      </c>
      <c r="J1615">
        <f>IF(Results[[#This Row],[Away_Actual]]&lt;Results[[#This Row],[away_spread]],1,0)</f>
        <v>0</v>
      </c>
    </row>
    <row r="1616" spans="1:10">
      <c r="A1616" s="17">
        <v>44916</v>
      </c>
      <c r="B1616" t="s">
        <v>28</v>
      </c>
      <c r="C1616">
        <v>100</v>
      </c>
      <c r="D1616">
        <v>-2000</v>
      </c>
      <c r="E1616" t="s">
        <v>70</v>
      </c>
      <c r="F1616">
        <v>107</v>
      </c>
      <c r="G1616">
        <v>1000</v>
      </c>
      <c r="H1616">
        <v>-15.5</v>
      </c>
      <c r="I1616">
        <f>-(Results[[#This Row],[Away Final]]-Results[[#This Row],[Home Final]])</f>
        <v>7</v>
      </c>
      <c r="J1616">
        <f>IF(Results[[#This Row],[Away_Actual]]&lt;Results[[#This Row],[away_spread]],1,0)</f>
        <v>0</v>
      </c>
    </row>
    <row r="1617" spans="1:10">
      <c r="A1617" s="17">
        <v>44916</v>
      </c>
      <c r="B1617" t="s">
        <v>683</v>
      </c>
      <c r="C1617">
        <v>67</v>
      </c>
      <c r="D1617" t="s">
        <v>488</v>
      </c>
      <c r="E1617" t="s">
        <v>305</v>
      </c>
      <c r="F1617">
        <v>111</v>
      </c>
      <c r="G1617" t="s">
        <v>488</v>
      </c>
      <c r="H1617">
        <v>33.5</v>
      </c>
      <c r="I1617">
        <f>-(Results[[#This Row],[Away Final]]-Results[[#This Row],[Home Final]])</f>
        <v>44</v>
      </c>
      <c r="J1617">
        <f>IF(Results[[#This Row],[Away_Actual]]&lt;Results[[#This Row],[away_spread]],1,0)</f>
        <v>0</v>
      </c>
    </row>
    <row r="1618" spans="1:10">
      <c r="A1618" s="17">
        <v>44916</v>
      </c>
      <c r="B1618" t="s">
        <v>358</v>
      </c>
      <c r="C1618">
        <v>74</v>
      </c>
      <c r="D1618">
        <v>-150</v>
      </c>
      <c r="E1618" t="s">
        <v>119</v>
      </c>
      <c r="F1618">
        <v>66</v>
      </c>
      <c r="G1618">
        <v>130</v>
      </c>
      <c r="H1618">
        <v>-2.5</v>
      </c>
      <c r="I1618">
        <f>-(Results[[#This Row],[Away Final]]-Results[[#This Row],[Home Final]])</f>
        <v>-8</v>
      </c>
      <c r="J1618">
        <f>IF(Results[[#This Row],[Away_Actual]]&lt;Results[[#This Row],[away_spread]],1,0)</f>
        <v>1</v>
      </c>
    </row>
    <row r="1619" spans="1:10">
      <c r="A1619" s="17">
        <v>44916</v>
      </c>
      <c r="B1619" t="s">
        <v>330</v>
      </c>
      <c r="C1619">
        <v>57</v>
      </c>
      <c r="D1619">
        <v>425</v>
      </c>
      <c r="E1619" t="s">
        <v>322</v>
      </c>
      <c r="F1619">
        <v>74</v>
      </c>
      <c r="G1619">
        <v>-550</v>
      </c>
      <c r="H1619">
        <v>10.5</v>
      </c>
      <c r="I1619">
        <f>-(Results[[#This Row],[Away Final]]-Results[[#This Row],[Home Final]])</f>
        <v>17</v>
      </c>
      <c r="J1619">
        <f>IF(Results[[#This Row],[Away_Actual]]&lt;Results[[#This Row],[away_spread]],1,0)</f>
        <v>0</v>
      </c>
    </row>
    <row r="1620" spans="1:10">
      <c r="A1620" s="17">
        <v>44916</v>
      </c>
      <c r="B1620" t="s">
        <v>375</v>
      </c>
      <c r="C1620">
        <v>66</v>
      </c>
      <c r="D1620">
        <v>300</v>
      </c>
      <c r="E1620" t="s">
        <v>368</v>
      </c>
      <c r="F1620">
        <v>71</v>
      </c>
      <c r="G1620">
        <v>-360</v>
      </c>
      <c r="H1620">
        <v>8.5</v>
      </c>
      <c r="I1620">
        <f>-(Results[[#This Row],[Away Final]]-Results[[#This Row],[Home Final]])</f>
        <v>5</v>
      </c>
      <c r="J1620">
        <f>IF(Results[[#This Row],[Away_Actual]]&lt;Results[[#This Row],[away_spread]],1,0)</f>
        <v>1</v>
      </c>
    </row>
    <row r="1621" spans="1:10">
      <c r="A1621" s="17">
        <v>44916</v>
      </c>
      <c r="B1621" t="s">
        <v>115</v>
      </c>
      <c r="C1621">
        <v>61</v>
      </c>
      <c r="D1621">
        <v>-170</v>
      </c>
      <c r="E1621" t="s">
        <v>59</v>
      </c>
      <c r="F1621">
        <v>73</v>
      </c>
      <c r="G1621">
        <v>150</v>
      </c>
      <c r="H1621">
        <v>-3.5</v>
      </c>
      <c r="I1621">
        <f>-(Results[[#This Row],[Away Final]]-Results[[#This Row],[Home Final]])</f>
        <v>12</v>
      </c>
      <c r="J1621">
        <f>IF(Results[[#This Row],[Away_Actual]]&lt;Results[[#This Row],[away_spread]],1,0)</f>
        <v>0</v>
      </c>
    </row>
    <row r="1622" spans="1:10">
      <c r="A1622" s="17">
        <v>44916</v>
      </c>
      <c r="B1622" t="s">
        <v>152</v>
      </c>
      <c r="C1622">
        <v>61</v>
      </c>
      <c r="D1622" t="s">
        <v>488</v>
      </c>
      <c r="E1622" t="s">
        <v>227</v>
      </c>
      <c r="F1622">
        <v>83</v>
      </c>
      <c r="G1622" t="s">
        <v>488</v>
      </c>
      <c r="H1622">
        <v>31</v>
      </c>
      <c r="I1622">
        <f>-(Results[[#This Row],[Away Final]]-Results[[#This Row],[Home Final]])</f>
        <v>22</v>
      </c>
      <c r="J1622">
        <f>IF(Results[[#This Row],[Away_Actual]]&lt;Results[[#This Row],[away_spread]],1,0)</f>
        <v>1</v>
      </c>
    </row>
    <row r="1623" spans="1:10">
      <c r="A1623" s="17">
        <v>44916</v>
      </c>
      <c r="B1623" t="s">
        <v>149</v>
      </c>
      <c r="C1623">
        <v>62</v>
      </c>
      <c r="D1623">
        <v>-125</v>
      </c>
      <c r="E1623" t="s">
        <v>88</v>
      </c>
      <c r="F1623">
        <v>80</v>
      </c>
      <c r="G1623">
        <v>105</v>
      </c>
      <c r="H1623">
        <v>-1.5</v>
      </c>
      <c r="I1623">
        <f>-(Results[[#This Row],[Away Final]]-Results[[#This Row],[Home Final]])</f>
        <v>18</v>
      </c>
      <c r="J1623">
        <f>IF(Results[[#This Row],[Away_Actual]]&lt;Results[[#This Row],[away_spread]],1,0)</f>
        <v>0</v>
      </c>
    </row>
    <row r="1624" spans="1:10">
      <c r="A1624" s="17">
        <v>44916</v>
      </c>
      <c r="B1624" t="s">
        <v>90</v>
      </c>
      <c r="C1624">
        <v>44</v>
      </c>
      <c r="D1624" t="s">
        <v>488</v>
      </c>
      <c r="F1624">
        <v>83</v>
      </c>
      <c r="G1624" t="s">
        <v>488</v>
      </c>
      <c r="H1624">
        <v>36</v>
      </c>
      <c r="I1624">
        <f>-(Results[[#This Row],[Away Final]]-Results[[#This Row],[Home Final]])</f>
        <v>39</v>
      </c>
      <c r="J1624">
        <f>IF(Results[[#This Row],[Away_Actual]]&lt;Results[[#This Row],[away_spread]],1,0)</f>
        <v>0</v>
      </c>
    </row>
    <row r="1625" spans="1:10">
      <c r="A1625" s="17">
        <v>44916</v>
      </c>
      <c r="B1625" t="s">
        <v>298</v>
      </c>
      <c r="C1625">
        <v>51</v>
      </c>
      <c r="D1625">
        <v>1800</v>
      </c>
      <c r="E1625" t="s">
        <v>270</v>
      </c>
      <c r="F1625">
        <v>85</v>
      </c>
      <c r="G1625">
        <v>-8000</v>
      </c>
      <c r="H1625">
        <v>22.5</v>
      </c>
      <c r="I1625">
        <f>-(Results[[#This Row],[Away Final]]-Results[[#This Row],[Home Final]])</f>
        <v>34</v>
      </c>
      <c r="J1625">
        <f>IF(Results[[#This Row],[Away_Actual]]&lt;Results[[#This Row],[away_spread]],1,0)</f>
        <v>0</v>
      </c>
    </row>
    <row r="1626" spans="1:10">
      <c r="A1626" s="17">
        <v>44916</v>
      </c>
      <c r="B1626" t="s">
        <v>106</v>
      </c>
      <c r="C1626">
        <v>53</v>
      </c>
      <c r="D1626">
        <v>1904</v>
      </c>
      <c r="E1626" t="s">
        <v>226</v>
      </c>
      <c r="F1626">
        <v>74</v>
      </c>
      <c r="G1626">
        <v>-10000</v>
      </c>
      <c r="H1626">
        <v>33.5</v>
      </c>
      <c r="I1626">
        <f>-(Results[[#This Row],[Away Final]]-Results[[#This Row],[Home Final]])</f>
        <v>21</v>
      </c>
      <c r="J1626">
        <f>IF(Results[[#This Row],[Away_Actual]]&lt;Results[[#This Row],[away_spread]],1,0)</f>
        <v>1</v>
      </c>
    </row>
    <row r="1627" spans="1:10">
      <c r="A1627" s="17">
        <v>44916</v>
      </c>
      <c r="B1627" t="s">
        <v>156</v>
      </c>
      <c r="C1627">
        <v>63</v>
      </c>
      <c r="D1627" t="s">
        <v>488</v>
      </c>
      <c r="E1627" t="s">
        <v>176</v>
      </c>
      <c r="F1627">
        <v>84</v>
      </c>
      <c r="G1627" t="s">
        <v>488</v>
      </c>
      <c r="H1627">
        <v>29.5</v>
      </c>
      <c r="I1627">
        <f>-(Results[[#This Row],[Away Final]]-Results[[#This Row],[Home Final]])</f>
        <v>21</v>
      </c>
      <c r="J1627">
        <f>IF(Results[[#This Row],[Away_Actual]]&lt;Results[[#This Row],[away_spread]],1,0)</f>
        <v>1</v>
      </c>
    </row>
    <row r="1628" spans="1:10">
      <c r="A1628" s="17">
        <v>44916</v>
      </c>
      <c r="B1628" t="s">
        <v>240</v>
      </c>
      <c r="C1628">
        <v>61</v>
      </c>
      <c r="D1628">
        <v>2000</v>
      </c>
      <c r="E1628" t="s">
        <v>268</v>
      </c>
      <c r="F1628">
        <v>95</v>
      </c>
      <c r="G1628">
        <v>-10000</v>
      </c>
      <c r="H1628">
        <v>24</v>
      </c>
      <c r="I1628">
        <f>-(Results[[#This Row],[Away Final]]-Results[[#This Row],[Home Final]])</f>
        <v>34</v>
      </c>
      <c r="J1628">
        <f>IF(Results[[#This Row],[Away_Actual]]&lt;Results[[#This Row],[away_spread]],1,0)</f>
        <v>0</v>
      </c>
    </row>
    <row r="1629" spans="1:10">
      <c r="A1629" s="17">
        <v>44916</v>
      </c>
      <c r="B1629" t="s">
        <v>313</v>
      </c>
      <c r="C1629">
        <v>52</v>
      </c>
      <c r="D1629">
        <v>375</v>
      </c>
      <c r="E1629" t="s">
        <v>690</v>
      </c>
      <c r="F1629">
        <v>74</v>
      </c>
      <c r="G1629">
        <v>-450</v>
      </c>
      <c r="H1629">
        <v>9</v>
      </c>
      <c r="I1629">
        <f>-(Results[[#This Row],[Away Final]]-Results[[#This Row],[Home Final]])</f>
        <v>22</v>
      </c>
      <c r="J1629">
        <f>IF(Results[[#This Row],[Away_Actual]]&lt;Results[[#This Row],[away_spread]],1,0)</f>
        <v>0</v>
      </c>
    </row>
    <row r="1630" spans="1:10">
      <c r="A1630" s="17">
        <v>44916</v>
      </c>
      <c r="B1630" t="s">
        <v>239</v>
      </c>
      <c r="C1630">
        <v>67</v>
      </c>
      <c r="D1630">
        <v>260</v>
      </c>
      <c r="E1630" t="s">
        <v>243</v>
      </c>
      <c r="F1630">
        <v>73</v>
      </c>
      <c r="G1630">
        <v>-310</v>
      </c>
      <c r="H1630">
        <v>7</v>
      </c>
      <c r="I1630">
        <f>-(Results[[#This Row],[Away Final]]-Results[[#This Row],[Home Final]])</f>
        <v>6</v>
      </c>
      <c r="J1630">
        <f>IF(Results[[#This Row],[Away_Actual]]&lt;Results[[#This Row],[away_spread]],1,0)</f>
        <v>1</v>
      </c>
    </row>
    <row r="1631" spans="1:10">
      <c r="A1631" s="17">
        <v>44916</v>
      </c>
      <c r="B1631" t="s">
        <v>161</v>
      </c>
      <c r="C1631">
        <v>74</v>
      </c>
      <c r="D1631">
        <v>700</v>
      </c>
      <c r="E1631" t="s">
        <v>65</v>
      </c>
      <c r="F1631">
        <v>79</v>
      </c>
      <c r="G1631">
        <v>-1100</v>
      </c>
      <c r="H1631">
        <v>13.5</v>
      </c>
      <c r="I1631">
        <f>-(Results[[#This Row],[Away Final]]-Results[[#This Row],[Home Final]])</f>
        <v>5</v>
      </c>
      <c r="J1631">
        <f>IF(Results[[#This Row],[Away_Actual]]&lt;Results[[#This Row],[away_spread]],1,0)</f>
        <v>1</v>
      </c>
    </row>
    <row r="1632" spans="1:10">
      <c r="A1632" s="17">
        <v>44916</v>
      </c>
      <c r="B1632" t="s">
        <v>313</v>
      </c>
      <c r="C1632">
        <v>52</v>
      </c>
      <c r="D1632">
        <v>375</v>
      </c>
      <c r="E1632" t="s">
        <v>324</v>
      </c>
      <c r="F1632">
        <v>74</v>
      </c>
      <c r="G1632">
        <v>-450</v>
      </c>
      <c r="H1632">
        <v>9</v>
      </c>
      <c r="I1632">
        <f>-(Results[[#This Row],[Away Final]]-Results[[#This Row],[Home Final]])</f>
        <v>22</v>
      </c>
      <c r="J1632">
        <f>IF(Results[[#This Row],[Away_Actual]]&lt;Results[[#This Row],[away_spread]],1,0)</f>
        <v>0</v>
      </c>
    </row>
    <row r="1633" spans="1:10">
      <c r="A1633" s="17">
        <v>44916</v>
      </c>
      <c r="B1633" t="s">
        <v>388</v>
      </c>
      <c r="C1633">
        <v>51</v>
      </c>
      <c r="D1633">
        <v>270</v>
      </c>
      <c r="E1633" t="s">
        <v>64</v>
      </c>
      <c r="F1633">
        <v>67</v>
      </c>
      <c r="G1633">
        <v>-330</v>
      </c>
      <c r="H1633">
        <v>7</v>
      </c>
      <c r="I1633">
        <f>-(Results[[#This Row],[Away Final]]-Results[[#This Row],[Home Final]])</f>
        <v>16</v>
      </c>
      <c r="J1633">
        <f>IF(Results[[#This Row],[Away_Actual]]&lt;Results[[#This Row],[away_spread]],1,0)</f>
        <v>0</v>
      </c>
    </row>
    <row r="1634" spans="1:10">
      <c r="A1634" s="17">
        <v>44916</v>
      </c>
      <c r="B1634" t="s">
        <v>247</v>
      </c>
      <c r="C1634">
        <v>81</v>
      </c>
      <c r="D1634">
        <v>525</v>
      </c>
      <c r="E1634" t="s">
        <v>175</v>
      </c>
      <c r="F1634">
        <v>84</v>
      </c>
      <c r="G1634">
        <v>-750</v>
      </c>
      <c r="H1634">
        <v>11</v>
      </c>
      <c r="I1634">
        <f>-(Results[[#This Row],[Away Final]]-Results[[#This Row],[Home Final]])</f>
        <v>3</v>
      </c>
      <c r="J1634">
        <f>IF(Results[[#This Row],[Away_Actual]]&lt;Results[[#This Row],[away_spread]],1,0)</f>
        <v>1</v>
      </c>
    </row>
    <row r="1635" spans="1:10">
      <c r="A1635" s="17">
        <v>44916</v>
      </c>
      <c r="B1635" t="s">
        <v>365</v>
      </c>
      <c r="C1635">
        <v>58</v>
      </c>
      <c r="D1635">
        <v>900</v>
      </c>
      <c r="E1635" t="s">
        <v>300</v>
      </c>
      <c r="F1635">
        <v>73</v>
      </c>
      <c r="G1635">
        <v>-1600</v>
      </c>
      <c r="H1635">
        <v>15.5</v>
      </c>
      <c r="I1635">
        <f>-(Results[[#This Row],[Away Final]]-Results[[#This Row],[Home Final]])</f>
        <v>15</v>
      </c>
      <c r="J1635">
        <f>IF(Results[[#This Row],[Away_Actual]]&lt;Results[[#This Row],[away_spread]],1,0)</f>
        <v>1</v>
      </c>
    </row>
    <row r="1636" spans="1:10">
      <c r="A1636" s="17">
        <v>44916</v>
      </c>
      <c r="B1636" t="s">
        <v>314</v>
      </c>
      <c r="C1636">
        <v>71</v>
      </c>
      <c r="D1636">
        <v>500</v>
      </c>
      <c r="E1636" t="s">
        <v>320</v>
      </c>
      <c r="F1636">
        <v>81</v>
      </c>
      <c r="G1636">
        <v>-700</v>
      </c>
      <c r="H1636">
        <v>10</v>
      </c>
      <c r="I1636">
        <f>-(Results[[#This Row],[Away Final]]-Results[[#This Row],[Home Final]])</f>
        <v>10</v>
      </c>
      <c r="J1636">
        <f>IF(Results[[#This Row],[Away_Actual]]&lt;Results[[#This Row],[away_spread]],1,0)</f>
        <v>0</v>
      </c>
    </row>
    <row r="1637" spans="1:10">
      <c r="A1637" s="17">
        <v>44916</v>
      </c>
      <c r="B1637" t="s">
        <v>137</v>
      </c>
      <c r="C1637">
        <v>78</v>
      </c>
      <c r="D1637">
        <v>550</v>
      </c>
      <c r="E1637" t="s">
        <v>260</v>
      </c>
      <c r="F1637">
        <v>86</v>
      </c>
      <c r="G1637">
        <v>-800</v>
      </c>
      <c r="H1637">
        <v>12</v>
      </c>
      <c r="I1637">
        <f>-(Results[[#This Row],[Away Final]]-Results[[#This Row],[Home Final]])</f>
        <v>8</v>
      </c>
      <c r="J1637">
        <f>IF(Results[[#This Row],[Away_Actual]]&lt;Results[[#This Row],[away_spread]],1,0)</f>
        <v>1</v>
      </c>
    </row>
    <row r="1638" spans="1:10">
      <c r="A1638" s="17">
        <v>44916</v>
      </c>
      <c r="B1638" t="s">
        <v>144</v>
      </c>
      <c r="C1638">
        <v>52</v>
      </c>
      <c r="D1638">
        <v>700</v>
      </c>
      <c r="E1638" t="s">
        <v>196</v>
      </c>
      <c r="F1638">
        <v>67</v>
      </c>
      <c r="G1638">
        <v>-1100</v>
      </c>
      <c r="H1638">
        <v>13</v>
      </c>
      <c r="I1638">
        <f>-(Results[[#This Row],[Away Final]]-Results[[#This Row],[Home Final]])</f>
        <v>15</v>
      </c>
      <c r="J1638">
        <f>IF(Results[[#This Row],[Away_Actual]]&lt;Results[[#This Row],[away_spread]],1,0)</f>
        <v>0</v>
      </c>
    </row>
    <row r="1639" spans="1:10">
      <c r="A1639" s="17">
        <v>44916</v>
      </c>
      <c r="B1639" t="s">
        <v>130</v>
      </c>
      <c r="C1639">
        <v>67</v>
      </c>
      <c r="D1639">
        <v>240</v>
      </c>
      <c r="F1639">
        <v>83</v>
      </c>
      <c r="G1639">
        <v>-280</v>
      </c>
      <c r="H1639">
        <v>6.5</v>
      </c>
      <c r="I1639">
        <f>-(Results[[#This Row],[Away Final]]-Results[[#This Row],[Home Final]])</f>
        <v>16</v>
      </c>
      <c r="J1639">
        <f>IF(Results[[#This Row],[Away_Actual]]&lt;Results[[#This Row],[away_spread]],1,0)</f>
        <v>0</v>
      </c>
    </row>
    <row r="1640" spans="1:10">
      <c r="A1640" s="17">
        <v>44916</v>
      </c>
      <c r="B1640" t="s">
        <v>76</v>
      </c>
      <c r="C1640">
        <v>82</v>
      </c>
      <c r="D1640">
        <v>200</v>
      </c>
      <c r="E1640" t="s">
        <v>110</v>
      </c>
      <c r="F1640">
        <v>79</v>
      </c>
      <c r="G1640">
        <v>-240</v>
      </c>
      <c r="H1640">
        <v>5.5</v>
      </c>
      <c r="I1640">
        <f>-(Results[[#This Row],[Away Final]]-Results[[#This Row],[Home Final]])</f>
        <v>-3</v>
      </c>
      <c r="J1640">
        <f>IF(Results[[#This Row],[Away_Actual]]&lt;Results[[#This Row],[away_spread]],1,0)</f>
        <v>1</v>
      </c>
    </row>
    <row r="1641" spans="1:10">
      <c r="A1641" s="17">
        <v>44916</v>
      </c>
      <c r="B1641" t="s">
        <v>31</v>
      </c>
      <c r="C1641">
        <v>54</v>
      </c>
      <c r="D1641">
        <v>330</v>
      </c>
      <c r="E1641" t="s">
        <v>278</v>
      </c>
      <c r="F1641">
        <v>58</v>
      </c>
      <c r="G1641">
        <v>-400</v>
      </c>
      <c r="H1641">
        <v>8.5</v>
      </c>
      <c r="I1641">
        <f>-(Results[[#This Row],[Away Final]]-Results[[#This Row],[Home Final]])</f>
        <v>4</v>
      </c>
      <c r="J1641">
        <f>IF(Results[[#This Row],[Away_Actual]]&lt;Results[[#This Row],[away_spread]],1,0)</f>
        <v>1</v>
      </c>
    </row>
    <row r="1642" spans="1:10">
      <c r="A1642" s="17">
        <v>44916</v>
      </c>
      <c r="B1642" t="s">
        <v>170</v>
      </c>
      <c r="C1642">
        <v>76</v>
      </c>
      <c r="D1642">
        <v>-280</v>
      </c>
      <c r="E1642" t="s">
        <v>275</v>
      </c>
      <c r="F1642">
        <v>65</v>
      </c>
      <c r="G1642">
        <v>240</v>
      </c>
      <c r="H1642">
        <v>-7</v>
      </c>
      <c r="I1642">
        <f>-(Results[[#This Row],[Away Final]]-Results[[#This Row],[Home Final]])</f>
        <v>-11</v>
      </c>
      <c r="J1642">
        <f>IF(Results[[#This Row],[Away_Actual]]&lt;Results[[#This Row],[away_spread]],1,0)</f>
        <v>1</v>
      </c>
    </row>
    <row r="1643" spans="1:10">
      <c r="A1643" s="17">
        <v>44916</v>
      </c>
      <c r="B1643" t="s">
        <v>163</v>
      </c>
      <c r="C1643">
        <v>51</v>
      </c>
      <c r="D1643">
        <v>120</v>
      </c>
      <c r="E1643" t="s">
        <v>256</v>
      </c>
      <c r="F1643">
        <v>73</v>
      </c>
      <c r="G1643">
        <v>-140</v>
      </c>
      <c r="H1643">
        <v>2</v>
      </c>
      <c r="I1643">
        <f>-(Results[[#This Row],[Away Final]]-Results[[#This Row],[Home Final]])</f>
        <v>22</v>
      </c>
      <c r="J1643">
        <f>IF(Results[[#This Row],[Away_Actual]]&lt;Results[[#This Row],[away_spread]],1,0)</f>
        <v>0</v>
      </c>
    </row>
    <row r="1644" spans="1:10">
      <c r="A1644" s="17">
        <v>44916</v>
      </c>
      <c r="B1644" t="s">
        <v>398</v>
      </c>
      <c r="C1644">
        <v>54</v>
      </c>
      <c r="D1644">
        <v>700</v>
      </c>
      <c r="E1644" t="s">
        <v>228</v>
      </c>
      <c r="F1644">
        <v>72</v>
      </c>
      <c r="G1644">
        <v>-1100</v>
      </c>
      <c r="H1644">
        <v>13</v>
      </c>
      <c r="I1644">
        <f>-(Results[[#This Row],[Away Final]]-Results[[#This Row],[Home Final]])</f>
        <v>18</v>
      </c>
      <c r="J1644">
        <f>IF(Results[[#This Row],[Away_Actual]]&lt;Results[[#This Row],[away_spread]],1,0)</f>
        <v>0</v>
      </c>
    </row>
    <row r="1645" spans="1:10">
      <c r="A1645" s="17">
        <v>44916</v>
      </c>
      <c r="B1645" t="s">
        <v>323</v>
      </c>
      <c r="C1645">
        <v>77</v>
      </c>
      <c r="D1645">
        <v>125</v>
      </c>
      <c r="E1645" t="s">
        <v>166</v>
      </c>
      <c r="F1645">
        <v>78</v>
      </c>
      <c r="G1645">
        <v>-145</v>
      </c>
      <c r="H1645">
        <v>2.5</v>
      </c>
      <c r="I1645">
        <f>-(Results[[#This Row],[Away Final]]-Results[[#This Row],[Home Final]])</f>
        <v>1</v>
      </c>
      <c r="J1645">
        <f>IF(Results[[#This Row],[Away_Actual]]&lt;Results[[#This Row],[away_spread]],1,0)</f>
        <v>1</v>
      </c>
    </row>
    <row r="1646" spans="1:10">
      <c r="A1646" s="17">
        <v>44916</v>
      </c>
      <c r="B1646" t="s">
        <v>146</v>
      </c>
      <c r="C1646">
        <v>54</v>
      </c>
      <c r="D1646">
        <v>2000</v>
      </c>
      <c r="E1646" t="s">
        <v>374</v>
      </c>
      <c r="F1646">
        <v>81</v>
      </c>
      <c r="G1646">
        <v>-10000</v>
      </c>
      <c r="H1646">
        <v>23.5</v>
      </c>
      <c r="I1646">
        <f>-(Results[[#This Row],[Away Final]]-Results[[#This Row],[Home Final]])</f>
        <v>27</v>
      </c>
      <c r="J1646">
        <f>IF(Results[[#This Row],[Away_Actual]]&lt;Results[[#This Row],[away_spread]],1,0)</f>
        <v>0</v>
      </c>
    </row>
    <row r="1647" spans="1:10">
      <c r="A1647" s="17">
        <v>44916</v>
      </c>
      <c r="B1647" t="s">
        <v>362</v>
      </c>
      <c r="C1647">
        <v>73</v>
      </c>
      <c r="D1647">
        <v>375</v>
      </c>
      <c r="E1647" t="s">
        <v>272</v>
      </c>
      <c r="F1647">
        <v>70</v>
      </c>
      <c r="G1647">
        <v>-450</v>
      </c>
      <c r="H1647">
        <v>10</v>
      </c>
      <c r="I1647">
        <f>-(Results[[#This Row],[Away Final]]-Results[[#This Row],[Home Final]])</f>
        <v>-3</v>
      </c>
      <c r="J1647">
        <f>IF(Results[[#This Row],[Away_Actual]]&lt;Results[[#This Row],[away_spread]],1,0)</f>
        <v>1</v>
      </c>
    </row>
    <row r="1648" spans="1:10">
      <c r="A1648" s="17">
        <v>44916</v>
      </c>
      <c r="B1648" t="s">
        <v>23</v>
      </c>
      <c r="C1648">
        <v>65</v>
      </c>
      <c r="D1648">
        <v>160</v>
      </c>
      <c r="E1648" t="s">
        <v>301</v>
      </c>
      <c r="F1648">
        <v>72</v>
      </c>
      <c r="G1648">
        <v>-180</v>
      </c>
      <c r="H1648">
        <v>4.5</v>
      </c>
      <c r="I1648">
        <f>-(Results[[#This Row],[Away Final]]-Results[[#This Row],[Home Final]])</f>
        <v>7</v>
      </c>
      <c r="J1648">
        <f>IF(Results[[#This Row],[Away_Actual]]&lt;Results[[#This Row],[away_spread]],1,0)</f>
        <v>0</v>
      </c>
    </row>
    <row r="1649" spans="1:10">
      <c r="A1649" s="17">
        <v>44916</v>
      </c>
      <c r="B1649" t="s">
        <v>687</v>
      </c>
      <c r="C1649">
        <v>63</v>
      </c>
      <c r="D1649">
        <v>190</v>
      </c>
      <c r="E1649" t="s">
        <v>390</v>
      </c>
      <c r="F1649">
        <v>78</v>
      </c>
      <c r="G1649">
        <v>-220</v>
      </c>
      <c r="H1649">
        <v>5</v>
      </c>
      <c r="I1649">
        <f>-(Results[[#This Row],[Away Final]]-Results[[#This Row],[Home Final]])</f>
        <v>15</v>
      </c>
      <c r="J1649">
        <f>IF(Results[[#This Row],[Away_Actual]]&lt;Results[[#This Row],[away_spread]],1,0)</f>
        <v>0</v>
      </c>
    </row>
    <row r="1650" spans="1:10">
      <c r="A1650" s="17">
        <v>44916</v>
      </c>
      <c r="B1650" t="s">
        <v>280</v>
      </c>
      <c r="C1650">
        <v>95</v>
      </c>
      <c r="D1650">
        <v>125</v>
      </c>
      <c r="E1650" t="s">
        <v>353</v>
      </c>
      <c r="F1650">
        <v>76</v>
      </c>
      <c r="G1650">
        <v>-145</v>
      </c>
      <c r="H1650">
        <v>2.5</v>
      </c>
      <c r="I1650">
        <f>-(Results[[#This Row],[Away Final]]-Results[[#This Row],[Home Final]])</f>
        <v>-19</v>
      </c>
      <c r="J1650">
        <f>IF(Results[[#This Row],[Away_Actual]]&lt;Results[[#This Row],[away_spread]],1,0)</f>
        <v>1</v>
      </c>
    </row>
    <row r="1651" spans="1:10">
      <c r="A1651" s="17">
        <v>44916</v>
      </c>
      <c r="B1651" t="s">
        <v>125</v>
      </c>
      <c r="C1651">
        <v>65</v>
      </c>
      <c r="D1651">
        <v>-450</v>
      </c>
      <c r="E1651" t="s">
        <v>340</v>
      </c>
      <c r="F1651">
        <v>70</v>
      </c>
      <c r="G1651">
        <v>375</v>
      </c>
      <c r="H1651">
        <v>-5</v>
      </c>
      <c r="I1651">
        <f>-(Results[[#This Row],[Away Final]]-Results[[#This Row],[Home Final]])</f>
        <v>5</v>
      </c>
      <c r="J1651">
        <f>IF(Results[[#This Row],[Away_Actual]]&lt;Results[[#This Row],[away_spread]],1,0)</f>
        <v>0</v>
      </c>
    </row>
    <row r="1652" spans="1:10">
      <c r="A1652" s="17">
        <v>44916</v>
      </c>
      <c r="B1652" t="s">
        <v>397</v>
      </c>
      <c r="C1652">
        <v>54</v>
      </c>
      <c r="D1652">
        <v>1500</v>
      </c>
      <c r="E1652" t="s">
        <v>221</v>
      </c>
      <c r="F1652">
        <v>67</v>
      </c>
      <c r="G1652">
        <v>-5000</v>
      </c>
      <c r="H1652">
        <v>21</v>
      </c>
      <c r="I1652">
        <f>-(Results[[#This Row],[Away Final]]-Results[[#This Row],[Home Final]])</f>
        <v>13</v>
      </c>
      <c r="J1652">
        <f>IF(Results[[#This Row],[Away_Actual]]&lt;Results[[#This Row],[away_spread]],1,0)</f>
        <v>1</v>
      </c>
    </row>
    <row r="1653" spans="1:10">
      <c r="A1653" s="17">
        <v>44916</v>
      </c>
      <c r="B1653" t="s">
        <v>201</v>
      </c>
      <c r="C1653">
        <v>49</v>
      </c>
      <c r="D1653">
        <v>130</v>
      </c>
      <c r="E1653" t="s">
        <v>215</v>
      </c>
      <c r="F1653">
        <v>59</v>
      </c>
      <c r="G1653">
        <v>-150</v>
      </c>
      <c r="H1653">
        <v>3</v>
      </c>
      <c r="I1653">
        <f>-(Results[[#This Row],[Away Final]]-Results[[#This Row],[Home Final]])</f>
        <v>10</v>
      </c>
      <c r="J1653">
        <f>IF(Results[[#This Row],[Away_Actual]]&lt;Results[[#This Row],[away_spread]],1,0)</f>
        <v>0</v>
      </c>
    </row>
    <row r="1654" spans="1:10">
      <c r="A1654" s="17">
        <v>44916</v>
      </c>
      <c r="B1654" t="s">
        <v>208</v>
      </c>
      <c r="C1654">
        <v>60</v>
      </c>
      <c r="D1654">
        <v>-145</v>
      </c>
      <c r="E1654" t="s">
        <v>187</v>
      </c>
      <c r="F1654">
        <v>97</v>
      </c>
      <c r="G1654">
        <v>125</v>
      </c>
      <c r="H1654">
        <v>-2.5</v>
      </c>
      <c r="I1654">
        <f>-(Results[[#This Row],[Away Final]]-Results[[#This Row],[Home Final]])</f>
        <v>37</v>
      </c>
      <c r="J1654">
        <f>IF(Results[[#This Row],[Away_Actual]]&lt;Results[[#This Row],[away_spread]],1,0)</f>
        <v>0</v>
      </c>
    </row>
    <row r="1655" spans="1:10">
      <c r="A1655" s="17">
        <v>44916</v>
      </c>
      <c r="B1655" t="s">
        <v>265</v>
      </c>
      <c r="C1655">
        <v>72</v>
      </c>
      <c r="D1655">
        <v>-130</v>
      </c>
      <c r="E1655" t="s">
        <v>16</v>
      </c>
      <c r="F1655">
        <v>73</v>
      </c>
      <c r="G1655">
        <v>110</v>
      </c>
      <c r="H1655">
        <v>-2</v>
      </c>
      <c r="I1655">
        <f>-(Results[[#This Row],[Away Final]]-Results[[#This Row],[Home Final]])</f>
        <v>1</v>
      </c>
      <c r="J1655">
        <f>IF(Results[[#This Row],[Away_Actual]]&lt;Results[[#This Row],[away_spread]],1,0)</f>
        <v>0</v>
      </c>
    </row>
    <row r="1656" spans="1:10">
      <c r="A1656" s="17">
        <v>44916</v>
      </c>
      <c r="B1656" t="s">
        <v>38</v>
      </c>
      <c r="C1656">
        <v>84</v>
      </c>
      <c r="D1656">
        <v>-165</v>
      </c>
      <c r="F1656">
        <v>61</v>
      </c>
      <c r="G1656">
        <v>145</v>
      </c>
      <c r="H1656">
        <v>-3.5</v>
      </c>
      <c r="I1656">
        <f>-(Results[[#This Row],[Away Final]]-Results[[#This Row],[Home Final]])</f>
        <v>-23</v>
      </c>
      <c r="J1656">
        <f>IF(Results[[#This Row],[Away_Actual]]&lt;Results[[#This Row],[away_spread]],1,0)</f>
        <v>1</v>
      </c>
    </row>
    <row r="1657" spans="1:10">
      <c r="A1657" s="17">
        <v>44916</v>
      </c>
      <c r="C1657">
        <v>52</v>
      </c>
      <c r="D1657">
        <v>290</v>
      </c>
      <c r="E1657" t="s">
        <v>255</v>
      </c>
      <c r="F1657">
        <v>57</v>
      </c>
      <c r="G1657">
        <v>-350</v>
      </c>
      <c r="H1657">
        <v>8</v>
      </c>
      <c r="I1657">
        <f>-(Results[[#This Row],[Away Final]]-Results[[#This Row],[Home Final]])</f>
        <v>5</v>
      </c>
      <c r="J1657">
        <f>IF(Results[[#This Row],[Away_Actual]]&lt;Results[[#This Row],[away_spread]],1,0)</f>
        <v>1</v>
      </c>
    </row>
    <row r="1658" spans="1:10">
      <c r="A1658" s="17">
        <v>44916</v>
      </c>
      <c r="B1658" t="s">
        <v>356</v>
      </c>
      <c r="C1658">
        <v>62</v>
      </c>
      <c r="D1658">
        <v>300</v>
      </c>
      <c r="E1658" t="s">
        <v>197</v>
      </c>
      <c r="F1658">
        <v>75</v>
      </c>
      <c r="G1658">
        <v>-360</v>
      </c>
      <c r="H1658">
        <v>8</v>
      </c>
      <c r="I1658">
        <f>-(Results[[#This Row],[Away Final]]-Results[[#This Row],[Home Final]])</f>
        <v>13</v>
      </c>
      <c r="J1658">
        <f>IF(Results[[#This Row],[Away_Actual]]&lt;Results[[#This Row],[away_spread]],1,0)</f>
        <v>0</v>
      </c>
    </row>
    <row r="1659" spans="1:10">
      <c r="A1659" s="17">
        <v>44916</v>
      </c>
      <c r="B1659" t="s">
        <v>190</v>
      </c>
      <c r="C1659">
        <v>75</v>
      </c>
      <c r="D1659">
        <v>500</v>
      </c>
      <c r="E1659" t="s">
        <v>147</v>
      </c>
      <c r="F1659">
        <v>82</v>
      </c>
      <c r="G1659">
        <v>-700</v>
      </c>
      <c r="H1659">
        <v>11</v>
      </c>
      <c r="I1659">
        <f>-(Results[[#This Row],[Away Final]]-Results[[#This Row],[Home Final]])</f>
        <v>7</v>
      </c>
      <c r="J1659">
        <f>IF(Results[[#This Row],[Away_Actual]]&lt;Results[[#This Row],[away_spread]],1,0)</f>
        <v>1</v>
      </c>
    </row>
    <row r="1660" spans="1:10">
      <c r="A1660" s="17">
        <v>44916</v>
      </c>
      <c r="B1660" t="s">
        <v>177</v>
      </c>
      <c r="C1660">
        <v>64</v>
      </c>
      <c r="D1660">
        <v>400</v>
      </c>
      <c r="E1660" t="s">
        <v>376</v>
      </c>
      <c r="F1660">
        <v>76</v>
      </c>
      <c r="G1660">
        <v>-500</v>
      </c>
      <c r="H1660">
        <v>9.5</v>
      </c>
      <c r="I1660">
        <f>-(Results[[#This Row],[Away Final]]-Results[[#This Row],[Home Final]])</f>
        <v>12</v>
      </c>
      <c r="J1660">
        <f>IF(Results[[#This Row],[Away_Actual]]&lt;Results[[#This Row],[away_spread]],1,0)</f>
        <v>0</v>
      </c>
    </row>
    <row r="1661" spans="1:10">
      <c r="A1661" s="17">
        <v>44916</v>
      </c>
      <c r="B1661" t="s">
        <v>285</v>
      </c>
      <c r="C1661">
        <v>70</v>
      </c>
      <c r="D1661">
        <v>-330</v>
      </c>
      <c r="E1661" t="s">
        <v>114</v>
      </c>
      <c r="F1661">
        <v>68</v>
      </c>
      <c r="G1661">
        <v>270</v>
      </c>
      <c r="H1661">
        <v>-8.5</v>
      </c>
      <c r="I1661">
        <f>-(Results[[#This Row],[Away Final]]-Results[[#This Row],[Home Final]])</f>
        <v>-2</v>
      </c>
      <c r="J1661">
        <f>IF(Results[[#This Row],[Away_Actual]]&lt;Results[[#This Row],[away_spread]],1,0)</f>
        <v>0</v>
      </c>
    </row>
    <row r="1662" spans="1:10">
      <c r="A1662" s="17">
        <v>44916</v>
      </c>
      <c r="C1662">
        <v>72</v>
      </c>
      <c r="D1662">
        <v>1100</v>
      </c>
      <c r="E1662" t="s">
        <v>123</v>
      </c>
      <c r="F1662">
        <v>100</v>
      </c>
      <c r="G1662">
        <v>-2500</v>
      </c>
      <c r="H1662">
        <v>18</v>
      </c>
      <c r="I1662">
        <f>-(Results[[#This Row],[Away Final]]-Results[[#This Row],[Home Final]])</f>
        <v>28</v>
      </c>
      <c r="J1662">
        <f>IF(Results[[#This Row],[Away_Actual]]&lt;Results[[#This Row],[away_spread]],1,0)</f>
        <v>0</v>
      </c>
    </row>
    <row r="1663" spans="1:10">
      <c r="A1663" s="17">
        <v>44916</v>
      </c>
      <c r="B1663" t="s">
        <v>140</v>
      </c>
      <c r="C1663">
        <v>56</v>
      </c>
      <c r="D1663">
        <v>180</v>
      </c>
      <c r="E1663" t="s">
        <v>61</v>
      </c>
      <c r="F1663">
        <v>79</v>
      </c>
      <c r="G1663">
        <v>-210</v>
      </c>
      <c r="H1663">
        <v>5</v>
      </c>
      <c r="I1663">
        <f>-(Results[[#This Row],[Away Final]]-Results[[#This Row],[Home Final]])</f>
        <v>23</v>
      </c>
      <c r="J1663">
        <f>IF(Results[[#This Row],[Away_Actual]]&lt;Results[[#This Row],[away_spread]],1,0)</f>
        <v>0</v>
      </c>
    </row>
    <row r="1664" spans="1:10">
      <c r="A1664" s="17">
        <v>44916</v>
      </c>
      <c r="B1664" t="s">
        <v>126</v>
      </c>
      <c r="C1664">
        <v>79</v>
      </c>
      <c r="D1664">
        <v>-130</v>
      </c>
      <c r="E1664" t="s">
        <v>289</v>
      </c>
      <c r="F1664">
        <v>66</v>
      </c>
      <c r="G1664">
        <v>110</v>
      </c>
      <c r="H1664">
        <v>-2</v>
      </c>
      <c r="I1664">
        <f>-(Results[[#This Row],[Away Final]]-Results[[#This Row],[Home Final]])</f>
        <v>-13</v>
      </c>
      <c r="J1664">
        <f>IF(Results[[#This Row],[Away_Actual]]&lt;Results[[#This Row],[away_spread]],1,0)</f>
        <v>1</v>
      </c>
    </row>
    <row r="1665" spans="1:10">
      <c r="A1665" s="17">
        <v>44916</v>
      </c>
      <c r="C1665">
        <v>68</v>
      </c>
      <c r="D1665">
        <v>200</v>
      </c>
      <c r="E1665" t="s">
        <v>32</v>
      </c>
      <c r="F1665">
        <v>78</v>
      </c>
      <c r="G1665">
        <v>-240</v>
      </c>
      <c r="H1665">
        <v>6</v>
      </c>
      <c r="I1665">
        <f>-(Results[[#This Row],[Away Final]]-Results[[#This Row],[Home Final]])</f>
        <v>10</v>
      </c>
      <c r="J1665">
        <f>IF(Results[[#This Row],[Away_Actual]]&lt;Results[[#This Row],[away_spread]],1,0)</f>
        <v>0</v>
      </c>
    </row>
    <row r="1666" spans="1:10">
      <c r="A1666" s="17">
        <v>44916</v>
      </c>
      <c r="B1666" t="s">
        <v>93</v>
      </c>
      <c r="C1666">
        <v>92</v>
      </c>
      <c r="D1666">
        <v>2064</v>
      </c>
      <c r="E1666" t="s">
        <v>346</v>
      </c>
      <c r="F1666">
        <v>83</v>
      </c>
      <c r="G1666">
        <v>-16000</v>
      </c>
      <c r="H1666">
        <v>31.5</v>
      </c>
      <c r="I1666">
        <f>-(Results[[#This Row],[Away Final]]-Results[[#This Row],[Home Final]])</f>
        <v>-9</v>
      </c>
      <c r="J1666">
        <f>IF(Results[[#This Row],[Away_Actual]]&lt;Results[[#This Row],[away_spread]],1,0)</f>
        <v>1</v>
      </c>
    </row>
    <row r="1667" spans="1:10">
      <c r="A1667" s="17">
        <v>44916</v>
      </c>
      <c r="B1667" t="s">
        <v>92</v>
      </c>
      <c r="C1667">
        <v>69</v>
      </c>
      <c r="D1667">
        <v>950</v>
      </c>
      <c r="E1667" t="s">
        <v>407</v>
      </c>
      <c r="F1667">
        <v>67</v>
      </c>
      <c r="G1667">
        <v>-1800</v>
      </c>
      <c r="H1667">
        <v>16</v>
      </c>
      <c r="I1667">
        <f>-(Results[[#This Row],[Away Final]]-Results[[#This Row],[Home Final]])</f>
        <v>-2</v>
      </c>
      <c r="J1667">
        <f>IF(Results[[#This Row],[Away_Actual]]&lt;Results[[#This Row],[away_spread]],1,0)</f>
        <v>1</v>
      </c>
    </row>
    <row r="1668" spans="1:10">
      <c r="A1668" s="17">
        <v>44916</v>
      </c>
      <c r="B1668" t="s">
        <v>22</v>
      </c>
      <c r="C1668">
        <v>68</v>
      </c>
      <c r="D1668">
        <v>750</v>
      </c>
      <c r="E1668" t="s">
        <v>43</v>
      </c>
      <c r="F1668">
        <v>72</v>
      </c>
      <c r="G1668">
        <v>-1200</v>
      </c>
      <c r="H1668">
        <v>14</v>
      </c>
      <c r="I1668">
        <f>-(Results[[#This Row],[Away Final]]-Results[[#This Row],[Home Final]])</f>
        <v>4</v>
      </c>
      <c r="J1668">
        <f>IF(Results[[#This Row],[Away_Actual]]&lt;Results[[#This Row],[away_spread]],1,0)</f>
        <v>1</v>
      </c>
    </row>
    <row r="1669" spans="1:10">
      <c r="A1669" s="17">
        <v>44917</v>
      </c>
      <c r="B1669" t="s">
        <v>307</v>
      </c>
      <c r="C1669">
        <v>62</v>
      </c>
      <c r="D1669">
        <v>240</v>
      </c>
      <c r="E1669" t="s">
        <v>237</v>
      </c>
      <c r="F1669">
        <v>66</v>
      </c>
      <c r="G1669">
        <v>-280</v>
      </c>
      <c r="H1669">
        <v>6.5</v>
      </c>
      <c r="I1669">
        <f>-(Results[[#This Row],[Away Final]]-Results[[#This Row],[Home Final]])</f>
        <v>4</v>
      </c>
      <c r="J1669">
        <f>IF(Results[[#This Row],[Away_Actual]]&lt;Results[[#This Row],[away_spread]],1,0)</f>
        <v>1</v>
      </c>
    </row>
    <row r="1670" spans="1:10">
      <c r="A1670" s="17">
        <v>44917</v>
      </c>
      <c r="B1670" t="s">
        <v>141</v>
      </c>
      <c r="C1670">
        <v>70</v>
      </c>
      <c r="D1670">
        <v>170</v>
      </c>
      <c r="E1670" t="s">
        <v>81</v>
      </c>
      <c r="F1670">
        <v>76</v>
      </c>
      <c r="G1670">
        <v>-190</v>
      </c>
      <c r="H1670">
        <v>4.5</v>
      </c>
      <c r="I1670">
        <f>-(Results[[#This Row],[Away Final]]-Results[[#This Row],[Home Final]])</f>
        <v>6</v>
      </c>
      <c r="J1670">
        <f>IF(Results[[#This Row],[Away_Actual]]&lt;Results[[#This Row],[away_spread]],1,0)</f>
        <v>0</v>
      </c>
    </row>
    <row r="1671" spans="1:10">
      <c r="A1671" s="17">
        <v>44917</v>
      </c>
      <c r="B1671" t="s">
        <v>78</v>
      </c>
      <c r="C1671">
        <v>59</v>
      </c>
      <c r="D1671">
        <v>-105</v>
      </c>
      <c r="E1671" t="s">
        <v>231</v>
      </c>
      <c r="F1671">
        <v>69</v>
      </c>
      <c r="G1671">
        <v>-115</v>
      </c>
      <c r="H1671">
        <v>1</v>
      </c>
      <c r="I1671">
        <f>-(Results[[#This Row],[Away Final]]-Results[[#This Row],[Home Final]])</f>
        <v>10</v>
      </c>
      <c r="J1671">
        <f>IF(Results[[#This Row],[Away_Actual]]&lt;Results[[#This Row],[away_spread]],1,0)</f>
        <v>0</v>
      </c>
    </row>
    <row r="1672" spans="1:10">
      <c r="A1672" s="17">
        <v>44917</v>
      </c>
      <c r="B1672" t="s">
        <v>373</v>
      </c>
      <c r="C1672">
        <v>87</v>
      </c>
      <c r="D1672">
        <v>-250</v>
      </c>
      <c r="E1672" t="s">
        <v>53</v>
      </c>
      <c r="F1672">
        <v>85</v>
      </c>
      <c r="G1672">
        <v>210</v>
      </c>
      <c r="H1672">
        <v>-6</v>
      </c>
      <c r="I1672">
        <f>-(Results[[#This Row],[Away Final]]-Results[[#This Row],[Home Final]])</f>
        <v>-2</v>
      </c>
      <c r="J1672">
        <f>IF(Results[[#This Row],[Away_Actual]]&lt;Results[[#This Row],[away_spread]],1,0)</f>
        <v>0</v>
      </c>
    </row>
    <row r="1673" spans="1:10">
      <c r="A1673" s="17">
        <v>44917</v>
      </c>
      <c r="B1673" t="s">
        <v>242</v>
      </c>
      <c r="C1673">
        <v>64</v>
      </c>
      <c r="D1673">
        <v>155</v>
      </c>
      <c r="E1673" t="s">
        <v>425</v>
      </c>
      <c r="F1673">
        <v>61</v>
      </c>
      <c r="G1673">
        <v>-175</v>
      </c>
      <c r="H1673">
        <v>3.5</v>
      </c>
      <c r="I1673">
        <f>-(Results[[#This Row],[Away Final]]-Results[[#This Row],[Home Final]])</f>
        <v>-3</v>
      </c>
      <c r="J1673">
        <f>IF(Results[[#This Row],[Away_Actual]]&lt;Results[[#This Row],[away_spread]],1,0)</f>
        <v>1</v>
      </c>
    </row>
    <row r="1674" spans="1:10">
      <c r="A1674" s="17">
        <v>44917</v>
      </c>
      <c r="B1674" t="s">
        <v>248</v>
      </c>
      <c r="C1674">
        <v>68</v>
      </c>
      <c r="D1674">
        <v>750</v>
      </c>
      <c r="E1674" t="s">
        <v>384</v>
      </c>
      <c r="F1674">
        <v>77</v>
      </c>
      <c r="G1674">
        <v>-1200</v>
      </c>
      <c r="H1674">
        <v>14.5</v>
      </c>
      <c r="I1674">
        <f>-(Results[[#This Row],[Away Final]]-Results[[#This Row],[Home Final]])</f>
        <v>9</v>
      </c>
      <c r="J1674">
        <f>IF(Results[[#This Row],[Away_Actual]]&lt;Results[[#This Row],[away_spread]],1,0)</f>
        <v>1</v>
      </c>
    </row>
    <row r="1675" spans="1:10">
      <c r="A1675" s="17">
        <v>44917</v>
      </c>
      <c r="B1675" t="s">
        <v>219</v>
      </c>
      <c r="C1675">
        <v>56</v>
      </c>
      <c r="D1675">
        <v>300</v>
      </c>
      <c r="E1675" t="s">
        <v>342</v>
      </c>
      <c r="F1675">
        <v>78</v>
      </c>
      <c r="G1675">
        <v>-360</v>
      </c>
      <c r="H1675">
        <v>8</v>
      </c>
      <c r="I1675">
        <f>-(Results[[#This Row],[Away Final]]-Results[[#This Row],[Home Final]])</f>
        <v>22</v>
      </c>
      <c r="J1675">
        <f>IF(Results[[#This Row],[Away_Actual]]&lt;Results[[#This Row],[away_spread]],1,0)</f>
        <v>0</v>
      </c>
    </row>
    <row r="1676" spans="1:10">
      <c r="A1676" s="17">
        <v>44917</v>
      </c>
      <c r="B1676" t="s">
        <v>269</v>
      </c>
      <c r="C1676">
        <v>71</v>
      </c>
      <c r="D1676">
        <v>-270</v>
      </c>
      <c r="E1676" t="s">
        <v>122</v>
      </c>
      <c r="F1676">
        <v>93</v>
      </c>
      <c r="G1676">
        <v>230</v>
      </c>
      <c r="H1676">
        <v>-6.5</v>
      </c>
      <c r="I1676">
        <f>-(Results[[#This Row],[Away Final]]-Results[[#This Row],[Home Final]])</f>
        <v>22</v>
      </c>
      <c r="J1676">
        <f>IF(Results[[#This Row],[Away_Actual]]&lt;Results[[#This Row],[away_spread]],1,0)</f>
        <v>0</v>
      </c>
    </row>
    <row r="1677" spans="1:10">
      <c r="A1677" s="17">
        <v>44917</v>
      </c>
      <c r="B1677" t="s">
        <v>188</v>
      </c>
      <c r="C1677">
        <v>74</v>
      </c>
      <c r="D1677">
        <v>250</v>
      </c>
      <c r="E1677" t="s">
        <v>212</v>
      </c>
      <c r="F1677">
        <v>72</v>
      </c>
      <c r="G1677">
        <v>-300</v>
      </c>
      <c r="H1677">
        <v>7</v>
      </c>
      <c r="I1677">
        <f>-(Results[[#This Row],[Away Final]]-Results[[#This Row],[Home Final]])</f>
        <v>-2</v>
      </c>
      <c r="J1677">
        <f>IF(Results[[#This Row],[Away_Actual]]&lt;Results[[#This Row],[away_spread]],1,0)</f>
        <v>1</v>
      </c>
    </row>
    <row r="1678" spans="1:10">
      <c r="A1678" s="17">
        <v>44917</v>
      </c>
      <c r="B1678" t="s">
        <v>72</v>
      </c>
      <c r="C1678">
        <v>62</v>
      </c>
      <c r="D1678">
        <v>195</v>
      </c>
      <c r="E1678" t="s">
        <v>218</v>
      </c>
      <c r="F1678">
        <v>75</v>
      </c>
      <c r="G1678">
        <v>-230</v>
      </c>
      <c r="H1678">
        <v>5.5</v>
      </c>
      <c r="I1678">
        <f>-(Results[[#This Row],[Away Final]]-Results[[#This Row],[Home Final]])</f>
        <v>13</v>
      </c>
      <c r="J1678">
        <f>IF(Results[[#This Row],[Away_Actual]]&lt;Results[[#This Row],[away_spread]],1,0)</f>
        <v>0</v>
      </c>
    </row>
    <row r="1679" spans="1:10">
      <c r="A1679" s="17">
        <v>44917</v>
      </c>
      <c r="B1679" t="s">
        <v>128</v>
      </c>
      <c r="C1679">
        <v>62</v>
      </c>
      <c r="D1679">
        <v>1200</v>
      </c>
      <c r="E1679" t="s">
        <v>292</v>
      </c>
      <c r="F1679">
        <v>70</v>
      </c>
      <c r="G1679">
        <v>-3000</v>
      </c>
      <c r="H1679">
        <v>18.5</v>
      </c>
      <c r="I1679">
        <f>-(Results[[#This Row],[Away Final]]-Results[[#This Row],[Home Final]])</f>
        <v>8</v>
      </c>
      <c r="J1679">
        <f>IF(Results[[#This Row],[Away_Actual]]&lt;Results[[#This Row],[away_spread]],1,0)</f>
        <v>1</v>
      </c>
    </row>
    <row r="1680" spans="1:10">
      <c r="A1680" s="17">
        <v>44917</v>
      </c>
      <c r="C1680">
        <v>82</v>
      </c>
      <c r="D1680">
        <v>-280</v>
      </c>
      <c r="E1680" t="s">
        <v>262</v>
      </c>
      <c r="F1680">
        <v>73</v>
      </c>
      <c r="G1680">
        <v>240</v>
      </c>
      <c r="H1680">
        <v>-7</v>
      </c>
      <c r="I1680">
        <f>-(Results[[#This Row],[Away Final]]-Results[[#This Row],[Home Final]])</f>
        <v>-9</v>
      </c>
      <c r="J1680">
        <f>IF(Results[[#This Row],[Away_Actual]]&lt;Results[[#This Row],[away_spread]],1,0)</f>
        <v>1</v>
      </c>
    </row>
    <row r="1681" spans="1:10">
      <c r="A1681" s="17">
        <v>44917</v>
      </c>
      <c r="B1681" t="s">
        <v>49</v>
      </c>
      <c r="C1681">
        <v>68</v>
      </c>
      <c r="D1681">
        <v>1900</v>
      </c>
      <c r="E1681" t="s">
        <v>402</v>
      </c>
      <c r="F1681">
        <v>93</v>
      </c>
      <c r="G1681">
        <v>-9900</v>
      </c>
      <c r="H1681">
        <v>31</v>
      </c>
      <c r="I1681">
        <f>-(Results[[#This Row],[Away Final]]-Results[[#This Row],[Home Final]])</f>
        <v>25</v>
      </c>
      <c r="J1681">
        <f>IF(Results[[#This Row],[Away_Actual]]&lt;Results[[#This Row],[away_spread]],1,0)</f>
        <v>1</v>
      </c>
    </row>
    <row r="1682" spans="1:10">
      <c r="A1682" s="17">
        <v>44917</v>
      </c>
      <c r="B1682" t="s">
        <v>303</v>
      </c>
      <c r="C1682">
        <v>53</v>
      </c>
      <c r="D1682">
        <v>2000</v>
      </c>
      <c r="E1682" t="s">
        <v>187</v>
      </c>
      <c r="F1682">
        <v>85</v>
      </c>
      <c r="G1682">
        <v>-10000</v>
      </c>
      <c r="H1682">
        <v>26</v>
      </c>
      <c r="I1682">
        <f>-(Results[[#This Row],[Away Final]]-Results[[#This Row],[Home Final]])</f>
        <v>32</v>
      </c>
      <c r="J1682">
        <f>IF(Results[[#This Row],[Away_Actual]]&lt;Results[[#This Row],[away_spread]],1,0)</f>
        <v>0</v>
      </c>
    </row>
    <row r="1683" spans="1:10">
      <c r="A1683" s="17">
        <v>44917</v>
      </c>
      <c r="B1683" t="s">
        <v>127</v>
      </c>
      <c r="C1683">
        <v>56</v>
      </c>
      <c r="D1683">
        <v>600</v>
      </c>
      <c r="E1683" t="s">
        <v>253</v>
      </c>
      <c r="F1683">
        <v>65</v>
      </c>
      <c r="G1683">
        <v>-900</v>
      </c>
      <c r="H1683">
        <v>12</v>
      </c>
      <c r="I1683">
        <f>-(Results[[#This Row],[Away Final]]-Results[[#This Row],[Home Final]])</f>
        <v>9</v>
      </c>
      <c r="J1683">
        <f>IF(Results[[#This Row],[Away_Actual]]&lt;Results[[#This Row],[away_spread]],1,0)</f>
        <v>1</v>
      </c>
    </row>
    <row r="1684" spans="1:10">
      <c r="A1684" s="17">
        <v>44917</v>
      </c>
      <c r="B1684" t="s">
        <v>413</v>
      </c>
      <c r="C1684">
        <v>91</v>
      </c>
      <c r="D1684">
        <v>170</v>
      </c>
      <c r="E1684" t="s">
        <v>424</v>
      </c>
      <c r="F1684">
        <v>80</v>
      </c>
      <c r="G1684">
        <v>-190</v>
      </c>
      <c r="H1684">
        <v>4.5</v>
      </c>
      <c r="I1684">
        <f>-(Results[[#This Row],[Away Final]]-Results[[#This Row],[Home Final]])</f>
        <v>-11</v>
      </c>
      <c r="J1684">
        <f>IF(Results[[#This Row],[Away_Actual]]&lt;Results[[#This Row],[away_spread]],1,0)</f>
        <v>1</v>
      </c>
    </row>
    <row r="1685" spans="1:10">
      <c r="A1685" s="17">
        <v>44917</v>
      </c>
      <c r="B1685" t="s">
        <v>77</v>
      </c>
      <c r="C1685">
        <v>64</v>
      </c>
      <c r="D1685">
        <v>-150</v>
      </c>
      <c r="E1685" t="s">
        <v>85</v>
      </c>
      <c r="F1685">
        <v>68</v>
      </c>
      <c r="G1685">
        <v>130</v>
      </c>
      <c r="H1685">
        <v>-3</v>
      </c>
      <c r="I1685">
        <f>-(Results[[#This Row],[Away Final]]-Results[[#This Row],[Home Final]])</f>
        <v>4</v>
      </c>
      <c r="J1685">
        <f>IF(Results[[#This Row],[Away_Actual]]&lt;Results[[#This Row],[away_spread]],1,0)</f>
        <v>0</v>
      </c>
    </row>
    <row r="1686" spans="1:10">
      <c r="A1686" s="17">
        <v>44917</v>
      </c>
      <c r="B1686" t="s">
        <v>54</v>
      </c>
      <c r="C1686">
        <v>69</v>
      </c>
      <c r="D1686">
        <v>500</v>
      </c>
      <c r="E1686" t="s">
        <v>335</v>
      </c>
      <c r="F1686">
        <v>80</v>
      </c>
      <c r="G1686">
        <v>-700</v>
      </c>
      <c r="H1686">
        <v>12</v>
      </c>
      <c r="I1686">
        <f>-(Results[[#This Row],[Away Final]]-Results[[#This Row],[Home Final]])</f>
        <v>11</v>
      </c>
      <c r="J1686">
        <f>IF(Results[[#This Row],[Away_Actual]]&lt;Results[[#This Row],[away_spread]],1,0)</f>
        <v>1</v>
      </c>
    </row>
    <row r="1687" spans="1:10">
      <c r="A1687" s="17">
        <v>44917</v>
      </c>
      <c r="B1687" t="s">
        <v>223</v>
      </c>
      <c r="C1687">
        <v>66</v>
      </c>
      <c r="D1687">
        <v>475</v>
      </c>
      <c r="F1687">
        <v>83</v>
      </c>
      <c r="G1687">
        <v>-650</v>
      </c>
      <c r="H1687">
        <v>10.5</v>
      </c>
      <c r="I1687">
        <f>-(Results[[#This Row],[Away Final]]-Results[[#This Row],[Home Final]])</f>
        <v>17</v>
      </c>
      <c r="J1687">
        <f>IF(Results[[#This Row],[Away_Actual]]&lt;Results[[#This Row],[away_spread]],1,0)</f>
        <v>0</v>
      </c>
    </row>
    <row r="1688" spans="1:10">
      <c r="A1688" s="17">
        <v>44917</v>
      </c>
      <c r="B1688" t="s">
        <v>229</v>
      </c>
      <c r="C1688">
        <v>73</v>
      </c>
      <c r="D1688">
        <v>700</v>
      </c>
      <c r="E1688" t="s">
        <v>306</v>
      </c>
      <c r="F1688">
        <v>92</v>
      </c>
      <c r="G1688">
        <v>-1100</v>
      </c>
      <c r="H1688">
        <v>13.5</v>
      </c>
      <c r="I1688">
        <f>-(Results[[#This Row],[Away Final]]-Results[[#This Row],[Home Final]])</f>
        <v>19</v>
      </c>
      <c r="J1688">
        <f>IF(Results[[#This Row],[Away_Actual]]&lt;Results[[#This Row],[away_spread]],1,0)</f>
        <v>0</v>
      </c>
    </row>
    <row r="1689" spans="1:10">
      <c r="A1689" s="17">
        <v>44917</v>
      </c>
      <c r="B1689" t="s">
        <v>293</v>
      </c>
      <c r="C1689">
        <v>58</v>
      </c>
      <c r="D1689">
        <v>-125</v>
      </c>
      <c r="E1689" t="s">
        <v>184</v>
      </c>
      <c r="F1689">
        <v>73</v>
      </c>
      <c r="G1689">
        <v>105</v>
      </c>
      <c r="H1689">
        <v>-1.5</v>
      </c>
      <c r="I1689">
        <f>-(Results[[#This Row],[Away Final]]-Results[[#This Row],[Home Final]])</f>
        <v>15</v>
      </c>
      <c r="J1689">
        <f>IF(Results[[#This Row],[Away_Actual]]&lt;Results[[#This Row],[away_spread]],1,0)</f>
        <v>0</v>
      </c>
    </row>
    <row r="1690" spans="1:10">
      <c r="A1690" s="17">
        <v>44917</v>
      </c>
      <c r="B1690" t="s">
        <v>276</v>
      </c>
      <c r="C1690">
        <v>55</v>
      </c>
      <c r="D1690">
        <v>175</v>
      </c>
      <c r="E1690" t="s">
        <v>62</v>
      </c>
      <c r="F1690">
        <v>74</v>
      </c>
      <c r="G1690">
        <v>-200</v>
      </c>
      <c r="H1690">
        <v>5</v>
      </c>
      <c r="I1690">
        <f>-(Results[[#This Row],[Away Final]]-Results[[#This Row],[Home Final]])</f>
        <v>19</v>
      </c>
      <c r="J1690">
        <f>IF(Results[[#This Row],[Away_Actual]]&lt;Results[[#This Row],[away_spread]],1,0)</f>
        <v>0</v>
      </c>
    </row>
    <row r="1691" spans="1:10">
      <c r="A1691" s="17">
        <v>44917</v>
      </c>
      <c r="B1691" t="s">
        <v>360</v>
      </c>
      <c r="C1691">
        <v>64</v>
      </c>
      <c r="D1691" t="s">
        <v>488</v>
      </c>
      <c r="E1691" t="s">
        <v>124</v>
      </c>
      <c r="F1691">
        <v>75</v>
      </c>
      <c r="G1691" t="s">
        <v>488</v>
      </c>
      <c r="H1691">
        <v>26.5</v>
      </c>
      <c r="I1691">
        <f>-(Results[[#This Row],[Away Final]]-Results[[#This Row],[Home Final]])</f>
        <v>11</v>
      </c>
      <c r="J1691">
        <f>IF(Results[[#This Row],[Away_Actual]]&lt;Results[[#This Row],[away_spread]],1,0)</f>
        <v>1</v>
      </c>
    </row>
    <row r="1692" spans="1:10">
      <c r="A1692" s="17">
        <v>44917</v>
      </c>
      <c r="B1692" t="s">
        <v>160</v>
      </c>
      <c r="C1692">
        <v>58</v>
      </c>
      <c r="D1692">
        <v>-140</v>
      </c>
      <c r="E1692" t="s">
        <v>39</v>
      </c>
      <c r="F1692">
        <v>65</v>
      </c>
      <c r="G1692">
        <v>120</v>
      </c>
      <c r="H1692">
        <v>-2.5</v>
      </c>
      <c r="I1692">
        <f>-(Results[[#This Row],[Away Final]]-Results[[#This Row],[Home Final]])</f>
        <v>7</v>
      </c>
      <c r="J1692">
        <f>IF(Results[[#This Row],[Away_Actual]]&lt;Results[[#This Row],[away_spread]],1,0)</f>
        <v>0</v>
      </c>
    </row>
    <row r="1693" spans="1:10">
      <c r="A1693" s="17">
        <v>44917</v>
      </c>
      <c r="B1693" t="s">
        <v>244</v>
      </c>
      <c r="C1693">
        <v>45</v>
      </c>
      <c r="D1693">
        <v>2000</v>
      </c>
      <c r="E1693" t="s">
        <v>225</v>
      </c>
      <c r="F1693">
        <v>75</v>
      </c>
      <c r="G1693">
        <v>-10000</v>
      </c>
      <c r="H1693">
        <v>22.5</v>
      </c>
      <c r="I1693">
        <f>-(Results[[#This Row],[Away Final]]-Results[[#This Row],[Home Final]])</f>
        <v>30</v>
      </c>
      <c r="J1693">
        <f>IF(Results[[#This Row],[Away_Actual]]&lt;Results[[#This Row],[away_spread]],1,0)</f>
        <v>0</v>
      </c>
    </row>
    <row r="1694" spans="1:10">
      <c r="A1694" s="17">
        <v>44917</v>
      </c>
      <c r="C1694">
        <v>75</v>
      </c>
      <c r="D1694">
        <v>195</v>
      </c>
      <c r="E1694" t="s">
        <v>25</v>
      </c>
      <c r="F1694">
        <v>77</v>
      </c>
      <c r="G1694">
        <v>-230</v>
      </c>
      <c r="H1694">
        <v>5.5</v>
      </c>
      <c r="I1694">
        <f>-(Results[[#This Row],[Away Final]]-Results[[#This Row],[Home Final]])</f>
        <v>2</v>
      </c>
      <c r="J1694">
        <f>IF(Results[[#This Row],[Away_Actual]]&lt;Results[[#This Row],[away_spread]],1,0)</f>
        <v>1</v>
      </c>
    </row>
    <row r="1695" spans="1:10">
      <c r="A1695" s="17">
        <v>44917</v>
      </c>
      <c r="B1695" t="s">
        <v>333</v>
      </c>
      <c r="C1695">
        <v>77</v>
      </c>
      <c r="D1695">
        <v>650</v>
      </c>
      <c r="E1695" t="s">
        <v>325</v>
      </c>
      <c r="F1695">
        <v>80</v>
      </c>
      <c r="G1695">
        <v>-1000</v>
      </c>
      <c r="H1695">
        <v>13.5</v>
      </c>
      <c r="I1695">
        <f>-(Results[[#This Row],[Away Final]]-Results[[#This Row],[Home Final]])</f>
        <v>3</v>
      </c>
      <c r="J1695">
        <f>IF(Results[[#This Row],[Away_Actual]]&lt;Results[[#This Row],[away_spread]],1,0)</f>
        <v>1</v>
      </c>
    </row>
    <row r="1696" spans="1:10">
      <c r="A1696" s="17">
        <v>44917</v>
      </c>
      <c r="B1696" t="s">
        <v>98</v>
      </c>
      <c r="C1696">
        <v>64</v>
      </c>
      <c r="D1696">
        <v>750</v>
      </c>
      <c r="E1696" t="s">
        <v>200</v>
      </c>
      <c r="F1696">
        <v>95</v>
      </c>
      <c r="G1696">
        <v>-1200</v>
      </c>
      <c r="H1696">
        <v>14</v>
      </c>
      <c r="I1696">
        <f>-(Results[[#This Row],[Away Final]]-Results[[#This Row],[Home Final]])</f>
        <v>31</v>
      </c>
      <c r="J1696">
        <f>IF(Results[[#This Row],[Away_Actual]]&lt;Results[[#This Row],[away_spread]],1,0)</f>
        <v>0</v>
      </c>
    </row>
    <row r="1697" spans="1:10">
      <c r="A1697" s="17">
        <v>44917</v>
      </c>
      <c r="C1697">
        <v>65</v>
      </c>
      <c r="D1697">
        <v>-120</v>
      </c>
      <c r="E1697" t="s">
        <v>82</v>
      </c>
      <c r="F1697">
        <v>76</v>
      </c>
      <c r="G1697">
        <v>100</v>
      </c>
      <c r="H1697">
        <v>-1</v>
      </c>
      <c r="I1697">
        <f>-(Results[[#This Row],[Away Final]]-Results[[#This Row],[Home Final]])</f>
        <v>11</v>
      </c>
      <c r="J1697">
        <f>IF(Results[[#This Row],[Away_Actual]]&lt;Results[[#This Row],[away_spread]],1,0)</f>
        <v>0</v>
      </c>
    </row>
    <row r="1698" spans="1:10">
      <c r="A1698" s="17">
        <v>44917</v>
      </c>
      <c r="B1698" t="s">
        <v>377</v>
      </c>
      <c r="C1698">
        <v>78</v>
      </c>
      <c r="D1698">
        <v>-170</v>
      </c>
      <c r="E1698" t="s">
        <v>216</v>
      </c>
      <c r="F1698">
        <v>83</v>
      </c>
      <c r="G1698">
        <v>150</v>
      </c>
      <c r="H1698">
        <v>-4.5</v>
      </c>
      <c r="I1698">
        <f>-(Results[[#This Row],[Away Final]]-Results[[#This Row],[Home Final]])</f>
        <v>5</v>
      </c>
      <c r="J1698">
        <f>IF(Results[[#This Row],[Away_Actual]]&lt;Results[[#This Row],[away_spread]],1,0)</f>
        <v>0</v>
      </c>
    </row>
    <row r="1699" spans="1:10">
      <c r="A1699" s="17">
        <v>44917</v>
      </c>
      <c r="B1699" t="s">
        <v>159</v>
      </c>
      <c r="C1699">
        <v>68</v>
      </c>
      <c r="D1699">
        <v>525</v>
      </c>
      <c r="E1699" t="s">
        <v>68</v>
      </c>
      <c r="F1699">
        <v>76</v>
      </c>
      <c r="G1699">
        <v>-750</v>
      </c>
      <c r="H1699">
        <v>12</v>
      </c>
      <c r="I1699">
        <f>-(Results[[#This Row],[Away Final]]-Results[[#This Row],[Home Final]])</f>
        <v>8</v>
      </c>
      <c r="J1699">
        <f>IF(Results[[#This Row],[Away_Actual]]&lt;Results[[#This Row],[away_spread]],1,0)</f>
        <v>1</v>
      </c>
    </row>
    <row r="1700" spans="1:10">
      <c r="A1700" s="17">
        <v>44917</v>
      </c>
      <c r="B1700" t="s">
        <v>40</v>
      </c>
      <c r="C1700">
        <v>67</v>
      </c>
      <c r="D1700">
        <v>1100</v>
      </c>
      <c r="E1700" t="s">
        <v>129</v>
      </c>
      <c r="F1700">
        <v>57</v>
      </c>
      <c r="G1700">
        <v>-2500</v>
      </c>
      <c r="H1700">
        <v>17.5</v>
      </c>
      <c r="I1700">
        <f>-(Results[[#This Row],[Away Final]]-Results[[#This Row],[Home Final]])</f>
        <v>-10</v>
      </c>
      <c r="J1700">
        <f>IF(Results[[#This Row],[Away_Actual]]&lt;Results[[#This Row],[away_spread]],1,0)</f>
        <v>1</v>
      </c>
    </row>
    <row r="1701" spans="1:10">
      <c r="A1701" s="17">
        <v>44917</v>
      </c>
      <c r="B1701" t="s">
        <v>684</v>
      </c>
      <c r="C1701">
        <v>68</v>
      </c>
      <c r="D1701">
        <v>525</v>
      </c>
      <c r="E1701" t="s">
        <v>68</v>
      </c>
      <c r="F1701">
        <v>76</v>
      </c>
      <c r="G1701">
        <v>-750</v>
      </c>
      <c r="H1701">
        <v>12</v>
      </c>
      <c r="I1701">
        <f>-(Results[[#This Row],[Away Final]]-Results[[#This Row],[Home Final]])</f>
        <v>8</v>
      </c>
      <c r="J1701">
        <f>IF(Results[[#This Row],[Away_Actual]]&lt;Results[[#This Row],[away_spread]],1,0)</f>
        <v>1</v>
      </c>
    </row>
    <row r="1702" spans="1:10">
      <c r="A1702" s="17">
        <v>44917</v>
      </c>
      <c r="B1702" t="s">
        <v>67</v>
      </c>
      <c r="C1702">
        <v>78</v>
      </c>
      <c r="D1702">
        <v>-900</v>
      </c>
      <c r="F1702">
        <v>54</v>
      </c>
      <c r="G1702">
        <v>600</v>
      </c>
      <c r="H1702">
        <v>-13.5</v>
      </c>
      <c r="I1702">
        <f>-(Results[[#This Row],[Away Final]]-Results[[#This Row],[Home Final]])</f>
        <v>-24</v>
      </c>
      <c r="J1702">
        <f>IF(Results[[#This Row],[Away_Actual]]&lt;Results[[#This Row],[away_spread]],1,0)</f>
        <v>1</v>
      </c>
    </row>
    <row r="1703" spans="1:10">
      <c r="A1703" s="17">
        <v>44917</v>
      </c>
      <c r="B1703" t="s">
        <v>343</v>
      </c>
      <c r="C1703">
        <v>55</v>
      </c>
      <c r="D1703">
        <v>525</v>
      </c>
      <c r="E1703" t="s">
        <v>233</v>
      </c>
      <c r="F1703">
        <v>58</v>
      </c>
      <c r="G1703">
        <v>-750</v>
      </c>
      <c r="H1703">
        <v>12</v>
      </c>
      <c r="I1703">
        <f>-(Results[[#This Row],[Away Final]]-Results[[#This Row],[Home Final]])</f>
        <v>3</v>
      </c>
      <c r="J1703">
        <f>IF(Results[[#This Row],[Away_Actual]]&lt;Results[[#This Row],[away_spread]],1,0)</f>
        <v>1</v>
      </c>
    </row>
    <row r="1704" spans="1:10">
      <c r="A1704" s="17">
        <v>44917</v>
      </c>
      <c r="B1704" t="s">
        <v>132</v>
      </c>
      <c r="C1704">
        <v>76</v>
      </c>
      <c r="D1704">
        <v>-1100</v>
      </c>
      <c r="E1704" t="s">
        <v>357</v>
      </c>
      <c r="F1704">
        <v>44</v>
      </c>
      <c r="G1704">
        <v>700</v>
      </c>
      <c r="H1704">
        <v>-13</v>
      </c>
      <c r="I1704">
        <f>-(Results[[#This Row],[Away Final]]-Results[[#This Row],[Home Final]])</f>
        <v>-32</v>
      </c>
      <c r="J1704">
        <f>IF(Results[[#This Row],[Away_Actual]]&lt;Results[[#This Row],[away_spread]],1,0)</f>
        <v>1</v>
      </c>
    </row>
    <row r="1705" spans="1:10">
      <c r="A1705" s="17">
        <v>44917</v>
      </c>
      <c r="B1705" t="s">
        <v>173</v>
      </c>
      <c r="C1705">
        <v>88</v>
      </c>
      <c r="D1705">
        <v>-150</v>
      </c>
      <c r="E1705" t="s">
        <v>107</v>
      </c>
      <c r="F1705">
        <v>80</v>
      </c>
      <c r="G1705">
        <v>130</v>
      </c>
      <c r="H1705">
        <v>-3</v>
      </c>
      <c r="I1705">
        <f>-(Results[[#This Row],[Away Final]]-Results[[#This Row],[Home Final]])</f>
        <v>-8</v>
      </c>
      <c r="J1705">
        <f>IF(Results[[#This Row],[Away_Actual]]&lt;Results[[#This Row],[away_spread]],1,0)</f>
        <v>1</v>
      </c>
    </row>
    <row r="1706" spans="1:10">
      <c r="A1706" s="17">
        <v>44917</v>
      </c>
      <c r="B1706" t="s">
        <v>249</v>
      </c>
      <c r="C1706">
        <v>71</v>
      </c>
      <c r="D1706">
        <v>260</v>
      </c>
      <c r="E1706" t="s">
        <v>246</v>
      </c>
      <c r="F1706">
        <v>77</v>
      </c>
      <c r="G1706">
        <v>-310</v>
      </c>
      <c r="H1706">
        <v>7</v>
      </c>
      <c r="I1706">
        <f>-(Results[[#This Row],[Away Final]]-Results[[#This Row],[Home Final]])</f>
        <v>6</v>
      </c>
      <c r="J1706">
        <f>IF(Results[[#This Row],[Away_Actual]]&lt;Results[[#This Row],[away_spread]],1,0)</f>
        <v>1</v>
      </c>
    </row>
    <row r="1707" spans="1:10">
      <c r="A1707" s="17">
        <v>44917</v>
      </c>
      <c r="B1707" t="s">
        <v>410</v>
      </c>
      <c r="C1707">
        <v>54</v>
      </c>
      <c r="D1707">
        <v>1800</v>
      </c>
      <c r="E1707" t="s">
        <v>404</v>
      </c>
      <c r="F1707">
        <v>68</v>
      </c>
      <c r="G1707">
        <v>-8000</v>
      </c>
      <c r="H1707">
        <v>21.5</v>
      </c>
      <c r="I1707">
        <f>-(Results[[#This Row],[Away Final]]-Results[[#This Row],[Home Final]])</f>
        <v>14</v>
      </c>
      <c r="J1707">
        <f>IF(Results[[#This Row],[Away_Actual]]&lt;Results[[#This Row],[away_spread]],1,0)</f>
        <v>1</v>
      </c>
    </row>
    <row r="1708" spans="1:10">
      <c r="A1708" s="17">
        <v>44917</v>
      </c>
      <c r="B1708" t="s">
        <v>339</v>
      </c>
      <c r="C1708">
        <v>64</v>
      </c>
      <c r="D1708">
        <v>1200</v>
      </c>
      <c r="E1708" t="s">
        <v>103</v>
      </c>
      <c r="F1708">
        <v>76</v>
      </c>
      <c r="G1708">
        <v>-3000</v>
      </c>
      <c r="H1708">
        <v>18</v>
      </c>
      <c r="I1708">
        <f>-(Results[[#This Row],[Away Final]]-Results[[#This Row],[Home Final]])</f>
        <v>12</v>
      </c>
      <c r="J1708">
        <f>IF(Results[[#This Row],[Away_Actual]]&lt;Results[[#This Row],[away_spread]],1,0)</f>
        <v>1</v>
      </c>
    </row>
    <row r="1709" spans="1:10">
      <c r="A1709" s="17">
        <v>44918</v>
      </c>
      <c r="B1709" t="s">
        <v>314</v>
      </c>
      <c r="C1709">
        <v>50</v>
      </c>
      <c r="D1709">
        <v>1100</v>
      </c>
      <c r="E1709" t="s">
        <v>391</v>
      </c>
      <c r="F1709">
        <v>85</v>
      </c>
      <c r="G1709">
        <v>-2500</v>
      </c>
      <c r="H1709">
        <v>18.5</v>
      </c>
      <c r="I1709">
        <f>-(Results[[#This Row],[Away Final]]-Results[[#This Row],[Home Final]])</f>
        <v>35</v>
      </c>
      <c r="J1709">
        <f>IF(Results[[#This Row],[Away_Actual]]&lt;Results[[#This Row],[away_spread]],1,0)</f>
        <v>0</v>
      </c>
    </row>
    <row r="1710" spans="1:10">
      <c r="A1710" s="17">
        <v>44918</v>
      </c>
      <c r="B1710" t="s">
        <v>433</v>
      </c>
      <c r="C1710">
        <v>55</v>
      </c>
      <c r="D1710">
        <v>1000</v>
      </c>
      <c r="E1710" t="s">
        <v>222</v>
      </c>
      <c r="F1710">
        <v>69</v>
      </c>
      <c r="G1710">
        <v>-2000</v>
      </c>
      <c r="H1710">
        <v>17</v>
      </c>
      <c r="I1710">
        <f>-(Results[[#This Row],[Away Final]]-Results[[#This Row],[Home Final]])</f>
        <v>14</v>
      </c>
      <c r="J1710">
        <f>IF(Results[[#This Row],[Away_Actual]]&lt;Results[[#This Row],[away_spread]],1,0)</f>
        <v>1</v>
      </c>
    </row>
    <row r="1711" spans="1:10">
      <c r="A1711" s="17">
        <v>44918</v>
      </c>
      <c r="B1711" t="s">
        <v>259</v>
      </c>
      <c r="C1711">
        <v>51</v>
      </c>
      <c r="D1711">
        <v>-135</v>
      </c>
      <c r="E1711" t="s">
        <v>81</v>
      </c>
      <c r="F1711">
        <v>62</v>
      </c>
      <c r="G1711">
        <v>115</v>
      </c>
      <c r="H1711">
        <v>-2</v>
      </c>
      <c r="I1711">
        <f>-(Results[[#This Row],[Away Final]]-Results[[#This Row],[Home Final]])</f>
        <v>11</v>
      </c>
      <c r="J1711">
        <f>IF(Results[[#This Row],[Away_Actual]]&lt;Results[[#This Row],[away_spread]],1,0)</f>
        <v>0</v>
      </c>
    </row>
    <row r="1712" spans="1:10">
      <c r="A1712" s="17">
        <v>44918</v>
      </c>
      <c r="B1712" t="s">
        <v>70</v>
      </c>
      <c r="C1712">
        <v>53</v>
      </c>
      <c r="D1712">
        <v>500</v>
      </c>
      <c r="E1712" t="s">
        <v>323</v>
      </c>
      <c r="F1712">
        <v>91</v>
      </c>
      <c r="G1712">
        <v>-700</v>
      </c>
      <c r="H1712">
        <v>12</v>
      </c>
      <c r="I1712">
        <f>-(Results[[#This Row],[Away Final]]-Results[[#This Row],[Home Final]])</f>
        <v>38</v>
      </c>
      <c r="J1712">
        <f>IF(Results[[#This Row],[Away_Actual]]&lt;Results[[#This Row],[away_spread]],1,0)</f>
        <v>0</v>
      </c>
    </row>
    <row r="1713" spans="1:10">
      <c r="A1713" s="17">
        <v>44920</v>
      </c>
      <c r="B1713" t="s">
        <v>254</v>
      </c>
      <c r="C1713">
        <v>57</v>
      </c>
      <c r="D1713">
        <v>170</v>
      </c>
      <c r="E1713" t="s">
        <v>81</v>
      </c>
      <c r="F1713">
        <v>58</v>
      </c>
      <c r="G1713">
        <v>-190</v>
      </c>
      <c r="H1713">
        <v>4.5</v>
      </c>
      <c r="I1713">
        <f>-(Results[[#This Row],[Away Final]]-Results[[#This Row],[Home Final]])</f>
        <v>1</v>
      </c>
      <c r="J1713">
        <f>IF(Results[[#This Row],[Away_Actual]]&lt;Results[[#This Row],[away_spread]],1,0)</f>
        <v>1</v>
      </c>
    </row>
    <row r="1714" spans="1:10">
      <c r="A1714" s="17">
        <v>44920</v>
      </c>
      <c r="B1714" t="s">
        <v>504</v>
      </c>
      <c r="C1714">
        <v>65</v>
      </c>
      <c r="D1714">
        <v>800</v>
      </c>
      <c r="E1714" t="s">
        <v>342</v>
      </c>
      <c r="F1714">
        <v>80</v>
      </c>
      <c r="G1714">
        <v>-1400</v>
      </c>
      <c r="H1714">
        <v>15.5</v>
      </c>
      <c r="I1714">
        <f>-(Results[[#This Row],[Away Final]]-Results[[#This Row],[Home Final]])</f>
        <v>15</v>
      </c>
      <c r="J1714">
        <f>IF(Results[[#This Row],[Away_Actual]]&lt;Results[[#This Row],[away_spread]],1,0)</f>
        <v>1</v>
      </c>
    </row>
    <row r="1715" spans="1:10">
      <c r="A1715" s="17">
        <v>44922</v>
      </c>
      <c r="B1715" t="s">
        <v>52</v>
      </c>
      <c r="C1715">
        <v>71</v>
      </c>
      <c r="D1715">
        <v>2500</v>
      </c>
      <c r="E1715" t="s">
        <v>305</v>
      </c>
      <c r="F1715">
        <v>110</v>
      </c>
      <c r="G1715">
        <v>-250000</v>
      </c>
      <c r="H1715">
        <v>31.5</v>
      </c>
      <c r="I1715">
        <f>-(Results[[#This Row],[Away Final]]-Results[[#This Row],[Home Final]])</f>
        <v>39</v>
      </c>
      <c r="J1715">
        <f>IF(Results[[#This Row],[Away_Actual]]&lt;Results[[#This Row],[away_spread]],1,0)</f>
        <v>0</v>
      </c>
    </row>
    <row r="1716" spans="1:10">
      <c r="A1716" s="17">
        <v>44922</v>
      </c>
      <c r="C1716">
        <v>72</v>
      </c>
      <c r="D1716">
        <v>2500</v>
      </c>
      <c r="E1716" t="s">
        <v>123</v>
      </c>
      <c r="F1716">
        <v>97</v>
      </c>
      <c r="G1716">
        <v>-250000</v>
      </c>
      <c r="H1716">
        <v>30</v>
      </c>
      <c r="I1716">
        <f>-(Results[[#This Row],[Away Final]]-Results[[#This Row],[Home Final]])</f>
        <v>25</v>
      </c>
      <c r="J1716">
        <f>IF(Results[[#This Row],[Away_Actual]]&lt;Results[[#This Row],[away_spread]],1,0)</f>
        <v>1</v>
      </c>
    </row>
    <row r="1717" spans="1:10">
      <c r="A1717" s="17">
        <v>44922</v>
      </c>
      <c r="B1717" t="s">
        <v>105</v>
      </c>
      <c r="C1717">
        <v>52</v>
      </c>
      <c r="D1717">
        <v>1000</v>
      </c>
      <c r="E1717" t="s">
        <v>338</v>
      </c>
      <c r="F1717">
        <v>64</v>
      </c>
      <c r="G1717">
        <v>-2000</v>
      </c>
      <c r="H1717">
        <v>16.5</v>
      </c>
      <c r="I1717">
        <f>-(Results[[#This Row],[Away Final]]-Results[[#This Row],[Home Final]])</f>
        <v>12</v>
      </c>
      <c r="J1717">
        <f>IF(Results[[#This Row],[Away_Actual]]&lt;Results[[#This Row],[away_spread]],1,0)</f>
        <v>1</v>
      </c>
    </row>
    <row r="1718" spans="1:10">
      <c r="A1718" s="17">
        <v>44922</v>
      </c>
      <c r="B1718" t="s">
        <v>46</v>
      </c>
      <c r="C1718">
        <v>69</v>
      </c>
      <c r="D1718">
        <v>250</v>
      </c>
      <c r="E1718" t="s">
        <v>45</v>
      </c>
      <c r="F1718">
        <v>83</v>
      </c>
      <c r="G1718">
        <v>-300</v>
      </c>
      <c r="H1718">
        <v>7</v>
      </c>
      <c r="I1718">
        <f>-(Results[[#This Row],[Away Final]]-Results[[#This Row],[Home Final]])</f>
        <v>14</v>
      </c>
      <c r="J1718">
        <f>IF(Results[[#This Row],[Away_Actual]]&lt;Results[[#This Row],[away_spread]],1,0)</f>
        <v>0</v>
      </c>
    </row>
    <row r="1719" spans="1:10">
      <c r="A1719" s="17">
        <v>44922</v>
      </c>
      <c r="B1719" t="s">
        <v>364</v>
      </c>
      <c r="C1719">
        <v>43</v>
      </c>
      <c r="D1719">
        <v>300</v>
      </c>
      <c r="E1719" t="s">
        <v>265</v>
      </c>
      <c r="F1719">
        <v>59</v>
      </c>
      <c r="G1719">
        <v>-360</v>
      </c>
      <c r="H1719">
        <v>8</v>
      </c>
      <c r="I1719">
        <f>-(Results[[#This Row],[Away Final]]-Results[[#This Row],[Home Final]])</f>
        <v>16</v>
      </c>
      <c r="J1719">
        <f>IF(Results[[#This Row],[Away_Actual]]&lt;Results[[#This Row],[away_spread]],1,0)</f>
        <v>0</v>
      </c>
    </row>
    <row r="1720" spans="1:10">
      <c r="A1720" s="17">
        <v>44923</v>
      </c>
      <c r="B1720" t="s">
        <v>133</v>
      </c>
      <c r="C1720">
        <v>72</v>
      </c>
      <c r="D1720">
        <v>-200</v>
      </c>
      <c r="E1720" t="s">
        <v>135</v>
      </c>
      <c r="F1720">
        <v>75</v>
      </c>
      <c r="G1720">
        <v>175</v>
      </c>
      <c r="H1720">
        <v>-5</v>
      </c>
      <c r="I1720">
        <f>-(Results[[#This Row],[Away Final]]-Results[[#This Row],[Home Final]])</f>
        <v>3</v>
      </c>
      <c r="J1720">
        <f>IF(Results[[#This Row],[Away_Actual]]&lt;Results[[#This Row],[away_spread]],1,0)</f>
        <v>0</v>
      </c>
    </row>
    <row r="1721" spans="1:10">
      <c r="A1721" s="17">
        <v>44923</v>
      </c>
      <c r="B1721" t="s">
        <v>137</v>
      </c>
      <c r="C1721">
        <v>79</v>
      </c>
      <c r="D1721">
        <v>190</v>
      </c>
      <c r="E1721" t="s">
        <v>199</v>
      </c>
      <c r="F1721">
        <v>75</v>
      </c>
      <c r="G1721">
        <v>-220</v>
      </c>
      <c r="H1721">
        <v>5.5</v>
      </c>
      <c r="I1721">
        <f>-(Results[[#This Row],[Away Final]]-Results[[#This Row],[Home Final]])</f>
        <v>-4</v>
      </c>
      <c r="J1721">
        <f>IF(Results[[#This Row],[Away_Actual]]&lt;Results[[#This Row],[away_spread]],1,0)</f>
        <v>1</v>
      </c>
    </row>
    <row r="1722" spans="1:10">
      <c r="A1722" s="17">
        <v>44923</v>
      </c>
      <c r="B1722" t="s">
        <v>293</v>
      </c>
      <c r="C1722">
        <v>72</v>
      </c>
      <c r="D1722">
        <v>110</v>
      </c>
      <c r="E1722" t="s">
        <v>408</v>
      </c>
      <c r="F1722">
        <v>74</v>
      </c>
      <c r="G1722">
        <v>-130</v>
      </c>
      <c r="H1722">
        <v>2</v>
      </c>
      <c r="I1722">
        <f>-(Results[[#This Row],[Away Final]]-Results[[#This Row],[Home Final]])</f>
        <v>2</v>
      </c>
      <c r="J1722">
        <f>IF(Results[[#This Row],[Away_Actual]]&lt;Results[[#This Row],[away_spread]],1,0)</f>
        <v>0</v>
      </c>
    </row>
    <row r="1723" spans="1:10">
      <c r="A1723" s="17">
        <v>44923</v>
      </c>
      <c r="B1723" t="s">
        <v>133</v>
      </c>
      <c r="C1723">
        <v>72</v>
      </c>
      <c r="D1723">
        <v>-200</v>
      </c>
      <c r="E1723" t="s">
        <v>294</v>
      </c>
      <c r="F1723">
        <v>75</v>
      </c>
      <c r="G1723">
        <v>175</v>
      </c>
      <c r="H1723">
        <v>-5</v>
      </c>
      <c r="I1723">
        <f>-(Results[[#This Row],[Away Final]]-Results[[#This Row],[Home Final]])</f>
        <v>3</v>
      </c>
      <c r="J1723">
        <f>IF(Results[[#This Row],[Away_Actual]]&lt;Results[[#This Row],[away_spread]],1,0)</f>
        <v>0</v>
      </c>
    </row>
    <row r="1724" spans="1:10">
      <c r="A1724" s="17">
        <v>44923</v>
      </c>
      <c r="B1724" t="s">
        <v>121</v>
      </c>
      <c r="C1724">
        <v>78</v>
      </c>
      <c r="D1724">
        <v>-120</v>
      </c>
      <c r="E1724" t="s">
        <v>195</v>
      </c>
      <c r="F1724">
        <v>67</v>
      </c>
      <c r="G1724">
        <v>100</v>
      </c>
      <c r="H1724">
        <v>-1.5</v>
      </c>
      <c r="I1724">
        <f>-(Results[[#This Row],[Away Final]]-Results[[#This Row],[Home Final]])</f>
        <v>-11</v>
      </c>
      <c r="J1724">
        <f>IF(Results[[#This Row],[Away_Actual]]&lt;Results[[#This Row],[away_spread]],1,0)</f>
        <v>1</v>
      </c>
    </row>
    <row r="1725" spans="1:10">
      <c r="A1725" s="17">
        <v>44923</v>
      </c>
      <c r="B1725" t="s">
        <v>270</v>
      </c>
      <c r="C1725">
        <v>57</v>
      </c>
      <c r="D1725">
        <v>-175</v>
      </c>
      <c r="E1725" t="s">
        <v>43</v>
      </c>
      <c r="F1725">
        <v>60</v>
      </c>
      <c r="G1725">
        <v>155</v>
      </c>
      <c r="H1725">
        <v>-4</v>
      </c>
      <c r="I1725">
        <f>-(Results[[#This Row],[Away Final]]-Results[[#This Row],[Home Final]])</f>
        <v>3</v>
      </c>
      <c r="J1725">
        <f>IF(Results[[#This Row],[Away_Actual]]&lt;Results[[#This Row],[away_spread]],1,0)</f>
        <v>0</v>
      </c>
    </row>
    <row r="1726" spans="1:10">
      <c r="A1726" s="17">
        <v>44923</v>
      </c>
      <c r="C1726">
        <v>89</v>
      </c>
      <c r="D1726">
        <v>-3000</v>
      </c>
      <c r="E1726" t="s">
        <v>177</v>
      </c>
      <c r="F1726">
        <v>50</v>
      </c>
      <c r="G1726">
        <v>1200</v>
      </c>
      <c r="H1726">
        <v>-20</v>
      </c>
      <c r="I1726">
        <f>-(Results[[#This Row],[Away Final]]-Results[[#This Row],[Home Final]])</f>
        <v>-39</v>
      </c>
      <c r="J1726">
        <f>IF(Results[[#This Row],[Away_Actual]]&lt;Results[[#This Row],[away_spread]],1,0)</f>
        <v>1</v>
      </c>
    </row>
    <row r="1727" spans="1:10">
      <c r="A1727" s="17">
        <v>44923</v>
      </c>
      <c r="B1727" t="s">
        <v>386</v>
      </c>
      <c r="C1727">
        <v>84</v>
      </c>
      <c r="D1727">
        <v>-130</v>
      </c>
      <c r="E1727" t="s">
        <v>687</v>
      </c>
      <c r="F1727">
        <v>79</v>
      </c>
      <c r="G1727">
        <v>110</v>
      </c>
      <c r="H1727">
        <v>-2</v>
      </c>
      <c r="I1727">
        <f>-(Results[[#This Row],[Away Final]]-Results[[#This Row],[Home Final]])</f>
        <v>-5</v>
      </c>
      <c r="J1727">
        <f>IF(Results[[#This Row],[Away_Actual]]&lt;Results[[#This Row],[away_spread]],1,0)</f>
        <v>1</v>
      </c>
    </row>
    <row r="1728" spans="1:10">
      <c r="A1728" s="17">
        <v>44923</v>
      </c>
      <c r="B1728" t="s">
        <v>70</v>
      </c>
      <c r="C1728">
        <v>65</v>
      </c>
      <c r="D1728">
        <v>750</v>
      </c>
      <c r="E1728" t="s">
        <v>320</v>
      </c>
      <c r="F1728">
        <v>83</v>
      </c>
      <c r="G1728">
        <v>-1200</v>
      </c>
      <c r="H1728">
        <v>14.5</v>
      </c>
      <c r="I1728">
        <f>-(Results[[#This Row],[Away Final]]-Results[[#This Row],[Home Final]])</f>
        <v>18</v>
      </c>
      <c r="J1728">
        <f>IF(Results[[#This Row],[Away_Actual]]&lt;Results[[#This Row],[away_spread]],1,0)</f>
        <v>0</v>
      </c>
    </row>
    <row r="1729" spans="1:10">
      <c r="A1729" s="17">
        <v>44923</v>
      </c>
      <c r="B1729" t="s">
        <v>383</v>
      </c>
      <c r="C1729">
        <v>46</v>
      </c>
      <c r="D1729" t="s">
        <v>488</v>
      </c>
      <c r="E1729" t="s">
        <v>406</v>
      </c>
      <c r="F1729">
        <v>66</v>
      </c>
      <c r="G1729" t="s">
        <v>488</v>
      </c>
      <c r="H1729">
        <v>27</v>
      </c>
      <c r="I1729">
        <f>-(Results[[#This Row],[Away Final]]-Results[[#This Row],[Home Final]])</f>
        <v>20</v>
      </c>
      <c r="J1729">
        <f>IF(Results[[#This Row],[Away_Actual]]&lt;Results[[#This Row],[away_spread]],1,0)</f>
        <v>1</v>
      </c>
    </row>
    <row r="1730" spans="1:10">
      <c r="A1730" s="17">
        <v>44923</v>
      </c>
      <c r="B1730" t="s">
        <v>89</v>
      </c>
      <c r="C1730">
        <v>56</v>
      </c>
      <c r="D1730">
        <v>1400</v>
      </c>
      <c r="E1730" t="s">
        <v>47</v>
      </c>
      <c r="F1730">
        <v>85</v>
      </c>
      <c r="G1730">
        <v>-4000</v>
      </c>
      <c r="H1730">
        <v>21</v>
      </c>
      <c r="I1730">
        <f>-(Results[[#This Row],[Away Final]]-Results[[#This Row],[Home Final]])</f>
        <v>29</v>
      </c>
      <c r="J1730">
        <f>IF(Results[[#This Row],[Away_Actual]]&lt;Results[[#This Row],[away_spread]],1,0)</f>
        <v>0</v>
      </c>
    </row>
    <row r="1731" spans="1:10">
      <c r="A1731" s="17">
        <v>44923</v>
      </c>
      <c r="B1731" t="s">
        <v>410</v>
      </c>
      <c r="C1731">
        <v>74</v>
      </c>
      <c r="D1731">
        <v>-220</v>
      </c>
      <c r="E1731" t="s">
        <v>240</v>
      </c>
      <c r="F1731">
        <v>73</v>
      </c>
      <c r="G1731">
        <v>190</v>
      </c>
      <c r="H1731">
        <v>-5.5</v>
      </c>
      <c r="I1731">
        <f>-(Results[[#This Row],[Away Final]]-Results[[#This Row],[Home Final]])</f>
        <v>-1</v>
      </c>
      <c r="J1731">
        <f>IF(Results[[#This Row],[Away_Actual]]&lt;Results[[#This Row],[away_spread]],1,0)</f>
        <v>0</v>
      </c>
    </row>
    <row r="1732" spans="1:10">
      <c r="A1732" s="17">
        <v>44923</v>
      </c>
      <c r="B1732" t="s">
        <v>210</v>
      </c>
      <c r="C1732">
        <v>55</v>
      </c>
      <c r="D1732">
        <v>950</v>
      </c>
      <c r="E1732" t="s">
        <v>209</v>
      </c>
      <c r="F1732">
        <v>71</v>
      </c>
      <c r="G1732">
        <v>-1800</v>
      </c>
      <c r="H1732">
        <v>17</v>
      </c>
      <c r="I1732">
        <f>-(Results[[#This Row],[Away Final]]-Results[[#This Row],[Home Final]])</f>
        <v>16</v>
      </c>
      <c r="J1732">
        <f>IF(Results[[#This Row],[Away_Actual]]&lt;Results[[#This Row],[away_spread]],1,0)</f>
        <v>1</v>
      </c>
    </row>
    <row r="1733" spans="1:10">
      <c r="A1733" s="17">
        <v>44923</v>
      </c>
      <c r="B1733" t="s">
        <v>74</v>
      </c>
      <c r="C1733">
        <v>53</v>
      </c>
      <c r="D1733">
        <v>-110</v>
      </c>
      <c r="E1733" t="s">
        <v>134</v>
      </c>
      <c r="F1733">
        <v>58</v>
      </c>
      <c r="G1733">
        <v>-110</v>
      </c>
      <c r="H1733">
        <v>0</v>
      </c>
      <c r="I1733">
        <f>-(Results[[#This Row],[Away Final]]-Results[[#This Row],[Home Final]])</f>
        <v>5</v>
      </c>
      <c r="J1733">
        <f>IF(Results[[#This Row],[Away_Actual]]&lt;Results[[#This Row],[away_spread]],1,0)</f>
        <v>0</v>
      </c>
    </row>
    <row r="1734" spans="1:10">
      <c r="A1734" s="17">
        <v>44923</v>
      </c>
      <c r="B1734" t="s">
        <v>192</v>
      </c>
      <c r="C1734">
        <v>57</v>
      </c>
      <c r="D1734">
        <v>2000</v>
      </c>
      <c r="E1734" t="s">
        <v>281</v>
      </c>
      <c r="F1734">
        <v>103</v>
      </c>
      <c r="G1734">
        <v>-10000</v>
      </c>
      <c r="H1734">
        <v>26</v>
      </c>
      <c r="I1734">
        <f>-(Results[[#This Row],[Away Final]]-Results[[#This Row],[Home Final]])</f>
        <v>46</v>
      </c>
      <c r="J1734">
        <f>IF(Results[[#This Row],[Away_Actual]]&lt;Results[[#This Row],[away_spread]],1,0)</f>
        <v>0</v>
      </c>
    </row>
    <row r="1735" spans="1:10">
      <c r="A1735" s="17">
        <v>44923</v>
      </c>
      <c r="B1735" t="s">
        <v>51</v>
      </c>
      <c r="C1735">
        <v>74</v>
      </c>
      <c r="D1735">
        <v>-115</v>
      </c>
      <c r="E1735" t="s">
        <v>63</v>
      </c>
      <c r="F1735">
        <v>67</v>
      </c>
      <c r="G1735">
        <v>-105</v>
      </c>
      <c r="H1735">
        <v>-1</v>
      </c>
      <c r="I1735">
        <f>-(Results[[#This Row],[Away Final]]-Results[[#This Row],[Home Final]])</f>
        <v>-7</v>
      </c>
      <c r="J1735">
        <f>IF(Results[[#This Row],[Away_Actual]]&lt;Results[[#This Row],[away_spread]],1,0)</f>
        <v>1</v>
      </c>
    </row>
    <row r="1736" spans="1:10">
      <c r="A1736" s="17">
        <v>44923</v>
      </c>
      <c r="B1736" t="s">
        <v>680</v>
      </c>
      <c r="C1736">
        <v>69</v>
      </c>
      <c r="D1736">
        <v>200</v>
      </c>
      <c r="E1736" t="s">
        <v>392</v>
      </c>
      <c r="F1736">
        <v>88</v>
      </c>
      <c r="G1736">
        <v>-240</v>
      </c>
      <c r="H1736">
        <v>6</v>
      </c>
      <c r="I1736">
        <f>-(Results[[#This Row],[Away Final]]-Results[[#This Row],[Home Final]])</f>
        <v>19</v>
      </c>
      <c r="J1736">
        <f>IF(Results[[#This Row],[Away_Actual]]&lt;Results[[#This Row],[away_spread]],1,0)</f>
        <v>0</v>
      </c>
    </row>
    <row r="1737" spans="1:10">
      <c r="A1737" s="17">
        <v>44923</v>
      </c>
      <c r="B1737" t="s">
        <v>246</v>
      </c>
      <c r="C1737">
        <v>72</v>
      </c>
      <c r="D1737">
        <v>400</v>
      </c>
      <c r="E1737" t="s">
        <v>301</v>
      </c>
      <c r="F1737">
        <v>78</v>
      </c>
      <c r="G1737">
        <v>-500</v>
      </c>
      <c r="H1737">
        <v>10</v>
      </c>
      <c r="I1737">
        <f>-(Results[[#This Row],[Away Final]]-Results[[#This Row],[Home Final]])</f>
        <v>6</v>
      </c>
      <c r="J1737">
        <f>IF(Results[[#This Row],[Away_Actual]]&lt;Results[[#This Row],[away_spread]],1,0)</f>
        <v>1</v>
      </c>
    </row>
    <row r="1738" spans="1:10">
      <c r="A1738" s="17">
        <v>44923</v>
      </c>
      <c r="B1738" t="s">
        <v>76</v>
      </c>
      <c r="C1738">
        <v>69</v>
      </c>
      <c r="D1738">
        <v>-125</v>
      </c>
      <c r="E1738" t="s">
        <v>140</v>
      </c>
      <c r="F1738">
        <v>78</v>
      </c>
      <c r="G1738">
        <v>105</v>
      </c>
      <c r="H1738">
        <v>-1</v>
      </c>
      <c r="I1738">
        <f>-(Results[[#This Row],[Away Final]]-Results[[#This Row],[Home Final]])</f>
        <v>9</v>
      </c>
      <c r="J1738">
        <f>IF(Results[[#This Row],[Away_Actual]]&lt;Results[[#This Row],[away_spread]],1,0)</f>
        <v>0</v>
      </c>
    </row>
    <row r="1739" spans="1:10">
      <c r="A1739" s="17">
        <v>44923</v>
      </c>
      <c r="B1739" t="s">
        <v>272</v>
      </c>
      <c r="C1739">
        <v>57</v>
      </c>
      <c r="D1739">
        <v>100</v>
      </c>
      <c r="E1739" t="s">
        <v>325</v>
      </c>
      <c r="F1739">
        <v>43</v>
      </c>
      <c r="G1739">
        <v>-120</v>
      </c>
      <c r="H1739">
        <v>1.5</v>
      </c>
      <c r="I1739">
        <f>-(Results[[#This Row],[Away Final]]-Results[[#This Row],[Home Final]])</f>
        <v>-14</v>
      </c>
      <c r="J1739">
        <f>IF(Results[[#This Row],[Away_Actual]]&lt;Results[[#This Row],[away_spread]],1,0)</f>
        <v>1</v>
      </c>
    </row>
    <row r="1740" spans="1:10">
      <c r="A1740" s="17">
        <v>44923</v>
      </c>
      <c r="B1740" t="s">
        <v>343</v>
      </c>
      <c r="C1740">
        <v>63</v>
      </c>
      <c r="D1740">
        <v>500</v>
      </c>
      <c r="E1740" t="s">
        <v>278</v>
      </c>
      <c r="F1740">
        <v>70</v>
      </c>
      <c r="G1740">
        <v>-700</v>
      </c>
      <c r="H1740">
        <v>11.5</v>
      </c>
      <c r="I1740">
        <f>-(Results[[#This Row],[Away Final]]-Results[[#This Row],[Home Final]])</f>
        <v>7</v>
      </c>
      <c r="J1740">
        <f>IF(Results[[#This Row],[Away_Actual]]&lt;Results[[#This Row],[away_spread]],1,0)</f>
        <v>1</v>
      </c>
    </row>
    <row r="1741" spans="1:10">
      <c r="A1741" s="17">
        <v>44923</v>
      </c>
      <c r="B1741" t="s">
        <v>42</v>
      </c>
      <c r="C1741">
        <v>63</v>
      </c>
      <c r="D1741">
        <v>-345</v>
      </c>
      <c r="E1741" t="s">
        <v>271</v>
      </c>
      <c r="F1741">
        <v>59</v>
      </c>
      <c r="G1741">
        <v>285</v>
      </c>
      <c r="H1741">
        <v>-7.5</v>
      </c>
      <c r="I1741">
        <f>-(Results[[#This Row],[Away Final]]-Results[[#This Row],[Home Final]])</f>
        <v>-4</v>
      </c>
      <c r="J1741">
        <f>IF(Results[[#This Row],[Away_Actual]]&lt;Results[[#This Row],[away_spread]],1,0)</f>
        <v>0</v>
      </c>
    </row>
    <row r="1742" spans="1:10">
      <c r="A1742" s="17">
        <v>44923</v>
      </c>
      <c r="B1742" t="s">
        <v>358</v>
      </c>
      <c r="C1742">
        <v>68</v>
      </c>
      <c r="D1742">
        <v>-750</v>
      </c>
      <c r="E1742" t="s">
        <v>357</v>
      </c>
      <c r="F1742">
        <v>55</v>
      </c>
      <c r="G1742">
        <v>525</v>
      </c>
      <c r="H1742">
        <v>-12.5</v>
      </c>
      <c r="I1742">
        <f>-(Results[[#This Row],[Away Final]]-Results[[#This Row],[Home Final]])</f>
        <v>-13</v>
      </c>
      <c r="J1742">
        <f>IF(Results[[#This Row],[Away_Actual]]&lt;Results[[#This Row],[away_spread]],1,0)</f>
        <v>1</v>
      </c>
    </row>
    <row r="1743" spans="1:10">
      <c r="A1743" s="17">
        <v>44923</v>
      </c>
      <c r="B1743" t="s">
        <v>322</v>
      </c>
      <c r="C1743">
        <v>57</v>
      </c>
      <c r="D1743">
        <v>330</v>
      </c>
      <c r="E1743" t="s">
        <v>326</v>
      </c>
      <c r="F1743">
        <v>69</v>
      </c>
      <c r="G1743">
        <v>-400</v>
      </c>
      <c r="H1743">
        <v>8.5</v>
      </c>
      <c r="I1743">
        <f>-(Results[[#This Row],[Away Final]]-Results[[#This Row],[Home Final]])</f>
        <v>12</v>
      </c>
      <c r="J1743">
        <f>IF(Results[[#This Row],[Away_Actual]]&lt;Results[[#This Row],[away_spread]],1,0)</f>
        <v>0</v>
      </c>
    </row>
    <row r="1744" spans="1:10">
      <c r="A1744" s="17">
        <v>44923</v>
      </c>
      <c r="B1744" t="s">
        <v>390</v>
      </c>
      <c r="C1744">
        <v>66</v>
      </c>
      <c r="D1744">
        <v>525</v>
      </c>
      <c r="E1744" t="s">
        <v>220</v>
      </c>
      <c r="F1744">
        <v>74</v>
      </c>
      <c r="G1744">
        <v>-750</v>
      </c>
      <c r="H1744">
        <v>12.5</v>
      </c>
      <c r="I1744">
        <f>-(Results[[#This Row],[Away Final]]-Results[[#This Row],[Home Final]])</f>
        <v>8</v>
      </c>
      <c r="J1744">
        <f>IF(Results[[#This Row],[Away_Actual]]&lt;Results[[#This Row],[away_spread]],1,0)</f>
        <v>1</v>
      </c>
    </row>
    <row r="1745" spans="1:10">
      <c r="A1745" s="17">
        <v>44923</v>
      </c>
      <c r="B1745" t="s">
        <v>158</v>
      </c>
      <c r="C1745">
        <v>51</v>
      </c>
      <c r="D1745">
        <v>100</v>
      </c>
      <c r="F1745">
        <v>55</v>
      </c>
      <c r="G1745">
        <v>-120</v>
      </c>
      <c r="H1745">
        <v>1</v>
      </c>
      <c r="I1745">
        <f>-(Results[[#This Row],[Away Final]]-Results[[#This Row],[Home Final]])</f>
        <v>4</v>
      </c>
      <c r="J1745">
        <f>IF(Results[[#This Row],[Away_Actual]]&lt;Results[[#This Row],[away_spread]],1,0)</f>
        <v>0</v>
      </c>
    </row>
    <row r="1746" spans="1:10">
      <c r="A1746" s="17">
        <v>44923</v>
      </c>
      <c r="B1746" t="s">
        <v>62</v>
      </c>
      <c r="C1746">
        <v>60</v>
      </c>
      <c r="D1746">
        <v>-120</v>
      </c>
      <c r="E1746" t="s">
        <v>61</v>
      </c>
      <c r="F1746">
        <v>63</v>
      </c>
      <c r="G1746">
        <v>100</v>
      </c>
      <c r="H1746">
        <v>-1</v>
      </c>
      <c r="I1746">
        <f>-(Results[[#This Row],[Away Final]]-Results[[#This Row],[Home Final]])</f>
        <v>3</v>
      </c>
      <c r="J1746">
        <f>IF(Results[[#This Row],[Away_Actual]]&lt;Results[[#This Row],[away_spread]],1,0)</f>
        <v>0</v>
      </c>
    </row>
    <row r="1747" spans="1:10">
      <c r="A1747" s="17">
        <v>44923</v>
      </c>
      <c r="B1747" t="s">
        <v>73</v>
      </c>
      <c r="C1747">
        <v>69</v>
      </c>
      <c r="D1747">
        <v>200</v>
      </c>
      <c r="E1747" t="s">
        <v>392</v>
      </c>
      <c r="F1747">
        <v>88</v>
      </c>
      <c r="G1747">
        <v>-240</v>
      </c>
      <c r="H1747">
        <v>6</v>
      </c>
      <c r="I1747">
        <f>-(Results[[#This Row],[Away Final]]-Results[[#This Row],[Home Final]])</f>
        <v>19</v>
      </c>
      <c r="J1747">
        <f>IF(Results[[#This Row],[Away_Actual]]&lt;Results[[#This Row],[away_spread]],1,0)</f>
        <v>0</v>
      </c>
    </row>
    <row r="1748" spans="1:10">
      <c r="A1748" s="17">
        <v>44923</v>
      </c>
      <c r="B1748" t="s">
        <v>284</v>
      </c>
      <c r="C1748">
        <v>79</v>
      </c>
      <c r="D1748">
        <v>130</v>
      </c>
      <c r="E1748" t="s">
        <v>336</v>
      </c>
      <c r="F1748">
        <v>67</v>
      </c>
      <c r="G1748">
        <v>-150</v>
      </c>
      <c r="H1748">
        <v>3</v>
      </c>
      <c r="I1748">
        <f>-(Results[[#This Row],[Away Final]]-Results[[#This Row],[Home Final]])</f>
        <v>-12</v>
      </c>
      <c r="J1748">
        <f>IF(Results[[#This Row],[Away_Actual]]&lt;Results[[#This Row],[away_spread]],1,0)</f>
        <v>1</v>
      </c>
    </row>
    <row r="1749" spans="1:10">
      <c r="A1749" s="17">
        <v>44923</v>
      </c>
      <c r="B1749" t="s">
        <v>194</v>
      </c>
      <c r="C1749">
        <v>58</v>
      </c>
      <c r="D1749">
        <v>200</v>
      </c>
      <c r="E1749" t="s">
        <v>38</v>
      </c>
      <c r="F1749">
        <v>61</v>
      </c>
      <c r="G1749">
        <v>-240</v>
      </c>
      <c r="H1749">
        <v>6</v>
      </c>
      <c r="I1749">
        <f>-(Results[[#This Row],[Away Final]]-Results[[#This Row],[Home Final]])</f>
        <v>3</v>
      </c>
      <c r="J1749">
        <f>IF(Results[[#This Row],[Away_Actual]]&lt;Results[[#This Row],[away_spread]],1,0)</f>
        <v>1</v>
      </c>
    </row>
    <row r="1750" spans="1:10">
      <c r="A1750" s="17">
        <v>44923</v>
      </c>
      <c r="B1750" t="s">
        <v>291</v>
      </c>
      <c r="C1750">
        <v>75</v>
      </c>
      <c r="D1750">
        <v>-150</v>
      </c>
      <c r="E1750" t="s">
        <v>122</v>
      </c>
      <c r="F1750">
        <v>89</v>
      </c>
      <c r="G1750">
        <v>130</v>
      </c>
      <c r="H1750">
        <v>-3</v>
      </c>
      <c r="I1750">
        <f>-(Results[[#This Row],[Away Final]]-Results[[#This Row],[Home Final]])</f>
        <v>14</v>
      </c>
      <c r="J1750">
        <f>IF(Results[[#This Row],[Away_Actual]]&lt;Results[[#This Row],[away_spread]],1,0)</f>
        <v>0</v>
      </c>
    </row>
    <row r="1751" spans="1:10">
      <c r="A1751" s="17">
        <v>44923</v>
      </c>
      <c r="B1751" t="s">
        <v>251</v>
      </c>
      <c r="C1751">
        <v>59</v>
      </c>
      <c r="D1751">
        <v>115</v>
      </c>
      <c r="E1751" t="s">
        <v>264</v>
      </c>
      <c r="F1751">
        <v>57</v>
      </c>
      <c r="G1751">
        <v>-135</v>
      </c>
      <c r="H1751">
        <v>2</v>
      </c>
      <c r="I1751">
        <f>-(Results[[#This Row],[Away Final]]-Results[[#This Row],[Home Final]])</f>
        <v>-2</v>
      </c>
      <c r="J1751">
        <f>IF(Results[[#This Row],[Away_Actual]]&lt;Results[[#This Row],[away_spread]],1,0)</f>
        <v>1</v>
      </c>
    </row>
    <row r="1752" spans="1:10">
      <c r="A1752" s="17">
        <v>44923</v>
      </c>
      <c r="B1752" t="s">
        <v>253</v>
      </c>
      <c r="C1752">
        <v>45</v>
      </c>
      <c r="D1752">
        <v>245</v>
      </c>
      <c r="E1752" t="s">
        <v>300</v>
      </c>
      <c r="F1752">
        <v>52</v>
      </c>
      <c r="G1752">
        <v>-290</v>
      </c>
      <c r="H1752">
        <v>7</v>
      </c>
      <c r="I1752">
        <f>-(Results[[#This Row],[Away Final]]-Results[[#This Row],[Home Final]])</f>
        <v>7</v>
      </c>
      <c r="J1752">
        <f>IF(Results[[#This Row],[Away_Actual]]&lt;Results[[#This Row],[away_spread]],1,0)</f>
        <v>0</v>
      </c>
    </row>
    <row r="1753" spans="1:10">
      <c r="A1753" s="17">
        <v>44924</v>
      </c>
      <c r="B1753" t="s">
        <v>191</v>
      </c>
      <c r="C1753">
        <v>72</v>
      </c>
      <c r="D1753">
        <v>135</v>
      </c>
      <c r="E1753" t="s">
        <v>202</v>
      </c>
      <c r="F1753">
        <v>81</v>
      </c>
      <c r="G1753">
        <v>-155</v>
      </c>
      <c r="H1753">
        <v>3.5</v>
      </c>
      <c r="I1753">
        <f>-(Results[[#This Row],[Away Final]]-Results[[#This Row],[Home Final]])</f>
        <v>9</v>
      </c>
      <c r="J1753">
        <f>IF(Results[[#This Row],[Away_Actual]]&lt;Results[[#This Row],[away_spread]],1,0)</f>
        <v>0</v>
      </c>
    </row>
    <row r="1754" spans="1:10">
      <c r="A1754" s="17">
        <v>44924</v>
      </c>
      <c r="B1754" t="s">
        <v>84</v>
      </c>
      <c r="C1754">
        <v>53</v>
      </c>
      <c r="D1754">
        <v>-125</v>
      </c>
      <c r="E1754" t="s">
        <v>189</v>
      </c>
      <c r="F1754">
        <v>79</v>
      </c>
      <c r="G1754">
        <v>105</v>
      </c>
      <c r="H1754">
        <v>-1</v>
      </c>
      <c r="I1754">
        <f>-(Results[[#This Row],[Away Final]]-Results[[#This Row],[Home Final]])</f>
        <v>26</v>
      </c>
      <c r="J1754">
        <f>IF(Results[[#This Row],[Away_Actual]]&lt;Results[[#This Row],[away_spread]],1,0)</f>
        <v>0</v>
      </c>
    </row>
    <row r="1755" spans="1:10">
      <c r="A1755" s="17">
        <v>44924</v>
      </c>
      <c r="B1755" t="s">
        <v>97</v>
      </c>
      <c r="C1755">
        <v>83</v>
      </c>
      <c r="D1755">
        <v>130</v>
      </c>
      <c r="E1755" t="s">
        <v>95</v>
      </c>
      <c r="F1755">
        <v>75</v>
      </c>
      <c r="G1755">
        <v>-150</v>
      </c>
      <c r="H1755">
        <v>3</v>
      </c>
      <c r="I1755">
        <f>-(Results[[#This Row],[Away Final]]-Results[[#This Row],[Home Final]])</f>
        <v>-8</v>
      </c>
      <c r="J1755">
        <f>IF(Results[[#This Row],[Away_Actual]]&lt;Results[[#This Row],[away_spread]],1,0)</f>
        <v>1</v>
      </c>
    </row>
    <row r="1756" spans="1:10">
      <c r="A1756" s="17">
        <v>44924</v>
      </c>
      <c r="B1756" t="s">
        <v>117</v>
      </c>
      <c r="C1756">
        <v>66</v>
      </c>
      <c r="D1756">
        <v>425</v>
      </c>
      <c r="E1756" t="s">
        <v>200</v>
      </c>
      <c r="F1756">
        <v>81</v>
      </c>
      <c r="G1756">
        <v>-550</v>
      </c>
      <c r="H1756">
        <v>10</v>
      </c>
      <c r="I1756">
        <f>-(Results[[#This Row],[Away Final]]-Results[[#This Row],[Home Final]])</f>
        <v>15</v>
      </c>
      <c r="J1756">
        <f>IF(Results[[#This Row],[Away_Actual]]&lt;Results[[#This Row],[away_spread]],1,0)</f>
        <v>0</v>
      </c>
    </row>
    <row r="1757" spans="1:10">
      <c r="A1757" s="17">
        <v>44924</v>
      </c>
      <c r="B1757" t="s">
        <v>83</v>
      </c>
      <c r="C1757">
        <v>87</v>
      </c>
      <c r="D1757">
        <v>200</v>
      </c>
      <c r="E1757" t="s">
        <v>204</v>
      </c>
      <c r="F1757">
        <v>80</v>
      </c>
      <c r="G1757">
        <v>-240</v>
      </c>
      <c r="H1757">
        <v>5.5</v>
      </c>
      <c r="I1757">
        <f>-(Results[[#This Row],[Away Final]]-Results[[#This Row],[Home Final]])</f>
        <v>-7</v>
      </c>
      <c r="J1757">
        <f>IF(Results[[#This Row],[Away_Actual]]&lt;Results[[#This Row],[away_spread]],1,0)</f>
        <v>1</v>
      </c>
    </row>
    <row r="1758" spans="1:10">
      <c r="A1758" s="17">
        <v>44924</v>
      </c>
      <c r="B1758" t="s">
        <v>216</v>
      </c>
      <c r="C1758">
        <v>57</v>
      </c>
      <c r="D1758">
        <v>190</v>
      </c>
      <c r="E1758" t="s">
        <v>145</v>
      </c>
      <c r="F1758">
        <v>67</v>
      </c>
      <c r="G1758">
        <v>-220</v>
      </c>
      <c r="H1758">
        <v>5</v>
      </c>
      <c r="I1758">
        <f>-(Results[[#This Row],[Away Final]]-Results[[#This Row],[Home Final]])</f>
        <v>10</v>
      </c>
      <c r="J1758">
        <f>IF(Results[[#This Row],[Away_Actual]]&lt;Results[[#This Row],[away_spread]],1,0)</f>
        <v>0</v>
      </c>
    </row>
    <row r="1759" spans="1:10">
      <c r="A1759" s="17">
        <v>44924</v>
      </c>
      <c r="B1759" t="s">
        <v>179</v>
      </c>
      <c r="C1759">
        <v>58</v>
      </c>
      <c r="D1759">
        <v>-500</v>
      </c>
      <c r="E1759" t="s">
        <v>256</v>
      </c>
      <c r="F1759">
        <v>43</v>
      </c>
      <c r="G1759">
        <v>400</v>
      </c>
      <c r="H1759">
        <v>-10</v>
      </c>
      <c r="I1759">
        <f>-(Results[[#This Row],[Away Final]]-Results[[#This Row],[Home Final]])</f>
        <v>-15</v>
      </c>
      <c r="J1759">
        <f>IF(Results[[#This Row],[Away_Actual]]&lt;Results[[#This Row],[away_spread]],1,0)</f>
        <v>1</v>
      </c>
    </row>
    <row r="1760" spans="1:10">
      <c r="A1760" s="17">
        <v>44924</v>
      </c>
      <c r="B1760" t="s">
        <v>187</v>
      </c>
      <c r="C1760">
        <v>67</v>
      </c>
      <c r="D1760">
        <v>130</v>
      </c>
      <c r="E1760" t="s">
        <v>184</v>
      </c>
      <c r="F1760">
        <v>79</v>
      </c>
      <c r="G1760">
        <v>-150</v>
      </c>
      <c r="H1760">
        <v>3</v>
      </c>
      <c r="I1760">
        <f>-(Results[[#This Row],[Away Final]]-Results[[#This Row],[Home Final]])</f>
        <v>12</v>
      </c>
      <c r="J1760">
        <f>IF(Results[[#This Row],[Away_Actual]]&lt;Results[[#This Row],[away_spread]],1,0)</f>
        <v>0</v>
      </c>
    </row>
    <row r="1761" spans="1:10">
      <c r="A1761" s="17">
        <v>44924</v>
      </c>
      <c r="B1761" t="s">
        <v>176</v>
      </c>
      <c r="C1761">
        <v>77</v>
      </c>
      <c r="D1761">
        <v>175</v>
      </c>
      <c r="E1761" t="s">
        <v>228</v>
      </c>
      <c r="F1761">
        <v>88</v>
      </c>
      <c r="G1761">
        <v>-200</v>
      </c>
      <c r="H1761">
        <v>5</v>
      </c>
      <c r="I1761">
        <f>-(Results[[#This Row],[Away Final]]-Results[[#This Row],[Home Final]])</f>
        <v>11</v>
      </c>
      <c r="J1761">
        <f>IF(Results[[#This Row],[Away_Actual]]&lt;Results[[#This Row],[away_spread]],1,0)</f>
        <v>0</v>
      </c>
    </row>
    <row r="1762" spans="1:10">
      <c r="A1762" s="17">
        <v>44924</v>
      </c>
      <c r="B1762" t="s">
        <v>214</v>
      </c>
      <c r="C1762">
        <v>66</v>
      </c>
      <c r="D1762">
        <v>-190</v>
      </c>
      <c r="E1762" t="s">
        <v>215</v>
      </c>
      <c r="F1762">
        <v>58</v>
      </c>
      <c r="G1762">
        <v>170</v>
      </c>
      <c r="H1762">
        <v>-4.5</v>
      </c>
      <c r="I1762">
        <f>-(Results[[#This Row],[Away Final]]-Results[[#This Row],[Home Final]])</f>
        <v>-8</v>
      </c>
      <c r="J1762">
        <f>IF(Results[[#This Row],[Away_Actual]]&lt;Results[[#This Row],[away_spread]],1,0)</f>
        <v>1</v>
      </c>
    </row>
    <row r="1763" spans="1:10">
      <c r="A1763" s="17">
        <v>44924</v>
      </c>
      <c r="B1763" t="s">
        <v>625</v>
      </c>
      <c r="C1763">
        <v>83</v>
      </c>
      <c r="D1763">
        <v>130</v>
      </c>
      <c r="F1763">
        <v>85</v>
      </c>
      <c r="G1763">
        <v>-150</v>
      </c>
      <c r="H1763">
        <v>3</v>
      </c>
      <c r="I1763">
        <f>-(Results[[#This Row],[Away Final]]-Results[[#This Row],[Home Final]])</f>
        <v>2</v>
      </c>
      <c r="J1763">
        <f>IF(Results[[#This Row],[Away_Actual]]&lt;Results[[#This Row],[away_spread]],1,0)</f>
        <v>1</v>
      </c>
    </row>
    <row r="1764" spans="1:10">
      <c r="A1764" s="17">
        <v>44924</v>
      </c>
      <c r="B1764" t="s">
        <v>113</v>
      </c>
      <c r="C1764">
        <v>51</v>
      </c>
      <c r="D1764">
        <v>425</v>
      </c>
      <c r="E1764" t="s">
        <v>92</v>
      </c>
      <c r="F1764">
        <v>64</v>
      </c>
      <c r="G1764">
        <v>-550</v>
      </c>
      <c r="H1764">
        <v>10</v>
      </c>
      <c r="I1764">
        <f>-(Results[[#This Row],[Away Final]]-Results[[#This Row],[Home Final]])</f>
        <v>13</v>
      </c>
      <c r="J1764">
        <f>IF(Results[[#This Row],[Away_Actual]]&lt;Results[[#This Row],[away_spread]],1,0)</f>
        <v>0</v>
      </c>
    </row>
    <row r="1765" spans="1:10">
      <c r="A1765" s="17">
        <v>44924</v>
      </c>
      <c r="B1765" t="s">
        <v>186</v>
      </c>
      <c r="C1765">
        <v>69</v>
      </c>
      <c r="D1765">
        <v>-280</v>
      </c>
      <c r="E1765" t="s">
        <v>206</v>
      </c>
      <c r="F1765">
        <v>49</v>
      </c>
      <c r="G1765">
        <v>240</v>
      </c>
      <c r="H1765">
        <v>-6.5</v>
      </c>
      <c r="I1765">
        <f>-(Results[[#This Row],[Away Final]]-Results[[#This Row],[Home Final]])</f>
        <v>-20</v>
      </c>
      <c r="J1765">
        <f>IF(Results[[#This Row],[Away_Actual]]&lt;Results[[#This Row],[away_spread]],1,0)</f>
        <v>1</v>
      </c>
    </row>
    <row r="1766" spans="1:10">
      <c r="A1766" s="17">
        <v>44924</v>
      </c>
      <c r="B1766" t="s">
        <v>98</v>
      </c>
      <c r="C1766">
        <v>54</v>
      </c>
      <c r="D1766">
        <v>175</v>
      </c>
      <c r="E1766" t="s">
        <v>93</v>
      </c>
      <c r="F1766">
        <v>55</v>
      </c>
      <c r="G1766">
        <v>-200</v>
      </c>
      <c r="H1766">
        <v>5</v>
      </c>
      <c r="I1766">
        <f>-(Results[[#This Row],[Away Final]]-Results[[#This Row],[Home Final]])</f>
        <v>1</v>
      </c>
      <c r="J1766">
        <f>IF(Results[[#This Row],[Away_Actual]]&lt;Results[[#This Row],[away_spread]],1,0)</f>
        <v>1</v>
      </c>
    </row>
    <row r="1767" spans="1:10">
      <c r="A1767" s="17">
        <v>44924</v>
      </c>
      <c r="C1767">
        <v>74</v>
      </c>
      <c r="D1767">
        <v>-115</v>
      </c>
      <c r="F1767">
        <v>88</v>
      </c>
      <c r="G1767">
        <v>-105</v>
      </c>
      <c r="H1767">
        <v>-1</v>
      </c>
      <c r="I1767">
        <f>-(Results[[#This Row],[Away Final]]-Results[[#This Row],[Home Final]])</f>
        <v>14</v>
      </c>
      <c r="J1767">
        <f>IF(Results[[#This Row],[Away_Actual]]&lt;Results[[#This Row],[away_spread]],1,0)</f>
        <v>0</v>
      </c>
    </row>
    <row r="1768" spans="1:10">
      <c r="A1768" s="17">
        <v>44924</v>
      </c>
      <c r="B1768" t="s">
        <v>114</v>
      </c>
      <c r="C1768">
        <v>81</v>
      </c>
      <c r="D1768">
        <v>180</v>
      </c>
      <c r="E1768" t="s">
        <v>91</v>
      </c>
      <c r="F1768">
        <v>86</v>
      </c>
      <c r="G1768">
        <v>-210</v>
      </c>
      <c r="H1768">
        <v>5</v>
      </c>
      <c r="I1768">
        <f>-(Results[[#This Row],[Away Final]]-Results[[#This Row],[Home Final]])</f>
        <v>5</v>
      </c>
      <c r="J1768">
        <f>IF(Results[[#This Row],[Away_Actual]]&lt;Results[[#This Row],[away_spread]],1,0)</f>
        <v>0</v>
      </c>
    </row>
    <row r="1769" spans="1:10">
      <c r="A1769" s="17">
        <v>44924</v>
      </c>
      <c r="B1769" t="s">
        <v>190</v>
      </c>
      <c r="C1769">
        <v>58</v>
      </c>
      <c r="D1769">
        <v>550</v>
      </c>
      <c r="E1769" t="s">
        <v>203</v>
      </c>
      <c r="F1769">
        <v>72</v>
      </c>
      <c r="G1769">
        <v>-800</v>
      </c>
      <c r="H1769">
        <v>12.5</v>
      </c>
      <c r="I1769">
        <f>-(Results[[#This Row],[Away Final]]-Results[[#This Row],[Home Final]])</f>
        <v>14</v>
      </c>
      <c r="J1769">
        <f>IF(Results[[#This Row],[Away_Actual]]&lt;Results[[#This Row],[away_spread]],1,0)</f>
        <v>0</v>
      </c>
    </row>
    <row r="1770" spans="1:10">
      <c r="A1770" s="17">
        <v>44924</v>
      </c>
      <c r="B1770" t="s">
        <v>370</v>
      </c>
      <c r="C1770">
        <v>83</v>
      </c>
      <c r="D1770">
        <v>130</v>
      </c>
      <c r="F1770">
        <v>85</v>
      </c>
      <c r="G1770">
        <v>-150</v>
      </c>
      <c r="H1770">
        <v>3</v>
      </c>
      <c r="I1770">
        <f>-(Results[[#This Row],[Away Final]]-Results[[#This Row],[Home Final]])</f>
        <v>2</v>
      </c>
      <c r="J1770">
        <f>IF(Results[[#This Row],[Away_Actual]]&lt;Results[[#This Row],[away_spread]],1,0)</f>
        <v>1</v>
      </c>
    </row>
    <row r="1771" spans="1:10">
      <c r="A1771" s="17">
        <v>44924</v>
      </c>
      <c r="B1771" t="s">
        <v>157</v>
      </c>
      <c r="C1771">
        <v>63</v>
      </c>
      <c r="D1771">
        <v>950</v>
      </c>
      <c r="E1771" t="s">
        <v>58</v>
      </c>
      <c r="F1771">
        <v>68</v>
      </c>
      <c r="G1771">
        <v>-1800</v>
      </c>
      <c r="H1771">
        <v>16.5</v>
      </c>
      <c r="I1771">
        <f>-(Results[[#This Row],[Away Final]]-Results[[#This Row],[Home Final]])</f>
        <v>5</v>
      </c>
      <c r="J1771">
        <f>IF(Results[[#This Row],[Away_Actual]]&lt;Results[[#This Row],[away_spread]],1,0)</f>
        <v>1</v>
      </c>
    </row>
    <row r="1772" spans="1:10">
      <c r="A1772" s="17">
        <v>44924</v>
      </c>
      <c r="B1772" t="s">
        <v>377</v>
      </c>
      <c r="C1772">
        <v>58</v>
      </c>
      <c r="D1772">
        <v>900</v>
      </c>
      <c r="E1772" t="s">
        <v>682</v>
      </c>
      <c r="F1772">
        <v>85</v>
      </c>
      <c r="G1772">
        <v>-1600</v>
      </c>
      <c r="H1772">
        <v>15.5</v>
      </c>
      <c r="I1772">
        <f>-(Results[[#This Row],[Away Final]]-Results[[#This Row],[Home Final]])</f>
        <v>27</v>
      </c>
      <c r="J1772">
        <f>IF(Results[[#This Row],[Away_Actual]]&lt;Results[[#This Row],[away_spread]],1,0)</f>
        <v>0</v>
      </c>
    </row>
    <row r="1773" spans="1:10">
      <c r="A1773" s="17">
        <v>44924</v>
      </c>
      <c r="B1773" t="s">
        <v>376</v>
      </c>
      <c r="C1773">
        <v>92</v>
      </c>
      <c r="D1773">
        <v>115</v>
      </c>
      <c r="F1773">
        <v>72</v>
      </c>
      <c r="G1773">
        <v>-135</v>
      </c>
      <c r="H1773">
        <v>2.5</v>
      </c>
      <c r="I1773">
        <f>-(Results[[#This Row],[Away Final]]-Results[[#This Row],[Home Final]])</f>
        <v>-20</v>
      </c>
      <c r="J1773">
        <f>IF(Results[[#This Row],[Away_Actual]]&lt;Results[[#This Row],[away_spread]],1,0)</f>
        <v>1</v>
      </c>
    </row>
    <row r="1774" spans="1:10">
      <c r="A1774" s="17">
        <v>44924</v>
      </c>
      <c r="B1774" t="s">
        <v>86</v>
      </c>
      <c r="C1774">
        <v>77</v>
      </c>
      <c r="D1774">
        <v>245</v>
      </c>
      <c r="F1774">
        <v>81</v>
      </c>
      <c r="G1774">
        <v>-290</v>
      </c>
      <c r="H1774">
        <v>7</v>
      </c>
      <c r="I1774">
        <f>-(Results[[#This Row],[Away Final]]-Results[[#This Row],[Home Final]])</f>
        <v>4</v>
      </c>
      <c r="J1774">
        <f>IF(Results[[#This Row],[Away_Actual]]&lt;Results[[#This Row],[away_spread]],1,0)</f>
        <v>1</v>
      </c>
    </row>
    <row r="1775" spans="1:10">
      <c r="A1775" s="17">
        <v>44924</v>
      </c>
      <c r="B1775" t="s">
        <v>366</v>
      </c>
      <c r="C1775">
        <v>70</v>
      </c>
      <c r="D1775">
        <v>-310</v>
      </c>
      <c r="E1775" t="s">
        <v>115</v>
      </c>
      <c r="F1775">
        <v>53</v>
      </c>
      <c r="G1775">
        <v>260</v>
      </c>
      <c r="H1775">
        <v>-7</v>
      </c>
      <c r="I1775">
        <f>-(Results[[#This Row],[Away Final]]-Results[[#This Row],[Home Final]])</f>
        <v>-17</v>
      </c>
      <c r="J1775">
        <f>IF(Results[[#This Row],[Away_Actual]]&lt;Results[[#This Row],[away_spread]],1,0)</f>
        <v>1</v>
      </c>
    </row>
    <row r="1776" spans="1:10">
      <c r="A1776" s="17">
        <v>44924</v>
      </c>
      <c r="B1776" t="s">
        <v>120</v>
      </c>
      <c r="C1776">
        <v>63</v>
      </c>
      <c r="D1776">
        <v>375</v>
      </c>
      <c r="E1776" t="s">
        <v>329</v>
      </c>
      <c r="F1776">
        <v>83</v>
      </c>
      <c r="G1776">
        <v>-450</v>
      </c>
      <c r="H1776">
        <v>9.5</v>
      </c>
      <c r="I1776">
        <f>-(Results[[#This Row],[Away Final]]-Results[[#This Row],[Home Final]])</f>
        <v>20</v>
      </c>
      <c r="J1776">
        <f>IF(Results[[#This Row],[Away_Actual]]&lt;Results[[#This Row],[away_spread]],1,0)</f>
        <v>0</v>
      </c>
    </row>
    <row r="1777" spans="1:10">
      <c r="A1777" s="17">
        <v>44924</v>
      </c>
      <c r="B1777" t="s">
        <v>330</v>
      </c>
      <c r="C1777">
        <v>62</v>
      </c>
      <c r="D1777">
        <v>-145</v>
      </c>
      <c r="E1777" t="s">
        <v>328</v>
      </c>
      <c r="F1777">
        <v>70</v>
      </c>
      <c r="G1777">
        <v>125</v>
      </c>
      <c r="H1777">
        <v>-3</v>
      </c>
      <c r="I1777">
        <f>-(Results[[#This Row],[Away Final]]-Results[[#This Row],[Home Final]])</f>
        <v>8</v>
      </c>
      <c r="J1777">
        <f>IF(Results[[#This Row],[Away_Actual]]&lt;Results[[#This Row],[away_spread]],1,0)</f>
        <v>0</v>
      </c>
    </row>
    <row r="1778" spans="1:10">
      <c r="A1778" s="17">
        <v>44924</v>
      </c>
      <c r="B1778" t="s">
        <v>119</v>
      </c>
      <c r="C1778">
        <v>72</v>
      </c>
      <c r="D1778">
        <v>-155</v>
      </c>
      <c r="E1778" t="s">
        <v>297</v>
      </c>
      <c r="F1778">
        <v>82</v>
      </c>
      <c r="G1778">
        <v>135</v>
      </c>
      <c r="H1778">
        <v>-3</v>
      </c>
      <c r="I1778">
        <f>-(Results[[#This Row],[Away Final]]-Results[[#This Row],[Home Final]])</f>
        <v>10</v>
      </c>
      <c r="J1778">
        <f>IF(Results[[#This Row],[Away_Actual]]&lt;Results[[#This Row],[away_spread]],1,0)</f>
        <v>0</v>
      </c>
    </row>
    <row r="1779" spans="1:10">
      <c r="A1779" s="17">
        <v>44924</v>
      </c>
      <c r="B1779" t="s">
        <v>239</v>
      </c>
      <c r="C1779">
        <v>70</v>
      </c>
      <c r="D1779">
        <v>650</v>
      </c>
      <c r="E1779" t="s">
        <v>413</v>
      </c>
      <c r="F1779">
        <v>86</v>
      </c>
      <c r="G1779">
        <v>-1000</v>
      </c>
      <c r="H1779">
        <v>13.5</v>
      </c>
      <c r="I1779">
        <f>-(Results[[#This Row],[Away Final]]-Results[[#This Row],[Home Final]])</f>
        <v>16</v>
      </c>
      <c r="J1779">
        <f>IF(Results[[#This Row],[Away_Actual]]&lt;Results[[#This Row],[away_spread]],1,0)</f>
        <v>0</v>
      </c>
    </row>
    <row r="1780" spans="1:10">
      <c r="A1780" s="17">
        <v>44924</v>
      </c>
      <c r="B1780" t="s">
        <v>53</v>
      </c>
      <c r="C1780">
        <v>52</v>
      </c>
      <c r="D1780" t="s">
        <v>488</v>
      </c>
      <c r="E1780" t="s">
        <v>269</v>
      </c>
      <c r="F1780">
        <v>85</v>
      </c>
      <c r="G1780" t="s">
        <v>488</v>
      </c>
      <c r="H1780">
        <v>30.5</v>
      </c>
      <c r="I1780">
        <f>-(Results[[#This Row],[Away Final]]-Results[[#This Row],[Home Final]])</f>
        <v>33</v>
      </c>
      <c r="J1780">
        <f>IF(Results[[#This Row],[Away_Actual]]&lt;Results[[#This Row],[away_spread]],1,0)</f>
        <v>0</v>
      </c>
    </row>
    <row r="1781" spans="1:10">
      <c r="A1781" s="17">
        <v>44924</v>
      </c>
      <c r="B1781" t="s">
        <v>235</v>
      </c>
      <c r="C1781">
        <v>63</v>
      </c>
      <c r="D1781">
        <v>110</v>
      </c>
      <c r="E1781" t="s">
        <v>262</v>
      </c>
      <c r="F1781">
        <v>71</v>
      </c>
      <c r="G1781">
        <v>-130</v>
      </c>
      <c r="H1781">
        <v>2</v>
      </c>
      <c r="I1781">
        <f>-(Results[[#This Row],[Away Final]]-Results[[#This Row],[Home Final]])</f>
        <v>8</v>
      </c>
      <c r="J1781">
        <f>IF(Results[[#This Row],[Away_Actual]]&lt;Results[[#This Row],[away_spread]],1,0)</f>
        <v>0</v>
      </c>
    </row>
    <row r="1782" spans="1:10">
      <c r="A1782" s="17">
        <v>44924</v>
      </c>
      <c r="C1782">
        <v>64</v>
      </c>
      <c r="D1782">
        <v>1000</v>
      </c>
      <c r="E1782" t="s">
        <v>225</v>
      </c>
      <c r="F1782">
        <v>80</v>
      </c>
      <c r="G1782">
        <v>-2000</v>
      </c>
      <c r="H1782">
        <v>17.5</v>
      </c>
      <c r="I1782">
        <f>-(Results[[#This Row],[Away Final]]-Results[[#This Row],[Home Final]])</f>
        <v>16</v>
      </c>
      <c r="J1782">
        <f>IF(Results[[#This Row],[Away_Actual]]&lt;Results[[#This Row],[away_spread]],1,0)</f>
        <v>1</v>
      </c>
    </row>
    <row r="1783" spans="1:10">
      <c r="A1783" s="17">
        <v>44924</v>
      </c>
      <c r="B1783" t="s">
        <v>223</v>
      </c>
      <c r="C1783">
        <v>72</v>
      </c>
      <c r="D1783">
        <v>145</v>
      </c>
      <c r="E1783" t="s">
        <v>350</v>
      </c>
      <c r="F1783">
        <v>80</v>
      </c>
      <c r="G1783">
        <v>-165</v>
      </c>
      <c r="H1783">
        <v>3.5</v>
      </c>
      <c r="I1783">
        <f>-(Results[[#This Row],[Away Final]]-Results[[#This Row],[Home Final]])</f>
        <v>8</v>
      </c>
      <c r="J1783">
        <f>IF(Results[[#This Row],[Away_Actual]]&lt;Results[[#This Row],[away_spread]],1,0)</f>
        <v>0</v>
      </c>
    </row>
    <row r="1784" spans="1:10">
      <c r="A1784" s="17">
        <v>44924</v>
      </c>
      <c r="B1784" t="s">
        <v>99</v>
      </c>
      <c r="C1784">
        <v>49</v>
      </c>
      <c r="D1784" t="s">
        <v>488</v>
      </c>
      <c r="E1784" t="s">
        <v>226</v>
      </c>
      <c r="F1784">
        <v>82</v>
      </c>
      <c r="G1784" t="s">
        <v>488</v>
      </c>
      <c r="H1784">
        <v>36.5</v>
      </c>
      <c r="I1784">
        <f>-(Results[[#This Row],[Away Final]]-Results[[#This Row],[Home Final]])</f>
        <v>33</v>
      </c>
      <c r="J1784">
        <f>IF(Results[[#This Row],[Away_Actual]]&lt;Results[[#This Row],[away_spread]],1,0)</f>
        <v>1</v>
      </c>
    </row>
    <row r="1785" spans="1:10">
      <c r="A1785" s="17">
        <v>44924</v>
      </c>
      <c r="B1785" t="s">
        <v>238</v>
      </c>
      <c r="C1785">
        <v>69</v>
      </c>
      <c r="D1785">
        <v>-450</v>
      </c>
      <c r="E1785" t="s">
        <v>224</v>
      </c>
      <c r="F1785">
        <v>61</v>
      </c>
      <c r="G1785">
        <v>375</v>
      </c>
      <c r="H1785">
        <v>-9</v>
      </c>
      <c r="I1785">
        <f>-(Results[[#This Row],[Away Final]]-Results[[#This Row],[Home Final]])</f>
        <v>-8</v>
      </c>
      <c r="J1785">
        <f>IF(Results[[#This Row],[Away_Actual]]&lt;Results[[#This Row],[away_spread]],1,0)</f>
        <v>0</v>
      </c>
    </row>
    <row r="1786" spans="1:10">
      <c r="A1786" s="17">
        <v>44924</v>
      </c>
      <c r="B1786" t="s">
        <v>55</v>
      </c>
      <c r="C1786">
        <v>46</v>
      </c>
      <c r="D1786" t="s">
        <v>488</v>
      </c>
      <c r="E1786" t="s">
        <v>384</v>
      </c>
      <c r="F1786">
        <v>60</v>
      </c>
      <c r="G1786" t="s">
        <v>488</v>
      </c>
      <c r="H1786">
        <v>30</v>
      </c>
      <c r="I1786">
        <f>-(Results[[#This Row],[Away Final]]-Results[[#This Row],[Home Final]])</f>
        <v>14</v>
      </c>
      <c r="J1786">
        <f>IF(Results[[#This Row],[Away_Actual]]&lt;Results[[#This Row],[away_spread]],1,0)</f>
        <v>1</v>
      </c>
    </row>
    <row r="1787" spans="1:10">
      <c r="A1787" s="17">
        <v>44924</v>
      </c>
      <c r="B1787" t="s">
        <v>146</v>
      </c>
      <c r="C1787">
        <v>66</v>
      </c>
      <c r="D1787">
        <v>240</v>
      </c>
      <c r="E1787" t="s">
        <v>81</v>
      </c>
      <c r="F1787">
        <v>74</v>
      </c>
      <c r="G1787">
        <v>-280</v>
      </c>
      <c r="H1787">
        <v>6.5</v>
      </c>
      <c r="I1787">
        <f>-(Results[[#This Row],[Away Final]]-Results[[#This Row],[Home Final]])</f>
        <v>8</v>
      </c>
      <c r="J1787">
        <f>IF(Results[[#This Row],[Away_Actual]]&lt;Results[[#This Row],[away_spread]],1,0)</f>
        <v>0</v>
      </c>
    </row>
    <row r="1788" spans="1:10">
      <c r="A1788" s="17">
        <v>44924</v>
      </c>
      <c r="B1788" t="s">
        <v>148</v>
      </c>
      <c r="C1788">
        <v>85</v>
      </c>
      <c r="D1788">
        <v>350</v>
      </c>
      <c r="E1788" t="s">
        <v>147</v>
      </c>
      <c r="F1788">
        <v>83</v>
      </c>
      <c r="G1788">
        <v>-420</v>
      </c>
      <c r="H1788">
        <v>9</v>
      </c>
      <c r="I1788">
        <f>-(Results[[#This Row],[Away Final]]-Results[[#This Row],[Home Final]])</f>
        <v>-2</v>
      </c>
      <c r="J1788">
        <f>IF(Results[[#This Row],[Away_Actual]]&lt;Results[[#This Row],[away_spread]],1,0)</f>
        <v>1</v>
      </c>
    </row>
    <row r="1789" spans="1:10">
      <c r="A1789" s="17">
        <v>44924</v>
      </c>
      <c r="B1789" t="s">
        <v>260</v>
      </c>
      <c r="C1789">
        <v>73</v>
      </c>
      <c r="D1789">
        <v>115</v>
      </c>
      <c r="E1789" t="s">
        <v>218</v>
      </c>
      <c r="F1789">
        <v>70</v>
      </c>
      <c r="G1789">
        <v>-135</v>
      </c>
      <c r="H1789">
        <v>2</v>
      </c>
      <c r="I1789">
        <f>-(Results[[#This Row],[Away Final]]-Results[[#This Row],[Home Final]])</f>
        <v>-3</v>
      </c>
      <c r="J1789">
        <f>IF(Results[[#This Row],[Away_Actual]]&lt;Results[[#This Row],[away_spread]],1,0)</f>
        <v>1</v>
      </c>
    </row>
    <row r="1790" spans="1:10">
      <c r="A1790" s="17">
        <v>44924</v>
      </c>
      <c r="B1790" t="s">
        <v>128</v>
      </c>
      <c r="C1790">
        <v>59</v>
      </c>
      <c r="D1790" t="s">
        <v>488</v>
      </c>
      <c r="E1790" t="s">
        <v>268</v>
      </c>
      <c r="F1790">
        <v>90</v>
      </c>
      <c r="G1790" t="s">
        <v>488</v>
      </c>
      <c r="H1790">
        <v>27</v>
      </c>
      <c r="I1790">
        <f>-(Results[[#This Row],[Away Final]]-Results[[#This Row],[Home Final]])</f>
        <v>31</v>
      </c>
      <c r="J1790">
        <f>IF(Results[[#This Row],[Away_Actual]]&lt;Results[[#This Row],[away_spread]],1,0)</f>
        <v>0</v>
      </c>
    </row>
    <row r="1791" spans="1:10">
      <c r="A1791" s="17">
        <v>44924</v>
      </c>
      <c r="B1791" t="s">
        <v>348</v>
      </c>
      <c r="C1791">
        <v>58</v>
      </c>
      <c r="D1791">
        <v>120</v>
      </c>
      <c r="E1791" t="s">
        <v>298</v>
      </c>
      <c r="F1791">
        <v>62</v>
      </c>
      <c r="G1791">
        <v>-140</v>
      </c>
      <c r="H1791">
        <v>2</v>
      </c>
      <c r="I1791">
        <f>-(Results[[#This Row],[Away Final]]-Results[[#This Row],[Home Final]])</f>
        <v>4</v>
      </c>
      <c r="J1791">
        <f>IF(Results[[#This Row],[Away_Actual]]&lt;Results[[#This Row],[away_spread]],1,0)</f>
        <v>0</v>
      </c>
    </row>
    <row r="1792" spans="1:10">
      <c r="A1792" s="17">
        <v>44924</v>
      </c>
      <c r="B1792" t="s">
        <v>331</v>
      </c>
      <c r="C1792">
        <v>73</v>
      </c>
      <c r="D1792">
        <v>155</v>
      </c>
      <c r="E1792" t="s">
        <v>347</v>
      </c>
      <c r="F1792">
        <v>87</v>
      </c>
      <c r="G1792">
        <v>-175</v>
      </c>
      <c r="H1792">
        <v>4</v>
      </c>
      <c r="I1792">
        <f>-(Results[[#This Row],[Away Final]]-Results[[#This Row],[Home Final]])</f>
        <v>14</v>
      </c>
      <c r="J1792">
        <f>IF(Results[[#This Row],[Away_Actual]]&lt;Results[[#This Row],[away_spread]],1,0)</f>
        <v>0</v>
      </c>
    </row>
    <row r="1793" spans="1:10">
      <c r="A1793" s="17">
        <v>44924</v>
      </c>
      <c r="B1793" t="s">
        <v>261</v>
      </c>
      <c r="C1793">
        <v>74</v>
      </c>
      <c r="D1793">
        <v>175</v>
      </c>
      <c r="E1793" t="s">
        <v>237</v>
      </c>
      <c r="F1793">
        <v>67</v>
      </c>
      <c r="G1793">
        <v>-200</v>
      </c>
      <c r="H1793">
        <v>4.5</v>
      </c>
      <c r="I1793">
        <f>-(Results[[#This Row],[Away Final]]-Results[[#This Row],[Home Final]])</f>
        <v>-7</v>
      </c>
      <c r="J1793">
        <f>IF(Results[[#This Row],[Away_Actual]]&lt;Results[[#This Row],[away_spread]],1,0)</f>
        <v>1</v>
      </c>
    </row>
    <row r="1794" spans="1:10">
      <c r="A1794" s="17">
        <v>44924</v>
      </c>
      <c r="B1794" t="s">
        <v>273</v>
      </c>
      <c r="C1794">
        <v>80</v>
      </c>
      <c r="D1794">
        <v>-120</v>
      </c>
      <c r="E1794" t="s">
        <v>50</v>
      </c>
      <c r="F1794">
        <v>76</v>
      </c>
      <c r="G1794">
        <v>100</v>
      </c>
      <c r="H1794">
        <v>-1.5</v>
      </c>
      <c r="I1794">
        <f>-(Results[[#This Row],[Away Final]]-Results[[#This Row],[Home Final]])</f>
        <v>-4</v>
      </c>
      <c r="J1794">
        <f>IF(Results[[#This Row],[Away_Actual]]&lt;Results[[#This Row],[away_spread]],1,0)</f>
        <v>1</v>
      </c>
    </row>
    <row r="1795" spans="1:10">
      <c r="A1795" s="17">
        <v>44924</v>
      </c>
      <c r="C1795">
        <v>70</v>
      </c>
      <c r="D1795">
        <v>-150</v>
      </c>
      <c r="E1795" t="s">
        <v>167</v>
      </c>
      <c r="F1795">
        <v>75</v>
      </c>
      <c r="G1795">
        <v>130</v>
      </c>
      <c r="H1795">
        <v>-3</v>
      </c>
      <c r="I1795">
        <f>-(Results[[#This Row],[Away Final]]-Results[[#This Row],[Home Final]])</f>
        <v>5</v>
      </c>
      <c r="J1795">
        <f>IF(Results[[#This Row],[Away_Actual]]&lt;Results[[#This Row],[away_spread]],1,0)</f>
        <v>0</v>
      </c>
    </row>
    <row r="1796" spans="1:10">
      <c r="A1796" s="17">
        <v>44924</v>
      </c>
      <c r="B1796" t="s">
        <v>23</v>
      </c>
      <c r="C1796">
        <v>68</v>
      </c>
      <c r="D1796">
        <v>-330</v>
      </c>
      <c r="E1796" t="s">
        <v>332</v>
      </c>
      <c r="F1796">
        <v>76</v>
      </c>
      <c r="G1796">
        <v>270</v>
      </c>
      <c r="H1796">
        <v>-7.5</v>
      </c>
      <c r="I1796">
        <f>-(Results[[#This Row],[Away Final]]-Results[[#This Row],[Home Final]])</f>
        <v>8</v>
      </c>
      <c r="J1796">
        <f>IF(Results[[#This Row],[Away_Actual]]&lt;Results[[#This Row],[away_spread]],1,0)</f>
        <v>0</v>
      </c>
    </row>
    <row r="1797" spans="1:10">
      <c r="A1797" s="17">
        <v>44924</v>
      </c>
      <c r="B1797" t="s">
        <v>275</v>
      </c>
      <c r="C1797">
        <v>63</v>
      </c>
      <c r="D1797">
        <v>1400</v>
      </c>
      <c r="E1797" t="s">
        <v>234</v>
      </c>
      <c r="F1797">
        <v>61</v>
      </c>
      <c r="G1797">
        <v>-4000</v>
      </c>
      <c r="H1797">
        <v>21.5</v>
      </c>
      <c r="I1797">
        <f>-(Results[[#This Row],[Away Final]]-Results[[#This Row],[Home Final]])</f>
        <v>-2</v>
      </c>
      <c r="J1797">
        <f>IF(Results[[#This Row],[Away_Actual]]&lt;Results[[#This Row],[away_spread]],1,0)</f>
        <v>1</v>
      </c>
    </row>
    <row r="1798" spans="1:10">
      <c r="A1798" s="17">
        <v>44924</v>
      </c>
      <c r="C1798">
        <v>69</v>
      </c>
      <c r="D1798">
        <v>750</v>
      </c>
      <c r="E1798" t="s">
        <v>102</v>
      </c>
      <c r="F1798">
        <v>91</v>
      </c>
      <c r="G1798">
        <v>-1200</v>
      </c>
      <c r="H1798">
        <v>14</v>
      </c>
      <c r="I1798">
        <f>-(Results[[#This Row],[Away Final]]-Results[[#This Row],[Home Final]])</f>
        <v>22</v>
      </c>
      <c r="J1798">
        <f>IF(Results[[#This Row],[Away_Actual]]&lt;Results[[#This Row],[away_spread]],1,0)</f>
        <v>0</v>
      </c>
    </row>
    <row r="1799" spans="1:10">
      <c r="A1799" s="17">
        <v>44924</v>
      </c>
      <c r="B1799" t="s">
        <v>359</v>
      </c>
      <c r="C1799">
        <v>87</v>
      </c>
      <c r="D1799">
        <v>110</v>
      </c>
      <c r="E1799" t="s">
        <v>353</v>
      </c>
      <c r="F1799">
        <v>73</v>
      </c>
      <c r="G1799">
        <v>-130</v>
      </c>
      <c r="H1799">
        <v>1.5</v>
      </c>
      <c r="I1799">
        <f>-(Results[[#This Row],[Away Final]]-Results[[#This Row],[Home Final]])</f>
        <v>-14</v>
      </c>
      <c r="J1799">
        <f>IF(Results[[#This Row],[Away_Actual]]&lt;Results[[#This Row],[away_spread]],1,0)</f>
        <v>1</v>
      </c>
    </row>
    <row r="1800" spans="1:10">
      <c r="A1800" s="17">
        <v>44924</v>
      </c>
      <c r="B1800" t="s">
        <v>346</v>
      </c>
      <c r="C1800">
        <v>50</v>
      </c>
      <c r="D1800">
        <v>-175</v>
      </c>
      <c r="E1800" t="s">
        <v>317</v>
      </c>
      <c r="F1800">
        <v>66</v>
      </c>
      <c r="G1800">
        <v>155</v>
      </c>
      <c r="H1800">
        <v>-4</v>
      </c>
      <c r="I1800">
        <f>-(Results[[#This Row],[Away Final]]-Results[[#This Row],[Home Final]])</f>
        <v>16</v>
      </c>
      <c r="J1800">
        <f>IF(Results[[#This Row],[Away_Actual]]&lt;Results[[#This Row],[away_spread]],1,0)</f>
        <v>0</v>
      </c>
    </row>
    <row r="1801" spans="1:10">
      <c r="A1801" s="17">
        <v>44924</v>
      </c>
      <c r="C1801">
        <v>76</v>
      </c>
      <c r="D1801">
        <v>-160</v>
      </c>
      <c r="E1801" t="s">
        <v>351</v>
      </c>
      <c r="F1801">
        <v>77</v>
      </c>
      <c r="G1801">
        <v>140</v>
      </c>
      <c r="H1801">
        <v>-3.5</v>
      </c>
      <c r="I1801">
        <f>-(Results[[#This Row],[Away Final]]-Results[[#This Row],[Home Final]])</f>
        <v>1</v>
      </c>
      <c r="J1801">
        <f>IF(Results[[#This Row],[Away_Actual]]&lt;Results[[#This Row],[away_spread]],1,0)</f>
        <v>0</v>
      </c>
    </row>
    <row r="1802" spans="1:10">
      <c r="A1802" s="17">
        <v>44924</v>
      </c>
      <c r="B1802" t="s">
        <v>168</v>
      </c>
      <c r="C1802">
        <v>59</v>
      </c>
      <c r="D1802">
        <v>800</v>
      </c>
      <c r="E1802" t="s">
        <v>398</v>
      </c>
      <c r="F1802">
        <v>76</v>
      </c>
      <c r="G1802">
        <v>-1400</v>
      </c>
      <c r="H1802">
        <v>14.5</v>
      </c>
      <c r="I1802">
        <f>-(Results[[#This Row],[Away Final]]-Results[[#This Row],[Home Final]])</f>
        <v>17</v>
      </c>
      <c r="J1802">
        <f>IF(Results[[#This Row],[Away_Actual]]&lt;Results[[#This Row],[away_spread]],1,0)</f>
        <v>0</v>
      </c>
    </row>
    <row r="1803" spans="1:10">
      <c r="A1803" s="17">
        <v>44924</v>
      </c>
      <c r="B1803" t="s">
        <v>333</v>
      </c>
      <c r="C1803">
        <v>62</v>
      </c>
      <c r="D1803">
        <v>1200</v>
      </c>
      <c r="E1803" t="s">
        <v>257</v>
      </c>
      <c r="F1803">
        <v>85</v>
      </c>
      <c r="G1803">
        <v>-3000</v>
      </c>
      <c r="H1803">
        <v>19.5</v>
      </c>
      <c r="I1803">
        <f>-(Results[[#This Row],[Away Final]]-Results[[#This Row],[Home Final]])</f>
        <v>23</v>
      </c>
      <c r="J1803">
        <f>IF(Results[[#This Row],[Away_Actual]]&lt;Results[[#This Row],[away_spread]],1,0)</f>
        <v>0</v>
      </c>
    </row>
    <row r="1804" spans="1:10">
      <c r="A1804" s="17">
        <v>44924</v>
      </c>
      <c r="B1804" t="s">
        <v>171</v>
      </c>
      <c r="C1804">
        <v>61</v>
      </c>
      <c r="D1804">
        <v>115</v>
      </c>
      <c r="E1804" t="s">
        <v>397</v>
      </c>
      <c r="F1804">
        <v>83</v>
      </c>
      <c r="G1804">
        <v>-135</v>
      </c>
      <c r="H1804">
        <v>2</v>
      </c>
      <c r="I1804">
        <f>-(Results[[#This Row],[Away Final]]-Results[[#This Row],[Home Final]])</f>
        <v>22</v>
      </c>
      <c r="J1804">
        <f>IF(Results[[#This Row],[Away_Actual]]&lt;Results[[#This Row],[away_spread]],1,0)</f>
        <v>0</v>
      </c>
    </row>
    <row r="1805" spans="1:10">
      <c r="A1805" s="17">
        <v>44924</v>
      </c>
      <c r="B1805" t="s">
        <v>367</v>
      </c>
      <c r="C1805">
        <v>81</v>
      </c>
      <c r="D1805">
        <v>210</v>
      </c>
      <c r="E1805" t="s">
        <v>160</v>
      </c>
      <c r="F1805">
        <v>78</v>
      </c>
      <c r="G1805">
        <v>-250</v>
      </c>
      <c r="H1805">
        <v>6</v>
      </c>
      <c r="I1805">
        <f>-(Results[[#This Row],[Away Final]]-Results[[#This Row],[Home Final]])</f>
        <v>-3</v>
      </c>
      <c r="J1805">
        <f>IF(Results[[#This Row],[Away_Actual]]&lt;Results[[#This Row],[away_spread]],1,0)</f>
        <v>1</v>
      </c>
    </row>
    <row r="1806" spans="1:10">
      <c r="A1806" s="17">
        <v>44924</v>
      </c>
      <c r="C1806">
        <v>67</v>
      </c>
      <c r="D1806">
        <v>125</v>
      </c>
      <c r="E1806" t="s">
        <v>159</v>
      </c>
      <c r="F1806">
        <v>82</v>
      </c>
      <c r="G1806">
        <v>-145</v>
      </c>
      <c r="H1806">
        <v>2.5</v>
      </c>
      <c r="I1806">
        <f>-(Results[[#This Row],[Away Final]]-Results[[#This Row],[Home Final]])</f>
        <v>15</v>
      </c>
      <c r="J1806">
        <f>IF(Results[[#This Row],[Away_Actual]]&lt;Results[[#This Row],[away_spread]],1,0)</f>
        <v>0</v>
      </c>
    </row>
    <row r="1807" spans="1:10">
      <c r="A1807" s="17">
        <v>44924</v>
      </c>
      <c r="C1807">
        <v>67</v>
      </c>
      <c r="D1807">
        <v>125</v>
      </c>
      <c r="E1807" t="s">
        <v>684</v>
      </c>
      <c r="F1807">
        <v>82</v>
      </c>
      <c r="G1807">
        <v>-145</v>
      </c>
      <c r="H1807">
        <v>2.5</v>
      </c>
      <c r="I1807">
        <f>-(Results[[#This Row],[Away Final]]-Results[[#This Row],[Home Final]])</f>
        <v>15</v>
      </c>
      <c r="J1807">
        <f>IF(Results[[#This Row],[Away_Actual]]&lt;Results[[#This Row],[away_spread]],1,0)</f>
        <v>0</v>
      </c>
    </row>
    <row r="1808" spans="1:10">
      <c r="A1808" s="17">
        <v>44924</v>
      </c>
      <c r="B1808" t="s">
        <v>79</v>
      </c>
      <c r="C1808">
        <v>50</v>
      </c>
      <c r="D1808">
        <v>475</v>
      </c>
      <c r="E1808" t="s">
        <v>355</v>
      </c>
      <c r="F1808">
        <v>62</v>
      </c>
      <c r="G1808">
        <v>-650</v>
      </c>
      <c r="H1808">
        <v>11.5</v>
      </c>
      <c r="I1808">
        <f>-(Results[[#This Row],[Away Final]]-Results[[#This Row],[Home Final]])</f>
        <v>12</v>
      </c>
      <c r="J1808">
        <f>IF(Results[[#This Row],[Away_Actual]]&lt;Results[[#This Row],[away_spread]],1,0)</f>
        <v>0</v>
      </c>
    </row>
    <row r="1809" spans="1:10">
      <c r="A1809" s="17">
        <v>44924</v>
      </c>
      <c r="B1809" t="s">
        <v>64</v>
      </c>
      <c r="C1809">
        <v>58</v>
      </c>
      <c r="D1809">
        <v>750</v>
      </c>
      <c r="E1809" t="s">
        <v>316</v>
      </c>
      <c r="F1809">
        <v>63</v>
      </c>
      <c r="G1809">
        <v>-1200</v>
      </c>
      <c r="H1809">
        <v>13.5</v>
      </c>
      <c r="I1809">
        <f>-(Results[[#This Row],[Away Final]]-Results[[#This Row],[Home Final]])</f>
        <v>5</v>
      </c>
      <c r="J1809">
        <f>IF(Results[[#This Row],[Away_Actual]]&lt;Results[[#This Row],[away_spread]],1,0)</f>
        <v>1</v>
      </c>
    </row>
    <row r="1810" spans="1:10">
      <c r="A1810" s="17">
        <v>44924</v>
      </c>
      <c r="B1810" t="s">
        <v>77</v>
      </c>
      <c r="C1810">
        <v>72</v>
      </c>
      <c r="D1810">
        <v>-200</v>
      </c>
      <c r="E1810" t="s">
        <v>139</v>
      </c>
      <c r="F1810">
        <v>47</v>
      </c>
      <c r="G1810">
        <v>175</v>
      </c>
      <c r="H1810">
        <v>-5</v>
      </c>
      <c r="I1810">
        <f>-(Results[[#This Row],[Away Final]]-Results[[#This Row],[Home Final]])</f>
        <v>-25</v>
      </c>
      <c r="J1810">
        <f>IF(Results[[#This Row],[Away_Actual]]&lt;Results[[#This Row],[away_spread]],1,0)</f>
        <v>1</v>
      </c>
    </row>
    <row r="1811" spans="1:10">
      <c r="A1811" s="17">
        <v>44924</v>
      </c>
      <c r="B1811" t="s">
        <v>25</v>
      </c>
      <c r="C1811">
        <v>60</v>
      </c>
      <c r="D1811">
        <v>450</v>
      </c>
      <c r="E1811" t="s">
        <v>166</v>
      </c>
      <c r="F1811">
        <v>57</v>
      </c>
      <c r="G1811">
        <v>-600</v>
      </c>
      <c r="H1811">
        <v>10.5</v>
      </c>
      <c r="I1811">
        <f>-(Results[[#This Row],[Away Final]]-Results[[#This Row],[Home Final]])</f>
        <v>-3</v>
      </c>
      <c r="J1811">
        <f>IF(Results[[#This Row],[Away_Actual]]&lt;Results[[#This Row],[away_spread]],1,0)</f>
        <v>1</v>
      </c>
    </row>
    <row r="1812" spans="1:10">
      <c r="A1812" s="17">
        <v>44924</v>
      </c>
      <c r="B1812" t="s">
        <v>165</v>
      </c>
      <c r="C1812">
        <v>53</v>
      </c>
      <c r="D1812">
        <v>400</v>
      </c>
      <c r="E1812" t="s">
        <v>24</v>
      </c>
      <c r="F1812">
        <v>79</v>
      </c>
      <c r="G1812">
        <v>-500</v>
      </c>
      <c r="H1812">
        <v>10</v>
      </c>
      <c r="I1812">
        <f>-(Results[[#This Row],[Away Final]]-Results[[#This Row],[Home Final]])</f>
        <v>26</v>
      </c>
      <c r="J1812">
        <f>IF(Results[[#This Row],[Away_Actual]]&lt;Results[[#This Row],[away_spread]],1,0)</f>
        <v>0</v>
      </c>
    </row>
    <row r="1813" spans="1:10">
      <c r="A1813" s="17">
        <v>44924</v>
      </c>
      <c r="B1813" t="s">
        <v>173</v>
      </c>
      <c r="C1813">
        <v>64</v>
      </c>
      <c r="D1813">
        <v>130</v>
      </c>
      <c r="E1813" t="s">
        <v>144</v>
      </c>
      <c r="F1813">
        <v>78</v>
      </c>
      <c r="G1813">
        <v>-150</v>
      </c>
      <c r="H1813">
        <v>2.5</v>
      </c>
      <c r="I1813">
        <f>-(Results[[#This Row],[Away Final]]-Results[[#This Row],[Home Final]])</f>
        <v>14</v>
      </c>
      <c r="J1813">
        <f>IF(Results[[#This Row],[Away_Actual]]&lt;Results[[#This Row],[away_spread]],1,0)</f>
        <v>0</v>
      </c>
    </row>
    <row r="1814" spans="1:10">
      <c r="A1814" s="17">
        <v>44924</v>
      </c>
      <c r="B1814" t="s">
        <v>337</v>
      </c>
      <c r="C1814">
        <v>72</v>
      </c>
      <c r="D1814">
        <v>135</v>
      </c>
      <c r="E1814" t="s">
        <v>219</v>
      </c>
      <c r="F1814">
        <v>52</v>
      </c>
      <c r="G1814">
        <v>-155</v>
      </c>
      <c r="H1814">
        <v>3</v>
      </c>
      <c r="I1814">
        <f>-(Results[[#This Row],[Away Final]]-Results[[#This Row],[Home Final]])</f>
        <v>-20</v>
      </c>
      <c r="J1814">
        <f>IF(Results[[#This Row],[Away_Actual]]&lt;Results[[#This Row],[away_spread]],1,0)</f>
        <v>1</v>
      </c>
    </row>
    <row r="1815" spans="1:10">
      <c r="A1815" s="17">
        <v>44924</v>
      </c>
      <c r="B1815" t="s">
        <v>28</v>
      </c>
      <c r="C1815">
        <v>63</v>
      </c>
      <c r="D1815">
        <v>-215</v>
      </c>
      <c r="E1815" t="s">
        <v>30</v>
      </c>
      <c r="F1815">
        <v>47</v>
      </c>
      <c r="G1815">
        <v>185</v>
      </c>
      <c r="H1815">
        <v>-5</v>
      </c>
      <c r="I1815">
        <f>-(Results[[#This Row],[Away Final]]-Results[[#This Row],[Home Final]])</f>
        <v>-16</v>
      </c>
      <c r="J1815">
        <f>IF(Results[[#This Row],[Away_Actual]]&lt;Results[[#This Row],[away_spread]],1,0)</f>
        <v>1</v>
      </c>
    </row>
    <row r="1816" spans="1:10">
      <c r="A1816" s="17">
        <v>44924</v>
      </c>
      <c r="B1816" t="s">
        <v>33</v>
      </c>
      <c r="C1816">
        <v>64</v>
      </c>
      <c r="D1816">
        <v>300</v>
      </c>
      <c r="F1816">
        <v>71</v>
      </c>
      <c r="G1816">
        <v>-360</v>
      </c>
      <c r="H1816">
        <v>8</v>
      </c>
      <c r="I1816">
        <f>-(Results[[#This Row],[Away Final]]-Results[[#This Row],[Home Final]])</f>
        <v>7</v>
      </c>
      <c r="J1816">
        <f>IF(Results[[#This Row],[Away_Actual]]&lt;Results[[#This Row],[away_spread]],1,0)</f>
        <v>1</v>
      </c>
    </row>
    <row r="1817" spans="1:10">
      <c r="A1817" s="17">
        <v>44924</v>
      </c>
      <c r="B1817" t="s">
        <v>267</v>
      </c>
      <c r="C1817">
        <v>76</v>
      </c>
      <c r="D1817">
        <v>155</v>
      </c>
      <c r="E1817" t="s">
        <v>504</v>
      </c>
      <c r="F1817">
        <v>83</v>
      </c>
      <c r="G1817">
        <v>-175</v>
      </c>
      <c r="H1817">
        <v>4</v>
      </c>
      <c r="I1817">
        <f>-(Results[[#This Row],[Away Final]]-Results[[#This Row],[Home Final]])</f>
        <v>7</v>
      </c>
      <c r="J1817">
        <f>IF(Results[[#This Row],[Away_Actual]]&lt;Results[[#This Row],[away_spread]],1,0)</f>
        <v>0</v>
      </c>
    </row>
    <row r="1818" spans="1:10">
      <c r="A1818" s="17">
        <v>44924</v>
      </c>
      <c r="B1818" t="s">
        <v>213</v>
      </c>
      <c r="C1818">
        <v>59</v>
      </c>
      <c r="D1818">
        <v>450</v>
      </c>
      <c r="E1818" t="s">
        <v>82</v>
      </c>
      <c r="F1818">
        <v>71</v>
      </c>
      <c r="G1818">
        <v>-600</v>
      </c>
      <c r="H1818">
        <v>10.5</v>
      </c>
      <c r="I1818">
        <f>-(Results[[#This Row],[Away Final]]-Results[[#This Row],[Home Final]])</f>
        <v>12</v>
      </c>
      <c r="J1818">
        <f>IF(Results[[#This Row],[Away_Actual]]&lt;Results[[#This Row],[away_spread]],1,0)</f>
        <v>0</v>
      </c>
    </row>
    <row r="1819" spans="1:10">
      <c r="A1819" s="17">
        <v>44924</v>
      </c>
      <c r="B1819" t="s">
        <v>32</v>
      </c>
      <c r="C1819">
        <v>84</v>
      </c>
      <c r="D1819">
        <v>-110</v>
      </c>
      <c r="E1819" t="s">
        <v>352</v>
      </c>
      <c r="F1819">
        <v>92</v>
      </c>
      <c r="G1819">
        <v>-110</v>
      </c>
      <c r="H1819">
        <v>0</v>
      </c>
      <c r="I1819">
        <f>-(Results[[#This Row],[Away Final]]-Results[[#This Row],[Home Final]])</f>
        <v>8</v>
      </c>
      <c r="J1819">
        <f>IF(Results[[#This Row],[Away_Actual]]&lt;Results[[#This Row],[away_spread]],1,0)</f>
        <v>0</v>
      </c>
    </row>
    <row r="1820" spans="1:10">
      <c r="A1820" s="17">
        <v>44924</v>
      </c>
      <c r="B1820" t="s">
        <v>172</v>
      </c>
      <c r="C1820">
        <v>71</v>
      </c>
      <c r="D1820">
        <v>210</v>
      </c>
      <c r="E1820" t="s">
        <v>170</v>
      </c>
      <c r="F1820">
        <v>85</v>
      </c>
      <c r="G1820">
        <v>-250</v>
      </c>
      <c r="H1820">
        <v>6</v>
      </c>
      <c r="I1820">
        <f>-(Results[[#This Row],[Away Final]]-Results[[#This Row],[Home Final]])</f>
        <v>14</v>
      </c>
      <c r="J1820">
        <f>IF(Results[[#This Row],[Away_Actual]]&lt;Results[[#This Row],[away_spread]],1,0)</f>
        <v>0</v>
      </c>
    </row>
    <row r="1821" spans="1:10">
      <c r="A1821" s="17">
        <v>44924</v>
      </c>
      <c r="B1821" t="s">
        <v>163</v>
      </c>
      <c r="C1821">
        <v>63</v>
      </c>
      <c r="D1821">
        <v>250</v>
      </c>
      <c r="F1821">
        <v>70</v>
      </c>
      <c r="G1821">
        <v>-300</v>
      </c>
      <c r="H1821">
        <v>7</v>
      </c>
      <c r="I1821">
        <f>-(Results[[#This Row],[Away Final]]-Results[[#This Row],[Home Final]])</f>
        <v>7</v>
      </c>
      <c r="J1821">
        <f>IF(Results[[#This Row],[Away_Actual]]&lt;Results[[#This Row],[away_spread]],1,0)</f>
        <v>0</v>
      </c>
    </row>
    <row r="1822" spans="1:10">
      <c r="A1822" s="17">
        <v>44924</v>
      </c>
      <c r="B1822" t="s">
        <v>371</v>
      </c>
      <c r="C1822">
        <v>92</v>
      </c>
      <c r="D1822">
        <v>-1000</v>
      </c>
      <c r="E1822" t="s">
        <v>686</v>
      </c>
      <c r="F1822">
        <v>89</v>
      </c>
      <c r="G1822">
        <v>650</v>
      </c>
      <c r="H1822">
        <v>-13</v>
      </c>
      <c r="I1822">
        <f>-(Results[[#This Row],[Away Final]]-Results[[#This Row],[Home Final]])</f>
        <v>-3</v>
      </c>
      <c r="J1822">
        <f>IF(Results[[#This Row],[Away_Actual]]&lt;Results[[#This Row],[away_spread]],1,0)</f>
        <v>0</v>
      </c>
    </row>
    <row r="1823" spans="1:10">
      <c r="A1823" s="17">
        <v>44924</v>
      </c>
      <c r="B1823" t="s">
        <v>212</v>
      </c>
      <c r="C1823">
        <v>59</v>
      </c>
      <c r="D1823">
        <v>200</v>
      </c>
      <c r="E1823" t="s">
        <v>183</v>
      </c>
      <c r="F1823">
        <v>73</v>
      </c>
      <c r="G1823">
        <v>-240</v>
      </c>
      <c r="H1823">
        <v>6</v>
      </c>
      <c r="I1823">
        <f>-(Results[[#This Row],[Away Final]]-Results[[#This Row],[Home Final]])</f>
        <v>14</v>
      </c>
      <c r="J1823">
        <f>IF(Results[[#This Row],[Away_Actual]]&lt;Results[[#This Row],[away_spread]],1,0)</f>
        <v>0</v>
      </c>
    </row>
    <row r="1824" spans="1:10">
      <c r="A1824" s="17">
        <v>44924</v>
      </c>
      <c r="B1824" t="s">
        <v>306</v>
      </c>
      <c r="C1824">
        <v>86</v>
      </c>
      <c r="D1824">
        <v>850</v>
      </c>
      <c r="E1824" t="s">
        <v>227</v>
      </c>
      <c r="F1824">
        <v>93</v>
      </c>
      <c r="G1824">
        <v>-1500</v>
      </c>
      <c r="H1824">
        <v>15</v>
      </c>
      <c r="I1824">
        <f>-(Results[[#This Row],[Away Final]]-Results[[#This Row],[Home Final]])</f>
        <v>7</v>
      </c>
      <c r="J1824">
        <f>IF(Results[[#This Row],[Away_Actual]]&lt;Results[[#This Row],[away_spread]],1,0)</f>
        <v>1</v>
      </c>
    </row>
    <row r="1825" spans="1:10">
      <c r="A1825" s="17">
        <v>44924</v>
      </c>
      <c r="B1825" t="s">
        <v>118</v>
      </c>
      <c r="C1825">
        <v>64</v>
      </c>
      <c r="D1825">
        <v>110</v>
      </c>
      <c r="E1825" t="s">
        <v>182</v>
      </c>
      <c r="F1825">
        <v>80</v>
      </c>
      <c r="G1825">
        <v>-130</v>
      </c>
      <c r="H1825">
        <v>2</v>
      </c>
      <c r="I1825">
        <f>-(Results[[#This Row],[Away Final]]-Results[[#This Row],[Home Final]])</f>
        <v>16</v>
      </c>
      <c r="J1825">
        <f>IF(Results[[#This Row],[Away_Actual]]&lt;Results[[#This Row],[away_spread]],1,0)</f>
        <v>0</v>
      </c>
    </row>
    <row r="1826" spans="1:10">
      <c r="A1826" s="17">
        <v>44924</v>
      </c>
      <c r="B1826" t="s">
        <v>110</v>
      </c>
      <c r="C1826">
        <v>60</v>
      </c>
      <c r="D1826">
        <v>135</v>
      </c>
      <c r="E1826" t="s">
        <v>29</v>
      </c>
      <c r="F1826">
        <v>64</v>
      </c>
      <c r="G1826">
        <v>-155</v>
      </c>
      <c r="H1826">
        <v>3.5</v>
      </c>
      <c r="I1826">
        <f>-(Results[[#This Row],[Away Final]]-Results[[#This Row],[Home Final]])</f>
        <v>4</v>
      </c>
      <c r="J1826">
        <f>IF(Results[[#This Row],[Away_Actual]]&lt;Results[[#This Row],[away_spread]],1,0)</f>
        <v>0</v>
      </c>
    </row>
    <row r="1827" spans="1:10">
      <c r="A1827" s="17">
        <v>44924</v>
      </c>
      <c r="B1827" t="s">
        <v>197</v>
      </c>
      <c r="C1827">
        <v>73</v>
      </c>
      <c r="D1827">
        <v>900</v>
      </c>
      <c r="E1827" t="s">
        <v>68</v>
      </c>
      <c r="F1827">
        <v>79</v>
      </c>
      <c r="G1827">
        <v>-1600</v>
      </c>
      <c r="H1827">
        <v>15</v>
      </c>
      <c r="I1827">
        <f>-(Results[[#This Row],[Away Final]]-Results[[#This Row],[Home Final]])</f>
        <v>6</v>
      </c>
      <c r="J1827">
        <f>IF(Results[[#This Row],[Away_Actual]]&lt;Results[[#This Row],[away_spread]],1,0)</f>
        <v>1</v>
      </c>
    </row>
    <row r="1828" spans="1:10">
      <c r="A1828" s="17">
        <v>44924</v>
      </c>
      <c r="B1828" t="s">
        <v>164</v>
      </c>
      <c r="C1828">
        <v>68</v>
      </c>
      <c r="D1828">
        <v>170</v>
      </c>
      <c r="E1828" t="s">
        <v>335</v>
      </c>
      <c r="F1828">
        <v>75</v>
      </c>
      <c r="G1828">
        <v>-190</v>
      </c>
      <c r="H1828">
        <v>4.5</v>
      </c>
      <c r="I1828">
        <f>-(Results[[#This Row],[Away Final]]-Results[[#This Row],[Home Final]])</f>
        <v>7</v>
      </c>
      <c r="J1828">
        <f>IF(Results[[#This Row],[Away_Actual]]&lt;Results[[#This Row],[away_spread]],1,0)</f>
        <v>0</v>
      </c>
    </row>
    <row r="1829" spans="1:10">
      <c r="A1829" s="17">
        <v>44924</v>
      </c>
      <c r="B1829" t="s">
        <v>354</v>
      </c>
      <c r="C1829">
        <v>61</v>
      </c>
      <c r="D1829">
        <v>1500</v>
      </c>
      <c r="E1829" t="s">
        <v>399</v>
      </c>
      <c r="F1829">
        <v>89</v>
      </c>
      <c r="G1829">
        <v>-5000</v>
      </c>
      <c r="H1829">
        <v>21.5</v>
      </c>
      <c r="I1829">
        <f>-(Results[[#This Row],[Away Final]]-Results[[#This Row],[Home Final]])</f>
        <v>28</v>
      </c>
      <c r="J1829">
        <f>IF(Results[[#This Row],[Away_Actual]]&lt;Results[[#This Row],[away_spread]],1,0)</f>
        <v>0</v>
      </c>
    </row>
    <row r="1830" spans="1:10">
      <c r="A1830" s="17">
        <v>44924</v>
      </c>
      <c r="B1830" t="s">
        <v>22</v>
      </c>
      <c r="C1830">
        <v>73</v>
      </c>
      <c r="D1830">
        <v>220</v>
      </c>
      <c r="E1830" t="s">
        <v>258</v>
      </c>
      <c r="F1830">
        <v>71</v>
      </c>
      <c r="G1830">
        <v>-260</v>
      </c>
      <c r="H1830">
        <v>6</v>
      </c>
      <c r="I1830">
        <f>-(Results[[#This Row],[Away Final]]-Results[[#This Row],[Home Final]])</f>
        <v>-2</v>
      </c>
      <c r="J1830">
        <f>IF(Results[[#This Row],[Away_Actual]]&lt;Results[[#This Row],[away_spread]],1,0)</f>
        <v>1</v>
      </c>
    </row>
    <row r="1831" spans="1:10">
      <c r="A1831" s="17">
        <v>44924</v>
      </c>
      <c r="B1831" t="s">
        <v>356</v>
      </c>
      <c r="C1831">
        <v>76</v>
      </c>
      <c r="D1831">
        <v>210</v>
      </c>
      <c r="E1831" t="s">
        <v>362</v>
      </c>
      <c r="F1831">
        <v>88</v>
      </c>
      <c r="G1831">
        <v>-250</v>
      </c>
      <c r="H1831">
        <v>6</v>
      </c>
      <c r="I1831">
        <f>-(Results[[#This Row],[Away Final]]-Results[[#This Row],[Home Final]])</f>
        <v>12</v>
      </c>
      <c r="J1831">
        <f>IF(Results[[#This Row],[Away_Actual]]&lt;Results[[#This Row],[away_spread]],1,0)</f>
        <v>0</v>
      </c>
    </row>
    <row r="1832" spans="1:10">
      <c r="A1832" s="17">
        <v>44924</v>
      </c>
      <c r="C1832">
        <v>57</v>
      </c>
      <c r="D1832">
        <v>525</v>
      </c>
      <c r="E1832" t="s">
        <v>112</v>
      </c>
      <c r="F1832">
        <v>53</v>
      </c>
      <c r="G1832">
        <v>-750</v>
      </c>
      <c r="H1832">
        <v>11.5</v>
      </c>
      <c r="I1832">
        <f>-(Results[[#This Row],[Away Final]]-Results[[#This Row],[Home Final]])</f>
        <v>-4</v>
      </c>
      <c r="J1832">
        <f>IF(Results[[#This Row],[Away_Actual]]&lt;Results[[#This Row],[away_spread]],1,0)</f>
        <v>1</v>
      </c>
    </row>
    <row r="1833" spans="1:10">
      <c r="A1833" s="17">
        <v>44924</v>
      </c>
      <c r="B1833" t="s">
        <v>196</v>
      </c>
      <c r="C1833">
        <v>50</v>
      </c>
      <c r="D1833">
        <v>125</v>
      </c>
      <c r="E1833" t="s">
        <v>67</v>
      </c>
      <c r="F1833">
        <v>46</v>
      </c>
      <c r="G1833">
        <v>-145</v>
      </c>
      <c r="H1833">
        <v>2</v>
      </c>
      <c r="I1833">
        <f>-(Results[[#This Row],[Away Final]]-Results[[#This Row],[Home Final]])</f>
        <v>-4</v>
      </c>
      <c r="J1833">
        <f>IF(Results[[#This Row],[Away_Actual]]&lt;Results[[#This Row],[away_spread]],1,0)</f>
        <v>1</v>
      </c>
    </row>
    <row r="1834" spans="1:10">
      <c r="A1834" s="17">
        <v>44924</v>
      </c>
      <c r="B1834" t="s">
        <v>368</v>
      </c>
      <c r="C1834">
        <v>50</v>
      </c>
      <c r="D1834">
        <v>-165</v>
      </c>
      <c r="E1834" t="s">
        <v>31</v>
      </c>
      <c r="F1834">
        <v>64</v>
      </c>
      <c r="G1834">
        <v>145</v>
      </c>
      <c r="H1834">
        <v>-3.5</v>
      </c>
      <c r="I1834">
        <f>-(Results[[#This Row],[Away Final]]-Results[[#This Row],[Home Final]])</f>
        <v>14</v>
      </c>
      <c r="J1834">
        <f>IF(Results[[#This Row],[Away_Actual]]&lt;Results[[#This Row],[away_spread]],1,0)</f>
        <v>0</v>
      </c>
    </row>
    <row r="1835" spans="1:10">
      <c r="A1835" s="17">
        <v>44924</v>
      </c>
      <c r="B1835" t="s">
        <v>59</v>
      </c>
      <c r="C1835">
        <v>63</v>
      </c>
      <c r="D1835">
        <v>950</v>
      </c>
      <c r="E1835" t="s">
        <v>129</v>
      </c>
      <c r="F1835">
        <v>91</v>
      </c>
      <c r="G1835">
        <v>-1800</v>
      </c>
      <c r="H1835">
        <v>15.5</v>
      </c>
      <c r="I1835">
        <f>-(Results[[#This Row],[Away Final]]-Results[[#This Row],[Home Final]])</f>
        <v>28</v>
      </c>
      <c r="J1835">
        <f>IF(Results[[#This Row],[Away_Actual]]&lt;Results[[#This Row],[away_spread]],1,0)</f>
        <v>0</v>
      </c>
    </row>
    <row r="1836" spans="1:10">
      <c r="A1836" s="17">
        <v>44924</v>
      </c>
      <c r="B1836" t="s">
        <v>285</v>
      </c>
      <c r="C1836">
        <v>63</v>
      </c>
      <c r="D1836">
        <v>-120</v>
      </c>
      <c r="E1836" t="s">
        <v>130</v>
      </c>
      <c r="F1836">
        <v>57</v>
      </c>
      <c r="G1836">
        <v>100</v>
      </c>
      <c r="H1836">
        <v>-1</v>
      </c>
      <c r="I1836">
        <f>-(Results[[#This Row],[Away Final]]-Results[[#This Row],[Home Final]])</f>
        <v>-6</v>
      </c>
      <c r="J1836">
        <f>IF(Results[[#This Row],[Away_Actual]]&lt;Results[[#This Row],[away_spread]],1,0)</f>
        <v>1</v>
      </c>
    </row>
    <row r="1837" spans="1:10">
      <c r="A1837" s="17">
        <v>44925</v>
      </c>
      <c r="B1837" t="s">
        <v>154</v>
      </c>
      <c r="C1837">
        <v>78</v>
      </c>
      <c r="D1837">
        <v>210</v>
      </c>
      <c r="E1837" t="s">
        <v>309</v>
      </c>
      <c r="F1837">
        <v>80</v>
      </c>
      <c r="G1837">
        <v>-250</v>
      </c>
      <c r="H1837">
        <v>6</v>
      </c>
      <c r="I1837">
        <f>-(Results[[#This Row],[Away Final]]-Results[[#This Row],[Home Final]])</f>
        <v>2</v>
      </c>
      <c r="J1837">
        <f>IF(Results[[#This Row],[Away_Actual]]&lt;Results[[#This Row],[away_spread]],1,0)</f>
        <v>1</v>
      </c>
    </row>
    <row r="1838" spans="1:10">
      <c r="A1838" s="17">
        <v>44925</v>
      </c>
      <c r="B1838" t="s">
        <v>49</v>
      </c>
      <c r="C1838">
        <v>61</v>
      </c>
      <c r="D1838">
        <v>-360</v>
      </c>
      <c r="E1838" t="s">
        <v>303</v>
      </c>
      <c r="F1838">
        <v>54</v>
      </c>
      <c r="G1838">
        <v>300</v>
      </c>
      <c r="H1838">
        <v>-8</v>
      </c>
      <c r="I1838">
        <f>-(Results[[#This Row],[Away Final]]-Results[[#This Row],[Home Final]])</f>
        <v>-7</v>
      </c>
      <c r="J1838">
        <f>IF(Results[[#This Row],[Away_Actual]]&lt;Results[[#This Row],[away_spread]],1,0)</f>
        <v>0</v>
      </c>
    </row>
    <row r="1839" spans="1:10">
      <c r="A1839" s="17">
        <v>44925</v>
      </c>
      <c r="B1839" t="s">
        <v>88</v>
      </c>
      <c r="C1839">
        <v>55</v>
      </c>
      <c r="D1839">
        <v>850</v>
      </c>
      <c r="E1839" t="s">
        <v>292</v>
      </c>
      <c r="F1839">
        <v>93</v>
      </c>
      <c r="G1839">
        <v>-1500</v>
      </c>
      <c r="H1839">
        <v>15</v>
      </c>
      <c r="I1839">
        <f>-(Results[[#This Row],[Away Final]]-Results[[#This Row],[Home Final]])</f>
        <v>38</v>
      </c>
      <c r="J1839">
        <f>IF(Results[[#This Row],[Away_Actual]]&lt;Results[[#This Row],[away_spread]],1,0)</f>
        <v>0</v>
      </c>
    </row>
    <row r="1840" spans="1:10">
      <c r="A1840" s="17">
        <v>44925</v>
      </c>
      <c r="B1840" t="s">
        <v>314</v>
      </c>
      <c r="C1840">
        <v>58</v>
      </c>
      <c r="D1840">
        <v>-265</v>
      </c>
      <c r="E1840" t="s">
        <v>307</v>
      </c>
      <c r="F1840">
        <v>60</v>
      </c>
      <c r="G1840">
        <v>225</v>
      </c>
      <c r="H1840">
        <v>-6.5</v>
      </c>
      <c r="I1840">
        <f>-(Results[[#This Row],[Away Final]]-Results[[#This Row],[Home Final]])</f>
        <v>2</v>
      </c>
      <c r="J1840">
        <f>IF(Results[[#This Row],[Away_Actual]]&lt;Results[[#This Row],[away_spread]],1,0)</f>
        <v>0</v>
      </c>
    </row>
    <row r="1841" spans="1:10">
      <c r="A1841" s="17">
        <v>44925</v>
      </c>
      <c r="B1841" t="s">
        <v>313</v>
      </c>
      <c r="C1841">
        <v>75</v>
      </c>
      <c r="D1841">
        <v>110</v>
      </c>
      <c r="E1841" t="s">
        <v>387</v>
      </c>
      <c r="F1841">
        <v>58</v>
      </c>
      <c r="G1841">
        <v>-130</v>
      </c>
      <c r="H1841">
        <v>2</v>
      </c>
      <c r="I1841">
        <f>-(Results[[#This Row],[Away Final]]-Results[[#This Row],[Home Final]])</f>
        <v>-17</v>
      </c>
      <c r="J1841">
        <f>IF(Results[[#This Row],[Away_Actual]]&lt;Results[[#This Row],[away_spread]],1,0)</f>
        <v>1</v>
      </c>
    </row>
    <row r="1842" spans="1:10">
      <c r="A1842" s="17">
        <v>44925</v>
      </c>
      <c r="B1842" t="s">
        <v>365</v>
      </c>
      <c r="C1842">
        <v>86</v>
      </c>
      <c r="D1842">
        <v>245</v>
      </c>
      <c r="E1842" t="s">
        <v>116</v>
      </c>
      <c r="F1842">
        <v>80</v>
      </c>
      <c r="G1842">
        <v>-290</v>
      </c>
      <c r="H1842">
        <v>7</v>
      </c>
      <c r="I1842">
        <f>-(Results[[#This Row],[Away Final]]-Results[[#This Row],[Home Final]])</f>
        <v>-6</v>
      </c>
      <c r="J1842">
        <f>IF(Results[[#This Row],[Away_Actual]]&lt;Results[[#This Row],[away_spread]],1,0)</f>
        <v>1</v>
      </c>
    </row>
    <row r="1843" spans="1:10">
      <c r="A1843" s="17">
        <v>44925</v>
      </c>
      <c r="B1843" t="s">
        <v>425</v>
      </c>
      <c r="C1843">
        <v>60</v>
      </c>
      <c r="D1843">
        <v>-115</v>
      </c>
      <c r="E1843" t="s">
        <v>153</v>
      </c>
      <c r="F1843">
        <v>47</v>
      </c>
      <c r="G1843">
        <v>-105</v>
      </c>
      <c r="H1843">
        <v>-1.5</v>
      </c>
      <c r="I1843">
        <f>-(Results[[#This Row],[Away Final]]-Results[[#This Row],[Home Final]])</f>
        <v>-13</v>
      </c>
      <c r="J1843">
        <f>IF(Results[[#This Row],[Away_Actual]]&lt;Results[[#This Row],[away_spread]],1,0)</f>
        <v>1</v>
      </c>
    </row>
    <row r="1844" spans="1:10">
      <c r="A1844" s="17">
        <v>44925</v>
      </c>
      <c r="B1844" t="s">
        <v>70</v>
      </c>
      <c r="C1844">
        <v>57</v>
      </c>
      <c r="D1844">
        <v>1810</v>
      </c>
      <c r="E1844" t="s">
        <v>391</v>
      </c>
      <c r="F1844">
        <v>90</v>
      </c>
      <c r="G1844">
        <v>-8000</v>
      </c>
      <c r="H1844">
        <v>25</v>
      </c>
      <c r="I1844">
        <f>-(Results[[#This Row],[Away Final]]-Results[[#This Row],[Home Final]])</f>
        <v>33</v>
      </c>
      <c r="J1844">
        <f>IF(Results[[#This Row],[Away_Actual]]&lt;Results[[#This Row],[away_spread]],1,0)</f>
        <v>0</v>
      </c>
    </row>
    <row r="1845" spans="1:10">
      <c r="A1845" s="17">
        <v>44925</v>
      </c>
      <c r="B1845" t="s">
        <v>106</v>
      </c>
      <c r="C1845">
        <v>96</v>
      </c>
      <c r="D1845">
        <v>-115</v>
      </c>
      <c r="E1845" t="s">
        <v>683</v>
      </c>
      <c r="F1845">
        <v>101</v>
      </c>
      <c r="G1845">
        <v>-105</v>
      </c>
      <c r="H1845">
        <v>-1</v>
      </c>
      <c r="I1845">
        <f>-(Results[[#This Row],[Away Final]]-Results[[#This Row],[Home Final]])</f>
        <v>5</v>
      </c>
      <c r="J1845">
        <f>IF(Results[[#This Row],[Away_Actual]]&lt;Results[[#This Row],[away_spread]],1,0)</f>
        <v>0</v>
      </c>
    </row>
    <row r="1846" spans="1:10">
      <c r="A1846" s="17">
        <v>44925</v>
      </c>
      <c r="B1846" t="s">
        <v>193</v>
      </c>
      <c r="C1846">
        <v>66</v>
      </c>
      <c r="D1846">
        <v>225</v>
      </c>
      <c r="E1846" t="s">
        <v>375</v>
      </c>
      <c r="F1846">
        <v>62</v>
      </c>
      <c r="G1846">
        <v>-265</v>
      </c>
      <c r="H1846">
        <v>6.5</v>
      </c>
      <c r="I1846">
        <f>-(Results[[#This Row],[Away Final]]-Results[[#This Row],[Home Final]])</f>
        <v>-4</v>
      </c>
      <c r="J1846">
        <f>IF(Results[[#This Row],[Away_Actual]]&lt;Results[[#This Row],[away_spread]],1,0)</f>
        <v>1</v>
      </c>
    </row>
    <row r="1847" spans="1:10">
      <c r="A1847" s="17">
        <v>44925</v>
      </c>
      <c r="B1847" t="s">
        <v>151</v>
      </c>
      <c r="C1847">
        <v>66</v>
      </c>
      <c r="D1847">
        <v>1000</v>
      </c>
      <c r="E1847" t="s">
        <v>338</v>
      </c>
      <c r="F1847">
        <v>86</v>
      </c>
      <c r="G1847">
        <v>-2000</v>
      </c>
      <c r="H1847">
        <v>17.5</v>
      </c>
      <c r="I1847">
        <f>-(Results[[#This Row],[Away Final]]-Results[[#This Row],[Home Final]])</f>
        <v>20</v>
      </c>
      <c r="J1847">
        <f>IF(Results[[#This Row],[Away_Actual]]&lt;Results[[#This Row],[away_spread]],1,0)</f>
        <v>0</v>
      </c>
    </row>
    <row r="1848" spans="1:10">
      <c r="A1848" s="17">
        <v>44925</v>
      </c>
      <c r="B1848" t="s">
        <v>424</v>
      </c>
      <c r="C1848">
        <v>101</v>
      </c>
      <c r="D1848">
        <v>-300</v>
      </c>
      <c r="E1848" t="s">
        <v>689</v>
      </c>
      <c r="F1848">
        <v>67</v>
      </c>
      <c r="G1848">
        <v>250</v>
      </c>
      <c r="H1848">
        <v>-7</v>
      </c>
      <c r="I1848">
        <f>-(Results[[#This Row],[Away Final]]-Results[[#This Row],[Home Final]])</f>
        <v>-34</v>
      </c>
      <c r="J1848">
        <f>IF(Results[[#This Row],[Away_Actual]]&lt;Results[[#This Row],[away_spread]],1,0)</f>
        <v>1</v>
      </c>
    </row>
    <row r="1849" spans="1:10">
      <c r="A1849" s="17">
        <v>44925</v>
      </c>
      <c r="B1849" t="s">
        <v>374</v>
      </c>
      <c r="C1849">
        <v>67</v>
      </c>
      <c r="D1849">
        <v>-380</v>
      </c>
      <c r="E1849" t="s">
        <v>259</v>
      </c>
      <c r="F1849">
        <v>66</v>
      </c>
      <c r="G1849">
        <v>320</v>
      </c>
      <c r="H1849">
        <v>-8.5</v>
      </c>
      <c r="I1849">
        <f>-(Results[[#This Row],[Away Final]]-Results[[#This Row],[Home Final]])</f>
        <v>-1</v>
      </c>
      <c r="J1849">
        <f>IF(Results[[#This Row],[Away_Actual]]&lt;Results[[#This Row],[away_spread]],1,0)</f>
        <v>0</v>
      </c>
    </row>
    <row r="1850" spans="1:10">
      <c r="A1850" s="17">
        <v>44925</v>
      </c>
      <c r="B1850" t="s">
        <v>103</v>
      </c>
      <c r="C1850">
        <v>64</v>
      </c>
      <c r="D1850">
        <v>115</v>
      </c>
      <c r="E1850" t="s">
        <v>126</v>
      </c>
      <c r="F1850">
        <v>78</v>
      </c>
      <c r="G1850">
        <v>-135</v>
      </c>
      <c r="H1850">
        <v>2.5</v>
      </c>
      <c r="I1850">
        <f>-(Results[[#This Row],[Away Final]]-Results[[#This Row],[Home Final]])</f>
        <v>14</v>
      </c>
      <c r="J1850">
        <f>IF(Results[[#This Row],[Away_Actual]]&lt;Results[[#This Row],[away_spread]],1,0)</f>
        <v>0</v>
      </c>
    </row>
    <row r="1851" spans="1:10">
      <c r="A1851" s="17">
        <v>44925</v>
      </c>
      <c r="B1851" t="s">
        <v>242</v>
      </c>
      <c r="C1851">
        <v>83</v>
      </c>
      <c r="D1851">
        <v>125</v>
      </c>
      <c r="E1851" t="s">
        <v>248</v>
      </c>
      <c r="F1851">
        <v>76</v>
      </c>
      <c r="G1851">
        <v>-145</v>
      </c>
      <c r="H1851">
        <v>3</v>
      </c>
      <c r="I1851">
        <f>-(Results[[#This Row],[Away Final]]-Results[[#This Row],[Home Final]])</f>
        <v>-7</v>
      </c>
      <c r="J1851">
        <f>IF(Results[[#This Row],[Away_Actual]]&lt;Results[[#This Row],[away_spread]],1,0)</f>
        <v>1</v>
      </c>
    </row>
    <row r="1852" spans="1:10">
      <c r="A1852" s="17">
        <v>44925</v>
      </c>
      <c r="B1852" t="s">
        <v>277</v>
      </c>
      <c r="C1852">
        <v>68</v>
      </c>
      <c r="D1852">
        <v>850</v>
      </c>
      <c r="E1852" t="s">
        <v>221</v>
      </c>
      <c r="F1852">
        <v>89</v>
      </c>
      <c r="G1852">
        <v>-1500</v>
      </c>
      <c r="H1852">
        <v>15.5</v>
      </c>
      <c r="I1852">
        <f>-(Results[[#This Row],[Away Final]]-Results[[#This Row],[Home Final]])</f>
        <v>21</v>
      </c>
      <c r="J1852">
        <f>IF(Results[[#This Row],[Away_Actual]]&lt;Results[[#This Row],[away_spread]],1,0)</f>
        <v>0</v>
      </c>
    </row>
    <row r="1853" spans="1:10">
      <c r="A1853" s="17">
        <v>44925</v>
      </c>
      <c r="B1853" t="s">
        <v>104</v>
      </c>
      <c r="C1853">
        <v>74</v>
      </c>
      <c r="D1853">
        <v>-250</v>
      </c>
      <c r="E1853" t="s">
        <v>17</v>
      </c>
      <c r="F1853">
        <v>76</v>
      </c>
      <c r="G1853">
        <v>210</v>
      </c>
      <c r="H1853">
        <v>-6</v>
      </c>
      <c r="I1853">
        <f>-(Results[[#This Row],[Away Final]]-Results[[#This Row],[Home Final]])</f>
        <v>2</v>
      </c>
      <c r="J1853">
        <f>IF(Results[[#This Row],[Away_Actual]]&lt;Results[[#This Row],[away_spread]],1,0)</f>
        <v>0</v>
      </c>
    </row>
    <row r="1854" spans="1:10">
      <c r="A1854" s="17">
        <v>44925</v>
      </c>
      <c r="B1854" t="s">
        <v>20</v>
      </c>
      <c r="C1854">
        <v>76</v>
      </c>
      <c r="D1854">
        <v>-140</v>
      </c>
      <c r="E1854" t="s">
        <v>265</v>
      </c>
      <c r="F1854">
        <v>65</v>
      </c>
      <c r="G1854">
        <v>120</v>
      </c>
      <c r="H1854">
        <v>-2.5</v>
      </c>
      <c r="I1854">
        <f>-(Results[[#This Row],[Away Final]]-Results[[#This Row],[Home Final]])</f>
        <v>-11</v>
      </c>
      <c r="J1854">
        <f>IF(Results[[#This Row],[Away_Actual]]&lt;Results[[#This Row],[away_spread]],1,0)</f>
        <v>1</v>
      </c>
    </row>
    <row r="1855" spans="1:10">
      <c r="A1855" s="17">
        <v>44925</v>
      </c>
      <c r="B1855" t="s">
        <v>245</v>
      </c>
      <c r="C1855">
        <v>57</v>
      </c>
      <c r="D1855">
        <v>170</v>
      </c>
      <c r="E1855" t="s">
        <v>244</v>
      </c>
      <c r="F1855">
        <v>67</v>
      </c>
      <c r="G1855">
        <v>-190</v>
      </c>
      <c r="H1855">
        <v>5</v>
      </c>
      <c r="I1855">
        <f>-(Results[[#This Row],[Away Final]]-Results[[#This Row],[Home Final]])</f>
        <v>10</v>
      </c>
      <c r="J1855">
        <f>IF(Results[[#This Row],[Away_Actual]]&lt;Results[[#This Row],[away_spread]],1,0)</f>
        <v>0</v>
      </c>
    </row>
    <row r="1856" spans="1:10">
      <c r="A1856" s="17">
        <v>44925</v>
      </c>
      <c r="B1856" t="s">
        <v>279</v>
      </c>
      <c r="C1856">
        <v>66</v>
      </c>
      <c r="D1856">
        <v>1400</v>
      </c>
      <c r="E1856" t="s">
        <v>315</v>
      </c>
      <c r="F1856">
        <v>76</v>
      </c>
      <c r="G1856">
        <v>-4000</v>
      </c>
      <c r="H1856">
        <v>20</v>
      </c>
      <c r="I1856">
        <f>-(Results[[#This Row],[Away Final]]-Results[[#This Row],[Home Final]])</f>
        <v>10</v>
      </c>
      <c r="J1856">
        <f>IF(Results[[#This Row],[Away_Actual]]&lt;Results[[#This Row],[away_spread]],1,0)</f>
        <v>1</v>
      </c>
    </row>
    <row r="1857" spans="1:10">
      <c r="A1857" s="17">
        <v>44925</v>
      </c>
      <c r="C1857">
        <v>71</v>
      </c>
      <c r="D1857">
        <v>-125</v>
      </c>
      <c r="E1857" t="s">
        <v>400</v>
      </c>
      <c r="F1857">
        <v>49</v>
      </c>
      <c r="G1857">
        <v>105</v>
      </c>
      <c r="H1857">
        <v>-1.5</v>
      </c>
      <c r="I1857">
        <f>-(Results[[#This Row],[Away Final]]-Results[[#This Row],[Home Final]])</f>
        <v>-22</v>
      </c>
      <c r="J1857">
        <f>IF(Results[[#This Row],[Away_Actual]]&lt;Results[[#This Row],[away_spread]],1,0)</f>
        <v>1</v>
      </c>
    </row>
    <row r="1858" spans="1:10">
      <c r="A1858" s="17">
        <v>44925</v>
      </c>
      <c r="B1858" t="s">
        <v>207</v>
      </c>
      <c r="C1858">
        <v>80</v>
      </c>
      <c r="D1858">
        <v>-130</v>
      </c>
      <c r="F1858">
        <v>67</v>
      </c>
      <c r="G1858">
        <v>110</v>
      </c>
      <c r="H1858">
        <v>-2.5</v>
      </c>
      <c r="I1858">
        <f>-(Results[[#This Row],[Away Final]]-Results[[#This Row],[Home Final]])</f>
        <v>-13</v>
      </c>
      <c r="J1858">
        <f>IF(Results[[#This Row],[Away_Actual]]&lt;Results[[#This Row],[away_spread]],1,0)</f>
        <v>1</v>
      </c>
    </row>
    <row r="1859" spans="1:10">
      <c r="A1859" s="17">
        <v>44925</v>
      </c>
      <c r="B1859" t="s">
        <v>41</v>
      </c>
      <c r="C1859">
        <v>64</v>
      </c>
      <c r="D1859">
        <v>320</v>
      </c>
      <c r="E1859" t="s">
        <v>39</v>
      </c>
      <c r="F1859">
        <v>74</v>
      </c>
      <c r="G1859">
        <v>-380</v>
      </c>
      <c r="H1859">
        <v>9</v>
      </c>
      <c r="I1859">
        <f>-(Results[[#This Row],[Away Final]]-Results[[#This Row],[Home Final]])</f>
        <v>10</v>
      </c>
      <c r="J1859">
        <f>IF(Results[[#This Row],[Away_Actual]]&lt;Results[[#This Row],[away_spread]],1,0)</f>
        <v>0</v>
      </c>
    </row>
    <row r="1860" spans="1:10">
      <c r="A1860" s="17">
        <v>44925</v>
      </c>
      <c r="B1860" t="s">
        <v>343</v>
      </c>
      <c r="C1860">
        <v>59</v>
      </c>
      <c r="D1860">
        <v>550</v>
      </c>
      <c r="E1860" t="s">
        <v>280</v>
      </c>
      <c r="F1860">
        <v>76</v>
      </c>
      <c r="G1860">
        <v>-800</v>
      </c>
      <c r="H1860">
        <v>12.5</v>
      </c>
      <c r="I1860">
        <f>-(Results[[#This Row],[Away Final]]-Results[[#This Row],[Home Final]])</f>
        <v>17</v>
      </c>
      <c r="J1860">
        <f>IF(Results[[#This Row],[Away_Actual]]&lt;Results[[#This Row],[away_spread]],1,0)</f>
        <v>0</v>
      </c>
    </row>
    <row r="1861" spans="1:10">
      <c r="A1861" s="17">
        <v>44925</v>
      </c>
      <c r="B1861" t="s">
        <v>249</v>
      </c>
      <c r="C1861">
        <v>54</v>
      </c>
      <c r="D1861">
        <v>180</v>
      </c>
      <c r="E1861" t="s">
        <v>241</v>
      </c>
      <c r="F1861">
        <v>73</v>
      </c>
      <c r="G1861">
        <v>-210</v>
      </c>
      <c r="H1861">
        <v>5</v>
      </c>
      <c r="I1861">
        <f>-(Results[[#This Row],[Away Final]]-Results[[#This Row],[Home Final]])</f>
        <v>19</v>
      </c>
      <c r="J1861">
        <f>IF(Results[[#This Row],[Away_Actual]]&lt;Results[[#This Row],[away_spread]],1,0)</f>
        <v>0</v>
      </c>
    </row>
    <row r="1862" spans="1:10">
      <c r="A1862" s="17">
        <v>44926</v>
      </c>
      <c r="B1862" t="s">
        <v>97</v>
      </c>
      <c r="C1862">
        <v>57</v>
      </c>
      <c r="D1862">
        <v>130</v>
      </c>
      <c r="F1862">
        <v>64</v>
      </c>
      <c r="G1862">
        <v>-150</v>
      </c>
      <c r="H1862">
        <v>3</v>
      </c>
      <c r="I1862">
        <f>-(Results[[#This Row],[Away Final]]-Results[[#This Row],[Home Final]])</f>
        <v>7</v>
      </c>
      <c r="J1862">
        <f>IF(Results[[#This Row],[Away_Actual]]&lt;Results[[#This Row],[away_spread]],1,0)</f>
        <v>0</v>
      </c>
    </row>
    <row r="1863" spans="1:10">
      <c r="A1863" s="17">
        <v>44926</v>
      </c>
      <c r="B1863" t="s">
        <v>91</v>
      </c>
      <c r="C1863">
        <v>80</v>
      </c>
      <c r="D1863">
        <v>-240</v>
      </c>
      <c r="E1863" t="s">
        <v>93</v>
      </c>
      <c r="F1863">
        <v>91</v>
      </c>
      <c r="G1863">
        <v>200</v>
      </c>
      <c r="H1863">
        <v>-5.5</v>
      </c>
      <c r="I1863">
        <f>-(Results[[#This Row],[Away Final]]-Results[[#This Row],[Home Final]])</f>
        <v>11</v>
      </c>
      <c r="J1863">
        <f>IF(Results[[#This Row],[Away_Actual]]&lt;Results[[#This Row],[away_spread]],1,0)</f>
        <v>0</v>
      </c>
    </row>
    <row r="1864" spans="1:10">
      <c r="A1864" s="17">
        <v>44926</v>
      </c>
      <c r="B1864" t="s">
        <v>113</v>
      </c>
      <c r="C1864">
        <v>64</v>
      </c>
      <c r="D1864">
        <v>-130</v>
      </c>
      <c r="E1864" t="s">
        <v>98</v>
      </c>
      <c r="F1864">
        <v>82</v>
      </c>
      <c r="G1864">
        <v>110</v>
      </c>
      <c r="H1864">
        <v>-2</v>
      </c>
      <c r="I1864">
        <f>-(Results[[#This Row],[Away Final]]-Results[[#This Row],[Home Final]])</f>
        <v>18</v>
      </c>
      <c r="J1864">
        <f>IF(Results[[#This Row],[Away_Actual]]&lt;Results[[#This Row],[away_spread]],1,0)</f>
        <v>0</v>
      </c>
    </row>
    <row r="1865" spans="1:10">
      <c r="A1865" s="17">
        <v>44926</v>
      </c>
      <c r="C1865">
        <v>69</v>
      </c>
      <c r="D1865">
        <v>180</v>
      </c>
      <c r="E1865" t="s">
        <v>95</v>
      </c>
      <c r="F1865">
        <v>94</v>
      </c>
      <c r="G1865">
        <v>-210</v>
      </c>
      <c r="H1865">
        <v>4.5</v>
      </c>
      <c r="I1865">
        <f>-(Results[[#This Row],[Away Final]]-Results[[#This Row],[Home Final]])</f>
        <v>25</v>
      </c>
      <c r="J1865">
        <f>IF(Results[[#This Row],[Away_Actual]]&lt;Results[[#This Row],[away_spread]],1,0)</f>
        <v>0</v>
      </c>
    </row>
    <row r="1866" spans="1:10">
      <c r="A1866" s="17">
        <v>44926</v>
      </c>
      <c r="C1866">
        <v>63</v>
      </c>
      <c r="D1866">
        <v>160</v>
      </c>
      <c r="E1866" t="s">
        <v>164</v>
      </c>
      <c r="F1866">
        <v>69</v>
      </c>
      <c r="G1866">
        <v>-180</v>
      </c>
      <c r="H1866">
        <v>4</v>
      </c>
      <c r="I1866">
        <f>-(Results[[#This Row],[Away Final]]-Results[[#This Row],[Home Final]])</f>
        <v>6</v>
      </c>
      <c r="J1866">
        <f>IF(Results[[#This Row],[Away_Actual]]&lt;Results[[#This Row],[away_spread]],1,0)</f>
        <v>0</v>
      </c>
    </row>
    <row r="1867" spans="1:10">
      <c r="A1867" s="17">
        <v>44926</v>
      </c>
      <c r="B1867" t="s">
        <v>190</v>
      </c>
      <c r="C1867">
        <v>56</v>
      </c>
      <c r="D1867">
        <v>350</v>
      </c>
      <c r="E1867" t="s">
        <v>204</v>
      </c>
      <c r="F1867">
        <v>67</v>
      </c>
      <c r="G1867">
        <v>-420</v>
      </c>
      <c r="H1867">
        <v>9</v>
      </c>
      <c r="I1867">
        <f>-(Results[[#This Row],[Away Final]]-Results[[#This Row],[Home Final]])</f>
        <v>11</v>
      </c>
      <c r="J1867">
        <f>IF(Results[[#This Row],[Away_Actual]]&lt;Results[[#This Row],[away_spread]],1,0)</f>
        <v>0</v>
      </c>
    </row>
    <row r="1868" spans="1:10">
      <c r="A1868" s="17">
        <v>44926</v>
      </c>
      <c r="B1868" t="s">
        <v>380</v>
      </c>
      <c r="C1868">
        <v>79</v>
      </c>
      <c r="D1868">
        <v>-340</v>
      </c>
      <c r="E1868" t="s">
        <v>213</v>
      </c>
      <c r="F1868">
        <v>75</v>
      </c>
      <c r="G1868">
        <v>280</v>
      </c>
      <c r="H1868">
        <v>-7.5</v>
      </c>
      <c r="I1868">
        <f>-(Results[[#This Row],[Away Final]]-Results[[#This Row],[Home Final]])</f>
        <v>-4</v>
      </c>
      <c r="J1868">
        <f>IF(Results[[#This Row],[Away_Actual]]&lt;Results[[#This Row],[away_spread]],1,0)</f>
        <v>0</v>
      </c>
    </row>
    <row r="1869" spans="1:10">
      <c r="A1869" s="17">
        <v>44926</v>
      </c>
      <c r="B1869" t="s">
        <v>376</v>
      </c>
      <c r="C1869">
        <v>72</v>
      </c>
      <c r="D1869">
        <v>-185</v>
      </c>
      <c r="E1869" t="s">
        <v>206</v>
      </c>
      <c r="F1869">
        <v>78</v>
      </c>
      <c r="G1869">
        <v>165</v>
      </c>
      <c r="H1869">
        <v>-4.5</v>
      </c>
      <c r="I1869">
        <f>-(Results[[#This Row],[Away Final]]-Results[[#This Row],[Home Final]])</f>
        <v>6</v>
      </c>
      <c r="J1869">
        <f>IF(Results[[#This Row],[Away_Actual]]&lt;Results[[#This Row],[away_spread]],1,0)</f>
        <v>0</v>
      </c>
    </row>
    <row r="1870" spans="1:10">
      <c r="A1870" s="17">
        <v>44926</v>
      </c>
      <c r="B1870" t="s">
        <v>118</v>
      </c>
      <c r="C1870">
        <v>75</v>
      </c>
      <c r="D1870">
        <v>110</v>
      </c>
      <c r="E1870" t="s">
        <v>199</v>
      </c>
      <c r="F1870">
        <v>62</v>
      </c>
      <c r="G1870">
        <v>-130</v>
      </c>
      <c r="H1870">
        <v>2</v>
      </c>
      <c r="I1870">
        <f>-(Results[[#This Row],[Away Final]]-Results[[#This Row],[Home Final]])</f>
        <v>-13</v>
      </c>
      <c r="J1870">
        <f>IF(Results[[#This Row],[Away_Actual]]&lt;Results[[#This Row],[away_spread]],1,0)</f>
        <v>1</v>
      </c>
    </row>
    <row r="1871" spans="1:10">
      <c r="A1871" s="17">
        <v>44926</v>
      </c>
      <c r="B1871" t="s">
        <v>260</v>
      </c>
      <c r="C1871">
        <v>76</v>
      </c>
      <c r="D1871">
        <v>-500</v>
      </c>
      <c r="E1871" t="s">
        <v>256</v>
      </c>
      <c r="F1871">
        <v>80</v>
      </c>
      <c r="G1871">
        <v>400</v>
      </c>
      <c r="H1871">
        <v>-10</v>
      </c>
      <c r="I1871">
        <f>-(Results[[#This Row],[Away Final]]-Results[[#This Row],[Home Final]])</f>
        <v>4</v>
      </c>
      <c r="J1871">
        <f>IF(Results[[#This Row],[Away_Actual]]&lt;Results[[#This Row],[away_spread]],1,0)</f>
        <v>0</v>
      </c>
    </row>
    <row r="1872" spans="1:10">
      <c r="A1872" s="17">
        <v>44926</v>
      </c>
      <c r="B1872" t="s">
        <v>212</v>
      </c>
      <c r="C1872">
        <v>65</v>
      </c>
      <c r="D1872">
        <v>155</v>
      </c>
      <c r="F1872">
        <v>71</v>
      </c>
      <c r="G1872">
        <v>-175</v>
      </c>
      <c r="H1872">
        <v>4</v>
      </c>
      <c r="I1872">
        <f>-(Results[[#This Row],[Away Final]]-Results[[#This Row],[Home Final]])</f>
        <v>6</v>
      </c>
      <c r="J1872">
        <f>IF(Results[[#This Row],[Away_Actual]]&lt;Results[[#This Row],[away_spread]],1,0)</f>
        <v>0</v>
      </c>
    </row>
    <row r="1873" spans="1:10">
      <c r="A1873" s="17">
        <v>44926</v>
      </c>
      <c r="B1873" t="s">
        <v>82</v>
      </c>
      <c r="C1873">
        <v>73</v>
      </c>
      <c r="D1873">
        <v>125</v>
      </c>
      <c r="E1873" t="s">
        <v>147</v>
      </c>
      <c r="F1873">
        <v>72</v>
      </c>
      <c r="G1873">
        <v>-145</v>
      </c>
      <c r="H1873">
        <v>2.5</v>
      </c>
      <c r="I1873">
        <f>-(Results[[#This Row],[Away Final]]-Results[[#This Row],[Home Final]])</f>
        <v>-1</v>
      </c>
      <c r="J1873">
        <f>IF(Results[[#This Row],[Away_Actual]]&lt;Results[[#This Row],[away_spread]],1,0)</f>
        <v>1</v>
      </c>
    </row>
    <row r="1874" spans="1:10">
      <c r="A1874" s="17">
        <v>44926</v>
      </c>
      <c r="B1874" t="s">
        <v>110</v>
      </c>
      <c r="C1874">
        <v>55</v>
      </c>
      <c r="D1874">
        <v>-115</v>
      </c>
      <c r="E1874" t="s">
        <v>112</v>
      </c>
      <c r="F1874">
        <v>52</v>
      </c>
      <c r="G1874">
        <v>-105</v>
      </c>
      <c r="H1874">
        <v>-1</v>
      </c>
      <c r="I1874">
        <f>-(Results[[#This Row],[Away Final]]-Results[[#This Row],[Home Final]])</f>
        <v>-3</v>
      </c>
      <c r="J1874">
        <f>IF(Results[[#This Row],[Away_Actual]]&lt;Results[[#This Row],[away_spread]],1,0)</f>
        <v>1</v>
      </c>
    </row>
    <row r="1875" spans="1:10">
      <c r="A1875" s="17">
        <v>44926</v>
      </c>
      <c r="B1875" t="s">
        <v>141</v>
      </c>
      <c r="C1875">
        <v>88</v>
      </c>
      <c r="D1875">
        <v>1400</v>
      </c>
      <c r="E1875" t="s">
        <v>205</v>
      </c>
      <c r="F1875">
        <v>111</v>
      </c>
      <c r="G1875">
        <v>-4000</v>
      </c>
      <c r="H1875">
        <v>21</v>
      </c>
      <c r="I1875">
        <f>-(Results[[#This Row],[Away Final]]-Results[[#This Row],[Home Final]])</f>
        <v>23</v>
      </c>
      <c r="J1875">
        <f>IF(Results[[#This Row],[Away_Actual]]&lt;Results[[#This Row],[away_spread]],1,0)</f>
        <v>0</v>
      </c>
    </row>
    <row r="1876" spans="1:10">
      <c r="A1876" s="17">
        <v>44926</v>
      </c>
      <c r="B1876" t="s">
        <v>188</v>
      </c>
      <c r="C1876">
        <v>63</v>
      </c>
      <c r="D1876">
        <v>115</v>
      </c>
      <c r="E1876" t="s">
        <v>201</v>
      </c>
      <c r="F1876">
        <v>74</v>
      </c>
      <c r="G1876">
        <v>-135</v>
      </c>
      <c r="H1876">
        <v>2</v>
      </c>
      <c r="I1876">
        <f>-(Results[[#This Row],[Away Final]]-Results[[#This Row],[Home Final]])</f>
        <v>11</v>
      </c>
      <c r="J1876">
        <f>IF(Results[[#This Row],[Away_Actual]]&lt;Results[[#This Row],[away_spread]],1,0)</f>
        <v>0</v>
      </c>
    </row>
    <row r="1877" spans="1:10">
      <c r="A1877" s="17">
        <v>44926</v>
      </c>
      <c r="C1877">
        <v>67</v>
      </c>
      <c r="D1877">
        <v>1800</v>
      </c>
      <c r="E1877" t="s">
        <v>68</v>
      </c>
      <c r="F1877">
        <v>90</v>
      </c>
      <c r="G1877">
        <v>-8000</v>
      </c>
      <c r="H1877">
        <v>23.5</v>
      </c>
      <c r="I1877">
        <f>-(Results[[#This Row],[Away Final]]-Results[[#This Row],[Home Final]])</f>
        <v>23</v>
      </c>
      <c r="J1877">
        <f>IF(Results[[#This Row],[Away_Actual]]&lt;Results[[#This Row],[away_spread]],1,0)</f>
        <v>1</v>
      </c>
    </row>
    <row r="1878" spans="1:10">
      <c r="A1878" s="17">
        <v>44926</v>
      </c>
      <c r="C1878">
        <v>97</v>
      </c>
      <c r="D1878">
        <v>300</v>
      </c>
      <c r="E1878" t="s">
        <v>72</v>
      </c>
      <c r="F1878">
        <v>87</v>
      </c>
      <c r="G1878">
        <v>-360</v>
      </c>
      <c r="H1878">
        <v>8</v>
      </c>
      <c r="I1878">
        <f>-(Results[[#This Row],[Away Final]]-Results[[#This Row],[Home Final]])</f>
        <v>-10</v>
      </c>
      <c r="J1878">
        <f>IF(Results[[#This Row],[Away_Actual]]&lt;Results[[#This Row],[away_spread]],1,0)</f>
        <v>1</v>
      </c>
    </row>
    <row r="1879" spans="1:10">
      <c r="A1879" s="17">
        <v>44926</v>
      </c>
      <c r="B1879" t="s">
        <v>160</v>
      </c>
      <c r="C1879">
        <v>60</v>
      </c>
      <c r="D1879">
        <v>195</v>
      </c>
      <c r="F1879">
        <v>65</v>
      </c>
      <c r="G1879">
        <v>-230</v>
      </c>
      <c r="H1879">
        <v>5.5</v>
      </c>
      <c r="I1879">
        <f>-(Results[[#This Row],[Away Final]]-Results[[#This Row],[Home Final]])</f>
        <v>5</v>
      </c>
      <c r="J1879">
        <f>IF(Results[[#This Row],[Away_Actual]]&lt;Results[[#This Row],[away_spread]],1,0)</f>
        <v>1</v>
      </c>
    </row>
    <row r="1880" spans="1:10">
      <c r="A1880" s="17">
        <v>44926</v>
      </c>
      <c r="B1880" t="s">
        <v>65</v>
      </c>
      <c r="C1880">
        <v>57</v>
      </c>
      <c r="D1880">
        <v>900</v>
      </c>
      <c r="E1880" t="s">
        <v>67</v>
      </c>
      <c r="F1880">
        <v>72</v>
      </c>
      <c r="G1880">
        <v>-1600</v>
      </c>
      <c r="H1880">
        <v>18</v>
      </c>
      <c r="I1880">
        <f>-(Results[[#This Row],[Away Final]]-Results[[#This Row],[Home Final]])</f>
        <v>15</v>
      </c>
      <c r="J1880">
        <f>IF(Results[[#This Row],[Away_Actual]]&lt;Results[[#This Row],[away_spread]],1,0)</f>
        <v>1</v>
      </c>
    </row>
    <row r="1881" spans="1:10">
      <c r="A1881" s="17">
        <v>44926</v>
      </c>
      <c r="B1881" t="s">
        <v>294</v>
      </c>
      <c r="C1881">
        <v>78</v>
      </c>
      <c r="D1881">
        <v>320</v>
      </c>
      <c r="E1881" t="s">
        <v>73</v>
      </c>
      <c r="F1881">
        <v>70</v>
      </c>
      <c r="G1881">
        <v>-380</v>
      </c>
      <c r="H1881">
        <v>8.5</v>
      </c>
      <c r="I1881">
        <f>-(Results[[#This Row],[Away Final]]-Results[[#This Row],[Home Final]])</f>
        <v>-8</v>
      </c>
      <c r="J1881">
        <f>IF(Results[[#This Row],[Away_Actual]]&lt;Results[[#This Row],[away_spread]],1,0)</f>
        <v>1</v>
      </c>
    </row>
    <row r="1882" spans="1:10">
      <c r="A1882" s="17">
        <v>44926</v>
      </c>
      <c r="B1882" t="s">
        <v>294</v>
      </c>
      <c r="C1882">
        <v>78</v>
      </c>
      <c r="D1882">
        <v>320</v>
      </c>
      <c r="E1882" t="s">
        <v>680</v>
      </c>
      <c r="F1882">
        <v>70</v>
      </c>
      <c r="G1882">
        <v>-380</v>
      </c>
      <c r="H1882">
        <v>8.5</v>
      </c>
      <c r="I1882">
        <f>-(Results[[#This Row],[Away Final]]-Results[[#This Row],[Home Final]])</f>
        <v>-8</v>
      </c>
      <c r="J1882">
        <f>IF(Results[[#This Row],[Away_Actual]]&lt;Results[[#This Row],[away_spread]],1,0)</f>
        <v>1</v>
      </c>
    </row>
    <row r="1883" spans="1:10">
      <c r="A1883" s="17">
        <v>44926</v>
      </c>
      <c r="B1883" t="s">
        <v>257</v>
      </c>
      <c r="C1883">
        <v>67</v>
      </c>
      <c r="D1883">
        <v>-700</v>
      </c>
      <c r="E1883" t="s">
        <v>139</v>
      </c>
      <c r="F1883">
        <v>79</v>
      </c>
      <c r="G1883">
        <v>500</v>
      </c>
      <c r="H1883">
        <v>-11.5</v>
      </c>
      <c r="I1883">
        <f>-(Results[[#This Row],[Away Final]]-Results[[#This Row],[Home Final]])</f>
        <v>12</v>
      </c>
      <c r="J1883">
        <f>IF(Results[[#This Row],[Away_Actual]]&lt;Results[[#This Row],[away_spread]],1,0)</f>
        <v>0</v>
      </c>
    </row>
    <row r="1884" spans="1:10">
      <c r="A1884" s="17">
        <v>44926</v>
      </c>
      <c r="B1884" t="s">
        <v>392</v>
      </c>
      <c r="C1884">
        <v>76</v>
      </c>
      <c r="D1884">
        <v>-130</v>
      </c>
      <c r="E1884" t="s">
        <v>74</v>
      </c>
      <c r="F1884">
        <v>75</v>
      </c>
      <c r="G1884">
        <v>110</v>
      </c>
      <c r="H1884">
        <v>-1.5</v>
      </c>
      <c r="I1884">
        <f>-(Results[[#This Row],[Away Final]]-Results[[#This Row],[Home Final]])</f>
        <v>-1</v>
      </c>
      <c r="J1884">
        <f>IF(Results[[#This Row],[Away_Actual]]&lt;Results[[#This Row],[away_spread]],1,0)</f>
        <v>0</v>
      </c>
    </row>
    <row r="1885" spans="1:10">
      <c r="A1885" s="17">
        <v>44926</v>
      </c>
      <c r="B1885" t="s">
        <v>84</v>
      </c>
      <c r="C1885">
        <v>60</v>
      </c>
      <c r="D1885">
        <v>265</v>
      </c>
      <c r="E1885" t="s">
        <v>202</v>
      </c>
      <c r="F1885">
        <v>76</v>
      </c>
      <c r="G1885">
        <v>-320</v>
      </c>
      <c r="H1885">
        <v>7</v>
      </c>
      <c r="I1885">
        <f>-(Results[[#This Row],[Away Final]]-Results[[#This Row],[Home Final]])</f>
        <v>16</v>
      </c>
      <c r="J1885">
        <f>IF(Results[[#This Row],[Away_Actual]]&lt;Results[[#This Row],[away_spread]],1,0)</f>
        <v>0</v>
      </c>
    </row>
    <row r="1886" spans="1:10">
      <c r="A1886" s="17">
        <v>44926</v>
      </c>
      <c r="B1886" t="s">
        <v>264</v>
      </c>
      <c r="C1886">
        <v>79</v>
      </c>
      <c r="D1886">
        <v>240</v>
      </c>
      <c r="E1886" t="s">
        <v>253</v>
      </c>
      <c r="F1886">
        <v>69</v>
      </c>
      <c r="G1886">
        <v>-280</v>
      </c>
      <c r="H1886">
        <v>6.5</v>
      </c>
      <c r="I1886">
        <f>-(Results[[#This Row],[Away Final]]-Results[[#This Row],[Home Final]])</f>
        <v>-10</v>
      </c>
      <c r="J1886">
        <f>IF(Results[[#This Row],[Away_Actual]]&lt;Results[[#This Row],[away_spread]],1,0)</f>
        <v>1</v>
      </c>
    </row>
    <row r="1887" spans="1:10">
      <c r="A1887" s="17">
        <v>44926</v>
      </c>
      <c r="B1887" t="s">
        <v>200</v>
      </c>
      <c r="C1887">
        <v>60</v>
      </c>
      <c r="D1887">
        <v>400</v>
      </c>
      <c r="E1887" t="s">
        <v>182</v>
      </c>
      <c r="F1887">
        <v>71</v>
      </c>
      <c r="G1887">
        <v>-500</v>
      </c>
      <c r="H1887">
        <v>10</v>
      </c>
      <c r="I1887">
        <f>-(Results[[#This Row],[Away Final]]-Results[[#This Row],[Home Final]])</f>
        <v>11</v>
      </c>
      <c r="J1887">
        <f>IF(Results[[#This Row],[Away_Actual]]&lt;Results[[#This Row],[away_spread]],1,0)</f>
        <v>0</v>
      </c>
    </row>
    <row r="1888" spans="1:10">
      <c r="A1888" s="17">
        <v>44926</v>
      </c>
      <c r="B1888" t="s">
        <v>83</v>
      </c>
      <c r="C1888">
        <v>70</v>
      </c>
      <c r="D1888">
        <v>210</v>
      </c>
      <c r="E1888" t="s">
        <v>203</v>
      </c>
      <c r="F1888">
        <v>67</v>
      </c>
      <c r="G1888">
        <v>-250</v>
      </c>
      <c r="H1888">
        <v>6</v>
      </c>
      <c r="I1888">
        <f>-(Results[[#This Row],[Away Final]]-Results[[#This Row],[Home Final]])</f>
        <v>-3</v>
      </c>
      <c r="J1888">
        <f>IF(Results[[#This Row],[Away_Actual]]&lt;Results[[#This Row],[away_spread]],1,0)</f>
        <v>1</v>
      </c>
    </row>
    <row r="1889" spans="1:10">
      <c r="A1889" s="17">
        <v>44926</v>
      </c>
      <c r="B1889" t="s">
        <v>209</v>
      </c>
      <c r="C1889">
        <v>76</v>
      </c>
      <c r="D1889">
        <v>-180</v>
      </c>
      <c r="E1889" t="s">
        <v>133</v>
      </c>
      <c r="F1889">
        <v>67</v>
      </c>
      <c r="G1889">
        <v>160</v>
      </c>
      <c r="H1889">
        <v>-4</v>
      </c>
      <c r="I1889">
        <f>-(Results[[#This Row],[Away Final]]-Results[[#This Row],[Home Final]])</f>
        <v>-9</v>
      </c>
      <c r="J1889">
        <f>IF(Results[[#This Row],[Away_Actual]]&lt;Results[[#This Row],[away_spread]],1,0)</f>
        <v>1</v>
      </c>
    </row>
    <row r="1890" spans="1:10">
      <c r="A1890" s="17">
        <v>44926</v>
      </c>
      <c r="B1890" t="s">
        <v>367</v>
      </c>
      <c r="C1890">
        <v>72</v>
      </c>
      <c r="D1890">
        <v>150</v>
      </c>
      <c r="E1890" t="s">
        <v>197</v>
      </c>
      <c r="F1890">
        <v>67</v>
      </c>
      <c r="G1890">
        <v>-170</v>
      </c>
      <c r="H1890">
        <v>4</v>
      </c>
      <c r="I1890">
        <f>-(Results[[#This Row],[Away Final]]-Results[[#This Row],[Home Final]])</f>
        <v>-5</v>
      </c>
      <c r="J1890">
        <f>IF(Results[[#This Row],[Away_Actual]]&lt;Results[[#This Row],[away_spread]],1,0)</f>
        <v>1</v>
      </c>
    </row>
    <row r="1891" spans="1:10">
      <c r="A1891" s="17">
        <v>44926</v>
      </c>
      <c r="B1891" t="s">
        <v>179</v>
      </c>
      <c r="C1891">
        <v>71</v>
      </c>
      <c r="D1891">
        <v>120</v>
      </c>
      <c r="E1891" t="s">
        <v>218</v>
      </c>
      <c r="F1891">
        <v>66</v>
      </c>
      <c r="G1891">
        <v>-140</v>
      </c>
      <c r="H1891">
        <v>2.5</v>
      </c>
      <c r="I1891">
        <f>-(Results[[#This Row],[Away Final]]-Results[[#This Row],[Home Final]])</f>
        <v>-5</v>
      </c>
      <c r="J1891">
        <f>IF(Results[[#This Row],[Away_Actual]]&lt;Results[[#This Row],[away_spread]],1,0)</f>
        <v>1</v>
      </c>
    </row>
    <row r="1892" spans="1:10">
      <c r="A1892" s="17">
        <v>44926</v>
      </c>
      <c r="B1892" t="s">
        <v>124</v>
      </c>
      <c r="C1892">
        <v>76</v>
      </c>
      <c r="D1892">
        <v>-105</v>
      </c>
      <c r="E1892" t="s">
        <v>286</v>
      </c>
      <c r="F1892">
        <v>82</v>
      </c>
      <c r="G1892">
        <v>-115</v>
      </c>
      <c r="H1892">
        <v>1</v>
      </c>
      <c r="I1892">
        <f>-(Results[[#This Row],[Away Final]]-Results[[#This Row],[Home Final]])</f>
        <v>6</v>
      </c>
      <c r="J1892">
        <f>IF(Results[[#This Row],[Away_Actual]]&lt;Results[[#This Row],[away_spread]],1,0)</f>
        <v>0</v>
      </c>
    </row>
    <row r="1893" spans="1:10">
      <c r="A1893" s="17">
        <v>44926</v>
      </c>
      <c r="B1893" t="s">
        <v>347</v>
      </c>
      <c r="C1893">
        <v>67</v>
      </c>
      <c r="D1893">
        <v>-130</v>
      </c>
      <c r="E1893" t="s">
        <v>119</v>
      </c>
      <c r="F1893">
        <v>42</v>
      </c>
      <c r="G1893">
        <v>110</v>
      </c>
      <c r="H1893">
        <v>-2</v>
      </c>
      <c r="I1893">
        <f>-(Results[[#This Row],[Away Final]]-Results[[#This Row],[Home Final]])</f>
        <v>-25</v>
      </c>
      <c r="J1893">
        <f>IF(Results[[#This Row],[Away_Actual]]&lt;Results[[#This Row],[away_spread]],1,0)</f>
        <v>1</v>
      </c>
    </row>
    <row r="1894" spans="1:10">
      <c r="A1894" s="17">
        <v>44926</v>
      </c>
      <c r="B1894" t="s">
        <v>329</v>
      </c>
      <c r="C1894">
        <v>80</v>
      </c>
      <c r="D1894">
        <v>-125</v>
      </c>
      <c r="E1894" t="s">
        <v>331</v>
      </c>
      <c r="F1894">
        <v>73</v>
      </c>
      <c r="G1894">
        <v>105</v>
      </c>
      <c r="H1894">
        <v>-1.5</v>
      </c>
      <c r="I1894">
        <f>-(Results[[#This Row],[Away Final]]-Results[[#This Row],[Home Final]])</f>
        <v>-7</v>
      </c>
      <c r="J1894">
        <f>IF(Results[[#This Row],[Away_Actual]]&lt;Results[[#This Row],[away_spread]],1,0)</f>
        <v>1</v>
      </c>
    </row>
    <row r="1895" spans="1:10">
      <c r="A1895" s="17">
        <v>44926</v>
      </c>
      <c r="B1895" t="s">
        <v>297</v>
      </c>
      <c r="C1895">
        <v>51</v>
      </c>
      <c r="D1895">
        <v>320</v>
      </c>
      <c r="E1895" t="s">
        <v>348</v>
      </c>
      <c r="F1895">
        <v>69</v>
      </c>
      <c r="G1895">
        <v>-380</v>
      </c>
      <c r="H1895">
        <v>8.5</v>
      </c>
      <c r="I1895">
        <f>-(Results[[#This Row],[Away Final]]-Results[[#This Row],[Home Final]])</f>
        <v>18</v>
      </c>
      <c r="J1895">
        <f>IF(Results[[#This Row],[Away_Actual]]&lt;Results[[#This Row],[away_spread]],1,0)</f>
        <v>0</v>
      </c>
    </row>
    <row r="1896" spans="1:10">
      <c r="A1896" s="17">
        <v>44926</v>
      </c>
      <c r="B1896" t="s">
        <v>232</v>
      </c>
      <c r="C1896">
        <v>67</v>
      </c>
      <c r="D1896">
        <v>-500</v>
      </c>
      <c r="E1896" t="s">
        <v>229</v>
      </c>
      <c r="F1896">
        <v>64</v>
      </c>
      <c r="G1896">
        <v>400</v>
      </c>
      <c r="H1896">
        <v>-10</v>
      </c>
      <c r="I1896">
        <f>-(Results[[#This Row],[Away Final]]-Results[[#This Row],[Home Final]])</f>
        <v>-3</v>
      </c>
      <c r="J1896">
        <f>IF(Results[[#This Row],[Away_Actual]]&lt;Results[[#This Row],[away_spread]],1,0)</f>
        <v>0</v>
      </c>
    </row>
    <row r="1897" spans="1:10">
      <c r="A1897" s="17">
        <v>44926</v>
      </c>
      <c r="B1897" t="s">
        <v>237</v>
      </c>
      <c r="C1897">
        <v>82</v>
      </c>
      <c r="D1897">
        <v>-250</v>
      </c>
      <c r="E1897" t="s">
        <v>224</v>
      </c>
      <c r="F1897">
        <v>64</v>
      </c>
      <c r="G1897">
        <v>210</v>
      </c>
      <c r="H1897">
        <v>-6</v>
      </c>
      <c r="I1897">
        <f>-(Results[[#This Row],[Away Final]]-Results[[#This Row],[Home Final]])</f>
        <v>-18</v>
      </c>
      <c r="J1897">
        <f>IF(Results[[#This Row],[Away_Actual]]&lt;Results[[#This Row],[away_spread]],1,0)</f>
        <v>1</v>
      </c>
    </row>
    <row r="1898" spans="1:10">
      <c r="A1898" s="17">
        <v>44926</v>
      </c>
      <c r="B1898" t="s">
        <v>192</v>
      </c>
      <c r="C1898">
        <v>66</v>
      </c>
      <c r="D1898">
        <v>425</v>
      </c>
      <c r="E1898" t="s">
        <v>433</v>
      </c>
      <c r="F1898">
        <v>82</v>
      </c>
      <c r="G1898">
        <v>-550</v>
      </c>
      <c r="H1898">
        <v>10</v>
      </c>
      <c r="I1898">
        <f>-(Results[[#This Row],[Away Final]]-Results[[#This Row],[Home Final]])</f>
        <v>16</v>
      </c>
      <c r="J1898">
        <f>IF(Results[[#This Row],[Away_Actual]]&lt;Results[[#This Row],[away_spread]],1,0)</f>
        <v>0</v>
      </c>
    </row>
    <row r="1899" spans="1:10">
      <c r="A1899" s="17">
        <v>44926</v>
      </c>
      <c r="B1899" t="s">
        <v>298</v>
      </c>
      <c r="C1899">
        <v>60</v>
      </c>
      <c r="D1899">
        <v>105</v>
      </c>
      <c r="E1899" t="s">
        <v>330</v>
      </c>
      <c r="F1899">
        <v>62</v>
      </c>
      <c r="G1899">
        <v>-125</v>
      </c>
      <c r="H1899">
        <v>1.5</v>
      </c>
      <c r="I1899">
        <f>-(Results[[#This Row],[Away Final]]-Results[[#This Row],[Home Final]])</f>
        <v>2</v>
      </c>
      <c r="J1899">
        <f>IF(Results[[#This Row],[Away_Actual]]&lt;Results[[#This Row],[away_spread]],1,0)</f>
        <v>0</v>
      </c>
    </row>
    <row r="1900" spans="1:10">
      <c r="A1900" s="17">
        <v>44926</v>
      </c>
      <c r="B1900" t="s">
        <v>86</v>
      </c>
      <c r="C1900">
        <v>85</v>
      </c>
      <c r="D1900">
        <v>145</v>
      </c>
      <c r="E1900" t="s">
        <v>373</v>
      </c>
      <c r="F1900">
        <v>90</v>
      </c>
      <c r="G1900">
        <v>-165</v>
      </c>
      <c r="H1900">
        <v>3.5</v>
      </c>
      <c r="I1900">
        <f>-(Results[[#This Row],[Away Final]]-Results[[#This Row],[Home Final]])</f>
        <v>5</v>
      </c>
      <c r="J1900">
        <f>IF(Results[[#This Row],[Away_Actual]]&lt;Results[[#This Row],[away_spread]],1,0)</f>
        <v>0</v>
      </c>
    </row>
    <row r="1901" spans="1:10">
      <c r="A1901" s="17">
        <v>44926</v>
      </c>
      <c r="C1901">
        <v>83</v>
      </c>
      <c r="D1901">
        <v>100</v>
      </c>
      <c r="E1901" t="s">
        <v>85</v>
      </c>
      <c r="F1901">
        <v>88</v>
      </c>
      <c r="G1901">
        <v>-120</v>
      </c>
      <c r="H1901">
        <v>1</v>
      </c>
      <c r="I1901">
        <f>-(Results[[#This Row],[Away Final]]-Results[[#This Row],[Home Final]])</f>
        <v>5</v>
      </c>
      <c r="J1901">
        <f>IF(Results[[#This Row],[Away_Actual]]&lt;Results[[#This Row],[away_spread]],1,0)</f>
        <v>0</v>
      </c>
    </row>
    <row r="1902" spans="1:10">
      <c r="A1902" s="17">
        <v>44926</v>
      </c>
      <c r="B1902" t="s">
        <v>90</v>
      </c>
      <c r="C1902">
        <v>81</v>
      </c>
      <c r="D1902">
        <v>-200</v>
      </c>
      <c r="E1902" t="s">
        <v>162</v>
      </c>
      <c r="F1902">
        <v>62</v>
      </c>
      <c r="G1902">
        <v>175</v>
      </c>
      <c r="H1902">
        <v>-4.5</v>
      </c>
      <c r="I1902">
        <f>-(Results[[#This Row],[Away Final]]-Results[[#This Row],[Home Final]])</f>
        <v>-19</v>
      </c>
      <c r="J1902">
        <f>IF(Results[[#This Row],[Away_Actual]]&lt;Results[[#This Row],[away_spread]],1,0)</f>
        <v>1</v>
      </c>
    </row>
    <row r="1903" spans="1:10">
      <c r="A1903" s="17">
        <v>44926</v>
      </c>
      <c r="B1903" t="s">
        <v>161</v>
      </c>
      <c r="C1903">
        <v>74</v>
      </c>
      <c r="D1903">
        <v>330</v>
      </c>
      <c r="F1903">
        <v>82</v>
      </c>
      <c r="G1903">
        <v>-400</v>
      </c>
      <c r="H1903">
        <v>8.5</v>
      </c>
      <c r="I1903">
        <f>-(Results[[#This Row],[Away Final]]-Results[[#This Row],[Home Final]])</f>
        <v>8</v>
      </c>
      <c r="J1903">
        <f>IF(Results[[#This Row],[Away_Actual]]&lt;Results[[#This Row],[away_spread]],1,0)</f>
        <v>1</v>
      </c>
    </row>
    <row r="1904" spans="1:10">
      <c r="A1904" s="17">
        <v>44926</v>
      </c>
      <c r="B1904" t="s">
        <v>261</v>
      </c>
      <c r="C1904">
        <v>72</v>
      </c>
      <c r="D1904">
        <v>110</v>
      </c>
      <c r="E1904" t="s">
        <v>350</v>
      </c>
      <c r="F1904">
        <v>73</v>
      </c>
      <c r="G1904">
        <v>-130</v>
      </c>
      <c r="H1904">
        <v>2</v>
      </c>
      <c r="I1904">
        <f>-(Results[[#This Row],[Away Final]]-Results[[#This Row],[Home Final]])</f>
        <v>1</v>
      </c>
      <c r="J1904">
        <f>IF(Results[[#This Row],[Away_Actual]]&lt;Results[[#This Row],[away_spread]],1,0)</f>
        <v>1</v>
      </c>
    </row>
    <row r="1905" spans="1:10">
      <c r="A1905" s="17">
        <v>44926</v>
      </c>
      <c r="B1905" t="s">
        <v>328</v>
      </c>
      <c r="C1905">
        <v>85</v>
      </c>
      <c r="D1905">
        <v>120</v>
      </c>
      <c r="E1905" t="s">
        <v>120</v>
      </c>
      <c r="F1905">
        <v>90</v>
      </c>
      <c r="G1905">
        <v>-140</v>
      </c>
      <c r="H1905">
        <v>2.5</v>
      </c>
      <c r="I1905">
        <f>-(Results[[#This Row],[Away Final]]-Results[[#This Row],[Home Final]])</f>
        <v>5</v>
      </c>
      <c r="J1905">
        <f>IF(Results[[#This Row],[Away_Actual]]&lt;Results[[#This Row],[away_spread]],1,0)</f>
        <v>0</v>
      </c>
    </row>
    <row r="1906" spans="1:10">
      <c r="A1906" s="17">
        <v>44926</v>
      </c>
      <c r="B1906" t="s">
        <v>681</v>
      </c>
      <c r="C1906">
        <v>65</v>
      </c>
      <c r="D1906">
        <v>150</v>
      </c>
      <c r="E1906" t="s">
        <v>105</v>
      </c>
      <c r="F1906">
        <v>59</v>
      </c>
      <c r="G1906">
        <v>-170</v>
      </c>
      <c r="H1906">
        <v>3.5</v>
      </c>
      <c r="I1906">
        <f>-(Results[[#This Row],[Away Final]]-Results[[#This Row],[Home Final]])</f>
        <v>-6</v>
      </c>
      <c r="J1906">
        <f>IF(Results[[#This Row],[Away_Actual]]&lt;Results[[#This Row],[away_spread]],1,0)</f>
        <v>1</v>
      </c>
    </row>
    <row r="1907" spans="1:10">
      <c r="A1907" s="17">
        <v>44926</v>
      </c>
      <c r="B1907" t="s">
        <v>685</v>
      </c>
      <c r="C1907">
        <v>65</v>
      </c>
      <c r="D1907">
        <v>150</v>
      </c>
      <c r="E1907" t="s">
        <v>105</v>
      </c>
      <c r="F1907">
        <v>59</v>
      </c>
      <c r="G1907">
        <v>-170</v>
      </c>
      <c r="H1907">
        <v>3.5</v>
      </c>
      <c r="I1907">
        <f>-(Results[[#This Row],[Away Final]]-Results[[#This Row],[Home Final]])</f>
        <v>-6</v>
      </c>
      <c r="J1907">
        <f>IF(Results[[#This Row],[Away_Actual]]&lt;Results[[#This Row],[away_spread]],1,0)</f>
        <v>1</v>
      </c>
    </row>
    <row r="1908" spans="1:10">
      <c r="A1908" s="17">
        <v>44926</v>
      </c>
      <c r="B1908" t="s">
        <v>255</v>
      </c>
      <c r="C1908">
        <v>68</v>
      </c>
      <c r="D1908">
        <v>750</v>
      </c>
      <c r="E1908" t="s">
        <v>217</v>
      </c>
      <c r="F1908">
        <v>77</v>
      </c>
      <c r="G1908">
        <v>-1200</v>
      </c>
      <c r="H1908">
        <v>14</v>
      </c>
      <c r="I1908">
        <f>-(Results[[#This Row],[Away Final]]-Results[[#This Row],[Home Final]])</f>
        <v>9</v>
      </c>
      <c r="J1908">
        <f>IF(Results[[#This Row],[Away_Actual]]&lt;Results[[#This Row],[away_spread]],1,0)</f>
        <v>1</v>
      </c>
    </row>
    <row r="1909" spans="1:10">
      <c r="A1909" s="17">
        <v>44926</v>
      </c>
      <c r="B1909" t="s">
        <v>191</v>
      </c>
      <c r="C1909">
        <v>83</v>
      </c>
      <c r="D1909">
        <v>-130</v>
      </c>
      <c r="E1909" t="s">
        <v>189</v>
      </c>
      <c r="F1909">
        <v>90</v>
      </c>
      <c r="G1909">
        <v>110</v>
      </c>
      <c r="H1909">
        <v>-1.5</v>
      </c>
      <c r="I1909">
        <f>-(Results[[#This Row],[Away Final]]-Results[[#This Row],[Home Final]])</f>
        <v>7</v>
      </c>
      <c r="J1909">
        <f>IF(Results[[#This Row],[Away_Actual]]&lt;Results[[#This Row],[away_spread]],1,0)</f>
        <v>0</v>
      </c>
    </row>
    <row r="1910" spans="1:10">
      <c r="A1910" s="17">
        <v>44926</v>
      </c>
      <c r="C1910">
        <v>58</v>
      </c>
      <c r="D1910">
        <v>450</v>
      </c>
      <c r="E1910" t="s">
        <v>186</v>
      </c>
      <c r="F1910">
        <v>71</v>
      </c>
      <c r="G1910">
        <v>-600</v>
      </c>
      <c r="H1910">
        <v>11</v>
      </c>
      <c r="I1910">
        <f>-(Results[[#This Row],[Away Final]]-Results[[#This Row],[Home Final]])</f>
        <v>13</v>
      </c>
      <c r="J1910">
        <f>IF(Results[[#This Row],[Away_Actual]]&lt;Results[[#This Row],[away_spread]],1,0)</f>
        <v>0</v>
      </c>
    </row>
    <row r="1911" spans="1:10">
      <c r="A1911" s="17">
        <v>44926</v>
      </c>
      <c r="B1911" t="s">
        <v>216</v>
      </c>
      <c r="C1911">
        <v>52</v>
      </c>
      <c r="D1911">
        <v>250</v>
      </c>
      <c r="E1911" t="s">
        <v>215</v>
      </c>
      <c r="F1911">
        <v>64</v>
      </c>
      <c r="G1911">
        <v>-300</v>
      </c>
      <c r="H1911">
        <v>7</v>
      </c>
      <c r="I1911">
        <f>-(Results[[#This Row],[Away Final]]-Results[[#This Row],[Home Final]])</f>
        <v>12</v>
      </c>
      <c r="J1911">
        <f>IF(Results[[#This Row],[Away_Actual]]&lt;Results[[#This Row],[away_spread]],1,0)</f>
        <v>0</v>
      </c>
    </row>
    <row r="1912" spans="1:10">
      <c r="A1912" s="17">
        <v>44926</v>
      </c>
      <c r="B1912" t="s">
        <v>682</v>
      </c>
      <c r="C1912">
        <v>67</v>
      </c>
      <c r="D1912">
        <v>-250</v>
      </c>
      <c r="E1912" t="s">
        <v>184</v>
      </c>
      <c r="F1912">
        <v>64</v>
      </c>
      <c r="G1912">
        <v>210</v>
      </c>
      <c r="H1912">
        <v>-6</v>
      </c>
      <c r="I1912">
        <f>-(Results[[#This Row],[Away Final]]-Results[[#This Row],[Home Final]])</f>
        <v>-3</v>
      </c>
      <c r="J1912">
        <f>IF(Results[[#This Row],[Away_Actual]]&lt;Results[[#This Row],[away_spread]],1,0)</f>
        <v>0</v>
      </c>
    </row>
    <row r="1913" spans="1:10">
      <c r="A1913" s="17">
        <v>44926</v>
      </c>
      <c r="B1913" t="s">
        <v>377</v>
      </c>
      <c r="C1913">
        <v>80</v>
      </c>
      <c r="D1913">
        <v>425</v>
      </c>
      <c r="E1913" t="s">
        <v>187</v>
      </c>
      <c r="F1913">
        <v>68</v>
      </c>
      <c r="G1913">
        <v>-550</v>
      </c>
      <c r="H1913">
        <v>10</v>
      </c>
      <c r="I1913">
        <f>-(Results[[#This Row],[Away Final]]-Results[[#This Row],[Home Final]])</f>
        <v>-12</v>
      </c>
      <c r="J1913">
        <f>IF(Results[[#This Row],[Away_Actual]]&lt;Results[[#This Row],[away_spread]],1,0)</f>
        <v>1</v>
      </c>
    </row>
    <row r="1914" spans="1:10">
      <c r="A1914" s="17">
        <v>44926</v>
      </c>
      <c r="B1914" t="s">
        <v>148</v>
      </c>
      <c r="C1914">
        <v>61</v>
      </c>
      <c r="D1914">
        <v>550</v>
      </c>
      <c r="E1914" t="s">
        <v>214</v>
      </c>
      <c r="F1914">
        <v>82</v>
      </c>
      <c r="G1914">
        <v>-800</v>
      </c>
      <c r="H1914">
        <v>12.5</v>
      </c>
      <c r="I1914">
        <f>-(Results[[#This Row],[Away Final]]-Results[[#This Row],[Home Final]])</f>
        <v>21</v>
      </c>
      <c r="J1914">
        <f>IF(Results[[#This Row],[Away_Actual]]&lt;Results[[#This Row],[away_spread]],1,0)</f>
        <v>0</v>
      </c>
    </row>
    <row r="1915" spans="1:10">
      <c r="A1915" s="17">
        <v>44926</v>
      </c>
      <c r="B1915" t="s">
        <v>145</v>
      </c>
      <c r="C1915">
        <v>48</v>
      </c>
      <c r="D1915">
        <v>450</v>
      </c>
      <c r="E1915" t="s">
        <v>81</v>
      </c>
      <c r="F1915">
        <v>57</v>
      </c>
      <c r="G1915">
        <v>-600</v>
      </c>
      <c r="H1915">
        <v>10.5</v>
      </c>
      <c r="I1915">
        <f>-(Results[[#This Row],[Away Final]]-Results[[#This Row],[Home Final]])</f>
        <v>9</v>
      </c>
      <c r="J1915">
        <f>IF(Results[[#This Row],[Away_Actual]]&lt;Results[[#This Row],[away_spread]],1,0)</f>
        <v>1</v>
      </c>
    </row>
    <row r="1916" spans="1:10">
      <c r="A1916" s="17">
        <v>44926</v>
      </c>
      <c r="B1916" t="s">
        <v>344</v>
      </c>
      <c r="C1916">
        <v>52</v>
      </c>
      <c r="D1916">
        <v>120</v>
      </c>
      <c r="E1916" t="s">
        <v>223</v>
      </c>
      <c r="F1916">
        <v>74</v>
      </c>
      <c r="G1916">
        <v>-140</v>
      </c>
      <c r="H1916">
        <v>2.5</v>
      </c>
      <c r="I1916">
        <f>-(Results[[#This Row],[Away Final]]-Results[[#This Row],[Home Final]])</f>
        <v>22</v>
      </c>
      <c r="J1916">
        <f>IF(Results[[#This Row],[Away_Actual]]&lt;Results[[#This Row],[away_spread]],1,0)</f>
        <v>0</v>
      </c>
    </row>
    <row r="1917" spans="1:10">
      <c r="A1917" s="17">
        <v>44926</v>
      </c>
      <c r="B1917" t="s">
        <v>364</v>
      </c>
      <c r="C1917">
        <v>65</v>
      </c>
      <c r="D1917">
        <v>240</v>
      </c>
      <c r="E1917" t="s">
        <v>175</v>
      </c>
      <c r="F1917">
        <v>72</v>
      </c>
      <c r="G1917">
        <v>-280</v>
      </c>
      <c r="H1917">
        <v>6.5</v>
      </c>
      <c r="I1917">
        <f>-(Results[[#This Row],[Away Final]]-Results[[#This Row],[Home Final]])</f>
        <v>7</v>
      </c>
      <c r="J1917">
        <f>IF(Results[[#This Row],[Away_Actual]]&lt;Results[[#This Row],[away_spread]],1,0)</f>
        <v>0</v>
      </c>
    </row>
    <row r="1918" spans="1:10">
      <c r="A1918" s="17">
        <v>44926</v>
      </c>
      <c r="B1918" t="s">
        <v>235</v>
      </c>
      <c r="C1918">
        <v>58</v>
      </c>
      <c r="D1918">
        <v>195</v>
      </c>
      <c r="E1918" t="s">
        <v>238</v>
      </c>
      <c r="F1918">
        <v>48</v>
      </c>
      <c r="G1918">
        <v>-230</v>
      </c>
      <c r="H1918">
        <v>5.5</v>
      </c>
      <c r="I1918">
        <f>-(Results[[#This Row],[Away Final]]-Results[[#This Row],[Home Final]])</f>
        <v>-10</v>
      </c>
      <c r="J1918">
        <f>IF(Results[[#This Row],[Away_Actual]]&lt;Results[[#This Row],[away_spread]],1,0)</f>
        <v>1</v>
      </c>
    </row>
    <row r="1919" spans="1:10">
      <c r="A1919" s="17">
        <v>44926</v>
      </c>
      <c r="B1919" t="s">
        <v>239</v>
      </c>
      <c r="C1919">
        <v>78</v>
      </c>
      <c r="D1919">
        <v>625</v>
      </c>
      <c r="E1919" t="s">
        <v>231</v>
      </c>
      <c r="F1919">
        <v>82</v>
      </c>
      <c r="G1919">
        <v>-950</v>
      </c>
      <c r="H1919">
        <v>13</v>
      </c>
      <c r="I1919">
        <f>-(Results[[#This Row],[Away Final]]-Results[[#This Row],[Home Final]])</f>
        <v>4</v>
      </c>
      <c r="J1919">
        <f>IF(Results[[#This Row],[Away_Actual]]&lt;Results[[#This Row],[away_spread]],1,0)</f>
        <v>1</v>
      </c>
    </row>
    <row r="1920" spans="1:10">
      <c r="A1920" s="17">
        <v>44926</v>
      </c>
      <c r="B1920" t="s">
        <v>250</v>
      </c>
      <c r="C1920">
        <v>55</v>
      </c>
      <c r="D1920">
        <v>120</v>
      </c>
      <c r="E1920" t="s">
        <v>243</v>
      </c>
      <c r="F1920">
        <v>67</v>
      </c>
      <c r="G1920">
        <v>-140</v>
      </c>
      <c r="H1920">
        <v>2.5</v>
      </c>
      <c r="I1920">
        <f>-(Results[[#This Row],[Away Final]]-Results[[#This Row],[Home Final]])</f>
        <v>12</v>
      </c>
      <c r="J1920">
        <f>IF(Results[[#This Row],[Away_Actual]]&lt;Results[[#This Row],[away_spread]],1,0)</f>
        <v>0</v>
      </c>
    </row>
    <row r="1921" spans="1:10">
      <c r="A1921" s="17">
        <v>44926</v>
      </c>
      <c r="B1921" t="s">
        <v>246</v>
      </c>
      <c r="C1921">
        <v>66</v>
      </c>
      <c r="D1921">
        <v>-150</v>
      </c>
      <c r="E1921" t="s">
        <v>247</v>
      </c>
      <c r="F1921">
        <v>64</v>
      </c>
      <c r="G1921">
        <v>130</v>
      </c>
      <c r="H1921">
        <v>-3</v>
      </c>
      <c r="I1921">
        <f>-(Results[[#This Row],[Away Final]]-Results[[#This Row],[Home Final]])</f>
        <v>-2</v>
      </c>
      <c r="J1921">
        <f>IF(Results[[#This Row],[Away_Actual]]&lt;Results[[#This Row],[away_spread]],1,0)</f>
        <v>0</v>
      </c>
    </row>
    <row r="1922" spans="1:10">
      <c r="A1922" s="17">
        <v>44926</v>
      </c>
      <c r="B1922" t="s">
        <v>388</v>
      </c>
      <c r="C1922">
        <v>67</v>
      </c>
      <c r="D1922">
        <v>110</v>
      </c>
      <c r="E1922" t="s">
        <v>383</v>
      </c>
      <c r="F1922">
        <v>51</v>
      </c>
      <c r="G1922">
        <v>-130</v>
      </c>
      <c r="H1922">
        <v>2</v>
      </c>
      <c r="I1922">
        <f>-(Results[[#This Row],[Away Final]]-Results[[#This Row],[Home Final]])</f>
        <v>-16</v>
      </c>
      <c r="J1922">
        <f>IF(Results[[#This Row],[Away_Actual]]&lt;Results[[#This Row],[away_spread]],1,0)</f>
        <v>1</v>
      </c>
    </row>
    <row r="1923" spans="1:10">
      <c r="A1923" s="17">
        <v>44926</v>
      </c>
      <c r="B1923" t="s">
        <v>340</v>
      </c>
      <c r="C1923">
        <v>65</v>
      </c>
      <c r="D1923">
        <v>375</v>
      </c>
      <c r="E1923" t="s">
        <v>290</v>
      </c>
      <c r="F1923">
        <v>79</v>
      </c>
      <c r="G1923">
        <v>-450</v>
      </c>
      <c r="H1923">
        <v>8.5</v>
      </c>
      <c r="I1923">
        <f>-(Results[[#This Row],[Away Final]]-Results[[#This Row],[Home Final]])</f>
        <v>14</v>
      </c>
      <c r="J1923">
        <f>IF(Results[[#This Row],[Away_Actual]]&lt;Results[[#This Row],[away_spread]],1,0)</f>
        <v>0</v>
      </c>
    </row>
    <row r="1924" spans="1:10">
      <c r="A1924" s="17">
        <v>44926</v>
      </c>
      <c r="B1924" t="s">
        <v>47</v>
      </c>
      <c r="C1924">
        <v>62</v>
      </c>
      <c r="D1924">
        <v>-130</v>
      </c>
      <c r="E1924" t="s">
        <v>287</v>
      </c>
      <c r="F1924">
        <v>77</v>
      </c>
      <c r="G1924">
        <v>110</v>
      </c>
      <c r="H1924">
        <v>-2</v>
      </c>
      <c r="I1924">
        <f>-(Results[[#This Row],[Away Final]]-Results[[#This Row],[Home Final]])</f>
        <v>15</v>
      </c>
      <c r="J1924">
        <f>IF(Results[[#This Row],[Away_Actual]]&lt;Results[[#This Row],[away_spread]],1,0)</f>
        <v>0</v>
      </c>
    </row>
    <row r="1925" spans="1:10">
      <c r="A1925" s="17">
        <v>44926</v>
      </c>
      <c r="B1925" t="s">
        <v>23</v>
      </c>
      <c r="C1925">
        <v>80</v>
      </c>
      <c r="D1925">
        <v>-120</v>
      </c>
      <c r="E1925" t="s">
        <v>76</v>
      </c>
      <c r="F1925">
        <v>51</v>
      </c>
      <c r="G1925">
        <v>100</v>
      </c>
      <c r="H1925">
        <v>-1</v>
      </c>
      <c r="I1925">
        <f>-(Results[[#This Row],[Away Final]]-Results[[#This Row],[Home Final]])</f>
        <v>-29</v>
      </c>
      <c r="J1925">
        <f>IF(Results[[#This Row],[Away_Actual]]&lt;Results[[#This Row],[away_spread]],1,0)</f>
        <v>1</v>
      </c>
    </row>
    <row r="1926" spans="1:10">
      <c r="A1926" s="17">
        <v>44926</v>
      </c>
      <c r="B1926" t="s">
        <v>123</v>
      </c>
      <c r="C1926">
        <v>70</v>
      </c>
      <c r="D1926">
        <v>-150</v>
      </c>
      <c r="E1926" t="s">
        <v>48</v>
      </c>
      <c r="F1926">
        <v>69</v>
      </c>
      <c r="G1926">
        <v>130</v>
      </c>
      <c r="H1926">
        <v>-3</v>
      </c>
      <c r="I1926">
        <f>-(Results[[#This Row],[Away Final]]-Results[[#This Row],[Home Final]])</f>
        <v>-1</v>
      </c>
      <c r="J1926">
        <f>IF(Results[[#This Row],[Away_Actual]]&lt;Results[[#This Row],[away_spread]],1,0)</f>
        <v>0</v>
      </c>
    </row>
    <row r="1927" spans="1:10">
      <c r="A1927" s="17">
        <v>44926</v>
      </c>
      <c r="B1927" t="s">
        <v>410</v>
      </c>
      <c r="C1927">
        <v>66</v>
      </c>
      <c r="D1927">
        <v>200</v>
      </c>
      <c r="E1927" t="s">
        <v>411</v>
      </c>
      <c r="F1927">
        <v>69</v>
      </c>
      <c r="G1927">
        <v>-240</v>
      </c>
      <c r="H1927">
        <v>5.5</v>
      </c>
      <c r="I1927">
        <f>-(Results[[#This Row],[Away Final]]-Results[[#This Row],[Home Final]])</f>
        <v>3</v>
      </c>
      <c r="J1927">
        <f>IF(Results[[#This Row],[Away_Actual]]&lt;Results[[#This Row],[away_spread]],1,0)</f>
        <v>1</v>
      </c>
    </row>
    <row r="1928" spans="1:10">
      <c r="A1928" s="17">
        <v>44926</v>
      </c>
      <c r="B1928" t="s">
        <v>16</v>
      </c>
      <c r="C1928">
        <v>67</v>
      </c>
      <c r="D1928">
        <v>1000</v>
      </c>
      <c r="E1928" t="s">
        <v>21</v>
      </c>
      <c r="F1928">
        <v>86</v>
      </c>
      <c r="G1928">
        <v>-2000</v>
      </c>
      <c r="H1928">
        <v>16.5</v>
      </c>
      <c r="I1928">
        <f>-(Results[[#This Row],[Away Final]]-Results[[#This Row],[Home Final]])</f>
        <v>19</v>
      </c>
      <c r="J1928">
        <f>IF(Results[[#This Row],[Away_Actual]]&lt;Results[[#This Row],[away_spread]],1,0)</f>
        <v>0</v>
      </c>
    </row>
    <row r="1929" spans="1:10">
      <c r="A1929" s="17">
        <v>44926</v>
      </c>
      <c r="B1929" t="s">
        <v>168</v>
      </c>
      <c r="C1929">
        <v>65</v>
      </c>
      <c r="D1929">
        <v>500</v>
      </c>
      <c r="E1929" t="s">
        <v>397</v>
      </c>
      <c r="F1929">
        <v>81</v>
      </c>
      <c r="G1929">
        <v>-700</v>
      </c>
      <c r="H1929">
        <v>12</v>
      </c>
      <c r="I1929">
        <f>-(Results[[#This Row],[Away Final]]-Results[[#This Row],[Home Final]])</f>
        <v>16</v>
      </c>
      <c r="J1929">
        <f>IF(Results[[#This Row],[Away_Actual]]&lt;Results[[#This Row],[away_spread]],1,0)</f>
        <v>0</v>
      </c>
    </row>
    <row r="1930" spans="1:10">
      <c r="A1930" s="17">
        <v>44926</v>
      </c>
      <c r="B1930" t="s">
        <v>368</v>
      </c>
      <c r="C1930">
        <v>58</v>
      </c>
      <c r="D1930">
        <v>115</v>
      </c>
      <c r="E1930" t="s">
        <v>30</v>
      </c>
      <c r="F1930">
        <v>68</v>
      </c>
      <c r="G1930">
        <v>-135</v>
      </c>
      <c r="H1930">
        <v>2</v>
      </c>
      <c r="I1930">
        <f>-(Results[[#This Row],[Away Final]]-Results[[#This Row],[Home Final]])</f>
        <v>10</v>
      </c>
      <c r="J1930">
        <f>IF(Results[[#This Row],[Away_Actual]]&lt;Results[[#This Row],[away_spread]],1,0)</f>
        <v>0</v>
      </c>
    </row>
    <row r="1931" spans="1:10">
      <c r="A1931" s="17">
        <v>44926</v>
      </c>
      <c r="B1931" t="s">
        <v>79</v>
      </c>
      <c r="C1931">
        <v>52</v>
      </c>
      <c r="D1931">
        <v>550</v>
      </c>
      <c r="E1931" t="s">
        <v>353</v>
      </c>
      <c r="F1931">
        <v>57</v>
      </c>
      <c r="G1931">
        <v>-800</v>
      </c>
      <c r="H1931">
        <v>12.5</v>
      </c>
      <c r="I1931">
        <f>-(Results[[#This Row],[Away Final]]-Results[[#This Row],[Home Final]])</f>
        <v>5</v>
      </c>
      <c r="J1931">
        <f>IF(Results[[#This Row],[Away_Actual]]&lt;Results[[#This Row],[away_spread]],1,0)</f>
        <v>1</v>
      </c>
    </row>
    <row r="1932" spans="1:10">
      <c r="A1932" s="17">
        <v>44926</v>
      </c>
      <c r="B1932" t="s">
        <v>326</v>
      </c>
      <c r="C1932">
        <v>69</v>
      </c>
      <c r="D1932">
        <v>-175</v>
      </c>
      <c r="E1932" t="s">
        <v>272</v>
      </c>
      <c r="F1932">
        <v>55</v>
      </c>
      <c r="G1932">
        <v>155</v>
      </c>
      <c r="H1932">
        <v>-4</v>
      </c>
      <c r="I1932">
        <f>-(Results[[#This Row],[Away Final]]-Results[[#This Row],[Home Final]])</f>
        <v>-14</v>
      </c>
      <c r="J1932">
        <f>IF(Results[[#This Row],[Away_Actual]]&lt;Results[[#This Row],[away_spread]],1,0)</f>
        <v>1</v>
      </c>
    </row>
    <row r="1933" spans="1:10">
      <c r="A1933" s="17">
        <v>44926</v>
      </c>
      <c r="B1933" t="s">
        <v>273</v>
      </c>
      <c r="C1933">
        <v>67</v>
      </c>
      <c r="D1933">
        <v>625</v>
      </c>
      <c r="E1933" t="s">
        <v>324</v>
      </c>
      <c r="F1933">
        <v>80</v>
      </c>
      <c r="G1933">
        <v>-950</v>
      </c>
      <c r="H1933">
        <v>13</v>
      </c>
      <c r="I1933">
        <f>-(Results[[#This Row],[Away Final]]-Results[[#This Row],[Home Final]])</f>
        <v>13</v>
      </c>
      <c r="J1933">
        <f>IF(Results[[#This Row],[Away_Actual]]&lt;Results[[#This Row],[away_spread]],1,0)</f>
        <v>0</v>
      </c>
    </row>
    <row r="1934" spans="1:10">
      <c r="A1934" s="17">
        <v>44926</v>
      </c>
      <c r="B1934" t="s">
        <v>134</v>
      </c>
      <c r="C1934">
        <v>54</v>
      </c>
      <c r="D1934">
        <v>500</v>
      </c>
      <c r="E1934" t="s">
        <v>136</v>
      </c>
      <c r="F1934">
        <v>67</v>
      </c>
      <c r="G1934">
        <v>-700</v>
      </c>
      <c r="H1934">
        <v>11.5</v>
      </c>
      <c r="I1934">
        <f>-(Results[[#This Row],[Away Final]]-Results[[#This Row],[Home Final]])</f>
        <v>13</v>
      </c>
      <c r="J1934">
        <f>IF(Results[[#This Row],[Away_Actual]]&lt;Results[[#This Row],[away_spread]],1,0)</f>
        <v>0</v>
      </c>
    </row>
    <row r="1935" spans="1:10">
      <c r="A1935" s="17">
        <v>44926</v>
      </c>
      <c r="B1935" t="s">
        <v>28</v>
      </c>
      <c r="C1935">
        <v>72</v>
      </c>
      <c r="D1935">
        <v>180</v>
      </c>
      <c r="E1935" t="s">
        <v>24</v>
      </c>
      <c r="F1935">
        <v>66</v>
      </c>
      <c r="G1935">
        <v>-210</v>
      </c>
      <c r="H1935">
        <v>5.5</v>
      </c>
      <c r="I1935">
        <f>-(Results[[#This Row],[Away Final]]-Results[[#This Row],[Home Final]])</f>
        <v>-6</v>
      </c>
      <c r="J1935">
        <f>IF(Results[[#This Row],[Away_Actual]]&lt;Results[[#This Row],[away_spread]],1,0)</f>
        <v>1</v>
      </c>
    </row>
    <row r="1936" spans="1:10">
      <c r="A1936" s="17">
        <v>44926</v>
      </c>
      <c r="B1936" t="s">
        <v>408</v>
      </c>
      <c r="C1936">
        <v>75</v>
      </c>
      <c r="D1936">
        <v>-160</v>
      </c>
      <c r="E1936" t="s">
        <v>210</v>
      </c>
      <c r="F1936">
        <v>69</v>
      </c>
      <c r="G1936">
        <v>140</v>
      </c>
      <c r="H1936">
        <v>-3.5</v>
      </c>
      <c r="I1936">
        <f>-(Results[[#This Row],[Away Final]]-Results[[#This Row],[Home Final]])</f>
        <v>-6</v>
      </c>
      <c r="J1936">
        <f>IF(Results[[#This Row],[Away_Actual]]&lt;Results[[#This Row],[away_spread]],1,0)</f>
        <v>1</v>
      </c>
    </row>
    <row r="1937" spans="1:10">
      <c r="A1937" s="17">
        <v>44926</v>
      </c>
      <c r="C1937">
        <v>66</v>
      </c>
      <c r="D1937">
        <v>100</v>
      </c>
      <c r="E1937" t="s">
        <v>166</v>
      </c>
      <c r="F1937">
        <v>70</v>
      </c>
      <c r="G1937">
        <v>-120</v>
      </c>
      <c r="H1937">
        <v>1</v>
      </c>
      <c r="I1937">
        <f>-(Results[[#This Row],[Away Final]]-Results[[#This Row],[Home Final]])</f>
        <v>4</v>
      </c>
      <c r="J1937">
        <f>IF(Results[[#This Row],[Away_Actual]]&lt;Results[[#This Row],[away_spread]],1,0)</f>
        <v>0</v>
      </c>
    </row>
    <row r="1938" spans="1:10">
      <c r="A1938" s="17">
        <v>44926</v>
      </c>
      <c r="B1938" t="s">
        <v>687</v>
      </c>
      <c r="C1938">
        <v>66</v>
      </c>
      <c r="D1938">
        <v>145</v>
      </c>
      <c r="E1938" t="s">
        <v>46</v>
      </c>
      <c r="F1938">
        <v>88</v>
      </c>
      <c r="G1938">
        <v>-165</v>
      </c>
      <c r="H1938">
        <v>3.5</v>
      </c>
      <c r="I1938">
        <f>-(Results[[#This Row],[Away Final]]-Results[[#This Row],[Home Final]])</f>
        <v>22</v>
      </c>
      <c r="J1938">
        <f>IF(Results[[#This Row],[Away_Actual]]&lt;Results[[#This Row],[away_spread]],1,0)</f>
        <v>0</v>
      </c>
    </row>
    <row r="1939" spans="1:10">
      <c r="A1939" s="17">
        <v>44926</v>
      </c>
      <c r="B1939" t="s">
        <v>171</v>
      </c>
      <c r="C1939">
        <v>84</v>
      </c>
      <c r="D1939">
        <v>275</v>
      </c>
      <c r="E1939" t="s">
        <v>398</v>
      </c>
      <c r="F1939">
        <v>81</v>
      </c>
      <c r="G1939">
        <v>-335</v>
      </c>
      <c r="H1939">
        <v>7.5</v>
      </c>
      <c r="I1939">
        <f>-(Results[[#This Row],[Away Final]]-Results[[#This Row],[Home Final]])</f>
        <v>-3</v>
      </c>
      <c r="J1939">
        <f>IF(Results[[#This Row],[Away_Actual]]&lt;Results[[#This Row],[away_spread]],1,0)</f>
        <v>1</v>
      </c>
    </row>
    <row r="1940" spans="1:10">
      <c r="A1940" s="17">
        <v>44926</v>
      </c>
      <c r="B1940" t="s">
        <v>220</v>
      </c>
      <c r="C1940">
        <v>73</v>
      </c>
      <c r="D1940">
        <v>-150</v>
      </c>
      <c r="E1940" t="s">
        <v>386</v>
      </c>
      <c r="F1940">
        <v>83</v>
      </c>
      <c r="G1940">
        <v>130</v>
      </c>
      <c r="H1940">
        <v>-3</v>
      </c>
      <c r="I1940">
        <f>-(Results[[#This Row],[Away Final]]-Results[[#This Row],[Home Final]])</f>
        <v>10</v>
      </c>
      <c r="J1940">
        <f>IF(Results[[#This Row],[Away_Actual]]&lt;Results[[#This Row],[away_spread]],1,0)</f>
        <v>0</v>
      </c>
    </row>
    <row r="1941" spans="1:10">
      <c r="A1941" s="17">
        <v>44926</v>
      </c>
      <c r="B1941" t="s">
        <v>399</v>
      </c>
      <c r="C1941">
        <v>76</v>
      </c>
      <c r="D1941">
        <v>-150</v>
      </c>
      <c r="E1941" t="s">
        <v>78</v>
      </c>
      <c r="F1941">
        <v>74</v>
      </c>
      <c r="G1941">
        <v>130</v>
      </c>
      <c r="H1941">
        <v>-3</v>
      </c>
      <c r="I1941">
        <f>-(Results[[#This Row],[Away Final]]-Results[[#This Row],[Home Final]])</f>
        <v>-2</v>
      </c>
      <c r="J1941">
        <f>IF(Results[[#This Row],[Away_Actual]]&lt;Results[[#This Row],[away_spread]],1,0)</f>
        <v>0</v>
      </c>
    </row>
    <row r="1942" spans="1:10">
      <c r="A1942" s="17">
        <v>44926</v>
      </c>
      <c r="B1942" t="s">
        <v>406</v>
      </c>
      <c r="C1942">
        <v>74</v>
      </c>
      <c r="D1942">
        <v>-420</v>
      </c>
      <c r="E1942" t="s">
        <v>289</v>
      </c>
      <c r="F1942">
        <v>56</v>
      </c>
      <c r="G1942">
        <v>350</v>
      </c>
      <c r="H1942">
        <v>-9</v>
      </c>
      <c r="I1942">
        <f>-(Results[[#This Row],[Away Final]]-Results[[#This Row],[Home Final]])</f>
        <v>-18</v>
      </c>
      <c r="J1942">
        <f>IF(Results[[#This Row],[Away_Actual]]&lt;Results[[#This Row],[away_spread]],1,0)</f>
        <v>1</v>
      </c>
    </row>
    <row r="1943" spans="1:10">
      <c r="A1943" s="17">
        <v>44926</v>
      </c>
      <c r="B1943" t="s">
        <v>339</v>
      </c>
      <c r="C1943">
        <v>63</v>
      </c>
      <c r="D1943">
        <v>1800</v>
      </c>
      <c r="E1943" t="s">
        <v>291</v>
      </c>
      <c r="F1943">
        <v>86</v>
      </c>
      <c r="G1943">
        <v>-8000</v>
      </c>
      <c r="H1943">
        <v>23.5</v>
      </c>
      <c r="I1943">
        <f>-(Results[[#This Row],[Away Final]]-Results[[#This Row],[Home Final]])</f>
        <v>23</v>
      </c>
      <c r="J1943">
        <f>IF(Results[[#This Row],[Away_Actual]]&lt;Results[[#This Row],[away_spread]],1,0)</f>
        <v>1</v>
      </c>
    </row>
    <row r="1944" spans="1:10">
      <c r="A1944" s="17">
        <v>44926</v>
      </c>
      <c r="B1944" t="s">
        <v>125</v>
      </c>
      <c r="C1944">
        <v>75</v>
      </c>
      <c r="D1944">
        <v>-120</v>
      </c>
      <c r="E1944" t="s">
        <v>311</v>
      </c>
      <c r="F1944">
        <v>77</v>
      </c>
      <c r="G1944">
        <v>100</v>
      </c>
      <c r="H1944">
        <v>-1</v>
      </c>
      <c r="I1944">
        <f>-(Results[[#This Row],[Away Final]]-Results[[#This Row],[Home Final]])</f>
        <v>2</v>
      </c>
      <c r="J1944">
        <f>IF(Results[[#This Row],[Away_Actual]]&lt;Results[[#This Row],[away_spread]],1,0)</f>
        <v>0</v>
      </c>
    </row>
    <row r="1945" spans="1:10">
      <c r="A1945" s="17">
        <v>44926</v>
      </c>
      <c r="B1945" t="s">
        <v>305</v>
      </c>
      <c r="C1945">
        <v>61</v>
      </c>
      <c r="D1945">
        <v>210</v>
      </c>
      <c r="E1945" t="s">
        <v>281</v>
      </c>
      <c r="F1945">
        <v>67</v>
      </c>
      <c r="G1945">
        <v>-250</v>
      </c>
      <c r="H1945">
        <v>6</v>
      </c>
      <c r="I1945">
        <f>-(Results[[#This Row],[Away Final]]-Results[[#This Row],[Home Final]])</f>
        <v>6</v>
      </c>
      <c r="J1945">
        <f>IF(Results[[#This Row],[Away_Actual]]&lt;Results[[#This Row],[away_spread]],1,0)</f>
        <v>0</v>
      </c>
    </row>
    <row r="1946" spans="1:10">
      <c r="A1946" s="17">
        <v>44926</v>
      </c>
      <c r="B1946" t="s">
        <v>140</v>
      </c>
      <c r="C1946">
        <v>75</v>
      </c>
      <c r="D1946">
        <v>-185</v>
      </c>
      <c r="E1946" t="s">
        <v>332</v>
      </c>
      <c r="F1946">
        <v>63</v>
      </c>
      <c r="G1946">
        <v>165</v>
      </c>
      <c r="H1946">
        <v>-4.5</v>
      </c>
      <c r="I1946">
        <f>-(Results[[#This Row],[Away Final]]-Results[[#This Row],[Home Final]])</f>
        <v>-12</v>
      </c>
      <c r="J1946">
        <f>IF(Results[[#This Row],[Away_Actual]]&lt;Results[[#This Row],[away_spread]],1,0)</f>
        <v>1</v>
      </c>
    </row>
    <row r="1947" spans="1:10">
      <c r="A1947" s="17">
        <v>44926</v>
      </c>
      <c r="B1947" t="s">
        <v>22</v>
      </c>
      <c r="C1947">
        <v>64</v>
      </c>
      <c r="D1947">
        <v>-170</v>
      </c>
      <c r="E1947" t="s">
        <v>333</v>
      </c>
      <c r="F1947">
        <v>50</v>
      </c>
      <c r="G1947">
        <v>150</v>
      </c>
      <c r="H1947">
        <v>-3.5</v>
      </c>
      <c r="I1947">
        <f>-(Results[[#This Row],[Away Final]]-Results[[#This Row],[Home Final]])</f>
        <v>-14</v>
      </c>
      <c r="J1947">
        <f>IF(Results[[#This Row],[Away_Actual]]&lt;Results[[#This Row],[away_spread]],1,0)</f>
        <v>1</v>
      </c>
    </row>
    <row r="1948" spans="1:10">
      <c r="A1948" s="17">
        <v>44926</v>
      </c>
      <c r="B1948" t="s">
        <v>356</v>
      </c>
      <c r="C1948">
        <v>81</v>
      </c>
      <c r="D1948">
        <v>525</v>
      </c>
      <c r="E1948" t="s">
        <v>359</v>
      </c>
      <c r="F1948">
        <v>79</v>
      </c>
      <c r="G1948">
        <v>-750</v>
      </c>
      <c r="H1948">
        <v>12</v>
      </c>
      <c r="I1948">
        <f>-(Results[[#This Row],[Away Final]]-Results[[#This Row],[Home Final]])</f>
        <v>-2</v>
      </c>
      <c r="J1948">
        <f>IF(Results[[#This Row],[Away_Actual]]&lt;Results[[#This Row],[away_spread]],1,0)</f>
        <v>1</v>
      </c>
    </row>
    <row r="1949" spans="1:10">
      <c r="A1949" s="17">
        <v>44926</v>
      </c>
      <c r="B1949" t="s">
        <v>327</v>
      </c>
      <c r="C1949">
        <v>61</v>
      </c>
      <c r="D1949">
        <v>340</v>
      </c>
      <c r="E1949" t="s">
        <v>322</v>
      </c>
      <c r="F1949">
        <v>72</v>
      </c>
      <c r="G1949">
        <v>-410</v>
      </c>
      <c r="H1949">
        <v>9</v>
      </c>
      <c r="I1949">
        <f>-(Results[[#This Row],[Away Final]]-Results[[#This Row],[Home Final]])</f>
        <v>11</v>
      </c>
      <c r="J1949">
        <f>IF(Results[[#This Row],[Away_Actual]]&lt;Results[[#This Row],[away_spread]],1,0)</f>
        <v>0</v>
      </c>
    </row>
    <row r="1950" spans="1:10">
      <c r="A1950" s="17">
        <v>44926</v>
      </c>
      <c r="B1950" t="s">
        <v>132</v>
      </c>
      <c r="C1950">
        <v>60</v>
      </c>
      <c r="D1950">
        <v>-1400</v>
      </c>
      <c r="E1950" t="s">
        <v>63</v>
      </c>
      <c r="F1950">
        <v>62</v>
      </c>
      <c r="G1950">
        <v>800</v>
      </c>
      <c r="H1950">
        <v>-14.5</v>
      </c>
      <c r="I1950">
        <f>-(Results[[#This Row],[Away Final]]-Results[[#This Row],[Home Final]])</f>
        <v>2</v>
      </c>
      <c r="J1950">
        <f>IF(Results[[#This Row],[Away_Actual]]&lt;Results[[#This Row],[away_spread]],1,0)</f>
        <v>0</v>
      </c>
    </row>
    <row r="1951" spans="1:10">
      <c r="A1951" s="17">
        <v>44926</v>
      </c>
      <c r="B1951" t="s">
        <v>360</v>
      </c>
      <c r="C1951">
        <v>65</v>
      </c>
      <c r="D1951">
        <v>340</v>
      </c>
      <c r="E1951" t="s">
        <v>362</v>
      </c>
      <c r="F1951">
        <v>61</v>
      </c>
      <c r="G1951">
        <v>-410</v>
      </c>
      <c r="H1951">
        <v>9</v>
      </c>
      <c r="I1951">
        <f>-(Results[[#This Row],[Away Final]]-Results[[#This Row],[Home Final]])</f>
        <v>-4</v>
      </c>
      <c r="J1951">
        <f>IF(Results[[#This Row],[Away_Actual]]&lt;Results[[#This Row],[away_spread]],1,0)</f>
        <v>1</v>
      </c>
    </row>
    <row r="1952" spans="1:10">
      <c r="A1952" s="17">
        <v>44926</v>
      </c>
      <c r="B1952" t="s">
        <v>407</v>
      </c>
      <c r="C1952">
        <v>83</v>
      </c>
      <c r="D1952">
        <v>-300</v>
      </c>
      <c r="F1952">
        <v>78</v>
      </c>
      <c r="G1952">
        <v>250</v>
      </c>
      <c r="H1952">
        <v>-7</v>
      </c>
      <c r="I1952">
        <f>-(Results[[#This Row],[Away Final]]-Results[[#This Row],[Home Final]])</f>
        <v>-5</v>
      </c>
      <c r="J1952">
        <f>IF(Results[[#This Row],[Away_Actual]]&lt;Results[[#This Row],[away_spread]],1,0)</f>
        <v>0</v>
      </c>
    </row>
    <row r="1953" spans="1:10">
      <c r="A1953" s="17">
        <v>44926</v>
      </c>
      <c r="B1953" t="s">
        <v>273</v>
      </c>
      <c r="C1953">
        <v>67</v>
      </c>
      <c r="D1953">
        <v>625</v>
      </c>
      <c r="E1953" t="s">
        <v>690</v>
      </c>
      <c r="F1953">
        <v>80</v>
      </c>
      <c r="G1953">
        <v>-950</v>
      </c>
      <c r="H1953">
        <v>13</v>
      </c>
      <c r="I1953">
        <f>-(Results[[#This Row],[Away Final]]-Results[[#This Row],[Home Final]])</f>
        <v>13</v>
      </c>
      <c r="J1953">
        <f>IF(Results[[#This Row],[Away_Actual]]&lt;Results[[#This Row],[away_spread]],1,0)</f>
        <v>0</v>
      </c>
    </row>
    <row r="1954" spans="1:10">
      <c r="A1954" s="17">
        <v>44926</v>
      </c>
      <c r="C1954">
        <v>76</v>
      </c>
      <c r="D1954">
        <v>165</v>
      </c>
      <c r="E1954" t="s">
        <v>170</v>
      </c>
      <c r="F1954">
        <v>71</v>
      </c>
      <c r="G1954">
        <v>-185</v>
      </c>
      <c r="H1954">
        <v>4</v>
      </c>
      <c r="I1954">
        <f>-(Results[[#This Row],[Away Final]]-Results[[#This Row],[Home Final]])</f>
        <v>-5</v>
      </c>
      <c r="J1954">
        <f>IF(Results[[#This Row],[Away_Actual]]&lt;Results[[#This Row],[away_spread]],1,0)</f>
        <v>1</v>
      </c>
    </row>
    <row r="1955" spans="1:10">
      <c r="A1955" s="17">
        <v>44926</v>
      </c>
      <c r="B1955" t="s">
        <v>336</v>
      </c>
      <c r="C1955">
        <v>66</v>
      </c>
      <c r="D1955">
        <v>110</v>
      </c>
      <c r="E1955" t="s">
        <v>158</v>
      </c>
      <c r="F1955">
        <v>60</v>
      </c>
      <c r="G1955">
        <v>-130</v>
      </c>
      <c r="H1955">
        <v>2</v>
      </c>
      <c r="I1955">
        <f>-(Results[[#This Row],[Away Final]]-Results[[#This Row],[Home Final]])</f>
        <v>-6</v>
      </c>
      <c r="J1955">
        <f>IF(Results[[#This Row],[Away_Actual]]&lt;Results[[#This Row],[away_spread]],1,0)</f>
        <v>1</v>
      </c>
    </row>
    <row r="1956" spans="1:10">
      <c r="A1956" s="17">
        <v>44926</v>
      </c>
      <c r="B1956" t="s">
        <v>117</v>
      </c>
      <c r="C1956">
        <v>88</v>
      </c>
      <c r="D1956">
        <v>700</v>
      </c>
      <c r="E1956" t="s">
        <v>137</v>
      </c>
      <c r="F1956">
        <v>94</v>
      </c>
      <c r="G1956">
        <v>-1100</v>
      </c>
      <c r="H1956">
        <v>14</v>
      </c>
      <c r="I1956">
        <f>-(Results[[#This Row],[Away Final]]-Results[[#This Row],[Home Final]])</f>
        <v>6</v>
      </c>
      <c r="J1956">
        <f>IF(Results[[#This Row],[Away_Actual]]&lt;Results[[#This Row],[away_spread]],1,0)</f>
        <v>1</v>
      </c>
    </row>
    <row r="1957" spans="1:10">
      <c r="A1957" s="17">
        <v>44926</v>
      </c>
      <c r="B1957" t="s">
        <v>625</v>
      </c>
      <c r="C1957">
        <v>75</v>
      </c>
      <c r="D1957">
        <v>140</v>
      </c>
      <c r="E1957" t="s">
        <v>686</v>
      </c>
      <c r="F1957">
        <v>59</v>
      </c>
      <c r="G1957">
        <v>-160</v>
      </c>
      <c r="H1957">
        <v>4</v>
      </c>
      <c r="I1957">
        <f>-(Results[[#This Row],[Away Final]]-Results[[#This Row],[Home Final]])</f>
        <v>-16</v>
      </c>
      <c r="J1957">
        <f>IF(Results[[#This Row],[Away_Actual]]&lt;Results[[#This Row],[away_spread]],1,0)</f>
        <v>1</v>
      </c>
    </row>
    <row r="1958" spans="1:10">
      <c r="A1958" s="17">
        <v>44926</v>
      </c>
      <c r="B1958" t="s">
        <v>300</v>
      </c>
      <c r="C1958">
        <v>65</v>
      </c>
      <c r="D1958">
        <v>850</v>
      </c>
      <c r="F1958">
        <v>71</v>
      </c>
      <c r="G1958">
        <v>-1500</v>
      </c>
      <c r="H1958">
        <v>15.5</v>
      </c>
      <c r="I1958">
        <f>-(Results[[#This Row],[Away Final]]-Results[[#This Row],[Home Final]])</f>
        <v>6</v>
      </c>
      <c r="J1958">
        <f>IF(Results[[#This Row],[Away_Actual]]&lt;Results[[#This Row],[away_spread]],1,0)</f>
        <v>1</v>
      </c>
    </row>
    <row r="1959" spans="1:10">
      <c r="A1959" s="17">
        <v>44926</v>
      </c>
      <c r="B1959" t="s">
        <v>335</v>
      </c>
      <c r="C1959">
        <v>66</v>
      </c>
      <c r="D1959">
        <v>-165</v>
      </c>
      <c r="E1959" t="s">
        <v>163</v>
      </c>
      <c r="F1959">
        <v>62</v>
      </c>
      <c r="G1959">
        <v>145</v>
      </c>
      <c r="H1959">
        <v>-3.5</v>
      </c>
      <c r="I1959">
        <f>-(Results[[#This Row],[Away Final]]-Results[[#This Row],[Home Final]])</f>
        <v>-4</v>
      </c>
      <c r="J1959">
        <f>IF(Results[[#This Row],[Away_Actual]]&lt;Results[[#This Row],[away_spread]],1,0)</f>
        <v>1</v>
      </c>
    </row>
    <row r="1960" spans="1:10">
      <c r="A1960" s="17">
        <v>44926</v>
      </c>
      <c r="B1960" t="s">
        <v>370</v>
      </c>
      <c r="C1960">
        <v>75</v>
      </c>
      <c r="D1960">
        <v>140</v>
      </c>
      <c r="E1960" t="s">
        <v>686</v>
      </c>
      <c r="F1960">
        <v>59</v>
      </c>
      <c r="G1960">
        <v>-160</v>
      </c>
      <c r="H1960">
        <v>4</v>
      </c>
      <c r="I1960">
        <f>-(Results[[#This Row],[Away Final]]-Results[[#This Row],[Home Final]])</f>
        <v>-16</v>
      </c>
      <c r="J1960">
        <f>IF(Results[[#This Row],[Away_Actual]]&lt;Results[[#This Row],[away_spread]],1,0)</f>
        <v>1</v>
      </c>
    </row>
    <row r="1961" spans="1:10">
      <c r="A1961" s="17">
        <v>44926</v>
      </c>
      <c r="C1961">
        <v>84</v>
      </c>
      <c r="D1961">
        <v>195</v>
      </c>
      <c r="E1961" t="s">
        <v>25</v>
      </c>
      <c r="F1961">
        <v>72</v>
      </c>
      <c r="G1961">
        <v>-230</v>
      </c>
      <c r="H1961">
        <v>5.5</v>
      </c>
      <c r="I1961">
        <f>-(Results[[#This Row],[Away Final]]-Results[[#This Row],[Home Final]])</f>
        <v>-12</v>
      </c>
      <c r="J1961">
        <f>IF(Results[[#This Row],[Away_Actual]]&lt;Results[[#This Row],[away_spread]],1,0)</f>
        <v>1</v>
      </c>
    </row>
    <row r="1962" spans="1:10">
      <c r="A1962" s="17">
        <v>44926</v>
      </c>
      <c r="B1962" t="s">
        <v>371</v>
      </c>
      <c r="C1962">
        <v>80</v>
      </c>
      <c r="D1962">
        <v>-600</v>
      </c>
      <c r="F1962">
        <v>62</v>
      </c>
      <c r="G1962">
        <v>450</v>
      </c>
      <c r="H1962">
        <v>-11</v>
      </c>
      <c r="I1962">
        <f>-(Results[[#This Row],[Away Final]]-Results[[#This Row],[Home Final]])</f>
        <v>-18</v>
      </c>
      <c r="J1962">
        <f>IF(Results[[#This Row],[Away_Actual]]&lt;Results[[#This Row],[away_spread]],1,0)</f>
        <v>1</v>
      </c>
    </row>
    <row r="1963" spans="1:10">
      <c r="A1963" s="17">
        <v>44926</v>
      </c>
      <c r="B1963" t="s">
        <v>135</v>
      </c>
      <c r="C1963">
        <v>78</v>
      </c>
      <c r="D1963">
        <v>320</v>
      </c>
      <c r="E1963" t="s">
        <v>73</v>
      </c>
      <c r="F1963">
        <v>70</v>
      </c>
      <c r="G1963">
        <v>-380</v>
      </c>
      <c r="H1963">
        <v>8.5</v>
      </c>
      <c r="I1963">
        <f>-(Results[[#This Row],[Away Final]]-Results[[#This Row],[Home Final]])</f>
        <v>-8</v>
      </c>
      <c r="J1963">
        <f>IF(Results[[#This Row],[Away_Actual]]&lt;Results[[#This Row],[away_spread]],1,0)</f>
        <v>1</v>
      </c>
    </row>
    <row r="1964" spans="1:10">
      <c r="A1964" s="17">
        <v>44926</v>
      </c>
      <c r="B1964" t="s">
        <v>135</v>
      </c>
      <c r="C1964">
        <v>78</v>
      </c>
      <c r="D1964">
        <v>320</v>
      </c>
      <c r="E1964" t="s">
        <v>680</v>
      </c>
      <c r="F1964">
        <v>70</v>
      </c>
      <c r="G1964">
        <v>-380</v>
      </c>
      <c r="H1964">
        <v>8.5</v>
      </c>
      <c r="I1964">
        <f>-(Results[[#This Row],[Away Final]]-Results[[#This Row],[Home Final]])</f>
        <v>-8</v>
      </c>
      <c r="J1964">
        <f>IF(Results[[#This Row],[Away_Actual]]&lt;Results[[#This Row],[away_spread]],1,0)</f>
        <v>1</v>
      </c>
    </row>
    <row r="1965" spans="1:10">
      <c r="A1965" s="17">
        <v>44926</v>
      </c>
      <c r="B1965" t="s">
        <v>92</v>
      </c>
      <c r="C1965">
        <v>73</v>
      </c>
      <c r="D1965">
        <v>-140</v>
      </c>
      <c r="E1965" t="s">
        <v>114</v>
      </c>
      <c r="F1965">
        <v>82</v>
      </c>
      <c r="G1965">
        <v>120</v>
      </c>
      <c r="H1965">
        <v>-2</v>
      </c>
      <c r="I1965">
        <f>-(Results[[#This Row],[Away Final]]-Results[[#This Row],[Home Final]])</f>
        <v>9</v>
      </c>
      <c r="J1965">
        <f>IF(Results[[#This Row],[Away_Actual]]&lt;Results[[#This Row],[away_spread]],1,0)</f>
        <v>0</v>
      </c>
    </row>
    <row r="1966" spans="1:10">
      <c r="A1966" s="17">
        <v>44926</v>
      </c>
      <c r="B1966" t="s">
        <v>165</v>
      </c>
      <c r="C1966">
        <v>70</v>
      </c>
      <c r="D1966">
        <v>235</v>
      </c>
      <c r="E1966" t="s">
        <v>29</v>
      </c>
      <c r="F1966">
        <v>76</v>
      </c>
      <c r="G1966">
        <v>-275</v>
      </c>
      <c r="H1966">
        <v>6.5</v>
      </c>
      <c r="I1966">
        <f>-(Results[[#This Row],[Away Final]]-Results[[#This Row],[Home Final]])</f>
        <v>6</v>
      </c>
      <c r="J1966">
        <f>IF(Results[[#This Row],[Away_Actual]]&lt;Results[[#This Row],[away_spread]],1,0)</f>
        <v>1</v>
      </c>
    </row>
    <row r="1967" spans="1:10">
      <c r="A1967" s="17">
        <v>44926</v>
      </c>
      <c r="B1967" t="s">
        <v>172</v>
      </c>
      <c r="C1967">
        <v>63</v>
      </c>
      <c r="D1967">
        <v>110</v>
      </c>
      <c r="E1967" t="s">
        <v>167</v>
      </c>
      <c r="F1967">
        <v>54</v>
      </c>
      <c r="G1967">
        <v>-130</v>
      </c>
      <c r="H1967">
        <v>2</v>
      </c>
      <c r="I1967">
        <f>-(Results[[#This Row],[Away Final]]-Results[[#This Row],[Home Final]])</f>
        <v>-9</v>
      </c>
      <c r="J1967">
        <f>IF(Results[[#This Row],[Away_Actual]]&lt;Results[[#This Row],[away_spread]],1,0)</f>
        <v>1</v>
      </c>
    </row>
    <row r="1968" spans="1:10">
      <c r="A1968" s="17">
        <v>44926</v>
      </c>
      <c r="B1968" t="s">
        <v>32</v>
      </c>
      <c r="C1968">
        <v>64</v>
      </c>
      <c r="D1968">
        <v>170</v>
      </c>
      <c r="F1968">
        <v>71</v>
      </c>
      <c r="G1968">
        <v>-190</v>
      </c>
      <c r="H1968">
        <v>4.5</v>
      </c>
      <c r="I1968">
        <f>-(Results[[#This Row],[Away Final]]-Results[[#This Row],[Home Final]])</f>
        <v>7</v>
      </c>
      <c r="J1968">
        <f>IF(Results[[#This Row],[Away_Actual]]&lt;Results[[#This Row],[away_spread]],1,0)</f>
        <v>0</v>
      </c>
    </row>
    <row r="1969" spans="1:10">
      <c r="A1969" s="17">
        <v>44926</v>
      </c>
      <c r="B1969" t="s">
        <v>102</v>
      </c>
      <c r="C1969">
        <v>66</v>
      </c>
      <c r="D1969">
        <v>200</v>
      </c>
      <c r="E1969" t="s">
        <v>159</v>
      </c>
      <c r="F1969">
        <v>68</v>
      </c>
      <c r="G1969">
        <v>-240</v>
      </c>
      <c r="H1969">
        <v>5.5</v>
      </c>
      <c r="I1969">
        <f>-(Results[[#This Row],[Away Final]]-Results[[#This Row],[Home Final]])</f>
        <v>2</v>
      </c>
      <c r="J1969">
        <f>IF(Results[[#This Row],[Away_Actual]]&lt;Results[[#This Row],[away_spread]],1,0)</f>
        <v>1</v>
      </c>
    </row>
    <row r="1970" spans="1:10">
      <c r="A1970" s="17">
        <v>44926</v>
      </c>
      <c r="B1970" t="s">
        <v>102</v>
      </c>
      <c r="C1970">
        <v>66</v>
      </c>
      <c r="D1970">
        <v>200</v>
      </c>
      <c r="E1970" t="s">
        <v>684</v>
      </c>
      <c r="F1970">
        <v>68</v>
      </c>
      <c r="G1970">
        <v>-240</v>
      </c>
      <c r="H1970">
        <v>5.5</v>
      </c>
      <c r="I1970">
        <f>-(Results[[#This Row],[Away Final]]-Results[[#This Row],[Home Final]])</f>
        <v>2</v>
      </c>
      <c r="J1970">
        <f>IF(Results[[#This Row],[Away_Actual]]&lt;Results[[#This Row],[away_spread]],1,0)</f>
        <v>1</v>
      </c>
    </row>
    <row r="1971" spans="1:10">
      <c r="A1971" s="17">
        <v>44926</v>
      </c>
      <c r="B1971" t="s">
        <v>402</v>
      </c>
      <c r="C1971">
        <v>69</v>
      </c>
      <c r="D1971">
        <v>-230</v>
      </c>
      <c r="E1971" t="s">
        <v>208</v>
      </c>
      <c r="F1971">
        <v>60</v>
      </c>
      <c r="G1971">
        <v>195</v>
      </c>
      <c r="H1971">
        <v>-5.5</v>
      </c>
      <c r="I1971">
        <f>-(Results[[#This Row],[Away Final]]-Results[[#This Row],[Home Final]])</f>
        <v>-9</v>
      </c>
      <c r="J1971">
        <f>IF(Results[[#This Row],[Away_Actual]]&lt;Results[[#This Row],[away_spread]],1,0)</f>
        <v>1</v>
      </c>
    </row>
    <row r="1972" spans="1:10">
      <c r="A1972" s="17">
        <v>44926</v>
      </c>
      <c r="B1972" t="s">
        <v>33</v>
      </c>
      <c r="C1972">
        <v>63</v>
      </c>
      <c r="D1972">
        <v>140</v>
      </c>
      <c r="E1972" t="s">
        <v>352</v>
      </c>
      <c r="F1972">
        <v>80</v>
      </c>
      <c r="G1972">
        <v>-160</v>
      </c>
      <c r="H1972">
        <v>3.5</v>
      </c>
      <c r="I1972">
        <f>-(Results[[#This Row],[Away Final]]-Results[[#This Row],[Home Final]])</f>
        <v>17</v>
      </c>
      <c r="J1972">
        <f>IF(Results[[#This Row],[Away_Actual]]&lt;Results[[#This Row],[away_spread]],1,0)</f>
        <v>0</v>
      </c>
    </row>
    <row r="1973" spans="1:10">
      <c r="A1973" s="17">
        <v>44926</v>
      </c>
      <c r="C1973">
        <v>45</v>
      </c>
      <c r="D1973">
        <v>750</v>
      </c>
      <c r="E1973" t="s">
        <v>62</v>
      </c>
      <c r="F1973">
        <v>79</v>
      </c>
      <c r="G1973">
        <v>-1200</v>
      </c>
      <c r="H1973">
        <v>15.5</v>
      </c>
      <c r="I1973">
        <f>-(Results[[#This Row],[Away Final]]-Results[[#This Row],[Home Final]])</f>
        <v>34</v>
      </c>
      <c r="J1973">
        <f>IF(Results[[#This Row],[Away_Actual]]&lt;Results[[#This Row],[away_spread]],1,0)</f>
        <v>0</v>
      </c>
    </row>
    <row r="1974" spans="1:10">
      <c r="A1974" s="17">
        <v>44926</v>
      </c>
      <c r="B1974" t="s">
        <v>389</v>
      </c>
      <c r="C1974">
        <v>64</v>
      </c>
      <c r="D1974">
        <v>-110</v>
      </c>
      <c r="E1974" t="s">
        <v>71</v>
      </c>
      <c r="F1974">
        <v>83</v>
      </c>
      <c r="G1974">
        <v>-110</v>
      </c>
      <c r="H1974">
        <v>0</v>
      </c>
      <c r="I1974">
        <f>-(Results[[#This Row],[Away Final]]-Results[[#This Row],[Home Final]])</f>
        <v>19</v>
      </c>
      <c r="J1974">
        <f>IF(Results[[#This Row],[Away_Actual]]&lt;Results[[#This Row],[away_spread]],1,0)</f>
        <v>0</v>
      </c>
    </row>
    <row r="1975" spans="1:10">
      <c r="A1975" s="17">
        <v>44926</v>
      </c>
      <c r="B1975" t="s">
        <v>688</v>
      </c>
      <c r="C1975">
        <v>64</v>
      </c>
      <c r="D1975">
        <v>-110</v>
      </c>
      <c r="E1975" t="s">
        <v>71</v>
      </c>
      <c r="F1975">
        <v>83</v>
      </c>
      <c r="G1975">
        <v>-110</v>
      </c>
      <c r="H1975">
        <v>0</v>
      </c>
      <c r="I1975">
        <f>-(Results[[#This Row],[Away Final]]-Results[[#This Row],[Home Final]])</f>
        <v>19</v>
      </c>
      <c r="J1975">
        <f>IF(Results[[#This Row],[Away_Actual]]&lt;Results[[#This Row],[away_spread]],1,0)</f>
        <v>0</v>
      </c>
    </row>
    <row r="1976" spans="1:10">
      <c r="A1976" s="17">
        <v>44926</v>
      </c>
      <c r="B1976" t="s">
        <v>361</v>
      </c>
      <c r="C1976">
        <v>56</v>
      </c>
      <c r="D1976">
        <v>280</v>
      </c>
      <c r="E1976" t="s">
        <v>355</v>
      </c>
      <c r="F1976">
        <v>66</v>
      </c>
      <c r="G1976">
        <v>-340</v>
      </c>
      <c r="H1976">
        <v>7.5</v>
      </c>
      <c r="I1976">
        <f>-(Results[[#This Row],[Away Final]]-Results[[#This Row],[Home Final]])</f>
        <v>10</v>
      </c>
      <c r="J1976">
        <f>IF(Results[[#This Row],[Away_Actual]]&lt;Results[[#This Row],[away_spread]],1,0)</f>
        <v>0</v>
      </c>
    </row>
    <row r="1977" spans="1:10">
      <c r="A1977" s="17">
        <v>44926</v>
      </c>
      <c r="B1977" t="s">
        <v>354</v>
      </c>
      <c r="C1977">
        <v>65</v>
      </c>
      <c r="D1977">
        <v>900</v>
      </c>
      <c r="E1977" t="s">
        <v>358</v>
      </c>
      <c r="F1977">
        <v>82</v>
      </c>
      <c r="G1977">
        <v>-1600</v>
      </c>
      <c r="H1977">
        <v>16</v>
      </c>
      <c r="I1977">
        <f>-(Results[[#This Row],[Away Final]]-Results[[#This Row],[Home Final]])</f>
        <v>17</v>
      </c>
      <c r="J1977">
        <f>IF(Results[[#This Row],[Away_Actual]]&lt;Results[[#This Row],[away_spread]],1,0)</f>
        <v>0</v>
      </c>
    </row>
    <row r="1978" spans="1:10">
      <c r="A1978" s="17">
        <v>44926</v>
      </c>
      <c r="B1978" t="s">
        <v>144</v>
      </c>
      <c r="C1978">
        <v>55</v>
      </c>
      <c r="D1978">
        <v>-1600</v>
      </c>
      <c r="E1978" t="s">
        <v>334</v>
      </c>
      <c r="F1978">
        <v>42</v>
      </c>
      <c r="G1978">
        <v>900</v>
      </c>
      <c r="H1978">
        <v>-16</v>
      </c>
      <c r="I1978">
        <f>-(Results[[#This Row],[Away Final]]-Results[[#This Row],[Home Final]])</f>
        <v>-13</v>
      </c>
      <c r="J1978">
        <f>IF(Results[[#This Row],[Away_Actual]]&lt;Results[[#This Row],[away_spread]],1,0)</f>
        <v>0</v>
      </c>
    </row>
    <row r="1979" spans="1:10">
      <c r="A1979" s="17">
        <v>44926</v>
      </c>
      <c r="B1979" t="s">
        <v>288</v>
      </c>
      <c r="C1979">
        <v>67</v>
      </c>
      <c r="D1979">
        <v>425</v>
      </c>
      <c r="E1979" t="s">
        <v>404</v>
      </c>
      <c r="F1979">
        <v>69</v>
      </c>
      <c r="G1979">
        <v>-550</v>
      </c>
      <c r="H1979">
        <v>10</v>
      </c>
      <c r="I1979">
        <f>-(Results[[#This Row],[Away Final]]-Results[[#This Row],[Home Final]])</f>
        <v>2</v>
      </c>
      <c r="J1979">
        <f>IF(Results[[#This Row],[Away_Actual]]&lt;Results[[#This Row],[away_spread]],1,0)</f>
        <v>1</v>
      </c>
    </row>
    <row r="1980" spans="1:10">
      <c r="A1980" s="17">
        <v>44926</v>
      </c>
      <c r="B1980" t="s">
        <v>45</v>
      </c>
      <c r="C1980">
        <v>68</v>
      </c>
      <c r="D1980">
        <v>120</v>
      </c>
      <c r="E1980" t="s">
        <v>390</v>
      </c>
      <c r="F1980">
        <v>66</v>
      </c>
      <c r="G1980">
        <v>-140</v>
      </c>
      <c r="H1980">
        <v>3</v>
      </c>
      <c r="I1980">
        <f>-(Results[[#This Row],[Away Final]]-Results[[#This Row],[Home Final]])</f>
        <v>-2</v>
      </c>
      <c r="J1980">
        <f>IF(Results[[#This Row],[Away_Actual]]&lt;Results[[#This Row],[away_spread]],1,0)</f>
        <v>1</v>
      </c>
    </row>
    <row r="1981" spans="1:10">
      <c r="A1981" s="17">
        <v>44926</v>
      </c>
      <c r="B1981" t="s">
        <v>320</v>
      </c>
      <c r="C1981">
        <v>58</v>
      </c>
      <c r="D1981">
        <v>135</v>
      </c>
      <c r="E1981" t="s">
        <v>323</v>
      </c>
      <c r="F1981">
        <v>62</v>
      </c>
      <c r="G1981">
        <v>-155</v>
      </c>
      <c r="H1981">
        <v>3.5</v>
      </c>
      <c r="I1981">
        <f>-(Results[[#This Row],[Away Final]]-Results[[#This Row],[Home Final]])</f>
        <v>4</v>
      </c>
      <c r="J1981">
        <f>IF(Results[[#This Row],[Away_Actual]]&lt;Results[[#This Row],[away_spread]],1,0)</f>
        <v>0</v>
      </c>
    </row>
    <row r="1982" spans="1:10">
      <c r="A1982" s="17">
        <v>44926</v>
      </c>
      <c r="B1982" t="s">
        <v>31</v>
      </c>
      <c r="C1982">
        <v>73</v>
      </c>
      <c r="D1982">
        <v>155</v>
      </c>
      <c r="E1982" t="s">
        <v>351</v>
      </c>
      <c r="F1982">
        <v>64</v>
      </c>
      <c r="G1982">
        <v>-175</v>
      </c>
      <c r="H1982">
        <v>4</v>
      </c>
      <c r="I1982">
        <f>-(Results[[#This Row],[Away Final]]-Results[[#This Row],[Home Final]])</f>
        <v>-9</v>
      </c>
      <c r="J1982">
        <f>IF(Results[[#This Row],[Away_Actual]]&lt;Results[[#This Row],[away_spread]],1,0)</f>
        <v>1</v>
      </c>
    </row>
    <row r="1983" spans="1:10">
      <c r="A1983" s="17">
        <v>44926</v>
      </c>
      <c r="B1983" t="s">
        <v>77</v>
      </c>
      <c r="C1983">
        <v>73</v>
      </c>
      <c r="D1983">
        <v>130</v>
      </c>
      <c r="E1983" t="s">
        <v>258</v>
      </c>
      <c r="F1983">
        <v>64</v>
      </c>
      <c r="G1983">
        <v>-150</v>
      </c>
      <c r="H1983">
        <v>3</v>
      </c>
      <c r="I1983">
        <f>-(Results[[#This Row],[Away Final]]-Results[[#This Row],[Home Final]])</f>
        <v>-9</v>
      </c>
      <c r="J1983">
        <f>IF(Results[[#This Row],[Away_Actual]]&lt;Results[[#This Row],[away_spread]],1,0)</f>
        <v>1</v>
      </c>
    </row>
    <row r="1984" spans="1:10">
      <c r="A1984" s="17">
        <v>44927</v>
      </c>
      <c r="B1984" t="s">
        <v>61</v>
      </c>
      <c r="C1984">
        <v>45</v>
      </c>
      <c r="D1984">
        <v>180</v>
      </c>
      <c r="E1984" t="s">
        <v>285</v>
      </c>
      <c r="F1984">
        <v>63</v>
      </c>
      <c r="G1984">
        <v>-210</v>
      </c>
      <c r="H1984">
        <v>5</v>
      </c>
      <c r="I1984">
        <f>-(Results[[#This Row],[Away Final]]-Results[[#This Row],[Home Final]])</f>
        <v>18</v>
      </c>
      <c r="J1984">
        <f>IF(Results[[#This Row],[Away_Actual]]&lt;Results[[#This Row],[away_spread]],1,0)</f>
        <v>0</v>
      </c>
    </row>
    <row r="1985" spans="1:10">
      <c r="A1985" s="17">
        <v>44927</v>
      </c>
      <c r="B1985" t="s">
        <v>227</v>
      </c>
      <c r="C1985">
        <v>89</v>
      </c>
      <c r="D1985">
        <v>-185</v>
      </c>
      <c r="E1985" t="s">
        <v>176</v>
      </c>
      <c r="F1985">
        <v>96</v>
      </c>
      <c r="G1985">
        <v>165</v>
      </c>
      <c r="H1985">
        <v>-4</v>
      </c>
      <c r="I1985">
        <f>-(Results[[#This Row],[Away Final]]-Results[[#This Row],[Home Final]])</f>
        <v>7</v>
      </c>
      <c r="J1985">
        <f>IF(Results[[#This Row],[Away_Actual]]&lt;Results[[#This Row],[away_spread]],1,0)</f>
        <v>0</v>
      </c>
    </row>
    <row r="1986" spans="1:10">
      <c r="A1986" s="17">
        <v>44927</v>
      </c>
      <c r="B1986" t="s">
        <v>244</v>
      </c>
      <c r="C1986">
        <v>55</v>
      </c>
      <c r="D1986">
        <v>1100</v>
      </c>
      <c r="E1986" t="s">
        <v>420</v>
      </c>
      <c r="F1986">
        <v>73</v>
      </c>
      <c r="G1986">
        <v>-2500</v>
      </c>
      <c r="H1986">
        <v>17.5</v>
      </c>
      <c r="I1986">
        <f>-(Results[[#This Row],[Away Final]]-Results[[#This Row],[Home Final]])</f>
        <v>18</v>
      </c>
      <c r="J1986">
        <f>IF(Results[[#This Row],[Away_Actual]]&lt;Results[[#This Row],[away_spread]],1,0)</f>
        <v>0</v>
      </c>
    </row>
    <row r="1987" spans="1:10">
      <c r="A1987" s="17">
        <v>44927</v>
      </c>
      <c r="B1987" t="s">
        <v>225</v>
      </c>
      <c r="C1987">
        <v>46</v>
      </c>
      <c r="D1987">
        <v>-110</v>
      </c>
      <c r="E1987" t="s">
        <v>234</v>
      </c>
      <c r="F1987">
        <v>81</v>
      </c>
      <c r="G1987">
        <v>-110</v>
      </c>
      <c r="H1987">
        <v>0</v>
      </c>
      <c r="I1987">
        <f>-(Results[[#This Row],[Away Final]]-Results[[#This Row],[Home Final]])</f>
        <v>35</v>
      </c>
      <c r="J1987">
        <f>IF(Results[[#This Row],[Away_Actual]]&lt;Results[[#This Row],[away_spread]],1,0)</f>
        <v>0</v>
      </c>
    </row>
    <row r="1988" spans="1:10">
      <c r="A1988" s="17">
        <v>44927</v>
      </c>
      <c r="B1988" t="s">
        <v>346</v>
      </c>
      <c r="C1988">
        <v>79</v>
      </c>
      <c r="D1988">
        <v>120</v>
      </c>
      <c r="E1988" t="s">
        <v>384</v>
      </c>
      <c r="F1988">
        <v>83</v>
      </c>
      <c r="G1988">
        <v>-140</v>
      </c>
      <c r="H1988">
        <v>2.5</v>
      </c>
      <c r="I1988">
        <f>-(Results[[#This Row],[Away Final]]-Results[[#This Row],[Home Final]])</f>
        <v>4</v>
      </c>
      <c r="J1988">
        <f>IF(Results[[#This Row],[Away_Actual]]&lt;Results[[#This Row],[away_spread]],1,0)</f>
        <v>0</v>
      </c>
    </row>
    <row r="1989" spans="1:10">
      <c r="A1989" s="17">
        <v>44927</v>
      </c>
      <c r="B1989" t="s">
        <v>268</v>
      </c>
      <c r="C1989">
        <v>73</v>
      </c>
      <c r="D1989">
        <v>-140</v>
      </c>
      <c r="E1989" t="s">
        <v>316</v>
      </c>
      <c r="F1989">
        <v>57</v>
      </c>
      <c r="G1989">
        <v>120</v>
      </c>
      <c r="H1989">
        <v>-2.5</v>
      </c>
      <c r="I1989">
        <f>-(Results[[#This Row],[Away Final]]-Results[[#This Row],[Home Final]])</f>
        <v>-16</v>
      </c>
      <c r="J1989">
        <f>IF(Results[[#This Row],[Away_Actual]]&lt;Results[[#This Row],[away_spread]],1,0)</f>
        <v>1</v>
      </c>
    </row>
    <row r="1990" spans="1:10">
      <c r="A1990" s="17">
        <v>44927</v>
      </c>
      <c r="B1990" t="s">
        <v>230</v>
      </c>
      <c r="C1990">
        <v>74</v>
      </c>
      <c r="D1990">
        <v>-140</v>
      </c>
      <c r="F1990">
        <v>61</v>
      </c>
      <c r="G1990">
        <v>120</v>
      </c>
      <c r="H1990">
        <v>-2.5</v>
      </c>
      <c r="I1990">
        <f>-(Results[[#This Row],[Away Final]]-Results[[#This Row],[Home Final]])</f>
        <v>-13</v>
      </c>
      <c r="J1990">
        <f>IF(Results[[#This Row],[Away_Actual]]&lt;Results[[#This Row],[away_spread]],1,0)</f>
        <v>1</v>
      </c>
    </row>
    <row r="1991" spans="1:10">
      <c r="A1991" s="17">
        <v>44927</v>
      </c>
      <c r="B1991" t="s">
        <v>219</v>
      </c>
      <c r="C1991">
        <v>80</v>
      </c>
      <c r="D1991">
        <v>-190</v>
      </c>
      <c r="E1991" t="s">
        <v>267</v>
      </c>
      <c r="F1991">
        <v>51</v>
      </c>
      <c r="G1991">
        <v>170</v>
      </c>
      <c r="H1991">
        <v>-4.5</v>
      </c>
      <c r="I1991">
        <f>-(Results[[#This Row],[Away Final]]-Results[[#This Row],[Home Final]])</f>
        <v>-29</v>
      </c>
      <c r="J1991">
        <f>IF(Results[[#This Row],[Away_Actual]]&lt;Results[[#This Row],[away_spread]],1,0)</f>
        <v>1</v>
      </c>
    </row>
    <row r="1992" spans="1:10">
      <c r="A1992" s="17">
        <v>44927</v>
      </c>
      <c r="B1992" t="s">
        <v>374</v>
      </c>
      <c r="C1992">
        <v>74</v>
      </c>
      <c r="D1992">
        <v>-650</v>
      </c>
      <c r="F1992">
        <v>49</v>
      </c>
      <c r="G1992">
        <v>475</v>
      </c>
      <c r="H1992">
        <v>-11.5</v>
      </c>
      <c r="I1992">
        <f>-(Results[[#This Row],[Away Final]]-Results[[#This Row],[Home Final]])</f>
        <v>-25</v>
      </c>
      <c r="J1992">
        <f>IF(Results[[#This Row],[Away_Actual]]&lt;Results[[#This Row],[away_spread]],1,0)</f>
        <v>1</v>
      </c>
    </row>
    <row r="1993" spans="1:10">
      <c r="A1993" s="17">
        <v>44927</v>
      </c>
      <c r="B1993" t="s">
        <v>248</v>
      </c>
      <c r="C1993">
        <v>84</v>
      </c>
      <c r="D1993">
        <v>-210</v>
      </c>
      <c r="E1993" t="s">
        <v>245</v>
      </c>
      <c r="F1993">
        <v>65</v>
      </c>
      <c r="G1993">
        <v>180</v>
      </c>
      <c r="H1993">
        <v>-5</v>
      </c>
      <c r="I1993">
        <f>-(Results[[#This Row],[Away Final]]-Results[[#This Row],[Home Final]])</f>
        <v>-19</v>
      </c>
      <c r="J1993">
        <f>IF(Results[[#This Row],[Away_Actual]]&lt;Results[[#This Row],[away_spread]],1,0)</f>
        <v>1</v>
      </c>
    </row>
    <row r="1994" spans="1:10">
      <c r="A1994" s="17">
        <v>44927</v>
      </c>
      <c r="B1994" t="s">
        <v>130</v>
      </c>
      <c r="C1994">
        <v>78</v>
      </c>
      <c r="D1994">
        <v>-215</v>
      </c>
      <c r="E1994" t="s">
        <v>59</v>
      </c>
      <c r="F1994">
        <v>61</v>
      </c>
      <c r="G1994">
        <v>185</v>
      </c>
      <c r="H1994">
        <v>-5</v>
      </c>
      <c r="I1994">
        <f>-(Results[[#This Row],[Away Final]]-Results[[#This Row],[Home Final]])</f>
        <v>-17</v>
      </c>
      <c r="J1994">
        <f>IF(Results[[#This Row],[Away_Actual]]&lt;Results[[#This Row],[away_spread]],1,0)</f>
        <v>1</v>
      </c>
    </row>
    <row r="1995" spans="1:10">
      <c r="A1995" s="17">
        <v>44927</v>
      </c>
      <c r="B1995" t="s">
        <v>413</v>
      </c>
      <c r="C1995">
        <v>74</v>
      </c>
      <c r="D1995">
        <v>-380</v>
      </c>
      <c r="E1995" t="s">
        <v>412</v>
      </c>
      <c r="F1995">
        <v>63</v>
      </c>
      <c r="G1995">
        <v>320</v>
      </c>
      <c r="H1995">
        <v>-8</v>
      </c>
      <c r="I1995">
        <f>-(Results[[#This Row],[Away Final]]-Results[[#This Row],[Home Final]])</f>
        <v>-11</v>
      </c>
      <c r="J1995">
        <f>IF(Results[[#This Row],[Away_Actual]]&lt;Results[[#This Row],[away_spread]],1,0)</f>
        <v>1</v>
      </c>
    </row>
    <row r="1996" spans="1:10">
      <c r="A1996" s="17">
        <v>44927</v>
      </c>
      <c r="B1996" t="s">
        <v>129</v>
      </c>
      <c r="C1996">
        <v>68</v>
      </c>
      <c r="D1996">
        <v>-275</v>
      </c>
      <c r="E1996" t="s">
        <v>157</v>
      </c>
      <c r="F1996">
        <v>50</v>
      </c>
      <c r="G1996">
        <v>235</v>
      </c>
      <c r="H1996">
        <v>-6.5</v>
      </c>
      <c r="I1996">
        <f>-(Results[[#This Row],[Away Final]]-Results[[#This Row],[Home Final]])</f>
        <v>-18</v>
      </c>
      <c r="J1996">
        <f>IF(Results[[#This Row],[Away_Actual]]&lt;Results[[#This Row],[away_spread]],1,0)</f>
        <v>1</v>
      </c>
    </row>
    <row r="1997" spans="1:10">
      <c r="A1997" s="17">
        <v>44927</v>
      </c>
      <c r="B1997" t="s">
        <v>242</v>
      </c>
      <c r="C1997">
        <v>70</v>
      </c>
      <c r="D1997">
        <v>100</v>
      </c>
      <c r="E1997" t="s">
        <v>241</v>
      </c>
      <c r="F1997">
        <v>61</v>
      </c>
      <c r="G1997">
        <v>-120</v>
      </c>
      <c r="H1997">
        <v>1</v>
      </c>
      <c r="I1997">
        <f>-(Results[[#This Row],[Away Final]]-Results[[#This Row],[Home Final]])</f>
        <v>-9</v>
      </c>
      <c r="J1997">
        <f>IF(Results[[#This Row],[Away_Actual]]&lt;Results[[#This Row],[away_spread]],1,0)</f>
        <v>1</v>
      </c>
    </row>
    <row r="1998" spans="1:10">
      <c r="A1998" s="17">
        <v>44927</v>
      </c>
      <c r="B1998" t="s">
        <v>337</v>
      </c>
      <c r="C1998">
        <v>74</v>
      </c>
      <c r="D1998">
        <v>-230</v>
      </c>
      <c r="E1998" t="s">
        <v>504</v>
      </c>
      <c r="F1998">
        <v>59</v>
      </c>
      <c r="G1998">
        <v>195</v>
      </c>
      <c r="H1998">
        <v>-5.5</v>
      </c>
      <c r="I1998">
        <f>-(Results[[#This Row],[Away Final]]-Results[[#This Row],[Home Final]])</f>
        <v>-15</v>
      </c>
      <c r="J1998">
        <f>IF(Results[[#This Row],[Away_Actual]]&lt;Results[[#This Row],[away_spread]],1,0)</f>
        <v>1</v>
      </c>
    </row>
    <row r="1999" spans="1:10">
      <c r="A1999" s="17">
        <v>44927</v>
      </c>
      <c r="B1999" t="s">
        <v>177</v>
      </c>
      <c r="C1999">
        <v>67</v>
      </c>
      <c r="D1999">
        <v>290</v>
      </c>
      <c r="E1999" t="s">
        <v>254</v>
      </c>
      <c r="F1999">
        <v>92</v>
      </c>
      <c r="G1999">
        <v>-350</v>
      </c>
      <c r="H1999">
        <v>8</v>
      </c>
      <c r="I1999">
        <f>-(Results[[#This Row],[Away Final]]-Results[[#This Row],[Home Final]])</f>
        <v>25</v>
      </c>
      <c r="J1999">
        <f>IF(Results[[#This Row],[Away_Actual]]&lt;Results[[#This Row],[away_spread]],1,0)</f>
        <v>0</v>
      </c>
    </row>
    <row r="2000" spans="1:10">
      <c r="A2000" s="17">
        <v>44927</v>
      </c>
      <c r="B2000" t="s">
        <v>228</v>
      </c>
      <c r="C2000">
        <v>61</v>
      </c>
      <c r="D2000">
        <v>-175</v>
      </c>
      <c r="E2000" t="s">
        <v>251</v>
      </c>
      <c r="F2000">
        <v>70</v>
      </c>
      <c r="G2000">
        <v>155</v>
      </c>
      <c r="H2000">
        <v>-3.5</v>
      </c>
      <c r="I2000">
        <f>-(Results[[#This Row],[Away Final]]-Results[[#This Row],[Home Final]])</f>
        <v>9</v>
      </c>
      <c r="J2000">
        <f>IF(Results[[#This Row],[Away_Actual]]&lt;Results[[#This Row],[away_spread]],1,0)</f>
        <v>0</v>
      </c>
    </row>
    <row r="2001" spans="1:10">
      <c r="A2001" s="17">
        <v>44927</v>
      </c>
      <c r="B2001" t="s">
        <v>58</v>
      </c>
      <c r="C2001">
        <v>49</v>
      </c>
      <c r="D2001">
        <v>-150</v>
      </c>
      <c r="E2001" t="s">
        <v>284</v>
      </c>
      <c r="F2001">
        <v>52</v>
      </c>
      <c r="G2001">
        <v>130</v>
      </c>
      <c r="H2001">
        <v>-3</v>
      </c>
      <c r="I2001">
        <f>-(Results[[#This Row],[Away Final]]-Results[[#This Row],[Home Final]])</f>
        <v>3</v>
      </c>
      <c r="J2001">
        <f>IF(Results[[#This Row],[Away_Actual]]&lt;Results[[#This Row],[away_spread]],1,0)</f>
        <v>0</v>
      </c>
    </row>
    <row r="2002" spans="1:10">
      <c r="A2002" s="17">
        <v>44927</v>
      </c>
      <c r="B2002" t="s">
        <v>207</v>
      </c>
      <c r="C2002">
        <v>71</v>
      </c>
      <c r="D2002">
        <v>105</v>
      </c>
      <c r="E2002" t="s">
        <v>259</v>
      </c>
      <c r="F2002">
        <v>81</v>
      </c>
      <c r="G2002">
        <v>-125</v>
      </c>
      <c r="H2002">
        <v>1.5</v>
      </c>
      <c r="I2002">
        <f>-(Results[[#This Row],[Away Final]]-Results[[#This Row],[Home Final]])</f>
        <v>10</v>
      </c>
      <c r="J2002">
        <f>IF(Results[[#This Row],[Away_Actual]]&lt;Results[[#This Row],[away_spread]],1,0)</f>
        <v>0</v>
      </c>
    </row>
    <row r="2003" spans="1:10">
      <c r="A2003" s="17">
        <v>44928</v>
      </c>
      <c r="B2003" t="s">
        <v>309</v>
      </c>
      <c r="C2003">
        <v>82</v>
      </c>
      <c r="D2003">
        <v>105</v>
      </c>
      <c r="E2003" t="s">
        <v>153</v>
      </c>
      <c r="F2003">
        <v>65</v>
      </c>
      <c r="G2003">
        <v>-125</v>
      </c>
      <c r="H2003">
        <v>1.5</v>
      </c>
      <c r="I2003">
        <f>-(Results[[#This Row],[Away Final]]-Results[[#This Row],[Home Final]])</f>
        <v>-17</v>
      </c>
      <c r="J2003">
        <f>IF(Results[[#This Row],[Away_Actual]]&lt;Results[[#This Row],[away_spread]],1,0)</f>
        <v>1</v>
      </c>
    </row>
    <row r="2004" spans="1:10">
      <c r="A2004" s="17">
        <v>44928</v>
      </c>
      <c r="B2004" t="s">
        <v>115</v>
      </c>
      <c r="C2004">
        <v>69</v>
      </c>
      <c r="D2004">
        <v>-140</v>
      </c>
      <c r="E2004" t="s">
        <v>193</v>
      </c>
      <c r="F2004">
        <v>65</v>
      </c>
      <c r="G2004">
        <v>120</v>
      </c>
      <c r="H2004">
        <v>-2.5</v>
      </c>
      <c r="I2004">
        <f>-(Results[[#This Row],[Away Final]]-Results[[#This Row],[Home Final]])</f>
        <v>-4</v>
      </c>
      <c r="J2004">
        <f>IF(Results[[#This Row],[Away_Actual]]&lt;Results[[#This Row],[away_spread]],1,0)</f>
        <v>1</v>
      </c>
    </row>
    <row r="2005" spans="1:10">
      <c r="A2005" s="17">
        <v>44928</v>
      </c>
      <c r="B2005" t="s">
        <v>375</v>
      </c>
      <c r="C2005">
        <v>46</v>
      </c>
      <c r="D2005">
        <v>195</v>
      </c>
      <c r="E2005" t="s">
        <v>364</v>
      </c>
      <c r="F2005">
        <v>62</v>
      </c>
      <c r="G2005">
        <v>-230</v>
      </c>
      <c r="H2005">
        <v>5.5</v>
      </c>
      <c r="I2005">
        <f>-(Results[[#This Row],[Away Final]]-Results[[#This Row],[Home Final]])</f>
        <v>16</v>
      </c>
      <c r="J2005">
        <f>IF(Results[[#This Row],[Away_Actual]]&lt;Results[[#This Row],[away_spread]],1,0)</f>
        <v>0</v>
      </c>
    </row>
    <row r="2006" spans="1:10">
      <c r="A2006" s="17">
        <v>44928</v>
      </c>
      <c r="B2006" t="s">
        <v>156</v>
      </c>
      <c r="C2006">
        <v>61</v>
      </c>
      <c r="D2006">
        <v>280</v>
      </c>
      <c r="E2006" t="s">
        <v>152</v>
      </c>
      <c r="F2006">
        <v>70</v>
      </c>
      <c r="G2006">
        <v>-340</v>
      </c>
      <c r="H2006">
        <v>8</v>
      </c>
      <c r="I2006">
        <f>-(Results[[#This Row],[Away Final]]-Results[[#This Row],[Home Final]])</f>
        <v>9</v>
      </c>
      <c r="J2006">
        <f>IF(Results[[#This Row],[Away_Actual]]&lt;Results[[#This Row],[away_spread]],1,0)</f>
        <v>0</v>
      </c>
    </row>
    <row r="2007" spans="1:10">
      <c r="A2007" s="17">
        <v>44928</v>
      </c>
      <c r="B2007" t="s">
        <v>116</v>
      </c>
      <c r="C2007">
        <v>48</v>
      </c>
      <c r="D2007">
        <v>425</v>
      </c>
      <c r="E2007" t="s">
        <v>366</v>
      </c>
      <c r="F2007">
        <v>77</v>
      </c>
      <c r="G2007">
        <v>-550</v>
      </c>
      <c r="H2007">
        <v>10.5</v>
      </c>
      <c r="I2007">
        <f>-(Results[[#This Row],[Away Final]]-Results[[#This Row],[Home Final]])</f>
        <v>29</v>
      </c>
      <c r="J2007">
        <f>IF(Results[[#This Row],[Away_Actual]]&lt;Results[[#This Row],[away_spread]],1,0)</f>
        <v>0</v>
      </c>
    </row>
    <row r="2008" spans="1:10">
      <c r="A2008" s="17">
        <v>44928</v>
      </c>
      <c r="B2008" t="s">
        <v>373</v>
      </c>
      <c r="C2008">
        <v>62</v>
      </c>
      <c r="D2008">
        <v>130</v>
      </c>
      <c r="E2008" t="s">
        <v>365</v>
      </c>
      <c r="F2008">
        <v>68</v>
      </c>
      <c r="G2008">
        <v>-150</v>
      </c>
      <c r="H2008">
        <v>3</v>
      </c>
      <c r="I2008">
        <f>-(Results[[#This Row],[Away Final]]-Results[[#This Row],[Home Final]])</f>
        <v>6</v>
      </c>
      <c r="J2008">
        <f>IF(Results[[#This Row],[Away_Actual]]&lt;Results[[#This Row],[away_spread]],1,0)</f>
        <v>0</v>
      </c>
    </row>
    <row r="2009" spans="1:10">
      <c r="A2009" s="17">
        <v>44928</v>
      </c>
      <c r="B2009" t="s">
        <v>175</v>
      </c>
      <c r="C2009">
        <v>84</v>
      </c>
      <c r="D2009">
        <v>-400</v>
      </c>
      <c r="E2009" t="s">
        <v>192</v>
      </c>
      <c r="F2009">
        <v>79</v>
      </c>
      <c r="G2009">
        <v>330</v>
      </c>
      <c r="H2009">
        <v>-8.5</v>
      </c>
      <c r="I2009">
        <f>-(Results[[#This Row],[Away Final]]-Results[[#This Row],[Home Final]])</f>
        <v>-5</v>
      </c>
      <c r="J2009">
        <f>IF(Results[[#This Row],[Away_Actual]]&lt;Results[[#This Row],[away_spread]],1,0)</f>
        <v>0</v>
      </c>
    </row>
    <row r="2010" spans="1:10">
      <c r="A2010" s="17">
        <v>44928</v>
      </c>
      <c r="B2010" t="s">
        <v>155</v>
      </c>
      <c r="C2010">
        <v>60</v>
      </c>
      <c r="D2010">
        <v>115</v>
      </c>
      <c r="E2010" t="s">
        <v>151</v>
      </c>
      <c r="F2010">
        <v>61</v>
      </c>
      <c r="G2010">
        <v>-135</v>
      </c>
      <c r="H2010">
        <v>2</v>
      </c>
      <c r="I2010">
        <f>-(Results[[#This Row],[Away Final]]-Results[[#This Row],[Home Final]])</f>
        <v>1</v>
      </c>
      <c r="J2010">
        <f>IF(Results[[#This Row],[Away_Actual]]&lt;Results[[#This Row],[away_spread]],1,0)</f>
        <v>1</v>
      </c>
    </row>
    <row r="2011" spans="1:10">
      <c r="A2011" s="17">
        <v>44928</v>
      </c>
      <c r="B2011" t="s">
        <v>149</v>
      </c>
      <c r="C2011">
        <v>77</v>
      </c>
      <c r="D2011">
        <v>150</v>
      </c>
      <c r="E2011" t="s">
        <v>127</v>
      </c>
      <c r="F2011">
        <v>76</v>
      </c>
      <c r="G2011">
        <v>-170</v>
      </c>
      <c r="H2011">
        <v>4</v>
      </c>
      <c r="I2011">
        <f>-(Results[[#This Row],[Away Final]]-Results[[#This Row],[Home Final]])</f>
        <v>-1</v>
      </c>
      <c r="J2011">
        <f>IF(Results[[#This Row],[Away_Actual]]&lt;Results[[#This Row],[away_spread]],1,0)</f>
        <v>1</v>
      </c>
    </row>
    <row r="2012" spans="1:10">
      <c r="A2012" s="17">
        <v>44928</v>
      </c>
      <c r="B2012" t="s">
        <v>53</v>
      </c>
      <c r="C2012">
        <v>67</v>
      </c>
      <c r="D2012">
        <v>-135</v>
      </c>
      <c r="E2012" t="s">
        <v>99</v>
      </c>
      <c r="F2012">
        <v>59</v>
      </c>
      <c r="G2012">
        <v>115</v>
      </c>
      <c r="H2012">
        <v>-2</v>
      </c>
      <c r="I2012">
        <f>-(Results[[#This Row],[Away Final]]-Results[[#This Row],[Home Final]])</f>
        <v>-8</v>
      </c>
      <c r="J2012">
        <f>IF(Results[[#This Row],[Away_Actual]]&lt;Results[[#This Row],[away_spread]],1,0)</f>
        <v>1</v>
      </c>
    </row>
    <row r="2013" spans="1:10">
      <c r="A2013" s="17">
        <v>44928</v>
      </c>
      <c r="B2013" t="s">
        <v>150</v>
      </c>
      <c r="C2013">
        <v>59</v>
      </c>
      <c r="D2013">
        <v>240</v>
      </c>
      <c r="E2013" t="s">
        <v>128</v>
      </c>
      <c r="F2013">
        <v>66</v>
      </c>
      <c r="G2013">
        <v>-280</v>
      </c>
      <c r="H2013">
        <v>6.5</v>
      </c>
      <c r="I2013">
        <f>-(Results[[#This Row],[Away Final]]-Results[[#This Row],[Home Final]])</f>
        <v>7</v>
      </c>
      <c r="J2013">
        <f>IF(Results[[#This Row],[Away_Actual]]&lt;Results[[#This Row],[away_spread]],1,0)</f>
        <v>0</v>
      </c>
    </row>
    <row r="2014" spans="1:10">
      <c r="A2014" s="17">
        <v>44928</v>
      </c>
      <c r="B2014" t="s">
        <v>124</v>
      </c>
      <c r="C2014">
        <v>60</v>
      </c>
      <c r="D2014">
        <v>130</v>
      </c>
      <c r="E2014" t="s">
        <v>288</v>
      </c>
      <c r="F2014">
        <v>67</v>
      </c>
      <c r="G2014">
        <v>-150</v>
      </c>
      <c r="H2014">
        <v>3</v>
      </c>
      <c r="I2014">
        <f>-(Results[[#This Row],[Away Final]]-Results[[#This Row],[Home Final]])</f>
        <v>7</v>
      </c>
      <c r="J2014">
        <f>IF(Results[[#This Row],[Away_Actual]]&lt;Results[[#This Row],[away_spread]],1,0)</f>
        <v>0</v>
      </c>
    </row>
    <row r="2015" spans="1:10">
      <c r="A2015" s="17">
        <v>44928</v>
      </c>
      <c r="B2015" t="s">
        <v>246</v>
      </c>
      <c r="C2015">
        <v>59</v>
      </c>
      <c r="D2015">
        <v>-125</v>
      </c>
      <c r="E2015" t="s">
        <v>243</v>
      </c>
      <c r="F2015">
        <v>61</v>
      </c>
      <c r="G2015">
        <v>105</v>
      </c>
      <c r="H2015">
        <v>-1.5</v>
      </c>
      <c r="I2015">
        <f>-(Results[[#This Row],[Away Final]]-Results[[#This Row],[Home Final]])</f>
        <v>2</v>
      </c>
      <c r="J2015">
        <f>IF(Results[[#This Row],[Away_Actual]]&lt;Results[[#This Row],[away_spread]],1,0)</f>
        <v>0</v>
      </c>
    </row>
    <row r="2016" spans="1:10">
      <c r="A2016" s="17">
        <v>44928</v>
      </c>
      <c r="B2016" t="s">
        <v>131</v>
      </c>
      <c r="C2016">
        <v>76</v>
      </c>
      <c r="D2016">
        <v>-125</v>
      </c>
      <c r="E2016" t="s">
        <v>64</v>
      </c>
      <c r="F2016">
        <v>68</v>
      </c>
      <c r="G2016">
        <v>105</v>
      </c>
      <c r="H2016">
        <v>-1</v>
      </c>
      <c r="I2016">
        <f>-(Results[[#This Row],[Away Final]]-Results[[#This Row],[Home Final]])</f>
        <v>-8</v>
      </c>
      <c r="J2016">
        <f>IF(Results[[#This Row],[Away_Actual]]&lt;Results[[#This Row],[away_spread]],1,0)</f>
        <v>1</v>
      </c>
    </row>
    <row r="2017" spans="1:10">
      <c r="A2017" s="17">
        <v>44928</v>
      </c>
      <c r="B2017" t="s">
        <v>173</v>
      </c>
      <c r="C2017">
        <v>82</v>
      </c>
      <c r="D2017">
        <v>-1600</v>
      </c>
      <c r="E2017" t="s">
        <v>334</v>
      </c>
      <c r="F2017">
        <v>68</v>
      </c>
      <c r="G2017">
        <v>900</v>
      </c>
      <c r="H2017">
        <v>-15.5</v>
      </c>
      <c r="I2017">
        <f>-(Results[[#This Row],[Away Final]]-Results[[#This Row],[Home Final]])</f>
        <v>-14</v>
      </c>
      <c r="J2017">
        <f>IF(Results[[#This Row],[Away_Actual]]&lt;Results[[#This Row],[away_spread]],1,0)</f>
        <v>0</v>
      </c>
    </row>
    <row r="2018" spans="1:10">
      <c r="A2018" s="17">
        <v>44928</v>
      </c>
      <c r="B2018" t="s">
        <v>391</v>
      </c>
      <c r="C2018">
        <v>65</v>
      </c>
      <c r="D2018">
        <v>320</v>
      </c>
      <c r="E2018" t="s">
        <v>226</v>
      </c>
      <c r="F2018">
        <v>64</v>
      </c>
      <c r="G2018">
        <v>-380</v>
      </c>
      <c r="H2018">
        <v>8</v>
      </c>
      <c r="I2018">
        <f>-(Results[[#This Row],[Away Final]]-Results[[#This Row],[Home Final]])</f>
        <v>-1</v>
      </c>
      <c r="J2018">
        <f>IF(Results[[#This Row],[Away_Actual]]&lt;Results[[#This Row],[away_spread]],1,0)</f>
        <v>1</v>
      </c>
    </row>
    <row r="2019" spans="1:10">
      <c r="A2019" s="17">
        <v>44928</v>
      </c>
      <c r="B2019" t="s">
        <v>307</v>
      </c>
      <c r="C2019">
        <v>74</v>
      </c>
      <c r="D2019">
        <v>700</v>
      </c>
      <c r="E2019" t="s">
        <v>313</v>
      </c>
      <c r="F2019">
        <v>63</v>
      </c>
      <c r="G2019">
        <v>-1100</v>
      </c>
      <c r="H2019">
        <v>13.5</v>
      </c>
      <c r="I2019">
        <f>-(Results[[#This Row],[Away Final]]-Results[[#This Row],[Home Final]])</f>
        <v>-11</v>
      </c>
      <c r="J2019">
        <f>IF(Results[[#This Row],[Away_Actual]]&lt;Results[[#This Row],[away_spread]],1,0)</f>
        <v>1</v>
      </c>
    </row>
    <row r="2020" spans="1:10">
      <c r="A2020" s="17">
        <v>44928</v>
      </c>
      <c r="B2020" t="s">
        <v>54</v>
      </c>
      <c r="C2020">
        <v>67</v>
      </c>
      <c r="D2020">
        <v>175</v>
      </c>
      <c r="E2020" t="s">
        <v>100</v>
      </c>
      <c r="F2020">
        <v>66</v>
      </c>
      <c r="G2020">
        <v>-200</v>
      </c>
      <c r="H2020">
        <v>4.5</v>
      </c>
      <c r="I2020">
        <f>-(Results[[#This Row],[Away Final]]-Results[[#This Row],[Home Final]])</f>
        <v>-1</v>
      </c>
      <c r="J2020">
        <f>IF(Results[[#This Row],[Away_Actual]]&lt;Results[[#This Row],[away_spread]],1,0)</f>
        <v>1</v>
      </c>
    </row>
    <row r="2021" spans="1:10">
      <c r="A2021" s="17">
        <v>44928</v>
      </c>
      <c r="B2021" t="s">
        <v>85</v>
      </c>
      <c r="C2021">
        <v>75</v>
      </c>
      <c r="D2021">
        <v>200</v>
      </c>
      <c r="E2021" t="s">
        <v>433</v>
      </c>
      <c r="F2021">
        <v>79</v>
      </c>
      <c r="G2021">
        <v>-240</v>
      </c>
      <c r="H2021">
        <v>6</v>
      </c>
      <c r="I2021">
        <f>-(Results[[#This Row],[Away Final]]-Results[[#This Row],[Home Final]])</f>
        <v>4</v>
      </c>
      <c r="J2021">
        <f>IF(Results[[#This Row],[Away_Actual]]&lt;Results[[#This Row],[away_spread]],1,0)</f>
        <v>1</v>
      </c>
    </row>
    <row r="2022" spans="1:10">
      <c r="A2022" s="17">
        <v>44928</v>
      </c>
      <c r="B2022" t="s">
        <v>424</v>
      </c>
      <c r="C2022">
        <v>76</v>
      </c>
      <c r="D2022">
        <v>-600</v>
      </c>
      <c r="E2022" t="s">
        <v>154</v>
      </c>
      <c r="F2022">
        <v>60</v>
      </c>
      <c r="G2022">
        <v>450</v>
      </c>
      <c r="H2022">
        <v>-11</v>
      </c>
      <c r="I2022">
        <f>-(Results[[#This Row],[Away Final]]-Results[[#This Row],[Home Final]])</f>
        <v>-16</v>
      </c>
      <c r="J2022">
        <f>IF(Results[[#This Row],[Away_Actual]]&lt;Results[[#This Row],[away_spread]],1,0)</f>
        <v>1</v>
      </c>
    </row>
    <row r="2023" spans="1:10">
      <c r="A2023" s="17">
        <v>44928</v>
      </c>
      <c r="B2023" t="s">
        <v>689</v>
      </c>
      <c r="C2023">
        <v>55</v>
      </c>
      <c r="D2023">
        <v>240</v>
      </c>
      <c r="E2023" t="s">
        <v>425</v>
      </c>
      <c r="F2023">
        <v>71</v>
      </c>
      <c r="G2023">
        <v>-280</v>
      </c>
      <c r="H2023">
        <v>6.5</v>
      </c>
      <c r="I2023">
        <f>-(Results[[#This Row],[Away Final]]-Results[[#This Row],[Home Final]])</f>
        <v>16</v>
      </c>
      <c r="J2023">
        <f>IF(Results[[#This Row],[Away_Actual]]&lt;Results[[#This Row],[away_spread]],1,0)</f>
        <v>0</v>
      </c>
    </row>
    <row r="2024" spans="1:10">
      <c r="A2024" s="17">
        <v>44928</v>
      </c>
      <c r="B2024" t="s">
        <v>387</v>
      </c>
      <c r="C2024">
        <v>69</v>
      </c>
      <c r="D2024">
        <v>100</v>
      </c>
      <c r="E2024" t="s">
        <v>314</v>
      </c>
      <c r="F2024">
        <v>61</v>
      </c>
      <c r="G2024">
        <v>-120</v>
      </c>
      <c r="H2024">
        <v>1</v>
      </c>
      <c r="I2024">
        <f>-(Results[[#This Row],[Away Final]]-Results[[#This Row],[Home Final]])</f>
        <v>-8</v>
      </c>
      <c r="J2024">
        <f>IF(Results[[#This Row],[Away_Actual]]&lt;Results[[#This Row],[away_spread]],1,0)</f>
        <v>1</v>
      </c>
    </row>
    <row r="2025" spans="1:10">
      <c r="A2025" s="17">
        <v>44929</v>
      </c>
      <c r="B2025" t="s">
        <v>294</v>
      </c>
      <c r="C2025">
        <v>64</v>
      </c>
      <c r="D2025">
        <v>400</v>
      </c>
      <c r="E2025" t="s">
        <v>293</v>
      </c>
      <c r="F2025">
        <v>67</v>
      </c>
      <c r="G2025">
        <v>-500</v>
      </c>
      <c r="H2025">
        <v>10</v>
      </c>
      <c r="I2025">
        <f>-(Results[[#This Row],[Away Final]]-Results[[#This Row],[Home Final]])</f>
        <v>3</v>
      </c>
      <c r="J2025">
        <f>IF(Results[[#This Row],[Away_Actual]]&lt;Results[[#This Row],[away_spread]],1,0)</f>
        <v>1</v>
      </c>
    </row>
    <row r="2026" spans="1:10">
      <c r="A2026" s="17">
        <v>44929</v>
      </c>
      <c r="B2026" t="s">
        <v>136</v>
      </c>
      <c r="C2026">
        <v>77</v>
      </c>
      <c r="D2026">
        <v>-320</v>
      </c>
      <c r="E2026" t="s">
        <v>210</v>
      </c>
      <c r="F2026">
        <v>65</v>
      </c>
      <c r="G2026">
        <v>265</v>
      </c>
      <c r="H2026">
        <v>-7.5</v>
      </c>
      <c r="I2026">
        <f>-(Results[[#This Row],[Away Final]]-Results[[#This Row],[Home Final]])</f>
        <v>-12</v>
      </c>
      <c r="J2026">
        <f>IF(Results[[#This Row],[Away_Actual]]&lt;Results[[#This Row],[away_spread]],1,0)</f>
        <v>1</v>
      </c>
    </row>
    <row r="2027" spans="1:10">
      <c r="A2027" s="17">
        <v>44929</v>
      </c>
      <c r="B2027" t="s">
        <v>135</v>
      </c>
      <c r="C2027">
        <v>64</v>
      </c>
      <c r="D2027">
        <v>400</v>
      </c>
      <c r="E2027" t="s">
        <v>293</v>
      </c>
      <c r="F2027">
        <v>67</v>
      </c>
      <c r="G2027">
        <v>-500</v>
      </c>
      <c r="H2027">
        <v>10</v>
      </c>
      <c r="I2027">
        <f>-(Results[[#This Row],[Away Final]]-Results[[#This Row],[Home Final]])</f>
        <v>3</v>
      </c>
      <c r="J2027">
        <f>IF(Results[[#This Row],[Away_Actual]]&lt;Results[[#This Row],[away_spread]],1,0)</f>
        <v>1</v>
      </c>
    </row>
    <row r="2028" spans="1:10">
      <c r="A2028" s="17">
        <v>44929</v>
      </c>
      <c r="B2028" t="s">
        <v>43</v>
      </c>
      <c r="C2028">
        <v>71</v>
      </c>
      <c r="D2028">
        <v>425</v>
      </c>
      <c r="E2028" t="s">
        <v>291</v>
      </c>
      <c r="F2028">
        <v>74</v>
      </c>
      <c r="G2028">
        <v>-550</v>
      </c>
      <c r="H2028">
        <v>10.5</v>
      </c>
      <c r="I2028">
        <f>-(Results[[#This Row],[Away Final]]-Results[[#This Row],[Home Final]])</f>
        <v>3</v>
      </c>
      <c r="J2028">
        <f>IF(Results[[#This Row],[Away_Actual]]&lt;Results[[#This Row],[away_spread]],1,0)</f>
        <v>1</v>
      </c>
    </row>
    <row r="2029" spans="1:10">
      <c r="A2029" s="17">
        <v>44929</v>
      </c>
      <c r="B2029" t="s">
        <v>46</v>
      </c>
      <c r="C2029">
        <v>61</v>
      </c>
      <c r="D2029">
        <v>320</v>
      </c>
      <c r="E2029" t="s">
        <v>342</v>
      </c>
      <c r="F2029">
        <v>83</v>
      </c>
      <c r="G2029">
        <v>-380</v>
      </c>
      <c r="H2029">
        <v>8.5</v>
      </c>
      <c r="I2029">
        <f>-(Results[[#This Row],[Away Final]]-Results[[#This Row],[Home Final]])</f>
        <v>22</v>
      </c>
      <c r="J2029">
        <f>IF(Results[[#This Row],[Away_Actual]]&lt;Results[[#This Row],[away_spread]],1,0)</f>
        <v>0</v>
      </c>
    </row>
    <row r="2030" spans="1:10">
      <c r="A2030" s="17">
        <v>44929</v>
      </c>
      <c r="B2030" t="s">
        <v>406</v>
      </c>
      <c r="C2030">
        <v>65</v>
      </c>
      <c r="D2030">
        <v>-250</v>
      </c>
      <c r="E2030" t="s">
        <v>17</v>
      </c>
      <c r="F2030">
        <v>68</v>
      </c>
      <c r="G2030">
        <v>210</v>
      </c>
      <c r="H2030">
        <v>-6</v>
      </c>
      <c r="I2030">
        <f>-(Results[[#This Row],[Away Final]]-Results[[#This Row],[Home Final]])</f>
        <v>3</v>
      </c>
      <c r="J2030">
        <f>IF(Results[[#This Row],[Away_Actual]]&lt;Results[[#This Row],[away_spread]],1,0)</f>
        <v>0</v>
      </c>
    </row>
    <row r="2031" spans="1:10">
      <c r="A2031" s="17">
        <v>44929</v>
      </c>
      <c r="B2031" t="s">
        <v>404</v>
      </c>
      <c r="C2031">
        <v>75</v>
      </c>
      <c r="D2031">
        <v>-120</v>
      </c>
      <c r="E2031" t="s">
        <v>305</v>
      </c>
      <c r="F2031">
        <v>72</v>
      </c>
      <c r="G2031">
        <v>100</v>
      </c>
      <c r="H2031">
        <v>-141</v>
      </c>
      <c r="I2031">
        <f>-(Results[[#This Row],[Away Final]]-Results[[#This Row],[Home Final]])</f>
        <v>-3</v>
      </c>
      <c r="J2031">
        <f>IF(Results[[#This Row],[Away_Actual]]&lt;Results[[#This Row],[away_spread]],1,0)</f>
        <v>0</v>
      </c>
    </row>
    <row r="2032" spans="1:10">
      <c r="A2032" s="17">
        <v>44929</v>
      </c>
      <c r="B2032" t="s">
        <v>392</v>
      </c>
      <c r="C2032">
        <v>67</v>
      </c>
      <c r="D2032">
        <v>-175</v>
      </c>
      <c r="E2032" t="s">
        <v>134</v>
      </c>
      <c r="F2032">
        <v>71</v>
      </c>
      <c r="G2032">
        <v>155</v>
      </c>
      <c r="H2032">
        <v>-3</v>
      </c>
      <c r="I2032">
        <f>-(Results[[#This Row],[Away Final]]-Results[[#This Row],[Home Final]])</f>
        <v>4</v>
      </c>
      <c r="J2032">
        <f>IF(Results[[#This Row],[Away_Actual]]&lt;Results[[#This Row],[away_spread]],1,0)</f>
        <v>0</v>
      </c>
    </row>
    <row r="2033" spans="1:10">
      <c r="A2033" s="17">
        <v>44929</v>
      </c>
      <c r="B2033" t="s">
        <v>286</v>
      </c>
      <c r="C2033">
        <v>116</v>
      </c>
      <c r="D2033">
        <v>330</v>
      </c>
      <c r="E2033" t="s">
        <v>123</v>
      </c>
      <c r="F2033">
        <v>103</v>
      </c>
      <c r="G2033">
        <v>-400</v>
      </c>
      <c r="H2033">
        <v>8.5</v>
      </c>
      <c r="I2033">
        <f>-(Results[[#This Row],[Away Final]]-Results[[#This Row],[Home Final]])</f>
        <v>-13</v>
      </c>
      <c r="J2033">
        <f>IF(Results[[#This Row],[Away_Actual]]&lt;Results[[#This Row],[away_spread]],1,0)</f>
        <v>1</v>
      </c>
    </row>
    <row r="2034" spans="1:10">
      <c r="A2034" s="17">
        <v>44929</v>
      </c>
      <c r="B2034" t="s">
        <v>233</v>
      </c>
      <c r="C2034">
        <v>60</v>
      </c>
      <c r="D2034">
        <v>550</v>
      </c>
      <c r="E2034" t="s">
        <v>315</v>
      </c>
      <c r="F2034">
        <v>63</v>
      </c>
      <c r="G2034">
        <v>-800</v>
      </c>
      <c r="H2034">
        <v>12.5</v>
      </c>
      <c r="I2034">
        <f>-(Results[[#This Row],[Away Final]]-Results[[#This Row],[Home Final]])</f>
        <v>3</v>
      </c>
      <c r="J2034">
        <f>IF(Results[[#This Row],[Away_Actual]]&lt;Results[[#This Row],[away_spread]],1,0)</f>
        <v>1</v>
      </c>
    </row>
    <row r="2035" spans="1:10">
      <c r="A2035" s="17">
        <v>44929</v>
      </c>
      <c r="B2035" t="s">
        <v>271</v>
      </c>
      <c r="C2035">
        <v>62</v>
      </c>
      <c r="D2035">
        <v>450</v>
      </c>
      <c r="E2035" t="s">
        <v>121</v>
      </c>
      <c r="F2035">
        <v>84</v>
      </c>
      <c r="G2035">
        <v>-600</v>
      </c>
      <c r="H2035">
        <v>10.5</v>
      </c>
      <c r="I2035">
        <f>-(Results[[#This Row],[Away Final]]-Results[[#This Row],[Home Final]])</f>
        <v>22</v>
      </c>
      <c r="J2035">
        <f>IF(Results[[#This Row],[Away_Actual]]&lt;Results[[#This Row],[away_spread]],1,0)</f>
        <v>0</v>
      </c>
    </row>
    <row r="2036" spans="1:10">
      <c r="A2036" s="17">
        <v>44929</v>
      </c>
      <c r="B2036" t="s">
        <v>279</v>
      </c>
      <c r="C2036">
        <v>72</v>
      </c>
      <c r="D2036">
        <v>1100</v>
      </c>
      <c r="E2036" t="s">
        <v>282</v>
      </c>
      <c r="F2036">
        <v>80</v>
      </c>
      <c r="G2036">
        <v>-2500</v>
      </c>
      <c r="H2036">
        <v>18.5</v>
      </c>
      <c r="I2036">
        <f>-(Results[[#This Row],[Away Final]]-Results[[#This Row],[Home Final]])</f>
        <v>8</v>
      </c>
      <c r="J2036">
        <f>IF(Results[[#This Row],[Away_Actual]]&lt;Results[[#This Row],[away_spread]],1,0)</f>
        <v>1</v>
      </c>
    </row>
    <row r="2037" spans="1:10">
      <c r="A2037" s="17">
        <v>44929</v>
      </c>
      <c r="B2037" t="s">
        <v>265</v>
      </c>
      <c r="C2037">
        <v>63</v>
      </c>
      <c r="D2037">
        <v>-130</v>
      </c>
      <c r="E2037" t="s">
        <v>340</v>
      </c>
      <c r="F2037">
        <v>70</v>
      </c>
      <c r="G2037">
        <v>110</v>
      </c>
      <c r="H2037">
        <v>-1.5</v>
      </c>
      <c r="I2037">
        <f>-(Results[[#This Row],[Away Final]]-Results[[#This Row],[Home Final]])</f>
        <v>7</v>
      </c>
      <c r="J2037">
        <f>IF(Results[[#This Row],[Away_Actual]]&lt;Results[[#This Row],[away_spread]],1,0)</f>
        <v>0</v>
      </c>
    </row>
    <row r="2038" spans="1:10">
      <c r="A2038" s="17">
        <v>44929</v>
      </c>
      <c r="B2038" t="s">
        <v>107</v>
      </c>
      <c r="C2038">
        <v>56</v>
      </c>
      <c r="D2038">
        <v>110</v>
      </c>
      <c r="E2038" t="s">
        <v>275</v>
      </c>
      <c r="F2038">
        <v>68</v>
      </c>
      <c r="G2038">
        <v>-130</v>
      </c>
      <c r="H2038">
        <v>2</v>
      </c>
      <c r="I2038">
        <f>-(Results[[#This Row],[Away Final]]-Results[[#This Row],[Home Final]])</f>
        <v>12</v>
      </c>
      <c r="J2038">
        <f>IF(Results[[#This Row],[Away_Actual]]&lt;Results[[#This Row],[away_spread]],1,0)</f>
        <v>0</v>
      </c>
    </row>
    <row r="2039" spans="1:10">
      <c r="A2039" s="17">
        <v>44929</v>
      </c>
      <c r="B2039" t="s">
        <v>40</v>
      </c>
      <c r="C2039">
        <v>51</v>
      </c>
      <c r="D2039">
        <v>600</v>
      </c>
      <c r="E2039" t="s">
        <v>276</v>
      </c>
      <c r="F2039">
        <v>76</v>
      </c>
      <c r="G2039">
        <v>-900</v>
      </c>
      <c r="H2039">
        <v>13</v>
      </c>
      <c r="I2039">
        <f>-(Results[[#This Row],[Away Final]]-Results[[#This Row],[Home Final]])</f>
        <v>25</v>
      </c>
      <c r="J2039">
        <f>IF(Results[[#This Row],[Away_Actual]]&lt;Results[[#This Row],[away_spread]],1,0)</f>
        <v>0</v>
      </c>
    </row>
    <row r="2040" spans="1:10">
      <c r="A2040" s="17">
        <v>44929</v>
      </c>
      <c r="B2040" t="s">
        <v>45</v>
      </c>
      <c r="C2040">
        <v>96</v>
      </c>
      <c r="D2040">
        <v>-160</v>
      </c>
      <c r="E2040" t="s">
        <v>687</v>
      </c>
      <c r="F2040">
        <v>85</v>
      </c>
      <c r="G2040">
        <v>140</v>
      </c>
      <c r="H2040">
        <v>-3</v>
      </c>
      <c r="I2040">
        <f>-(Results[[#This Row],[Away Final]]-Results[[#This Row],[Home Final]])</f>
        <v>-11</v>
      </c>
      <c r="J2040">
        <f>IF(Results[[#This Row],[Away_Actual]]&lt;Results[[#This Row],[away_spread]],1,0)</f>
        <v>1</v>
      </c>
    </row>
    <row r="2041" spans="1:10">
      <c r="A2041" s="17">
        <v>44929</v>
      </c>
      <c r="B2041" t="s">
        <v>280</v>
      </c>
      <c r="C2041">
        <v>72</v>
      </c>
      <c r="D2041">
        <v>-125</v>
      </c>
      <c r="E2041" t="s">
        <v>277</v>
      </c>
      <c r="F2041">
        <v>75</v>
      </c>
      <c r="G2041">
        <v>105</v>
      </c>
      <c r="H2041">
        <v>-1</v>
      </c>
      <c r="I2041">
        <f>-(Results[[#This Row],[Away Final]]-Results[[#This Row],[Home Final]])</f>
        <v>3</v>
      </c>
      <c r="J2041">
        <f>IF(Results[[#This Row],[Away_Actual]]&lt;Results[[#This Row],[away_spread]],1,0)</f>
        <v>0</v>
      </c>
    </row>
    <row r="2042" spans="1:10">
      <c r="A2042" s="17">
        <v>44929</v>
      </c>
      <c r="B2042" t="s">
        <v>290</v>
      </c>
      <c r="C2042">
        <v>70</v>
      </c>
      <c r="D2042">
        <v>-410</v>
      </c>
      <c r="E2042" t="s">
        <v>339</v>
      </c>
      <c r="F2042">
        <v>69</v>
      </c>
      <c r="G2042">
        <v>340</v>
      </c>
      <c r="H2042">
        <v>-9</v>
      </c>
      <c r="I2042">
        <f>-(Results[[#This Row],[Away Final]]-Results[[#This Row],[Home Final]])</f>
        <v>-1</v>
      </c>
      <c r="J2042">
        <f>IF(Results[[#This Row],[Away_Actual]]&lt;Results[[#This Row],[away_spread]],1,0)</f>
        <v>0</v>
      </c>
    </row>
    <row r="2043" spans="1:10">
      <c r="A2043" s="17">
        <v>44929</v>
      </c>
      <c r="B2043" t="s">
        <v>108</v>
      </c>
      <c r="C2043">
        <v>91</v>
      </c>
      <c r="D2043">
        <v>135</v>
      </c>
      <c r="E2043" t="s">
        <v>41</v>
      </c>
      <c r="F2043">
        <v>65</v>
      </c>
      <c r="G2043">
        <v>-155</v>
      </c>
      <c r="H2043">
        <v>3</v>
      </c>
      <c r="I2043">
        <f>-(Results[[#This Row],[Away Final]]-Results[[#This Row],[Home Final]])</f>
        <v>-26</v>
      </c>
      <c r="J2043">
        <f>IF(Results[[#This Row],[Away_Actual]]&lt;Results[[#This Row],[away_spread]],1,0)</f>
        <v>1</v>
      </c>
    </row>
    <row r="2044" spans="1:10">
      <c r="A2044" s="17">
        <v>44929</v>
      </c>
      <c r="B2044" t="s">
        <v>278</v>
      </c>
      <c r="C2044">
        <v>90</v>
      </c>
      <c r="D2044">
        <v>310</v>
      </c>
      <c r="E2044" t="s">
        <v>274</v>
      </c>
      <c r="F2044">
        <v>83</v>
      </c>
      <c r="G2044">
        <v>-370</v>
      </c>
      <c r="H2044">
        <v>8.5</v>
      </c>
      <c r="I2044">
        <f>-(Results[[#This Row],[Away Final]]-Results[[#This Row],[Home Final]])</f>
        <v>-7</v>
      </c>
      <c r="J2044">
        <f>IF(Results[[#This Row],[Away_Actual]]&lt;Results[[#This Row],[away_spread]],1,0)</f>
        <v>1</v>
      </c>
    </row>
    <row r="2045" spans="1:10">
      <c r="A2045" s="17">
        <v>44929</v>
      </c>
      <c r="B2045" t="s">
        <v>195</v>
      </c>
      <c r="C2045">
        <v>53</v>
      </c>
      <c r="D2045">
        <v>400</v>
      </c>
      <c r="E2045" t="s">
        <v>42</v>
      </c>
      <c r="F2045">
        <v>87</v>
      </c>
      <c r="G2045">
        <v>-500</v>
      </c>
      <c r="H2045">
        <v>10</v>
      </c>
      <c r="I2045">
        <f>-(Results[[#This Row],[Away Final]]-Results[[#This Row],[Home Final]])</f>
        <v>34</v>
      </c>
      <c r="J2045">
        <f>IF(Results[[#This Row],[Away_Actual]]&lt;Results[[#This Row],[away_spread]],1,0)</f>
        <v>0</v>
      </c>
    </row>
    <row r="2046" spans="1:10">
      <c r="A2046" s="17">
        <v>44929</v>
      </c>
      <c r="B2046" t="s">
        <v>317</v>
      </c>
      <c r="C2046">
        <v>56</v>
      </c>
      <c r="D2046">
        <v>250</v>
      </c>
      <c r="E2046" t="s">
        <v>221</v>
      </c>
      <c r="F2046">
        <v>74</v>
      </c>
      <c r="G2046">
        <v>-300</v>
      </c>
      <c r="H2046">
        <v>7</v>
      </c>
      <c r="I2046">
        <f>-(Results[[#This Row],[Away Final]]-Results[[#This Row],[Home Final]])</f>
        <v>18</v>
      </c>
      <c r="J2046">
        <f>IF(Results[[#This Row],[Away_Actual]]&lt;Results[[#This Row],[away_spread]],1,0)</f>
        <v>0</v>
      </c>
    </row>
    <row r="2047" spans="1:10">
      <c r="A2047" s="17">
        <v>44929</v>
      </c>
      <c r="B2047" t="s">
        <v>39</v>
      </c>
      <c r="C2047">
        <v>79</v>
      </c>
      <c r="D2047">
        <v>400</v>
      </c>
      <c r="E2047" t="s">
        <v>292</v>
      </c>
      <c r="F2047">
        <v>84</v>
      </c>
      <c r="G2047">
        <v>-500</v>
      </c>
      <c r="H2047">
        <v>10</v>
      </c>
      <c r="I2047">
        <f>-(Results[[#This Row],[Away Final]]-Results[[#This Row],[Home Final]])</f>
        <v>5</v>
      </c>
      <c r="J2047">
        <f>IF(Results[[#This Row],[Away_Actual]]&lt;Results[[#This Row],[away_spread]],1,0)</f>
        <v>1</v>
      </c>
    </row>
    <row r="2048" spans="1:10">
      <c r="A2048" s="17">
        <v>44930</v>
      </c>
      <c r="B2048" t="s">
        <v>126</v>
      </c>
      <c r="C2048">
        <v>68</v>
      </c>
      <c r="D2048">
        <v>240</v>
      </c>
      <c r="E2048" t="s">
        <v>125</v>
      </c>
      <c r="F2048">
        <v>65</v>
      </c>
      <c r="G2048">
        <v>-280</v>
      </c>
      <c r="H2048">
        <v>6.5</v>
      </c>
      <c r="I2048">
        <f>-(Results[[#This Row],[Away Final]]-Results[[#This Row],[Home Final]])</f>
        <v>-3</v>
      </c>
      <c r="J2048">
        <f>IF(Results[[#This Row],[Away_Actual]]&lt;Results[[#This Row],[away_spread]],1,0)</f>
        <v>1</v>
      </c>
    </row>
    <row r="2049" spans="1:10">
      <c r="A2049" s="17">
        <v>44930</v>
      </c>
      <c r="B2049" t="s">
        <v>220</v>
      </c>
      <c r="C2049">
        <v>61</v>
      </c>
      <c r="D2049">
        <v>-240</v>
      </c>
      <c r="E2049" t="s">
        <v>337</v>
      </c>
      <c r="F2049">
        <v>73</v>
      </c>
      <c r="G2049">
        <v>200</v>
      </c>
      <c r="H2049">
        <v>-5.5</v>
      </c>
      <c r="I2049">
        <f>-(Results[[#This Row],[Away Final]]-Results[[#This Row],[Home Final]])</f>
        <v>12</v>
      </c>
      <c r="J2049">
        <f>IF(Results[[#This Row],[Away_Actual]]&lt;Results[[#This Row],[away_spread]],1,0)</f>
        <v>0</v>
      </c>
    </row>
    <row r="2050" spans="1:10">
      <c r="A2050" s="17">
        <v>44930</v>
      </c>
      <c r="B2050" t="s">
        <v>98</v>
      </c>
      <c r="C2050">
        <v>67</v>
      </c>
      <c r="D2050">
        <v>235</v>
      </c>
      <c r="F2050">
        <v>62</v>
      </c>
      <c r="G2050">
        <v>-275</v>
      </c>
      <c r="H2050">
        <v>6.5</v>
      </c>
      <c r="I2050">
        <f>-(Results[[#This Row],[Away Final]]-Results[[#This Row],[Home Final]])</f>
        <v>-5</v>
      </c>
      <c r="J2050">
        <f>IF(Results[[#This Row],[Away_Actual]]&lt;Results[[#This Row],[away_spread]],1,0)</f>
        <v>1</v>
      </c>
    </row>
    <row r="2051" spans="1:10">
      <c r="A2051" s="17">
        <v>44930</v>
      </c>
      <c r="B2051" t="s">
        <v>504</v>
      </c>
      <c r="C2051">
        <v>70</v>
      </c>
      <c r="D2051">
        <v>280</v>
      </c>
      <c r="E2051" t="s">
        <v>219</v>
      </c>
      <c r="F2051">
        <v>78</v>
      </c>
      <c r="G2051">
        <v>-340</v>
      </c>
      <c r="H2051">
        <v>8</v>
      </c>
      <c r="I2051">
        <f>-(Results[[#This Row],[Away Final]]-Results[[#This Row],[Home Final]])</f>
        <v>8</v>
      </c>
      <c r="J2051">
        <f>IF(Results[[#This Row],[Away_Actual]]&lt;Results[[#This Row],[away_spread]],1,0)</f>
        <v>0</v>
      </c>
    </row>
    <row r="2052" spans="1:10">
      <c r="A2052" s="17">
        <v>44930</v>
      </c>
      <c r="B2052" t="s">
        <v>269</v>
      </c>
      <c r="C2052">
        <v>60</v>
      </c>
      <c r="D2052">
        <v>-165</v>
      </c>
      <c r="E2052" t="s">
        <v>316</v>
      </c>
      <c r="F2052">
        <v>73</v>
      </c>
      <c r="G2052">
        <v>145</v>
      </c>
      <c r="H2052">
        <v>-3.5</v>
      </c>
      <c r="I2052">
        <f>-(Results[[#This Row],[Away Final]]-Results[[#This Row],[Home Final]])</f>
        <v>13</v>
      </c>
      <c r="J2052">
        <f>IF(Results[[#This Row],[Away_Actual]]&lt;Results[[#This Row],[away_spread]],1,0)</f>
        <v>0</v>
      </c>
    </row>
    <row r="2053" spans="1:10">
      <c r="A2053" s="17">
        <v>44930</v>
      </c>
      <c r="B2053" t="s">
        <v>311</v>
      </c>
      <c r="C2053">
        <v>79</v>
      </c>
      <c r="D2053">
        <v>400</v>
      </c>
      <c r="E2053" t="s">
        <v>104</v>
      </c>
      <c r="F2053">
        <v>88</v>
      </c>
      <c r="G2053">
        <v>-500</v>
      </c>
      <c r="H2053">
        <v>10</v>
      </c>
      <c r="I2053">
        <f>-(Results[[#This Row],[Away Final]]-Results[[#This Row],[Home Final]])</f>
        <v>9</v>
      </c>
      <c r="J2053">
        <f>IF(Results[[#This Row],[Away_Actual]]&lt;Results[[#This Row],[away_spread]],1,0)</f>
        <v>1</v>
      </c>
    </row>
    <row r="2054" spans="1:10">
      <c r="A2054" s="17">
        <v>44930</v>
      </c>
      <c r="B2054" t="s">
        <v>122</v>
      </c>
      <c r="C2054">
        <v>68</v>
      </c>
      <c r="D2054">
        <v>260</v>
      </c>
      <c r="E2054" t="s">
        <v>270</v>
      </c>
      <c r="F2054">
        <v>74</v>
      </c>
      <c r="G2054">
        <v>-310</v>
      </c>
      <c r="H2054">
        <v>8</v>
      </c>
      <c r="I2054">
        <f>-(Results[[#This Row],[Away Final]]-Results[[#This Row],[Home Final]])</f>
        <v>6</v>
      </c>
      <c r="J2054">
        <f>IF(Results[[#This Row],[Away_Actual]]&lt;Results[[#This Row],[away_spread]],1,0)</f>
        <v>1</v>
      </c>
    </row>
    <row r="2055" spans="1:10">
      <c r="A2055" s="17">
        <v>44930</v>
      </c>
      <c r="B2055" t="s">
        <v>129</v>
      </c>
      <c r="C2055">
        <v>76</v>
      </c>
      <c r="D2055">
        <v>-260</v>
      </c>
      <c r="E2055" t="s">
        <v>158</v>
      </c>
      <c r="F2055">
        <v>67</v>
      </c>
      <c r="G2055">
        <v>220</v>
      </c>
      <c r="H2055">
        <v>-6.5</v>
      </c>
      <c r="I2055">
        <f>-(Results[[#This Row],[Away Final]]-Results[[#This Row],[Home Final]])</f>
        <v>-9</v>
      </c>
      <c r="J2055">
        <f>IF(Results[[#This Row],[Away_Actual]]&lt;Results[[#This Row],[away_spread]],1,0)</f>
        <v>1</v>
      </c>
    </row>
    <row r="2056" spans="1:10">
      <c r="A2056" s="17">
        <v>44930</v>
      </c>
      <c r="B2056" t="s">
        <v>62</v>
      </c>
      <c r="C2056">
        <v>58</v>
      </c>
      <c r="D2056">
        <v>-210</v>
      </c>
      <c r="E2056" t="s">
        <v>130</v>
      </c>
      <c r="F2056">
        <v>67</v>
      </c>
      <c r="G2056">
        <v>180</v>
      </c>
      <c r="H2056">
        <v>-5</v>
      </c>
      <c r="I2056">
        <f>-(Results[[#This Row],[Away Final]]-Results[[#This Row],[Home Final]])</f>
        <v>9</v>
      </c>
      <c r="J2056">
        <f>IF(Results[[#This Row],[Away_Actual]]&lt;Results[[#This Row],[away_spread]],1,0)</f>
        <v>0</v>
      </c>
    </row>
    <row r="2057" spans="1:10">
      <c r="A2057" s="17">
        <v>44930</v>
      </c>
      <c r="B2057" t="s">
        <v>407</v>
      </c>
      <c r="C2057">
        <v>81</v>
      </c>
      <c r="D2057">
        <v>-160</v>
      </c>
      <c r="E2057" t="s">
        <v>688</v>
      </c>
      <c r="F2057">
        <v>90</v>
      </c>
      <c r="G2057">
        <v>140</v>
      </c>
      <c r="H2057">
        <v>-3</v>
      </c>
      <c r="I2057">
        <f>-(Results[[#This Row],[Away Final]]-Results[[#This Row],[Home Final]])</f>
        <v>9</v>
      </c>
      <c r="J2057">
        <f>IF(Results[[#This Row],[Away_Actual]]&lt;Results[[#This Row],[away_spread]],1,0)</f>
        <v>0</v>
      </c>
    </row>
    <row r="2058" spans="1:10">
      <c r="A2058" s="17">
        <v>44930</v>
      </c>
      <c r="B2058" t="s">
        <v>58</v>
      </c>
      <c r="C2058">
        <v>49</v>
      </c>
      <c r="D2058">
        <v>-105</v>
      </c>
      <c r="E2058" t="s">
        <v>285</v>
      </c>
      <c r="F2058">
        <v>53</v>
      </c>
      <c r="G2058">
        <v>-115</v>
      </c>
      <c r="H2058">
        <v>1</v>
      </c>
      <c r="I2058">
        <f>-(Results[[#This Row],[Away Final]]-Results[[#This Row],[Home Final]])</f>
        <v>4</v>
      </c>
      <c r="J2058">
        <f>IF(Results[[#This Row],[Away_Actual]]&lt;Results[[#This Row],[away_spread]],1,0)</f>
        <v>0</v>
      </c>
    </row>
    <row r="2059" spans="1:10">
      <c r="A2059" s="17">
        <v>44930</v>
      </c>
      <c r="B2059" t="s">
        <v>59</v>
      </c>
      <c r="C2059">
        <v>62</v>
      </c>
      <c r="D2059">
        <v>750</v>
      </c>
      <c r="E2059" t="s">
        <v>284</v>
      </c>
      <c r="F2059">
        <v>85</v>
      </c>
      <c r="G2059">
        <v>-1200</v>
      </c>
      <c r="H2059">
        <v>13.5</v>
      </c>
      <c r="I2059">
        <f>-(Results[[#This Row],[Away Final]]-Results[[#This Row],[Home Final]])</f>
        <v>23</v>
      </c>
      <c r="J2059">
        <f>IF(Results[[#This Row],[Away_Actual]]&lt;Results[[#This Row],[away_spread]],1,0)</f>
        <v>0</v>
      </c>
    </row>
    <row r="2060" spans="1:10">
      <c r="A2060" s="17">
        <v>44930</v>
      </c>
      <c r="B2060" t="s">
        <v>61</v>
      </c>
      <c r="C2060">
        <v>77</v>
      </c>
      <c r="D2060">
        <v>-185</v>
      </c>
      <c r="F2060">
        <v>71</v>
      </c>
      <c r="G2060">
        <v>165</v>
      </c>
      <c r="H2060">
        <v>-4.5</v>
      </c>
      <c r="I2060">
        <f>-(Results[[#This Row],[Away Final]]-Results[[#This Row],[Home Final]])</f>
        <v>-6</v>
      </c>
      <c r="J2060">
        <f>IF(Results[[#This Row],[Away_Actual]]&lt;Results[[#This Row],[away_spread]],1,0)</f>
        <v>1</v>
      </c>
    </row>
    <row r="2061" spans="1:10">
      <c r="A2061" s="17">
        <v>44930</v>
      </c>
      <c r="B2061" t="s">
        <v>281</v>
      </c>
      <c r="C2061">
        <v>88</v>
      </c>
      <c r="D2061">
        <v>220</v>
      </c>
      <c r="E2061" t="s">
        <v>47</v>
      </c>
      <c r="F2061">
        <v>87</v>
      </c>
      <c r="G2061">
        <v>-260</v>
      </c>
      <c r="H2061">
        <v>6</v>
      </c>
      <c r="I2061">
        <f>-(Results[[#This Row],[Away Final]]-Results[[#This Row],[Home Final]])</f>
        <v>-1</v>
      </c>
      <c r="J2061">
        <f>IF(Results[[#This Row],[Away_Actual]]&lt;Results[[#This Row],[away_spread]],1,0)</f>
        <v>1</v>
      </c>
    </row>
    <row r="2062" spans="1:10">
      <c r="A2062" s="17">
        <v>44930</v>
      </c>
      <c r="B2062" t="s">
        <v>155</v>
      </c>
      <c r="C2062">
        <v>85</v>
      </c>
      <c r="D2062">
        <v>125</v>
      </c>
      <c r="E2062" t="s">
        <v>127</v>
      </c>
      <c r="F2062">
        <v>72</v>
      </c>
      <c r="G2062">
        <v>-145</v>
      </c>
      <c r="H2062">
        <v>2.5</v>
      </c>
      <c r="I2062">
        <f>-(Results[[#This Row],[Away Final]]-Results[[#This Row],[Home Final]])</f>
        <v>-13</v>
      </c>
      <c r="J2062">
        <f>IF(Results[[#This Row],[Away_Actual]]&lt;Results[[#This Row],[away_spread]],1,0)</f>
        <v>1</v>
      </c>
    </row>
    <row r="2063" spans="1:10">
      <c r="A2063" s="17">
        <v>44930</v>
      </c>
      <c r="B2063" t="s">
        <v>150</v>
      </c>
      <c r="C2063">
        <v>66</v>
      </c>
      <c r="D2063">
        <v>115</v>
      </c>
      <c r="E2063" t="s">
        <v>152</v>
      </c>
      <c r="F2063">
        <v>80</v>
      </c>
      <c r="G2063">
        <v>-135</v>
      </c>
      <c r="H2063">
        <v>2.5</v>
      </c>
      <c r="I2063">
        <f>-(Results[[#This Row],[Away Final]]-Results[[#This Row],[Home Final]])</f>
        <v>14</v>
      </c>
      <c r="J2063">
        <f>IF(Results[[#This Row],[Away_Actual]]&lt;Results[[#This Row],[away_spread]],1,0)</f>
        <v>0</v>
      </c>
    </row>
    <row r="2064" spans="1:10">
      <c r="A2064" s="17">
        <v>44930</v>
      </c>
      <c r="B2064" t="s">
        <v>156</v>
      </c>
      <c r="C2064">
        <v>68</v>
      </c>
      <c r="D2064">
        <v>550</v>
      </c>
      <c r="E2064" t="s">
        <v>128</v>
      </c>
      <c r="F2064">
        <v>75</v>
      </c>
      <c r="G2064">
        <v>-800</v>
      </c>
      <c r="H2064">
        <v>12</v>
      </c>
      <c r="I2064">
        <f>-(Results[[#This Row],[Away Final]]-Results[[#This Row],[Home Final]])</f>
        <v>7</v>
      </c>
      <c r="J2064">
        <f>IF(Results[[#This Row],[Away_Actual]]&lt;Results[[#This Row],[away_spread]],1,0)</f>
        <v>1</v>
      </c>
    </row>
    <row r="2065" spans="1:10">
      <c r="A2065" s="17">
        <v>44930</v>
      </c>
      <c r="B2065" t="s">
        <v>161</v>
      </c>
      <c r="C2065">
        <v>61</v>
      </c>
      <c r="D2065">
        <v>700</v>
      </c>
      <c r="E2065" t="s">
        <v>685</v>
      </c>
      <c r="F2065">
        <v>91</v>
      </c>
      <c r="G2065">
        <v>-1100</v>
      </c>
      <c r="H2065">
        <v>13.5</v>
      </c>
      <c r="I2065">
        <f>-(Results[[#This Row],[Away Final]]-Results[[#This Row],[Home Final]])</f>
        <v>30</v>
      </c>
      <c r="J2065">
        <f>IF(Results[[#This Row],[Away_Actual]]&lt;Results[[#This Row],[away_spread]],1,0)</f>
        <v>0</v>
      </c>
    </row>
    <row r="2066" spans="1:10">
      <c r="A2066" s="17">
        <v>44930</v>
      </c>
      <c r="B2066" t="s">
        <v>161</v>
      </c>
      <c r="C2066">
        <v>61</v>
      </c>
      <c r="D2066">
        <v>700</v>
      </c>
      <c r="E2066" t="s">
        <v>681</v>
      </c>
      <c r="F2066">
        <v>91</v>
      </c>
      <c r="G2066">
        <v>-1100</v>
      </c>
      <c r="H2066">
        <v>13.5</v>
      </c>
      <c r="I2066">
        <f>-(Results[[#This Row],[Away Final]]-Results[[#This Row],[Home Final]])</f>
        <v>30</v>
      </c>
      <c r="J2066">
        <f>IF(Results[[#This Row],[Away_Actual]]&lt;Results[[#This Row],[away_spread]],1,0)</f>
        <v>0</v>
      </c>
    </row>
    <row r="2067" spans="1:10">
      <c r="A2067" s="17">
        <v>44930</v>
      </c>
      <c r="B2067" t="s">
        <v>149</v>
      </c>
      <c r="C2067">
        <v>66</v>
      </c>
      <c r="D2067">
        <v>115</v>
      </c>
      <c r="E2067" t="s">
        <v>151</v>
      </c>
      <c r="F2067">
        <v>62</v>
      </c>
      <c r="G2067">
        <v>-135</v>
      </c>
      <c r="H2067">
        <v>2</v>
      </c>
      <c r="I2067">
        <f>-(Results[[#This Row],[Away Final]]-Results[[#This Row],[Home Final]])</f>
        <v>-4</v>
      </c>
      <c r="J2067">
        <f>IF(Results[[#This Row],[Away_Actual]]&lt;Results[[#This Row],[away_spread]],1,0)</f>
        <v>1</v>
      </c>
    </row>
    <row r="2068" spans="1:10">
      <c r="A2068" s="17">
        <v>44930</v>
      </c>
      <c r="B2068" t="s">
        <v>328</v>
      </c>
      <c r="C2068">
        <v>65</v>
      </c>
      <c r="D2068">
        <v>325</v>
      </c>
      <c r="E2068" t="s">
        <v>348</v>
      </c>
      <c r="F2068">
        <v>60</v>
      </c>
      <c r="G2068">
        <v>-390</v>
      </c>
      <c r="H2068">
        <v>9.5</v>
      </c>
      <c r="I2068">
        <f>-(Results[[#This Row],[Away Final]]-Results[[#This Row],[Home Final]])</f>
        <v>-5</v>
      </c>
      <c r="J2068">
        <f>IF(Results[[#This Row],[Away_Actual]]&lt;Results[[#This Row],[away_spread]],1,0)</f>
        <v>1</v>
      </c>
    </row>
    <row r="2069" spans="1:10">
      <c r="A2069" s="17">
        <v>44930</v>
      </c>
      <c r="B2069" t="s">
        <v>297</v>
      </c>
      <c r="C2069">
        <v>72</v>
      </c>
      <c r="D2069">
        <v>235</v>
      </c>
      <c r="E2069" t="s">
        <v>330</v>
      </c>
      <c r="F2069">
        <v>82</v>
      </c>
      <c r="G2069">
        <v>-275</v>
      </c>
      <c r="H2069">
        <v>6.5</v>
      </c>
      <c r="I2069">
        <f>-(Results[[#This Row],[Away Final]]-Results[[#This Row],[Home Final]])</f>
        <v>10</v>
      </c>
      <c r="J2069">
        <f>IF(Results[[#This Row],[Away_Actual]]&lt;Results[[#This Row],[away_spread]],1,0)</f>
        <v>0</v>
      </c>
    </row>
    <row r="2070" spans="1:10">
      <c r="A2070" s="17">
        <v>44930</v>
      </c>
      <c r="B2070" t="s">
        <v>680</v>
      </c>
      <c r="C2070">
        <v>69</v>
      </c>
      <c r="D2070">
        <v>155</v>
      </c>
      <c r="E2070" t="s">
        <v>408</v>
      </c>
      <c r="F2070">
        <v>80</v>
      </c>
      <c r="G2070">
        <v>-175</v>
      </c>
      <c r="H2070">
        <v>4</v>
      </c>
      <c r="I2070">
        <f>-(Results[[#This Row],[Away Final]]-Results[[#This Row],[Home Final]])</f>
        <v>11</v>
      </c>
      <c r="J2070">
        <f>IF(Results[[#This Row],[Away_Actual]]&lt;Results[[#This Row],[away_spread]],1,0)</f>
        <v>0</v>
      </c>
    </row>
    <row r="2071" spans="1:10">
      <c r="A2071" s="17">
        <v>44930</v>
      </c>
      <c r="B2071" t="s">
        <v>73</v>
      </c>
      <c r="C2071">
        <v>69</v>
      </c>
      <c r="D2071">
        <v>155</v>
      </c>
      <c r="E2071" t="s">
        <v>408</v>
      </c>
      <c r="F2071">
        <v>80</v>
      </c>
      <c r="G2071">
        <v>-175</v>
      </c>
      <c r="H2071">
        <v>4</v>
      </c>
      <c r="I2071">
        <f>-(Results[[#This Row],[Away Final]]-Results[[#This Row],[Home Final]])</f>
        <v>11</v>
      </c>
      <c r="J2071">
        <f>IF(Results[[#This Row],[Away_Actual]]&lt;Results[[#This Row],[away_spread]],1,0)</f>
        <v>0</v>
      </c>
    </row>
    <row r="2072" spans="1:10">
      <c r="A2072" s="17">
        <v>44930</v>
      </c>
      <c r="B2072" t="s">
        <v>347</v>
      </c>
      <c r="C2072">
        <v>79</v>
      </c>
      <c r="D2072">
        <v>-310</v>
      </c>
      <c r="E2072" t="s">
        <v>120</v>
      </c>
      <c r="F2072">
        <v>74</v>
      </c>
      <c r="G2072">
        <v>260</v>
      </c>
      <c r="H2072">
        <v>-7</v>
      </c>
      <c r="I2072">
        <f>-(Results[[#This Row],[Away Final]]-Results[[#This Row],[Home Final]])</f>
        <v>-5</v>
      </c>
      <c r="J2072">
        <f>IF(Results[[#This Row],[Away_Actual]]&lt;Results[[#This Row],[away_spread]],1,0)</f>
        <v>0</v>
      </c>
    </row>
    <row r="2073" spans="1:10">
      <c r="A2073" s="17">
        <v>44930</v>
      </c>
      <c r="B2073" t="s">
        <v>298</v>
      </c>
      <c r="C2073">
        <v>76</v>
      </c>
      <c r="D2073">
        <v>120</v>
      </c>
      <c r="E2073" t="s">
        <v>331</v>
      </c>
      <c r="F2073">
        <v>72</v>
      </c>
      <c r="G2073">
        <v>-140</v>
      </c>
      <c r="H2073">
        <v>2.5</v>
      </c>
      <c r="I2073">
        <f>-(Results[[#This Row],[Away Final]]-Results[[#This Row],[Home Final]])</f>
        <v>-4</v>
      </c>
      <c r="J2073">
        <f>IF(Results[[#This Row],[Away_Actual]]&lt;Results[[#This Row],[away_spread]],1,0)</f>
        <v>1</v>
      </c>
    </row>
    <row r="2074" spans="1:10">
      <c r="A2074" s="17">
        <v>44930</v>
      </c>
      <c r="B2074" t="s">
        <v>329</v>
      </c>
      <c r="C2074">
        <v>58</v>
      </c>
      <c r="D2074">
        <v>-185</v>
      </c>
      <c r="E2074" t="s">
        <v>119</v>
      </c>
      <c r="F2074">
        <v>63</v>
      </c>
      <c r="G2074">
        <v>165</v>
      </c>
      <c r="H2074">
        <v>-4.5</v>
      </c>
      <c r="I2074">
        <f>-(Results[[#This Row],[Away Final]]-Results[[#This Row],[Home Final]])</f>
        <v>5</v>
      </c>
      <c r="J2074">
        <f>IF(Results[[#This Row],[Away_Actual]]&lt;Results[[#This Row],[away_spread]],1,0)</f>
        <v>0</v>
      </c>
    </row>
    <row r="2075" spans="1:10">
      <c r="A2075" s="17">
        <v>44930</v>
      </c>
      <c r="B2075" t="s">
        <v>690</v>
      </c>
      <c r="C2075">
        <v>70</v>
      </c>
      <c r="D2075">
        <v>-120</v>
      </c>
      <c r="E2075" t="s">
        <v>322</v>
      </c>
      <c r="F2075">
        <v>79</v>
      </c>
      <c r="G2075">
        <v>100</v>
      </c>
      <c r="H2075">
        <v>-137</v>
      </c>
      <c r="I2075">
        <f>-(Results[[#This Row],[Away Final]]-Results[[#This Row],[Home Final]])</f>
        <v>9</v>
      </c>
      <c r="J2075">
        <f>IF(Results[[#This Row],[Away_Actual]]&lt;Results[[#This Row],[away_spread]],1,0)</f>
        <v>0</v>
      </c>
    </row>
    <row r="2076" spans="1:10">
      <c r="A2076" s="17">
        <v>44930</v>
      </c>
      <c r="B2076" t="s">
        <v>324</v>
      </c>
      <c r="C2076">
        <v>70</v>
      </c>
      <c r="D2076">
        <v>-120</v>
      </c>
      <c r="E2076" t="s">
        <v>322</v>
      </c>
      <c r="F2076">
        <v>79</v>
      </c>
      <c r="G2076">
        <v>100</v>
      </c>
      <c r="H2076">
        <v>-137</v>
      </c>
      <c r="I2076">
        <f>-(Results[[#This Row],[Away Final]]-Results[[#This Row],[Home Final]])</f>
        <v>9</v>
      </c>
      <c r="J2076">
        <f>IF(Results[[#This Row],[Away_Actual]]&lt;Results[[#This Row],[away_spread]],1,0)</f>
        <v>0</v>
      </c>
    </row>
    <row r="2077" spans="1:10">
      <c r="A2077" s="17">
        <v>44930</v>
      </c>
      <c r="B2077" t="s">
        <v>323</v>
      </c>
      <c r="C2077">
        <v>69</v>
      </c>
      <c r="D2077">
        <v>-110</v>
      </c>
      <c r="E2077" t="s">
        <v>71</v>
      </c>
      <c r="F2077">
        <v>73</v>
      </c>
      <c r="G2077">
        <v>-110</v>
      </c>
      <c r="H2077">
        <v>1</v>
      </c>
      <c r="I2077">
        <f>-(Results[[#This Row],[Away Final]]-Results[[#This Row],[Home Final]])</f>
        <v>4</v>
      </c>
      <c r="J2077">
        <f>IF(Results[[#This Row],[Away_Actual]]&lt;Results[[#This Row],[away_spread]],1,0)</f>
        <v>0</v>
      </c>
    </row>
    <row r="2078" spans="1:10">
      <c r="A2078" s="17">
        <v>44930</v>
      </c>
      <c r="B2078" t="s">
        <v>332</v>
      </c>
      <c r="C2078">
        <v>72</v>
      </c>
      <c r="D2078">
        <v>850</v>
      </c>
      <c r="E2078" t="s">
        <v>257</v>
      </c>
      <c r="F2078">
        <v>97</v>
      </c>
      <c r="G2078">
        <v>-1500</v>
      </c>
      <c r="H2078">
        <v>15.5</v>
      </c>
      <c r="I2078">
        <f>-(Results[[#This Row],[Away Final]]-Results[[#This Row],[Home Final]])</f>
        <v>25</v>
      </c>
      <c r="J2078">
        <f>IF(Results[[#This Row],[Away_Actual]]&lt;Results[[#This Row],[away_spread]],1,0)</f>
        <v>0</v>
      </c>
    </row>
    <row r="2079" spans="1:10">
      <c r="A2079" s="17">
        <v>44930</v>
      </c>
      <c r="B2079" t="s">
        <v>23</v>
      </c>
      <c r="C2079">
        <v>61</v>
      </c>
      <c r="D2079">
        <v>110</v>
      </c>
      <c r="E2079" t="s">
        <v>77</v>
      </c>
      <c r="F2079">
        <v>73</v>
      </c>
      <c r="G2079">
        <v>-130</v>
      </c>
      <c r="H2079">
        <v>2</v>
      </c>
      <c r="I2079">
        <f>-(Results[[#This Row],[Away Final]]-Results[[#This Row],[Home Final]])</f>
        <v>12</v>
      </c>
      <c r="J2079">
        <f>IF(Results[[#This Row],[Away_Actual]]&lt;Results[[#This Row],[away_spread]],1,0)</f>
        <v>0</v>
      </c>
    </row>
    <row r="2080" spans="1:10">
      <c r="A2080" s="17">
        <v>44930</v>
      </c>
      <c r="B2080" t="s">
        <v>72</v>
      </c>
      <c r="C2080">
        <v>57</v>
      </c>
      <c r="D2080">
        <v>155</v>
      </c>
      <c r="E2080" t="s">
        <v>272</v>
      </c>
      <c r="F2080">
        <v>80</v>
      </c>
      <c r="G2080">
        <v>-175</v>
      </c>
      <c r="H2080">
        <v>4</v>
      </c>
      <c r="I2080">
        <f>-(Results[[#This Row],[Away Final]]-Results[[#This Row],[Home Final]])</f>
        <v>23</v>
      </c>
      <c r="J2080">
        <f>IF(Results[[#This Row],[Away_Actual]]&lt;Results[[#This Row],[away_spread]],1,0)</f>
        <v>0</v>
      </c>
    </row>
    <row r="2081" spans="1:10">
      <c r="A2081" s="17">
        <v>44930</v>
      </c>
      <c r="B2081" t="s">
        <v>336</v>
      </c>
      <c r="C2081">
        <v>69</v>
      </c>
      <c r="D2081">
        <v>-150</v>
      </c>
      <c r="E2081" t="s">
        <v>157</v>
      </c>
      <c r="F2081">
        <v>67</v>
      </c>
      <c r="G2081">
        <v>130</v>
      </c>
      <c r="H2081">
        <v>-3</v>
      </c>
      <c r="I2081">
        <f>-(Results[[#This Row],[Away Final]]-Results[[#This Row],[Home Final]])</f>
        <v>-2</v>
      </c>
      <c r="J2081">
        <f>IF(Results[[#This Row],[Away_Actual]]&lt;Results[[#This Row],[away_spread]],1,0)</f>
        <v>0</v>
      </c>
    </row>
    <row r="2082" spans="1:10">
      <c r="A2082" s="17">
        <v>44930</v>
      </c>
      <c r="B2082" t="s">
        <v>390</v>
      </c>
      <c r="C2082">
        <v>73</v>
      </c>
      <c r="D2082">
        <v>-450</v>
      </c>
      <c r="E2082" t="s">
        <v>267</v>
      </c>
      <c r="F2082">
        <v>57</v>
      </c>
      <c r="G2082">
        <v>375</v>
      </c>
      <c r="H2082">
        <v>-9.5</v>
      </c>
      <c r="I2082">
        <f>-(Results[[#This Row],[Away Final]]-Results[[#This Row],[Home Final]])</f>
        <v>-16</v>
      </c>
      <c r="J2082">
        <f>IF(Results[[#This Row],[Away_Actual]]&lt;Results[[#This Row],[away_spread]],1,0)</f>
        <v>1</v>
      </c>
    </row>
    <row r="2083" spans="1:10">
      <c r="A2083" s="17">
        <v>44930</v>
      </c>
      <c r="B2083" t="s">
        <v>38</v>
      </c>
      <c r="C2083">
        <v>64</v>
      </c>
      <c r="D2083">
        <v>-300</v>
      </c>
      <c r="E2083" t="s">
        <v>301</v>
      </c>
      <c r="F2083">
        <v>76</v>
      </c>
      <c r="G2083">
        <v>250</v>
      </c>
      <c r="H2083">
        <v>-6.5</v>
      </c>
      <c r="I2083">
        <f>-(Results[[#This Row],[Away Final]]-Results[[#This Row],[Home Final]])</f>
        <v>12</v>
      </c>
      <c r="J2083">
        <f>IF(Results[[#This Row],[Away_Actual]]&lt;Results[[#This Row],[away_spread]],1,0)</f>
        <v>0</v>
      </c>
    </row>
    <row r="2084" spans="1:10">
      <c r="A2084" s="17">
        <v>44930</v>
      </c>
      <c r="B2084" t="s">
        <v>399</v>
      </c>
      <c r="C2084">
        <v>92</v>
      </c>
      <c r="D2084">
        <v>-750</v>
      </c>
      <c r="E2084" t="s">
        <v>356</v>
      </c>
      <c r="F2084">
        <v>79</v>
      </c>
      <c r="G2084">
        <v>525</v>
      </c>
      <c r="H2084">
        <v>-11.5</v>
      </c>
      <c r="I2084">
        <f>-(Results[[#This Row],[Away Final]]-Results[[#This Row],[Home Final]])</f>
        <v>-13</v>
      </c>
      <c r="J2084">
        <f>IF(Results[[#This Row],[Away_Actual]]&lt;Results[[#This Row],[away_spread]],1,0)</f>
        <v>1</v>
      </c>
    </row>
    <row r="2085" spans="1:10">
      <c r="A2085" s="17">
        <v>44930</v>
      </c>
      <c r="B2085" t="s">
        <v>258</v>
      </c>
      <c r="C2085">
        <v>53</v>
      </c>
      <c r="D2085">
        <v>105</v>
      </c>
      <c r="E2085" t="s">
        <v>76</v>
      </c>
      <c r="F2085">
        <v>52</v>
      </c>
      <c r="G2085">
        <v>-125</v>
      </c>
      <c r="H2085">
        <v>1.5</v>
      </c>
      <c r="I2085">
        <f>-(Results[[#This Row],[Away Final]]-Results[[#This Row],[Home Final]])</f>
        <v>-1</v>
      </c>
      <c r="J2085">
        <f>IF(Results[[#This Row],[Away_Actual]]&lt;Results[[#This Row],[away_spread]],1,0)</f>
        <v>1</v>
      </c>
    </row>
    <row r="2086" spans="1:10">
      <c r="A2086" s="17">
        <v>44930</v>
      </c>
      <c r="B2086" t="s">
        <v>139</v>
      </c>
      <c r="C2086">
        <v>71</v>
      </c>
      <c r="D2086">
        <v>240</v>
      </c>
      <c r="E2086" t="s">
        <v>22</v>
      </c>
      <c r="F2086">
        <v>60</v>
      </c>
      <c r="G2086">
        <v>-280</v>
      </c>
      <c r="H2086">
        <v>6.5</v>
      </c>
      <c r="I2086">
        <f>-(Results[[#This Row],[Away Final]]-Results[[#This Row],[Home Final]])</f>
        <v>-11</v>
      </c>
      <c r="J2086">
        <f>IF(Results[[#This Row],[Away_Actual]]&lt;Results[[#This Row],[away_spread]],1,0)</f>
        <v>1</v>
      </c>
    </row>
    <row r="2087" spans="1:10">
      <c r="A2087" s="17">
        <v>44930</v>
      </c>
      <c r="C2087">
        <v>56</v>
      </c>
      <c r="D2087">
        <v>800</v>
      </c>
      <c r="E2087" t="s">
        <v>326</v>
      </c>
      <c r="F2087">
        <v>76</v>
      </c>
      <c r="G2087">
        <v>-1400</v>
      </c>
      <c r="H2087">
        <v>14</v>
      </c>
      <c r="I2087">
        <f>-(Results[[#This Row],[Away Final]]-Results[[#This Row],[Home Final]])</f>
        <v>20</v>
      </c>
      <c r="J2087">
        <f>IF(Results[[#This Row],[Away_Actual]]&lt;Results[[#This Row],[away_spread]],1,0)</f>
        <v>0</v>
      </c>
    </row>
    <row r="2088" spans="1:10">
      <c r="A2088" s="17">
        <v>44930</v>
      </c>
      <c r="B2088" t="s">
        <v>20</v>
      </c>
      <c r="C2088">
        <v>70</v>
      </c>
      <c r="D2088">
        <v>-270</v>
      </c>
      <c r="E2088" t="s">
        <v>289</v>
      </c>
      <c r="F2088">
        <v>76</v>
      </c>
      <c r="G2088">
        <v>230</v>
      </c>
      <c r="H2088">
        <v>-6.5</v>
      </c>
      <c r="I2088">
        <f>-(Results[[#This Row],[Away Final]]-Results[[#This Row],[Home Final]])</f>
        <v>6</v>
      </c>
      <c r="J2088">
        <f>IF(Results[[#This Row],[Away_Actual]]&lt;Results[[#This Row],[away_spread]],1,0)</f>
        <v>0</v>
      </c>
    </row>
    <row r="2089" spans="1:10">
      <c r="A2089" s="17">
        <v>44930</v>
      </c>
      <c r="B2089" t="s">
        <v>177</v>
      </c>
      <c r="C2089">
        <v>77</v>
      </c>
      <c r="D2089">
        <v>650</v>
      </c>
      <c r="E2089" t="s">
        <v>176</v>
      </c>
      <c r="F2089">
        <v>93</v>
      </c>
      <c r="G2089">
        <v>-1000</v>
      </c>
      <c r="H2089">
        <v>13</v>
      </c>
      <c r="I2089">
        <f>-(Results[[#This Row],[Away Final]]-Results[[#This Row],[Home Final]])</f>
        <v>16</v>
      </c>
      <c r="J2089">
        <f>IF(Results[[#This Row],[Away_Actual]]&lt;Results[[#This Row],[away_spread]],1,0)</f>
        <v>0</v>
      </c>
    </row>
    <row r="2090" spans="1:10">
      <c r="A2090" s="17">
        <v>44930</v>
      </c>
      <c r="B2090" t="s">
        <v>251</v>
      </c>
      <c r="C2090">
        <v>68</v>
      </c>
      <c r="D2090">
        <v>105</v>
      </c>
      <c r="E2090" t="s">
        <v>306</v>
      </c>
      <c r="F2090">
        <v>64</v>
      </c>
      <c r="G2090">
        <v>-125</v>
      </c>
      <c r="H2090">
        <v>1.5</v>
      </c>
      <c r="I2090">
        <f>-(Results[[#This Row],[Away Final]]-Results[[#This Row],[Home Final]])</f>
        <v>-4</v>
      </c>
      <c r="J2090">
        <f>IF(Results[[#This Row],[Away_Actual]]&lt;Results[[#This Row],[away_spread]],1,0)</f>
        <v>1</v>
      </c>
    </row>
    <row r="2091" spans="1:10">
      <c r="A2091" s="17">
        <v>44930</v>
      </c>
      <c r="B2091" t="s">
        <v>300</v>
      </c>
      <c r="C2091">
        <v>64</v>
      </c>
      <c r="D2091">
        <v>-240</v>
      </c>
      <c r="E2091" t="s">
        <v>264</v>
      </c>
      <c r="F2091">
        <v>61</v>
      </c>
      <c r="G2091">
        <v>200</v>
      </c>
      <c r="H2091">
        <v>-5.5</v>
      </c>
      <c r="I2091">
        <f>-(Results[[#This Row],[Away Final]]-Results[[#This Row],[Home Final]])</f>
        <v>-3</v>
      </c>
      <c r="J2091">
        <f>IF(Results[[#This Row],[Away_Actual]]&lt;Results[[#This Row],[away_spread]],1,0)</f>
        <v>0</v>
      </c>
    </row>
    <row r="2092" spans="1:10">
      <c r="A2092" s="17">
        <v>44930</v>
      </c>
      <c r="B2092" t="s">
        <v>407</v>
      </c>
      <c r="C2092">
        <v>81</v>
      </c>
      <c r="D2092">
        <v>-160</v>
      </c>
      <c r="E2092" t="s">
        <v>389</v>
      </c>
      <c r="F2092">
        <v>90</v>
      </c>
      <c r="G2092">
        <v>140</v>
      </c>
      <c r="H2092">
        <v>-3</v>
      </c>
      <c r="I2092">
        <f>-(Results[[#This Row],[Away Final]]-Results[[#This Row],[Home Final]])</f>
        <v>9</v>
      </c>
      <c r="J2092">
        <f>IF(Results[[#This Row],[Away_Actual]]&lt;Results[[#This Row],[away_spread]],1,0)</f>
        <v>0</v>
      </c>
    </row>
    <row r="2093" spans="1:10">
      <c r="A2093" s="17">
        <v>44930</v>
      </c>
      <c r="B2093" t="s">
        <v>199</v>
      </c>
      <c r="C2093">
        <v>60</v>
      </c>
      <c r="D2093">
        <v>120</v>
      </c>
      <c r="E2093" t="s">
        <v>335</v>
      </c>
      <c r="F2093">
        <v>69</v>
      </c>
      <c r="G2093">
        <v>-140</v>
      </c>
      <c r="H2093">
        <v>2.5</v>
      </c>
      <c r="I2093">
        <f>-(Results[[#This Row],[Away Final]]-Results[[#This Row],[Home Final]])</f>
        <v>9</v>
      </c>
      <c r="J2093">
        <f>IF(Results[[#This Row],[Away_Actual]]&lt;Results[[#This Row],[away_spread]],1,0)</f>
        <v>0</v>
      </c>
    </row>
    <row r="2094" spans="1:10">
      <c r="A2094" s="17">
        <v>44930</v>
      </c>
      <c r="B2094" t="s">
        <v>333</v>
      </c>
      <c r="C2094">
        <v>78</v>
      </c>
      <c r="D2094">
        <v>700</v>
      </c>
      <c r="E2094" t="s">
        <v>140</v>
      </c>
      <c r="F2094">
        <v>87</v>
      </c>
      <c r="G2094">
        <v>-1100</v>
      </c>
      <c r="H2094">
        <v>13.5</v>
      </c>
      <c r="I2094">
        <f>-(Results[[#This Row],[Away Final]]-Results[[#This Row],[Home Final]])</f>
        <v>9</v>
      </c>
      <c r="J2094">
        <f>IF(Results[[#This Row],[Away_Actual]]&lt;Results[[#This Row],[away_spread]],1,0)</f>
        <v>1</v>
      </c>
    </row>
    <row r="2095" spans="1:10">
      <c r="A2095" s="17">
        <v>44930</v>
      </c>
      <c r="B2095" t="s">
        <v>287</v>
      </c>
      <c r="C2095">
        <v>63</v>
      </c>
      <c r="D2095">
        <v>145</v>
      </c>
      <c r="E2095" t="s">
        <v>48</v>
      </c>
      <c r="F2095">
        <v>60</v>
      </c>
      <c r="G2095">
        <v>-165</v>
      </c>
      <c r="H2095">
        <v>3.5</v>
      </c>
      <c r="I2095">
        <f>-(Results[[#This Row],[Away Final]]-Results[[#This Row],[Home Final]])</f>
        <v>-3</v>
      </c>
      <c r="J2095">
        <f>IF(Results[[#This Row],[Away_Actual]]&lt;Results[[#This Row],[away_spread]],1,0)</f>
        <v>1</v>
      </c>
    </row>
    <row r="2096" spans="1:10">
      <c r="A2096" s="17">
        <v>44930</v>
      </c>
      <c r="B2096" t="s">
        <v>325</v>
      </c>
      <c r="C2096">
        <v>79</v>
      </c>
      <c r="D2096">
        <v>125</v>
      </c>
      <c r="E2096" t="s">
        <v>327</v>
      </c>
      <c r="F2096">
        <v>82</v>
      </c>
      <c r="G2096">
        <v>-145</v>
      </c>
      <c r="H2096">
        <v>2.5</v>
      </c>
      <c r="I2096">
        <f>-(Results[[#This Row],[Away Final]]-Results[[#This Row],[Home Final]])</f>
        <v>3</v>
      </c>
      <c r="J2096">
        <f>IF(Results[[#This Row],[Away_Actual]]&lt;Results[[#This Row],[away_spread]],1,0)</f>
        <v>0</v>
      </c>
    </row>
    <row r="2097" spans="1:10">
      <c r="A2097" s="17">
        <v>44930</v>
      </c>
      <c r="C2097">
        <v>63</v>
      </c>
      <c r="D2097">
        <v>320</v>
      </c>
      <c r="E2097" t="s">
        <v>320</v>
      </c>
      <c r="F2097">
        <v>73</v>
      </c>
      <c r="G2097">
        <v>-380</v>
      </c>
      <c r="H2097">
        <v>8.5</v>
      </c>
      <c r="I2097">
        <f>-(Results[[#This Row],[Away Final]]-Results[[#This Row],[Home Final]])</f>
        <v>10</v>
      </c>
      <c r="J2097">
        <f>IF(Results[[#This Row],[Away_Actual]]&lt;Results[[#This Row],[away_spread]],1,0)</f>
        <v>0</v>
      </c>
    </row>
    <row r="2098" spans="1:10">
      <c r="A2098" s="17">
        <v>44930</v>
      </c>
      <c r="B2098" t="s">
        <v>21</v>
      </c>
      <c r="C2098">
        <v>60</v>
      </c>
      <c r="D2098">
        <v>-200</v>
      </c>
      <c r="E2098" t="s">
        <v>103</v>
      </c>
      <c r="F2098">
        <v>84</v>
      </c>
      <c r="G2098">
        <v>175</v>
      </c>
      <c r="H2098">
        <v>-5</v>
      </c>
      <c r="I2098">
        <f>-(Results[[#This Row],[Away Final]]-Results[[#This Row],[Home Final]])</f>
        <v>24</v>
      </c>
      <c r="J2098">
        <f>IF(Results[[#This Row],[Away_Actual]]&lt;Results[[#This Row],[away_spread]],1,0)</f>
        <v>0</v>
      </c>
    </row>
    <row r="2099" spans="1:10">
      <c r="A2099" s="17">
        <v>44930</v>
      </c>
      <c r="B2099" t="s">
        <v>358</v>
      </c>
      <c r="C2099">
        <v>81</v>
      </c>
      <c r="D2099">
        <v>-500</v>
      </c>
      <c r="E2099" t="s">
        <v>79</v>
      </c>
      <c r="F2099">
        <v>66</v>
      </c>
      <c r="G2099">
        <v>400</v>
      </c>
      <c r="H2099">
        <v>-10</v>
      </c>
      <c r="I2099">
        <f>-(Results[[#This Row],[Away Final]]-Results[[#This Row],[Home Final]])</f>
        <v>-15</v>
      </c>
      <c r="J2099">
        <f>IF(Results[[#This Row],[Away_Actual]]&lt;Results[[#This Row],[away_spread]],1,0)</f>
        <v>1</v>
      </c>
    </row>
    <row r="2100" spans="1:10">
      <c r="A2100" s="17">
        <v>44930</v>
      </c>
      <c r="B2100" t="s">
        <v>338</v>
      </c>
      <c r="C2100">
        <v>66</v>
      </c>
      <c r="D2100">
        <v>195</v>
      </c>
      <c r="E2100" t="s">
        <v>194</v>
      </c>
      <c r="F2100">
        <v>63</v>
      </c>
      <c r="G2100">
        <v>-230</v>
      </c>
      <c r="H2100">
        <v>6</v>
      </c>
      <c r="I2100">
        <f>-(Results[[#This Row],[Away Final]]-Results[[#This Row],[Home Final]])</f>
        <v>-3</v>
      </c>
      <c r="J2100">
        <f>IF(Results[[#This Row],[Away_Actual]]&lt;Results[[#This Row],[away_spread]],1,0)</f>
        <v>1</v>
      </c>
    </row>
    <row r="2101" spans="1:10">
      <c r="A2101" s="17">
        <v>44930</v>
      </c>
      <c r="B2101" t="s">
        <v>384</v>
      </c>
      <c r="C2101">
        <v>69</v>
      </c>
      <c r="D2101">
        <v>155</v>
      </c>
      <c r="E2101" t="s">
        <v>234</v>
      </c>
      <c r="F2101">
        <v>79</v>
      </c>
      <c r="G2101">
        <v>-175</v>
      </c>
      <c r="H2101">
        <v>4</v>
      </c>
      <c r="I2101">
        <f>-(Results[[#This Row],[Away Final]]-Results[[#This Row],[Home Final]])</f>
        <v>10</v>
      </c>
      <c r="J2101">
        <f>IF(Results[[#This Row],[Away_Actual]]&lt;Results[[#This Row],[away_spread]],1,0)</f>
        <v>0</v>
      </c>
    </row>
    <row r="2102" spans="1:10">
      <c r="A2102" s="17">
        <v>44931</v>
      </c>
      <c r="B2102" t="s">
        <v>205</v>
      </c>
      <c r="C2102">
        <v>77</v>
      </c>
      <c r="D2102">
        <v>-450</v>
      </c>
      <c r="E2102" t="s">
        <v>187</v>
      </c>
      <c r="F2102">
        <v>75</v>
      </c>
      <c r="G2102">
        <v>375</v>
      </c>
      <c r="H2102">
        <v>-9.5</v>
      </c>
      <c r="I2102">
        <f>-(Results[[#This Row],[Away Final]]-Results[[#This Row],[Home Final]])</f>
        <v>-2</v>
      </c>
      <c r="J2102">
        <f>IF(Results[[#This Row],[Away_Actual]]&lt;Results[[#This Row],[away_spread]],1,0)</f>
        <v>0</v>
      </c>
    </row>
    <row r="2103" spans="1:10">
      <c r="A2103" s="17">
        <v>44931</v>
      </c>
      <c r="B2103" t="s">
        <v>186</v>
      </c>
      <c r="C2103">
        <v>59</v>
      </c>
      <c r="D2103">
        <v>-105</v>
      </c>
      <c r="E2103" t="s">
        <v>376</v>
      </c>
      <c r="F2103">
        <v>64</v>
      </c>
      <c r="G2103">
        <v>-115</v>
      </c>
      <c r="H2103">
        <v>1</v>
      </c>
      <c r="I2103">
        <f>-(Results[[#This Row],[Away Final]]-Results[[#This Row],[Home Final]])</f>
        <v>5</v>
      </c>
      <c r="J2103">
        <f>IF(Results[[#This Row],[Away_Actual]]&lt;Results[[#This Row],[away_spread]],1,0)</f>
        <v>0</v>
      </c>
    </row>
    <row r="2104" spans="1:10">
      <c r="A2104" s="17">
        <v>44931</v>
      </c>
      <c r="B2104" t="s">
        <v>147</v>
      </c>
      <c r="C2104">
        <v>84</v>
      </c>
      <c r="D2104">
        <v>-240</v>
      </c>
      <c r="E2104" t="s">
        <v>216</v>
      </c>
      <c r="F2104">
        <v>74</v>
      </c>
      <c r="G2104">
        <v>200</v>
      </c>
      <c r="H2104">
        <v>-6</v>
      </c>
      <c r="I2104">
        <f>-(Results[[#This Row],[Away Final]]-Results[[#This Row],[Home Final]])</f>
        <v>-10</v>
      </c>
      <c r="J2104">
        <f>IF(Results[[#This Row],[Away_Actual]]&lt;Results[[#This Row],[away_spread]],1,0)</f>
        <v>1</v>
      </c>
    </row>
    <row r="2105" spans="1:10">
      <c r="A2105" s="17">
        <v>44931</v>
      </c>
      <c r="B2105" t="s">
        <v>215</v>
      </c>
      <c r="C2105">
        <v>77</v>
      </c>
      <c r="D2105">
        <v>160</v>
      </c>
      <c r="E2105" t="s">
        <v>82</v>
      </c>
      <c r="F2105">
        <v>62</v>
      </c>
      <c r="G2105">
        <v>-180</v>
      </c>
      <c r="H2105">
        <v>4.5</v>
      </c>
      <c r="I2105">
        <f>-(Results[[#This Row],[Away Final]]-Results[[#This Row],[Home Final]])</f>
        <v>-15</v>
      </c>
      <c r="J2105">
        <f>IF(Results[[#This Row],[Away_Actual]]&lt;Results[[#This Row],[away_spread]],1,0)</f>
        <v>1</v>
      </c>
    </row>
    <row r="2106" spans="1:10">
      <c r="A2106" s="17">
        <v>44931</v>
      </c>
      <c r="C2106">
        <v>67</v>
      </c>
      <c r="D2106">
        <v>1100</v>
      </c>
      <c r="E2106" t="s">
        <v>402</v>
      </c>
      <c r="F2106">
        <v>70</v>
      </c>
      <c r="G2106">
        <v>-2500</v>
      </c>
      <c r="H2106">
        <v>18.5</v>
      </c>
      <c r="I2106">
        <f>-(Results[[#This Row],[Away Final]]-Results[[#This Row],[Home Final]])</f>
        <v>3</v>
      </c>
      <c r="J2106">
        <f>IF(Results[[#This Row],[Away_Actual]]&lt;Results[[#This Row],[away_spread]],1,0)</f>
        <v>1</v>
      </c>
    </row>
    <row r="2107" spans="1:10">
      <c r="A2107" s="17">
        <v>44931</v>
      </c>
      <c r="C2107">
        <v>75</v>
      </c>
      <c r="D2107">
        <v>-110</v>
      </c>
      <c r="E2107" t="s">
        <v>115</v>
      </c>
      <c r="F2107">
        <v>74</v>
      </c>
      <c r="G2107">
        <v>-110</v>
      </c>
      <c r="H2107">
        <v>0</v>
      </c>
      <c r="I2107">
        <f>-(Results[[#This Row],[Away Final]]-Results[[#This Row],[Home Final]])</f>
        <v>-1</v>
      </c>
      <c r="J2107">
        <f>IF(Results[[#This Row],[Away_Actual]]&lt;Results[[#This Row],[away_spread]],1,0)</f>
        <v>1</v>
      </c>
    </row>
    <row r="2108" spans="1:10">
      <c r="A2108" s="17">
        <v>44931</v>
      </c>
      <c r="B2108" t="s">
        <v>425</v>
      </c>
      <c r="C2108">
        <v>73</v>
      </c>
      <c r="D2108">
        <v>-240</v>
      </c>
      <c r="E2108" t="s">
        <v>307</v>
      </c>
      <c r="F2108">
        <v>68</v>
      </c>
      <c r="G2108">
        <v>200</v>
      </c>
      <c r="H2108">
        <v>-5.5</v>
      </c>
      <c r="I2108">
        <f>-(Results[[#This Row],[Away Final]]-Results[[#This Row],[Home Final]])</f>
        <v>-5</v>
      </c>
      <c r="J2108">
        <f>IF(Results[[#This Row],[Away_Actual]]&lt;Results[[#This Row],[away_spread]],1,0)</f>
        <v>0</v>
      </c>
    </row>
    <row r="2109" spans="1:10">
      <c r="A2109" s="17">
        <v>44931</v>
      </c>
      <c r="B2109" t="s">
        <v>262</v>
      </c>
      <c r="C2109">
        <v>76</v>
      </c>
      <c r="D2109">
        <v>120</v>
      </c>
      <c r="E2109" t="s">
        <v>344</v>
      </c>
      <c r="F2109">
        <v>57</v>
      </c>
      <c r="G2109">
        <v>-140</v>
      </c>
      <c r="H2109">
        <v>2.5</v>
      </c>
      <c r="I2109">
        <f>-(Results[[#This Row],[Away Final]]-Results[[#This Row],[Home Final]])</f>
        <v>-19</v>
      </c>
      <c r="J2109">
        <f>IF(Results[[#This Row],[Away_Actual]]&lt;Results[[#This Row],[away_spread]],1,0)</f>
        <v>1</v>
      </c>
    </row>
    <row r="2110" spans="1:10">
      <c r="A2110" s="17">
        <v>44931</v>
      </c>
      <c r="B2110" t="s">
        <v>240</v>
      </c>
      <c r="C2110">
        <v>70</v>
      </c>
      <c r="D2110">
        <v>475</v>
      </c>
      <c r="E2110" t="s">
        <v>232</v>
      </c>
      <c r="F2110">
        <v>72</v>
      </c>
      <c r="G2110">
        <v>-650</v>
      </c>
      <c r="H2110">
        <v>11</v>
      </c>
      <c r="I2110">
        <f>-(Results[[#This Row],[Away Final]]-Results[[#This Row],[Home Final]])</f>
        <v>2</v>
      </c>
      <c r="J2110">
        <f>IF(Results[[#This Row],[Away_Actual]]&lt;Results[[#This Row],[away_spread]],1,0)</f>
        <v>1</v>
      </c>
    </row>
    <row r="2111" spans="1:10">
      <c r="A2111" s="17">
        <v>44931</v>
      </c>
      <c r="B2111" t="s">
        <v>200</v>
      </c>
      <c r="C2111">
        <v>58</v>
      </c>
      <c r="D2111">
        <v>230</v>
      </c>
      <c r="E2111" t="s">
        <v>212</v>
      </c>
      <c r="F2111">
        <v>72</v>
      </c>
      <c r="G2111">
        <v>-270</v>
      </c>
      <c r="H2111">
        <v>6.5</v>
      </c>
      <c r="I2111">
        <f>-(Results[[#This Row],[Away Final]]-Results[[#This Row],[Home Final]])</f>
        <v>14</v>
      </c>
      <c r="J2111">
        <f>IF(Results[[#This Row],[Away_Actual]]&lt;Results[[#This Row],[away_spread]],1,0)</f>
        <v>0</v>
      </c>
    </row>
    <row r="2112" spans="1:10">
      <c r="A2112" s="17">
        <v>44931</v>
      </c>
      <c r="B2112" t="s">
        <v>222</v>
      </c>
      <c r="C2112">
        <v>89</v>
      </c>
      <c r="D2112">
        <v>100</v>
      </c>
      <c r="E2112" t="s">
        <v>346</v>
      </c>
      <c r="F2112">
        <v>91</v>
      </c>
      <c r="G2112">
        <v>-120</v>
      </c>
      <c r="H2112">
        <v>1</v>
      </c>
      <c r="I2112">
        <f>-(Results[[#This Row],[Away Final]]-Results[[#This Row],[Home Final]])</f>
        <v>2</v>
      </c>
      <c r="J2112">
        <f>IF(Results[[#This Row],[Away_Actual]]&lt;Results[[#This Row],[away_spread]],1,0)</f>
        <v>0</v>
      </c>
    </row>
    <row r="2113" spans="1:10">
      <c r="A2113" s="17">
        <v>44931</v>
      </c>
      <c r="B2113" t="s">
        <v>207</v>
      </c>
      <c r="C2113">
        <v>58</v>
      </c>
      <c r="D2113">
        <v>450</v>
      </c>
      <c r="E2113" t="s">
        <v>374</v>
      </c>
      <c r="F2113">
        <v>60</v>
      </c>
      <c r="G2113">
        <v>-600</v>
      </c>
      <c r="H2113">
        <v>11</v>
      </c>
      <c r="I2113">
        <f>-(Results[[#This Row],[Away Final]]-Results[[#This Row],[Home Final]])</f>
        <v>2</v>
      </c>
      <c r="J2113">
        <f>IF(Results[[#This Row],[Away_Actual]]&lt;Results[[#This Row],[away_spread]],1,0)</f>
        <v>1</v>
      </c>
    </row>
    <row r="2114" spans="1:10">
      <c r="A2114" s="17">
        <v>44931</v>
      </c>
      <c r="B2114" t="s">
        <v>380</v>
      </c>
      <c r="C2114">
        <v>88</v>
      </c>
      <c r="D2114">
        <v>-140</v>
      </c>
      <c r="E2114" t="s">
        <v>146</v>
      </c>
      <c r="F2114">
        <v>83</v>
      </c>
      <c r="G2114">
        <v>120</v>
      </c>
      <c r="H2114">
        <v>-2.5</v>
      </c>
      <c r="I2114">
        <f>-(Results[[#This Row],[Away Final]]-Results[[#This Row],[Home Final]])</f>
        <v>-5</v>
      </c>
      <c r="J2114">
        <f>IF(Results[[#This Row],[Away_Actual]]&lt;Results[[#This Row],[away_spread]],1,0)</f>
        <v>1</v>
      </c>
    </row>
    <row r="2115" spans="1:10">
      <c r="A2115" s="17">
        <v>44931</v>
      </c>
      <c r="B2115" t="s">
        <v>228</v>
      </c>
      <c r="C2115">
        <v>70</v>
      </c>
      <c r="D2115">
        <v>-130</v>
      </c>
      <c r="E2115" t="s">
        <v>253</v>
      </c>
      <c r="F2115">
        <v>61</v>
      </c>
      <c r="G2115">
        <v>110</v>
      </c>
      <c r="H2115">
        <v>-2</v>
      </c>
      <c r="I2115">
        <f>-(Results[[#This Row],[Away Final]]-Results[[#This Row],[Home Final]])</f>
        <v>-9</v>
      </c>
      <c r="J2115">
        <f>IF(Results[[#This Row],[Away_Actual]]&lt;Results[[#This Row],[away_spread]],1,0)</f>
        <v>1</v>
      </c>
    </row>
    <row r="2116" spans="1:10">
      <c r="A2116" s="17">
        <v>44931</v>
      </c>
      <c r="B2116" t="s">
        <v>184</v>
      </c>
      <c r="C2116">
        <v>89</v>
      </c>
      <c r="D2116">
        <v>110</v>
      </c>
      <c r="E2116" t="s">
        <v>141</v>
      </c>
      <c r="F2116">
        <v>79</v>
      </c>
      <c r="G2116">
        <v>-130</v>
      </c>
      <c r="H2116">
        <v>1</v>
      </c>
      <c r="I2116">
        <f>-(Results[[#This Row],[Away Final]]-Results[[#This Row],[Home Final]])</f>
        <v>-10</v>
      </c>
      <c r="J2116">
        <f>IF(Results[[#This Row],[Away_Actual]]&lt;Results[[#This Row],[away_spread]],1,0)</f>
        <v>1</v>
      </c>
    </row>
    <row r="2117" spans="1:10">
      <c r="A2117" s="17">
        <v>44931</v>
      </c>
      <c r="B2117" t="s">
        <v>145</v>
      </c>
      <c r="C2117">
        <v>51</v>
      </c>
      <c r="D2117">
        <v>130</v>
      </c>
      <c r="E2117" t="s">
        <v>213</v>
      </c>
      <c r="F2117">
        <v>61</v>
      </c>
      <c r="G2117">
        <v>-150</v>
      </c>
      <c r="H2117">
        <v>2</v>
      </c>
      <c r="I2117">
        <f>-(Results[[#This Row],[Away Final]]-Results[[#This Row],[Home Final]])</f>
        <v>10</v>
      </c>
      <c r="J2117">
        <f>IF(Results[[#This Row],[Away_Actual]]&lt;Results[[#This Row],[away_spread]],1,0)</f>
        <v>0</v>
      </c>
    </row>
    <row r="2118" spans="1:10">
      <c r="A2118" s="17">
        <v>44931</v>
      </c>
      <c r="B2118" t="s">
        <v>255</v>
      </c>
      <c r="C2118">
        <v>60</v>
      </c>
      <c r="D2118">
        <v>700</v>
      </c>
      <c r="E2118" t="s">
        <v>179</v>
      </c>
      <c r="F2118">
        <v>79</v>
      </c>
      <c r="G2118">
        <v>-1100</v>
      </c>
      <c r="H2118">
        <v>13.5</v>
      </c>
      <c r="I2118">
        <f>-(Results[[#This Row],[Away Final]]-Results[[#This Row],[Home Final]])</f>
        <v>19</v>
      </c>
      <c r="J2118">
        <f>IF(Results[[#This Row],[Away_Actual]]&lt;Results[[#This Row],[away_spread]],1,0)</f>
        <v>0</v>
      </c>
    </row>
    <row r="2119" spans="1:10">
      <c r="A2119" s="17">
        <v>44931</v>
      </c>
      <c r="B2119" t="s">
        <v>81</v>
      </c>
      <c r="C2119">
        <v>62</v>
      </c>
      <c r="D2119">
        <v>-270</v>
      </c>
      <c r="E2119" t="s">
        <v>148</v>
      </c>
      <c r="F2119">
        <v>49</v>
      </c>
      <c r="G2119">
        <v>230</v>
      </c>
      <c r="H2119">
        <v>-7</v>
      </c>
      <c r="I2119">
        <f>-(Results[[#This Row],[Away Final]]-Results[[#This Row],[Home Final]])</f>
        <v>-13</v>
      </c>
      <c r="J2119">
        <f>IF(Results[[#This Row],[Away_Actual]]&lt;Results[[#This Row],[away_spread]],1,0)</f>
        <v>1</v>
      </c>
    </row>
    <row r="2120" spans="1:10">
      <c r="A2120" s="17">
        <v>44931</v>
      </c>
      <c r="B2120" t="s">
        <v>206</v>
      </c>
      <c r="C2120">
        <v>84</v>
      </c>
      <c r="D2120">
        <v>210</v>
      </c>
      <c r="E2120" t="s">
        <v>377</v>
      </c>
      <c r="F2120">
        <v>82</v>
      </c>
      <c r="G2120">
        <v>-250</v>
      </c>
      <c r="H2120">
        <v>6</v>
      </c>
      <c r="I2120">
        <f>-(Results[[#This Row],[Away Final]]-Results[[#This Row],[Home Final]])</f>
        <v>-2</v>
      </c>
      <c r="J2120">
        <f>IF(Results[[#This Row],[Away_Actual]]&lt;Results[[#This Row],[away_spread]],1,0)</f>
        <v>1</v>
      </c>
    </row>
    <row r="2121" spans="1:10">
      <c r="A2121" s="17">
        <v>44931</v>
      </c>
      <c r="B2121" t="s">
        <v>238</v>
      </c>
      <c r="C2121">
        <v>58</v>
      </c>
      <c r="D2121">
        <v>105</v>
      </c>
      <c r="E2121" t="s">
        <v>261</v>
      </c>
      <c r="F2121">
        <v>62</v>
      </c>
      <c r="G2121">
        <v>-125</v>
      </c>
      <c r="H2121">
        <v>1.5</v>
      </c>
      <c r="I2121">
        <f>-(Results[[#This Row],[Away Final]]-Results[[#This Row],[Home Final]])</f>
        <v>4</v>
      </c>
      <c r="J2121">
        <f>IF(Results[[#This Row],[Away_Actual]]&lt;Results[[#This Row],[away_spread]],1,0)</f>
        <v>0</v>
      </c>
    </row>
    <row r="2122" spans="1:10">
      <c r="A2122" s="17">
        <v>44931</v>
      </c>
      <c r="B2122" t="s">
        <v>162</v>
      </c>
      <c r="C2122">
        <v>55</v>
      </c>
      <c r="D2122">
        <v>250</v>
      </c>
      <c r="E2122" t="s">
        <v>106</v>
      </c>
      <c r="F2122">
        <v>81</v>
      </c>
      <c r="G2122">
        <v>-300</v>
      </c>
      <c r="H2122">
        <v>7.5</v>
      </c>
      <c r="I2122">
        <f>-(Results[[#This Row],[Away Final]]-Results[[#This Row],[Home Final]])</f>
        <v>26</v>
      </c>
      <c r="J2122">
        <f>IF(Results[[#This Row],[Away_Actual]]&lt;Results[[#This Row],[away_spread]],1,0)</f>
        <v>0</v>
      </c>
    </row>
    <row r="2123" spans="1:10">
      <c r="A2123" s="17">
        <v>44931</v>
      </c>
      <c r="B2123" t="s">
        <v>175</v>
      </c>
      <c r="C2123">
        <v>59</v>
      </c>
      <c r="D2123">
        <v>-200</v>
      </c>
      <c r="E2123" t="s">
        <v>86</v>
      </c>
      <c r="F2123">
        <v>61</v>
      </c>
      <c r="G2123">
        <v>175</v>
      </c>
      <c r="H2123">
        <v>-5</v>
      </c>
      <c r="I2123">
        <f>-(Results[[#This Row],[Away Final]]-Results[[#This Row],[Home Final]])</f>
        <v>2</v>
      </c>
      <c r="J2123">
        <f>IF(Results[[#This Row],[Away_Actual]]&lt;Results[[#This Row],[away_spread]],1,0)</f>
        <v>0</v>
      </c>
    </row>
    <row r="2124" spans="1:10">
      <c r="A2124" s="17">
        <v>44931</v>
      </c>
      <c r="B2124" t="s">
        <v>313</v>
      </c>
      <c r="C2124">
        <v>73</v>
      </c>
      <c r="D2124">
        <v>320</v>
      </c>
      <c r="E2124" t="s">
        <v>424</v>
      </c>
      <c r="F2124">
        <v>87</v>
      </c>
      <c r="G2124">
        <v>-380</v>
      </c>
      <c r="H2124">
        <v>8.5</v>
      </c>
      <c r="I2124">
        <f>-(Results[[#This Row],[Away Final]]-Results[[#This Row],[Home Final]])</f>
        <v>14</v>
      </c>
      <c r="J2124">
        <f>IF(Results[[#This Row],[Away_Actual]]&lt;Results[[#This Row],[away_spread]],1,0)</f>
        <v>0</v>
      </c>
    </row>
    <row r="2125" spans="1:10">
      <c r="A2125" s="17">
        <v>44931</v>
      </c>
      <c r="B2125" t="s">
        <v>154</v>
      </c>
      <c r="C2125">
        <v>72</v>
      </c>
      <c r="D2125">
        <v>270</v>
      </c>
      <c r="E2125" t="s">
        <v>314</v>
      </c>
      <c r="F2125">
        <v>64</v>
      </c>
      <c r="G2125">
        <v>-330</v>
      </c>
      <c r="H2125">
        <v>7.5</v>
      </c>
      <c r="I2125">
        <f>-(Results[[#This Row],[Away Final]]-Results[[#This Row],[Home Final]])</f>
        <v>-8</v>
      </c>
      <c r="J2125">
        <f>IF(Results[[#This Row],[Away_Actual]]&lt;Results[[#This Row],[away_spread]],1,0)</f>
        <v>1</v>
      </c>
    </row>
    <row r="2126" spans="1:10">
      <c r="A2126" s="17">
        <v>44931</v>
      </c>
      <c r="B2126" t="s">
        <v>85</v>
      </c>
      <c r="C2126">
        <v>77</v>
      </c>
      <c r="D2126">
        <v>-170</v>
      </c>
      <c r="E2126" t="s">
        <v>192</v>
      </c>
      <c r="F2126">
        <v>75</v>
      </c>
      <c r="G2126">
        <v>150</v>
      </c>
      <c r="H2126">
        <v>-3.5</v>
      </c>
      <c r="I2126">
        <f>-(Results[[#This Row],[Away Final]]-Results[[#This Row],[Home Final]])</f>
        <v>-2</v>
      </c>
      <c r="J2126">
        <f>IF(Results[[#This Row],[Away_Actual]]&lt;Results[[#This Row],[away_spread]],1,0)</f>
        <v>0</v>
      </c>
    </row>
    <row r="2127" spans="1:10">
      <c r="A2127" s="17">
        <v>44931</v>
      </c>
      <c r="B2127" t="s">
        <v>105</v>
      </c>
      <c r="C2127">
        <v>77</v>
      </c>
      <c r="D2127">
        <v>-160</v>
      </c>
      <c r="E2127" t="s">
        <v>90</v>
      </c>
      <c r="F2127">
        <v>92</v>
      </c>
      <c r="G2127">
        <v>140</v>
      </c>
      <c r="H2127">
        <v>-3.5</v>
      </c>
      <c r="I2127">
        <f>-(Results[[#This Row],[Away Final]]-Results[[#This Row],[Home Final]])</f>
        <v>15</v>
      </c>
      <c r="J2127">
        <f>IF(Results[[#This Row],[Away_Actual]]&lt;Results[[#This Row],[away_spread]],1,0)</f>
        <v>0</v>
      </c>
    </row>
    <row r="2128" spans="1:10">
      <c r="A2128" s="17">
        <v>44931</v>
      </c>
      <c r="B2128" t="s">
        <v>89</v>
      </c>
      <c r="C2128">
        <v>66</v>
      </c>
      <c r="D2128">
        <v>-165</v>
      </c>
      <c r="F2128">
        <v>63</v>
      </c>
      <c r="G2128">
        <v>145</v>
      </c>
      <c r="H2128">
        <v>-3.5</v>
      </c>
      <c r="I2128">
        <f>-(Results[[#This Row],[Away Final]]-Results[[#This Row],[Home Final]])</f>
        <v>-3</v>
      </c>
      <c r="J2128">
        <f>IF(Results[[#This Row],[Away_Actual]]&lt;Results[[#This Row],[away_spread]],1,0)</f>
        <v>0</v>
      </c>
    </row>
    <row r="2129" spans="1:10">
      <c r="A2129" s="17">
        <v>44931</v>
      </c>
      <c r="B2129" t="s">
        <v>193</v>
      </c>
      <c r="C2129">
        <v>62</v>
      </c>
      <c r="D2129">
        <v>260</v>
      </c>
      <c r="E2129" t="s">
        <v>116</v>
      </c>
      <c r="F2129">
        <v>86</v>
      </c>
      <c r="G2129">
        <v>-310</v>
      </c>
      <c r="H2129">
        <v>7.5</v>
      </c>
      <c r="I2129">
        <f>-(Results[[#This Row],[Away Final]]-Results[[#This Row],[Home Final]])</f>
        <v>24</v>
      </c>
      <c r="J2129">
        <f>IF(Results[[#This Row],[Away_Actual]]&lt;Results[[#This Row],[away_spread]],1,0)</f>
        <v>0</v>
      </c>
    </row>
    <row r="2130" spans="1:10">
      <c r="A2130" s="17">
        <v>44931</v>
      </c>
      <c r="B2130" t="s">
        <v>683</v>
      </c>
      <c r="C2130">
        <v>59</v>
      </c>
      <c r="D2130">
        <v>375</v>
      </c>
      <c r="E2130" t="s">
        <v>88</v>
      </c>
      <c r="F2130">
        <v>71</v>
      </c>
      <c r="G2130">
        <v>-450</v>
      </c>
      <c r="H2130">
        <v>10</v>
      </c>
      <c r="I2130">
        <f>-(Results[[#This Row],[Away Final]]-Results[[#This Row],[Home Final]])</f>
        <v>12</v>
      </c>
      <c r="J2130">
        <f>IF(Results[[#This Row],[Away_Actual]]&lt;Results[[#This Row],[away_spread]],1,0)</f>
        <v>0</v>
      </c>
    </row>
    <row r="2131" spans="1:10">
      <c r="A2131" s="17">
        <v>44931</v>
      </c>
      <c r="B2131" t="s">
        <v>231</v>
      </c>
      <c r="C2131">
        <v>64</v>
      </c>
      <c r="D2131">
        <v>155</v>
      </c>
      <c r="E2131" t="s">
        <v>230</v>
      </c>
      <c r="F2131">
        <v>74</v>
      </c>
      <c r="G2131">
        <v>-175</v>
      </c>
      <c r="H2131">
        <v>4</v>
      </c>
      <c r="I2131">
        <f>-(Results[[#This Row],[Away Final]]-Results[[#This Row],[Home Final]])</f>
        <v>10</v>
      </c>
      <c r="J2131">
        <f>IF(Results[[#This Row],[Away_Actual]]&lt;Results[[#This Row],[away_spread]],1,0)</f>
        <v>0</v>
      </c>
    </row>
    <row r="2132" spans="1:10">
      <c r="A2132" s="17">
        <v>44931</v>
      </c>
      <c r="B2132" t="s">
        <v>375</v>
      </c>
      <c r="C2132">
        <v>41</v>
      </c>
      <c r="D2132">
        <v>900</v>
      </c>
      <c r="E2132" t="s">
        <v>366</v>
      </c>
      <c r="F2132">
        <v>75</v>
      </c>
      <c r="G2132">
        <v>-1600</v>
      </c>
      <c r="H2132">
        <v>15</v>
      </c>
      <c r="I2132">
        <f>-(Results[[#This Row],[Away Final]]-Results[[#This Row],[Home Final]])</f>
        <v>34</v>
      </c>
      <c r="J2132">
        <f>IF(Results[[#This Row],[Away_Actual]]&lt;Results[[#This Row],[away_spread]],1,0)</f>
        <v>0</v>
      </c>
    </row>
    <row r="2133" spans="1:10">
      <c r="A2133" s="17">
        <v>44931</v>
      </c>
      <c r="B2133" t="s">
        <v>388</v>
      </c>
      <c r="C2133">
        <v>50</v>
      </c>
      <c r="D2133">
        <v>120</v>
      </c>
      <c r="E2133" t="s">
        <v>239</v>
      </c>
      <c r="F2133">
        <v>68</v>
      </c>
      <c r="G2133">
        <v>-140</v>
      </c>
      <c r="H2133">
        <v>2.5</v>
      </c>
      <c r="I2133">
        <f>-(Results[[#This Row],[Away Final]]-Results[[#This Row],[Home Final]])</f>
        <v>18</v>
      </c>
      <c r="J2133">
        <f>IF(Results[[#This Row],[Away_Actual]]&lt;Results[[#This Row],[away_spread]],1,0)</f>
        <v>0</v>
      </c>
    </row>
    <row r="2134" spans="1:10">
      <c r="A2134" s="17">
        <v>44931</v>
      </c>
      <c r="B2134" t="s">
        <v>237</v>
      </c>
      <c r="C2134">
        <v>59</v>
      </c>
      <c r="D2134">
        <v>130</v>
      </c>
      <c r="E2134" t="s">
        <v>235</v>
      </c>
      <c r="F2134">
        <v>55</v>
      </c>
      <c r="G2134">
        <v>-150</v>
      </c>
      <c r="H2134">
        <v>3</v>
      </c>
      <c r="I2134">
        <f>-(Results[[#This Row],[Away Final]]-Results[[#This Row],[Home Final]])</f>
        <v>-4</v>
      </c>
      <c r="J2134">
        <f>IF(Results[[#This Row],[Away_Actual]]&lt;Results[[#This Row],[away_spread]],1,0)</f>
        <v>1</v>
      </c>
    </row>
    <row r="2135" spans="1:10">
      <c r="A2135" s="17">
        <v>44931</v>
      </c>
      <c r="B2135" t="s">
        <v>383</v>
      </c>
      <c r="C2135">
        <v>83</v>
      </c>
      <c r="D2135">
        <v>450</v>
      </c>
      <c r="F2135">
        <v>92</v>
      </c>
      <c r="G2135">
        <v>-600</v>
      </c>
      <c r="H2135">
        <v>11</v>
      </c>
      <c r="I2135">
        <f>-(Results[[#This Row],[Away Final]]-Results[[#This Row],[Home Final]])</f>
        <v>9</v>
      </c>
      <c r="J2135">
        <f>IF(Results[[#This Row],[Away_Actual]]&lt;Results[[#This Row],[away_spread]],1,0)</f>
        <v>1</v>
      </c>
    </row>
    <row r="2136" spans="1:10">
      <c r="A2136" s="17">
        <v>44931</v>
      </c>
      <c r="B2136" t="s">
        <v>224</v>
      </c>
      <c r="C2136">
        <v>59</v>
      </c>
      <c r="D2136">
        <v>340</v>
      </c>
      <c r="E2136" t="s">
        <v>223</v>
      </c>
      <c r="F2136">
        <v>78</v>
      </c>
      <c r="G2136">
        <v>-410</v>
      </c>
      <c r="H2136">
        <v>8.5</v>
      </c>
      <c r="I2136">
        <f>-(Results[[#This Row],[Away Final]]-Results[[#This Row],[Home Final]])</f>
        <v>19</v>
      </c>
      <c r="J2136">
        <f>IF(Results[[#This Row],[Away_Actual]]&lt;Results[[#This Row],[away_spread]],1,0)</f>
        <v>0</v>
      </c>
    </row>
    <row r="2137" spans="1:10">
      <c r="A2137" s="17">
        <v>44931</v>
      </c>
      <c r="B2137" t="s">
        <v>309</v>
      </c>
      <c r="C2137">
        <v>78</v>
      </c>
      <c r="D2137">
        <v>-125</v>
      </c>
      <c r="E2137" t="s">
        <v>689</v>
      </c>
      <c r="F2137">
        <v>55</v>
      </c>
      <c r="G2137">
        <v>105</v>
      </c>
      <c r="H2137">
        <v>-2</v>
      </c>
      <c r="I2137">
        <f>-(Results[[#This Row],[Away Final]]-Results[[#This Row],[Home Final]])</f>
        <v>-23</v>
      </c>
      <c r="J2137">
        <f>IF(Results[[#This Row],[Away_Actual]]&lt;Results[[#This Row],[away_spread]],1,0)</f>
        <v>1</v>
      </c>
    </row>
    <row r="2138" spans="1:10">
      <c r="A2138" s="17">
        <v>44931</v>
      </c>
      <c r="B2138" t="s">
        <v>433</v>
      </c>
      <c r="C2138">
        <v>86</v>
      </c>
      <c r="D2138">
        <v>-105</v>
      </c>
      <c r="E2138" t="s">
        <v>373</v>
      </c>
      <c r="F2138">
        <v>89</v>
      </c>
      <c r="G2138">
        <v>-115</v>
      </c>
      <c r="H2138">
        <v>1.5</v>
      </c>
      <c r="I2138">
        <f>-(Results[[#This Row],[Away Final]]-Results[[#This Row],[Home Final]])</f>
        <v>3</v>
      </c>
      <c r="J2138">
        <f>IF(Results[[#This Row],[Away_Actual]]&lt;Results[[#This Row],[away_spread]],1,0)</f>
        <v>0</v>
      </c>
    </row>
    <row r="2139" spans="1:10">
      <c r="A2139" s="17">
        <v>44931</v>
      </c>
      <c r="B2139" t="s">
        <v>364</v>
      </c>
      <c r="C2139">
        <v>61</v>
      </c>
      <c r="D2139">
        <v>-115</v>
      </c>
      <c r="E2139" t="s">
        <v>365</v>
      </c>
      <c r="F2139">
        <v>73</v>
      </c>
      <c r="G2139">
        <v>-105</v>
      </c>
      <c r="H2139">
        <v>-1</v>
      </c>
      <c r="I2139">
        <f>-(Results[[#This Row],[Away Final]]-Results[[#This Row],[Home Final]])</f>
        <v>12</v>
      </c>
      <c r="J2139">
        <f>IF(Results[[#This Row],[Away_Actual]]&lt;Results[[#This Row],[away_spread]],1,0)</f>
        <v>0</v>
      </c>
    </row>
    <row r="2140" spans="1:10">
      <c r="A2140" s="17">
        <v>44931</v>
      </c>
      <c r="B2140" t="s">
        <v>153</v>
      </c>
      <c r="C2140">
        <v>69</v>
      </c>
      <c r="D2140">
        <v>195</v>
      </c>
      <c r="E2140" t="s">
        <v>387</v>
      </c>
      <c r="F2140">
        <v>73</v>
      </c>
      <c r="G2140">
        <v>-230</v>
      </c>
      <c r="H2140">
        <v>5</v>
      </c>
      <c r="I2140">
        <f>-(Results[[#This Row],[Away Final]]-Results[[#This Row],[Home Final]])</f>
        <v>4</v>
      </c>
      <c r="J2140">
        <f>IF(Results[[#This Row],[Away_Actual]]&lt;Results[[#This Row],[away_spread]],1,0)</f>
        <v>1</v>
      </c>
    </row>
    <row r="2141" spans="1:10">
      <c r="A2141" s="17">
        <v>44931</v>
      </c>
      <c r="B2141" t="s">
        <v>201</v>
      </c>
      <c r="C2141">
        <v>85</v>
      </c>
      <c r="D2141">
        <v>-150</v>
      </c>
      <c r="E2141" t="s">
        <v>190</v>
      </c>
      <c r="F2141">
        <v>83</v>
      </c>
      <c r="G2141">
        <v>130</v>
      </c>
      <c r="H2141">
        <v>-3</v>
      </c>
      <c r="I2141">
        <f>-(Results[[#This Row],[Away Final]]-Results[[#This Row],[Home Final]])</f>
        <v>-2</v>
      </c>
      <c r="J2141">
        <f>IF(Results[[#This Row],[Away_Actual]]&lt;Results[[#This Row],[away_spread]],1,0)</f>
        <v>0</v>
      </c>
    </row>
    <row r="2142" spans="1:10">
      <c r="A2142" s="17">
        <v>44931</v>
      </c>
      <c r="B2142" t="s">
        <v>171</v>
      </c>
      <c r="C2142">
        <v>68</v>
      </c>
      <c r="D2142">
        <v>190</v>
      </c>
      <c r="E2142" t="s">
        <v>172</v>
      </c>
      <c r="F2142">
        <v>64</v>
      </c>
      <c r="G2142">
        <v>-220</v>
      </c>
      <c r="H2142">
        <v>5.5</v>
      </c>
      <c r="I2142">
        <f>-(Results[[#This Row],[Away Final]]-Results[[#This Row],[Home Final]])</f>
        <v>-4</v>
      </c>
      <c r="J2142">
        <f>IF(Results[[#This Row],[Away_Actual]]&lt;Results[[#This Row],[away_spread]],1,0)</f>
        <v>1</v>
      </c>
    </row>
    <row r="2143" spans="1:10">
      <c r="A2143" s="17">
        <v>44931</v>
      </c>
      <c r="B2143" t="s">
        <v>226</v>
      </c>
      <c r="C2143">
        <v>71</v>
      </c>
      <c r="D2143">
        <v>115</v>
      </c>
      <c r="E2143" t="s">
        <v>268</v>
      </c>
      <c r="F2143">
        <v>69</v>
      </c>
      <c r="G2143">
        <v>-135</v>
      </c>
      <c r="H2143">
        <v>2</v>
      </c>
      <c r="I2143">
        <f>-(Results[[#This Row],[Away Final]]-Results[[#This Row],[Home Final]])</f>
        <v>-2</v>
      </c>
      <c r="J2143">
        <f>IF(Results[[#This Row],[Away_Actual]]&lt;Results[[#This Row],[away_spread]],1,0)</f>
        <v>1</v>
      </c>
    </row>
    <row r="2144" spans="1:10">
      <c r="A2144" s="17">
        <v>44931</v>
      </c>
      <c r="B2144" t="s">
        <v>68</v>
      </c>
      <c r="C2144">
        <v>86</v>
      </c>
      <c r="D2144">
        <v>110</v>
      </c>
      <c r="E2144" t="s">
        <v>196</v>
      </c>
      <c r="F2144">
        <v>88</v>
      </c>
      <c r="G2144">
        <v>-130</v>
      </c>
      <c r="H2144">
        <v>2</v>
      </c>
      <c r="I2144">
        <f>-(Results[[#This Row],[Away Final]]-Results[[#This Row],[Home Final]])</f>
        <v>2</v>
      </c>
      <c r="J2144">
        <f>IF(Results[[#This Row],[Away_Actual]]&lt;Results[[#This Row],[away_spread]],1,0)</f>
        <v>0</v>
      </c>
    </row>
    <row r="2145" spans="1:10">
      <c r="A2145" s="17">
        <v>44931</v>
      </c>
      <c r="B2145" t="s">
        <v>167</v>
      </c>
      <c r="C2145">
        <v>56</v>
      </c>
      <c r="D2145">
        <v>270</v>
      </c>
      <c r="E2145" t="s">
        <v>170</v>
      </c>
      <c r="F2145">
        <v>78</v>
      </c>
      <c r="G2145">
        <v>-330</v>
      </c>
      <c r="H2145">
        <v>7.5</v>
      </c>
      <c r="I2145">
        <f>-(Results[[#This Row],[Away Final]]-Results[[#This Row],[Home Final]])</f>
        <v>22</v>
      </c>
      <c r="J2145">
        <f>IF(Results[[#This Row],[Away_Actual]]&lt;Results[[#This Row],[away_spread]],1,0)</f>
        <v>0</v>
      </c>
    </row>
    <row r="2146" spans="1:10">
      <c r="A2146" s="17">
        <v>44931</v>
      </c>
      <c r="B2146" t="s">
        <v>686</v>
      </c>
      <c r="C2146">
        <v>78</v>
      </c>
      <c r="D2146">
        <v>155</v>
      </c>
      <c r="E2146" t="s">
        <v>33</v>
      </c>
      <c r="F2146">
        <v>74</v>
      </c>
      <c r="G2146">
        <v>-175</v>
      </c>
      <c r="H2146">
        <v>4.5</v>
      </c>
      <c r="I2146">
        <f>-(Results[[#This Row],[Away Final]]-Results[[#This Row],[Home Final]])</f>
        <v>-4</v>
      </c>
      <c r="J2146">
        <f>IF(Results[[#This Row],[Away_Actual]]&lt;Results[[#This Row],[away_spread]],1,0)</f>
        <v>1</v>
      </c>
    </row>
    <row r="2147" spans="1:10">
      <c r="A2147" s="17">
        <v>44931</v>
      </c>
      <c r="B2147" t="s">
        <v>362</v>
      </c>
      <c r="C2147">
        <v>66</v>
      </c>
      <c r="D2147">
        <v>-130</v>
      </c>
      <c r="E2147" t="s">
        <v>361</v>
      </c>
      <c r="F2147">
        <v>69</v>
      </c>
      <c r="G2147">
        <v>110</v>
      </c>
      <c r="H2147">
        <v>-2</v>
      </c>
      <c r="I2147">
        <f>-(Results[[#This Row],[Away Final]]-Results[[#This Row],[Home Final]])</f>
        <v>3</v>
      </c>
      <c r="J2147">
        <f>IF(Results[[#This Row],[Away_Actual]]&lt;Results[[#This Row],[away_spread]],1,0)</f>
        <v>0</v>
      </c>
    </row>
    <row r="2148" spans="1:10">
      <c r="A2148" s="17">
        <v>44931</v>
      </c>
      <c r="B2148" t="s">
        <v>254</v>
      </c>
      <c r="C2148">
        <v>53</v>
      </c>
      <c r="D2148">
        <v>1300</v>
      </c>
      <c r="F2148">
        <v>87</v>
      </c>
      <c r="G2148">
        <v>-3500</v>
      </c>
      <c r="H2148">
        <v>20</v>
      </c>
      <c r="I2148">
        <f>-(Results[[#This Row],[Away Final]]-Results[[#This Row],[Home Final]])</f>
        <v>34</v>
      </c>
      <c r="J2148">
        <f>IF(Results[[#This Row],[Away_Actual]]&lt;Results[[#This Row],[away_spread]],1,0)</f>
        <v>0</v>
      </c>
    </row>
    <row r="2149" spans="1:10">
      <c r="A2149" s="17">
        <v>44931</v>
      </c>
      <c r="B2149" t="s">
        <v>355</v>
      </c>
      <c r="C2149">
        <v>58</v>
      </c>
      <c r="D2149">
        <v>220</v>
      </c>
      <c r="E2149" t="s">
        <v>78</v>
      </c>
      <c r="F2149">
        <v>64</v>
      </c>
      <c r="G2149">
        <v>-260</v>
      </c>
      <c r="H2149">
        <v>6.5</v>
      </c>
      <c r="I2149">
        <f>-(Results[[#This Row],[Away Final]]-Results[[#This Row],[Home Final]])</f>
        <v>6</v>
      </c>
      <c r="J2149">
        <f>IF(Results[[#This Row],[Away_Actual]]&lt;Results[[#This Row],[away_spread]],1,0)</f>
        <v>1</v>
      </c>
    </row>
    <row r="2150" spans="1:10">
      <c r="A2150" s="17">
        <v>44931</v>
      </c>
      <c r="B2150" t="s">
        <v>168</v>
      </c>
      <c r="C2150">
        <v>69</v>
      </c>
      <c r="D2150">
        <v>1000</v>
      </c>
      <c r="F2150">
        <v>79</v>
      </c>
      <c r="G2150">
        <v>-2000</v>
      </c>
      <c r="H2150">
        <v>18</v>
      </c>
      <c r="I2150">
        <f>-(Results[[#This Row],[Away Final]]-Results[[#This Row],[Home Final]])</f>
        <v>10</v>
      </c>
      <c r="J2150">
        <f>IF(Results[[#This Row],[Away_Actual]]&lt;Results[[#This Row],[away_spread]],1,0)</f>
        <v>1</v>
      </c>
    </row>
    <row r="2151" spans="1:10">
      <c r="A2151" s="17">
        <v>44931</v>
      </c>
      <c r="B2151" t="s">
        <v>166</v>
      </c>
      <c r="C2151">
        <v>71</v>
      </c>
      <c r="D2151">
        <v>175</v>
      </c>
      <c r="E2151" t="s">
        <v>110</v>
      </c>
      <c r="F2151">
        <v>78</v>
      </c>
      <c r="G2151">
        <v>-200</v>
      </c>
      <c r="H2151">
        <v>5</v>
      </c>
      <c r="I2151">
        <f>-(Results[[#This Row],[Away Final]]-Results[[#This Row],[Home Final]])</f>
        <v>7</v>
      </c>
      <c r="J2151">
        <f>IF(Results[[#This Row],[Away_Actual]]&lt;Results[[#This Row],[away_spread]],1,0)</f>
        <v>0</v>
      </c>
    </row>
    <row r="2152" spans="1:10">
      <c r="A2152" s="17">
        <v>44931</v>
      </c>
      <c r="B2152" t="s">
        <v>24</v>
      </c>
      <c r="C2152">
        <v>76</v>
      </c>
      <c r="D2152">
        <v>-300</v>
      </c>
      <c r="E2152" t="s">
        <v>31</v>
      </c>
      <c r="F2152">
        <v>81</v>
      </c>
      <c r="G2152">
        <v>250</v>
      </c>
      <c r="H2152">
        <v>-6.5</v>
      </c>
      <c r="I2152">
        <f>-(Results[[#This Row],[Away Final]]-Results[[#This Row],[Home Final]])</f>
        <v>5</v>
      </c>
      <c r="J2152">
        <f>IF(Results[[#This Row],[Away_Actual]]&lt;Results[[#This Row],[away_spread]],1,0)</f>
        <v>0</v>
      </c>
    </row>
    <row r="2153" spans="1:10">
      <c r="A2153" s="17">
        <v>44931</v>
      </c>
      <c r="B2153" t="s">
        <v>359</v>
      </c>
      <c r="C2153">
        <v>67</v>
      </c>
      <c r="D2153">
        <v>-550</v>
      </c>
      <c r="E2153" t="s">
        <v>354</v>
      </c>
      <c r="F2153">
        <v>51</v>
      </c>
      <c r="G2153">
        <v>425</v>
      </c>
      <c r="H2153">
        <v>-10.5</v>
      </c>
      <c r="I2153">
        <f>-(Results[[#This Row],[Away Final]]-Results[[#This Row],[Home Final]])</f>
        <v>-16</v>
      </c>
      <c r="J2153">
        <f>IF(Results[[#This Row],[Away_Actual]]&lt;Results[[#This Row],[away_spread]],1,0)</f>
        <v>1</v>
      </c>
    </row>
    <row r="2154" spans="1:10">
      <c r="A2154" s="17">
        <v>44931</v>
      </c>
      <c r="B2154" t="s">
        <v>351</v>
      </c>
      <c r="C2154">
        <v>62</v>
      </c>
      <c r="D2154">
        <v>180</v>
      </c>
      <c r="E2154" t="s">
        <v>165</v>
      </c>
      <c r="F2154">
        <v>63</v>
      </c>
      <c r="G2154">
        <v>-210</v>
      </c>
      <c r="H2154">
        <v>5.5</v>
      </c>
      <c r="I2154">
        <f>-(Results[[#This Row],[Away Final]]-Results[[#This Row],[Home Final]])</f>
        <v>1</v>
      </c>
      <c r="J2154">
        <f>IF(Results[[#This Row],[Away_Actual]]&lt;Results[[#This Row],[away_spread]],1,0)</f>
        <v>1</v>
      </c>
    </row>
    <row r="2155" spans="1:10">
      <c r="A2155" s="17">
        <v>44931</v>
      </c>
      <c r="B2155" t="s">
        <v>225</v>
      </c>
      <c r="C2155">
        <v>50</v>
      </c>
      <c r="D2155">
        <v>195</v>
      </c>
      <c r="E2155" t="s">
        <v>391</v>
      </c>
      <c r="F2155">
        <v>64</v>
      </c>
      <c r="G2155">
        <v>-230</v>
      </c>
      <c r="H2155">
        <v>5.5</v>
      </c>
      <c r="I2155">
        <f>-(Results[[#This Row],[Away Final]]-Results[[#This Row],[Home Final]])</f>
        <v>14</v>
      </c>
      <c r="J2155">
        <f>IF(Results[[#This Row],[Away_Actual]]&lt;Results[[#This Row],[away_spread]],1,0)</f>
        <v>0</v>
      </c>
    </row>
    <row r="2156" spans="1:10">
      <c r="A2156" s="17">
        <v>44931</v>
      </c>
      <c r="B2156" t="s">
        <v>360</v>
      </c>
      <c r="C2156">
        <v>67</v>
      </c>
      <c r="D2156">
        <v>-145</v>
      </c>
      <c r="E2156" t="s">
        <v>357</v>
      </c>
      <c r="F2156">
        <v>56</v>
      </c>
      <c r="G2156">
        <v>125</v>
      </c>
      <c r="H2156">
        <v>-2.5</v>
      </c>
      <c r="I2156">
        <f>-(Results[[#This Row],[Away Final]]-Results[[#This Row],[Home Final]])</f>
        <v>-11</v>
      </c>
      <c r="J2156">
        <f>IF(Results[[#This Row],[Away_Actual]]&lt;Results[[#This Row],[away_spread]],1,0)</f>
        <v>1</v>
      </c>
    </row>
    <row r="2157" spans="1:10">
      <c r="A2157" s="17">
        <v>44931</v>
      </c>
      <c r="B2157" t="s">
        <v>91</v>
      </c>
      <c r="C2157">
        <v>80</v>
      </c>
      <c r="D2157">
        <v>110</v>
      </c>
      <c r="E2157" t="s">
        <v>97</v>
      </c>
      <c r="F2157">
        <v>84</v>
      </c>
      <c r="G2157">
        <v>-130</v>
      </c>
      <c r="H2157">
        <v>2</v>
      </c>
      <c r="I2157">
        <f>-(Results[[#This Row],[Away Final]]-Results[[#This Row],[Home Final]])</f>
        <v>4</v>
      </c>
      <c r="J2157">
        <f>IF(Results[[#This Row],[Away_Actual]]&lt;Results[[#This Row],[away_spread]],1,0)</f>
        <v>0</v>
      </c>
    </row>
    <row r="2158" spans="1:10">
      <c r="A2158" s="17">
        <v>44931</v>
      </c>
      <c r="B2158" t="s">
        <v>112</v>
      </c>
      <c r="C2158">
        <v>63</v>
      </c>
      <c r="D2158">
        <v>500</v>
      </c>
      <c r="E2158" t="s">
        <v>28</v>
      </c>
      <c r="F2158">
        <v>62</v>
      </c>
      <c r="G2158">
        <v>-700</v>
      </c>
      <c r="H2158">
        <v>11.5</v>
      </c>
      <c r="I2158">
        <f>-(Results[[#This Row],[Away Final]]-Results[[#This Row],[Home Final]])</f>
        <v>-1</v>
      </c>
      <c r="J2158">
        <f>IF(Results[[#This Row],[Away_Actual]]&lt;Results[[#This Row],[away_spread]],1,0)</f>
        <v>1</v>
      </c>
    </row>
    <row r="2159" spans="1:10">
      <c r="A2159" s="17">
        <v>44931</v>
      </c>
      <c r="B2159" t="s">
        <v>159</v>
      </c>
      <c r="C2159">
        <v>60</v>
      </c>
      <c r="D2159">
        <v>-210</v>
      </c>
      <c r="E2159" t="s">
        <v>65</v>
      </c>
      <c r="F2159">
        <v>62</v>
      </c>
      <c r="G2159">
        <v>180</v>
      </c>
      <c r="H2159">
        <v>-5</v>
      </c>
      <c r="I2159">
        <f>-(Results[[#This Row],[Away Final]]-Results[[#This Row],[Home Final]])</f>
        <v>2</v>
      </c>
      <c r="J2159">
        <f>IF(Results[[#This Row],[Away_Actual]]&lt;Results[[#This Row],[away_spread]],1,0)</f>
        <v>0</v>
      </c>
    </row>
    <row r="2160" spans="1:10">
      <c r="A2160" s="17">
        <v>44931</v>
      </c>
      <c r="B2160" t="s">
        <v>684</v>
      </c>
      <c r="C2160">
        <v>60</v>
      </c>
      <c r="D2160">
        <v>-210</v>
      </c>
      <c r="E2160" t="s">
        <v>65</v>
      </c>
      <c r="F2160">
        <v>62</v>
      </c>
      <c r="G2160">
        <v>180</v>
      </c>
      <c r="H2160">
        <v>-5</v>
      </c>
      <c r="I2160">
        <f>-(Results[[#This Row],[Away Final]]-Results[[#This Row],[Home Final]])</f>
        <v>2</v>
      </c>
      <c r="J2160">
        <f>IF(Results[[#This Row],[Away_Actual]]&lt;Results[[#This Row],[away_spread]],1,0)</f>
        <v>0</v>
      </c>
    </row>
    <row r="2161" spans="1:10">
      <c r="A2161" s="17">
        <v>44931</v>
      </c>
      <c r="B2161" t="s">
        <v>95</v>
      </c>
      <c r="C2161">
        <v>72</v>
      </c>
      <c r="D2161">
        <v>250</v>
      </c>
      <c r="E2161" t="s">
        <v>92</v>
      </c>
      <c r="F2161">
        <v>81</v>
      </c>
      <c r="G2161">
        <v>-300</v>
      </c>
      <c r="H2161">
        <v>7</v>
      </c>
      <c r="I2161">
        <f>-(Results[[#This Row],[Away Final]]-Results[[#This Row],[Home Final]])</f>
        <v>9</v>
      </c>
      <c r="J2161">
        <f>IF(Results[[#This Row],[Away_Actual]]&lt;Results[[#This Row],[away_spread]],1,0)</f>
        <v>0</v>
      </c>
    </row>
    <row r="2162" spans="1:10">
      <c r="A2162" s="17">
        <v>44931</v>
      </c>
      <c r="B2162" t="s">
        <v>182</v>
      </c>
      <c r="C2162">
        <v>72</v>
      </c>
      <c r="D2162">
        <v>-260</v>
      </c>
      <c r="E2162" t="s">
        <v>163</v>
      </c>
      <c r="F2162">
        <v>64</v>
      </c>
      <c r="G2162">
        <v>220</v>
      </c>
      <c r="H2162">
        <v>-6</v>
      </c>
      <c r="I2162">
        <f>-(Results[[#This Row],[Away Final]]-Results[[#This Row],[Home Final]])</f>
        <v>-8</v>
      </c>
      <c r="J2162">
        <f>IF(Results[[#This Row],[Away_Actual]]&lt;Results[[#This Row],[away_spread]],1,0)</f>
        <v>1</v>
      </c>
    </row>
    <row r="2163" spans="1:10">
      <c r="A2163" s="17">
        <v>44931</v>
      </c>
      <c r="B2163" t="s">
        <v>204</v>
      </c>
      <c r="C2163">
        <v>74</v>
      </c>
      <c r="D2163">
        <v>-150</v>
      </c>
      <c r="E2163" t="s">
        <v>84</v>
      </c>
      <c r="F2163">
        <v>75</v>
      </c>
      <c r="G2163">
        <v>130</v>
      </c>
      <c r="H2163">
        <v>-2.5</v>
      </c>
      <c r="I2163">
        <f>-(Results[[#This Row],[Away Final]]-Results[[#This Row],[Home Final]])</f>
        <v>1</v>
      </c>
      <c r="J2163">
        <f>IF(Results[[#This Row],[Away_Actual]]&lt;Results[[#This Row],[away_spread]],1,0)</f>
        <v>0</v>
      </c>
    </row>
    <row r="2164" spans="1:10">
      <c r="A2164" s="17">
        <v>44931</v>
      </c>
      <c r="B2164" t="s">
        <v>259</v>
      </c>
      <c r="C2164">
        <v>71</v>
      </c>
      <c r="D2164">
        <v>155</v>
      </c>
      <c r="E2164" t="s">
        <v>208</v>
      </c>
      <c r="F2164">
        <v>77</v>
      </c>
      <c r="G2164">
        <v>-175</v>
      </c>
      <c r="H2164">
        <v>4</v>
      </c>
      <c r="I2164">
        <f>-(Results[[#This Row],[Away Final]]-Results[[#This Row],[Home Final]])</f>
        <v>6</v>
      </c>
      <c r="J2164">
        <f>IF(Results[[#This Row],[Away_Actual]]&lt;Results[[#This Row],[away_spread]],1,0)</f>
        <v>0</v>
      </c>
    </row>
    <row r="2165" spans="1:10">
      <c r="A2165" s="17">
        <v>44931</v>
      </c>
      <c r="B2165" t="s">
        <v>203</v>
      </c>
      <c r="C2165">
        <v>77</v>
      </c>
      <c r="D2165">
        <v>-145</v>
      </c>
      <c r="E2165" t="s">
        <v>191</v>
      </c>
      <c r="F2165">
        <v>56</v>
      </c>
      <c r="G2165">
        <v>125</v>
      </c>
      <c r="H2165">
        <v>-2.5</v>
      </c>
      <c r="I2165">
        <f>-(Results[[#This Row],[Away Final]]-Results[[#This Row],[Home Final]])</f>
        <v>-21</v>
      </c>
      <c r="J2165">
        <f>IF(Results[[#This Row],[Away_Actual]]&lt;Results[[#This Row],[away_spread]],1,0)</f>
        <v>1</v>
      </c>
    </row>
    <row r="2166" spans="1:10">
      <c r="A2166" s="17">
        <v>44931</v>
      </c>
      <c r="B2166" t="s">
        <v>93</v>
      </c>
      <c r="C2166">
        <v>49</v>
      </c>
      <c r="D2166">
        <v>155</v>
      </c>
      <c r="E2166" t="s">
        <v>113</v>
      </c>
      <c r="F2166">
        <v>70</v>
      </c>
      <c r="G2166">
        <v>-175</v>
      </c>
      <c r="H2166">
        <v>4</v>
      </c>
      <c r="I2166">
        <f>-(Results[[#This Row],[Away Final]]-Results[[#This Row],[Home Final]])</f>
        <v>21</v>
      </c>
      <c r="J2166">
        <f>IF(Results[[#This Row],[Away_Actual]]&lt;Results[[#This Row],[away_spread]],1,0)</f>
        <v>0</v>
      </c>
    </row>
    <row r="2167" spans="1:10">
      <c r="A2167" s="17">
        <v>44931</v>
      </c>
      <c r="B2167" t="s">
        <v>217</v>
      </c>
      <c r="C2167">
        <v>41</v>
      </c>
      <c r="D2167">
        <v>125</v>
      </c>
      <c r="E2167" t="s">
        <v>260</v>
      </c>
      <c r="F2167">
        <v>68</v>
      </c>
      <c r="G2167">
        <v>-145</v>
      </c>
      <c r="H2167">
        <v>2.5</v>
      </c>
      <c r="I2167">
        <f>-(Results[[#This Row],[Away Final]]-Results[[#This Row],[Home Final]])</f>
        <v>27</v>
      </c>
      <c r="J2167">
        <f>IF(Results[[#This Row],[Away_Actual]]&lt;Results[[#This Row],[away_spread]],1,0)</f>
        <v>0</v>
      </c>
    </row>
    <row r="2168" spans="1:10">
      <c r="A2168" s="17">
        <v>44931</v>
      </c>
      <c r="B2168" t="s">
        <v>114</v>
      </c>
      <c r="C2168">
        <v>82</v>
      </c>
      <c r="D2168">
        <v>120</v>
      </c>
      <c r="F2168">
        <v>87</v>
      </c>
      <c r="G2168">
        <v>-140</v>
      </c>
      <c r="H2168">
        <v>2.5</v>
      </c>
      <c r="I2168">
        <f>-(Results[[#This Row],[Away Final]]-Results[[#This Row],[Home Final]])</f>
        <v>5</v>
      </c>
      <c r="J2168">
        <f>IF(Results[[#This Row],[Away_Actual]]&lt;Results[[#This Row],[away_spread]],1,0)</f>
        <v>0</v>
      </c>
    </row>
    <row r="2169" spans="1:10">
      <c r="A2169" s="17">
        <v>44931</v>
      </c>
      <c r="B2169" t="s">
        <v>67</v>
      </c>
      <c r="C2169">
        <v>70</v>
      </c>
      <c r="D2169">
        <v>-170</v>
      </c>
      <c r="E2169" t="s">
        <v>160</v>
      </c>
      <c r="F2169">
        <v>66</v>
      </c>
      <c r="G2169">
        <v>150</v>
      </c>
      <c r="H2169">
        <v>-4</v>
      </c>
      <c r="I2169">
        <f>-(Results[[#This Row],[Away Final]]-Results[[#This Row],[Home Final]])</f>
        <v>-4</v>
      </c>
      <c r="J2169">
        <f>IF(Results[[#This Row],[Away_Actual]]&lt;Results[[#This Row],[away_spread]],1,0)</f>
        <v>0</v>
      </c>
    </row>
    <row r="2170" spans="1:10">
      <c r="A2170" s="17">
        <v>44931</v>
      </c>
      <c r="B2170" t="s">
        <v>188</v>
      </c>
      <c r="C2170">
        <v>80</v>
      </c>
      <c r="D2170">
        <v>240</v>
      </c>
      <c r="E2170" t="s">
        <v>83</v>
      </c>
      <c r="F2170">
        <v>92</v>
      </c>
      <c r="G2170">
        <v>-280</v>
      </c>
      <c r="H2170">
        <v>7</v>
      </c>
      <c r="I2170">
        <f>-(Results[[#This Row],[Away Final]]-Results[[#This Row],[Home Final]])</f>
        <v>12</v>
      </c>
      <c r="J2170">
        <f>IF(Results[[#This Row],[Away_Actual]]&lt;Results[[#This Row],[away_spread]],1,0)</f>
        <v>0</v>
      </c>
    </row>
    <row r="2171" spans="1:10">
      <c r="A2171" s="17">
        <v>44931</v>
      </c>
      <c r="C2171">
        <v>71</v>
      </c>
      <c r="D2171">
        <v>230</v>
      </c>
      <c r="E2171" t="s">
        <v>32</v>
      </c>
      <c r="F2171">
        <v>81</v>
      </c>
      <c r="G2171">
        <v>-270</v>
      </c>
      <c r="H2171">
        <v>6.5</v>
      </c>
      <c r="I2171">
        <f>-(Results[[#This Row],[Away Final]]-Results[[#This Row],[Home Final]])</f>
        <v>10</v>
      </c>
      <c r="J2171">
        <f>IF(Results[[#This Row],[Away_Actual]]&lt;Results[[#This Row],[away_spread]],1,0)</f>
        <v>0</v>
      </c>
    </row>
    <row r="2172" spans="1:10">
      <c r="A2172" s="17">
        <v>44931</v>
      </c>
      <c r="C2172">
        <v>66</v>
      </c>
      <c r="D2172">
        <v>-250</v>
      </c>
      <c r="E2172" t="s">
        <v>117</v>
      </c>
      <c r="F2172">
        <v>64</v>
      </c>
      <c r="G2172">
        <v>210</v>
      </c>
      <c r="H2172">
        <v>-6</v>
      </c>
      <c r="I2172">
        <f>-(Results[[#This Row],[Away Final]]-Results[[#This Row],[Home Final]])</f>
        <v>-2</v>
      </c>
      <c r="J2172">
        <f>IF(Results[[#This Row],[Away_Actual]]&lt;Results[[#This Row],[away_spread]],1,0)</f>
        <v>0</v>
      </c>
    </row>
    <row r="2173" spans="1:10">
      <c r="A2173" s="17">
        <v>44931</v>
      </c>
      <c r="B2173" t="s">
        <v>352</v>
      </c>
      <c r="C2173">
        <v>62</v>
      </c>
      <c r="D2173">
        <v>-150</v>
      </c>
      <c r="E2173" t="s">
        <v>400</v>
      </c>
      <c r="F2173">
        <v>60</v>
      </c>
      <c r="G2173">
        <v>130</v>
      </c>
      <c r="H2173">
        <v>-3</v>
      </c>
      <c r="I2173">
        <f>-(Results[[#This Row],[Away Final]]-Results[[#This Row],[Home Final]])</f>
        <v>-2</v>
      </c>
      <c r="J2173">
        <f>IF(Results[[#This Row],[Away_Actual]]&lt;Results[[#This Row],[away_spread]],1,0)</f>
        <v>0</v>
      </c>
    </row>
    <row r="2174" spans="1:10">
      <c r="A2174" s="17">
        <v>44931</v>
      </c>
      <c r="B2174" t="s">
        <v>30</v>
      </c>
      <c r="C2174">
        <v>58</v>
      </c>
      <c r="D2174">
        <v>-185</v>
      </c>
      <c r="F2174">
        <v>66</v>
      </c>
      <c r="G2174">
        <v>165</v>
      </c>
      <c r="H2174">
        <v>-4.5</v>
      </c>
      <c r="I2174">
        <f>-(Results[[#This Row],[Away Final]]-Results[[#This Row],[Home Final]])</f>
        <v>8</v>
      </c>
      <c r="J2174">
        <f>IF(Results[[#This Row],[Away_Actual]]&lt;Results[[#This Row],[away_spread]],1,0)</f>
        <v>0</v>
      </c>
    </row>
    <row r="2175" spans="1:10">
      <c r="A2175" s="17">
        <v>44931</v>
      </c>
      <c r="B2175" t="s">
        <v>183</v>
      </c>
      <c r="C2175">
        <v>72</v>
      </c>
      <c r="D2175">
        <v>135</v>
      </c>
      <c r="E2175" t="s">
        <v>118</v>
      </c>
      <c r="F2175">
        <v>68</v>
      </c>
      <c r="G2175">
        <v>-155</v>
      </c>
      <c r="H2175">
        <v>3</v>
      </c>
      <c r="I2175">
        <f>-(Results[[#This Row],[Away Final]]-Results[[#This Row],[Home Final]])</f>
        <v>-4</v>
      </c>
      <c r="J2175">
        <f>IF(Results[[#This Row],[Away_Actual]]&lt;Results[[#This Row],[away_spread]],1,0)</f>
        <v>1</v>
      </c>
    </row>
    <row r="2176" spans="1:10">
      <c r="A2176" s="17">
        <v>44931</v>
      </c>
      <c r="B2176" t="s">
        <v>29</v>
      </c>
      <c r="C2176">
        <v>61</v>
      </c>
      <c r="D2176">
        <v>130</v>
      </c>
      <c r="F2176">
        <v>75</v>
      </c>
      <c r="G2176">
        <v>-150</v>
      </c>
      <c r="H2176">
        <v>3</v>
      </c>
      <c r="I2176">
        <f>-(Results[[#This Row],[Away Final]]-Results[[#This Row],[Home Final]])</f>
        <v>14</v>
      </c>
      <c r="J2176">
        <f>IF(Results[[#This Row],[Away_Actual]]&lt;Results[[#This Row],[away_spread]],1,0)</f>
        <v>0</v>
      </c>
    </row>
    <row r="2177" spans="1:10">
      <c r="A2177" s="17">
        <v>44931</v>
      </c>
      <c r="B2177" t="s">
        <v>137</v>
      </c>
      <c r="C2177">
        <v>65</v>
      </c>
      <c r="D2177">
        <v>-115</v>
      </c>
      <c r="F2177">
        <v>68</v>
      </c>
      <c r="G2177">
        <v>-105</v>
      </c>
      <c r="H2177">
        <v>-1</v>
      </c>
      <c r="I2177">
        <f>-(Results[[#This Row],[Away Final]]-Results[[#This Row],[Home Final]])</f>
        <v>3</v>
      </c>
      <c r="J2177">
        <f>IF(Results[[#This Row],[Away_Actual]]&lt;Results[[#This Row],[away_spread]],1,0)</f>
        <v>0</v>
      </c>
    </row>
    <row r="2178" spans="1:10">
      <c r="A2178" s="17">
        <v>44931</v>
      </c>
      <c r="B2178" t="s">
        <v>25</v>
      </c>
      <c r="C2178">
        <v>45</v>
      </c>
      <c r="D2178">
        <v>290</v>
      </c>
      <c r="E2178" t="s">
        <v>368</v>
      </c>
      <c r="F2178">
        <v>63</v>
      </c>
      <c r="G2178">
        <v>-350</v>
      </c>
      <c r="H2178">
        <v>7</v>
      </c>
      <c r="I2178">
        <f>-(Results[[#This Row],[Away Final]]-Results[[#This Row],[Home Final]])</f>
        <v>18</v>
      </c>
      <c r="J2178">
        <f>IF(Results[[#This Row],[Away_Actual]]&lt;Results[[#This Row],[away_spread]],1,0)</f>
        <v>0</v>
      </c>
    </row>
    <row r="2179" spans="1:10">
      <c r="A2179" s="17">
        <v>44931</v>
      </c>
      <c r="C2179">
        <v>72</v>
      </c>
      <c r="D2179">
        <v>-500</v>
      </c>
      <c r="F2179">
        <v>75</v>
      </c>
      <c r="G2179">
        <v>400</v>
      </c>
      <c r="H2179">
        <v>-10</v>
      </c>
      <c r="I2179">
        <f>-(Results[[#This Row],[Away Final]]-Results[[#This Row],[Home Final]])</f>
        <v>3</v>
      </c>
      <c r="J2179">
        <f>IF(Results[[#This Row],[Away_Actual]]&lt;Results[[#This Row],[away_spread]],1,0)</f>
        <v>0</v>
      </c>
    </row>
    <row r="2180" spans="1:10">
      <c r="A2180" s="17">
        <v>44931</v>
      </c>
      <c r="B2180" t="s">
        <v>102</v>
      </c>
      <c r="C2180">
        <v>88</v>
      </c>
      <c r="D2180">
        <v>120</v>
      </c>
      <c r="E2180" t="s">
        <v>367</v>
      </c>
      <c r="F2180">
        <v>82</v>
      </c>
      <c r="G2180">
        <v>-140</v>
      </c>
      <c r="H2180">
        <v>2.5</v>
      </c>
      <c r="I2180">
        <f>-(Results[[#This Row],[Away Final]]-Results[[#This Row],[Home Final]])</f>
        <v>-6</v>
      </c>
      <c r="J2180">
        <f>IF(Results[[#This Row],[Away_Actual]]&lt;Results[[#This Row],[away_spread]],1,0)</f>
        <v>1</v>
      </c>
    </row>
    <row r="2181" spans="1:10">
      <c r="A2181" s="17">
        <v>44932</v>
      </c>
      <c r="B2181" t="s">
        <v>411</v>
      </c>
      <c r="C2181">
        <v>68</v>
      </c>
      <c r="D2181">
        <v>-600</v>
      </c>
      <c r="E2181" t="s">
        <v>63</v>
      </c>
      <c r="F2181">
        <v>49</v>
      </c>
      <c r="G2181">
        <v>450</v>
      </c>
      <c r="H2181">
        <v>-11</v>
      </c>
      <c r="I2181">
        <f>-(Results[[#This Row],[Away Final]]-Results[[#This Row],[Home Final]])</f>
        <v>-19</v>
      </c>
      <c r="J2181">
        <f>IF(Results[[#This Row],[Away_Actual]]&lt;Results[[#This Row],[away_spread]],1,0)</f>
        <v>1</v>
      </c>
    </row>
    <row r="2182" spans="1:10">
      <c r="A2182" s="17">
        <v>44932</v>
      </c>
      <c r="B2182" t="s">
        <v>247</v>
      </c>
      <c r="C2182">
        <v>64</v>
      </c>
      <c r="D2182">
        <v>115</v>
      </c>
      <c r="E2182" t="s">
        <v>245</v>
      </c>
      <c r="F2182">
        <v>57</v>
      </c>
      <c r="G2182">
        <v>-135</v>
      </c>
      <c r="H2182">
        <v>1</v>
      </c>
      <c r="I2182">
        <f>-(Results[[#This Row],[Away Final]]-Results[[#This Row],[Home Final]])</f>
        <v>-7</v>
      </c>
      <c r="J2182">
        <f>IF(Results[[#This Row],[Away_Actual]]&lt;Results[[#This Row],[away_spread]],1,0)</f>
        <v>1</v>
      </c>
    </row>
    <row r="2183" spans="1:10">
      <c r="A2183" s="17">
        <v>44932</v>
      </c>
      <c r="B2183" t="s">
        <v>248</v>
      </c>
      <c r="C2183">
        <v>72</v>
      </c>
      <c r="D2183">
        <v>-125</v>
      </c>
      <c r="E2183" t="s">
        <v>246</v>
      </c>
      <c r="F2183">
        <v>63</v>
      </c>
      <c r="G2183">
        <v>105</v>
      </c>
      <c r="H2183">
        <v>-1</v>
      </c>
      <c r="I2183">
        <f>-(Results[[#This Row],[Away Final]]-Results[[#This Row],[Home Final]])</f>
        <v>-9</v>
      </c>
      <c r="J2183">
        <f>IF(Results[[#This Row],[Away_Actual]]&lt;Results[[#This Row],[away_spread]],1,0)</f>
        <v>1</v>
      </c>
    </row>
    <row r="2184" spans="1:10">
      <c r="A2184" s="17">
        <v>44932</v>
      </c>
      <c r="B2184" t="s">
        <v>410</v>
      </c>
      <c r="C2184">
        <v>70</v>
      </c>
      <c r="D2184">
        <v>-120</v>
      </c>
      <c r="E2184" t="s">
        <v>64</v>
      </c>
      <c r="F2184">
        <v>68</v>
      </c>
      <c r="G2184">
        <v>100</v>
      </c>
      <c r="H2184">
        <v>-127.5</v>
      </c>
      <c r="I2184">
        <f>-(Results[[#This Row],[Away Final]]-Results[[#This Row],[Home Final]])</f>
        <v>-2</v>
      </c>
      <c r="J2184">
        <f>IF(Results[[#This Row],[Away_Actual]]&lt;Results[[#This Row],[away_spread]],1,0)</f>
        <v>0</v>
      </c>
    </row>
    <row r="2185" spans="1:10">
      <c r="A2185" s="17">
        <v>44932</v>
      </c>
      <c r="B2185" t="s">
        <v>218</v>
      </c>
      <c r="C2185">
        <v>70</v>
      </c>
      <c r="D2185">
        <v>-400</v>
      </c>
      <c r="E2185" t="s">
        <v>256</v>
      </c>
      <c r="F2185">
        <v>92</v>
      </c>
      <c r="G2185">
        <v>330</v>
      </c>
      <c r="H2185">
        <v>-8.5</v>
      </c>
      <c r="I2185">
        <f>-(Results[[#This Row],[Away Final]]-Results[[#This Row],[Home Final]])</f>
        <v>22</v>
      </c>
      <c r="J2185">
        <f>IF(Results[[#This Row],[Away_Actual]]&lt;Results[[#This Row],[away_spread]],1,0)</f>
        <v>0</v>
      </c>
    </row>
    <row r="2186" spans="1:10">
      <c r="A2186" s="17">
        <v>44932</v>
      </c>
      <c r="B2186" t="s">
        <v>276</v>
      </c>
      <c r="C2186">
        <v>63</v>
      </c>
      <c r="D2186">
        <v>145</v>
      </c>
      <c r="E2186" t="s">
        <v>278</v>
      </c>
      <c r="F2186">
        <v>70</v>
      </c>
      <c r="G2186">
        <v>-165</v>
      </c>
      <c r="H2186">
        <v>3.5</v>
      </c>
      <c r="I2186">
        <f>-(Results[[#This Row],[Away Final]]-Results[[#This Row],[Home Final]])</f>
        <v>7</v>
      </c>
      <c r="J2186">
        <f>IF(Results[[#This Row],[Away_Actual]]&lt;Results[[#This Row],[away_spread]],1,0)</f>
        <v>0</v>
      </c>
    </row>
    <row r="2187" spans="1:10">
      <c r="A2187" s="17">
        <v>44932</v>
      </c>
      <c r="B2187" t="s">
        <v>131</v>
      </c>
      <c r="C2187">
        <v>69</v>
      </c>
      <c r="D2187">
        <v>155</v>
      </c>
      <c r="E2187" t="s">
        <v>413</v>
      </c>
      <c r="F2187">
        <v>88</v>
      </c>
      <c r="G2187">
        <v>-175</v>
      </c>
      <c r="H2187">
        <v>3.5</v>
      </c>
      <c r="I2187">
        <f>-(Results[[#This Row],[Away Final]]-Results[[#This Row],[Home Final]])</f>
        <v>19</v>
      </c>
      <c r="J2187">
        <f>IF(Results[[#This Row],[Away_Actual]]&lt;Results[[#This Row],[away_spread]],1,0)</f>
        <v>0</v>
      </c>
    </row>
    <row r="2188" spans="1:10">
      <c r="A2188" s="17">
        <v>44932</v>
      </c>
      <c r="B2188" t="s">
        <v>412</v>
      </c>
      <c r="C2188">
        <v>81</v>
      </c>
      <c r="D2188">
        <v>950</v>
      </c>
      <c r="E2188" t="s">
        <v>132</v>
      </c>
      <c r="F2188">
        <v>77</v>
      </c>
      <c r="G2188">
        <v>-1800</v>
      </c>
      <c r="H2188">
        <v>16.5</v>
      </c>
      <c r="I2188">
        <f>-(Results[[#This Row],[Away Final]]-Results[[#This Row],[Home Final]])</f>
        <v>-4</v>
      </c>
      <c r="J2188">
        <f>IF(Results[[#This Row],[Away_Actual]]&lt;Results[[#This Row],[away_spread]],1,0)</f>
        <v>1</v>
      </c>
    </row>
    <row r="2189" spans="1:10">
      <c r="A2189" s="17">
        <v>44932</v>
      </c>
      <c r="B2189" t="s">
        <v>397</v>
      </c>
      <c r="C2189">
        <v>64</v>
      </c>
      <c r="D2189">
        <v>230</v>
      </c>
      <c r="E2189" t="s">
        <v>144</v>
      </c>
      <c r="F2189">
        <v>63</v>
      </c>
      <c r="G2189">
        <v>-270</v>
      </c>
      <c r="H2189">
        <v>7</v>
      </c>
      <c r="I2189">
        <f>-(Results[[#This Row],[Away Final]]-Results[[#This Row],[Home Final]])</f>
        <v>-1</v>
      </c>
      <c r="J2189">
        <f>IF(Results[[#This Row],[Away_Actual]]&lt;Results[[#This Row],[away_spread]],1,0)</f>
        <v>1</v>
      </c>
    </row>
    <row r="2190" spans="1:10">
      <c r="A2190" s="17">
        <v>44932</v>
      </c>
      <c r="B2190" t="s">
        <v>279</v>
      </c>
      <c r="C2190">
        <v>74</v>
      </c>
      <c r="D2190">
        <v>900</v>
      </c>
      <c r="E2190" t="s">
        <v>274</v>
      </c>
      <c r="F2190">
        <v>102</v>
      </c>
      <c r="G2190">
        <v>-1600</v>
      </c>
      <c r="H2190">
        <v>16</v>
      </c>
      <c r="I2190">
        <f>-(Results[[#This Row],[Away Final]]-Results[[#This Row],[Home Final]])</f>
        <v>28</v>
      </c>
      <c r="J2190">
        <f>IF(Results[[#This Row],[Away_Actual]]&lt;Results[[#This Row],[away_spread]],1,0)</f>
        <v>0</v>
      </c>
    </row>
    <row r="2191" spans="1:10">
      <c r="A2191" s="17">
        <v>44932</v>
      </c>
      <c r="B2191" t="s">
        <v>243</v>
      </c>
      <c r="C2191">
        <v>77</v>
      </c>
      <c r="D2191">
        <v>140</v>
      </c>
      <c r="E2191" t="s">
        <v>241</v>
      </c>
      <c r="F2191">
        <v>69</v>
      </c>
      <c r="G2191">
        <v>-160</v>
      </c>
      <c r="H2191">
        <v>3.5</v>
      </c>
      <c r="I2191">
        <f>-(Results[[#This Row],[Away Final]]-Results[[#This Row],[Home Final]])</f>
        <v>-8</v>
      </c>
      <c r="J2191">
        <f>IF(Results[[#This Row],[Away_Actual]]&lt;Results[[#This Row],[away_spread]],1,0)</f>
        <v>1</v>
      </c>
    </row>
    <row r="2192" spans="1:10">
      <c r="A2192" s="17">
        <v>44932</v>
      </c>
      <c r="B2192" t="s">
        <v>420</v>
      </c>
      <c r="C2192">
        <v>84</v>
      </c>
      <c r="D2192">
        <v>-750</v>
      </c>
      <c r="E2192" t="s">
        <v>249</v>
      </c>
      <c r="F2192">
        <v>57</v>
      </c>
      <c r="G2192">
        <v>525</v>
      </c>
      <c r="H2192">
        <v>-11.5</v>
      </c>
      <c r="I2192">
        <f>-(Results[[#This Row],[Away Final]]-Results[[#This Row],[Home Final]])</f>
        <v>-27</v>
      </c>
      <c r="J2192">
        <f>IF(Results[[#This Row],[Away_Actual]]&lt;Results[[#This Row],[away_spread]],1,0)</f>
        <v>1</v>
      </c>
    </row>
    <row r="2193" spans="1:10">
      <c r="A2193" s="17">
        <v>44932</v>
      </c>
      <c r="B2193" t="s">
        <v>398</v>
      </c>
      <c r="C2193">
        <v>85</v>
      </c>
      <c r="D2193">
        <v>175</v>
      </c>
      <c r="E2193" t="s">
        <v>173</v>
      </c>
      <c r="F2193">
        <v>90</v>
      </c>
      <c r="G2193">
        <v>-200</v>
      </c>
      <c r="H2193">
        <v>5</v>
      </c>
      <c r="I2193">
        <f>-(Results[[#This Row],[Away Final]]-Results[[#This Row],[Home Final]])</f>
        <v>5</v>
      </c>
      <c r="J2193">
        <f>IF(Results[[#This Row],[Away_Actual]]&lt;Results[[#This Row],[away_spread]],1,0)</f>
        <v>0</v>
      </c>
    </row>
    <row r="2194" spans="1:10">
      <c r="A2194" s="17">
        <v>44932</v>
      </c>
      <c r="B2194" t="s">
        <v>244</v>
      </c>
      <c r="C2194">
        <v>60</v>
      </c>
      <c r="D2194">
        <v>265</v>
      </c>
      <c r="E2194" t="s">
        <v>242</v>
      </c>
      <c r="F2194">
        <v>70</v>
      </c>
      <c r="G2194">
        <v>-320</v>
      </c>
      <c r="H2194">
        <v>7.5</v>
      </c>
      <c r="I2194">
        <f>-(Results[[#This Row],[Away Final]]-Results[[#This Row],[Home Final]])</f>
        <v>10</v>
      </c>
      <c r="J2194">
        <f>IF(Results[[#This Row],[Away_Actual]]&lt;Results[[#This Row],[away_spread]],1,0)</f>
        <v>0</v>
      </c>
    </row>
    <row r="2195" spans="1:10">
      <c r="A2195" s="17">
        <v>44933</v>
      </c>
      <c r="B2195" t="s">
        <v>213</v>
      </c>
      <c r="C2195">
        <v>48</v>
      </c>
      <c r="D2195">
        <v>330</v>
      </c>
      <c r="E2195" t="s">
        <v>146</v>
      </c>
      <c r="F2195">
        <v>67</v>
      </c>
      <c r="G2195">
        <v>-400</v>
      </c>
      <c r="H2195">
        <v>9</v>
      </c>
      <c r="I2195">
        <f>-(Results[[#This Row],[Away Final]]-Results[[#This Row],[Home Final]])</f>
        <v>19</v>
      </c>
      <c r="J2195">
        <f>IF(Results[[#This Row],[Away_Actual]]&lt;Results[[#This Row],[away_spread]],1,0)</f>
        <v>0</v>
      </c>
    </row>
    <row r="2196" spans="1:10">
      <c r="A2196" s="17">
        <v>44933</v>
      </c>
      <c r="B2196" t="s">
        <v>30</v>
      </c>
      <c r="C2196">
        <v>70</v>
      </c>
      <c r="D2196">
        <v>320</v>
      </c>
      <c r="F2196">
        <v>78</v>
      </c>
      <c r="G2196">
        <v>-380</v>
      </c>
      <c r="H2196">
        <v>8</v>
      </c>
      <c r="I2196">
        <f>-(Results[[#This Row],[Away Final]]-Results[[#This Row],[Home Final]])</f>
        <v>8</v>
      </c>
      <c r="J2196">
        <f>IF(Results[[#This Row],[Away_Actual]]&lt;Results[[#This Row],[away_spread]],1,0)</f>
        <v>0</v>
      </c>
    </row>
    <row r="2197" spans="1:10">
      <c r="A2197" s="17">
        <v>44933</v>
      </c>
      <c r="B2197" t="s">
        <v>204</v>
      </c>
      <c r="C2197">
        <v>79</v>
      </c>
      <c r="D2197">
        <v>100</v>
      </c>
      <c r="E2197" t="s">
        <v>191</v>
      </c>
      <c r="F2197">
        <v>74</v>
      </c>
      <c r="G2197">
        <v>-120</v>
      </c>
      <c r="H2197">
        <v>141</v>
      </c>
      <c r="I2197">
        <f>-(Results[[#This Row],[Away Final]]-Results[[#This Row],[Home Final]])</f>
        <v>-5</v>
      </c>
      <c r="J2197">
        <f>IF(Results[[#This Row],[Away_Actual]]&lt;Results[[#This Row],[away_spread]],1,0)</f>
        <v>1</v>
      </c>
    </row>
    <row r="2198" spans="1:10">
      <c r="A2198" s="17">
        <v>44933</v>
      </c>
      <c r="B2198" t="s">
        <v>686</v>
      </c>
      <c r="C2198">
        <v>68</v>
      </c>
      <c r="D2198">
        <v>310</v>
      </c>
      <c r="E2198" t="s">
        <v>32</v>
      </c>
      <c r="F2198">
        <v>80</v>
      </c>
      <c r="G2198">
        <v>-370</v>
      </c>
      <c r="H2198">
        <v>8</v>
      </c>
      <c r="I2198">
        <f>-(Results[[#This Row],[Away Final]]-Results[[#This Row],[Home Final]])</f>
        <v>12</v>
      </c>
      <c r="J2198">
        <f>IF(Results[[#This Row],[Away_Actual]]&lt;Results[[#This Row],[away_spread]],1,0)</f>
        <v>0</v>
      </c>
    </row>
    <row r="2199" spans="1:10">
      <c r="A2199" s="17">
        <v>44933</v>
      </c>
      <c r="B2199" t="s">
        <v>206</v>
      </c>
      <c r="C2199">
        <v>80</v>
      </c>
      <c r="D2199">
        <v>290</v>
      </c>
      <c r="E2199" t="s">
        <v>141</v>
      </c>
      <c r="F2199">
        <v>75</v>
      </c>
      <c r="G2199">
        <v>-350</v>
      </c>
      <c r="H2199">
        <v>7</v>
      </c>
      <c r="I2199">
        <f>-(Results[[#This Row],[Away Final]]-Results[[#This Row],[Home Final]])</f>
        <v>-5</v>
      </c>
      <c r="J2199">
        <f>IF(Results[[#This Row],[Away_Actual]]&lt;Results[[#This Row],[away_spread]],1,0)</f>
        <v>1</v>
      </c>
    </row>
    <row r="2200" spans="1:10">
      <c r="A2200" s="17">
        <v>44933</v>
      </c>
      <c r="B2200" t="s">
        <v>103</v>
      </c>
      <c r="C2200">
        <v>73</v>
      </c>
      <c r="D2200">
        <v>200</v>
      </c>
      <c r="E2200" t="s">
        <v>125</v>
      </c>
      <c r="F2200">
        <v>69</v>
      </c>
      <c r="G2200">
        <v>-240</v>
      </c>
      <c r="H2200">
        <v>5.5</v>
      </c>
      <c r="I2200">
        <f>-(Results[[#This Row],[Away Final]]-Results[[#This Row],[Home Final]])</f>
        <v>-4</v>
      </c>
      <c r="J2200">
        <f>IF(Results[[#This Row],[Away_Actual]]&lt;Results[[#This Row],[away_spread]],1,0)</f>
        <v>1</v>
      </c>
    </row>
    <row r="2201" spans="1:10">
      <c r="A2201" s="17">
        <v>44933</v>
      </c>
      <c r="B2201" t="s">
        <v>48</v>
      </c>
      <c r="C2201">
        <v>68</v>
      </c>
      <c r="D2201">
        <v>190</v>
      </c>
      <c r="E2201" t="s">
        <v>305</v>
      </c>
      <c r="F2201">
        <v>63</v>
      </c>
      <c r="G2201">
        <v>-220</v>
      </c>
      <c r="H2201">
        <v>5</v>
      </c>
      <c r="I2201">
        <f>-(Results[[#This Row],[Away Final]]-Results[[#This Row],[Home Final]])</f>
        <v>-5</v>
      </c>
      <c r="J2201">
        <f>IF(Results[[#This Row],[Away_Actual]]&lt;Results[[#This Row],[away_spread]],1,0)</f>
        <v>1</v>
      </c>
    </row>
    <row r="2202" spans="1:10">
      <c r="A2202" s="17">
        <v>44933</v>
      </c>
      <c r="B2202" t="s">
        <v>165</v>
      </c>
      <c r="C2202">
        <v>71</v>
      </c>
      <c r="D2202">
        <v>450</v>
      </c>
      <c r="E2202" t="s">
        <v>28</v>
      </c>
      <c r="F2202">
        <v>62</v>
      </c>
      <c r="G2202">
        <v>-600</v>
      </c>
      <c r="H2202">
        <v>11</v>
      </c>
      <c r="I2202">
        <f>-(Results[[#This Row],[Away Final]]-Results[[#This Row],[Home Final]])</f>
        <v>-9</v>
      </c>
      <c r="J2202">
        <f>IF(Results[[#This Row],[Away_Actual]]&lt;Results[[#This Row],[away_spread]],1,0)</f>
        <v>1</v>
      </c>
    </row>
    <row r="2203" spans="1:10">
      <c r="A2203" s="17">
        <v>44933</v>
      </c>
      <c r="B2203" t="s">
        <v>182</v>
      </c>
      <c r="C2203">
        <v>75</v>
      </c>
      <c r="D2203">
        <v>-500</v>
      </c>
      <c r="E2203" t="s">
        <v>117</v>
      </c>
      <c r="F2203">
        <v>61</v>
      </c>
      <c r="G2203">
        <v>400</v>
      </c>
      <c r="H2203">
        <v>-10.5</v>
      </c>
      <c r="I2203">
        <f>-(Results[[#This Row],[Away Final]]-Results[[#This Row],[Home Final]])</f>
        <v>-14</v>
      </c>
      <c r="J2203">
        <f>IF(Results[[#This Row],[Away_Actual]]&lt;Results[[#This Row],[away_spread]],1,0)</f>
        <v>1</v>
      </c>
    </row>
    <row r="2204" spans="1:10">
      <c r="A2204" s="17">
        <v>44933</v>
      </c>
      <c r="B2204" t="s">
        <v>370</v>
      </c>
      <c r="C2204">
        <v>71</v>
      </c>
      <c r="D2204">
        <v>800</v>
      </c>
      <c r="E2204" t="s">
        <v>371</v>
      </c>
      <c r="F2204">
        <v>74</v>
      </c>
      <c r="G2204">
        <v>-1400</v>
      </c>
      <c r="H2204">
        <v>14.5</v>
      </c>
      <c r="I2204">
        <f>-(Results[[#This Row],[Away Final]]-Results[[#This Row],[Home Final]])</f>
        <v>3</v>
      </c>
      <c r="J2204">
        <f>IF(Results[[#This Row],[Away_Actual]]&lt;Results[[#This Row],[away_spread]],1,0)</f>
        <v>1</v>
      </c>
    </row>
    <row r="2205" spans="1:10">
      <c r="A2205" s="17">
        <v>44933</v>
      </c>
      <c r="B2205" t="s">
        <v>147</v>
      </c>
      <c r="C2205">
        <v>70</v>
      </c>
      <c r="D2205">
        <v>265</v>
      </c>
      <c r="E2205" t="s">
        <v>380</v>
      </c>
      <c r="F2205">
        <v>87</v>
      </c>
      <c r="G2205">
        <v>-320</v>
      </c>
      <c r="H2205">
        <v>7.5</v>
      </c>
      <c r="I2205">
        <f>-(Results[[#This Row],[Away Final]]-Results[[#This Row],[Home Final]])</f>
        <v>17</v>
      </c>
      <c r="J2205">
        <f>IF(Results[[#This Row],[Away_Actual]]&lt;Results[[#This Row],[away_spread]],1,0)</f>
        <v>0</v>
      </c>
    </row>
    <row r="2206" spans="1:10">
      <c r="A2206" s="17">
        <v>44933</v>
      </c>
      <c r="B2206" t="s">
        <v>92</v>
      </c>
      <c r="C2206">
        <v>69</v>
      </c>
      <c r="D2206">
        <v>100</v>
      </c>
      <c r="E2206" t="s">
        <v>91</v>
      </c>
      <c r="F2206">
        <v>62</v>
      </c>
      <c r="G2206">
        <v>-120</v>
      </c>
      <c r="H2206">
        <v>1</v>
      </c>
      <c r="I2206">
        <f>-(Results[[#This Row],[Away Final]]-Results[[#This Row],[Home Final]])</f>
        <v>-7</v>
      </c>
      <c r="J2206">
        <f>IF(Results[[#This Row],[Away_Actual]]&lt;Results[[#This Row],[away_spread]],1,0)</f>
        <v>1</v>
      </c>
    </row>
    <row r="2207" spans="1:10">
      <c r="A2207" s="17">
        <v>44933</v>
      </c>
      <c r="B2207" t="s">
        <v>212</v>
      </c>
      <c r="C2207">
        <v>70</v>
      </c>
      <c r="D2207">
        <v>185</v>
      </c>
      <c r="E2207" t="s">
        <v>199</v>
      </c>
      <c r="F2207">
        <v>61</v>
      </c>
      <c r="G2207">
        <v>-215</v>
      </c>
      <c r="H2207">
        <v>5</v>
      </c>
      <c r="I2207">
        <f>-(Results[[#This Row],[Away Final]]-Results[[#This Row],[Home Final]])</f>
        <v>-9</v>
      </c>
      <c r="J2207">
        <f>IF(Results[[#This Row],[Away_Actual]]&lt;Results[[#This Row],[away_spread]],1,0)</f>
        <v>1</v>
      </c>
    </row>
    <row r="2208" spans="1:10">
      <c r="A2208" s="17">
        <v>44933</v>
      </c>
      <c r="C2208">
        <v>43</v>
      </c>
      <c r="D2208">
        <v>1000</v>
      </c>
      <c r="E2208" t="s">
        <v>682</v>
      </c>
      <c r="F2208">
        <v>85</v>
      </c>
      <c r="G2208">
        <v>-2000</v>
      </c>
      <c r="H2208">
        <v>17</v>
      </c>
      <c r="I2208">
        <f>-(Results[[#This Row],[Away Final]]-Results[[#This Row],[Home Final]])</f>
        <v>42</v>
      </c>
      <c r="J2208">
        <f>IF(Results[[#This Row],[Away_Actual]]&lt;Results[[#This Row],[away_spread]],1,0)</f>
        <v>0</v>
      </c>
    </row>
    <row r="2209" spans="1:10">
      <c r="A2209" s="17">
        <v>44933</v>
      </c>
      <c r="B2209" t="s">
        <v>219</v>
      </c>
      <c r="C2209">
        <v>51</v>
      </c>
      <c r="D2209">
        <v>170</v>
      </c>
      <c r="E2209" t="s">
        <v>46</v>
      </c>
      <c r="F2209">
        <v>76</v>
      </c>
      <c r="G2209">
        <v>-190</v>
      </c>
      <c r="H2209">
        <v>4.5</v>
      </c>
      <c r="I2209">
        <f>-(Results[[#This Row],[Away Final]]-Results[[#This Row],[Home Final]])</f>
        <v>25</v>
      </c>
      <c r="J2209">
        <f>IF(Results[[#This Row],[Away_Actual]]&lt;Results[[#This Row],[away_spread]],1,0)</f>
        <v>0</v>
      </c>
    </row>
    <row r="2210" spans="1:10">
      <c r="A2210" s="17">
        <v>44933</v>
      </c>
      <c r="B2210" t="s">
        <v>216</v>
      </c>
      <c r="C2210">
        <v>45</v>
      </c>
      <c r="D2210">
        <v>400</v>
      </c>
      <c r="E2210" t="s">
        <v>82</v>
      </c>
      <c r="F2210">
        <v>68</v>
      </c>
      <c r="G2210">
        <v>-500</v>
      </c>
      <c r="H2210">
        <v>9</v>
      </c>
      <c r="I2210">
        <f>-(Results[[#This Row],[Away Final]]-Results[[#This Row],[Home Final]])</f>
        <v>23</v>
      </c>
      <c r="J2210">
        <f>IF(Results[[#This Row],[Away_Actual]]&lt;Results[[#This Row],[away_spread]],1,0)</f>
        <v>0</v>
      </c>
    </row>
    <row r="2211" spans="1:10">
      <c r="A2211" s="17">
        <v>44933</v>
      </c>
      <c r="B2211" t="s">
        <v>625</v>
      </c>
      <c r="C2211">
        <v>71</v>
      </c>
      <c r="D2211">
        <v>800</v>
      </c>
      <c r="E2211" t="s">
        <v>371</v>
      </c>
      <c r="F2211">
        <v>74</v>
      </c>
      <c r="G2211">
        <v>-1400</v>
      </c>
      <c r="H2211">
        <v>14.5</v>
      </c>
      <c r="I2211">
        <f>-(Results[[#This Row],[Away Final]]-Results[[#This Row],[Home Final]])</f>
        <v>3</v>
      </c>
      <c r="J2211">
        <f>IF(Results[[#This Row],[Away_Actual]]&lt;Results[[#This Row],[away_spread]],1,0)</f>
        <v>1</v>
      </c>
    </row>
    <row r="2212" spans="1:10">
      <c r="A2212" s="17">
        <v>44933</v>
      </c>
      <c r="B2212" t="s">
        <v>270</v>
      </c>
      <c r="C2212">
        <v>59</v>
      </c>
      <c r="D2212">
        <v>120</v>
      </c>
      <c r="E2212" t="s">
        <v>38</v>
      </c>
      <c r="F2212">
        <v>72</v>
      </c>
      <c r="G2212">
        <v>-140</v>
      </c>
      <c r="H2212">
        <v>2.5</v>
      </c>
      <c r="I2212">
        <f>-(Results[[#This Row],[Away Final]]-Results[[#This Row],[Home Final]])</f>
        <v>13</v>
      </c>
      <c r="J2212">
        <f>IF(Results[[#This Row],[Away_Actual]]&lt;Results[[#This Row],[away_spread]],1,0)</f>
        <v>0</v>
      </c>
    </row>
    <row r="2213" spans="1:10">
      <c r="A2213" s="17">
        <v>44933</v>
      </c>
      <c r="B2213" t="s">
        <v>186</v>
      </c>
      <c r="C2213">
        <v>68</v>
      </c>
      <c r="D2213">
        <v>-210</v>
      </c>
      <c r="E2213" t="s">
        <v>377</v>
      </c>
      <c r="F2213">
        <v>48</v>
      </c>
      <c r="G2213">
        <v>180</v>
      </c>
      <c r="H2213">
        <v>-5</v>
      </c>
      <c r="I2213">
        <f>-(Results[[#This Row],[Away Final]]-Results[[#This Row],[Home Final]])</f>
        <v>-20</v>
      </c>
      <c r="J2213">
        <f>IF(Results[[#This Row],[Away_Actual]]&lt;Results[[#This Row],[away_spread]],1,0)</f>
        <v>1</v>
      </c>
    </row>
    <row r="2214" spans="1:10">
      <c r="A2214" s="17">
        <v>44933</v>
      </c>
      <c r="B2214" t="s">
        <v>43</v>
      </c>
      <c r="C2214">
        <v>56</v>
      </c>
      <c r="D2214">
        <v>190</v>
      </c>
      <c r="E2214" t="s">
        <v>338</v>
      </c>
      <c r="F2214">
        <v>69</v>
      </c>
      <c r="G2214">
        <v>-220</v>
      </c>
      <c r="H2214">
        <v>5.5</v>
      </c>
      <c r="I2214">
        <f>-(Results[[#This Row],[Away Final]]-Results[[#This Row],[Home Final]])</f>
        <v>13</v>
      </c>
      <c r="J2214">
        <f>IF(Results[[#This Row],[Away_Actual]]&lt;Results[[#This Row],[away_spread]],1,0)</f>
        <v>0</v>
      </c>
    </row>
    <row r="2215" spans="1:10">
      <c r="A2215" s="17">
        <v>44933</v>
      </c>
      <c r="B2215" t="s">
        <v>322</v>
      </c>
      <c r="C2215">
        <v>73</v>
      </c>
      <c r="D2215">
        <v>125</v>
      </c>
      <c r="E2215" t="s">
        <v>320</v>
      </c>
      <c r="F2215">
        <v>75</v>
      </c>
      <c r="G2215">
        <v>-145</v>
      </c>
      <c r="H2215">
        <v>3</v>
      </c>
      <c r="I2215">
        <f>-(Results[[#This Row],[Away Final]]-Results[[#This Row],[Home Final]])</f>
        <v>2</v>
      </c>
      <c r="J2215">
        <f>IF(Results[[#This Row],[Away_Actual]]&lt;Results[[#This Row],[away_spread]],1,0)</f>
        <v>1</v>
      </c>
    </row>
    <row r="2216" spans="1:10">
      <c r="A2216" s="17">
        <v>44933</v>
      </c>
      <c r="B2216" t="s">
        <v>412</v>
      </c>
      <c r="C2216">
        <v>70</v>
      </c>
      <c r="D2216">
        <v>245</v>
      </c>
      <c r="E2216" t="s">
        <v>64</v>
      </c>
      <c r="F2216">
        <v>77</v>
      </c>
      <c r="G2216">
        <v>-290</v>
      </c>
      <c r="H2216">
        <v>6.5</v>
      </c>
      <c r="I2216">
        <f>-(Results[[#This Row],[Away Final]]-Results[[#This Row],[Home Final]])</f>
        <v>7</v>
      </c>
      <c r="J2216">
        <f>IF(Results[[#This Row],[Away_Actual]]&lt;Results[[#This Row],[away_spread]],1,0)</f>
        <v>0</v>
      </c>
    </row>
    <row r="2217" spans="1:10">
      <c r="A2217" s="17">
        <v>44933</v>
      </c>
      <c r="B2217" t="s">
        <v>411</v>
      </c>
      <c r="C2217">
        <v>75</v>
      </c>
      <c r="D2217">
        <v>140</v>
      </c>
      <c r="E2217" t="s">
        <v>413</v>
      </c>
      <c r="F2217">
        <v>68</v>
      </c>
      <c r="G2217">
        <v>-160</v>
      </c>
      <c r="H2217">
        <v>3</v>
      </c>
      <c r="I2217">
        <f>-(Results[[#This Row],[Away Final]]-Results[[#This Row],[Home Final]])</f>
        <v>-7</v>
      </c>
      <c r="J2217">
        <f>IF(Results[[#This Row],[Away_Actual]]&lt;Results[[#This Row],[away_spread]],1,0)</f>
        <v>1</v>
      </c>
    </row>
    <row r="2218" spans="1:10">
      <c r="A2218" s="17">
        <v>44933</v>
      </c>
      <c r="B2218" t="s">
        <v>67</v>
      </c>
      <c r="C2218">
        <v>56</v>
      </c>
      <c r="D2218">
        <v>-155</v>
      </c>
      <c r="F2218">
        <v>51</v>
      </c>
      <c r="G2218">
        <v>135</v>
      </c>
      <c r="H2218">
        <v>-3</v>
      </c>
      <c r="I2218">
        <f>-(Results[[#This Row],[Away Final]]-Results[[#This Row],[Home Final]])</f>
        <v>-5</v>
      </c>
      <c r="J2218">
        <f>IF(Results[[#This Row],[Away_Actual]]&lt;Results[[#This Row],[away_spread]],1,0)</f>
        <v>1</v>
      </c>
    </row>
    <row r="2219" spans="1:10">
      <c r="A2219" s="17">
        <v>44933</v>
      </c>
      <c r="B2219" t="s">
        <v>188</v>
      </c>
      <c r="C2219">
        <v>74</v>
      </c>
      <c r="D2219">
        <v>-120</v>
      </c>
      <c r="E2219" t="s">
        <v>190</v>
      </c>
      <c r="F2219">
        <v>58</v>
      </c>
      <c r="G2219">
        <v>100</v>
      </c>
      <c r="H2219">
        <v>-1</v>
      </c>
      <c r="I2219">
        <f>-(Results[[#This Row],[Away Final]]-Results[[#This Row],[Home Final]])</f>
        <v>-16</v>
      </c>
      <c r="J2219">
        <f>IF(Results[[#This Row],[Away_Actual]]&lt;Results[[#This Row],[away_spread]],1,0)</f>
        <v>1</v>
      </c>
    </row>
    <row r="2220" spans="1:10">
      <c r="A2220" s="17">
        <v>44933</v>
      </c>
      <c r="B2220" t="s">
        <v>280</v>
      </c>
      <c r="C2220">
        <v>79</v>
      </c>
      <c r="D2220">
        <v>-155</v>
      </c>
      <c r="E2220" t="s">
        <v>108</v>
      </c>
      <c r="F2220">
        <v>88</v>
      </c>
      <c r="G2220">
        <v>135</v>
      </c>
      <c r="H2220">
        <v>-3</v>
      </c>
      <c r="I2220">
        <f>-(Results[[#This Row],[Away Final]]-Results[[#This Row],[Home Final]])</f>
        <v>9</v>
      </c>
      <c r="J2220">
        <f>IF(Results[[#This Row],[Away_Actual]]&lt;Results[[#This Row],[away_spread]],1,0)</f>
        <v>0</v>
      </c>
    </row>
    <row r="2221" spans="1:10">
      <c r="A2221" s="17">
        <v>44933</v>
      </c>
      <c r="B2221" t="s">
        <v>130</v>
      </c>
      <c r="C2221">
        <v>64</v>
      </c>
      <c r="D2221">
        <v>400</v>
      </c>
      <c r="E2221" t="s">
        <v>58</v>
      </c>
      <c r="F2221">
        <v>82</v>
      </c>
      <c r="G2221">
        <v>-500</v>
      </c>
      <c r="H2221">
        <v>10</v>
      </c>
      <c r="I2221">
        <f>-(Results[[#This Row],[Away Final]]-Results[[#This Row],[Home Final]])</f>
        <v>18</v>
      </c>
      <c r="J2221">
        <f>IF(Results[[#This Row],[Away_Actual]]&lt;Results[[#This Row],[away_spread]],1,0)</f>
        <v>0</v>
      </c>
    </row>
    <row r="2222" spans="1:10">
      <c r="A2222" s="17">
        <v>44933</v>
      </c>
      <c r="C2222">
        <v>68</v>
      </c>
      <c r="D2222">
        <v>400</v>
      </c>
      <c r="E2222" t="s">
        <v>118</v>
      </c>
      <c r="F2222">
        <v>75</v>
      </c>
      <c r="G2222">
        <v>-500</v>
      </c>
      <c r="H2222">
        <v>10</v>
      </c>
      <c r="I2222">
        <f>-(Results[[#This Row],[Away Final]]-Results[[#This Row],[Home Final]])</f>
        <v>7</v>
      </c>
      <c r="J2222">
        <f>IF(Results[[#This Row],[Away_Actual]]&lt;Results[[#This Row],[away_spread]],1,0)</f>
        <v>1</v>
      </c>
    </row>
    <row r="2223" spans="1:10">
      <c r="A2223" s="17">
        <v>44933</v>
      </c>
      <c r="B2223" t="s">
        <v>286</v>
      </c>
      <c r="C2223">
        <v>97</v>
      </c>
      <c r="D2223">
        <v>260</v>
      </c>
      <c r="E2223" t="s">
        <v>47</v>
      </c>
      <c r="F2223">
        <v>95</v>
      </c>
      <c r="G2223">
        <v>-310</v>
      </c>
      <c r="H2223">
        <v>7.5</v>
      </c>
      <c r="I2223">
        <f>-(Results[[#This Row],[Away Final]]-Results[[#This Row],[Home Final]])</f>
        <v>-2</v>
      </c>
      <c r="J2223">
        <f>IF(Results[[#This Row],[Away_Actual]]&lt;Results[[#This Row],[away_spread]],1,0)</f>
        <v>1</v>
      </c>
    </row>
    <row r="2224" spans="1:10">
      <c r="A2224" s="17">
        <v>44933</v>
      </c>
      <c r="B2224" t="s">
        <v>332</v>
      </c>
      <c r="C2224">
        <v>57</v>
      </c>
      <c r="D2224">
        <v>375</v>
      </c>
      <c r="E2224" t="s">
        <v>258</v>
      </c>
      <c r="F2224">
        <v>77</v>
      </c>
      <c r="G2224">
        <v>-450</v>
      </c>
      <c r="H2224">
        <v>10</v>
      </c>
      <c r="I2224">
        <f>-(Results[[#This Row],[Away Final]]-Results[[#This Row],[Home Final]])</f>
        <v>20</v>
      </c>
      <c r="J2224">
        <f>IF(Results[[#This Row],[Away_Actual]]&lt;Results[[#This Row],[away_spread]],1,0)</f>
        <v>0</v>
      </c>
    </row>
    <row r="2225" spans="1:10">
      <c r="A2225" s="17">
        <v>44933</v>
      </c>
      <c r="B2225" t="s">
        <v>217</v>
      </c>
      <c r="C2225">
        <v>70</v>
      </c>
      <c r="D2225">
        <v>180</v>
      </c>
      <c r="E2225" t="s">
        <v>179</v>
      </c>
      <c r="F2225">
        <v>60</v>
      </c>
      <c r="G2225">
        <v>-210</v>
      </c>
      <c r="H2225">
        <v>4.5</v>
      </c>
      <c r="I2225">
        <f>-(Results[[#This Row],[Away Final]]-Results[[#This Row],[Home Final]])</f>
        <v>-10</v>
      </c>
      <c r="J2225">
        <f>IF(Results[[#This Row],[Away_Actual]]&lt;Results[[#This Row],[away_spread]],1,0)</f>
        <v>1</v>
      </c>
    </row>
    <row r="2226" spans="1:10">
      <c r="A2226" s="17">
        <v>44933</v>
      </c>
      <c r="B2226" t="s">
        <v>137</v>
      </c>
      <c r="C2226">
        <v>74</v>
      </c>
      <c r="D2226">
        <v>125</v>
      </c>
      <c r="E2226" t="s">
        <v>164</v>
      </c>
      <c r="F2226">
        <v>72</v>
      </c>
      <c r="G2226">
        <v>-145</v>
      </c>
      <c r="H2226">
        <v>2.5</v>
      </c>
      <c r="I2226">
        <f>-(Results[[#This Row],[Away Final]]-Results[[#This Row],[Home Final]])</f>
        <v>-2</v>
      </c>
      <c r="J2226">
        <f>IF(Results[[#This Row],[Away_Actual]]&lt;Results[[#This Row],[away_spread]],1,0)</f>
        <v>1</v>
      </c>
    </row>
    <row r="2227" spans="1:10">
      <c r="A2227" s="17">
        <v>44933</v>
      </c>
      <c r="B2227" t="s">
        <v>131</v>
      </c>
      <c r="C2227">
        <v>84</v>
      </c>
      <c r="D2227">
        <v>-375</v>
      </c>
      <c r="E2227" t="s">
        <v>63</v>
      </c>
      <c r="F2227">
        <v>55</v>
      </c>
      <c r="G2227">
        <v>315</v>
      </c>
      <c r="H2227">
        <v>-9</v>
      </c>
      <c r="I2227">
        <f>-(Results[[#This Row],[Away Final]]-Results[[#This Row],[Home Final]])</f>
        <v>-29</v>
      </c>
      <c r="J2227">
        <f>IF(Results[[#This Row],[Away_Actual]]&lt;Results[[#This Row],[away_spread]],1,0)</f>
        <v>1</v>
      </c>
    </row>
    <row r="2228" spans="1:10">
      <c r="A2228" s="17">
        <v>44933</v>
      </c>
      <c r="B2228" t="s">
        <v>68</v>
      </c>
      <c r="C2228">
        <v>87</v>
      </c>
      <c r="D2228">
        <v>-700</v>
      </c>
      <c r="E2228" t="s">
        <v>65</v>
      </c>
      <c r="F2228">
        <v>90</v>
      </c>
      <c r="G2228">
        <v>500</v>
      </c>
      <c r="H2228">
        <v>-12</v>
      </c>
      <c r="I2228">
        <f>-(Results[[#This Row],[Away Final]]-Results[[#This Row],[Home Final]])</f>
        <v>3</v>
      </c>
      <c r="J2228">
        <f>IF(Results[[#This Row],[Away_Actual]]&lt;Results[[#This Row],[away_spread]],1,0)</f>
        <v>0</v>
      </c>
    </row>
    <row r="2229" spans="1:10">
      <c r="A2229" s="17">
        <v>44933</v>
      </c>
      <c r="B2229" t="s">
        <v>136</v>
      </c>
      <c r="C2229">
        <v>59</v>
      </c>
      <c r="D2229">
        <v>125</v>
      </c>
      <c r="E2229" t="s">
        <v>293</v>
      </c>
      <c r="F2229">
        <v>82</v>
      </c>
      <c r="G2229">
        <v>-145</v>
      </c>
      <c r="H2229">
        <v>2</v>
      </c>
      <c r="I2229">
        <f>-(Results[[#This Row],[Away Final]]-Results[[#This Row],[Home Final]])</f>
        <v>23</v>
      </c>
      <c r="J2229">
        <f>IF(Results[[#This Row],[Away_Actual]]&lt;Results[[#This Row],[away_spread]],1,0)</f>
        <v>0</v>
      </c>
    </row>
    <row r="2230" spans="1:10">
      <c r="A2230" s="17">
        <v>44933</v>
      </c>
      <c r="B2230" t="s">
        <v>404</v>
      </c>
      <c r="C2230">
        <v>76</v>
      </c>
      <c r="D2230">
        <v>-130</v>
      </c>
      <c r="E2230" t="s">
        <v>124</v>
      </c>
      <c r="F2230">
        <v>62</v>
      </c>
      <c r="G2230">
        <v>110</v>
      </c>
      <c r="H2230">
        <v>-2</v>
      </c>
      <c r="I2230">
        <f>-(Results[[#This Row],[Away Final]]-Results[[#This Row],[Home Final]])</f>
        <v>-14</v>
      </c>
      <c r="J2230">
        <f>IF(Results[[#This Row],[Away_Actual]]&lt;Results[[#This Row],[away_spread]],1,0)</f>
        <v>1</v>
      </c>
    </row>
    <row r="2231" spans="1:10">
      <c r="A2231" s="17">
        <v>44933</v>
      </c>
      <c r="B2231" t="s">
        <v>410</v>
      </c>
      <c r="C2231">
        <v>54</v>
      </c>
      <c r="D2231">
        <v>290</v>
      </c>
      <c r="E2231" t="s">
        <v>132</v>
      </c>
      <c r="F2231">
        <v>58</v>
      </c>
      <c r="G2231">
        <v>-350</v>
      </c>
      <c r="H2231">
        <v>8</v>
      </c>
      <c r="I2231">
        <f>-(Results[[#This Row],[Away Final]]-Results[[#This Row],[Home Final]])</f>
        <v>4</v>
      </c>
      <c r="J2231">
        <f>IF(Results[[#This Row],[Away_Actual]]&lt;Results[[#This Row],[away_spread]],1,0)</f>
        <v>1</v>
      </c>
    </row>
    <row r="2232" spans="1:10">
      <c r="A2232" s="17">
        <v>44933</v>
      </c>
      <c r="B2232" t="s">
        <v>78</v>
      </c>
      <c r="C2232">
        <v>67</v>
      </c>
      <c r="D2232">
        <v>-210</v>
      </c>
      <c r="E2232" t="s">
        <v>360</v>
      </c>
      <c r="F2232">
        <v>55</v>
      </c>
      <c r="G2232">
        <v>180</v>
      </c>
      <c r="H2232">
        <v>-5.5</v>
      </c>
      <c r="I2232">
        <f>-(Results[[#This Row],[Away Final]]-Results[[#This Row],[Home Final]])</f>
        <v>-12</v>
      </c>
      <c r="J2232">
        <f>IF(Results[[#This Row],[Away_Actual]]&lt;Results[[#This Row],[away_spread]],1,0)</f>
        <v>1</v>
      </c>
    </row>
    <row r="2233" spans="1:10">
      <c r="A2233" s="17">
        <v>44933</v>
      </c>
      <c r="B2233" t="s">
        <v>683</v>
      </c>
      <c r="C2233">
        <v>59</v>
      </c>
      <c r="D2233">
        <v>195</v>
      </c>
      <c r="E2233" t="s">
        <v>106</v>
      </c>
      <c r="F2233">
        <v>82</v>
      </c>
      <c r="G2233">
        <v>-230</v>
      </c>
      <c r="H2233">
        <v>5.5</v>
      </c>
      <c r="I2233">
        <f>-(Results[[#This Row],[Away Final]]-Results[[#This Row],[Home Final]])</f>
        <v>23</v>
      </c>
      <c r="J2233">
        <f>IF(Results[[#This Row],[Away_Actual]]&lt;Results[[#This Row],[away_spread]],1,0)</f>
        <v>0</v>
      </c>
    </row>
    <row r="2234" spans="1:10">
      <c r="A2234" s="17">
        <v>44933</v>
      </c>
      <c r="B2234" t="s">
        <v>128</v>
      </c>
      <c r="C2234">
        <v>76</v>
      </c>
      <c r="D2234">
        <v>175</v>
      </c>
      <c r="E2234" t="s">
        <v>100</v>
      </c>
      <c r="F2234">
        <v>89</v>
      </c>
      <c r="G2234">
        <v>-200</v>
      </c>
      <c r="H2234">
        <v>5</v>
      </c>
      <c r="I2234">
        <f>-(Results[[#This Row],[Away Final]]-Results[[#This Row],[Home Final]])</f>
        <v>13</v>
      </c>
      <c r="J2234">
        <f>IF(Results[[#This Row],[Away_Actual]]&lt;Results[[#This Row],[away_spread]],1,0)</f>
        <v>0</v>
      </c>
    </row>
    <row r="2235" spans="1:10">
      <c r="A2235" s="17">
        <v>44933</v>
      </c>
      <c r="B2235" t="s">
        <v>685</v>
      </c>
      <c r="C2235">
        <v>80</v>
      </c>
      <c r="D2235">
        <v>-450</v>
      </c>
      <c r="E2235" t="s">
        <v>161</v>
      </c>
      <c r="F2235">
        <v>71</v>
      </c>
      <c r="G2235">
        <v>375</v>
      </c>
      <c r="H2235">
        <v>-9</v>
      </c>
      <c r="I2235">
        <f>-(Results[[#This Row],[Away Final]]-Results[[#This Row],[Home Final]])</f>
        <v>-9</v>
      </c>
      <c r="J2235">
        <f>IF(Results[[#This Row],[Away_Actual]]&lt;Results[[#This Row],[away_spread]],1,0)</f>
        <v>0</v>
      </c>
    </row>
    <row r="2236" spans="1:10">
      <c r="A2236" s="17">
        <v>44933</v>
      </c>
      <c r="B2236" t="s">
        <v>681</v>
      </c>
      <c r="C2236">
        <v>80</v>
      </c>
      <c r="D2236">
        <v>-450</v>
      </c>
      <c r="E2236" t="s">
        <v>161</v>
      </c>
      <c r="F2236">
        <v>71</v>
      </c>
      <c r="G2236">
        <v>375</v>
      </c>
      <c r="H2236">
        <v>-9</v>
      </c>
      <c r="I2236">
        <f>-(Results[[#This Row],[Away Final]]-Results[[#This Row],[Home Final]])</f>
        <v>-9</v>
      </c>
      <c r="J2236">
        <f>IF(Results[[#This Row],[Away_Actual]]&lt;Results[[#This Row],[away_spread]],1,0)</f>
        <v>0</v>
      </c>
    </row>
    <row r="2237" spans="1:10">
      <c r="A2237" s="17">
        <v>44933</v>
      </c>
      <c r="B2237" t="s">
        <v>89</v>
      </c>
      <c r="C2237">
        <v>48</v>
      </c>
      <c r="D2237">
        <v>105</v>
      </c>
      <c r="E2237" t="s">
        <v>105</v>
      </c>
      <c r="F2237">
        <v>68</v>
      </c>
      <c r="G2237">
        <v>-125</v>
      </c>
      <c r="H2237">
        <v>1.5</v>
      </c>
      <c r="I2237">
        <f>-(Results[[#This Row],[Away Final]]-Results[[#This Row],[Home Final]])</f>
        <v>20</v>
      </c>
      <c r="J2237">
        <f>IF(Results[[#This Row],[Away_Actual]]&lt;Results[[#This Row],[away_spread]],1,0)</f>
        <v>0</v>
      </c>
    </row>
    <row r="2238" spans="1:10">
      <c r="A2238" s="17">
        <v>44933</v>
      </c>
      <c r="B2238" t="s">
        <v>127</v>
      </c>
      <c r="C2238">
        <v>66</v>
      </c>
      <c r="D2238">
        <v>-220</v>
      </c>
      <c r="E2238" t="s">
        <v>150</v>
      </c>
      <c r="F2238">
        <v>70</v>
      </c>
      <c r="G2238">
        <v>190</v>
      </c>
      <c r="H2238">
        <v>-5.5</v>
      </c>
      <c r="I2238">
        <f>-(Results[[#This Row],[Away Final]]-Results[[#This Row],[Home Final]])</f>
        <v>4</v>
      </c>
      <c r="J2238">
        <f>IF(Results[[#This Row],[Away_Actual]]&lt;Results[[#This Row],[away_spread]],1,0)</f>
        <v>0</v>
      </c>
    </row>
    <row r="2239" spans="1:10">
      <c r="A2239" s="17">
        <v>44933</v>
      </c>
      <c r="B2239" t="s">
        <v>55</v>
      </c>
      <c r="C2239">
        <v>64</v>
      </c>
      <c r="D2239">
        <v>550</v>
      </c>
      <c r="E2239" t="s">
        <v>50</v>
      </c>
      <c r="F2239">
        <v>84</v>
      </c>
      <c r="G2239">
        <v>-800</v>
      </c>
      <c r="H2239">
        <v>13</v>
      </c>
      <c r="I2239">
        <f>-(Results[[#This Row],[Away Final]]-Results[[#This Row],[Home Final]])</f>
        <v>20</v>
      </c>
      <c r="J2239">
        <f>IF(Results[[#This Row],[Away_Actual]]&lt;Results[[#This Row],[away_spread]],1,0)</f>
        <v>0</v>
      </c>
    </row>
    <row r="2240" spans="1:10">
      <c r="A2240" s="17">
        <v>44933</v>
      </c>
      <c r="C2240">
        <v>82</v>
      </c>
      <c r="D2240">
        <v>115</v>
      </c>
      <c r="E2240" t="s">
        <v>90</v>
      </c>
      <c r="F2240">
        <v>80</v>
      </c>
      <c r="G2240">
        <v>-135</v>
      </c>
      <c r="H2240">
        <v>2.5</v>
      </c>
      <c r="I2240">
        <f>-(Results[[#This Row],[Away Final]]-Results[[#This Row],[Home Final]])</f>
        <v>-2</v>
      </c>
      <c r="J2240">
        <f>IF(Results[[#This Row],[Away_Actual]]&lt;Results[[#This Row],[away_spread]],1,0)</f>
        <v>1</v>
      </c>
    </row>
    <row r="2241" spans="1:10">
      <c r="A2241" s="17">
        <v>44933</v>
      </c>
      <c r="B2241" t="s">
        <v>162</v>
      </c>
      <c r="C2241">
        <v>84</v>
      </c>
      <c r="D2241">
        <v>750</v>
      </c>
      <c r="E2241" t="s">
        <v>88</v>
      </c>
      <c r="F2241">
        <v>89</v>
      </c>
      <c r="G2241">
        <v>-1200</v>
      </c>
      <c r="H2241">
        <v>13.5</v>
      </c>
      <c r="I2241">
        <f>-(Results[[#This Row],[Away Final]]-Results[[#This Row],[Home Final]])</f>
        <v>5</v>
      </c>
      <c r="J2241">
        <f>IF(Results[[#This Row],[Away_Actual]]&lt;Results[[#This Row],[away_spread]],1,0)</f>
        <v>1</v>
      </c>
    </row>
    <row r="2242" spans="1:10">
      <c r="A2242" s="17">
        <v>44933</v>
      </c>
      <c r="B2242" t="s">
        <v>192</v>
      </c>
      <c r="C2242">
        <v>62</v>
      </c>
      <c r="D2242">
        <v>250</v>
      </c>
      <c r="E2242" t="s">
        <v>86</v>
      </c>
      <c r="F2242">
        <v>86</v>
      </c>
      <c r="G2242">
        <v>-300</v>
      </c>
      <c r="H2242">
        <v>7</v>
      </c>
      <c r="I2242">
        <f>-(Results[[#This Row],[Away Final]]-Results[[#This Row],[Home Final]])</f>
        <v>24</v>
      </c>
      <c r="J2242">
        <f>IF(Results[[#This Row],[Away_Actual]]&lt;Results[[#This Row],[away_spread]],1,0)</f>
        <v>0</v>
      </c>
    </row>
    <row r="2243" spans="1:10">
      <c r="A2243" s="17">
        <v>44933</v>
      </c>
      <c r="B2243" t="s">
        <v>433</v>
      </c>
      <c r="C2243">
        <v>76</v>
      </c>
      <c r="D2243">
        <v>145</v>
      </c>
      <c r="F2243">
        <v>67</v>
      </c>
      <c r="G2243">
        <v>-165</v>
      </c>
      <c r="H2243">
        <v>3.5</v>
      </c>
      <c r="I2243">
        <f>-(Results[[#This Row],[Away Final]]-Results[[#This Row],[Home Final]])</f>
        <v>-9</v>
      </c>
      <c r="J2243">
        <f>IF(Results[[#This Row],[Away_Actual]]&lt;Results[[#This Row],[away_spread]],1,0)</f>
        <v>1</v>
      </c>
    </row>
    <row r="2244" spans="1:10">
      <c r="A2244" s="17">
        <v>44933</v>
      </c>
      <c r="B2244" t="s">
        <v>373</v>
      </c>
      <c r="C2244">
        <v>57</v>
      </c>
      <c r="D2244">
        <v>300</v>
      </c>
      <c r="E2244" t="s">
        <v>175</v>
      </c>
      <c r="F2244">
        <v>82</v>
      </c>
      <c r="G2244">
        <v>-360</v>
      </c>
      <c r="H2244">
        <v>8</v>
      </c>
      <c r="I2244">
        <f>-(Results[[#This Row],[Away Final]]-Results[[#This Row],[Home Final]])</f>
        <v>25</v>
      </c>
      <c r="J2244">
        <f>IF(Results[[#This Row],[Away_Actual]]&lt;Results[[#This Row],[away_spread]],1,0)</f>
        <v>0</v>
      </c>
    </row>
    <row r="2245" spans="1:10">
      <c r="A2245" s="17">
        <v>44933</v>
      </c>
      <c r="B2245" t="s">
        <v>115</v>
      </c>
      <c r="C2245">
        <v>75</v>
      </c>
      <c r="D2245">
        <v>115</v>
      </c>
      <c r="E2245" t="s">
        <v>375</v>
      </c>
      <c r="F2245">
        <v>62</v>
      </c>
      <c r="G2245">
        <v>-135</v>
      </c>
      <c r="H2245">
        <v>2</v>
      </c>
      <c r="I2245">
        <f>-(Results[[#This Row],[Away Final]]-Results[[#This Row],[Home Final]])</f>
        <v>-13</v>
      </c>
      <c r="J2245">
        <f>IF(Results[[#This Row],[Away_Actual]]&lt;Results[[#This Row],[away_spread]],1,0)</f>
        <v>1</v>
      </c>
    </row>
    <row r="2246" spans="1:10">
      <c r="A2246" s="17">
        <v>44933</v>
      </c>
      <c r="B2246" t="s">
        <v>365</v>
      </c>
      <c r="C2246">
        <v>95</v>
      </c>
      <c r="D2246">
        <v>-145</v>
      </c>
      <c r="E2246" t="s">
        <v>193</v>
      </c>
      <c r="F2246">
        <v>85</v>
      </c>
      <c r="G2246">
        <v>125</v>
      </c>
      <c r="H2246">
        <v>-3</v>
      </c>
      <c r="I2246">
        <f>-(Results[[#This Row],[Away Final]]-Results[[#This Row],[Home Final]])</f>
        <v>-10</v>
      </c>
      <c r="J2246">
        <f>IF(Results[[#This Row],[Away_Actual]]&lt;Results[[#This Row],[away_spread]],1,0)</f>
        <v>1</v>
      </c>
    </row>
    <row r="2247" spans="1:10">
      <c r="A2247" s="17">
        <v>44933</v>
      </c>
      <c r="B2247" t="s">
        <v>151</v>
      </c>
      <c r="C2247">
        <v>67</v>
      </c>
      <c r="D2247">
        <v>-420</v>
      </c>
      <c r="E2247" t="s">
        <v>156</v>
      </c>
      <c r="F2247">
        <v>60</v>
      </c>
      <c r="G2247">
        <v>350</v>
      </c>
      <c r="H2247">
        <v>-9.5</v>
      </c>
      <c r="I2247">
        <f>-(Results[[#This Row],[Away Final]]-Results[[#This Row],[Home Final]])</f>
        <v>-7</v>
      </c>
      <c r="J2247">
        <f>IF(Results[[#This Row],[Away_Actual]]&lt;Results[[#This Row],[away_spread]],1,0)</f>
        <v>0</v>
      </c>
    </row>
    <row r="2248" spans="1:10">
      <c r="A2248" s="17">
        <v>44933</v>
      </c>
      <c r="B2248" t="s">
        <v>152</v>
      </c>
      <c r="C2248">
        <v>58</v>
      </c>
      <c r="D2248">
        <v>270</v>
      </c>
      <c r="E2248" t="s">
        <v>54</v>
      </c>
      <c r="F2248">
        <v>61</v>
      </c>
      <c r="G2248">
        <v>-330</v>
      </c>
      <c r="H2248">
        <v>7.5</v>
      </c>
      <c r="I2248">
        <f>-(Results[[#This Row],[Away Final]]-Results[[#This Row],[Home Final]])</f>
        <v>3</v>
      </c>
      <c r="J2248">
        <f>IF(Results[[#This Row],[Away_Actual]]&lt;Results[[#This Row],[away_spread]],1,0)</f>
        <v>1</v>
      </c>
    </row>
    <row r="2249" spans="1:10">
      <c r="A2249" s="17">
        <v>44933</v>
      </c>
      <c r="B2249" t="s">
        <v>116</v>
      </c>
      <c r="C2249">
        <v>44</v>
      </c>
      <c r="D2249">
        <v>160</v>
      </c>
      <c r="E2249" t="s">
        <v>364</v>
      </c>
      <c r="F2249">
        <v>51</v>
      </c>
      <c r="G2249">
        <v>-180</v>
      </c>
      <c r="H2249">
        <v>4.5</v>
      </c>
      <c r="I2249">
        <f>-(Results[[#This Row],[Away Final]]-Results[[#This Row],[Home Final]])</f>
        <v>7</v>
      </c>
      <c r="J2249">
        <f>IF(Results[[#This Row],[Away_Actual]]&lt;Results[[#This Row],[away_spread]],1,0)</f>
        <v>0</v>
      </c>
    </row>
    <row r="2250" spans="1:10">
      <c r="A2250" s="17">
        <v>44933</v>
      </c>
      <c r="B2250" t="s">
        <v>99</v>
      </c>
      <c r="C2250">
        <v>66</v>
      </c>
      <c r="D2250">
        <v>900</v>
      </c>
      <c r="E2250" t="s">
        <v>149</v>
      </c>
      <c r="F2250">
        <v>84</v>
      </c>
      <c r="G2250">
        <v>-1600</v>
      </c>
      <c r="H2250">
        <v>15.5</v>
      </c>
      <c r="I2250">
        <f>-(Results[[#This Row],[Away Final]]-Results[[#This Row],[Home Final]])</f>
        <v>18</v>
      </c>
      <c r="J2250">
        <f>IF(Results[[#This Row],[Away_Actual]]&lt;Results[[#This Row],[away_spread]],1,0)</f>
        <v>0</v>
      </c>
    </row>
    <row r="2251" spans="1:10">
      <c r="A2251" s="17">
        <v>44933</v>
      </c>
      <c r="B2251" t="s">
        <v>53</v>
      </c>
      <c r="C2251">
        <v>70</v>
      </c>
      <c r="D2251">
        <v>450</v>
      </c>
      <c r="E2251" t="s">
        <v>155</v>
      </c>
      <c r="F2251">
        <v>76</v>
      </c>
      <c r="G2251">
        <v>-600</v>
      </c>
      <c r="H2251">
        <v>11.5</v>
      </c>
      <c r="I2251">
        <f>-(Results[[#This Row],[Away Final]]-Results[[#This Row],[Home Final]])</f>
        <v>6</v>
      </c>
      <c r="J2251">
        <f>IF(Results[[#This Row],[Away_Actual]]&lt;Results[[#This Row],[away_spread]],1,0)</f>
        <v>1</v>
      </c>
    </row>
    <row r="2252" spans="1:10">
      <c r="A2252" s="17">
        <v>44933</v>
      </c>
      <c r="B2252" t="s">
        <v>224</v>
      </c>
      <c r="C2252">
        <v>89</v>
      </c>
      <c r="D2252">
        <v>550</v>
      </c>
      <c r="E2252" t="s">
        <v>262</v>
      </c>
      <c r="F2252">
        <v>101</v>
      </c>
      <c r="G2252">
        <v>-800</v>
      </c>
      <c r="H2252">
        <v>12.5</v>
      </c>
      <c r="I2252">
        <f>-(Results[[#This Row],[Away Final]]-Results[[#This Row],[Home Final]])</f>
        <v>12</v>
      </c>
      <c r="J2252">
        <f>IF(Results[[#This Row],[Away_Actual]]&lt;Results[[#This Row],[away_spread]],1,0)</f>
        <v>1</v>
      </c>
    </row>
    <row r="2253" spans="1:10">
      <c r="A2253" s="17">
        <v>44933</v>
      </c>
      <c r="B2253" t="s">
        <v>205</v>
      </c>
      <c r="C2253">
        <v>81</v>
      </c>
      <c r="D2253">
        <v>-370</v>
      </c>
      <c r="E2253" t="s">
        <v>184</v>
      </c>
      <c r="F2253">
        <v>76</v>
      </c>
      <c r="G2253">
        <v>310</v>
      </c>
      <c r="H2253">
        <v>-8</v>
      </c>
      <c r="I2253">
        <f>-(Results[[#This Row],[Away Final]]-Results[[#This Row],[Home Final]])</f>
        <v>-5</v>
      </c>
      <c r="J2253">
        <f>IF(Results[[#This Row],[Away_Actual]]&lt;Results[[#This Row],[away_spread]],1,0)</f>
        <v>0</v>
      </c>
    </row>
    <row r="2254" spans="1:10">
      <c r="A2254" s="17">
        <v>44933</v>
      </c>
      <c r="B2254" t="s">
        <v>120</v>
      </c>
      <c r="C2254">
        <v>67</v>
      </c>
      <c r="D2254">
        <v>135</v>
      </c>
      <c r="E2254" t="s">
        <v>297</v>
      </c>
      <c r="F2254">
        <v>61</v>
      </c>
      <c r="G2254">
        <v>-155</v>
      </c>
      <c r="H2254">
        <v>3</v>
      </c>
      <c r="I2254">
        <f>-(Results[[#This Row],[Away Final]]-Results[[#This Row],[Home Final]])</f>
        <v>-6</v>
      </c>
      <c r="J2254">
        <f>IF(Results[[#This Row],[Away_Actual]]&lt;Results[[#This Row],[away_spread]],1,0)</f>
        <v>1</v>
      </c>
    </row>
    <row r="2255" spans="1:10">
      <c r="A2255" s="17">
        <v>44933</v>
      </c>
      <c r="B2255" t="s">
        <v>119</v>
      </c>
      <c r="C2255">
        <v>55</v>
      </c>
      <c r="D2255">
        <v>195</v>
      </c>
      <c r="E2255" t="s">
        <v>298</v>
      </c>
      <c r="F2255">
        <v>58</v>
      </c>
      <c r="G2255">
        <v>-230</v>
      </c>
      <c r="H2255">
        <v>5.5</v>
      </c>
      <c r="I2255">
        <f>-(Results[[#This Row],[Away Final]]-Results[[#This Row],[Home Final]])</f>
        <v>3</v>
      </c>
      <c r="J2255">
        <f>IF(Results[[#This Row],[Away_Actual]]&lt;Results[[#This Row],[away_spread]],1,0)</f>
        <v>1</v>
      </c>
    </row>
    <row r="2256" spans="1:10">
      <c r="A2256" s="17">
        <v>44933</v>
      </c>
      <c r="B2256" t="s">
        <v>187</v>
      </c>
      <c r="C2256">
        <v>72</v>
      </c>
      <c r="D2256">
        <v>120</v>
      </c>
      <c r="E2256" t="s">
        <v>376</v>
      </c>
      <c r="F2256">
        <v>70</v>
      </c>
      <c r="G2256">
        <v>-140</v>
      </c>
      <c r="H2256">
        <v>2</v>
      </c>
      <c r="I2256">
        <f>-(Results[[#This Row],[Away Final]]-Results[[#This Row],[Home Final]])</f>
        <v>-2</v>
      </c>
      <c r="J2256">
        <f>IF(Results[[#This Row],[Away_Actual]]&lt;Results[[#This Row],[away_spread]],1,0)</f>
        <v>1</v>
      </c>
    </row>
    <row r="2257" spans="1:10">
      <c r="A2257" s="17">
        <v>44933</v>
      </c>
      <c r="B2257" t="s">
        <v>189</v>
      </c>
      <c r="C2257">
        <v>67</v>
      </c>
      <c r="D2257">
        <v>330</v>
      </c>
      <c r="E2257" t="s">
        <v>202</v>
      </c>
      <c r="F2257">
        <v>57</v>
      </c>
      <c r="G2257">
        <v>-400</v>
      </c>
      <c r="H2257">
        <v>8.5</v>
      </c>
      <c r="I2257">
        <f>-(Results[[#This Row],[Away Final]]-Results[[#This Row],[Home Final]])</f>
        <v>-10</v>
      </c>
      <c r="J2257">
        <f>IF(Results[[#This Row],[Away_Actual]]&lt;Results[[#This Row],[away_spread]],1,0)</f>
        <v>1</v>
      </c>
    </row>
    <row r="2258" spans="1:10">
      <c r="A2258" s="17">
        <v>44933</v>
      </c>
      <c r="B2258" t="s">
        <v>81</v>
      </c>
      <c r="C2258">
        <v>72</v>
      </c>
      <c r="D2258">
        <v>-150</v>
      </c>
      <c r="E2258" t="s">
        <v>215</v>
      </c>
      <c r="F2258">
        <v>79</v>
      </c>
      <c r="G2258">
        <v>130</v>
      </c>
      <c r="H2258">
        <v>-3</v>
      </c>
      <c r="I2258">
        <f>-(Results[[#This Row],[Away Final]]-Results[[#This Row],[Home Final]])</f>
        <v>7</v>
      </c>
      <c r="J2258">
        <f>IF(Results[[#This Row],[Away_Actual]]&lt;Results[[#This Row],[away_spread]],1,0)</f>
        <v>0</v>
      </c>
    </row>
    <row r="2259" spans="1:10">
      <c r="A2259" s="17">
        <v>44933</v>
      </c>
      <c r="B2259" t="s">
        <v>255</v>
      </c>
      <c r="C2259">
        <v>42</v>
      </c>
      <c r="D2259">
        <v>800</v>
      </c>
      <c r="E2259" t="s">
        <v>260</v>
      </c>
      <c r="F2259">
        <v>62</v>
      </c>
      <c r="G2259">
        <v>-1400</v>
      </c>
      <c r="H2259">
        <v>14</v>
      </c>
      <c r="I2259">
        <f>-(Results[[#This Row],[Away Final]]-Results[[#This Row],[Home Final]])</f>
        <v>20</v>
      </c>
      <c r="J2259">
        <f>IF(Results[[#This Row],[Away_Actual]]&lt;Results[[#This Row],[away_spread]],1,0)</f>
        <v>0</v>
      </c>
    </row>
    <row r="2260" spans="1:10">
      <c r="A2260" s="17">
        <v>44933</v>
      </c>
      <c r="B2260" t="s">
        <v>133</v>
      </c>
      <c r="C2260">
        <v>84</v>
      </c>
      <c r="D2260">
        <v>180</v>
      </c>
      <c r="E2260" t="s">
        <v>392</v>
      </c>
      <c r="F2260">
        <v>77</v>
      </c>
      <c r="G2260">
        <v>-210</v>
      </c>
      <c r="H2260">
        <v>5.5</v>
      </c>
      <c r="I2260">
        <f>-(Results[[#This Row],[Away Final]]-Results[[#This Row],[Home Final]])</f>
        <v>-7</v>
      </c>
      <c r="J2260">
        <f>IF(Results[[#This Row],[Away_Actual]]&lt;Results[[#This Row],[away_spread]],1,0)</f>
        <v>1</v>
      </c>
    </row>
    <row r="2261" spans="1:10">
      <c r="A2261" s="17">
        <v>44933</v>
      </c>
      <c r="B2261" t="s">
        <v>56</v>
      </c>
      <c r="C2261">
        <v>73</v>
      </c>
      <c r="D2261">
        <v>-120</v>
      </c>
      <c r="E2261" t="s">
        <v>49</v>
      </c>
      <c r="F2261">
        <v>78</v>
      </c>
      <c r="G2261">
        <v>100</v>
      </c>
      <c r="H2261">
        <v>-143.5</v>
      </c>
      <c r="I2261">
        <f>-(Results[[#This Row],[Away Final]]-Results[[#This Row],[Home Final]])</f>
        <v>5</v>
      </c>
      <c r="J2261">
        <f>IF(Results[[#This Row],[Away_Actual]]&lt;Results[[#This Row],[away_spread]],1,0)</f>
        <v>0</v>
      </c>
    </row>
    <row r="2262" spans="1:10">
      <c r="A2262" s="17">
        <v>44933</v>
      </c>
      <c r="B2262" t="s">
        <v>350</v>
      </c>
      <c r="C2262">
        <v>68</v>
      </c>
      <c r="D2262">
        <v>190</v>
      </c>
      <c r="E2262" t="s">
        <v>238</v>
      </c>
      <c r="F2262">
        <v>63</v>
      </c>
      <c r="G2262">
        <v>-220</v>
      </c>
      <c r="H2262">
        <v>5</v>
      </c>
      <c r="I2262">
        <f>-(Results[[#This Row],[Away Final]]-Results[[#This Row],[Home Final]])</f>
        <v>-5</v>
      </c>
      <c r="J2262">
        <f>IF(Results[[#This Row],[Away_Actual]]&lt;Results[[#This Row],[away_spread]],1,0)</f>
        <v>1</v>
      </c>
    </row>
    <row r="2263" spans="1:10">
      <c r="A2263" s="17">
        <v>44933</v>
      </c>
      <c r="B2263" t="s">
        <v>330</v>
      </c>
      <c r="C2263">
        <v>71</v>
      </c>
      <c r="D2263">
        <v>340</v>
      </c>
      <c r="E2263" t="s">
        <v>347</v>
      </c>
      <c r="F2263">
        <v>85</v>
      </c>
      <c r="G2263">
        <v>-410</v>
      </c>
      <c r="H2263">
        <v>8</v>
      </c>
      <c r="I2263">
        <f>-(Results[[#This Row],[Away Final]]-Results[[#This Row],[Home Final]])</f>
        <v>14</v>
      </c>
      <c r="J2263">
        <f>IF(Results[[#This Row],[Away_Actual]]&lt;Results[[#This Row],[away_spread]],1,0)</f>
        <v>0</v>
      </c>
    </row>
    <row r="2264" spans="1:10">
      <c r="A2264" s="17">
        <v>44933</v>
      </c>
      <c r="B2264" t="s">
        <v>52</v>
      </c>
      <c r="C2264">
        <v>73</v>
      </c>
      <c r="D2264">
        <v>250</v>
      </c>
      <c r="E2264" t="s">
        <v>70</v>
      </c>
      <c r="F2264">
        <v>85</v>
      </c>
      <c r="G2264">
        <v>-300</v>
      </c>
      <c r="H2264">
        <v>7</v>
      </c>
      <c r="I2264">
        <f>-(Results[[#This Row],[Away Final]]-Results[[#This Row],[Home Final]])</f>
        <v>12</v>
      </c>
      <c r="J2264">
        <f>IF(Results[[#This Row],[Away_Actual]]&lt;Results[[#This Row],[away_spread]],1,0)</f>
        <v>0</v>
      </c>
    </row>
    <row r="2265" spans="1:10">
      <c r="A2265" s="17">
        <v>44933</v>
      </c>
      <c r="B2265" t="s">
        <v>51</v>
      </c>
      <c r="C2265">
        <v>46</v>
      </c>
      <c r="D2265">
        <v>375</v>
      </c>
      <c r="E2265" t="s">
        <v>69</v>
      </c>
      <c r="F2265">
        <v>57</v>
      </c>
      <c r="G2265">
        <v>-450</v>
      </c>
      <c r="H2265">
        <v>9.5</v>
      </c>
      <c r="I2265">
        <f>-(Results[[#This Row],[Away Final]]-Results[[#This Row],[Home Final]])</f>
        <v>11</v>
      </c>
      <c r="J2265">
        <f>IF(Results[[#This Row],[Away_Actual]]&lt;Results[[#This Row],[away_spread]],1,0)</f>
        <v>0</v>
      </c>
    </row>
    <row r="2266" spans="1:10">
      <c r="A2266" s="17">
        <v>44933</v>
      </c>
      <c r="B2266" t="s">
        <v>344</v>
      </c>
      <c r="C2266">
        <v>53</v>
      </c>
      <c r="D2266">
        <v>160</v>
      </c>
      <c r="E2266" t="s">
        <v>235</v>
      </c>
      <c r="F2266">
        <v>65</v>
      </c>
      <c r="G2266">
        <v>-180</v>
      </c>
      <c r="H2266">
        <v>4.5</v>
      </c>
      <c r="I2266">
        <f>-(Results[[#This Row],[Away Final]]-Results[[#This Row],[Home Final]])</f>
        <v>12</v>
      </c>
      <c r="J2266">
        <f>IF(Results[[#This Row],[Away_Actual]]&lt;Results[[#This Row],[away_spread]],1,0)</f>
        <v>0</v>
      </c>
    </row>
    <row r="2267" spans="1:10">
      <c r="A2267" s="17">
        <v>44933</v>
      </c>
      <c r="B2267" t="s">
        <v>303</v>
      </c>
      <c r="C2267">
        <v>71</v>
      </c>
      <c r="D2267">
        <v>550</v>
      </c>
      <c r="E2267" t="s">
        <v>237</v>
      </c>
      <c r="F2267">
        <v>78</v>
      </c>
      <c r="G2267">
        <v>-800</v>
      </c>
      <c r="H2267">
        <v>13</v>
      </c>
      <c r="I2267">
        <f>-(Results[[#This Row],[Away Final]]-Results[[#This Row],[Home Final]])</f>
        <v>7</v>
      </c>
      <c r="J2267">
        <f>IF(Results[[#This Row],[Away_Actual]]&lt;Results[[#This Row],[away_spread]],1,0)</f>
        <v>1</v>
      </c>
    </row>
    <row r="2268" spans="1:10">
      <c r="A2268" s="17">
        <v>44933</v>
      </c>
      <c r="B2268" t="s">
        <v>223</v>
      </c>
      <c r="C2268">
        <v>49</v>
      </c>
      <c r="D2268">
        <v>145</v>
      </c>
      <c r="E2268" t="s">
        <v>261</v>
      </c>
      <c r="F2268">
        <v>51</v>
      </c>
      <c r="G2268">
        <v>-165</v>
      </c>
      <c r="H2268">
        <v>3.5</v>
      </c>
      <c r="I2268">
        <f>-(Results[[#This Row],[Away Final]]-Results[[#This Row],[Home Final]])</f>
        <v>2</v>
      </c>
      <c r="J2268">
        <f>IF(Results[[#This Row],[Away_Actual]]&lt;Results[[#This Row],[away_spread]],1,0)</f>
        <v>1</v>
      </c>
    </row>
    <row r="2269" spans="1:10">
      <c r="A2269" s="17">
        <v>44933</v>
      </c>
      <c r="B2269" t="s">
        <v>331</v>
      </c>
      <c r="C2269">
        <v>57</v>
      </c>
      <c r="D2269">
        <v>-110</v>
      </c>
      <c r="E2269" t="s">
        <v>328</v>
      </c>
      <c r="F2269">
        <v>76</v>
      </c>
      <c r="G2269">
        <v>-110</v>
      </c>
      <c r="H2269">
        <v>0</v>
      </c>
      <c r="I2269">
        <f>-(Results[[#This Row],[Away Final]]-Results[[#This Row],[Home Final]])</f>
        <v>19</v>
      </c>
      <c r="J2269">
        <f>IF(Results[[#This Row],[Away_Actual]]&lt;Results[[#This Row],[away_spread]],1,0)</f>
        <v>0</v>
      </c>
    </row>
    <row r="2270" spans="1:10">
      <c r="A2270" s="17">
        <v>44933</v>
      </c>
      <c r="B2270" t="s">
        <v>348</v>
      </c>
      <c r="C2270">
        <v>63</v>
      </c>
      <c r="D2270">
        <v>170</v>
      </c>
      <c r="E2270" t="s">
        <v>329</v>
      </c>
      <c r="F2270">
        <v>59</v>
      </c>
      <c r="G2270">
        <v>-190</v>
      </c>
      <c r="H2270">
        <v>4.5</v>
      </c>
      <c r="I2270">
        <f>-(Results[[#This Row],[Away Final]]-Results[[#This Row],[Home Final]])</f>
        <v>-4</v>
      </c>
      <c r="J2270">
        <f>IF(Results[[#This Row],[Away_Actual]]&lt;Results[[#This Row],[away_spread]],1,0)</f>
        <v>1</v>
      </c>
    </row>
    <row r="2271" spans="1:10">
      <c r="A2271" s="17">
        <v>44933</v>
      </c>
      <c r="B2271" t="s">
        <v>290</v>
      </c>
      <c r="C2271">
        <v>66</v>
      </c>
      <c r="D2271">
        <v>500</v>
      </c>
      <c r="E2271" t="s">
        <v>406</v>
      </c>
      <c r="F2271">
        <v>73</v>
      </c>
      <c r="G2271">
        <v>-700</v>
      </c>
      <c r="H2271">
        <v>12</v>
      </c>
      <c r="I2271">
        <f>-(Results[[#This Row],[Away Final]]-Results[[#This Row],[Home Final]])</f>
        <v>7</v>
      </c>
      <c r="J2271">
        <f>IF(Results[[#This Row],[Away_Actual]]&lt;Results[[#This Row],[away_spread]],1,0)</f>
        <v>1</v>
      </c>
    </row>
    <row r="2272" spans="1:10">
      <c r="A2272" s="17">
        <v>44933</v>
      </c>
      <c r="B2272" t="s">
        <v>158</v>
      </c>
      <c r="C2272">
        <v>69</v>
      </c>
      <c r="D2272">
        <v>-140</v>
      </c>
      <c r="E2272" t="s">
        <v>59</v>
      </c>
      <c r="F2272">
        <v>61</v>
      </c>
      <c r="G2272">
        <v>120</v>
      </c>
      <c r="H2272">
        <v>-2.5</v>
      </c>
      <c r="I2272">
        <f>-(Results[[#This Row],[Away Final]]-Results[[#This Row],[Home Final]])</f>
        <v>-8</v>
      </c>
      <c r="J2272">
        <f>IF(Results[[#This Row],[Away_Actual]]&lt;Results[[#This Row],[away_spread]],1,0)</f>
        <v>1</v>
      </c>
    </row>
    <row r="2273" spans="1:10">
      <c r="A2273" s="17">
        <v>44933</v>
      </c>
      <c r="B2273" t="s">
        <v>684</v>
      </c>
      <c r="C2273">
        <v>67</v>
      </c>
      <c r="D2273">
        <v>300</v>
      </c>
      <c r="E2273" t="s">
        <v>196</v>
      </c>
      <c r="F2273">
        <v>71</v>
      </c>
      <c r="G2273">
        <v>-360</v>
      </c>
      <c r="H2273">
        <v>8.5</v>
      </c>
      <c r="I2273">
        <f>-(Results[[#This Row],[Away Final]]-Results[[#This Row],[Home Final]])</f>
        <v>4</v>
      </c>
      <c r="J2273">
        <f>IF(Results[[#This Row],[Away_Actual]]&lt;Results[[#This Row],[away_spread]],1,0)</f>
        <v>1</v>
      </c>
    </row>
    <row r="2274" spans="1:10">
      <c r="A2274" s="17">
        <v>44933</v>
      </c>
      <c r="B2274" t="s">
        <v>72</v>
      </c>
      <c r="C2274">
        <v>75</v>
      </c>
      <c r="D2274">
        <v>180</v>
      </c>
      <c r="E2274" t="s">
        <v>323</v>
      </c>
      <c r="F2274">
        <v>86</v>
      </c>
      <c r="G2274">
        <v>-210</v>
      </c>
      <c r="H2274">
        <v>5.5</v>
      </c>
      <c r="I2274">
        <f>-(Results[[#This Row],[Away Final]]-Results[[#This Row],[Home Final]])</f>
        <v>11</v>
      </c>
      <c r="J2274">
        <f>IF(Results[[#This Row],[Away_Actual]]&lt;Results[[#This Row],[away_spread]],1,0)</f>
        <v>0</v>
      </c>
    </row>
    <row r="2275" spans="1:10">
      <c r="A2275" s="17">
        <v>44933</v>
      </c>
      <c r="B2275" t="s">
        <v>357</v>
      </c>
      <c r="C2275">
        <v>35</v>
      </c>
      <c r="D2275">
        <v>600</v>
      </c>
      <c r="E2275" t="s">
        <v>355</v>
      </c>
      <c r="F2275">
        <v>67</v>
      </c>
      <c r="G2275">
        <v>-900</v>
      </c>
      <c r="H2275">
        <v>13.5</v>
      </c>
      <c r="I2275">
        <f>-(Results[[#This Row],[Away Final]]-Results[[#This Row],[Home Final]])</f>
        <v>32</v>
      </c>
      <c r="J2275">
        <f>IF(Results[[#This Row],[Away_Actual]]&lt;Results[[#This Row],[away_spread]],1,0)</f>
        <v>0</v>
      </c>
    </row>
    <row r="2276" spans="1:10">
      <c r="A2276" s="17">
        <v>44933</v>
      </c>
      <c r="B2276" t="s">
        <v>159</v>
      </c>
      <c r="C2276">
        <v>67</v>
      </c>
      <c r="D2276">
        <v>300</v>
      </c>
      <c r="E2276" t="s">
        <v>196</v>
      </c>
      <c r="F2276">
        <v>71</v>
      </c>
      <c r="G2276">
        <v>-360</v>
      </c>
      <c r="H2276">
        <v>8.5</v>
      </c>
      <c r="I2276">
        <f>-(Results[[#This Row],[Away Final]]-Results[[#This Row],[Home Final]])</f>
        <v>4</v>
      </c>
      <c r="J2276">
        <f>IF(Results[[#This Row],[Away_Actual]]&lt;Results[[#This Row],[away_spread]],1,0)</f>
        <v>1</v>
      </c>
    </row>
    <row r="2277" spans="1:10">
      <c r="A2277" s="17">
        <v>44933</v>
      </c>
      <c r="B2277" t="s">
        <v>334</v>
      </c>
      <c r="C2277">
        <v>74</v>
      </c>
      <c r="D2277">
        <v>1800</v>
      </c>
      <c r="E2277" t="s">
        <v>170</v>
      </c>
      <c r="F2277">
        <v>105</v>
      </c>
      <c r="G2277">
        <v>-8000</v>
      </c>
      <c r="H2277">
        <v>22.5</v>
      </c>
      <c r="I2277">
        <f>-(Results[[#This Row],[Away Final]]-Results[[#This Row],[Home Final]])</f>
        <v>31</v>
      </c>
      <c r="J2277">
        <f>IF(Results[[#This Row],[Away_Actual]]&lt;Results[[#This Row],[away_spread]],1,0)</f>
        <v>0</v>
      </c>
    </row>
    <row r="2278" spans="1:10">
      <c r="A2278" s="17">
        <v>44933</v>
      </c>
      <c r="B2278" t="s">
        <v>358</v>
      </c>
      <c r="C2278">
        <v>66</v>
      </c>
      <c r="D2278">
        <v>-280</v>
      </c>
      <c r="E2278" t="s">
        <v>356</v>
      </c>
      <c r="F2278">
        <v>61</v>
      </c>
      <c r="G2278">
        <v>240</v>
      </c>
      <c r="H2278">
        <v>-6.5</v>
      </c>
      <c r="I2278">
        <f>-(Results[[#This Row],[Away Final]]-Results[[#This Row],[Home Final]])</f>
        <v>-5</v>
      </c>
      <c r="J2278">
        <f>IF(Results[[#This Row],[Away_Actual]]&lt;Results[[#This Row],[away_spread]],1,0)</f>
        <v>0</v>
      </c>
    </row>
    <row r="2279" spans="1:10">
      <c r="A2279" s="17">
        <v>44933</v>
      </c>
      <c r="C2279">
        <v>54</v>
      </c>
      <c r="D2279">
        <v>160</v>
      </c>
      <c r="E2279" t="s">
        <v>325</v>
      </c>
      <c r="F2279">
        <v>66</v>
      </c>
      <c r="G2279">
        <v>-180</v>
      </c>
      <c r="H2279">
        <v>4</v>
      </c>
      <c r="I2279">
        <f>-(Results[[#This Row],[Away Final]]-Results[[#This Row],[Home Final]])</f>
        <v>12</v>
      </c>
      <c r="J2279">
        <f>IF(Results[[#This Row],[Away_Actual]]&lt;Results[[#This Row],[away_spread]],1,0)</f>
        <v>0</v>
      </c>
    </row>
    <row r="2280" spans="1:10">
      <c r="A2280" s="17">
        <v>44933</v>
      </c>
      <c r="B2280" t="s">
        <v>327</v>
      </c>
      <c r="C2280">
        <v>75</v>
      </c>
      <c r="D2280">
        <v>105</v>
      </c>
      <c r="E2280" t="s">
        <v>273</v>
      </c>
      <c r="F2280">
        <v>77</v>
      </c>
      <c r="G2280">
        <v>-125</v>
      </c>
      <c r="H2280">
        <v>1</v>
      </c>
      <c r="I2280">
        <f>-(Results[[#This Row],[Away Final]]-Results[[#This Row],[Home Final]])</f>
        <v>2</v>
      </c>
      <c r="J2280">
        <f>IF(Results[[#This Row],[Away_Actual]]&lt;Results[[#This Row],[away_spread]],1,0)</f>
        <v>0</v>
      </c>
    </row>
    <row r="2281" spans="1:10">
      <c r="A2281" s="17">
        <v>44933</v>
      </c>
      <c r="B2281" t="s">
        <v>352</v>
      </c>
      <c r="C2281">
        <v>61</v>
      </c>
      <c r="D2281">
        <v>175</v>
      </c>
      <c r="F2281">
        <v>73</v>
      </c>
      <c r="G2281">
        <v>-200</v>
      </c>
      <c r="H2281">
        <v>4.5</v>
      </c>
      <c r="I2281">
        <f>-(Results[[#This Row],[Away Final]]-Results[[#This Row],[Home Final]])</f>
        <v>12</v>
      </c>
      <c r="J2281">
        <f>IF(Results[[#This Row],[Away_Actual]]&lt;Results[[#This Row],[away_spread]],1,0)</f>
        <v>0</v>
      </c>
    </row>
    <row r="2282" spans="1:10">
      <c r="A2282" s="17">
        <v>44933</v>
      </c>
      <c r="B2282" t="s">
        <v>287</v>
      </c>
      <c r="C2282">
        <v>69</v>
      </c>
      <c r="D2282">
        <v>195</v>
      </c>
      <c r="E2282" t="s">
        <v>281</v>
      </c>
      <c r="F2282">
        <v>67</v>
      </c>
      <c r="G2282">
        <v>-230</v>
      </c>
      <c r="H2282">
        <v>5.5</v>
      </c>
      <c r="I2282">
        <f>-(Results[[#This Row],[Away Final]]-Results[[#This Row],[Home Final]])</f>
        <v>-2</v>
      </c>
      <c r="J2282">
        <f>IF(Results[[#This Row],[Away_Actual]]&lt;Results[[#This Row],[away_spread]],1,0)</f>
        <v>1</v>
      </c>
    </row>
    <row r="2283" spans="1:10">
      <c r="A2283" s="17">
        <v>44933</v>
      </c>
      <c r="B2283" t="s">
        <v>688</v>
      </c>
      <c r="C2283">
        <v>73</v>
      </c>
      <c r="D2283">
        <v>-125</v>
      </c>
      <c r="F2283">
        <v>81</v>
      </c>
      <c r="G2283">
        <v>105</v>
      </c>
      <c r="H2283">
        <v>-1.5</v>
      </c>
      <c r="I2283">
        <f>-(Results[[#This Row],[Away Final]]-Results[[#This Row],[Home Final]])</f>
        <v>8</v>
      </c>
      <c r="J2283">
        <f>IF(Results[[#This Row],[Away_Actual]]&lt;Results[[#This Row],[away_spread]],1,0)</f>
        <v>0</v>
      </c>
    </row>
    <row r="2284" spans="1:10">
      <c r="A2284" s="17">
        <v>44933</v>
      </c>
      <c r="B2284" t="s">
        <v>176</v>
      </c>
      <c r="C2284">
        <v>87</v>
      </c>
      <c r="D2284">
        <v>105</v>
      </c>
      <c r="E2284" t="s">
        <v>251</v>
      </c>
      <c r="F2284">
        <v>76</v>
      </c>
      <c r="G2284">
        <v>-125</v>
      </c>
      <c r="H2284">
        <v>1.5</v>
      </c>
      <c r="I2284">
        <f>-(Results[[#This Row],[Away Final]]-Results[[#This Row],[Home Final]])</f>
        <v>-11</v>
      </c>
      <c r="J2284">
        <f>IF(Results[[#This Row],[Away_Actual]]&lt;Results[[#This Row],[away_spread]],1,0)</f>
        <v>1</v>
      </c>
    </row>
    <row r="2285" spans="1:10">
      <c r="A2285" s="17">
        <v>44933</v>
      </c>
      <c r="B2285" t="s">
        <v>264</v>
      </c>
      <c r="C2285">
        <v>59</v>
      </c>
      <c r="D2285">
        <v>850</v>
      </c>
      <c r="E2285" t="s">
        <v>227</v>
      </c>
      <c r="F2285">
        <v>69</v>
      </c>
      <c r="G2285">
        <v>-1500</v>
      </c>
      <c r="H2285">
        <v>15</v>
      </c>
      <c r="I2285">
        <f>-(Results[[#This Row],[Away Final]]-Results[[#This Row],[Home Final]])</f>
        <v>10</v>
      </c>
      <c r="J2285">
        <f>IF(Results[[#This Row],[Away_Actual]]&lt;Results[[#This Row],[away_spread]],1,0)</f>
        <v>1</v>
      </c>
    </row>
    <row r="2286" spans="1:10">
      <c r="A2286" s="17">
        <v>44933</v>
      </c>
      <c r="B2286" t="s">
        <v>389</v>
      </c>
      <c r="C2286">
        <v>73</v>
      </c>
      <c r="D2286">
        <v>-125</v>
      </c>
      <c r="F2286">
        <v>81</v>
      </c>
      <c r="G2286">
        <v>105</v>
      </c>
      <c r="H2286">
        <v>-1.5</v>
      </c>
      <c r="I2286">
        <f>-(Results[[#This Row],[Away Final]]-Results[[#This Row],[Home Final]])</f>
        <v>8</v>
      </c>
      <c r="J2286">
        <f>IF(Results[[#This Row],[Away_Actual]]&lt;Results[[#This Row],[away_spread]],1,0)</f>
        <v>0</v>
      </c>
    </row>
    <row r="2287" spans="1:10">
      <c r="A2287" s="17">
        <v>44933</v>
      </c>
      <c r="B2287" t="s">
        <v>271</v>
      </c>
      <c r="C2287">
        <v>54</v>
      </c>
      <c r="D2287">
        <v>200</v>
      </c>
      <c r="E2287" t="s">
        <v>195</v>
      </c>
      <c r="F2287">
        <v>64</v>
      </c>
      <c r="G2287">
        <v>-240</v>
      </c>
      <c r="H2287">
        <v>5.5</v>
      </c>
      <c r="I2287">
        <f>-(Results[[#This Row],[Away Final]]-Results[[#This Row],[Home Final]])</f>
        <v>10</v>
      </c>
      <c r="J2287">
        <f>IF(Results[[#This Row],[Away_Actual]]&lt;Results[[#This Row],[away_spread]],1,0)</f>
        <v>0</v>
      </c>
    </row>
    <row r="2288" spans="1:10">
      <c r="A2288" s="17">
        <v>44933</v>
      </c>
      <c r="B2288" t="s">
        <v>333</v>
      </c>
      <c r="C2288">
        <v>78</v>
      </c>
      <c r="D2288">
        <v>1000</v>
      </c>
      <c r="E2288" t="s">
        <v>23</v>
      </c>
      <c r="F2288">
        <v>85</v>
      </c>
      <c r="G2288">
        <v>-2000</v>
      </c>
      <c r="H2288">
        <v>16.5</v>
      </c>
      <c r="I2288">
        <f>-(Results[[#This Row],[Away Final]]-Results[[#This Row],[Home Final]])</f>
        <v>7</v>
      </c>
      <c r="J2288">
        <f>IF(Results[[#This Row],[Away_Actual]]&lt;Results[[#This Row],[away_spread]],1,0)</f>
        <v>1</v>
      </c>
    </row>
    <row r="2289" spans="1:10">
      <c r="A2289" s="17">
        <v>44933</v>
      </c>
      <c r="B2289" t="s">
        <v>359</v>
      </c>
      <c r="C2289">
        <v>75</v>
      </c>
      <c r="D2289">
        <v>-265</v>
      </c>
      <c r="E2289" t="s">
        <v>361</v>
      </c>
      <c r="F2289">
        <v>62</v>
      </c>
      <c r="G2289">
        <v>225</v>
      </c>
      <c r="H2289">
        <v>-6.5</v>
      </c>
      <c r="I2289">
        <f>-(Results[[#This Row],[Away Final]]-Results[[#This Row],[Home Final]])</f>
        <v>-13</v>
      </c>
      <c r="J2289">
        <f>IF(Results[[#This Row],[Away_Actual]]&lt;Results[[#This Row],[away_spread]],1,0)</f>
        <v>1</v>
      </c>
    </row>
    <row r="2290" spans="1:10">
      <c r="A2290" s="17">
        <v>44933</v>
      </c>
      <c r="B2290" t="s">
        <v>267</v>
      </c>
      <c r="C2290">
        <v>73</v>
      </c>
      <c r="D2290">
        <v>1200</v>
      </c>
      <c r="E2290" t="s">
        <v>45</v>
      </c>
      <c r="F2290">
        <v>95</v>
      </c>
      <c r="G2290">
        <v>-3000</v>
      </c>
      <c r="H2290">
        <v>18</v>
      </c>
      <c r="I2290">
        <f>-(Results[[#This Row],[Away Final]]-Results[[#This Row],[Home Final]])</f>
        <v>22</v>
      </c>
      <c r="J2290">
        <f>IF(Results[[#This Row],[Away_Actual]]&lt;Results[[#This Row],[away_spread]],1,0)</f>
        <v>0</v>
      </c>
    </row>
    <row r="2291" spans="1:10">
      <c r="A2291" s="17">
        <v>44933</v>
      </c>
      <c r="B2291" t="s">
        <v>687</v>
      </c>
      <c r="C2291">
        <v>80</v>
      </c>
      <c r="D2291">
        <v>230</v>
      </c>
      <c r="E2291" t="s">
        <v>337</v>
      </c>
      <c r="F2291">
        <v>83</v>
      </c>
      <c r="G2291">
        <v>-270</v>
      </c>
      <c r="H2291">
        <v>6.5</v>
      </c>
      <c r="I2291">
        <f>-(Results[[#This Row],[Away Final]]-Results[[#This Row],[Home Final]])</f>
        <v>3</v>
      </c>
      <c r="J2291">
        <f>IF(Results[[#This Row],[Away_Actual]]&lt;Results[[#This Row],[away_spread]],1,0)</f>
        <v>1</v>
      </c>
    </row>
    <row r="2292" spans="1:10">
      <c r="A2292" s="17">
        <v>44933</v>
      </c>
      <c r="B2292" t="s">
        <v>272</v>
      </c>
      <c r="C2292">
        <v>72</v>
      </c>
      <c r="D2292">
        <v>195</v>
      </c>
      <c r="E2292" t="s">
        <v>690</v>
      </c>
      <c r="F2292">
        <v>89</v>
      </c>
      <c r="G2292">
        <v>-235</v>
      </c>
      <c r="H2292">
        <v>5.5</v>
      </c>
      <c r="I2292">
        <f>-(Results[[#This Row],[Away Final]]-Results[[#This Row],[Home Final]])</f>
        <v>17</v>
      </c>
      <c r="J2292">
        <f>IF(Results[[#This Row],[Away_Actual]]&lt;Results[[#This Row],[away_spread]],1,0)</f>
        <v>0</v>
      </c>
    </row>
    <row r="2293" spans="1:10">
      <c r="A2293" s="17">
        <v>44933</v>
      </c>
      <c r="B2293" t="s">
        <v>317</v>
      </c>
      <c r="C2293">
        <v>81</v>
      </c>
      <c r="D2293">
        <v>-150</v>
      </c>
      <c r="E2293" t="s">
        <v>233</v>
      </c>
      <c r="F2293">
        <v>79</v>
      </c>
      <c r="G2293">
        <v>130</v>
      </c>
      <c r="H2293">
        <v>-3</v>
      </c>
      <c r="I2293">
        <f>-(Results[[#This Row],[Away Final]]-Results[[#This Row],[Home Final]])</f>
        <v>-2</v>
      </c>
      <c r="J2293">
        <f>IF(Results[[#This Row],[Away_Actual]]&lt;Results[[#This Row],[away_spread]],1,0)</f>
        <v>0</v>
      </c>
    </row>
    <row r="2294" spans="1:10">
      <c r="A2294" s="17">
        <v>44933</v>
      </c>
      <c r="B2294" t="s">
        <v>123</v>
      </c>
      <c r="C2294">
        <v>56</v>
      </c>
      <c r="D2294">
        <v>-160</v>
      </c>
      <c r="E2294" t="s">
        <v>288</v>
      </c>
      <c r="F2294">
        <v>46</v>
      </c>
      <c r="G2294">
        <v>140</v>
      </c>
      <c r="H2294">
        <v>-3</v>
      </c>
      <c r="I2294">
        <f>-(Results[[#This Row],[Away Final]]-Results[[#This Row],[Home Final]])</f>
        <v>-10</v>
      </c>
      <c r="J2294">
        <f>IF(Results[[#This Row],[Away_Actual]]&lt;Results[[#This Row],[away_spread]],1,0)</f>
        <v>1</v>
      </c>
    </row>
    <row r="2295" spans="1:10">
      <c r="A2295" s="17">
        <v>44933</v>
      </c>
      <c r="B2295" t="s">
        <v>272</v>
      </c>
      <c r="C2295">
        <v>72</v>
      </c>
      <c r="D2295">
        <v>195</v>
      </c>
      <c r="E2295" t="s">
        <v>324</v>
      </c>
      <c r="F2295">
        <v>89</v>
      </c>
      <c r="G2295">
        <v>-235</v>
      </c>
      <c r="H2295">
        <v>5.5</v>
      </c>
      <c r="I2295">
        <f>-(Results[[#This Row],[Away Final]]-Results[[#This Row],[Home Final]])</f>
        <v>17</v>
      </c>
      <c r="J2295">
        <f>IF(Results[[#This Row],[Away_Actual]]&lt;Results[[#This Row],[away_spread]],1,0)</f>
        <v>0</v>
      </c>
    </row>
    <row r="2296" spans="1:10">
      <c r="A2296" s="17">
        <v>44933</v>
      </c>
      <c r="B2296" t="s">
        <v>292</v>
      </c>
      <c r="C2296">
        <v>82</v>
      </c>
      <c r="D2296">
        <v>265</v>
      </c>
      <c r="E2296" t="s">
        <v>122</v>
      </c>
      <c r="F2296">
        <v>85</v>
      </c>
      <c r="G2296">
        <v>-320</v>
      </c>
      <c r="H2296">
        <v>8</v>
      </c>
      <c r="I2296">
        <f>-(Results[[#This Row],[Away Final]]-Results[[#This Row],[Home Final]])</f>
        <v>3</v>
      </c>
      <c r="J2296">
        <f>IF(Results[[#This Row],[Away_Actual]]&lt;Results[[#This Row],[away_spread]],1,0)</f>
        <v>1</v>
      </c>
    </row>
    <row r="2297" spans="1:10">
      <c r="A2297" s="17">
        <v>44933</v>
      </c>
      <c r="B2297" t="s">
        <v>265</v>
      </c>
      <c r="C2297">
        <v>64</v>
      </c>
      <c r="D2297">
        <v>550</v>
      </c>
      <c r="E2297" t="s">
        <v>104</v>
      </c>
      <c r="F2297">
        <v>81</v>
      </c>
      <c r="G2297">
        <v>-800</v>
      </c>
      <c r="H2297">
        <v>12</v>
      </c>
      <c r="I2297">
        <f>-(Results[[#This Row],[Away Final]]-Results[[#This Row],[Home Final]])</f>
        <v>17</v>
      </c>
      <c r="J2297">
        <f>IF(Results[[#This Row],[Away_Actual]]&lt;Results[[#This Row],[away_spread]],1,0)</f>
        <v>0</v>
      </c>
    </row>
    <row r="2298" spans="1:10">
      <c r="A2298" s="17">
        <v>44933</v>
      </c>
      <c r="B2298" t="s">
        <v>342</v>
      </c>
      <c r="C2298">
        <v>60</v>
      </c>
      <c r="D2298">
        <v>250</v>
      </c>
      <c r="E2298" t="s">
        <v>220</v>
      </c>
      <c r="F2298">
        <v>69</v>
      </c>
      <c r="G2298">
        <v>-300</v>
      </c>
      <c r="H2298">
        <v>7.5</v>
      </c>
      <c r="I2298">
        <f>-(Results[[#This Row],[Away Final]]-Results[[#This Row],[Home Final]])</f>
        <v>9</v>
      </c>
      <c r="J2298">
        <f>IF(Results[[#This Row],[Away_Actual]]&lt;Results[[#This Row],[away_spread]],1,0)</f>
        <v>0</v>
      </c>
    </row>
    <row r="2299" spans="1:10">
      <c r="A2299" s="17">
        <v>44933</v>
      </c>
      <c r="B2299" t="s">
        <v>40</v>
      </c>
      <c r="C2299">
        <v>62</v>
      </c>
      <c r="D2299">
        <v>450</v>
      </c>
      <c r="E2299" t="s">
        <v>277</v>
      </c>
      <c r="F2299">
        <v>80</v>
      </c>
      <c r="G2299">
        <v>-600</v>
      </c>
      <c r="H2299">
        <v>10.5</v>
      </c>
      <c r="I2299">
        <f>-(Results[[#This Row],[Away Final]]-Results[[#This Row],[Home Final]])</f>
        <v>18</v>
      </c>
      <c r="J2299">
        <f>IF(Results[[#This Row],[Away_Actual]]&lt;Results[[#This Row],[away_spread]],1,0)</f>
        <v>0</v>
      </c>
    </row>
    <row r="2300" spans="1:10">
      <c r="A2300" s="17">
        <v>44933</v>
      </c>
      <c r="B2300" t="s">
        <v>21</v>
      </c>
      <c r="C2300">
        <v>65</v>
      </c>
      <c r="D2300">
        <v>-340</v>
      </c>
      <c r="E2300" t="s">
        <v>340</v>
      </c>
      <c r="F2300">
        <v>64</v>
      </c>
      <c r="G2300">
        <v>280</v>
      </c>
      <c r="H2300">
        <v>-8</v>
      </c>
      <c r="I2300">
        <f>-(Results[[#This Row],[Away Final]]-Results[[#This Row],[Home Final]])</f>
        <v>-1</v>
      </c>
      <c r="J2300">
        <f>IF(Results[[#This Row],[Away_Actual]]&lt;Results[[#This Row],[away_spread]],1,0)</f>
        <v>0</v>
      </c>
    </row>
    <row r="2301" spans="1:10">
      <c r="A2301" s="17">
        <v>44933</v>
      </c>
      <c r="B2301" t="s">
        <v>275</v>
      </c>
      <c r="C2301">
        <v>56</v>
      </c>
      <c r="D2301">
        <v>110</v>
      </c>
      <c r="E2301" t="s">
        <v>41</v>
      </c>
      <c r="F2301">
        <v>62</v>
      </c>
      <c r="G2301">
        <v>-130</v>
      </c>
      <c r="H2301">
        <v>1.5</v>
      </c>
      <c r="I2301">
        <f>-(Results[[#This Row],[Away Final]]-Results[[#This Row],[Home Final]])</f>
        <v>6</v>
      </c>
      <c r="J2301">
        <f>IF(Results[[#This Row],[Away_Actual]]&lt;Results[[#This Row],[away_spread]],1,0)</f>
        <v>0</v>
      </c>
    </row>
    <row r="2302" spans="1:10">
      <c r="A2302" s="17">
        <v>44933</v>
      </c>
      <c r="B2302" t="s">
        <v>285</v>
      </c>
      <c r="C2302">
        <v>57</v>
      </c>
      <c r="D2302">
        <v>-125</v>
      </c>
      <c r="E2302" t="s">
        <v>336</v>
      </c>
      <c r="F2302">
        <v>69</v>
      </c>
      <c r="G2302">
        <v>105</v>
      </c>
      <c r="H2302">
        <v>-1.5</v>
      </c>
      <c r="I2302">
        <f>-(Results[[#This Row],[Away Final]]-Results[[#This Row],[Home Final]])</f>
        <v>12</v>
      </c>
      <c r="J2302">
        <f>IF(Results[[#This Row],[Away_Actual]]&lt;Results[[#This Row],[away_spread]],1,0)</f>
        <v>0</v>
      </c>
    </row>
    <row r="2303" spans="1:10">
      <c r="A2303" s="17">
        <v>44933</v>
      </c>
      <c r="C2303">
        <v>60</v>
      </c>
      <c r="D2303">
        <v>-230</v>
      </c>
      <c r="E2303" t="s">
        <v>400</v>
      </c>
      <c r="F2303">
        <v>59</v>
      </c>
      <c r="G2303">
        <v>195</v>
      </c>
      <c r="H2303">
        <v>-5.5</v>
      </c>
      <c r="I2303">
        <f>-(Results[[#This Row],[Away Final]]-Results[[#This Row],[Home Final]])</f>
        <v>-1</v>
      </c>
      <c r="J2303">
        <f>IF(Results[[#This Row],[Away_Actual]]&lt;Results[[#This Row],[away_spread]],1,0)</f>
        <v>0</v>
      </c>
    </row>
    <row r="2304" spans="1:10">
      <c r="A2304" s="17">
        <v>44933</v>
      </c>
      <c r="C2304">
        <v>60</v>
      </c>
      <c r="D2304">
        <v>750</v>
      </c>
      <c r="E2304" t="s">
        <v>129</v>
      </c>
      <c r="F2304">
        <v>80</v>
      </c>
      <c r="G2304">
        <v>-1200</v>
      </c>
      <c r="H2304">
        <v>14</v>
      </c>
      <c r="I2304">
        <f>-(Results[[#This Row],[Away Final]]-Results[[#This Row],[Home Final]])</f>
        <v>20</v>
      </c>
      <c r="J2304">
        <f>IF(Results[[#This Row],[Away_Actual]]&lt;Results[[#This Row],[away_spread]],1,0)</f>
        <v>0</v>
      </c>
    </row>
    <row r="2305" spans="1:10">
      <c r="A2305" s="17">
        <v>44933</v>
      </c>
      <c r="B2305" t="s">
        <v>315</v>
      </c>
      <c r="C2305">
        <v>69</v>
      </c>
      <c r="D2305">
        <v>265</v>
      </c>
      <c r="E2305" t="s">
        <v>269</v>
      </c>
      <c r="F2305">
        <v>79</v>
      </c>
      <c r="G2305">
        <v>-320</v>
      </c>
      <c r="H2305">
        <v>7.5</v>
      </c>
      <c r="I2305">
        <f>-(Results[[#This Row],[Away Final]]-Results[[#This Row],[Home Final]])</f>
        <v>10</v>
      </c>
      <c r="J2305">
        <f>IF(Results[[#This Row],[Away_Actual]]&lt;Results[[#This Row],[away_spread]],1,0)</f>
        <v>0</v>
      </c>
    </row>
    <row r="2306" spans="1:10">
      <c r="A2306" s="17">
        <v>44933</v>
      </c>
      <c r="B2306" t="s">
        <v>291</v>
      </c>
      <c r="C2306">
        <v>52</v>
      </c>
      <c r="D2306">
        <v>175</v>
      </c>
      <c r="E2306" t="s">
        <v>121</v>
      </c>
      <c r="F2306">
        <v>78</v>
      </c>
      <c r="G2306">
        <v>-200</v>
      </c>
      <c r="H2306">
        <v>4.5</v>
      </c>
      <c r="I2306">
        <f>-(Results[[#This Row],[Away Final]]-Results[[#This Row],[Home Final]])</f>
        <v>26</v>
      </c>
      <c r="J2306">
        <f>IF(Results[[#This Row],[Away_Actual]]&lt;Results[[#This Row],[away_spread]],1,0)</f>
        <v>0</v>
      </c>
    </row>
    <row r="2307" spans="1:10">
      <c r="A2307" s="17">
        <v>44933</v>
      </c>
      <c r="B2307" t="s">
        <v>289</v>
      </c>
      <c r="C2307">
        <v>64</v>
      </c>
      <c r="D2307">
        <v>125</v>
      </c>
      <c r="E2307" t="s">
        <v>16</v>
      </c>
      <c r="F2307">
        <v>75</v>
      </c>
      <c r="G2307">
        <v>-145</v>
      </c>
      <c r="H2307">
        <v>2.5</v>
      </c>
      <c r="I2307">
        <f>-(Results[[#This Row],[Away Final]]-Results[[#This Row],[Home Final]])</f>
        <v>11</v>
      </c>
      <c r="J2307">
        <f>IF(Results[[#This Row],[Away_Actual]]&lt;Results[[#This Row],[away_spread]],1,0)</f>
        <v>0</v>
      </c>
    </row>
    <row r="2308" spans="1:10">
      <c r="A2308" s="17">
        <v>44933</v>
      </c>
      <c r="B2308" t="s">
        <v>301</v>
      </c>
      <c r="C2308">
        <v>75</v>
      </c>
      <c r="D2308">
        <v>330</v>
      </c>
      <c r="E2308" t="s">
        <v>194</v>
      </c>
      <c r="F2308">
        <v>82</v>
      </c>
      <c r="G2308">
        <v>-400</v>
      </c>
      <c r="H2308">
        <v>9</v>
      </c>
      <c r="I2308">
        <f>-(Results[[#This Row],[Away Final]]-Results[[#This Row],[Home Final]])</f>
        <v>7</v>
      </c>
      <c r="J2308">
        <f>IF(Results[[#This Row],[Away_Actual]]&lt;Results[[#This Row],[away_spread]],1,0)</f>
        <v>1</v>
      </c>
    </row>
    <row r="2309" spans="1:10">
      <c r="A2309" s="17">
        <v>44933</v>
      </c>
      <c r="B2309" t="s">
        <v>171</v>
      </c>
      <c r="C2309">
        <v>74</v>
      </c>
      <c r="D2309">
        <v>300</v>
      </c>
      <c r="F2309">
        <v>70</v>
      </c>
      <c r="G2309">
        <v>-360</v>
      </c>
      <c r="H2309">
        <v>7.5</v>
      </c>
      <c r="I2309">
        <f>-(Results[[#This Row],[Away Final]]-Results[[#This Row],[Home Final]])</f>
        <v>-4</v>
      </c>
      <c r="J2309">
        <f>IF(Results[[#This Row],[Away_Actual]]&lt;Results[[#This Row],[away_spread]],1,0)</f>
        <v>1</v>
      </c>
    </row>
    <row r="2310" spans="1:10">
      <c r="A2310" s="17">
        <v>44933</v>
      </c>
      <c r="B2310" t="s">
        <v>408</v>
      </c>
      <c r="C2310">
        <v>67</v>
      </c>
      <c r="D2310">
        <v>-130</v>
      </c>
      <c r="E2310" t="s">
        <v>135</v>
      </c>
      <c r="F2310">
        <v>40</v>
      </c>
      <c r="G2310">
        <v>110</v>
      </c>
      <c r="H2310">
        <v>-2</v>
      </c>
      <c r="I2310">
        <f>-(Results[[#This Row],[Away Final]]-Results[[#This Row],[Home Final]])</f>
        <v>-27</v>
      </c>
      <c r="J2310">
        <f>IF(Results[[#This Row],[Away_Actual]]&lt;Results[[#This Row],[away_spread]],1,0)</f>
        <v>1</v>
      </c>
    </row>
    <row r="2311" spans="1:10">
      <c r="A2311" s="17">
        <v>44933</v>
      </c>
      <c r="B2311" t="s">
        <v>214</v>
      </c>
      <c r="C2311">
        <v>62</v>
      </c>
      <c r="D2311">
        <v>-360</v>
      </c>
      <c r="E2311" t="s">
        <v>145</v>
      </c>
      <c r="F2311">
        <v>57</v>
      </c>
      <c r="G2311">
        <v>300</v>
      </c>
      <c r="H2311">
        <v>-7</v>
      </c>
      <c r="I2311">
        <f>-(Results[[#This Row],[Away Final]]-Results[[#This Row],[Home Final]])</f>
        <v>-5</v>
      </c>
      <c r="J2311">
        <f>IF(Results[[#This Row],[Away_Actual]]&lt;Results[[#This Row],[away_spread]],1,0)</f>
        <v>0</v>
      </c>
    </row>
    <row r="2312" spans="1:10">
      <c r="A2312" s="17">
        <v>44933</v>
      </c>
      <c r="B2312" t="s">
        <v>134</v>
      </c>
      <c r="C2312">
        <v>57</v>
      </c>
      <c r="D2312">
        <v>230</v>
      </c>
      <c r="E2312" t="s">
        <v>73</v>
      </c>
      <c r="F2312">
        <v>79</v>
      </c>
      <c r="G2312">
        <v>-270</v>
      </c>
      <c r="H2312">
        <v>6.5</v>
      </c>
      <c r="I2312">
        <f>-(Results[[#This Row],[Away Final]]-Results[[#This Row],[Home Final]])</f>
        <v>22</v>
      </c>
      <c r="J2312">
        <f>IF(Results[[#This Row],[Away_Actual]]&lt;Results[[#This Row],[away_spread]],1,0)</f>
        <v>0</v>
      </c>
    </row>
    <row r="2313" spans="1:10">
      <c r="A2313" s="17">
        <v>44933</v>
      </c>
      <c r="B2313" t="s">
        <v>408</v>
      </c>
      <c r="C2313">
        <v>67</v>
      </c>
      <c r="D2313">
        <v>-130</v>
      </c>
      <c r="E2313" t="s">
        <v>294</v>
      </c>
      <c r="F2313">
        <v>40</v>
      </c>
      <c r="G2313">
        <v>110</v>
      </c>
      <c r="H2313">
        <v>-2</v>
      </c>
      <c r="I2313">
        <f>-(Results[[#This Row],[Away Final]]-Results[[#This Row],[Home Final]])</f>
        <v>-27</v>
      </c>
      <c r="J2313">
        <f>IF(Results[[#This Row],[Away_Actual]]&lt;Results[[#This Row],[away_spread]],1,0)</f>
        <v>1</v>
      </c>
    </row>
    <row r="2314" spans="1:10">
      <c r="A2314" s="17">
        <v>44933</v>
      </c>
      <c r="B2314" t="s">
        <v>203</v>
      </c>
      <c r="C2314">
        <v>69</v>
      </c>
      <c r="D2314">
        <v>-275</v>
      </c>
      <c r="E2314" t="s">
        <v>84</v>
      </c>
      <c r="F2314">
        <v>54</v>
      </c>
      <c r="G2314">
        <v>235</v>
      </c>
      <c r="H2314">
        <v>-6.5</v>
      </c>
      <c r="I2314">
        <f>-(Results[[#This Row],[Away Final]]-Results[[#This Row],[Home Final]])</f>
        <v>-15</v>
      </c>
      <c r="J2314">
        <f>IF(Results[[#This Row],[Away_Actual]]&lt;Results[[#This Row],[away_spread]],1,0)</f>
        <v>1</v>
      </c>
    </row>
    <row r="2315" spans="1:10">
      <c r="A2315" s="17">
        <v>44933</v>
      </c>
      <c r="B2315" t="s">
        <v>209</v>
      </c>
      <c r="C2315">
        <v>80</v>
      </c>
      <c r="D2315">
        <v>-360</v>
      </c>
      <c r="E2315" t="s">
        <v>74</v>
      </c>
      <c r="F2315">
        <v>75</v>
      </c>
      <c r="G2315">
        <v>300</v>
      </c>
      <c r="H2315">
        <v>-8</v>
      </c>
      <c r="I2315">
        <f>-(Results[[#This Row],[Away Final]]-Results[[#This Row],[Home Final]])</f>
        <v>-5</v>
      </c>
      <c r="J2315">
        <f>IF(Results[[#This Row],[Away_Actual]]&lt;Results[[#This Row],[away_spread]],1,0)</f>
        <v>0</v>
      </c>
    </row>
    <row r="2316" spans="1:10">
      <c r="A2316" s="17">
        <v>44933</v>
      </c>
      <c r="B2316" t="s">
        <v>71</v>
      </c>
      <c r="C2316">
        <v>55</v>
      </c>
      <c r="D2316">
        <v>350</v>
      </c>
      <c r="E2316" t="s">
        <v>407</v>
      </c>
      <c r="F2316">
        <v>78</v>
      </c>
      <c r="G2316">
        <v>-420</v>
      </c>
      <c r="H2316">
        <v>9</v>
      </c>
      <c r="I2316">
        <f>-(Results[[#This Row],[Away Final]]-Results[[#This Row],[Home Final]])</f>
        <v>23</v>
      </c>
      <c r="J2316">
        <f>IF(Results[[#This Row],[Away_Actual]]&lt;Results[[#This Row],[away_spread]],1,0)</f>
        <v>0</v>
      </c>
    </row>
    <row r="2317" spans="1:10">
      <c r="A2317" s="17">
        <v>44933</v>
      </c>
      <c r="B2317" t="s">
        <v>126</v>
      </c>
      <c r="C2317">
        <v>75</v>
      </c>
      <c r="D2317">
        <v>125</v>
      </c>
      <c r="E2317" t="s">
        <v>17</v>
      </c>
      <c r="F2317">
        <v>74</v>
      </c>
      <c r="G2317">
        <v>-145</v>
      </c>
      <c r="H2317">
        <v>2.5</v>
      </c>
      <c r="I2317">
        <f>-(Results[[#This Row],[Away Final]]-Results[[#This Row],[Home Final]])</f>
        <v>-1</v>
      </c>
      <c r="J2317">
        <f>IF(Results[[#This Row],[Away_Actual]]&lt;Results[[#This Row],[away_spread]],1,0)</f>
        <v>1</v>
      </c>
    </row>
    <row r="2318" spans="1:10">
      <c r="A2318" s="17">
        <v>44933</v>
      </c>
      <c r="B2318" t="s">
        <v>140</v>
      </c>
      <c r="C2318">
        <v>70</v>
      </c>
      <c r="D2318">
        <v>165</v>
      </c>
      <c r="E2318" t="s">
        <v>77</v>
      </c>
      <c r="F2318">
        <v>68</v>
      </c>
      <c r="G2318">
        <v>-185</v>
      </c>
      <c r="H2318">
        <v>4.5</v>
      </c>
      <c r="I2318">
        <f>-(Results[[#This Row],[Away Final]]-Results[[#This Row],[Home Final]])</f>
        <v>-2</v>
      </c>
      <c r="J2318">
        <f>IF(Results[[#This Row],[Away_Actual]]&lt;Results[[#This Row],[away_spread]],1,0)</f>
        <v>1</v>
      </c>
    </row>
    <row r="2319" spans="1:10">
      <c r="A2319" s="17">
        <v>44933</v>
      </c>
      <c r="B2319" t="s">
        <v>134</v>
      </c>
      <c r="C2319">
        <v>57</v>
      </c>
      <c r="D2319">
        <v>230</v>
      </c>
      <c r="E2319" t="s">
        <v>680</v>
      </c>
      <c r="F2319">
        <v>79</v>
      </c>
      <c r="G2319">
        <v>-270</v>
      </c>
      <c r="H2319">
        <v>6.5</v>
      </c>
      <c r="I2319">
        <f>-(Results[[#This Row],[Away Final]]-Results[[#This Row],[Home Final]])</f>
        <v>22</v>
      </c>
      <c r="J2319">
        <f>IF(Results[[#This Row],[Away_Actual]]&lt;Results[[#This Row],[away_spread]],1,0)</f>
        <v>0</v>
      </c>
    </row>
    <row r="2320" spans="1:10">
      <c r="A2320" s="17">
        <v>44933</v>
      </c>
      <c r="B2320" t="s">
        <v>25</v>
      </c>
      <c r="C2320">
        <v>54</v>
      </c>
      <c r="D2320">
        <v>450</v>
      </c>
      <c r="E2320" t="s">
        <v>110</v>
      </c>
      <c r="F2320">
        <v>66</v>
      </c>
      <c r="G2320">
        <v>-600</v>
      </c>
      <c r="H2320">
        <v>10.5</v>
      </c>
      <c r="I2320">
        <f>-(Results[[#This Row],[Away Final]]-Results[[#This Row],[Home Final]])</f>
        <v>12</v>
      </c>
      <c r="J2320">
        <f>IF(Results[[#This Row],[Away_Actual]]&lt;Results[[#This Row],[away_spread]],1,0)</f>
        <v>0</v>
      </c>
    </row>
    <row r="2321" spans="1:10">
      <c r="A2321" s="17">
        <v>44933</v>
      </c>
      <c r="B2321" t="s">
        <v>353</v>
      </c>
      <c r="C2321">
        <v>64</v>
      </c>
      <c r="D2321">
        <v>700</v>
      </c>
      <c r="E2321" t="s">
        <v>399</v>
      </c>
      <c r="F2321">
        <v>75</v>
      </c>
      <c r="G2321">
        <v>-1100</v>
      </c>
      <c r="H2321">
        <v>15</v>
      </c>
      <c r="I2321">
        <f>-(Results[[#This Row],[Away Final]]-Results[[#This Row],[Home Final]])</f>
        <v>11</v>
      </c>
      <c r="J2321">
        <f>IF(Results[[#This Row],[Away_Actual]]&lt;Results[[#This Row],[away_spread]],1,0)</f>
        <v>1</v>
      </c>
    </row>
    <row r="2322" spans="1:10">
      <c r="A2322" s="17">
        <v>44933</v>
      </c>
      <c r="B2322" t="s">
        <v>259</v>
      </c>
      <c r="C2322">
        <v>74</v>
      </c>
      <c r="D2322">
        <v>575</v>
      </c>
      <c r="E2322" t="s">
        <v>402</v>
      </c>
      <c r="F2322">
        <v>61</v>
      </c>
      <c r="G2322">
        <v>-850</v>
      </c>
      <c r="H2322">
        <v>12</v>
      </c>
      <c r="I2322">
        <f>-(Results[[#This Row],[Away Final]]-Results[[#This Row],[Home Final]])</f>
        <v>-13</v>
      </c>
      <c r="J2322">
        <f>IF(Results[[#This Row],[Away_Actual]]&lt;Results[[#This Row],[away_spread]],1,0)</f>
        <v>1</v>
      </c>
    </row>
    <row r="2323" spans="1:10">
      <c r="A2323" s="17">
        <v>44933</v>
      </c>
      <c r="B2323" t="s">
        <v>201</v>
      </c>
      <c r="C2323">
        <v>75</v>
      </c>
      <c r="D2323">
        <v>175</v>
      </c>
      <c r="E2323" t="s">
        <v>83</v>
      </c>
      <c r="F2323">
        <v>78</v>
      </c>
      <c r="G2323">
        <v>-200</v>
      </c>
      <c r="H2323">
        <v>5</v>
      </c>
      <c r="I2323">
        <f>-(Results[[#This Row],[Away Final]]-Results[[#This Row],[Home Final]])</f>
        <v>3</v>
      </c>
      <c r="J2323">
        <f>IF(Results[[#This Row],[Away_Actual]]&lt;Results[[#This Row],[away_spread]],1,0)</f>
        <v>1</v>
      </c>
    </row>
    <row r="2324" spans="1:10">
      <c r="A2324" s="17">
        <v>44933</v>
      </c>
      <c r="B2324" t="s">
        <v>284</v>
      </c>
      <c r="C2324">
        <v>61</v>
      </c>
      <c r="D2324">
        <v>120</v>
      </c>
      <c r="E2324" t="s">
        <v>61</v>
      </c>
      <c r="F2324">
        <v>74</v>
      </c>
      <c r="G2324">
        <v>-140</v>
      </c>
      <c r="H2324">
        <v>3</v>
      </c>
      <c r="I2324">
        <f>-(Results[[#This Row],[Away Final]]-Results[[#This Row],[Home Final]])</f>
        <v>13</v>
      </c>
      <c r="J2324">
        <f>IF(Results[[#This Row],[Away_Actual]]&lt;Results[[#This Row],[away_spread]],1,0)</f>
        <v>0</v>
      </c>
    </row>
    <row r="2325" spans="1:10">
      <c r="A2325" s="17">
        <v>44933</v>
      </c>
      <c r="B2325" t="s">
        <v>113</v>
      </c>
      <c r="C2325">
        <v>84</v>
      </c>
      <c r="D2325">
        <v>200</v>
      </c>
      <c r="F2325">
        <v>80</v>
      </c>
      <c r="G2325">
        <v>-240</v>
      </c>
      <c r="H2325">
        <v>5.5</v>
      </c>
      <c r="I2325">
        <f>-(Results[[#This Row],[Away Final]]-Results[[#This Row],[Home Final]])</f>
        <v>-4</v>
      </c>
      <c r="J2325">
        <f>IF(Results[[#This Row],[Away_Actual]]&lt;Results[[#This Row],[away_spread]],1,0)</f>
        <v>1</v>
      </c>
    </row>
    <row r="2326" spans="1:10">
      <c r="A2326" s="17">
        <v>44933</v>
      </c>
      <c r="B2326" t="s">
        <v>114</v>
      </c>
      <c r="C2326">
        <v>74</v>
      </c>
      <c r="D2326">
        <v>-120</v>
      </c>
      <c r="F2326">
        <v>68</v>
      </c>
      <c r="G2326">
        <v>100</v>
      </c>
      <c r="H2326">
        <v>-1</v>
      </c>
      <c r="I2326">
        <f>-(Results[[#This Row],[Away Final]]-Results[[#This Row],[Home Final]])</f>
        <v>-6</v>
      </c>
      <c r="J2326">
        <f>IF(Results[[#This Row],[Away_Actual]]&lt;Results[[#This Row],[away_spread]],1,0)</f>
        <v>1</v>
      </c>
    </row>
    <row r="2327" spans="1:10">
      <c r="A2327" s="17">
        <v>44933</v>
      </c>
      <c r="B2327" t="s">
        <v>95</v>
      </c>
      <c r="C2327">
        <v>60</v>
      </c>
      <c r="D2327">
        <v>-160</v>
      </c>
      <c r="E2327" t="s">
        <v>98</v>
      </c>
      <c r="F2327">
        <v>57</v>
      </c>
      <c r="G2327">
        <v>140</v>
      </c>
      <c r="H2327">
        <v>-3.5</v>
      </c>
      <c r="I2327">
        <f>-(Results[[#This Row],[Away Final]]-Results[[#This Row],[Home Final]])</f>
        <v>-3</v>
      </c>
      <c r="J2327">
        <f>IF(Results[[#This Row],[Away_Actual]]&lt;Results[[#This Row],[away_spread]],1,0)</f>
        <v>0</v>
      </c>
    </row>
    <row r="2328" spans="1:10">
      <c r="A2328" s="17">
        <v>44933</v>
      </c>
      <c r="B2328" t="s">
        <v>386</v>
      </c>
      <c r="C2328">
        <v>88</v>
      </c>
      <c r="D2328">
        <v>105</v>
      </c>
      <c r="E2328" t="s">
        <v>390</v>
      </c>
      <c r="F2328">
        <v>80</v>
      </c>
      <c r="G2328">
        <v>-125</v>
      </c>
      <c r="H2328">
        <v>2</v>
      </c>
      <c r="I2328">
        <f>-(Results[[#This Row],[Away Final]]-Results[[#This Row],[Home Final]])</f>
        <v>-8</v>
      </c>
      <c r="J2328">
        <f>IF(Results[[#This Row],[Away_Actual]]&lt;Results[[#This Row],[away_spread]],1,0)</f>
        <v>1</v>
      </c>
    </row>
    <row r="2329" spans="1:10">
      <c r="A2329" s="17">
        <v>44933</v>
      </c>
      <c r="B2329" t="s">
        <v>168</v>
      </c>
      <c r="C2329">
        <v>77</v>
      </c>
      <c r="D2329">
        <v>750</v>
      </c>
      <c r="E2329" t="s">
        <v>172</v>
      </c>
      <c r="F2329">
        <v>82</v>
      </c>
      <c r="G2329">
        <v>-1200</v>
      </c>
      <c r="H2329">
        <v>13.5</v>
      </c>
      <c r="I2329">
        <f>-(Results[[#This Row],[Away Final]]-Results[[#This Row],[Home Final]])</f>
        <v>5</v>
      </c>
      <c r="J2329">
        <f>IF(Results[[#This Row],[Away_Actual]]&lt;Results[[#This Row],[away_spread]],1,0)</f>
        <v>1</v>
      </c>
    </row>
    <row r="2330" spans="1:10">
      <c r="A2330" s="17">
        <v>44933</v>
      </c>
      <c r="B2330" t="s">
        <v>29</v>
      </c>
      <c r="C2330">
        <v>65</v>
      </c>
      <c r="D2330">
        <v>-270</v>
      </c>
      <c r="F2330">
        <v>60</v>
      </c>
      <c r="G2330">
        <v>230</v>
      </c>
      <c r="H2330">
        <v>-6.5</v>
      </c>
      <c r="I2330">
        <f>-(Results[[#This Row],[Away Final]]-Results[[#This Row],[Home Final]])</f>
        <v>-5</v>
      </c>
      <c r="J2330">
        <f>IF(Results[[#This Row],[Away_Actual]]&lt;Results[[#This Row],[away_spread]],1,0)</f>
        <v>0</v>
      </c>
    </row>
    <row r="2331" spans="1:10">
      <c r="A2331" s="17">
        <v>44933</v>
      </c>
      <c r="C2331">
        <v>76</v>
      </c>
      <c r="D2331">
        <v>-160</v>
      </c>
      <c r="E2331" t="s">
        <v>163</v>
      </c>
      <c r="F2331">
        <v>61</v>
      </c>
      <c r="G2331">
        <v>140</v>
      </c>
      <c r="H2331">
        <v>-3.5</v>
      </c>
      <c r="I2331">
        <f>-(Results[[#This Row],[Away Final]]-Results[[#This Row],[Home Final]])</f>
        <v>-15</v>
      </c>
      <c r="J2331">
        <f>IF(Results[[#This Row],[Away_Actual]]&lt;Results[[#This Row],[away_spread]],1,0)</f>
        <v>1</v>
      </c>
    </row>
    <row r="2332" spans="1:10">
      <c r="A2332" s="17">
        <v>44933</v>
      </c>
      <c r="B2332" t="s">
        <v>311</v>
      </c>
      <c r="C2332">
        <v>80</v>
      </c>
      <c r="D2332">
        <v>-475</v>
      </c>
      <c r="E2332" t="s">
        <v>339</v>
      </c>
      <c r="F2332">
        <v>72</v>
      </c>
      <c r="G2332">
        <v>385</v>
      </c>
      <c r="H2332">
        <v>-9.5</v>
      </c>
      <c r="I2332">
        <f>-(Results[[#This Row],[Away Final]]-Results[[#This Row],[Home Final]])</f>
        <v>-8</v>
      </c>
      <c r="J2332">
        <f>IF(Results[[#This Row],[Away_Actual]]&lt;Results[[#This Row],[away_spread]],1,0)</f>
        <v>0</v>
      </c>
    </row>
    <row r="2333" spans="1:10">
      <c r="A2333" s="17">
        <v>44933</v>
      </c>
      <c r="B2333" t="s">
        <v>197</v>
      </c>
      <c r="C2333">
        <v>58</v>
      </c>
      <c r="D2333">
        <v>220</v>
      </c>
      <c r="E2333" t="s">
        <v>102</v>
      </c>
      <c r="F2333">
        <v>60</v>
      </c>
      <c r="G2333">
        <v>-260</v>
      </c>
      <c r="H2333">
        <v>6.5</v>
      </c>
      <c r="I2333">
        <f>-(Results[[#This Row],[Away Final]]-Results[[#This Row],[Home Final]])</f>
        <v>2</v>
      </c>
      <c r="J2333">
        <f>IF(Results[[#This Row],[Away_Actual]]&lt;Results[[#This Row],[away_spread]],1,0)</f>
        <v>1</v>
      </c>
    </row>
    <row r="2334" spans="1:10">
      <c r="A2334" s="17">
        <v>44933</v>
      </c>
      <c r="B2334" t="s">
        <v>112</v>
      </c>
      <c r="C2334">
        <v>64</v>
      </c>
      <c r="D2334">
        <v>175</v>
      </c>
      <c r="E2334" t="s">
        <v>368</v>
      </c>
      <c r="F2334">
        <v>58</v>
      </c>
      <c r="G2334">
        <v>-200</v>
      </c>
      <c r="H2334">
        <v>5</v>
      </c>
      <c r="I2334">
        <f>-(Results[[#This Row],[Away Final]]-Results[[#This Row],[Home Final]])</f>
        <v>-6</v>
      </c>
      <c r="J2334">
        <f>IF(Results[[#This Row],[Away_Actual]]&lt;Results[[#This Row],[away_spread]],1,0)</f>
        <v>1</v>
      </c>
    </row>
    <row r="2335" spans="1:10">
      <c r="A2335" s="17">
        <v>44933</v>
      </c>
      <c r="B2335" t="s">
        <v>234</v>
      </c>
      <c r="C2335">
        <v>53</v>
      </c>
      <c r="D2335">
        <v>150</v>
      </c>
      <c r="E2335" t="s">
        <v>221</v>
      </c>
      <c r="F2335">
        <v>59</v>
      </c>
      <c r="G2335">
        <v>-170</v>
      </c>
      <c r="H2335">
        <v>3.5</v>
      </c>
      <c r="I2335">
        <f>-(Results[[#This Row],[Away Final]]-Results[[#This Row],[Home Final]])</f>
        <v>6</v>
      </c>
      <c r="J2335">
        <f>IF(Results[[#This Row],[Away_Actual]]&lt;Results[[#This Row],[away_spread]],1,0)</f>
        <v>0</v>
      </c>
    </row>
    <row r="2336" spans="1:10">
      <c r="A2336" s="17">
        <v>44933</v>
      </c>
      <c r="B2336" t="s">
        <v>166</v>
      </c>
      <c r="C2336">
        <v>81</v>
      </c>
      <c r="D2336">
        <v>110</v>
      </c>
      <c r="E2336" t="s">
        <v>31</v>
      </c>
      <c r="F2336">
        <v>75</v>
      </c>
      <c r="G2336">
        <v>-130</v>
      </c>
      <c r="H2336">
        <v>2</v>
      </c>
      <c r="I2336">
        <f>-(Results[[#This Row],[Away Final]]-Results[[#This Row],[Home Final]])</f>
        <v>-6</v>
      </c>
      <c r="J2336">
        <f>IF(Results[[#This Row],[Away_Actual]]&lt;Results[[#This Row],[away_spread]],1,0)</f>
        <v>1</v>
      </c>
    </row>
    <row r="2337" spans="1:10">
      <c r="A2337" s="17">
        <v>44933</v>
      </c>
      <c r="B2337" t="s">
        <v>157</v>
      </c>
      <c r="C2337">
        <v>66</v>
      </c>
      <c r="D2337">
        <v>900</v>
      </c>
      <c r="E2337" t="s">
        <v>62</v>
      </c>
      <c r="F2337">
        <v>88</v>
      </c>
      <c r="G2337">
        <v>-1600</v>
      </c>
      <c r="H2337">
        <v>16</v>
      </c>
      <c r="I2337">
        <f>-(Results[[#This Row],[Away Final]]-Results[[#This Row],[Home Final]])</f>
        <v>22</v>
      </c>
      <c r="J2337">
        <f>IF(Results[[#This Row],[Away_Actual]]&lt;Results[[#This Row],[away_spread]],1,0)</f>
        <v>0</v>
      </c>
    </row>
    <row r="2338" spans="1:10">
      <c r="A2338" s="17">
        <v>44933</v>
      </c>
      <c r="C2338">
        <v>74</v>
      </c>
      <c r="D2338">
        <v>155</v>
      </c>
      <c r="E2338" t="s">
        <v>33</v>
      </c>
      <c r="F2338">
        <v>91</v>
      </c>
      <c r="G2338">
        <v>-175</v>
      </c>
      <c r="H2338">
        <v>3.5</v>
      </c>
      <c r="I2338">
        <f>-(Results[[#This Row],[Away Final]]-Results[[#This Row],[Home Final]])</f>
        <v>17</v>
      </c>
      <c r="J2338">
        <f>IF(Results[[#This Row],[Away_Actual]]&lt;Results[[#This Row],[away_spread]],1,0)</f>
        <v>0</v>
      </c>
    </row>
    <row r="2339" spans="1:10">
      <c r="A2339" s="17">
        <v>44933</v>
      </c>
      <c r="B2339" t="s">
        <v>362</v>
      </c>
      <c r="C2339">
        <v>79</v>
      </c>
      <c r="D2339">
        <v>-230</v>
      </c>
      <c r="E2339" t="s">
        <v>354</v>
      </c>
      <c r="F2339">
        <v>63</v>
      </c>
      <c r="G2339">
        <v>195</v>
      </c>
      <c r="H2339">
        <v>-6.5</v>
      </c>
      <c r="I2339">
        <f>-(Results[[#This Row],[Away Final]]-Results[[#This Row],[Home Final]])</f>
        <v>-16</v>
      </c>
      <c r="J2339">
        <f>IF(Results[[#This Row],[Away_Actual]]&lt;Results[[#This Row],[away_spread]],1,0)</f>
        <v>1</v>
      </c>
    </row>
    <row r="2340" spans="1:10">
      <c r="A2340" s="17">
        <v>44933</v>
      </c>
      <c r="B2340" t="s">
        <v>257</v>
      </c>
      <c r="C2340">
        <v>70</v>
      </c>
      <c r="D2340">
        <v>-320</v>
      </c>
      <c r="E2340" t="s">
        <v>22</v>
      </c>
      <c r="F2340">
        <v>56</v>
      </c>
      <c r="G2340">
        <v>265</v>
      </c>
      <c r="H2340">
        <v>-7.5</v>
      </c>
      <c r="I2340">
        <f>-(Results[[#This Row],[Away Final]]-Results[[#This Row],[Home Final]])</f>
        <v>-14</v>
      </c>
      <c r="J2340">
        <f>IF(Results[[#This Row],[Away_Actual]]&lt;Results[[#This Row],[away_spread]],1,0)</f>
        <v>1</v>
      </c>
    </row>
    <row r="2341" spans="1:10">
      <c r="A2341" s="17">
        <v>44933</v>
      </c>
      <c r="B2341" t="s">
        <v>160</v>
      </c>
      <c r="C2341">
        <v>74</v>
      </c>
      <c r="D2341">
        <v>-300</v>
      </c>
      <c r="F2341">
        <v>64</v>
      </c>
      <c r="G2341">
        <v>250</v>
      </c>
      <c r="H2341">
        <v>-7</v>
      </c>
      <c r="I2341">
        <f>-(Results[[#This Row],[Away Final]]-Results[[#This Row],[Home Final]])</f>
        <v>-10</v>
      </c>
      <c r="J2341">
        <f>IF(Results[[#This Row],[Away_Actual]]&lt;Results[[#This Row],[away_spread]],1,0)</f>
        <v>1</v>
      </c>
    </row>
    <row r="2342" spans="1:10">
      <c r="A2342" s="17">
        <v>44933</v>
      </c>
      <c r="B2342" t="s">
        <v>76</v>
      </c>
      <c r="C2342">
        <v>45</v>
      </c>
      <c r="D2342">
        <v>-110</v>
      </c>
      <c r="E2342" t="s">
        <v>139</v>
      </c>
      <c r="F2342">
        <v>73</v>
      </c>
      <c r="G2342">
        <v>-110</v>
      </c>
      <c r="H2342">
        <v>0</v>
      </c>
      <c r="I2342">
        <f>-(Results[[#This Row],[Away Final]]-Results[[#This Row],[Home Final]])</f>
        <v>28</v>
      </c>
      <c r="J2342">
        <f>IF(Results[[#This Row],[Away_Actual]]&lt;Results[[#This Row],[away_spread]],1,0)</f>
        <v>0</v>
      </c>
    </row>
    <row r="2343" spans="1:10">
      <c r="A2343" s="17">
        <v>44933</v>
      </c>
      <c r="B2343" t="s">
        <v>351</v>
      </c>
      <c r="C2343">
        <v>66</v>
      </c>
      <c r="D2343">
        <v>600</v>
      </c>
      <c r="E2343" t="s">
        <v>24</v>
      </c>
      <c r="F2343">
        <v>81</v>
      </c>
      <c r="G2343">
        <v>-900</v>
      </c>
      <c r="H2343">
        <v>13</v>
      </c>
      <c r="I2343">
        <f>-(Results[[#This Row],[Away Final]]-Results[[#This Row],[Home Final]])</f>
        <v>15</v>
      </c>
      <c r="J2343">
        <f>IF(Results[[#This Row],[Away_Actual]]&lt;Results[[#This Row],[away_spread]],1,0)</f>
        <v>0</v>
      </c>
    </row>
    <row r="2344" spans="1:10">
      <c r="A2344" s="17">
        <v>44933</v>
      </c>
      <c r="B2344" t="s">
        <v>183</v>
      </c>
      <c r="C2344">
        <v>68</v>
      </c>
      <c r="D2344">
        <v>120</v>
      </c>
      <c r="E2344" t="s">
        <v>335</v>
      </c>
      <c r="F2344">
        <v>73</v>
      </c>
      <c r="G2344">
        <v>-140</v>
      </c>
      <c r="H2344">
        <v>2.5</v>
      </c>
      <c r="I2344">
        <f>-(Results[[#This Row],[Away Final]]-Results[[#This Row],[Home Final]])</f>
        <v>5</v>
      </c>
      <c r="J2344">
        <f>IF(Results[[#This Row],[Away_Actual]]&lt;Results[[#This Row],[away_spread]],1,0)</f>
        <v>0</v>
      </c>
    </row>
    <row r="2345" spans="1:10">
      <c r="A2345" s="17">
        <v>44933</v>
      </c>
      <c r="B2345" t="s">
        <v>93</v>
      </c>
      <c r="C2345">
        <v>59</v>
      </c>
      <c r="D2345">
        <v>330</v>
      </c>
      <c r="E2345" t="s">
        <v>97</v>
      </c>
      <c r="F2345">
        <v>69</v>
      </c>
      <c r="G2345">
        <v>-400</v>
      </c>
      <c r="H2345">
        <v>8.5</v>
      </c>
      <c r="I2345">
        <f>-(Results[[#This Row],[Away Final]]-Results[[#This Row],[Home Final]])</f>
        <v>10</v>
      </c>
      <c r="J2345">
        <f>IF(Results[[#This Row],[Away_Actual]]&lt;Results[[#This Row],[away_spread]],1,0)</f>
        <v>0</v>
      </c>
    </row>
    <row r="2346" spans="1:10">
      <c r="A2346" s="17">
        <v>44933</v>
      </c>
      <c r="B2346" t="s">
        <v>282</v>
      </c>
      <c r="C2346">
        <v>69</v>
      </c>
      <c r="D2346">
        <v>-650</v>
      </c>
      <c r="E2346" t="s">
        <v>107</v>
      </c>
      <c r="F2346">
        <v>66</v>
      </c>
      <c r="G2346">
        <v>475</v>
      </c>
      <c r="H2346">
        <v>-11.5</v>
      </c>
      <c r="I2346">
        <f>-(Results[[#This Row],[Away Final]]-Results[[#This Row],[Home Final]])</f>
        <v>-3</v>
      </c>
      <c r="J2346">
        <f>IF(Results[[#This Row],[Away_Actual]]&lt;Results[[#This Row],[away_spread]],1,0)</f>
        <v>0</v>
      </c>
    </row>
    <row r="2347" spans="1:10">
      <c r="A2347" s="17">
        <v>44933</v>
      </c>
      <c r="B2347" t="s">
        <v>42</v>
      </c>
      <c r="C2347">
        <v>85</v>
      </c>
      <c r="D2347">
        <v>-2000</v>
      </c>
      <c r="E2347" t="s">
        <v>39</v>
      </c>
      <c r="F2347">
        <v>42</v>
      </c>
      <c r="G2347">
        <v>1000</v>
      </c>
      <c r="H2347">
        <v>-17</v>
      </c>
      <c r="I2347">
        <f>-(Results[[#This Row],[Away Final]]-Results[[#This Row],[Home Final]])</f>
        <v>-43</v>
      </c>
      <c r="J2347">
        <f>IF(Results[[#This Row],[Away_Actual]]&lt;Results[[#This Row],[away_spread]],1,0)</f>
        <v>1</v>
      </c>
    </row>
    <row r="2348" spans="1:10">
      <c r="A2348" s="17">
        <v>44934</v>
      </c>
      <c r="B2348" t="s">
        <v>230</v>
      </c>
      <c r="C2348">
        <v>60</v>
      </c>
      <c r="D2348">
        <v>-430</v>
      </c>
      <c r="E2348" t="s">
        <v>388</v>
      </c>
      <c r="F2348">
        <v>67</v>
      </c>
      <c r="G2348">
        <v>360</v>
      </c>
      <c r="H2348">
        <v>-9</v>
      </c>
      <c r="I2348">
        <f>-(Results[[#This Row],[Away Final]]-Results[[#This Row],[Home Final]])</f>
        <v>7</v>
      </c>
      <c r="J2348">
        <f>IF(Results[[#This Row],[Away_Actual]]&lt;Results[[#This Row],[away_spread]],1,0)</f>
        <v>0</v>
      </c>
    </row>
    <row r="2349" spans="1:10">
      <c r="A2349" s="17">
        <v>44934</v>
      </c>
      <c r="B2349" t="s">
        <v>689</v>
      </c>
      <c r="C2349">
        <v>55</v>
      </c>
      <c r="D2349">
        <v>115</v>
      </c>
      <c r="E2349" t="s">
        <v>307</v>
      </c>
      <c r="F2349">
        <v>63</v>
      </c>
      <c r="G2349">
        <v>-135</v>
      </c>
      <c r="H2349">
        <v>2</v>
      </c>
      <c r="I2349">
        <f>-(Results[[#This Row],[Away Final]]-Results[[#This Row],[Home Final]])</f>
        <v>8</v>
      </c>
      <c r="J2349">
        <f>IF(Results[[#This Row],[Away_Actual]]&lt;Results[[#This Row],[away_spread]],1,0)</f>
        <v>0</v>
      </c>
    </row>
    <row r="2350" spans="1:10">
      <c r="A2350" s="17">
        <v>44934</v>
      </c>
      <c r="C2350">
        <v>81</v>
      </c>
      <c r="D2350">
        <v>200</v>
      </c>
      <c r="E2350" t="s">
        <v>231</v>
      </c>
      <c r="F2350">
        <v>73</v>
      </c>
      <c r="G2350">
        <v>-240</v>
      </c>
      <c r="H2350">
        <v>5.5</v>
      </c>
      <c r="I2350">
        <f>-(Results[[#This Row],[Away Final]]-Results[[#This Row],[Home Final]])</f>
        <v>-8</v>
      </c>
      <c r="J2350">
        <f>IF(Results[[#This Row],[Away_Actual]]&lt;Results[[#This Row],[away_spread]],1,0)</f>
        <v>1</v>
      </c>
    </row>
    <row r="2351" spans="1:10">
      <c r="A2351" s="17">
        <v>44934</v>
      </c>
      <c r="C2351">
        <v>72</v>
      </c>
      <c r="D2351">
        <v>-450</v>
      </c>
      <c r="E2351" t="s">
        <v>228</v>
      </c>
      <c r="F2351">
        <v>59</v>
      </c>
      <c r="G2351">
        <v>375</v>
      </c>
      <c r="H2351">
        <v>-9.5</v>
      </c>
      <c r="I2351">
        <f>-(Results[[#This Row],[Away Final]]-Results[[#This Row],[Home Final]])</f>
        <v>-13</v>
      </c>
      <c r="J2351">
        <f>IF(Results[[#This Row],[Away_Actual]]&lt;Results[[#This Row],[away_spread]],1,0)</f>
        <v>1</v>
      </c>
    </row>
    <row r="2352" spans="1:10">
      <c r="A2352" s="17">
        <v>44934</v>
      </c>
      <c r="C2352">
        <v>65</v>
      </c>
      <c r="D2352">
        <v>375</v>
      </c>
      <c r="E2352" t="s">
        <v>208</v>
      </c>
      <c r="F2352">
        <v>73</v>
      </c>
      <c r="G2352">
        <v>-450</v>
      </c>
      <c r="H2352">
        <v>9</v>
      </c>
      <c r="I2352">
        <f>-(Results[[#This Row],[Away Final]]-Results[[#This Row],[Home Final]])</f>
        <v>8</v>
      </c>
      <c r="J2352">
        <f>IF(Results[[#This Row],[Away_Actual]]&lt;Results[[#This Row],[away_spread]],1,0)</f>
        <v>1</v>
      </c>
    </row>
    <row r="2353" spans="1:10">
      <c r="A2353" s="17">
        <v>44934</v>
      </c>
      <c r="B2353" t="s">
        <v>226</v>
      </c>
      <c r="C2353">
        <v>76</v>
      </c>
      <c r="D2353">
        <v>-210</v>
      </c>
      <c r="E2353" t="s">
        <v>384</v>
      </c>
      <c r="F2353">
        <v>63</v>
      </c>
      <c r="G2353">
        <v>180</v>
      </c>
      <c r="H2353">
        <v>-5</v>
      </c>
      <c r="I2353">
        <f>-(Results[[#This Row],[Away Final]]-Results[[#This Row],[Home Final]])</f>
        <v>-13</v>
      </c>
      <c r="J2353">
        <f>IF(Results[[#This Row],[Away_Actual]]&lt;Results[[#This Row],[away_spread]],1,0)</f>
        <v>1</v>
      </c>
    </row>
    <row r="2354" spans="1:10">
      <c r="A2354" s="17">
        <v>44934</v>
      </c>
      <c r="B2354" t="s">
        <v>387</v>
      </c>
      <c r="C2354">
        <v>74</v>
      </c>
      <c r="D2354">
        <v>150</v>
      </c>
      <c r="E2354" t="s">
        <v>425</v>
      </c>
      <c r="F2354">
        <v>76</v>
      </c>
      <c r="G2354">
        <v>-170</v>
      </c>
      <c r="H2354">
        <v>4</v>
      </c>
      <c r="I2354">
        <f>-(Results[[#This Row],[Away Final]]-Results[[#This Row],[Home Final]])</f>
        <v>2</v>
      </c>
      <c r="J2354">
        <f>IF(Results[[#This Row],[Away_Actual]]&lt;Results[[#This Row],[away_spread]],1,0)</f>
        <v>1</v>
      </c>
    </row>
    <row r="2355" spans="1:10">
      <c r="A2355" s="17">
        <v>44934</v>
      </c>
      <c r="B2355" t="s">
        <v>154</v>
      </c>
      <c r="C2355">
        <v>78</v>
      </c>
      <c r="D2355">
        <v>375</v>
      </c>
      <c r="E2355" t="s">
        <v>313</v>
      </c>
      <c r="F2355">
        <v>73</v>
      </c>
      <c r="G2355">
        <v>-450</v>
      </c>
      <c r="H2355">
        <v>9.5</v>
      </c>
      <c r="I2355">
        <f>-(Results[[#This Row],[Away Final]]-Results[[#This Row],[Home Final]])</f>
        <v>-5</v>
      </c>
      <c r="J2355">
        <f>IF(Results[[#This Row],[Away_Actual]]&lt;Results[[#This Row],[away_spread]],1,0)</f>
        <v>1</v>
      </c>
    </row>
    <row r="2356" spans="1:10">
      <c r="A2356" s="17">
        <v>44934</v>
      </c>
      <c r="B2356" t="s">
        <v>232</v>
      </c>
      <c r="C2356">
        <v>63</v>
      </c>
      <c r="D2356">
        <v>-500</v>
      </c>
      <c r="E2356" t="s">
        <v>383</v>
      </c>
      <c r="F2356">
        <v>89</v>
      </c>
      <c r="G2356">
        <v>400</v>
      </c>
      <c r="H2356">
        <v>-9.5</v>
      </c>
      <c r="I2356">
        <f>-(Results[[#This Row],[Away Final]]-Results[[#This Row],[Home Final]])</f>
        <v>26</v>
      </c>
      <c r="J2356">
        <f>IF(Results[[#This Row],[Away_Actual]]&lt;Results[[#This Row],[away_spread]],1,0)</f>
        <v>0</v>
      </c>
    </row>
    <row r="2357" spans="1:10">
      <c r="A2357" s="17">
        <v>44934</v>
      </c>
      <c r="B2357" t="s">
        <v>366</v>
      </c>
      <c r="C2357">
        <v>59</v>
      </c>
      <c r="D2357">
        <v>-550</v>
      </c>
      <c r="E2357" t="s">
        <v>85</v>
      </c>
      <c r="F2357">
        <v>62</v>
      </c>
      <c r="G2357">
        <v>425</v>
      </c>
      <c r="H2357">
        <v>-10.5</v>
      </c>
      <c r="I2357">
        <f>-(Results[[#This Row],[Away Final]]-Results[[#This Row],[Home Final]])</f>
        <v>3</v>
      </c>
      <c r="J2357">
        <f>IF(Results[[#This Row],[Away_Actual]]&lt;Results[[#This Row],[away_spread]],1,0)</f>
        <v>0</v>
      </c>
    </row>
    <row r="2358" spans="1:10">
      <c r="A2358" s="17">
        <v>44934</v>
      </c>
      <c r="B2358" t="s">
        <v>314</v>
      </c>
      <c r="C2358">
        <v>67</v>
      </c>
      <c r="D2358">
        <v>120</v>
      </c>
      <c r="E2358" t="s">
        <v>153</v>
      </c>
      <c r="F2358">
        <v>74</v>
      </c>
      <c r="G2358">
        <v>-140</v>
      </c>
      <c r="H2358">
        <v>1.5</v>
      </c>
      <c r="I2358">
        <f>-(Results[[#This Row],[Away Final]]-Results[[#This Row],[Home Final]])</f>
        <v>7</v>
      </c>
      <c r="J2358">
        <f>IF(Results[[#This Row],[Away_Actual]]&lt;Results[[#This Row],[away_spread]],1,0)</f>
        <v>0</v>
      </c>
    </row>
    <row r="2359" spans="1:10">
      <c r="A2359" s="17">
        <v>44934</v>
      </c>
      <c r="B2359" t="s">
        <v>229</v>
      </c>
      <c r="C2359">
        <v>91</v>
      </c>
      <c r="D2359">
        <v>240</v>
      </c>
      <c r="E2359" t="s">
        <v>240</v>
      </c>
      <c r="F2359">
        <v>83</v>
      </c>
      <c r="G2359">
        <v>-280</v>
      </c>
      <c r="H2359">
        <v>6.5</v>
      </c>
      <c r="I2359">
        <f>-(Results[[#This Row],[Away Final]]-Results[[#This Row],[Home Final]])</f>
        <v>-8</v>
      </c>
      <c r="J2359">
        <f>IF(Results[[#This Row],[Away_Actual]]&lt;Results[[#This Row],[away_spread]],1,0)</f>
        <v>1</v>
      </c>
    </row>
    <row r="2360" spans="1:10">
      <c r="A2360" s="17">
        <v>44934</v>
      </c>
      <c r="B2360" t="s">
        <v>397</v>
      </c>
      <c r="C2360">
        <v>75</v>
      </c>
      <c r="D2360">
        <v>200</v>
      </c>
      <c r="E2360" t="s">
        <v>173</v>
      </c>
      <c r="F2360">
        <v>73</v>
      </c>
      <c r="G2360">
        <v>-240</v>
      </c>
      <c r="H2360">
        <v>6</v>
      </c>
      <c r="I2360">
        <f>-(Results[[#This Row],[Away Final]]-Results[[#This Row],[Home Final]])</f>
        <v>-2</v>
      </c>
      <c r="J2360">
        <f>IF(Results[[#This Row],[Away_Actual]]&lt;Results[[#This Row],[away_spread]],1,0)</f>
        <v>1</v>
      </c>
    </row>
    <row r="2361" spans="1:10">
      <c r="A2361" s="17">
        <v>44934</v>
      </c>
      <c r="B2361" t="s">
        <v>253</v>
      </c>
      <c r="C2361">
        <v>70</v>
      </c>
      <c r="D2361">
        <v>115</v>
      </c>
      <c r="E2361" t="s">
        <v>306</v>
      </c>
      <c r="F2361">
        <v>66</v>
      </c>
      <c r="G2361">
        <v>-135</v>
      </c>
      <c r="H2361">
        <v>1.5</v>
      </c>
      <c r="I2361">
        <f>-(Results[[#This Row],[Away Final]]-Results[[#This Row],[Home Final]])</f>
        <v>-4</v>
      </c>
      <c r="J2361">
        <f>IF(Results[[#This Row],[Away_Actual]]&lt;Results[[#This Row],[away_spread]],1,0)</f>
        <v>1</v>
      </c>
    </row>
    <row r="2362" spans="1:10">
      <c r="A2362" s="17">
        <v>44934</v>
      </c>
      <c r="B2362" t="s">
        <v>398</v>
      </c>
      <c r="C2362">
        <v>76</v>
      </c>
      <c r="D2362">
        <v>200</v>
      </c>
      <c r="E2362" t="s">
        <v>144</v>
      </c>
      <c r="F2362">
        <v>78</v>
      </c>
      <c r="G2362">
        <v>-240</v>
      </c>
      <c r="H2362">
        <v>5</v>
      </c>
      <c r="I2362">
        <f>-(Results[[#This Row],[Away Final]]-Results[[#This Row],[Home Final]])</f>
        <v>2</v>
      </c>
      <c r="J2362">
        <f>IF(Results[[#This Row],[Away_Actual]]&lt;Results[[#This Row],[away_spread]],1,0)</f>
        <v>1</v>
      </c>
    </row>
    <row r="2363" spans="1:10">
      <c r="A2363" s="17">
        <v>44934</v>
      </c>
      <c r="B2363" t="s">
        <v>316</v>
      </c>
      <c r="C2363">
        <v>84</v>
      </c>
      <c r="D2363">
        <v>230</v>
      </c>
      <c r="E2363" t="s">
        <v>222</v>
      </c>
      <c r="F2363">
        <v>83</v>
      </c>
      <c r="G2363">
        <v>-270</v>
      </c>
      <c r="H2363">
        <v>6.5</v>
      </c>
      <c r="I2363">
        <f>-(Results[[#This Row],[Away Final]]-Results[[#This Row],[Home Final]])</f>
        <v>-1</v>
      </c>
      <c r="J2363">
        <f>IF(Results[[#This Row],[Away_Actual]]&lt;Results[[#This Row],[away_spread]],1,0)</f>
        <v>1</v>
      </c>
    </row>
    <row r="2364" spans="1:10">
      <c r="A2364" s="17">
        <v>44934</v>
      </c>
      <c r="B2364" t="s">
        <v>346</v>
      </c>
      <c r="C2364">
        <v>76</v>
      </c>
      <c r="D2364">
        <v>200</v>
      </c>
      <c r="E2364" t="s">
        <v>391</v>
      </c>
      <c r="F2364">
        <v>65</v>
      </c>
      <c r="G2364">
        <v>-240</v>
      </c>
      <c r="H2364">
        <v>5.5</v>
      </c>
      <c r="I2364">
        <f>-(Results[[#This Row],[Away Final]]-Results[[#This Row],[Home Final]])</f>
        <v>-11</v>
      </c>
      <c r="J2364">
        <f>IF(Results[[#This Row],[Away_Actual]]&lt;Results[[#This Row],[away_spread]],1,0)</f>
        <v>1</v>
      </c>
    </row>
    <row r="2365" spans="1:10">
      <c r="A2365" s="17">
        <v>44934</v>
      </c>
      <c r="B2365" t="s">
        <v>268</v>
      </c>
      <c r="C2365">
        <v>73</v>
      </c>
      <c r="D2365">
        <v>120</v>
      </c>
      <c r="E2365" t="s">
        <v>225</v>
      </c>
      <c r="F2365">
        <v>80</v>
      </c>
      <c r="G2365">
        <v>-140</v>
      </c>
      <c r="H2365">
        <v>2</v>
      </c>
      <c r="I2365">
        <f>-(Results[[#This Row],[Away Final]]-Results[[#This Row],[Home Final]])</f>
        <v>7</v>
      </c>
      <c r="J2365">
        <f>IF(Results[[#This Row],[Away_Actual]]&lt;Results[[#This Row],[away_spread]],1,0)</f>
        <v>0</v>
      </c>
    </row>
    <row r="2366" spans="1:10">
      <c r="A2366" s="17">
        <v>44934</v>
      </c>
      <c r="B2366" t="s">
        <v>243</v>
      </c>
      <c r="C2366">
        <v>59</v>
      </c>
      <c r="D2366">
        <v>-155</v>
      </c>
      <c r="E2366" t="s">
        <v>245</v>
      </c>
      <c r="F2366">
        <v>64</v>
      </c>
      <c r="G2366">
        <v>135</v>
      </c>
      <c r="H2366">
        <v>-3</v>
      </c>
      <c r="I2366">
        <f>-(Results[[#This Row],[Away Final]]-Results[[#This Row],[Home Final]])</f>
        <v>5</v>
      </c>
      <c r="J2366">
        <f>IF(Results[[#This Row],[Away_Actual]]&lt;Results[[#This Row],[away_spread]],1,0)</f>
        <v>0</v>
      </c>
    </row>
    <row r="2367" spans="1:10">
      <c r="A2367" s="17">
        <v>44934</v>
      </c>
      <c r="B2367" t="s">
        <v>420</v>
      </c>
      <c r="C2367">
        <v>58</v>
      </c>
      <c r="D2367">
        <v>-280</v>
      </c>
      <c r="E2367" t="s">
        <v>248</v>
      </c>
      <c r="F2367">
        <v>81</v>
      </c>
      <c r="G2367">
        <v>240</v>
      </c>
      <c r="H2367">
        <v>-6.5</v>
      </c>
      <c r="I2367">
        <f>-(Results[[#This Row],[Away Final]]-Results[[#This Row],[Home Final]])</f>
        <v>23</v>
      </c>
      <c r="J2367">
        <f>IF(Results[[#This Row],[Away_Actual]]&lt;Results[[#This Row],[away_spread]],1,0)</f>
        <v>0</v>
      </c>
    </row>
    <row r="2368" spans="1:10">
      <c r="A2368" s="17">
        <v>44934</v>
      </c>
      <c r="B2368" t="s">
        <v>254</v>
      </c>
      <c r="C2368">
        <v>53</v>
      </c>
      <c r="D2368">
        <v>425</v>
      </c>
      <c r="E2368" t="s">
        <v>300</v>
      </c>
      <c r="F2368">
        <v>85</v>
      </c>
      <c r="G2368">
        <v>-550</v>
      </c>
      <c r="H2368">
        <v>9</v>
      </c>
      <c r="I2368">
        <f>-(Results[[#This Row],[Away Final]]-Results[[#This Row],[Home Final]])</f>
        <v>32</v>
      </c>
      <c r="J2368">
        <f>IF(Results[[#This Row],[Away_Actual]]&lt;Results[[#This Row],[away_spread]],1,0)</f>
        <v>0</v>
      </c>
    </row>
    <row r="2369" spans="1:10">
      <c r="A2369" s="17">
        <v>44934</v>
      </c>
      <c r="B2369" t="s">
        <v>247</v>
      </c>
      <c r="C2369">
        <v>67</v>
      </c>
      <c r="D2369">
        <v>135</v>
      </c>
      <c r="E2369" t="s">
        <v>244</v>
      </c>
      <c r="F2369">
        <v>60</v>
      </c>
      <c r="G2369">
        <v>-155</v>
      </c>
      <c r="H2369">
        <v>3</v>
      </c>
      <c r="I2369">
        <f>-(Results[[#This Row],[Away Final]]-Results[[#This Row],[Home Final]])</f>
        <v>-7</v>
      </c>
      <c r="J2369">
        <f>IF(Results[[#This Row],[Away_Actual]]&lt;Results[[#This Row],[away_spread]],1,0)</f>
        <v>1</v>
      </c>
    </row>
    <row r="2370" spans="1:10">
      <c r="A2370" s="17">
        <v>44934</v>
      </c>
      <c r="B2370" t="s">
        <v>246</v>
      </c>
      <c r="C2370">
        <v>63</v>
      </c>
      <c r="D2370">
        <v>150</v>
      </c>
      <c r="E2370" t="s">
        <v>242</v>
      </c>
      <c r="F2370">
        <v>68</v>
      </c>
      <c r="G2370">
        <v>-170</v>
      </c>
      <c r="H2370">
        <v>4</v>
      </c>
      <c r="I2370">
        <f>-(Results[[#This Row],[Away Final]]-Results[[#This Row],[Home Final]])</f>
        <v>5</v>
      </c>
      <c r="J2370">
        <f>IF(Results[[#This Row],[Away_Actual]]&lt;Results[[#This Row],[away_spread]],1,0)</f>
        <v>0</v>
      </c>
    </row>
    <row r="2371" spans="1:10">
      <c r="A2371" s="17">
        <v>44934</v>
      </c>
      <c r="B2371" t="s">
        <v>250</v>
      </c>
      <c r="C2371">
        <v>56</v>
      </c>
      <c r="D2371">
        <v>-120</v>
      </c>
      <c r="E2371" t="s">
        <v>249</v>
      </c>
      <c r="F2371">
        <v>63</v>
      </c>
      <c r="G2371">
        <v>100</v>
      </c>
      <c r="H2371">
        <v>-1</v>
      </c>
      <c r="I2371">
        <f>-(Results[[#This Row],[Away Final]]-Results[[#This Row],[Home Final]])</f>
        <v>7</v>
      </c>
      <c r="J2371">
        <f>IF(Results[[#This Row],[Away_Actual]]&lt;Results[[#This Row],[away_spread]],1,0)</f>
        <v>0</v>
      </c>
    </row>
    <row r="2372" spans="1:10">
      <c r="A2372" s="17">
        <v>44935</v>
      </c>
      <c r="B2372" t="s">
        <v>99</v>
      </c>
      <c r="C2372">
        <v>57</v>
      </c>
      <c r="D2372">
        <v>850</v>
      </c>
      <c r="E2372" t="s">
        <v>155</v>
      </c>
      <c r="F2372">
        <v>62</v>
      </c>
      <c r="G2372">
        <v>-1500</v>
      </c>
      <c r="H2372">
        <v>15.5</v>
      </c>
      <c r="I2372">
        <f>-(Results[[#This Row],[Away Final]]-Results[[#This Row],[Home Final]])</f>
        <v>5</v>
      </c>
      <c r="J2372">
        <f>IF(Results[[#This Row],[Away_Actual]]&lt;Results[[#This Row],[away_spread]],1,0)</f>
        <v>1</v>
      </c>
    </row>
    <row r="2373" spans="1:10">
      <c r="A2373" s="17">
        <v>44935</v>
      </c>
      <c r="B2373" t="s">
        <v>152</v>
      </c>
      <c r="C2373">
        <v>76</v>
      </c>
      <c r="D2373">
        <v>265</v>
      </c>
      <c r="E2373" t="s">
        <v>100</v>
      </c>
      <c r="F2373">
        <v>92</v>
      </c>
      <c r="G2373">
        <v>-320</v>
      </c>
      <c r="H2373">
        <v>7.5</v>
      </c>
      <c r="I2373">
        <f>-(Results[[#This Row],[Away Final]]-Results[[#This Row],[Home Final]])</f>
        <v>16</v>
      </c>
      <c r="J2373">
        <f>IF(Results[[#This Row],[Away_Actual]]&lt;Results[[#This Row],[away_spread]],1,0)</f>
        <v>0</v>
      </c>
    </row>
    <row r="2374" spans="1:10">
      <c r="A2374" s="17">
        <v>44935</v>
      </c>
      <c r="B2374" t="s">
        <v>52</v>
      </c>
      <c r="C2374">
        <v>85</v>
      </c>
      <c r="D2374">
        <v>350</v>
      </c>
      <c r="E2374" t="s">
        <v>49</v>
      </c>
      <c r="F2374">
        <v>90</v>
      </c>
      <c r="G2374">
        <v>-420</v>
      </c>
      <c r="H2374">
        <v>9</v>
      </c>
      <c r="I2374">
        <f>-(Results[[#This Row],[Away Final]]-Results[[#This Row],[Home Final]])</f>
        <v>5</v>
      </c>
      <c r="J2374">
        <f>IF(Results[[#This Row],[Away_Actual]]&lt;Results[[#This Row],[away_spread]],1,0)</f>
        <v>1</v>
      </c>
    </row>
    <row r="2375" spans="1:10">
      <c r="A2375" s="17">
        <v>44935</v>
      </c>
      <c r="B2375" t="s">
        <v>53</v>
      </c>
      <c r="C2375">
        <v>75</v>
      </c>
      <c r="D2375">
        <v>400</v>
      </c>
      <c r="E2375" t="s">
        <v>149</v>
      </c>
      <c r="F2375">
        <v>102</v>
      </c>
      <c r="G2375">
        <v>-500</v>
      </c>
      <c r="H2375">
        <v>10</v>
      </c>
      <c r="I2375">
        <f>-(Results[[#This Row],[Away Final]]-Results[[#This Row],[Home Final]])</f>
        <v>27</v>
      </c>
      <c r="J2375">
        <f>IF(Results[[#This Row],[Away_Actual]]&lt;Results[[#This Row],[away_spread]],1,0)</f>
        <v>0</v>
      </c>
    </row>
    <row r="2376" spans="1:10">
      <c r="A2376" s="17">
        <v>44935</v>
      </c>
      <c r="B2376" t="s">
        <v>128</v>
      </c>
      <c r="C2376">
        <v>64</v>
      </c>
      <c r="D2376">
        <v>180</v>
      </c>
      <c r="E2376" t="s">
        <v>54</v>
      </c>
      <c r="F2376">
        <v>72</v>
      </c>
      <c r="G2376">
        <v>-210</v>
      </c>
      <c r="H2376">
        <v>5</v>
      </c>
      <c r="I2376">
        <f>-(Results[[#This Row],[Away Final]]-Results[[#This Row],[Home Final]])</f>
        <v>8</v>
      </c>
      <c r="J2376">
        <f>IF(Results[[#This Row],[Away_Actual]]&lt;Results[[#This Row],[away_spread]],1,0)</f>
        <v>0</v>
      </c>
    </row>
    <row r="2377" spans="1:10">
      <c r="A2377" s="17">
        <v>44935</v>
      </c>
      <c r="B2377" t="s">
        <v>127</v>
      </c>
      <c r="C2377">
        <v>67</v>
      </c>
      <c r="D2377">
        <v>-400</v>
      </c>
      <c r="E2377" t="s">
        <v>156</v>
      </c>
      <c r="F2377">
        <v>71</v>
      </c>
      <c r="G2377">
        <v>330</v>
      </c>
      <c r="H2377">
        <v>-8.5</v>
      </c>
      <c r="I2377">
        <f>-(Results[[#This Row],[Away Final]]-Results[[#This Row],[Home Final]])</f>
        <v>4</v>
      </c>
      <c r="J2377">
        <f>IF(Results[[#This Row],[Away_Actual]]&lt;Results[[#This Row],[away_spread]],1,0)</f>
        <v>0</v>
      </c>
    </row>
    <row r="2378" spans="1:10">
      <c r="A2378" s="17">
        <v>44935</v>
      </c>
      <c r="B2378" t="s">
        <v>50</v>
      </c>
      <c r="C2378">
        <v>73</v>
      </c>
      <c r="D2378">
        <v>-110</v>
      </c>
      <c r="E2378" t="s">
        <v>51</v>
      </c>
      <c r="F2378">
        <v>82</v>
      </c>
      <c r="G2378">
        <v>-110</v>
      </c>
      <c r="H2378">
        <v>135.5</v>
      </c>
      <c r="I2378">
        <f>-(Results[[#This Row],[Away Final]]-Results[[#This Row],[Home Final]])</f>
        <v>9</v>
      </c>
      <c r="J2378">
        <f>IF(Results[[#This Row],[Away_Actual]]&lt;Results[[#This Row],[away_spread]],1,0)</f>
        <v>1</v>
      </c>
    </row>
    <row r="2379" spans="1:10">
      <c r="A2379" s="17">
        <v>44935</v>
      </c>
      <c r="B2379" t="s">
        <v>151</v>
      </c>
      <c r="C2379">
        <v>55</v>
      </c>
      <c r="D2379">
        <v>-170</v>
      </c>
      <c r="E2379" t="s">
        <v>150</v>
      </c>
      <c r="F2379">
        <v>63</v>
      </c>
      <c r="G2379">
        <v>150</v>
      </c>
      <c r="H2379">
        <v>-4</v>
      </c>
      <c r="I2379">
        <f>-(Results[[#This Row],[Away Final]]-Results[[#This Row],[Home Final]])</f>
        <v>8</v>
      </c>
      <c r="J2379">
        <f>IF(Results[[#This Row],[Away_Actual]]&lt;Results[[#This Row],[away_spread]],1,0)</f>
        <v>0</v>
      </c>
    </row>
    <row r="2380" spans="1:10">
      <c r="A2380" s="17">
        <v>44935</v>
      </c>
      <c r="B2380" t="s">
        <v>371</v>
      </c>
      <c r="C2380">
        <v>75</v>
      </c>
      <c r="D2380">
        <v>200</v>
      </c>
      <c r="E2380" t="s">
        <v>392</v>
      </c>
      <c r="F2380">
        <v>82</v>
      </c>
      <c r="G2380">
        <v>-240</v>
      </c>
      <c r="H2380">
        <v>6</v>
      </c>
      <c r="I2380">
        <f>-(Results[[#This Row],[Away Final]]-Results[[#This Row],[Home Final]])</f>
        <v>7</v>
      </c>
      <c r="J2380">
        <f>IF(Results[[#This Row],[Away_Actual]]&lt;Results[[#This Row],[away_spread]],1,0)</f>
        <v>0</v>
      </c>
    </row>
    <row r="2381" spans="1:10">
      <c r="A2381" s="17">
        <v>44935</v>
      </c>
      <c r="B2381" t="s">
        <v>334</v>
      </c>
      <c r="C2381">
        <v>70</v>
      </c>
      <c r="D2381">
        <v>950</v>
      </c>
      <c r="E2381" t="s">
        <v>167</v>
      </c>
      <c r="F2381">
        <v>77</v>
      </c>
      <c r="G2381">
        <v>-1800</v>
      </c>
      <c r="H2381">
        <v>16</v>
      </c>
      <c r="I2381">
        <f>-(Results[[#This Row],[Away Final]]-Results[[#This Row],[Home Final]])</f>
        <v>7</v>
      </c>
      <c r="J2381">
        <f>IF(Results[[#This Row],[Away_Actual]]&lt;Results[[#This Row],[away_spread]],1,0)</f>
        <v>1</v>
      </c>
    </row>
    <row r="2382" spans="1:10">
      <c r="A2382" s="17">
        <v>44935</v>
      </c>
      <c r="B2382" t="s">
        <v>56</v>
      </c>
      <c r="C2382">
        <v>64</v>
      </c>
      <c r="D2382">
        <v>-130</v>
      </c>
      <c r="E2382" t="s">
        <v>70</v>
      </c>
      <c r="F2382">
        <v>59</v>
      </c>
      <c r="G2382">
        <v>110</v>
      </c>
      <c r="H2382">
        <v>-2.5</v>
      </c>
      <c r="I2382">
        <f>-(Results[[#This Row],[Away Final]]-Results[[#This Row],[Home Final]])</f>
        <v>-5</v>
      </c>
      <c r="J2382">
        <f>IF(Results[[#This Row],[Away_Actual]]&lt;Results[[#This Row],[away_spread]],1,0)</f>
        <v>1</v>
      </c>
    </row>
    <row r="2383" spans="1:10">
      <c r="A2383" s="17">
        <v>44935</v>
      </c>
      <c r="B2383" t="s">
        <v>69</v>
      </c>
      <c r="C2383">
        <v>78</v>
      </c>
      <c r="D2383">
        <v>-1000</v>
      </c>
      <c r="E2383" t="s">
        <v>55</v>
      </c>
      <c r="F2383">
        <v>65</v>
      </c>
      <c r="G2383">
        <v>650</v>
      </c>
      <c r="H2383">
        <v>-13.5</v>
      </c>
      <c r="I2383">
        <f>-(Results[[#This Row],[Away Final]]-Results[[#This Row],[Home Final]])</f>
        <v>-13</v>
      </c>
      <c r="J2383">
        <f>IF(Results[[#This Row],[Away_Actual]]&lt;Results[[#This Row],[away_spread]],1,0)</f>
        <v>0</v>
      </c>
    </row>
    <row r="2384" spans="1:10">
      <c r="A2384" s="17">
        <v>44935</v>
      </c>
      <c r="B2384" t="s">
        <v>424</v>
      </c>
      <c r="C2384">
        <v>77</v>
      </c>
      <c r="D2384">
        <v>-340</v>
      </c>
      <c r="E2384" t="s">
        <v>309</v>
      </c>
      <c r="F2384">
        <v>75</v>
      </c>
      <c r="G2384">
        <v>280</v>
      </c>
      <c r="H2384">
        <v>-7.5</v>
      </c>
      <c r="I2384">
        <f>-(Results[[#This Row],[Away Final]]-Results[[#This Row],[Home Final]])</f>
        <v>-2</v>
      </c>
      <c r="J2384">
        <f>IF(Results[[#This Row],[Away_Actual]]&lt;Results[[#This Row],[away_spread]],1,0)</f>
        <v>0</v>
      </c>
    </row>
    <row r="2385" spans="1:10">
      <c r="A2385" s="17">
        <v>44936</v>
      </c>
      <c r="B2385" t="s">
        <v>210</v>
      </c>
      <c r="C2385">
        <v>85</v>
      </c>
      <c r="D2385">
        <v>375</v>
      </c>
      <c r="E2385" t="s">
        <v>680</v>
      </c>
      <c r="F2385">
        <v>74</v>
      </c>
      <c r="G2385">
        <v>-450</v>
      </c>
      <c r="H2385">
        <v>9</v>
      </c>
      <c r="I2385">
        <f>-(Results[[#This Row],[Away Final]]-Results[[#This Row],[Home Final]])</f>
        <v>-11</v>
      </c>
      <c r="J2385">
        <f>IF(Results[[#This Row],[Away_Actual]]&lt;Results[[#This Row],[away_spread]],1,0)</f>
        <v>1</v>
      </c>
    </row>
    <row r="2386" spans="1:10">
      <c r="A2386" s="17">
        <v>44936</v>
      </c>
      <c r="B2386" t="s">
        <v>210</v>
      </c>
      <c r="C2386">
        <v>85</v>
      </c>
      <c r="D2386">
        <v>375</v>
      </c>
      <c r="E2386" t="s">
        <v>73</v>
      </c>
      <c r="F2386">
        <v>74</v>
      </c>
      <c r="G2386">
        <v>-450</v>
      </c>
      <c r="H2386">
        <v>9</v>
      </c>
      <c r="I2386">
        <f>-(Results[[#This Row],[Away Final]]-Results[[#This Row],[Home Final]])</f>
        <v>-11</v>
      </c>
      <c r="J2386">
        <f>IF(Results[[#This Row],[Away_Actual]]&lt;Results[[#This Row],[away_spread]],1,0)</f>
        <v>1</v>
      </c>
    </row>
    <row r="2387" spans="1:10">
      <c r="A2387" s="17">
        <v>44936</v>
      </c>
      <c r="B2387" t="s">
        <v>292</v>
      </c>
      <c r="C2387">
        <v>68</v>
      </c>
      <c r="D2387">
        <v>1000</v>
      </c>
      <c r="E2387" t="s">
        <v>42</v>
      </c>
      <c r="F2387">
        <v>77</v>
      </c>
      <c r="G2387">
        <v>-2000</v>
      </c>
      <c r="H2387">
        <v>16.5</v>
      </c>
      <c r="I2387">
        <f>-(Results[[#This Row],[Away Final]]-Results[[#This Row],[Home Final]])</f>
        <v>9</v>
      </c>
      <c r="J2387">
        <f>IF(Results[[#This Row],[Away_Actual]]&lt;Results[[#This Row],[away_spread]],1,0)</f>
        <v>1</v>
      </c>
    </row>
    <row r="2388" spans="1:10">
      <c r="A2388" s="17">
        <v>44936</v>
      </c>
      <c r="B2388" t="s">
        <v>104</v>
      </c>
      <c r="C2388">
        <v>58</v>
      </c>
      <c r="D2388">
        <v>170</v>
      </c>
      <c r="E2388" t="s">
        <v>406</v>
      </c>
      <c r="F2388">
        <v>65</v>
      </c>
      <c r="G2388">
        <v>-190</v>
      </c>
      <c r="H2388">
        <v>4.5</v>
      </c>
      <c r="I2388">
        <f>-(Results[[#This Row],[Away Final]]-Results[[#This Row],[Home Final]])</f>
        <v>7</v>
      </c>
      <c r="J2388">
        <f>IF(Results[[#This Row],[Away_Actual]]&lt;Results[[#This Row],[away_spread]],1,0)</f>
        <v>0</v>
      </c>
    </row>
    <row r="2389" spans="1:10">
      <c r="A2389" s="17">
        <v>44936</v>
      </c>
      <c r="B2389" t="s">
        <v>305</v>
      </c>
      <c r="C2389">
        <v>50</v>
      </c>
      <c r="D2389">
        <v>180</v>
      </c>
      <c r="E2389" t="s">
        <v>287</v>
      </c>
      <c r="F2389">
        <v>84</v>
      </c>
      <c r="G2389">
        <v>-210</v>
      </c>
      <c r="H2389">
        <v>4.5</v>
      </c>
      <c r="I2389">
        <f>-(Results[[#This Row],[Away Final]]-Results[[#This Row],[Home Final]])</f>
        <v>34</v>
      </c>
      <c r="J2389">
        <f>IF(Results[[#This Row],[Away_Actual]]&lt;Results[[#This Row],[away_spread]],1,0)</f>
        <v>0</v>
      </c>
    </row>
    <row r="2390" spans="1:10">
      <c r="A2390" s="17">
        <v>44936</v>
      </c>
      <c r="B2390" t="s">
        <v>275</v>
      </c>
      <c r="C2390">
        <v>54</v>
      </c>
      <c r="D2390">
        <v>-110</v>
      </c>
      <c r="E2390" t="s">
        <v>40</v>
      </c>
      <c r="F2390">
        <v>73</v>
      </c>
      <c r="G2390">
        <v>-110</v>
      </c>
      <c r="H2390">
        <v>0</v>
      </c>
      <c r="I2390">
        <f>-(Results[[#This Row],[Away Final]]-Results[[#This Row],[Home Final]])</f>
        <v>19</v>
      </c>
      <c r="J2390">
        <f>IF(Results[[#This Row],[Away_Actual]]&lt;Results[[#This Row],[away_spread]],1,0)</f>
        <v>0</v>
      </c>
    </row>
    <row r="2391" spans="1:10">
      <c r="A2391" s="17">
        <v>44936</v>
      </c>
      <c r="B2391" t="s">
        <v>46</v>
      </c>
      <c r="C2391">
        <v>66</v>
      </c>
      <c r="D2391">
        <v>-400</v>
      </c>
      <c r="E2391" t="s">
        <v>267</v>
      </c>
      <c r="F2391">
        <v>51</v>
      </c>
      <c r="G2391">
        <v>330</v>
      </c>
      <c r="H2391">
        <v>-8.5</v>
      </c>
      <c r="I2391">
        <f>-(Results[[#This Row],[Away Final]]-Results[[#This Row],[Home Final]])</f>
        <v>-15</v>
      </c>
      <c r="J2391">
        <f>IF(Results[[#This Row],[Away_Actual]]&lt;Results[[#This Row],[away_spread]],1,0)</f>
        <v>1</v>
      </c>
    </row>
    <row r="2392" spans="1:10">
      <c r="A2392" s="17">
        <v>44936</v>
      </c>
      <c r="B2392" t="s">
        <v>251</v>
      </c>
      <c r="C2392">
        <v>76</v>
      </c>
      <c r="D2392">
        <v>-165</v>
      </c>
      <c r="E2392" t="s">
        <v>177</v>
      </c>
      <c r="F2392">
        <v>72</v>
      </c>
      <c r="G2392">
        <v>145</v>
      </c>
      <c r="H2392">
        <v>-3.5</v>
      </c>
      <c r="I2392">
        <f>-(Results[[#This Row],[Away Final]]-Results[[#This Row],[Home Final]])</f>
        <v>-4</v>
      </c>
      <c r="J2392">
        <f>IF(Results[[#This Row],[Away_Actual]]&lt;Results[[#This Row],[away_spread]],1,0)</f>
        <v>1</v>
      </c>
    </row>
    <row r="2393" spans="1:10">
      <c r="A2393" s="17">
        <v>44936</v>
      </c>
      <c r="B2393" t="s">
        <v>38</v>
      </c>
      <c r="C2393">
        <v>82</v>
      </c>
      <c r="D2393">
        <v>-130</v>
      </c>
      <c r="E2393" t="s">
        <v>271</v>
      </c>
      <c r="F2393">
        <v>73</v>
      </c>
      <c r="G2393">
        <v>110</v>
      </c>
      <c r="H2393">
        <v>-1.5</v>
      </c>
      <c r="I2393">
        <f>-(Results[[#This Row],[Away Final]]-Results[[#This Row],[Home Final]])</f>
        <v>-9</v>
      </c>
      <c r="J2393">
        <f>IF(Results[[#This Row],[Away_Actual]]&lt;Results[[#This Row],[away_spread]],1,0)</f>
        <v>1</v>
      </c>
    </row>
    <row r="2394" spans="1:10">
      <c r="A2394" s="17">
        <v>44936</v>
      </c>
      <c r="B2394" t="s">
        <v>74</v>
      </c>
      <c r="C2394">
        <v>63</v>
      </c>
      <c r="D2394">
        <v>400</v>
      </c>
      <c r="E2394" t="s">
        <v>136</v>
      </c>
      <c r="F2394">
        <v>83</v>
      </c>
      <c r="G2394">
        <v>-500</v>
      </c>
      <c r="H2394">
        <v>10</v>
      </c>
      <c r="I2394">
        <f>-(Results[[#This Row],[Away Final]]-Results[[#This Row],[Home Final]])</f>
        <v>20</v>
      </c>
      <c r="J2394">
        <f>IF(Results[[#This Row],[Away_Actual]]&lt;Results[[#This Row],[away_spread]],1,0)</f>
        <v>0</v>
      </c>
    </row>
    <row r="2395" spans="1:10">
      <c r="A2395" s="17">
        <v>44936</v>
      </c>
      <c r="B2395" t="s">
        <v>134</v>
      </c>
      <c r="C2395">
        <v>64</v>
      </c>
      <c r="D2395">
        <v>145</v>
      </c>
      <c r="E2395" t="s">
        <v>294</v>
      </c>
      <c r="F2395">
        <v>74</v>
      </c>
      <c r="G2395">
        <v>-165</v>
      </c>
      <c r="H2395">
        <v>3</v>
      </c>
      <c r="I2395">
        <f>-(Results[[#This Row],[Away Final]]-Results[[#This Row],[Home Final]])</f>
        <v>10</v>
      </c>
      <c r="J2395">
        <f>IF(Results[[#This Row],[Away_Actual]]&lt;Results[[#This Row],[away_spread]],1,0)</f>
        <v>0</v>
      </c>
    </row>
    <row r="2396" spans="1:10">
      <c r="A2396" s="17">
        <v>44936</v>
      </c>
      <c r="B2396" t="s">
        <v>303</v>
      </c>
      <c r="C2396">
        <v>73</v>
      </c>
      <c r="D2396">
        <v>320</v>
      </c>
      <c r="E2396" t="s">
        <v>344</v>
      </c>
      <c r="F2396">
        <v>78</v>
      </c>
      <c r="G2396">
        <v>-380</v>
      </c>
      <c r="H2396">
        <v>8.5</v>
      </c>
      <c r="I2396">
        <f>-(Results[[#This Row],[Away Final]]-Results[[#This Row],[Home Final]])</f>
        <v>5</v>
      </c>
      <c r="J2396">
        <f>IF(Results[[#This Row],[Away_Actual]]&lt;Results[[#This Row],[away_spread]],1,0)</f>
        <v>1</v>
      </c>
    </row>
    <row r="2397" spans="1:10">
      <c r="A2397" s="17">
        <v>44936</v>
      </c>
      <c r="B2397" t="s">
        <v>408</v>
      </c>
      <c r="C2397">
        <v>65</v>
      </c>
      <c r="D2397">
        <v>360</v>
      </c>
      <c r="E2397" t="s">
        <v>209</v>
      </c>
      <c r="F2397">
        <v>74</v>
      </c>
      <c r="G2397">
        <v>-430</v>
      </c>
      <c r="H2397">
        <v>9.5</v>
      </c>
      <c r="I2397">
        <f>-(Results[[#This Row],[Away Final]]-Results[[#This Row],[Home Final]])</f>
        <v>9</v>
      </c>
      <c r="J2397">
        <f>IF(Results[[#This Row],[Away_Actual]]&lt;Results[[#This Row],[away_spread]],1,0)</f>
        <v>1</v>
      </c>
    </row>
    <row r="2398" spans="1:10">
      <c r="A2398" s="17">
        <v>44936</v>
      </c>
      <c r="B2398" t="s">
        <v>48</v>
      </c>
      <c r="C2398">
        <v>75</v>
      </c>
      <c r="D2398">
        <v>425</v>
      </c>
      <c r="E2398" t="s">
        <v>404</v>
      </c>
      <c r="F2398">
        <v>79</v>
      </c>
      <c r="G2398">
        <v>-550</v>
      </c>
      <c r="H2398">
        <v>10.5</v>
      </c>
      <c r="I2398">
        <f>-(Results[[#This Row],[Away Final]]-Results[[#This Row],[Home Final]])</f>
        <v>4</v>
      </c>
      <c r="J2398">
        <f>IF(Results[[#This Row],[Away_Actual]]&lt;Results[[#This Row],[away_spread]],1,0)</f>
        <v>1</v>
      </c>
    </row>
    <row r="2399" spans="1:10">
      <c r="A2399" s="17">
        <v>44936</v>
      </c>
      <c r="B2399" t="s">
        <v>390</v>
      </c>
      <c r="C2399">
        <v>65</v>
      </c>
      <c r="D2399">
        <v>-275</v>
      </c>
      <c r="E2399" t="s">
        <v>504</v>
      </c>
      <c r="F2399">
        <v>75</v>
      </c>
      <c r="G2399">
        <v>235</v>
      </c>
      <c r="H2399">
        <v>-6.5</v>
      </c>
      <c r="I2399">
        <f>-(Results[[#This Row],[Away Final]]-Results[[#This Row],[Home Final]])</f>
        <v>10</v>
      </c>
      <c r="J2399">
        <f>IF(Results[[#This Row],[Away_Actual]]&lt;Results[[#This Row],[away_spread]],1,0)</f>
        <v>0</v>
      </c>
    </row>
    <row r="2400" spans="1:10">
      <c r="A2400" s="17">
        <v>44936</v>
      </c>
      <c r="B2400" t="s">
        <v>134</v>
      </c>
      <c r="C2400">
        <v>64</v>
      </c>
      <c r="D2400">
        <v>145</v>
      </c>
      <c r="E2400" t="s">
        <v>135</v>
      </c>
      <c r="F2400">
        <v>74</v>
      </c>
      <c r="G2400">
        <v>-165</v>
      </c>
      <c r="H2400">
        <v>3</v>
      </c>
      <c r="I2400">
        <f>-(Results[[#This Row],[Away Final]]-Results[[#This Row],[Home Final]])</f>
        <v>10</v>
      </c>
      <c r="J2400">
        <f>IF(Results[[#This Row],[Away_Actual]]&lt;Results[[#This Row],[away_spread]],1,0)</f>
        <v>0</v>
      </c>
    </row>
    <row r="2401" spans="1:10">
      <c r="A2401" s="17">
        <v>44936</v>
      </c>
      <c r="B2401" t="s">
        <v>269</v>
      </c>
      <c r="C2401">
        <v>76</v>
      </c>
      <c r="D2401">
        <v>-160</v>
      </c>
      <c r="E2401" t="s">
        <v>317</v>
      </c>
      <c r="F2401">
        <v>50</v>
      </c>
      <c r="G2401">
        <v>140</v>
      </c>
      <c r="H2401">
        <v>-3.5</v>
      </c>
      <c r="I2401">
        <f>-(Results[[#This Row],[Away Final]]-Results[[#This Row],[Home Final]])</f>
        <v>-26</v>
      </c>
      <c r="J2401">
        <f>IF(Results[[#This Row],[Away_Actual]]&lt;Results[[#This Row],[away_spread]],1,0)</f>
        <v>1</v>
      </c>
    </row>
    <row r="2402" spans="1:10">
      <c r="A2402" s="17">
        <v>44936</v>
      </c>
      <c r="B2402" t="s">
        <v>61</v>
      </c>
      <c r="C2402">
        <v>74</v>
      </c>
      <c r="D2402">
        <v>-200</v>
      </c>
      <c r="E2402" t="s">
        <v>157</v>
      </c>
      <c r="F2402">
        <v>59</v>
      </c>
      <c r="G2402">
        <v>175</v>
      </c>
      <c r="H2402">
        <v>-4.5</v>
      </c>
      <c r="I2402">
        <f>-(Results[[#This Row],[Away Final]]-Results[[#This Row],[Home Final]])</f>
        <v>-15</v>
      </c>
      <c r="J2402">
        <f>IF(Results[[#This Row],[Away_Actual]]&lt;Results[[#This Row],[away_spread]],1,0)</f>
        <v>1</v>
      </c>
    </row>
    <row r="2403" spans="1:10">
      <c r="A2403" s="17">
        <v>44936</v>
      </c>
      <c r="B2403" t="s">
        <v>690</v>
      </c>
      <c r="C2403">
        <v>78</v>
      </c>
      <c r="D2403">
        <v>-155</v>
      </c>
      <c r="E2403" t="s">
        <v>72</v>
      </c>
      <c r="F2403">
        <v>64</v>
      </c>
      <c r="G2403">
        <v>135</v>
      </c>
      <c r="H2403">
        <v>-3.5</v>
      </c>
      <c r="I2403">
        <f>-(Results[[#This Row],[Away Final]]-Results[[#This Row],[Home Final]])</f>
        <v>-14</v>
      </c>
      <c r="J2403">
        <f>IF(Results[[#This Row],[Away_Actual]]&lt;Results[[#This Row],[away_spread]],1,0)</f>
        <v>1</v>
      </c>
    </row>
    <row r="2404" spans="1:10">
      <c r="A2404" s="17">
        <v>44936</v>
      </c>
      <c r="B2404" t="s">
        <v>39</v>
      </c>
      <c r="C2404">
        <v>71</v>
      </c>
      <c r="D2404">
        <v>1100</v>
      </c>
      <c r="E2404" t="s">
        <v>291</v>
      </c>
      <c r="F2404">
        <v>68</v>
      </c>
      <c r="G2404">
        <v>-2500</v>
      </c>
      <c r="H2404">
        <v>20</v>
      </c>
      <c r="I2404">
        <f>-(Results[[#This Row],[Away Final]]-Results[[#This Row],[Home Final]])</f>
        <v>-3</v>
      </c>
      <c r="J2404">
        <f>IF(Results[[#This Row],[Away_Actual]]&lt;Results[[#This Row],[away_spread]],1,0)</f>
        <v>1</v>
      </c>
    </row>
    <row r="2405" spans="1:10">
      <c r="A2405" s="17">
        <v>44936</v>
      </c>
      <c r="B2405" t="s">
        <v>278</v>
      </c>
      <c r="C2405">
        <v>71</v>
      </c>
      <c r="D2405">
        <v>100</v>
      </c>
      <c r="E2405" t="s">
        <v>280</v>
      </c>
      <c r="F2405">
        <v>76</v>
      </c>
      <c r="G2405">
        <v>-120</v>
      </c>
      <c r="H2405">
        <v>2</v>
      </c>
      <c r="I2405">
        <f>-(Results[[#This Row],[Away Final]]-Results[[#This Row],[Home Final]])</f>
        <v>5</v>
      </c>
      <c r="J2405">
        <f>IF(Results[[#This Row],[Away_Actual]]&lt;Results[[#This Row],[away_spread]],1,0)</f>
        <v>0</v>
      </c>
    </row>
    <row r="2406" spans="1:10">
      <c r="A2406" s="17">
        <v>44936</v>
      </c>
      <c r="B2406" t="s">
        <v>41</v>
      </c>
      <c r="C2406">
        <v>79</v>
      </c>
      <c r="D2406">
        <v>125</v>
      </c>
      <c r="E2406" t="s">
        <v>279</v>
      </c>
      <c r="F2406">
        <v>85</v>
      </c>
      <c r="G2406">
        <v>-145</v>
      </c>
      <c r="H2406">
        <v>2.5</v>
      </c>
      <c r="I2406">
        <f>-(Results[[#This Row],[Away Final]]-Results[[#This Row],[Home Final]])</f>
        <v>6</v>
      </c>
      <c r="J2406">
        <f>IF(Results[[#This Row],[Away_Actual]]&lt;Results[[#This Row],[away_spread]],1,0)</f>
        <v>0</v>
      </c>
    </row>
    <row r="2407" spans="1:10">
      <c r="A2407" s="17">
        <v>44936</v>
      </c>
      <c r="B2407" t="s">
        <v>219</v>
      </c>
      <c r="C2407">
        <v>61</v>
      </c>
      <c r="D2407">
        <v>145</v>
      </c>
      <c r="E2407" t="s">
        <v>687</v>
      </c>
      <c r="F2407">
        <v>77</v>
      </c>
      <c r="G2407">
        <v>-165</v>
      </c>
      <c r="H2407">
        <v>3.5</v>
      </c>
      <c r="I2407">
        <f>-(Results[[#This Row],[Away Final]]-Results[[#This Row],[Home Final]])</f>
        <v>16</v>
      </c>
      <c r="J2407">
        <f>IF(Results[[#This Row],[Away_Actual]]&lt;Results[[#This Row],[away_spread]],1,0)</f>
        <v>0</v>
      </c>
    </row>
    <row r="2408" spans="1:10">
      <c r="A2408" s="17">
        <v>44936</v>
      </c>
      <c r="B2408" t="s">
        <v>324</v>
      </c>
      <c r="C2408">
        <v>78</v>
      </c>
      <c r="D2408">
        <v>-155</v>
      </c>
      <c r="E2408" t="s">
        <v>72</v>
      </c>
      <c r="F2408">
        <v>64</v>
      </c>
      <c r="G2408">
        <v>135</v>
      </c>
      <c r="H2408">
        <v>-3.5</v>
      </c>
      <c r="I2408">
        <f>-(Results[[#This Row],[Away Final]]-Results[[#This Row],[Home Final]])</f>
        <v>-14</v>
      </c>
      <c r="J2408">
        <f>IF(Results[[#This Row],[Away_Actual]]&lt;Results[[#This Row],[away_spread]],1,0)</f>
        <v>1</v>
      </c>
    </row>
    <row r="2409" spans="1:10">
      <c r="A2409" s="17">
        <v>44936</v>
      </c>
      <c r="B2409" t="s">
        <v>277</v>
      </c>
      <c r="C2409">
        <v>80</v>
      </c>
      <c r="D2409">
        <v>-155</v>
      </c>
      <c r="E2409" t="s">
        <v>107</v>
      </c>
      <c r="F2409">
        <v>91</v>
      </c>
      <c r="G2409">
        <v>135</v>
      </c>
      <c r="H2409">
        <v>-3.5</v>
      </c>
      <c r="I2409">
        <f>-(Results[[#This Row],[Away Final]]-Results[[#This Row],[Home Final]])</f>
        <v>11</v>
      </c>
      <c r="J2409">
        <f>IF(Results[[#This Row],[Away_Actual]]&lt;Results[[#This Row],[away_spread]],1,0)</f>
        <v>0</v>
      </c>
    </row>
    <row r="2410" spans="1:10">
      <c r="A2410" s="17">
        <v>44936</v>
      </c>
      <c r="B2410" t="s">
        <v>289</v>
      </c>
      <c r="C2410">
        <v>72</v>
      </c>
      <c r="D2410">
        <v>180</v>
      </c>
      <c r="E2410" t="s">
        <v>265</v>
      </c>
      <c r="F2410">
        <v>73</v>
      </c>
      <c r="G2410">
        <v>-210</v>
      </c>
      <c r="H2410">
        <v>5</v>
      </c>
      <c r="I2410">
        <f>-(Results[[#This Row],[Away Final]]-Results[[#This Row],[Home Final]])</f>
        <v>1</v>
      </c>
      <c r="J2410">
        <f>IF(Results[[#This Row],[Away_Actual]]&lt;Results[[#This Row],[away_spread]],1,0)</f>
        <v>1</v>
      </c>
    </row>
    <row r="2411" spans="1:10">
      <c r="A2411" s="17">
        <v>44936</v>
      </c>
      <c r="B2411" t="s">
        <v>288</v>
      </c>
      <c r="C2411">
        <v>57</v>
      </c>
      <c r="D2411">
        <v>180</v>
      </c>
      <c r="E2411" t="s">
        <v>286</v>
      </c>
      <c r="F2411">
        <v>65</v>
      </c>
      <c r="G2411">
        <v>-210</v>
      </c>
      <c r="H2411">
        <v>5</v>
      </c>
      <c r="I2411">
        <f>-(Results[[#This Row],[Away Final]]-Results[[#This Row],[Home Final]])</f>
        <v>8</v>
      </c>
      <c r="J2411">
        <f>IF(Results[[#This Row],[Away_Actual]]&lt;Results[[#This Row],[away_spread]],1,0)</f>
        <v>0</v>
      </c>
    </row>
    <row r="2412" spans="1:10">
      <c r="A2412" s="17">
        <v>44936</v>
      </c>
      <c r="B2412" t="s">
        <v>274</v>
      </c>
      <c r="C2412">
        <v>63</v>
      </c>
      <c r="D2412">
        <v>155</v>
      </c>
      <c r="E2412" t="s">
        <v>282</v>
      </c>
      <c r="F2412">
        <v>75</v>
      </c>
      <c r="G2412">
        <v>-175</v>
      </c>
      <c r="H2412">
        <v>4</v>
      </c>
      <c r="I2412">
        <f>-(Results[[#This Row],[Away Final]]-Results[[#This Row],[Home Final]])</f>
        <v>12</v>
      </c>
      <c r="J2412">
        <f>IF(Results[[#This Row],[Away_Actual]]&lt;Results[[#This Row],[away_spread]],1,0)</f>
        <v>0</v>
      </c>
    </row>
    <row r="2413" spans="1:10">
      <c r="A2413" s="17">
        <v>44936</v>
      </c>
      <c r="B2413" t="s">
        <v>130</v>
      </c>
      <c r="C2413">
        <v>67</v>
      </c>
      <c r="D2413">
        <v>150</v>
      </c>
      <c r="E2413" t="s">
        <v>336</v>
      </c>
      <c r="F2413">
        <v>75</v>
      </c>
      <c r="G2413">
        <v>-170</v>
      </c>
      <c r="H2413">
        <v>3.5</v>
      </c>
      <c r="I2413">
        <f>-(Results[[#This Row],[Away Final]]-Results[[#This Row],[Home Final]])</f>
        <v>8</v>
      </c>
      <c r="J2413">
        <f>IF(Results[[#This Row],[Away_Actual]]&lt;Results[[#This Row],[away_spread]],1,0)</f>
        <v>0</v>
      </c>
    </row>
    <row r="2414" spans="1:10">
      <c r="A2414" s="17">
        <v>44936</v>
      </c>
      <c r="B2414" t="s">
        <v>58</v>
      </c>
      <c r="C2414">
        <v>76</v>
      </c>
      <c r="D2414">
        <v>-600</v>
      </c>
      <c r="F2414">
        <v>71</v>
      </c>
      <c r="G2414">
        <v>450</v>
      </c>
      <c r="H2414">
        <v>-11</v>
      </c>
      <c r="I2414">
        <f>-(Results[[#This Row],[Away Final]]-Results[[#This Row],[Home Final]])</f>
        <v>-5</v>
      </c>
      <c r="J2414">
        <f>IF(Results[[#This Row],[Away_Actual]]&lt;Results[[#This Row],[away_spread]],1,0)</f>
        <v>0</v>
      </c>
    </row>
    <row r="2415" spans="1:10">
      <c r="A2415" s="17">
        <v>44936</v>
      </c>
      <c r="B2415" t="s">
        <v>221</v>
      </c>
      <c r="C2415">
        <v>69</v>
      </c>
      <c r="D2415">
        <v>-120</v>
      </c>
      <c r="E2415" t="s">
        <v>315</v>
      </c>
      <c r="F2415">
        <v>65</v>
      </c>
      <c r="G2415">
        <v>100</v>
      </c>
      <c r="H2415">
        <v>-1.5</v>
      </c>
      <c r="I2415">
        <f>-(Results[[#This Row],[Away Final]]-Results[[#This Row],[Home Final]])</f>
        <v>-4</v>
      </c>
      <c r="J2415">
        <f>IF(Results[[#This Row],[Away_Actual]]&lt;Results[[#This Row],[away_spread]],1,0)</f>
        <v>1</v>
      </c>
    </row>
    <row r="2416" spans="1:10">
      <c r="A2416" s="17">
        <v>44936</v>
      </c>
      <c r="B2416" t="s">
        <v>326</v>
      </c>
      <c r="C2416">
        <v>82</v>
      </c>
      <c r="D2416">
        <v>-290</v>
      </c>
      <c r="E2416" t="s">
        <v>325</v>
      </c>
      <c r="F2416">
        <v>58</v>
      </c>
      <c r="G2416">
        <v>245</v>
      </c>
      <c r="H2416">
        <v>-7.5</v>
      </c>
      <c r="I2416">
        <f>-(Results[[#This Row],[Away Final]]-Results[[#This Row],[Home Final]])</f>
        <v>-24</v>
      </c>
      <c r="J2416">
        <f>IF(Results[[#This Row],[Away_Actual]]&lt;Results[[#This Row],[away_spread]],1,0)</f>
        <v>1</v>
      </c>
    </row>
    <row r="2417" spans="1:10">
      <c r="A2417" s="17">
        <v>44936</v>
      </c>
      <c r="B2417" t="s">
        <v>276</v>
      </c>
      <c r="C2417">
        <v>74</v>
      </c>
      <c r="D2417">
        <v>-200</v>
      </c>
      <c r="E2417" t="s">
        <v>108</v>
      </c>
      <c r="F2417">
        <v>70</v>
      </c>
      <c r="G2417">
        <v>175</v>
      </c>
      <c r="H2417">
        <v>-5</v>
      </c>
      <c r="I2417">
        <f>-(Results[[#This Row],[Away Final]]-Results[[#This Row],[Home Final]])</f>
        <v>-4</v>
      </c>
      <c r="J2417">
        <f>IF(Results[[#This Row],[Away_Actual]]&lt;Results[[#This Row],[away_spread]],1,0)</f>
        <v>0</v>
      </c>
    </row>
    <row r="2418" spans="1:10">
      <c r="A2418" s="17">
        <v>44936</v>
      </c>
      <c r="B2418" t="s">
        <v>194</v>
      </c>
      <c r="C2418">
        <v>67</v>
      </c>
      <c r="D2418">
        <v>-130</v>
      </c>
      <c r="E2418" t="s">
        <v>43</v>
      </c>
      <c r="F2418">
        <v>56</v>
      </c>
      <c r="G2418">
        <v>110</v>
      </c>
      <c r="H2418">
        <v>-2.5</v>
      </c>
      <c r="I2418">
        <f>-(Results[[#This Row],[Away Final]]-Results[[#This Row],[Home Final]])</f>
        <v>-11</v>
      </c>
      <c r="J2418">
        <f>IF(Results[[#This Row],[Away_Actual]]&lt;Results[[#This Row],[away_spread]],1,0)</f>
        <v>1</v>
      </c>
    </row>
    <row r="2419" spans="1:10">
      <c r="A2419" s="17">
        <v>44937</v>
      </c>
      <c r="B2419" t="s">
        <v>281</v>
      </c>
      <c r="C2419">
        <v>75</v>
      </c>
      <c r="D2419">
        <v>235</v>
      </c>
      <c r="E2419" t="s">
        <v>123</v>
      </c>
      <c r="F2419">
        <v>79</v>
      </c>
      <c r="G2419">
        <v>-275</v>
      </c>
      <c r="H2419">
        <v>6.5</v>
      </c>
      <c r="I2419">
        <f>-(Results[[#This Row],[Away Final]]-Results[[#This Row],[Home Final]])</f>
        <v>4</v>
      </c>
      <c r="J2419">
        <f>IF(Results[[#This Row],[Away_Actual]]&lt;Results[[#This Row],[away_spread]],1,0)</f>
        <v>1</v>
      </c>
    </row>
    <row r="2420" spans="1:10">
      <c r="A2420" s="17">
        <v>44937</v>
      </c>
      <c r="B2420" t="s">
        <v>264</v>
      </c>
      <c r="C2420">
        <v>55</v>
      </c>
      <c r="D2420">
        <v>400</v>
      </c>
      <c r="E2420" t="s">
        <v>228</v>
      </c>
      <c r="F2420">
        <v>83</v>
      </c>
      <c r="G2420">
        <v>-500</v>
      </c>
      <c r="H2420">
        <v>10</v>
      </c>
      <c r="I2420">
        <f>-(Results[[#This Row],[Away Final]]-Results[[#This Row],[Home Final]])</f>
        <v>28</v>
      </c>
      <c r="J2420">
        <f>IF(Results[[#This Row],[Away_Actual]]&lt;Results[[#This Row],[away_spread]],1,0)</f>
        <v>0</v>
      </c>
    </row>
    <row r="2421" spans="1:10">
      <c r="A2421" s="17">
        <v>44937</v>
      </c>
      <c r="B2421" t="s">
        <v>16</v>
      </c>
      <c r="C2421">
        <v>75</v>
      </c>
      <c r="D2421">
        <v>290</v>
      </c>
      <c r="E2421" t="s">
        <v>311</v>
      </c>
      <c r="F2421">
        <v>90</v>
      </c>
      <c r="G2421">
        <v>-350</v>
      </c>
      <c r="H2421">
        <v>8.5</v>
      </c>
      <c r="I2421">
        <f>-(Results[[#This Row],[Away Final]]-Results[[#This Row],[Home Final]])</f>
        <v>15</v>
      </c>
      <c r="J2421">
        <f>IF(Results[[#This Row],[Away_Actual]]&lt;Results[[#This Row],[away_spread]],1,0)</f>
        <v>0</v>
      </c>
    </row>
    <row r="2422" spans="1:10">
      <c r="A2422" s="17">
        <v>44937</v>
      </c>
      <c r="B2422" t="s">
        <v>391</v>
      </c>
      <c r="C2422">
        <v>65</v>
      </c>
      <c r="D2422">
        <v>-115</v>
      </c>
      <c r="E2422" t="s">
        <v>316</v>
      </c>
      <c r="F2422">
        <v>62</v>
      </c>
      <c r="G2422">
        <v>-105</v>
      </c>
      <c r="H2422">
        <v>-1</v>
      </c>
      <c r="I2422">
        <f>-(Results[[#This Row],[Away Final]]-Results[[#This Row],[Home Final]])</f>
        <v>-3</v>
      </c>
      <c r="J2422">
        <f>IF(Results[[#This Row],[Away_Actual]]&lt;Results[[#This Row],[away_spread]],1,0)</f>
        <v>1</v>
      </c>
    </row>
    <row r="2423" spans="1:10">
      <c r="A2423" s="17">
        <v>44937</v>
      </c>
      <c r="B2423" t="s">
        <v>214</v>
      </c>
      <c r="C2423">
        <v>60</v>
      </c>
      <c r="D2423">
        <v>-420</v>
      </c>
      <c r="E2423" t="s">
        <v>213</v>
      </c>
      <c r="F2423">
        <v>48</v>
      </c>
      <c r="G2423">
        <v>350</v>
      </c>
      <c r="H2423">
        <v>-9</v>
      </c>
      <c r="I2423">
        <f>-(Results[[#This Row],[Away Final]]-Results[[#This Row],[Home Final]])</f>
        <v>-12</v>
      </c>
      <c r="J2423">
        <f>IF(Results[[#This Row],[Away_Actual]]&lt;Results[[#This Row],[away_spread]],1,0)</f>
        <v>1</v>
      </c>
    </row>
    <row r="2424" spans="1:10">
      <c r="A2424" s="17">
        <v>44937</v>
      </c>
      <c r="B2424" t="s">
        <v>182</v>
      </c>
      <c r="C2424">
        <v>71</v>
      </c>
      <c r="D2424">
        <v>-110</v>
      </c>
      <c r="E2424" t="s">
        <v>212</v>
      </c>
      <c r="F2424">
        <v>67</v>
      </c>
      <c r="G2424">
        <v>-110</v>
      </c>
      <c r="H2424">
        <v>1</v>
      </c>
      <c r="I2424">
        <f>-(Results[[#This Row],[Away Final]]-Results[[#This Row],[Home Final]])</f>
        <v>-4</v>
      </c>
      <c r="J2424">
        <f>IF(Results[[#This Row],[Away_Actual]]&lt;Results[[#This Row],[away_spread]],1,0)</f>
        <v>1</v>
      </c>
    </row>
    <row r="2425" spans="1:10">
      <c r="A2425" s="17">
        <v>44937</v>
      </c>
      <c r="B2425" t="s">
        <v>215</v>
      </c>
      <c r="C2425">
        <v>65</v>
      </c>
      <c r="D2425">
        <v>375</v>
      </c>
      <c r="E2425" t="s">
        <v>380</v>
      </c>
      <c r="F2425">
        <v>70</v>
      </c>
      <c r="G2425">
        <v>-450</v>
      </c>
      <c r="H2425">
        <v>9.5</v>
      </c>
      <c r="I2425">
        <f>-(Results[[#This Row],[Away Final]]-Results[[#This Row],[Home Final]])</f>
        <v>5</v>
      </c>
      <c r="J2425">
        <f>IF(Results[[#This Row],[Away_Actual]]&lt;Results[[#This Row],[away_spread]],1,0)</f>
        <v>1</v>
      </c>
    </row>
    <row r="2426" spans="1:10">
      <c r="A2426" s="17">
        <v>44937</v>
      </c>
      <c r="B2426" t="s">
        <v>82</v>
      </c>
      <c r="C2426">
        <v>74</v>
      </c>
      <c r="D2426">
        <v>-110</v>
      </c>
      <c r="E2426" t="s">
        <v>148</v>
      </c>
      <c r="F2426">
        <v>68</v>
      </c>
      <c r="G2426">
        <v>-110</v>
      </c>
      <c r="H2426">
        <v>0</v>
      </c>
      <c r="I2426">
        <f>-(Results[[#This Row],[Away Final]]-Results[[#This Row],[Home Final]])</f>
        <v>-6</v>
      </c>
      <c r="J2426">
        <f>IF(Results[[#This Row],[Away_Actual]]&lt;Results[[#This Row],[away_spread]],1,0)</f>
        <v>1</v>
      </c>
    </row>
    <row r="2427" spans="1:10">
      <c r="A2427" s="17">
        <v>44937</v>
      </c>
      <c r="B2427" t="s">
        <v>306</v>
      </c>
      <c r="C2427">
        <v>77</v>
      </c>
      <c r="D2427">
        <v>1500</v>
      </c>
      <c r="F2427">
        <v>83</v>
      </c>
      <c r="G2427">
        <v>-5000</v>
      </c>
      <c r="H2427">
        <v>23</v>
      </c>
      <c r="I2427">
        <f>-(Results[[#This Row],[Away Final]]-Results[[#This Row],[Home Final]])</f>
        <v>6</v>
      </c>
      <c r="J2427">
        <f>IF(Results[[#This Row],[Away_Actual]]&lt;Results[[#This Row],[away_spread]],1,0)</f>
        <v>1</v>
      </c>
    </row>
    <row r="2428" spans="1:10">
      <c r="A2428" s="17">
        <v>44937</v>
      </c>
      <c r="B2428" t="s">
        <v>176</v>
      </c>
      <c r="C2428">
        <v>97</v>
      </c>
      <c r="D2428">
        <v>-185</v>
      </c>
      <c r="E2428" t="s">
        <v>254</v>
      </c>
      <c r="F2428">
        <v>88</v>
      </c>
      <c r="G2428">
        <v>165</v>
      </c>
      <c r="H2428">
        <v>-4</v>
      </c>
      <c r="I2428">
        <f>-(Results[[#This Row],[Away Final]]-Results[[#This Row],[Home Final]])</f>
        <v>-9</v>
      </c>
      <c r="J2428">
        <f>IF(Results[[#This Row],[Away_Actual]]&lt;Results[[#This Row],[away_spread]],1,0)</f>
        <v>1</v>
      </c>
    </row>
    <row r="2429" spans="1:10">
      <c r="A2429" s="17">
        <v>44937</v>
      </c>
      <c r="B2429" t="s">
        <v>323</v>
      </c>
      <c r="C2429">
        <v>62</v>
      </c>
      <c r="D2429">
        <v>265</v>
      </c>
      <c r="E2429" t="s">
        <v>407</v>
      </c>
      <c r="F2429">
        <v>63</v>
      </c>
      <c r="G2429">
        <v>-320</v>
      </c>
      <c r="H2429">
        <v>7.5</v>
      </c>
      <c r="I2429">
        <f>-(Results[[#This Row],[Away Final]]-Results[[#This Row],[Home Final]])</f>
        <v>1</v>
      </c>
      <c r="J2429">
        <f>IF(Results[[#This Row],[Away_Actual]]&lt;Results[[#This Row],[away_spread]],1,0)</f>
        <v>1</v>
      </c>
    </row>
    <row r="2430" spans="1:10">
      <c r="A2430" s="17">
        <v>44937</v>
      </c>
      <c r="B2430" t="s">
        <v>59</v>
      </c>
      <c r="C2430">
        <v>46</v>
      </c>
      <c r="D2430">
        <v>1200</v>
      </c>
      <c r="E2430" t="s">
        <v>62</v>
      </c>
      <c r="F2430">
        <v>91</v>
      </c>
      <c r="G2430">
        <v>-3000</v>
      </c>
      <c r="H2430">
        <v>20</v>
      </c>
      <c r="I2430">
        <f>-(Results[[#This Row],[Away Final]]-Results[[#This Row],[Home Final]])</f>
        <v>45</v>
      </c>
      <c r="J2430">
        <f>IF(Results[[#This Row],[Away_Actual]]&lt;Results[[#This Row],[away_spread]],1,0)</f>
        <v>0</v>
      </c>
    </row>
    <row r="2431" spans="1:10">
      <c r="A2431" s="17">
        <v>44937</v>
      </c>
      <c r="C2431">
        <v>57</v>
      </c>
      <c r="D2431">
        <v>450</v>
      </c>
      <c r="E2431" t="s">
        <v>197</v>
      </c>
      <c r="F2431">
        <v>69</v>
      </c>
      <c r="G2431">
        <v>-600</v>
      </c>
      <c r="H2431">
        <v>10.5</v>
      </c>
      <c r="I2431">
        <f>-(Results[[#This Row],[Away Final]]-Results[[#This Row],[Home Final]])</f>
        <v>12</v>
      </c>
      <c r="J2431">
        <f>IF(Results[[#This Row],[Away_Actual]]&lt;Results[[#This Row],[away_spread]],1,0)</f>
        <v>0</v>
      </c>
    </row>
    <row r="2432" spans="1:10">
      <c r="A2432" s="17">
        <v>44937</v>
      </c>
      <c r="B2432" t="s">
        <v>339</v>
      </c>
      <c r="C2432">
        <v>70</v>
      </c>
      <c r="D2432">
        <v>1000</v>
      </c>
      <c r="E2432" t="s">
        <v>126</v>
      </c>
      <c r="F2432">
        <v>83</v>
      </c>
      <c r="G2432">
        <v>-2000</v>
      </c>
      <c r="H2432">
        <v>16.5</v>
      </c>
      <c r="I2432">
        <f>-(Results[[#This Row],[Away Final]]-Results[[#This Row],[Home Final]])</f>
        <v>13</v>
      </c>
      <c r="J2432">
        <f>IF(Results[[#This Row],[Away_Actual]]&lt;Results[[#This Row],[away_spread]],1,0)</f>
        <v>1</v>
      </c>
    </row>
    <row r="2433" spans="1:10">
      <c r="A2433" s="17">
        <v>44937</v>
      </c>
      <c r="B2433" t="s">
        <v>122</v>
      </c>
      <c r="C2433">
        <v>64</v>
      </c>
      <c r="D2433">
        <v>160</v>
      </c>
      <c r="E2433" t="s">
        <v>338</v>
      </c>
      <c r="F2433">
        <v>82</v>
      </c>
      <c r="G2433">
        <v>-180</v>
      </c>
      <c r="H2433">
        <v>4.5</v>
      </c>
      <c r="I2433">
        <f>-(Results[[#This Row],[Away Final]]-Results[[#This Row],[Home Final]])</f>
        <v>18</v>
      </c>
      <c r="J2433">
        <f>IF(Results[[#This Row],[Away_Actual]]&lt;Results[[#This Row],[away_spread]],1,0)</f>
        <v>0</v>
      </c>
    </row>
    <row r="2434" spans="1:10">
      <c r="A2434" s="17">
        <v>44937</v>
      </c>
      <c r="B2434" t="s">
        <v>160</v>
      </c>
      <c r="C2434">
        <v>80</v>
      </c>
      <c r="D2434">
        <v>425</v>
      </c>
      <c r="E2434" t="s">
        <v>68</v>
      </c>
      <c r="F2434">
        <v>78</v>
      </c>
      <c r="G2434">
        <v>-550</v>
      </c>
      <c r="H2434">
        <v>10.5</v>
      </c>
      <c r="I2434">
        <f>-(Results[[#This Row],[Away Final]]-Results[[#This Row],[Home Final]])</f>
        <v>-2</v>
      </c>
      <c r="J2434">
        <f>IF(Results[[#This Row],[Away_Actual]]&lt;Results[[#This Row],[away_spread]],1,0)</f>
        <v>1</v>
      </c>
    </row>
    <row r="2435" spans="1:10">
      <c r="A2435" s="17">
        <v>44937</v>
      </c>
      <c r="B2435" t="s">
        <v>119</v>
      </c>
      <c r="C2435">
        <v>78</v>
      </c>
      <c r="D2435">
        <v>120</v>
      </c>
      <c r="E2435" t="s">
        <v>328</v>
      </c>
      <c r="F2435">
        <v>63</v>
      </c>
      <c r="G2435">
        <v>-140</v>
      </c>
      <c r="H2435">
        <v>2.5</v>
      </c>
      <c r="I2435">
        <f>-(Results[[#This Row],[Away Final]]-Results[[#This Row],[Home Final]])</f>
        <v>-15</v>
      </c>
      <c r="J2435">
        <f>IF(Results[[#This Row],[Away_Actual]]&lt;Results[[#This Row],[away_spread]],1,0)</f>
        <v>1</v>
      </c>
    </row>
    <row r="2436" spans="1:10">
      <c r="A2436" s="17">
        <v>44937</v>
      </c>
      <c r="B2436" t="s">
        <v>239</v>
      </c>
      <c r="C2436">
        <v>72</v>
      </c>
      <c r="D2436">
        <v>105</v>
      </c>
      <c r="E2436" t="s">
        <v>229</v>
      </c>
      <c r="F2436">
        <v>71</v>
      </c>
      <c r="G2436">
        <v>-125</v>
      </c>
      <c r="H2436">
        <v>1.5</v>
      </c>
      <c r="I2436">
        <f>-(Results[[#This Row],[Away Final]]-Results[[#This Row],[Home Final]])</f>
        <v>-1</v>
      </c>
      <c r="J2436">
        <f>IF(Results[[#This Row],[Away_Actual]]&lt;Results[[#This Row],[away_spread]],1,0)</f>
        <v>1</v>
      </c>
    </row>
    <row r="2437" spans="1:10">
      <c r="A2437" s="17">
        <v>44937</v>
      </c>
      <c r="B2437" t="s">
        <v>329</v>
      </c>
      <c r="C2437">
        <v>79</v>
      </c>
      <c r="D2437">
        <v>-300</v>
      </c>
      <c r="E2437" t="s">
        <v>297</v>
      </c>
      <c r="F2437">
        <v>78</v>
      </c>
      <c r="G2437">
        <v>250</v>
      </c>
      <c r="H2437">
        <v>-7</v>
      </c>
      <c r="I2437">
        <f>-(Results[[#This Row],[Away Final]]-Results[[#This Row],[Home Final]])</f>
        <v>-1</v>
      </c>
      <c r="J2437">
        <f>IF(Results[[#This Row],[Away_Actual]]&lt;Results[[#This Row],[away_spread]],1,0)</f>
        <v>0</v>
      </c>
    </row>
    <row r="2438" spans="1:10">
      <c r="A2438" s="17">
        <v>44937</v>
      </c>
      <c r="B2438" t="s">
        <v>388</v>
      </c>
      <c r="C2438">
        <v>71</v>
      </c>
      <c r="D2438">
        <v>140</v>
      </c>
      <c r="E2438" t="s">
        <v>240</v>
      </c>
      <c r="F2438">
        <v>58</v>
      </c>
      <c r="G2438">
        <v>-160</v>
      </c>
      <c r="H2438">
        <v>3.5</v>
      </c>
      <c r="I2438">
        <f>-(Results[[#This Row],[Away Final]]-Results[[#This Row],[Home Final]])</f>
        <v>-13</v>
      </c>
      <c r="J2438">
        <f>IF(Results[[#This Row],[Away_Actual]]&lt;Results[[#This Row],[away_spread]],1,0)</f>
        <v>1</v>
      </c>
    </row>
    <row r="2439" spans="1:10">
      <c r="A2439" s="17">
        <v>44937</v>
      </c>
      <c r="B2439" t="s">
        <v>387</v>
      </c>
      <c r="C2439">
        <v>71</v>
      </c>
      <c r="D2439">
        <v>425</v>
      </c>
      <c r="E2439" t="s">
        <v>424</v>
      </c>
      <c r="F2439">
        <v>77</v>
      </c>
      <c r="G2439">
        <v>-550</v>
      </c>
      <c r="H2439">
        <v>10.5</v>
      </c>
      <c r="I2439">
        <f>-(Results[[#This Row],[Away Final]]-Results[[#This Row],[Home Final]])</f>
        <v>6</v>
      </c>
      <c r="J2439">
        <f>IF(Results[[#This Row],[Away_Actual]]&lt;Results[[#This Row],[away_spread]],1,0)</f>
        <v>1</v>
      </c>
    </row>
    <row r="2440" spans="1:10">
      <c r="A2440" s="17">
        <v>44937</v>
      </c>
      <c r="B2440" t="s">
        <v>689</v>
      </c>
      <c r="C2440">
        <v>67</v>
      </c>
      <c r="D2440">
        <v>270</v>
      </c>
      <c r="E2440" t="s">
        <v>314</v>
      </c>
      <c r="F2440">
        <v>57</v>
      </c>
      <c r="G2440">
        <v>-330</v>
      </c>
      <c r="H2440">
        <v>8</v>
      </c>
      <c r="I2440">
        <f>-(Results[[#This Row],[Away Final]]-Results[[#This Row],[Home Final]])</f>
        <v>-10</v>
      </c>
      <c r="J2440">
        <f>IF(Results[[#This Row],[Away_Actual]]&lt;Results[[#This Row],[away_spread]],1,0)</f>
        <v>1</v>
      </c>
    </row>
    <row r="2441" spans="1:10">
      <c r="A2441" s="17">
        <v>44937</v>
      </c>
      <c r="B2441" t="s">
        <v>331</v>
      </c>
      <c r="C2441">
        <v>69</v>
      </c>
      <c r="D2441">
        <v>-125</v>
      </c>
      <c r="E2441" t="s">
        <v>120</v>
      </c>
      <c r="F2441">
        <v>106</v>
      </c>
      <c r="G2441">
        <v>105</v>
      </c>
      <c r="H2441">
        <v>-1.5</v>
      </c>
      <c r="I2441">
        <f>-(Results[[#This Row],[Away Final]]-Results[[#This Row],[Home Final]])</f>
        <v>37</v>
      </c>
      <c r="J2441">
        <f>IF(Results[[#This Row],[Away_Actual]]&lt;Results[[#This Row],[away_spread]],1,0)</f>
        <v>0</v>
      </c>
    </row>
    <row r="2442" spans="1:10">
      <c r="A2442" s="17">
        <v>44937</v>
      </c>
      <c r="B2442" t="s">
        <v>153</v>
      </c>
      <c r="C2442">
        <v>59</v>
      </c>
      <c r="D2442">
        <v>220</v>
      </c>
      <c r="E2442" t="s">
        <v>313</v>
      </c>
      <c r="F2442">
        <v>50</v>
      </c>
      <c r="G2442">
        <v>-260</v>
      </c>
      <c r="H2442">
        <v>6.5</v>
      </c>
      <c r="I2442">
        <f>-(Results[[#This Row],[Away Final]]-Results[[#This Row],[Home Final]])</f>
        <v>-9</v>
      </c>
      <c r="J2442">
        <f>IF(Results[[#This Row],[Away_Actual]]&lt;Results[[#This Row],[away_spread]],1,0)</f>
        <v>1</v>
      </c>
    </row>
    <row r="2443" spans="1:10">
      <c r="A2443" s="17">
        <v>44937</v>
      </c>
      <c r="B2443" t="s">
        <v>293</v>
      </c>
      <c r="C2443">
        <v>84</v>
      </c>
      <c r="D2443">
        <v>110</v>
      </c>
      <c r="E2443" t="s">
        <v>133</v>
      </c>
      <c r="F2443">
        <v>66</v>
      </c>
      <c r="G2443">
        <v>-130</v>
      </c>
      <c r="H2443">
        <v>1.5</v>
      </c>
      <c r="I2443">
        <f>-(Results[[#This Row],[Away Final]]-Results[[#This Row],[Home Final]])</f>
        <v>-18</v>
      </c>
      <c r="J2443">
        <f>IF(Results[[#This Row],[Away_Actual]]&lt;Results[[#This Row],[away_spread]],1,0)</f>
        <v>1</v>
      </c>
    </row>
    <row r="2444" spans="1:10">
      <c r="A2444" s="17">
        <v>44937</v>
      </c>
      <c r="B2444" t="s">
        <v>425</v>
      </c>
      <c r="C2444">
        <v>60</v>
      </c>
      <c r="D2444">
        <v>105</v>
      </c>
      <c r="E2444" t="s">
        <v>309</v>
      </c>
      <c r="F2444">
        <v>72</v>
      </c>
      <c r="G2444">
        <v>-125</v>
      </c>
      <c r="H2444">
        <v>1.5</v>
      </c>
      <c r="I2444">
        <f>-(Results[[#This Row],[Away Final]]-Results[[#This Row],[Home Final]])</f>
        <v>12</v>
      </c>
      <c r="J2444">
        <f>IF(Results[[#This Row],[Away_Actual]]&lt;Results[[#This Row],[away_spread]],1,0)</f>
        <v>0</v>
      </c>
    </row>
    <row r="2445" spans="1:10">
      <c r="A2445" s="17">
        <v>44937</v>
      </c>
      <c r="B2445" t="s">
        <v>146</v>
      </c>
      <c r="C2445">
        <v>62</v>
      </c>
      <c r="D2445">
        <v>-300</v>
      </c>
      <c r="E2445" t="s">
        <v>216</v>
      </c>
      <c r="F2445">
        <v>54</v>
      </c>
      <c r="G2445">
        <v>250</v>
      </c>
      <c r="H2445">
        <v>-7</v>
      </c>
      <c r="I2445">
        <f>-(Results[[#This Row],[Away Final]]-Results[[#This Row],[Home Final]])</f>
        <v>-8</v>
      </c>
      <c r="J2445">
        <f>IF(Results[[#This Row],[Away_Actual]]&lt;Results[[#This Row],[away_spread]],1,0)</f>
        <v>1</v>
      </c>
    </row>
    <row r="2446" spans="1:10">
      <c r="A2446" s="17">
        <v>44937</v>
      </c>
      <c r="B2446" t="s">
        <v>256</v>
      </c>
      <c r="C2446">
        <v>51</v>
      </c>
      <c r="D2446">
        <v>550</v>
      </c>
      <c r="E2446" t="s">
        <v>259</v>
      </c>
      <c r="F2446">
        <v>66</v>
      </c>
      <c r="G2446">
        <v>-800</v>
      </c>
      <c r="H2446">
        <v>12.5</v>
      </c>
      <c r="I2446">
        <f>-(Results[[#This Row],[Away Final]]-Results[[#This Row],[Home Final]])</f>
        <v>15</v>
      </c>
      <c r="J2446">
        <f>IF(Results[[#This Row],[Away_Actual]]&lt;Results[[#This Row],[away_spread]],1,0)</f>
        <v>0</v>
      </c>
    </row>
    <row r="2447" spans="1:10">
      <c r="A2447" s="17">
        <v>44937</v>
      </c>
      <c r="B2447" t="s">
        <v>348</v>
      </c>
      <c r="C2447">
        <v>66</v>
      </c>
      <c r="D2447">
        <v>-105</v>
      </c>
      <c r="E2447" t="s">
        <v>330</v>
      </c>
      <c r="F2447">
        <v>52</v>
      </c>
      <c r="G2447">
        <v>-115</v>
      </c>
      <c r="H2447">
        <v>1</v>
      </c>
      <c r="I2447">
        <f>-(Results[[#This Row],[Away Final]]-Results[[#This Row],[Home Final]])</f>
        <v>-14</v>
      </c>
      <c r="J2447">
        <f>IF(Results[[#This Row],[Away_Actual]]&lt;Results[[#This Row],[away_spread]],1,0)</f>
        <v>1</v>
      </c>
    </row>
    <row r="2448" spans="1:10">
      <c r="A2448" s="17">
        <v>44937</v>
      </c>
      <c r="B2448" t="s">
        <v>383</v>
      </c>
      <c r="C2448">
        <v>69</v>
      </c>
      <c r="D2448">
        <v>475</v>
      </c>
      <c r="E2448" t="s">
        <v>231</v>
      </c>
      <c r="F2448">
        <v>86</v>
      </c>
      <c r="G2448">
        <v>-650</v>
      </c>
      <c r="H2448">
        <v>11.5</v>
      </c>
      <c r="I2448">
        <f>-(Results[[#This Row],[Away Final]]-Results[[#This Row],[Home Final]])</f>
        <v>17</v>
      </c>
      <c r="J2448">
        <f>IF(Results[[#This Row],[Away_Actual]]&lt;Results[[#This Row],[away_spread]],1,0)</f>
        <v>0</v>
      </c>
    </row>
    <row r="2449" spans="1:10">
      <c r="A2449" s="17">
        <v>44937</v>
      </c>
      <c r="B2449" t="s">
        <v>230</v>
      </c>
      <c r="C2449">
        <v>65</v>
      </c>
      <c r="D2449">
        <v>-110</v>
      </c>
      <c r="E2449" t="s">
        <v>232</v>
      </c>
      <c r="F2449">
        <v>80</v>
      </c>
      <c r="G2449">
        <v>-110</v>
      </c>
      <c r="H2449">
        <v>1</v>
      </c>
      <c r="I2449">
        <f>-(Results[[#This Row],[Away Final]]-Results[[#This Row],[Home Final]])</f>
        <v>15</v>
      </c>
      <c r="J2449">
        <f>IF(Results[[#This Row],[Away_Actual]]&lt;Results[[#This Row],[away_spread]],1,0)</f>
        <v>0</v>
      </c>
    </row>
    <row r="2450" spans="1:10">
      <c r="A2450" s="17">
        <v>44937</v>
      </c>
      <c r="B2450" t="s">
        <v>307</v>
      </c>
      <c r="C2450">
        <v>58</v>
      </c>
      <c r="D2450">
        <v>180</v>
      </c>
      <c r="E2450" t="s">
        <v>154</v>
      </c>
      <c r="F2450">
        <v>76</v>
      </c>
      <c r="G2450">
        <v>-210</v>
      </c>
      <c r="H2450">
        <v>5</v>
      </c>
      <c r="I2450">
        <f>-(Results[[#This Row],[Away Final]]-Results[[#This Row],[Home Final]])</f>
        <v>18</v>
      </c>
      <c r="J2450">
        <f>IF(Results[[#This Row],[Away_Actual]]&lt;Results[[#This Row],[away_spread]],1,0)</f>
        <v>0</v>
      </c>
    </row>
    <row r="2451" spans="1:10">
      <c r="A2451" s="17">
        <v>44937</v>
      </c>
      <c r="B2451" t="s">
        <v>125</v>
      </c>
      <c r="C2451">
        <v>72</v>
      </c>
      <c r="D2451">
        <v>-140</v>
      </c>
      <c r="E2451" t="s">
        <v>290</v>
      </c>
      <c r="F2451">
        <v>82</v>
      </c>
      <c r="G2451">
        <v>120</v>
      </c>
      <c r="H2451">
        <v>-2.5</v>
      </c>
      <c r="I2451">
        <f>-(Results[[#This Row],[Away Final]]-Results[[#This Row],[Home Final]])</f>
        <v>10</v>
      </c>
      <c r="J2451">
        <f>IF(Results[[#This Row],[Away_Actual]]&lt;Results[[#This Row],[away_spread]],1,0)</f>
        <v>0</v>
      </c>
    </row>
    <row r="2452" spans="1:10">
      <c r="A2452" s="17">
        <v>44937</v>
      </c>
      <c r="B2452" t="s">
        <v>357</v>
      </c>
      <c r="C2452">
        <v>57</v>
      </c>
      <c r="D2452">
        <v>1200</v>
      </c>
      <c r="E2452" t="s">
        <v>359</v>
      </c>
      <c r="F2452">
        <v>77</v>
      </c>
      <c r="G2452">
        <v>-3000</v>
      </c>
      <c r="H2452">
        <v>18.5</v>
      </c>
      <c r="I2452">
        <f>-(Results[[#This Row],[Away Final]]-Results[[#This Row],[Home Final]])</f>
        <v>20</v>
      </c>
      <c r="J2452">
        <f>IF(Results[[#This Row],[Away_Actual]]&lt;Results[[#This Row],[away_spread]],1,0)</f>
        <v>0</v>
      </c>
    </row>
    <row r="2453" spans="1:10">
      <c r="A2453" s="17">
        <v>44937</v>
      </c>
      <c r="B2453" t="s">
        <v>340</v>
      </c>
      <c r="C2453">
        <v>72</v>
      </c>
      <c r="D2453">
        <v>450</v>
      </c>
      <c r="E2453" t="s">
        <v>20</v>
      </c>
      <c r="F2453">
        <v>88</v>
      </c>
      <c r="G2453">
        <v>-600</v>
      </c>
      <c r="H2453">
        <v>11</v>
      </c>
      <c r="I2453">
        <f>-(Results[[#This Row],[Away Final]]-Results[[#This Row],[Home Final]])</f>
        <v>16</v>
      </c>
      <c r="J2453">
        <f>IF(Results[[#This Row],[Away_Actual]]&lt;Results[[#This Row],[away_spread]],1,0)</f>
        <v>0</v>
      </c>
    </row>
    <row r="2454" spans="1:10">
      <c r="A2454" s="17">
        <v>44937</v>
      </c>
      <c r="B2454" t="s">
        <v>17</v>
      </c>
      <c r="C2454">
        <v>69</v>
      </c>
      <c r="D2454">
        <v>330</v>
      </c>
      <c r="E2454" t="s">
        <v>21</v>
      </c>
      <c r="F2454">
        <v>77</v>
      </c>
      <c r="G2454">
        <v>-400</v>
      </c>
      <c r="H2454">
        <v>9</v>
      </c>
      <c r="I2454">
        <f>-(Results[[#This Row],[Away Final]]-Results[[#This Row],[Home Final]])</f>
        <v>8</v>
      </c>
      <c r="J2454">
        <f>IF(Results[[#This Row],[Away_Actual]]&lt;Results[[#This Row],[away_spread]],1,0)</f>
        <v>1</v>
      </c>
    </row>
    <row r="2455" spans="1:10">
      <c r="A2455" s="17">
        <v>44937</v>
      </c>
      <c r="B2455" t="s">
        <v>71</v>
      </c>
      <c r="C2455">
        <v>67</v>
      </c>
      <c r="D2455">
        <v>110</v>
      </c>
      <c r="E2455" t="s">
        <v>327</v>
      </c>
      <c r="F2455">
        <v>68</v>
      </c>
      <c r="G2455">
        <v>-130</v>
      </c>
      <c r="H2455">
        <v>2</v>
      </c>
      <c r="I2455">
        <f>-(Results[[#This Row],[Away Final]]-Results[[#This Row],[Home Final]])</f>
        <v>1</v>
      </c>
      <c r="J2455">
        <f>IF(Results[[#This Row],[Away_Actual]]&lt;Results[[#This Row],[away_spread]],1,0)</f>
        <v>1</v>
      </c>
    </row>
    <row r="2456" spans="1:10">
      <c r="A2456" s="17">
        <v>44937</v>
      </c>
      <c r="B2456" t="s">
        <v>139</v>
      </c>
      <c r="C2456">
        <v>76</v>
      </c>
      <c r="D2456">
        <v>375</v>
      </c>
      <c r="E2456" t="s">
        <v>23</v>
      </c>
      <c r="F2456">
        <v>95</v>
      </c>
      <c r="G2456">
        <v>-450</v>
      </c>
      <c r="H2456">
        <v>9.5</v>
      </c>
      <c r="I2456">
        <f>-(Results[[#This Row],[Away Final]]-Results[[#This Row],[Home Final]])</f>
        <v>19</v>
      </c>
      <c r="J2456">
        <f>IF(Results[[#This Row],[Away_Actual]]&lt;Results[[#This Row],[away_spread]],1,0)</f>
        <v>0</v>
      </c>
    </row>
    <row r="2457" spans="1:10">
      <c r="A2457" s="17">
        <v>44937</v>
      </c>
      <c r="B2457" t="s">
        <v>222</v>
      </c>
      <c r="C2457">
        <v>66</v>
      </c>
      <c r="D2457">
        <v>115</v>
      </c>
      <c r="E2457" t="s">
        <v>384</v>
      </c>
      <c r="F2457">
        <v>85</v>
      </c>
      <c r="G2457">
        <v>-135</v>
      </c>
      <c r="H2457">
        <v>2</v>
      </c>
      <c r="I2457">
        <f>-(Results[[#This Row],[Away Final]]-Results[[#This Row],[Home Final]])</f>
        <v>19</v>
      </c>
      <c r="J2457">
        <f>IF(Results[[#This Row],[Away_Actual]]&lt;Results[[#This Row],[away_spread]],1,0)</f>
        <v>0</v>
      </c>
    </row>
    <row r="2458" spans="1:10">
      <c r="A2458" s="17">
        <v>44937</v>
      </c>
      <c r="B2458" t="s">
        <v>320</v>
      </c>
      <c r="C2458">
        <v>61</v>
      </c>
      <c r="D2458">
        <v>120</v>
      </c>
      <c r="E2458" t="s">
        <v>272</v>
      </c>
      <c r="F2458">
        <v>57</v>
      </c>
      <c r="G2458">
        <v>-140</v>
      </c>
      <c r="H2458">
        <v>2.5</v>
      </c>
      <c r="I2458">
        <f>-(Results[[#This Row],[Away Final]]-Results[[#This Row],[Home Final]])</f>
        <v>-4</v>
      </c>
      <c r="J2458">
        <f>IF(Results[[#This Row],[Away_Actual]]&lt;Results[[#This Row],[away_spread]],1,0)</f>
        <v>1</v>
      </c>
    </row>
    <row r="2459" spans="1:10">
      <c r="A2459" s="17">
        <v>44937</v>
      </c>
      <c r="B2459" t="s">
        <v>257</v>
      </c>
      <c r="C2459">
        <v>84</v>
      </c>
      <c r="D2459">
        <v>-250</v>
      </c>
      <c r="E2459" t="s">
        <v>76</v>
      </c>
      <c r="F2459">
        <v>66</v>
      </c>
      <c r="G2459">
        <v>210</v>
      </c>
      <c r="H2459">
        <v>-6</v>
      </c>
      <c r="I2459">
        <f>-(Results[[#This Row],[Away Final]]-Results[[#This Row],[Home Final]])</f>
        <v>-18</v>
      </c>
      <c r="J2459">
        <f>IF(Results[[#This Row],[Away_Actual]]&lt;Results[[#This Row],[away_spread]],1,0)</f>
        <v>1</v>
      </c>
    </row>
    <row r="2460" spans="1:10">
      <c r="A2460" s="17">
        <v>44937</v>
      </c>
      <c r="B2460" t="s">
        <v>78</v>
      </c>
      <c r="C2460">
        <v>59</v>
      </c>
      <c r="D2460">
        <v>-140</v>
      </c>
      <c r="E2460" t="s">
        <v>353</v>
      </c>
      <c r="F2460">
        <v>72</v>
      </c>
      <c r="G2460">
        <v>120</v>
      </c>
      <c r="H2460">
        <v>-2.5</v>
      </c>
      <c r="I2460">
        <f>-(Results[[#This Row],[Away Final]]-Results[[#This Row],[Home Final]])</f>
        <v>13</v>
      </c>
      <c r="J2460">
        <f>IF(Results[[#This Row],[Away_Actual]]&lt;Results[[#This Row],[away_spread]],1,0)</f>
        <v>0</v>
      </c>
    </row>
    <row r="2461" spans="1:10">
      <c r="A2461" s="17">
        <v>44937</v>
      </c>
      <c r="B2461" t="s">
        <v>195</v>
      </c>
      <c r="C2461">
        <v>50</v>
      </c>
      <c r="D2461">
        <v>-140</v>
      </c>
      <c r="E2461" t="s">
        <v>301</v>
      </c>
      <c r="F2461">
        <v>58</v>
      </c>
      <c r="G2461">
        <v>120</v>
      </c>
      <c r="H2461">
        <v>-2.5</v>
      </c>
      <c r="I2461">
        <f>-(Results[[#This Row],[Away Final]]-Results[[#This Row],[Home Final]])</f>
        <v>8</v>
      </c>
      <c r="J2461">
        <f>IF(Results[[#This Row],[Away_Actual]]&lt;Results[[#This Row],[away_spread]],1,0)</f>
        <v>0</v>
      </c>
    </row>
    <row r="2462" spans="1:10">
      <c r="A2462" s="17">
        <v>44937</v>
      </c>
      <c r="B2462" t="s">
        <v>322</v>
      </c>
      <c r="C2462">
        <v>92</v>
      </c>
      <c r="D2462">
        <v>-155</v>
      </c>
      <c r="F2462">
        <v>80</v>
      </c>
      <c r="G2462">
        <v>135</v>
      </c>
      <c r="H2462">
        <v>-3</v>
      </c>
      <c r="I2462">
        <f>-(Results[[#This Row],[Away Final]]-Results[[#This Row],[Home Final]])</f>
        <v>-12</v>
      </c>
      <c r="J2462">
        <f>IF(Results[[#This Row],[Away_Actual]]&lt;Results[[#This Row],[away_spread]],1,0)</f>
        <v>1</v>
      </c>
    </row>
    <row r="2463" spans="1:10">
      <c r="A2463" s="17">
        <v>44937</v>
      </c>
      <c r="B2463" t="s">
        <v>22</v>
      </c>
      <c r="C2463">
        <v>96</v>
      </c>
      <c r="D2463">
        <v>-110</v>
      </c>
      <c r="E2463" t="s">
        <v>332</v>
      </c>
      <c r="F2463">
        <v>74</v>
      </c>
      <c r="G2463">
        <v>-110</v>
      </c>
      <c r="H2463">
        <v>0</v>
      </c>
      <c r="I2463">
        <f>-(Results[[#This Row],[Away Final]]-Results[[#This Row],[Home Final]])</f>
        <v>-22</v>
      </c>
      <c r="J2463">
        <f>IF(Results[[#This Row],[Away_Actual]]&lt;Results[[#This Row],[away_spread]],1,0)</f>
        <v>1</v>
      </c>
    </row>
    <row r="2464" spans="1:10">
      <c r="A2464" s="17">
        <v>44937</v>
      </c>
      <c r="B2464" t="s">
        <v>77</v>
      </c>
      <c r="C2464">
        <v>72</v>
      </c>
      <c r="D2464">
        <v>-420</v>
      </c>
      <c r="E2464" t="s">
        <v>333</v>
      </c>
      <c r="F2464">
        <v>57</v>
      </c>
      <c r="G2464">
        <v>350</v>
      </c>
      <c r="H2464">
        <v>-9</v>
      </c>
      <c r="I2464">
        <f>-(Results[[#This Row],[Away Final]]-Results[[#This Row],[Home Final]])</f>
        <v>-15</v>
      </c>
      <c r="J2464">
        <f>IF(Results[[#This Row],[Away_Actual]]&lt;Results[[#This Row],[away_spread]],1,0)</f>
        <v>1</v>
      </c>
    </row>
    <row r="2465" spans="1:10">
      <c r="A2465" s="17">
        <v>44937</v>
      </c>
      <c r="B2465" t="s">
        <v>273</v>
      </c>
      <c r="C2465">
        <v>78</v>
      </c>
      <c r="D2465">
        <v>330</v>
      </c>
      <c r="E2465" t="s">
        <v>389</v>
      </c>
      <c r="F2465">
        <v>77</v>
      </c>
      <c r="G2465">
        <v>-400</v>
      </c>
      <c r="H2465">
        <v>9</v>
      </c>
      <c r="I2465">
        <f>-(Results[[#This Row],[Away Final]]-Results[[#This Row],[Home Final]])</f>
        <v>-1</v>
      </c>
      <c r="J2465">
        <f>IF(Results[[#This Row],[Away_Actual]]&lt;Results[[#This Row],[away_spread]],1,0)</f>
        <v>1</v>
      </c>
    </row>
    <row r="2466" spans="1:10">
      <c r="A2466" s="17">
        <v>44937</v>
      </c>
      <c r="B2466" t="s">
        <v>273</v>
      </c>
      <c r="C2466">
        <v>78</v>
      </c>
      <c r="D2466">
        <v>330</v>
      </c>
      <c r="E2466" t="s">
        <v>688</v>
      </c>
      <c r="F2466">
        <v>77</v>
      </c>
      <c r="G2466">
        <v>-400</v>
      </c>
      <c r="H2466">
        <v>9</v>
      </c>
      <c r="I2466">
        <f>-(Results[[#This Row],[Away Final]]-Results[[#This Row],[Home Final]])</f>
        <v>-1</v>
      </c>
      <c r="J2466">
        <f>IF(Results[[#This Row],[Away_Actual]]&lt;Results[[#This Row],[away_spread]],1,0)</f>
        <v>1</v>
      </c>
    </row>
    <row r="2467" spans="1:10">
      <c r="A2467" s="17">
        <v>44937</v>
      </c>
      <c r="B2467" t="s">
        <v>164</v>
      </c>
      <c r="C2467">
        <v>86</v>
      </c>
      <c r="D2467">
        <v>-260</v>
      </c>
      <c r="E2467" t="s">
        <v>117</v>
      </c>
      <c r="F2467">
        <v>103</v>
      </c>
      <c r="G2467">
        <v>220</v>
      </c>
      <c r="H2467">
        <v>-6.5</v>
      </c>
      <c r="I2467">
        <f>-(Results[[#This Row],[Away Final]]-Results[[#This Row],[Home Final]])</f>
        <v>17</v>
      </c>
      <c r="J2467">
        <f>IF(Results[[#This Row],[Away_Actual]]&lt;Results[[#This Row],[away_spread]],1,0)</f>
        <v>0</v>
      </c>
    </row>
    <row r="2468" spans="1:10">
      <c r="A2468" s="17">
        <v>44937</v>
      </c>
      <c r="B2468" t="s">
        <v>258</v>
      </c>
      <c r="C2468">
        <v>58</v>
      </c>
      <c r="D2468">
        <v>140</v>
      </c>
      <c r="E2468" t="s">
        <v>140</v>
      </c>
      <c r="F2468">
        <v>83</v>
      </c>
      <c r="G2468">
        <v>-160</v>
      </c>
      <c r="H2468">
        <v>3</v>
      </c>
      <c r="I2468">
        <f>-(Results[[#This Row],[Away Final]]-Results[[#This Row],[Home Final]])</f>
        <v>25</v>
      </c>
      <c r="J2468">
        <f>IF(Results[[#This Row],[Away_Actual]]&lt;Results[[#This Row],[away_spread]],1,0)</f>
        <v>0</v>
      </c>
    </row>
    <row r="2469" spans="1:10">
      <c r="A2469" s="17">
        <v>44937</v>
      </c>
      <c r="B2469" t="s">
        <v>227</v>
      </c>
      <c r="C2469">
        <v>104</v>
      </c>
      <c r="D2469">
        <v>105</v>
      </c>
      <c r="E2469" t="s">
        <v>300</v>
      </c>
      <c r="F2469">
        <v>107</v>
      </c>
      <c r="G2469">
        <v>-125</v>
      </c>
      <c r="H2469">
        <v>1.5</v>
      </c>
      <c r="I2469">
        <f>-(Results[[#This Row],[Away Final]]-Results[[#This Row],[Home Final]])</f>
        <v>3</v>
      </c>
      <c r="J2469">
        <f>IF(Results[[#This Row],[Away_Actual]]&lt;Results[[#This Row],[away_spread]],1,0)</f>
        <v>0</v>
      </c>
    </row>
    <row r="2470" spans="1:10">
      <c r="A2470" s="17">
        <v>44937</v>
      </c>
      <c r="B2470" t="s">
        <v>196</v>
      </c>
      <c r="C2470">
        <v>77</v>
      </c>
      <c r="D2470">
        <v>-550</v>
      </c>
      <c r="E2470" t="s">
        <v>65</v>
      </c>
      <c r="F2470">
        <v>73</v>
      </c>
      <c r="G2470">
        <v>425</v>
      </c>
      <c r="H2470">
        <v>-10</v>
      </c>
      <c r="I2470">
        <f>-(Results[[#This Row],[Away Final]]-Results[[#This Row],[Home Final]])</f>
        <v>-4</v>
      </c>
      <c r="J2470">
        <f>IF(Results[[#This Row],[Away_Actual]]&lt;Results[[#This Row],[away_spread]],1,0)</f>
        <v>0</v>
      </c>
    </row>
    <row r="2471" spans="1:10">
      <c r="A2471" s="17">
        <v>44937</v>
      </c>
      <c r="C2471">
        <v>71</v>
      </c>
      <c r="D2471">
        <v>120</v>
      </c>
      <c r="E2471" t="s">
        <v>367</v>
      </c>
      <c r="F2471">
        <v>68</v>
      </c>
      <c r="G2471">
        <v>-140</v>
      </c>
      <c r="H2471">
        <v>2.5</v>
      </c>
      <c r="I2471">
        <f>-(Results[[#This Row],[Away Final]]-Results[[#This Row],[Home Final]])</f>
        <v>-3</v>
      </c>
      <c r="J2471">
        <f>IF(Results[[#This Row],[Away_Actual]]&lt;Results[[#This Row],[away_spread]],1,0)</f>
        <v>1</v>
      </c>
    </row>
    <row r="2472" spans="1:10">
      <c r="A2472" s="17">
        <v>44937</v>
      </c>
      <c r="B2472" t="s">
        <v>102</v>
      </c>
      <c r="C2472">
        <v>65</v>
      </c>
      <c r="D2472">
        <v>375</v>
      </c>
      <c r="E2472" t="s">
        <v>67</v>
      </c>
      <c r="F2472">
        <v>67</v>
      </c>
      <c r="G2472">
        <v>-450</v>
      </c>
      <c r="H2472">
        <v>9.5</v>
      </c>
      <c r="I2472">
        <f>-(Results[[#This Row],[Away Final]]-Results[[#This Row],[Home Final]])</f>
        <v>2</v>
      </c>
      <c r="J2472">
        <f>IF(Results[[#This Row],[Away_Actual]]&lt;Results[[#This Row],[away_spread]],1,0)</f>
        <v>1</v>
      </c>
    </row>
    <row r="2473" spans="1:10">
      <c r="A2473" s="17">
        <v>44937</v>
      </c>
      <c r="B2473" t="s">
        <v>284</v>
      </c>
      <c r="C2473">
        <v>66</v>
      </c>
      <c r="D2473">
        <v>-175</v>
      </c>
      <c r="E2473" t="s">
        <v>158</v>
      </c>
      <c r="F2473">
        <v>76</v>
      </c>
      <c r="G2473">
        <v>155</v>
      </c>
      <c r="H2473">
        <v>-4</v>
      </c>
      <c r="I2473">
        <f>-(Results[[#This Row],[Away Final]]-Results[[#This Row],[Home Final]])</f>
        <v>10</v>
      </c>
      <c r="J2473">
        <f>IF(Results[[#This Row],[Away_Actual]]&lt;Results[[#This Row],[away_spread]],1,0)</f>
        <v>0</v>
      </c>
    </row>
    <row r="2474" spans="1:10">
      <c r="A2474" s="17">
        <v>44937</v>
      </c>
      <c r="B2474" t="s">
        <v>343</v>
      </c>
      <c r="C2474">
        <v>63</v>
      </c>
      <c r="D2474">
        <v>350</v>
      </c>
      <c r="F2474">
        <v>73</v>
      </c>
      <c r="G2474">
        <v>-420</v>
      </c>
      <c r="H2474">
        <v>9.5</v>
      </c>
      <c r="I2474">
        <f>-(Results[[#This Row],[Away Final]]-Results[[#This Row],[Home Final]])</f>
        <v>10</v>
      </c>
      <c r="J2474">
        <f>IF(Results[[#This Row],[Away_Actual]]&lt;Results[[#This Row],[away_spread]],1,0)</f>
        <v>0</v>
      </c>
    </row>
    <row r="2475" spans="1:10">
      <c r="A2475" s="17">
        <v>44937</v>
      </c>
      <c r="B2475" t="s">
        <v>354</v>
      </c>
      <c r="C2475">
        <v>65</v>
      </c>
      <c r="D2475">
        <v>290</v>
      </c>
      <c r="E2475" t="s">
        <v>361</v>
      </c>
      <c r="F2475">
        <v>81</v>
      </c>
      <c r="G2475">
        <v>-350</v>
      </c>
      <c r="H2475">
        <v>8</v>
      </c>
      <c r="I2475">
        <f>-(Results[[#This Row],[Away Final]]-Results[[#This Row],[Home Final]])</f>
        <v>16</v>
      </c>
      <c r="J2475">
        <f>IF(Results[[#This Row],[Away_Actual]]&lt;Results[[#This Row],[away_spread]],1,0)</f>
        <v>0</v>
      </c>
    </row>
    <row r="2476" spans="1:10">
      <c r="A2476" s="17">
        <v>44937</v>
      </c>
      <c r="B2476" t="s">
        <v>356</v>
      </c>
      <c r="C2476">
        <v>80</v>
      </c>
      <c r="D2476">
        <v>-155</v>
      </c>
      <c r="E2476" t="s">
        <v>79</v>
      </c>
      <c r="F2476">
        <v>71</v>
      </c>
      <c r="G2476">
        <v>135</v>
      </c>
      <c r="H2476">
        <v>-3</v>
      </c>
      <c r="I2476">
        <f>-(Results[[#This Row],[Away Final]]-Results[[#This Row],[Home Final]])</f>
        <v>-9</v>
      </c>
      <c r="J2476">
        <f>IF(Results[[#This Row],[Away_Actual]]&lt;Results[[#This Row],[away_spread]],1,0)</f>
        <v>1</v>
      </c>
    </row>
    <row r="2477" spans="1:10">
      <c r="A2477" s="17">
        <v>44937</v>
      </c>
      <c r="B2477" t="s">
        <v>121</v>
      </c>
      <c r="C2477">
        <v>84</v>
      </c>
      <c r="D2477">
        <v>105</v>
      </c>
      <c r="E2477" t="s">
        <v>270</v>
      </c>
      <c r="F2477">
        <v>69</v>
      </c>
      <c r="G2477">
        <v>-125</v>
      </c>
      <c r="H2477">
        <v>1.5</v>
      </c>
      <c r="I2477">
        <f>-(Results[[#This Row],[Away Final]]-Results[[#This Row],[Home Final]])</f>
        <v>-15</v>
      </c>
      <c r="J2477">
        <f>IF(Results[[#This Row],[Away_Actual]]&lt;Results[[#This Row],[away_spread]],1,0)</f>
        <v>1</v>
      </c>
    </row>
    <row r="2478" spans="1:10">
      <c r="A2478" s="17">
        <v>44937</v>
      </c>
      <c r="B2478" t="s">
        <v>285</v>
      </c>
      <c r="C2478">
        <v>69</v>
      </c>
      <c r="D2478">
        <v>170</v>
      </c>
      <c r="E2478" t="s">
        <v>129</v>
      </c>
      <c r="F2478">
        <v>61</v>
      </c>
      <c r="G2478">
        <v>-190</v>
      </c>
      <c r="H2478">
        <v>4.5</v>
      </c>
      <c r="I2478">
        <f>-(Results[[#This Row],[Away Final]]-Results[[#This Row],[Home Final]])</f>
        <v>-8</v>
      </c>
      <c r="J2478">
        <f>IF(Results[[#This Row],[Away_Actual]]&lt;Results[[#This Row],[away_spread]],1,0)</f>
        <v>1</v>
      </c>
    </row>
    <row r="2479" spans="1:10">
      <c r="A2479" s="17">
        <v>44937</v>
      </c>
      <c r="B2479" t="s">
        <v>220</v>
      </c>
      <c r="C2479">
        <v>76</v>
      </c>
      <c r="D2479">
        <v>-145</v>
      </c>
      <c r="E2479" t="s">
        <v>45</v>
      </c>
      <c r="F2479">
        <v>82</v>
      </c>
      <c r="G2479">
        <v>125</v>
      </c>
      <c r="H2479">
        <v>-2.5</v>
      </c>
      <c r="I2479">
        <f>-(Results[[#This Row],[Away Final]]-Results[[#This Row],[Home Final]])</f>
        <v>6</v>
      </c>
      <c r="J2479">
        <f>IF(Results[[#This Row],[Away_Actual]]&lt;Results[[#This Row],[away_spread]],1,0)</f>
        <v>0</v>
      </c>
    </row>
    <row r="2480" spans="1:10">
      <c r="A2480" s="17">
        <v>44937</v>
      </c>
      <c r="B2480" t="s">
        <v>47</v>
      </c>
      <c r="C2480">
        <v>83</v>
      </c>
      <c r="D2480">
        <v>105</v>
      </c>
      <c r="E2480" t="s">
        <v>124</v>
      </c>
      <c r="F2480">
        <v>78</v>
      </c>
      <c r="G2480">
        <v>-125</v>
      </c>
      <c r="H2480">
        <v>1.5</v>
      </c>
      <c r="I2480">
        <f>-(Results[[#This Row],[Away Final]]-Results[[#This Row],[Home Final]])</f>
        <v>-5</v>
      </c>
      <c r="J2480">
        <f>IF(Results[[#This Row],[Away_Actual]]&lt;Results[[#This Row],[away_spread]],1,0)</f>
        <v>1</v>
      </c>
    </row>
    <row r="2481" spans="1:10">
      <c r="A2481" s="17">
        <v>44937</v>
      </c>
      <c r="B2481" t="s">
        <v>399</v>
      </c>
      <c r="C2481">
        <v>71</v>
      </c>
      <c r="D2481">
        <v>-155</v>
      </c>
      <c r="E2481" t="s">
        <v>358</v>
      </c>
      <c r="F2481">
        <v>69</v>
      </c>
      <c r="G2481">
        <v>135</v>
      </c>
      <c r="H2481">
        <v>-3</v>
      </c>
      <c r="I2481">
        <f>-(Results[[#This Row],[Away Final]]-Results[[#This Row],[Home Final]])</f>
        <v>-2</v>
      </c>
      <c r="J2481">
        <f>IF(Results[[#This Row],[Away_Actual]]&lt;Results[[#This Row],[away_spread]],1,0)</f>
        <v>0</v>
      </c>
    </row>
    <row r="2482" spans="1:10">
      <c r="A2482" s="17">
        <v>44937</v>
      </c>
      <c r="B2482" t="s">
        <v>342</v>
      </c>
      <c r="C2482">
        <v>87</v>
      </c>
      <c r="D2482">
        <v>120</v>
      </c>
      <c r="E2482" t="s">
        <v>386</v>
      </c>
      <c r="F2482">
        <v>90</v>
      </c>
      <c r="G2482">
        <v>-140</v>
      </c>
      <c r="H2482">
        <v>2.5</v>
      </c>
      <c r="I2482">
        <f>-(Results[[#This Row],[Away Final]]-Results[[#This Row],[Home Final]])</f>
        <v>3</v>
      </c>
      <c r="J2482">
        <f>IF(Results[[#This Row],[Away_Actual]]&lt;Results[[#This Row],[away_spread]],1,0)</f>
        <v>0</v>
      </c>
    </row>
    <row r="2483" spans="1:10">
      <c r="A2483" s="17">
        <v>44938</v>
      </c>
      <c r="B2483" t="s">
        <v>187</v>
      </c>
      <c r="C2483">
        <v>87</v>
      </c>
      <c r="D2483">
        <v>-135</v>
      </c>
      <c r="F2483">
        <v>92</v>
      </c>
      <c r="G2483">
        <v>115</v>
      </c>
      <c r="H2483">
        <v>-2</v>
      </c>
      <c r="I2483">
        <f>-(Results[[#This Row],[Away Final]]-Results[[#This Row],[Home Final]])</f>
        <v>5</v>
      </c>
      <c r="J2483">
        <f>IF(Results[[#This Row],[Away_Actual]]&lt;Results[[#This Row],[away_spread]],1,0)</f>
        <v>0</v>
      </c>
    </row>
    <row r="2484" spans="1:10">
      <c r="A2484" s="17">
        <v>44938</v>
      </c>
      <c r="B2484" t="s">
        <v>141</v>
      </c>
      <c r="C2484">
        <v>89</v>
      </c>
      <c r="D2484">
        <v>125</v>
      </c>
      <c r="E2484" t="s">
        <v>377</v>
      </c>
      <c r="F2484">
        <v>92</v>
      </c>
      <c r="G2484">
        <v>-145</v>
      </c>
      <c r="H2484">
        <v>2.5</v>
      </c>
      <c r="I2484">
        <f>-(Results[[#This Row],[Away Final]]-Results[[#This Row],[Home Final]])</f>
        <v>3</v>
      </c>
      <c r="J2484">
        <f>IF(Results[[#This Row],[Away_Actual]]&lt;Results[[#This Row],[away_spread]],1,0)</f>
        <v>0</v>
      </c>
    </row>
    <row r="2485" spans="1:10">
      <c r="A2485" s="17">
        <v>44938</v>
      </c>
      <c r="B2485" t="s">
        <v>191</v>
      </c>
      <c r="C2485">
        <v>64</v>
      </c>
      <c r="D2485">
        <v>155</v>
      </c>
      <c r="E2485" t="s">
        <v>201</v>
      </c>
      <c r="F2485">
        <v>72</v>
      </c>
      <c r="G2485">
        <v>-175</v>
      </c>
      <c r="H2485">
        <v>3.5</v>
      </c>
      <c r="I2485">
        <f>-(Results[[#This Row],[Away Final]]-Results[[#This Row],[Home Final]])</f>
        <v>8</v>
      </c>
      <c r="J2485">
        <f>IF(Results[[#This Row],[Away_Actual]]&lt;Results[[#This Row],[away_spread]],1,0)</f>
        <v>0</v>
      </c>
    </row>
    <row r="2486" spans="1:10">
      <c r="A2486" s="17">
        <v>44938</v>
      </c>
      <c r="B2486" t="s">
        <v>179</v>
      </c>
      <c r="C2486">
        <v>49</v>
      </c>
      <c r="D2486">
        <v>650</v>
      </c>
      <c r="E2486" t="s">
        <v>374</v>
      </c>
      <c r="F2486">
        <v>68</v>
      </c>
      <c r="G2486">
        <v>-1000</v>
      </c>
      <c r="H2486">
        <v>13</v>
      </c>
      <c r="I2486">
        <f>-(Results[[#This Row],[Away Final]]-Results[[#This Row],[Home Final]])</f>
        <v>19</v>
      </c>
      <c r="J2486">
        <f>IF(Results[[#This Row],[Away_Actual]]&lt;Results[[#This Row],[away_spread]],1,0)</f>
        <v>0</v>
      </c>
    </row>
    <row r="2487" spans="1:10">
      <c r="A2487" s="17">
        <v>44938</v>
      </c>
      <c r="B2487" t="s">
        <v>145</v>
      </c>
      <c r="C2487">
        <v>58</v>
      </c>
      <c r="D2487">
        <v>350</v>
      </c>
      <c r="E2487" t="s">
        <v>147</v>
      </c>
      <c r="F2487">
        <v>77</v>
      </c>
      <c r="G2487">
        <v>-420</v>
      </c>
      <c r="H2487">
        <v>8.5</v>
      </c>
      <c r="I2487">
        <f>-(Results[[#This Row],[Away Final]]-Results[[#This Row],[Home Final]])</f>
        <v>19</v>
      </c>
      <c r="J2487">
        <f>IF(Results[[#This Row],[Away_Actual]]&lt;Results[[#This Row],[away_spread]],1,0)</f>
        <v>0</v>
      </c>
    </row>
    <row r="2488" spans="1:10">
      <c r="A2488" s="17">
        <v>44938</v>
      </c>
      <c r="B2488" t="s">
        <v>402</v>
      </c>
      <c r="C2488">
        <v>86</v>
      </c>
      <c r="D2488">
        <v>-1600</v>
      </c>
      <c r="E2488" t="s">
        <v>255</v>
      </c>
      <c r="F2488">
        <v>74</v>
      </c>
      <c r="G2488">
        <v>900</v>
      </c>
      <c r="H2488">
        <v>-15.5</v>
      </c>
      <c r="I2488">
        <f>-(Results[[#This Row],[Away Final]]-Results[[#This Row],[Home Final]])</f>
        <v>-12</v>
      </c>
      <c r="J2488">
        <f>IF(Results[[#This Row],[Away_Actual]]&lt;Results[[#This Row],[away_spread]],1,0)</f>
        <v>0</v>
      </c>
    </row>
    <row r="2489" spans="1:10">
      <c r="A2489" s="17">
        <v>44938</v>
      </c>
      <c r="B2489" t="s">
        <v>218</v>
      </c>
      <c r="C2489">
        <v>69</v>
      </c>
      <c r="D2489">
        <v>125</v>
      </c>
      <c r="F2489">
        <v>86</v>
      </c>
      <c r="G2489">
        <v>-145</v>
      </c>
      <c r="H2489">
        <v>2.5</v>
      </c>
      <c r="I2489">
        <f>-(Results[[#This Row],[Away Final]]-Results[[#This Row],[Home Final]])</f>
        <v>17</v>
      </c>
      <c r="J2489">
        <f>IF(Results[[#This Row],[Away_Actual]]&lt;Results[[#This Row],[away_spread]],1,0)</f>
        <v>0</v>
      </c>
    </row>
    <row r="2490" spans="1:10">
      <c r="A2490" s="17">
        <v>44938</v>
      </c>
      <c r="C2490">
        <v>77</v>
      </c>
      <c r="D2490">
        <v>145</v>
      </c>
      <c r="E2490" t="s">
        <v>95</v>
      </c>
      <c r="F2490">
        <v>66</v>
      </c>
      <c r="G2490">
        <v>-165</v>
      </c>
      <c r="H2490">
        <v>3.5</v>
      </c>
      <c r="I2490">
        <f>-(Results[[#This Row],[Away Final]]-Results[[#This Row],[Home Final]])</f>
        <v>-11</v>
      </c>
      <c r="J2490">
        <f>IF(Results[[#This Row],[Away_Actual]]&lt;Results[[#This Row],[away_spread]],1,0)</f>
        <v>1</v>
      </c>
    </row>
    <row r="2491" spans="1:10">
      <c r="A2491" s="17">
        <v>44938</v>
      </c>
      <c r="B2491" t="s">
        <v>163</v>
      </c>
      <c r="C2491">
        <v>48</v>
      </c>
      <c r="D2491">
        <v>450</v>
      </c>
      <c r="E2491" t="s">
        <v>183</v>
      </c>
      <c r="F2491">
        <v>80</v>
      </c>
      <c r="G2491">
        <v>-600</v>
      </c>
      <c r="H2491">
        <v>11</v>
      </c>
      <c r="I2491">
        <f>-(Results[[#This Row],[Away Final]]-Results[[#This Row],[Home Final]])</f>
        <v>32</v>
      </c>
      <c r="J2491">
        <f>IF(Results[[#This Row],[Away_Actual]]&lt;Results[[#This Row],[away_spread]],1,0)</f>
        <v>0</v>
      </c>
    </row>
    <row r="2492" spans="1:10">
      <c r="A2492" s="17">
        <v>44938</v>
      </c>
      <c r="B2492" t="s">
        <v>208</v>
      </c>
      <c r="C2492">
        <v>90</v>
      </c>
      <c r="D2492">
        <v>190</v>
      </c>
      <c r="E2492" t="s">
        <v>217</v>
      </c>
      <c r="F2492">
        <v>73</v>
      </c>
      <c r="G2492">
        <v>-220</v>
      </c>
      <c r="H2492">
        <v>5</v>
      </c>
      <c r="I2492">
        <f>-(Results[[#This Row],[Away Final]]-Results[[#This Row],[Home Final]])</f>
        <v>-17</v>
      </c>
      <c r="J2492">
        <f>IF(Results[[#This Row],[Away_Actual]]&lt;Results[[#This Row],[away_spread]],1,0)</f>
        <v>1</v>
      </c>
    </row>
    <row r="2493" spans="1:10">
      <c r="A2493" s="17">
        <v>44938</v>
      </c>
      <c r="B2493" t="s">
        <v>29</v>
      </c>
      <c r="C2493">
        <v>67</v>
      </c>
      <c r="D2493">
        <v>290</v>
      </c>
      <c r="E2493" t="s">
        <v>24</v>
      </c>
      <c r="F2493">
        <v>89</v>
      </c>
      <c r="G2493">
        <v>-350</v>
      </c>
      <c r="H2493">
        <v>8</v>
      </c>
      <c r="I2493">
        <f>-(Results[[#This Row],[Away Final]]-Results[[#This Row],[Home Final]])</f>
        <v>22</v>
      </c>
      <c r="J2493">
        <f>IF(Results[[#This Row],[Away_Actual]]&lt;Results[[#This Row],[away_spread]],1,0)</f>
        <v>0</v>
      </c>
    </row>
    <row r="2494" spans="1:10">
      <c r="A2494" s="17">
        <v>44938</v>
      </c>
      <c r="B2494" t="s">
        <v>199</v>
      </c>
      <c r="C2494">
        <v>66</v>
      </c>
      <c r="D2494">
        <v>155</v>
      </c>
      <c r="F2494">
        <v>69</v>
      </c>
      <c r="G2494">
        <v>-175</v>
      </c>
      <c r="H2494">
        <v>4</v>
      </c>
      <c r="I2494">
        <f>-(Results[[#This Row],[Away Final]]-Results[[#This Row],[Home Final]])</f>
        <v>3</v>
      </c>
      <c r="J2494">
        <f>IF(Results[[#This Row],[Away_Actual]]&lt;Results[[#This Row],[away_spread]],1,0)</f>
        <v>1</v>
      </c>
    </row>
    <row r="2495" spans="1:10">
      <c r="A2495" s="17">
        <v>44938</v>
      </c>
      <c r="B2495" t="s">
        <v>84</v>
      </c>
      <c r="C2495">
        <v>74</v>
      </c>
      <c r="D2495">
        <v>265</v>
      </c>
      <c r="E2495" t="s">
        <v>188</v>
      </c>
      <c r="F2495">
        <v>75</v>
      </c>
      <c r="G2495">
        <v>-320</v>
      </c>
      <c r="H2495">
        <v>8</v>
      </c>
      <c r="I2495">
        <f>-(Results[[#This Row],[Away Final]]-Results[[#This Row],[Home Final]])</f>
        <v>1</v>
      </c>
      <c r="J2495">
        <f>IF(Results[[#This Row],[Away_Actual]]&lt;Results[[#This Row],[away_spread]],1,0)</f>
        <v>1</v>
      </c>
    </row>
    <row r="2496" spans="1:10">
      <c r="A2496" s="17">
        <v>44938</v>
      </c>
      <c r="B2496" t="s">
        <v>205</v>
      </c>
      <c r="C2496">
        <v>75</v>
      </c>
      <c r="D2496">
        <v>-270</v>
      </c>
      <c r="E2496" t="s">
        <v>186</v>
      </c>
      <c r="F2496">
        <v>74</v>
      </c>
      <c r="G2496">
        <v>230</v>
      </c>
      <c r="H2496">
        <v>-6.5</v>
      </c>
      <c r="I2496">
        <f>-(Results[[#This Row],[Away Final]]-Results[[#This Row],[Home Final]])</f>
        <v>-1</v>
      </c>
      <c r="J2496">
        <f>IF(Results[[#This Row],[Away_Actual]]&lt;Results[[#This Row],[away_spread]],1,0)</f>
        <v>0</v>
      </c>
    </row>
    <row r="2497" spans="1:10">
      <c r="A2497" s="17">
        <v>44938</v>
      </c>
      <c r="B2497" t="s">
        <v>106</v>
      </c>
      <c r="C2497">
        <v>85</v>
      </c>
      <c r="D2497">
        <v>-150</v>
      </c>
      <c r="E2497" t="s">
        <v>161</v>
      </c>
      <c r="F2497">
        <v>79</v>
      </c>
      <c r="G2497">
        <v>130</v>
      </c>
      <c r="H2497">
        <v>-3</v>
      </c>
      <c r="I2497">
        <f>-(Results[[#This Row],[Away Final]]-Results[[#This Row],[Home Final]])</f>
        <v>-6</v>
      </c>
      <c r="J2497">
        <f>IF(Results[[#This Row],[Away_Actual]]&lt;Results[[#This Row],[away_spread]],1,0)</f>
        <v>1</v>
      </c>
    </row>
    <row r="2498" spans="1:10">
      <c r="A2498" s="17">
        <v>44938</v>
      </c>
      <c r="C2498">
        <v>59</v>
      </c>
      <c r="D2498">
        <v>-175</v>
      </c>
      <c r="E2498" t="s">
        <v>683</v>
      </c>
      <c r="F2498">
        <v>68</v>
      </c>
      <c r="G2498">
        <v>155</v>
      </c>
      <c r="H2498">
        <v>-4</v>
      </c>
      <c r="I2498">
        <f>-(Results[[#This Row],[Away Final]]-Results[[#This Row],[Home Final]])</f>
        <v>9</v>
      </c>
      <c r="J2498">
        <f>IF(Results[[#This Row],[Away_Actual]]&lt;Results[[#This Row],[away_spread]],1,0)</f>
        <v>0</v>
      </c>
    </row>
    <row r="2499" spans="1:10">
      <c r="A2499" s="17">
        <v>44938</v>
      </c>
      <c r="B2499" t="s">
        <v>89</v>
      </c>
      <c r="C2499">
        <v>66</v>
      </c>
      <c r="D2499">
        <v>-600</v>
      </c>
      <c r="E2499" t="s">
        <v>162</v>
      </c>
      <c r="F2499">
        <v>69</v>
      </c>
      <c r="G2499">
        <v>450</v>
      </c>
      <c r="H2499">
        <v>-11</v>
      </c>
      <c r="I2499">
        <f>-(Results[[#This Row],[Away Final]]-Results[[#This Row],[Home Final]])</f>
        <v>3</v>
      </c>
      <c r="J2499">
        <f>IF(Results[[#This Row],[Away_Actual]]&lt;Results[[#This Row],[away_spread]],1,0)</f>
        <v>0</v>
      </c>
    </row>
    <row r="2500" spans="1:10">
      <c r="A2500" s="17">
        <v>44938</v>
      </c>
      <c r="B2500" t="s">
        <v>88</v>
      </c>
      <c r="C2500">
        <v>85</v>
      </c>
      <c r="D2500">
        <v>350</v>
      </c>
      <c r="E2500" t="s">
        <v>681</v>
      </c>
      <c r="F2500">
        <v>82</v>
      </c>
      <c r="G2500">
        <v>-420</v>
      </c>
      <c r="H2500">
        <v>9</v>
      </c>
      <c r="I2500">
        <f>-(Results[[#This Row],[Away Final]]-Results[[#This Row],[Home Final]])</f>
        <v>-3</v>
      </c>
      <c r="J2500">
        <f>IF(Results[[#This Row],[Away_Actual]]&lt;Results[[#This Row],[away_spread]],1,0)</f>
        <v>1</v>
      </c>
    </row>
    <row r="2501" spans="1:10">
      <c r="A2501" s="17">
        <v>44938</v>
      </c>
      <c r="B2501" t="s">
        <v>116</v>
      </c>
      <c r="C2501">
        <v>87</v>
      </c>
      <c r="D2501">
        <v>-105</v>
      </c>
      <c r="E2501" t="s">
        <v>86</v>
      </c>
      <c r="F2501">
        <v>65</v>
      </c>
      <c r="G2501">
        <v>-115</v>
      </c>
      <c r="H2501">
        <v>0</v>
      </c>
      <c r="I2501">
        <f>-(Results[[#This Row],[Away Final]]-Results[[#This Row],[Home Final]])</f>
        <v>-22</v>
      </c>
      <c r="J2501">
        <f>IF(Results[[#This Row],[Away_Actual]]&lt;Results[[#This Row],[away_spread]],1,0)</f>
        <v>1</v>
      </c>
    </row>
    <row r="2502" spans="1:10">
      <c r="A2502" s="17">
        <v>44938</v>
      </c>
      <c r="B2502" t="s">
        <v>90</v>
      </c>
      <c r="C2502">
        <v>75</v>
      </c>
      <c r="D2502">
        <v>300</v>
      </c>
      <c r="E2502" t="s">
        <v>105</v>
      </c>
      <c r="F2502">
        <v>89</v>
      </c>
      <c r="G2502">
        <v>-360</v>
      </c>
      <c r="H2502">
        <v>8.5</v>
      </c>
      <c r="I2502">
        <f>-(Results[[#This Row],[Away Final]]-Results[[#This Row],[Home Final]])</f>
        <v>14</v>
      </c>
      <c r="J2502">
        <f>IF(Results[[#This Row],[Away_Actual]]&lt;Results[[#This Row],[away_spread]],1,0)</f>
        <v>0</v>
      </c>
    </row>
    <row r="2503" spans="1:10">
      <c r="A2503" s="17">
        <v>44938</v>
      </c>
      <c r="B2503" t="s">
        <v>88</v>
      </c>
      <c r="C2503">
        <v>85</v>
      </c>
      <c r="D2503">
        <v>350</v>
      </c>
      <c r="E2503" t="s">
        <v>685</v>
      </c>
      <c r="F2503">
        <v>82</v>
      </c>
      <c r="G2503">
        <v>-420</v>
      </c>
      <c r="H2503">
        <v>9</v>
      </c>
      <c r="I2503">
        <f>-(Results[[#This Row],[Away Final]]-Results[[#This Row],[Home Final]])</f>
        <v>-3</v>
      </c>
      <c r="J2503">
        <f>IF(Results[[#This Row],[Away_Actual]]&lt;Results[[#This Row],[away_spread]],1,0)</f>
        <v>1</v>
      </c>
    </row>
    <row r="2504" spans="1:10">
      <c r="A2504" s="17">
        <v>44938</v>
      </c>
      <c r="B2504" t="s">
        <v>373</v>
      </c>
      <c r="C2504">
        <v>63</v>
      </c>
      <c r="D2504">
        <v>-110</v>
      </c>
      <c r="E2504" t="s">
        <v>375</v>
      </c>
      <c r="F2504">
        <v>72</v>
      </c>
      <c r="G2504">
        <v>-110</v>
      </c>
      <c r="H2504">
        <v>1</v>
      </c>
      <c r="I2504">
        <f>-(Results[[#This Row],[Away Final]]-Results[[#This Row],[Home Final]])</f>
        <v>9</v>
      </c>
      <c r="J2504">
        <f>IF(Results[[#This Row],[Away_Actual]]&lt;Results[[#This Row],[away_spread]],1,0)</f>
        <v>0</v>
      </c>
    </row>
    <row r="2505" spans="1:10">
      <c r="A2505" s="17">
        <v>44938</v>
      </c>
      <c r="B2505" t="s">
        <v>364</v>
      </c>
      <c r="C2505">
        <v>68</v>
      </c>
      <c r="D2505">
        <v>135</v>
      </c>
      <c r="E2505" t="s">
        <v>433</v>
      </c>
      <c r="F2505">
        <v>81</v>
      </c>
      <c r="G2505">
        <v>-155</v>
      </c>
      <c r="H2505">
        <v>3</v>
      </c>
      <c r="I2505">
        <f>-(Results[[#This Row],[Away Final]]-Results[[#This Row],[Home Final]])</f>
        <v>13</v>
      </c>
      <c r="J2505">
        <f>IF(Results[[#This Row],[Away_Actual]]&lt;Results[[#This Row],[away_spread]],1,0)</f>
        <v>0</v>
      </c>
    </row>
    <row r="2506" spans="1:10">
      <c r="A2506" s="17">
        <v>44938</v>
      </c>
      <c r="B2506" t="s">
        <v>365</v>
      </c>
      <c r="C2506">
        <v>80</v>
      </c>
      <c r="D2506">
        <v>115</v>
      </c>
      <c r="E2506" t="s">
        <v>115</v>
      </c>
      <c r="F2506">
        <v>51</v>
      </c>
      <c r="G2506">
        <v>-135</v>
      </c>
      <c r="H2506">
        <v>2</v>
      </c>
      <c r="I2506">
        <f>-(Results[[#This Row],[Away Final]]-Results[[#This Row],[Home Final]])</f>
        <v>-29</v>
      </c>
      <c r="J2506">
        <f>IF(Results[[#This Row],[Away_Actual]]&lt;Results[[#This Row],[away_spread]],1,0)</f>
        <v>1</v>
      </c>
    </row>
    <row r="2507" spans="1:10">
      <c r="A2507" s="17">
        <v>44938</v>
      </c>
      <c r="B2507" t="s">
        <v>175</v>
      </c>
      <c r="C2507">
        <v>76</v>
      </c>
      <c r="D2507">
        <v>-145</v>
      </c>
      <c r="E2507" t="s">
        <v>85</v>
      </c>
      <c r="F2507">
        <v>97</v>
      </c>
      <c r="G2507">
        <v>125</v>
      </c>
      <c r="H2507">
        <v>-2.5</v>
      </c>
      <c r="I2507">
        <f>-(Results[[#This Row],[Away Final]]-Results[[#This Row],[Home Final]])</f>
        <v>21</v>
      </c>
      <c r="J2507">
        <f>IF(Results[[#This Row],[Away_Actual]]&lt;Results[[#This Row],[away_spread]],1,0)</f>
        <v>0</v>
      </c>
    </row>
    <row r="2508" spans="1:10">
      <c r="A2508" s="17">
        <v>44938</v>
      </c>
      <c r="B2508" t="s">
        <v>193</v>
      </c>
      <c r="C2508">
        <v>54</v>
      </c>
      <c r="D2508">
        <v>900</v>
      </c>
      <c r="E2508" t="s">
        <v>366</v>
      </c>
      <c r="F2508">
        <v>72</v>
      </c>
      <c r="G2508">
        <v>-1600</v>
      </c>
      <c r="H2508">
        <v>17</v>
      </c>
      <c r="I2508">
        <f>-(Results[[#This Row],[Away Final]]-Results[[#This Row],[Home Final]])</f>
        <v>18</v>
      </c>
      <c r="J2508">
        <f>IF(Results[[#This Row],[Away_Actual]]&lt;Results[[#This Row],[away_spread]],1,0)</f>
        <v>0</v>
      </c>
    </row>
    <row r="2509" spans="1:10">
      <c r="A2509" s="17">
        <v>44938</v>
      </c>
      <c r="B2509" t="s">
        <v>192</v>
      </c>
      <c r="C2509">
        <v>92</v>
      </c>
      <c r="D2509">
        <v>525</v>
      </c>
      <c r="F2509">
        <v>91</v>
      </c>
      <c r="G2509">
        <v>-750</v>
      </c>
      <c r="H2509">
        <v>12</v>
      </c>
      <c r="I2509">
        <f>-(Results[[#This Row],[Away Final]]-Results[[#This Row],[Home Final]])</f>
        <v>-1</v>
      </c>
      <c r="J2509">
        <f>IF(Results[[#This Row],[Away_Actual]]&lt;Results[[#This Row],[away_spread]],1,0)</f>
        <v>1</v>
      </c>
    </row>
    <row r="2510" spans="1:10">
      <c r="A2510" s="17">
        <v>44938</v>
      </c>
      <c r="B2510" t="s">
        <v>347</v>
      </c>
      <c r="C2510">
        <v>46</v>
      </c>
      <c r="D2510">
        <v>-160</v>
      </c>
      <c r="E2510" t="s">
        <v>298</v>
      </c>
      <c r="F2510">
        <v>54</v>
      </c>
      <c r="G2510">
        <v>140</v>
      </c>
      <c r="H2510">
        <v>-3.5</v>
      </c>
      <c r="I2510">
        <f>-(Results[[#This Row],[Away Final]]-Results[[#This Row],[Home Final]])</f>
        <v>8</v>
      </c>
      <c r="J2510">
        <f>IF(Results[[#This Row],[Away_Actual]]&lt;Results[[#This Row],[away_spread]],1,0)</f>
        <v>0</v>
      </c>
    </row>
    <row r="2511" spans="1:10">
      <c r="A2511" s="17">
        <v>44938</v>
      </c>
      <c r="C2511">
        <v>86</v>
      </c>
      <c r="D2511">
        <v>-340</v>
      </c>
      <c r="F2511">
        <v>73</v>
      </c>
      <c r="G2511">
        <v>280</v>
      </c>
      <c r="H2511">
        <v>-7.5</v>
      </c>
      <c r="I2511">
        <f>-(Results[[#This Row],[Away Final]]-Results[[#This Row],[Home Final]])</f>
        <v>-13</v>
      </c>
      <c r="J2511">
        <f>IF(Results[[#This Row],[Away_Actual]]&lt;Results[[#This Row],[away_spread]],1,0)</f>
        <v>1</v>
      </c>
    </row>
    <row r="2512" spans="1:10">
      <c r="A2512" s="17">
        <v>44938</v>
      </c>
      <c r="B2512" t="s">
        <v>110</v>
      </c>
      <c r="C2512">
        <v>65</v>
      </c>
      <c r="D2512">
        <v>-140</v>
      </c>
      <c r="E2512" t="s">
        <v>30</v>
      </c>
      <c r="F2512">
        <v>53</v>
      </c>
      <c r="G2512">
        <v>120</v>
      </c>
      <c r="H2512">
        <v>-2.5</v>
      </c>
      <c r="I2512">
        <f>-(Results[[#This Row],[Away Final]]-Results[[#This Row],[Home Final]])</f>
        <v>-12</v>
      </c>
      <c r="J2512">
        <f>IF(Results[[#This Row],[Away_Actual]]&lt;Results[[#This Row],[away_spread]],1,0)</f>
        <v>1</v>
      </c>
    </row>
    <row r="2513" spans="1:10">
      <c r="A2513" s="17">
        <v>44938</v>
      </c>
      <c r="B2513" t="s">
        <v>234</v>
      </c>
      <c r="C2513">
        <v>84</v>
      </c>
      <c r="D2513">
        <v>190</v>
      </c>
      <c r="E2513" t="s">
        <v>346</v>
      </c>
      <c r="F2513">
        <v>93</v>
      </c>
      <c r="G2513">
        <v>-220</v>
      </c>
      <c r="H2513">
        <v>5.5</v>
      </c>
      <c r="I2513">
        <f>-(Results[[#This Row],[Away Final]]-Results[[#This Row],[Home Final]])</f>
        <v>9</v>
      </c>
      <c r="J2513">
        <f>IF(Results[[#This Row],[Away_Actual]]&lt;Results[[#This Row],[away_spread]],1,0)</f>
        <v>0</v>
      </c>
    </row>
    <row r="2514" spans="1:10">
      <c r="A2514" s="17">
        <v>44938</v>
      </c>
      <c r="B2514" t="s">
        <v>32</v>
      </c>
      <c r="C2514">
        <v>60</v>
      </c>
      <c r="D2514">
        <v>105</v>
      </c>
      <c r="E2514" t="s">
        <v>370</v>
      </c>
      <c r="F2514">
        <v>81</v>
      </c>
      <c r="G2514">
        <v>-125</v>
      </c>
      <c r="H2514">
        <v>1.5</v>
      </c>
      <c r="I2514">
        <f>-(Results[[#This Row],[Away Final]]-Results[[#This Row],[Home Final]])</f>
        <v>21</v>
      </c>
      <c r="J2514">
        <f>IF(Results[[#This Row],[Away_Actual]]&lt;Results[[#This Row],[away_spread]],1,0)</f>
        <v>0</v>
      </c>
    </row>
    <row r="2515" spans="1:10">
      <c r="A2515" s="17">
        <v>44938</v>
      </c>
      <c r="B2515" t="s">
        <v>112</v>
      </c>
      <c r="C2515">
        <v>61</v>
      </c>
      <c r="D2515">
        <v>-145</v>
      </c>
      <c r="E2515" t="s">
        <v>25</v>
      </c>
      <c r="F2515">
        <v>58</v>
      </c>
      <c r="G2515">
        <v>125</v>
      </c>
      <c r="H2515">
        <v>-3</v>
      </c>
      <c r="I2515">
        <f>-(Results[[#This Row],[Away Final]]-Results[[#This Row],[Home Final]])</f>
        <v>-3</v>
      </c>
      <c r="J2515">
        <f>IF(Results[[#This Row],[Away_Actual]]&lt;Results[[#This Row],[away_spread]],1,0)</f>
        <v>0</v>
      </c>
    </row>
    <row r="2516" spans="1:10">
      <c r="A2516" s="17">
        <v>44938</v>
      </c>
      <c r="B2516" t="s">
        <v>98</v>
      </c>
      <c r="C2516">
        <v>71</v>
      </c>
      <c r="D2516">
        <v>425</v>
      </c>
      <c r="E2516" t="s">
        <v>114</v>
      </c>
      <c r="F2516">
        <v>94</v>
      </c>
      <c r="G2516">
        <v>-550</v>
      </c>
      <c r="H2516">
        <v>10</v>
      </c>
      <c r="I2516">
        <f>-(Results[[#This Row],[Away Final]]-Results[[#This Row],[Home Final]])</f>
        <v>23</v>
      </c>
      <c r="J2516">
        <f>IF(Results[[#This Row],[Away_Actual]]&lt;Results[[#This Row],[away_spread]],1,0)</f>
        <v>0</v>
      </c>
    </row>
    <row r="2517" spans="1:10">
      <c r="A2517" s="17">
        <v>44938</v>
      </c>
      <c r="B2517" t="s">
        <v>32</v>
      </c>
      <c r="C2517">
        <v>60</v>
      </c>
      <c r="D2517">
        <v>105</v>
      </c>
      <c r="E2517" t="s">
        <v>625</v>
      </c>
      <c r="F2517">
        <v>81</v>
      </c>
      <c r="G2517">
        <v>-125</v>
      </c>
      <c r="H2517">
        <v>1.5</v>
      </c>
      <c r="I2517">
        <f>-(Results[[#This Row],[Away Final]]-Results[[#This Row],[Home Final]])</f>
        <v>21</v>
      </c>
      <c r="J2517">
        <f>IF(Results[[#This Row],[Away_Actual]]&lt;Results[[#This Row],[away_spread]],1,0)</f>
        <v>0</v>
      </c>
    </row>
    <row r="2518" spans="1:10">
      <c r="A2518" s="17">
        <v>44938</v>
      </c>
      <c r="B2518" t="s">
        <v>355</v>
      </c>
      <c r="C2518">
        <v>66</v>
      </c>
      <c r="D2518">
        <v>-200</v>
      </c>
      <c r="E2518" t="s">
        <v>360</v>
      </c>
      <c r="F2518">
        <v>67</v>
      </c>
      <c r="G2518">
        <v>175</v>
      </c>
      <c r="H2518">
        <v>-4.5</v>
      </c>
      <c r="I2518">
        <f>-(Results[[#This Row],[Away Final]]-Results[[#This Row],[Home Final]])</f>
        <v>1</v>
      </c>
      <c r="J2518">
        <f>IF(Results[[#This Row],[Away_Actual]]&lt;Results[[#This Row],[away_spread]],1,0)</f>
        <v>0</v>
      </c>
    </row>
    <row r="2519" spans="1:10">
      <c r="A2519" s="17">
        <v>44938</v>
      </c>
      <c r="B2519" t="s">
        <v>31</v>
      </c>
      <c r="C2519">
        <v>67</v>
      </c>
      <c r="D2519">
        <v>155</v>
      </c>
      <c r="E2519" t="s">
        <v>165</v>
      </c>
      <c r="F2519">
        <v>65</v>
      </c>
      <c r="G2519">
        <v>-175</v>
      </c>
      <c r="H2519">
        <v>4</v>
      </c>
      <c r="I2519">
        <f>-(Results[[#This Row],[Away Final]]-Results[[#This Row],[Home Final]])</f>
        <v>-2</v>
      </c>
      <c r="J2519">
        <f>IF(Results[[#This Row],[Away_Actual]]&lt;Results[[#This Row],[away_spread]],1,0)</f>
        <v>1</v>
      </c>
    </row>
    <row r="2520" spans="1:10">
      <c r="A2520" s="17">
        <v>44938</v>
      </c>
      <c r="B2520" t="s">
        <v>233</v>
      </c>
      <c r="C2520">
        <v>70</v>
      </c>
      <c r="D2520">
        <v>750</v>
      </c>
      <c r="E2520" t="s">
        <v>268</v>
      </c>
      <c r="F2520">
        <v>67</v>
      </c>
      <c r="G2520">
        <v>-1200</v>
      </c>
      <c r="H2520">
        <v>14.5</v>
      </c>
      <c r="I2520">
        <f>-(Results[[#This Row],[Away Final]]-Results[[#This Row],[Home Final]])</f>
        <v>-3</v>
      </c>
      <c r="J2520">
        <f>IF(Results[[#This Row],[Away_Actual]]&lt;Results[[#This Row],[away_spread]],1,0)</f>
        <v>1</v>
      </c>
    </row>
    <row r="2521" spans="1:10">
      <c r="A2521" s="17">
        <v>44938</v>
      </c>
      <c r="B2521" t="s">
        <v>351</v>
      </c>
      <c r="C2521">
        <v>67</v>
      </c>
      <c r="D2521">
        <v>300</v>
      </c>
      <c r="E2521" t="s">
        <v>166</v>
      </c>
      <c r="F2521">
        <v>66</v>
      </c>
      <c r="G2521">
        <v>-360</v>
      </c>
      <c r="H2521">
        <v>7.5</v>
      </c>
      <c r="I2521">
        <f>-(Results[[#This Row],[Away Final]]-Results[[#This Row],[Home Final]])</f>
        <v>-1</v>
      </c>
      <c r="J2521">
        <f>IF(Results[[#This Row],[Away_Actual]]&lt;Results[[#This Row],[away_spread]],1,0)</f>
        <v>1</v>
      </c>
    </row>
    <row r="2522" spans="1:10">
      <c r="A2522" s="17">
        <v>44938</v>
      </c>
      <c r="B2522" t="s">
        <v>167</v>
      </c>
      <c r="C2522">
        <v>65</v>
      </c>
      <c r="D2522">
        <v>195</v>
      </c>
      <c r="E2522" t="s">
        <v>397</v>
      </c>
      <c r="F2522">
        <v>69</v>
      </c>
      <c r="G2522">
        <v>-235</v>
      </c>
      <c r="H2522">
        <v>5.5</v>
      </c>
      <c r="I2522">
        <f>-(Results[[#This Row],[Away Final]]-Results[[#This Row],[Home Final]])</f>
        <v>4</v>
      </c>
      <c r="J2522">
        <f>IF(Results[[#This Row],[Away_Actual]]&lt;Results[[#This Row],[away_spread]],1,0)</f>
        <v>1</v>
      </c>
    </row>
    <row r="2523" spans="1:10">
      <c r="A2523" s="17">
        <v>44938</v>
      </c>
      <c r="B2523" t="s">
        <v>170</v>
      </c>
      <c r="C2523">
        <v>84</v>
      </c>
      <c r="D2523">
        <v>-130</v>
      </c>
      <c r="E2523" t="s">
        <v>398</v>
      </c>
      <c r="F2523">
        <v>79</v>
      </c>
      <c r="G2523">
        <v>110</v>
      </c>
      <c r="H2523">
        <v>-2.5</v>
      </c>
      <c r="I2523">
        <f>-(Results[[#This Row],[Away Final]]-Results[[#This Row],[Home Final]])</f>
        <v>-5</v>
      </c>
      <c r="J2523">
        <f>IF(Results[[#This Row],[Away_Actual]]&lt;Results[[#This Row],[away_spread]],1,0)</f>
        <v>1</v>
      </c>
    </row>
    <row r="2524" spans="1:10">
      <c r="A2524" s="17">
        <v>44938</v>
      </c>
      <c r="C2524">
        <v>70</v>
      </c>
      <c r="D2524">
        <v>-1600</v>
      </c>
      <c r="E2524" t="s">
        <v>334</v>
      </c>
      <c r="F2524">
        <v>55</v>
      </c>
      <c r="G2524">
        <v>900</v>
      </c>
      <c r="H2524">
        <v>-15.5</v>
      </c>
      <c r="I2524">
        <f>-(Results[[#This Row],[Away Final]]-Results[[#This Row],[Home Final]])</f>
        <v>-15</v>
      </c>
      <c r="J2524">
        <f>IF(Results[[#This Row],[Away_Actual]]&lt;Results[[#This Row],[away_spread]],1,0)</f>
        <v>0</v>
      </c>
    </row>
    <row r="2525" spans="1:10">
      <c r="A2525" s="17">
        <v>44938</v>
      </c>
      <c r="B2525" t="s">
        <v>335</v>
      </c>
      <c r="C2525">
        <v>85</v>
      </c>
      <c r="D2525">
        <v>-165</v>
      </c>
      <c r="E2525" t="s">
        <v>200</v>
      </c>
      <c r="F2525">
        <v>72</v>
      </c>
      <c r="G2525">
        <v>145</v>
      </c>
      <c r="H2525">
        <v>-3.5</v>
      </c>
      <c r="I2525">
        <f>-(Results[[#This Row],[Away Final]]-Results[[#This Row],[Home Final]])</f>
        <v>-13</v>
      </c>
      <c r="J2525">
        <f>IF(Results[[#This Row],[Away_Actual]]&lt;Results[[#This Row],[away_spread]],1,0)</f>
        <v>1</v>
      </c>
    </row>
    <row r="2526" spans="1:10">
      <c r="A2526" s="17">
        <v>44938</v>
      </c>
      <c r="B2526" t="s">
        <v>376</v>
      </c>
      <c r="C2526">
        <v>62</v>
      </c>
      <c r="D2526">
        <v>750</v>
      </c>
      <c r="E2526" t="s">
        <v>682</v>
      </c>
      <c r="F2526">
        <v>76</v>
      </c>
      <c r="G2526">
        <v>-1200</v>
      </c>
      <c r="H2526">
        <v>14</v>
      </c>
      <c r="I2526">
        <f>-(Results[[#This Row],[Away Final]]-Results[[#This Row],[Home Final]])</f>
        <v>14</v>
      </c>
      <c r="J2526">
        <f>IF(Results[[#This Row],[Away_Actual]]&lt;Results[[#This Row],[away_spread]],1,0)</f>
        <v>0</v>
      </c>
    </row>
    <row r="2527" spans="1:10">
      <c r="A2527" s="17">
        <v>44938</v>
      </c>
      <c r="C2527">
        <v>67</v>
      </c>
      <c r="D2527">
        <v>260</v>
      </c>
      <c r="E2527" t="s">
        <v>91</v>
      </c>
      <c r="F2527">
        <v>74</v>
      </c>
      <c r="G2527">
        <v>-310</v>
      </c>
      <c r="H2527">
        <v>7.5</v>
      </c>
      <c r="I2527">
        <f>-(Results[[#This Row],[Away Final]]-Results[[#This Row],[Home Final]])</f>
        <v>7</v>
      </c>
      <c r="J2527">
        <f>IF(Results[[#This Row],[Away_Actual]]&lt;Results[[#This Row],[away_spread]],1,0)</f>
        <v>1</v>
      </c>
    </row>
    <row r="2528" spans="1:10">
      <c r="A2528" s="17">
        <v>44938</v>
      </c>
      <c r="B2528" t="s">
        <v>189</v>
      </c>
      <c r="C2528">
        <v>68</v>
      </c>
      <c r="D2528">
        <v>475</v>
      </c>
      <c r="E2528" t="s">
        <v>203</v>
      </c>
      <c r="F2528">
        <v>81</v>
      </c>
      <c r="G2528">
        <v>-650</v>
      </c>
      <c r="H2528">
        <v>11</v>
      </c>
      <c r="I2528">
        <f>-(Results[[#This Row],[Away Final]]-Results[[#This Row],[Home Final]])</f>
        <v>13</v>
      </c>
      <c r="J2528">
        <f>IF(Results[[#This Row],[Away_Actual]]&lt;Results[[#This Row],[away_spread]],1,0)</f>
        <v>0</v>
      </c>
    </row>
    <row r="2529" spans="1:10">
      <c r="A2529" s="17">
        <v>44938</v>
      </c>
      <c r="B2529" t="s">
        <v>260</v>
      </c>
      <c r="C2529">
        <v>61</v>
      </c>
      <c r="D2529">
        <v>145</v>
      </c>
      <c r="E2529" t="s">
        <v>207</v>
      </c>
      <c r="F2529">
        <v>68</v>
      </c>
      <c r="G2529">
        <v>-165</v>
      </c>
      <c r="H2529">
        <v>3.5</v>
      </c>
      <c r="I2529">
        <f>-(Results[[#This Row],[Away Final]]-Results[[#This Row],[Home Final]])</f>
        <v>7</v>
      </c>
      <c r="J2529">
        <f>IF(Results[[#This Row],[Away_Actual]]&lt;Results[[#This Row],[away_spread]],1,0)</f>
        <v>0</v>
      </c>
    </row>
    <row r="2530" spans="1:10">
      <c r="A2530" s="17">
        <v>44938</v>
      </c>
      <c r="B2530" t="s">
        <v>202</v>
      </c>
      <c r="C2530">
        <v>59</v>
      </c>
      <c r="D2530">
        <v>155</v>
      </c>
      <c r="E2530" t="s">
        <v>204</v>
      </c>
      <c r="F2530">
        <v>57</v>
      </c>
      <c r="G2530">
        <v>-175</v>
      </c>
      <c r="H2530">
        <v>4</v>
      </c>
      <c r="I2530">
        <f>-(Results[[#This Row],[Away Final]]-Results[[#This Row],[Home Final]])</f>
        <v>-2</v>
      </c>
      <c r="J2530">
        <f>IF(Results[[#This Row],[Away_Actual]]&lt;Results[[#This Row],[away_spread]],1,0)</f>
        <v>1</v>
      </c>
    </row>
    <row r="2531" spans="1:10">
      <c r="A2531" s="17">
        <v>44938</v>
      </c>
      <c r="B2531" t="s">
        <v>118</v>
      </c>
      <c r="C2531">
        <v>74</v>
      </c>
      <c r="D2531">
        <v>-110</v>
      </c>
      <c r="E2531" t="s">
        <v>137</v>
      </c>
      <c r="F2531">
        <v>86</v>
      </c>
      <c r="G2531">
        <v>-110</v>
      </c>
      <c r="H2531">
        <v>141</v>
      </c>
      <c r="I2531">
        <f>-(Results[[#This Row],[Away Final]]-Results[[#This Row],[Home Final]])</f>
        <v>12</v>
      </c>
      <c r="J2531">
        <f>IF(Results[[#This Row],[Away_Actual]]&lt;Results[[#This Row],[away_spread]],1,0)</f>
        <v>1</v>
      </c>
    </row>
    <row r="2532" spans="1:10">
      <c r="A2532" s="17">
        <v>44938</v>
      </c>
      <c r="B2532" t="s">
        <v>173</v>
      </c>
      <c r="C2532">
        <v>99</v>
      </c>
      <c r="D2532">
        <v>-500</v>
      </c>
      <c r="E2532" t="s">
        <v>168</v>
      </c>
      <c r="F2532">
        <v>67</v>
      </c>
      <c r="G2532">
        <v>400</v>
      </c>
      <c r="H2532">
        <v>-10</v>
      </c>
      <c r="I2532">
        <f>-(Results[[#This Row],[Away Final]]-Results[[#This Row],[Home Final]])</f>
        <v>-32</v>
      </c>
      <c r="J2532">
        <f>IF(Results[[#This Row],[Away_Actual]]&lt;Results[[#This Row],[away_spread]],1,0)</f>
        <v>1</v>
      </c>
    </row>
    <row r="2533" spans="1:10">
      <c r="A2533" s="17">
        <v>44938</v>
      </c>
      <c r="B2533" t="s">
        <v>144</v>
      </c>
      <c r="C2533">
        <v>75</v>
      </c>
      <c r="D2533">
        <v>-120</v>
      </c>
      <c r="E2533" t="s">
        <v>171</v>
      </c>
      <c r="F2533">
        <v>80</v>
      </c>
      <c r="G2533">
        <v>100</v>
      </c>
      <c r="H2533">
        <v>-1.5</v>
      </c>
      <c r="I2533">
        <f>-(Results[[#This Row],[Away Final]]-Results[[#This Row],[Home Final]])</f>
        <v>5</v>
      </c>
      <c r="J2533">
        <f>IF(Results[[#This Row],[Away_Actual]]&lt;Results[[#This Row],[away_spread]],1,0)</f>
        <v>0</v>
      </c>
    </row>
    <row r="2534" spans="1:10">
      <c r="A2534" s="17">
        <v>44938</v>
      </c>
      <c r="B2534" t="s">
        <v>33</v>
      </c>
      <c r="C2534">
        <v>63</v>
      </c>
      <c r="D2534">
        <v>900</v>
      </c>
      <c r="E2534" t="s">
        <v>371</v>
      </c>
      <c r="F2534">
        <v>87</v>
      </c>
      <c r="G2534">
        <v>-1600</v>
      </c>
      <c r="H2534">
        <v>15.5</v>
      </c>
      <c r="I2534">
        <f>-(Results[[#This Row],[Away Final]]-Results[[#This Row],[Home Final]])</f>
        <v>24</v>
      </c>
      <c r="J2534">
        <f>IF(Results[[#This Row],[Away_Actual]]&lt;Results[[#This Row],[away_spread]],1,0)</f>
        <v>0</v>
      </c>
    </row>
    <row r="2535" spans="1:10">
      <c r="A2535" s="17">
        <v>44938</v>
      </c>
      <c r="B2535" t="s">
        <v>28</v>
      </c>
      <c r="C2535">
        <v>62</v>
      </c>
      <c r="D2535">
        <v>-155</v>
      </c>
      <c r="E2535" t="s">
        <v>368</v>
      </c>
      <c r="F2535">
        <v>63</v>
      </c>
      <c r="G2535">
        <v>135</v>
      </c>
      <c r="H2535">
        <v>-3</v>
      </c>
      <c r="I2535">
        <f>-(Results[[#This Row],[Away Final]]-Results[[#This Row],[Home Final]])</f>
        <v>1</v>
      </c>
      <c r="J2535">
        <f>IF(Results[[#This Row],[Away_Actual]]&lt;Results[[#This Row],[away_spread]],1,0)</f>
        <v>0</v>
      </c>
    </row>
    <row r="2536" spans="1:10">
      <c r="A2536" s="17">
        <v>44938</v>
      </c>
      <c r="B2536" t="s">
        <v>97</v>
      </c>
      <c r="C2536">
        <v>62</v>
      </c>
      <c r="D2536">
        <v>115</v>
      </c>
      <c r="E2536" t="s">
        <v>113</v>
      </c>
      <c r="F2536">
        <v>79</v>
      </c>
      <c r="G2536">
        <v>-135</v>
      </c>
      <c r="H2536">
        <v>2</v>
      </c>
      <c r="I2536">
        <f>-(Results[[#This Row],[Away Final]]-Results[[#This Row],[Home Final]])</f>
        <v>17</v>
      </c>
      <c r="J2536">
        <f>IF(Results[[#This Row],[Away_Actual]]&lt;Results[[#This Row],[away_spread]],1,0)</f>
        <v>0</v>
      </c>
    </row>
    <row r="2537" spans="1:10">
      <c r="A2537" s="17">
        <v>44938</v>
      </c>
      <c r="B2537" t="s">
        <v>92</v>
      </c>
      <c r="C2537">
        <v>80</v>
      </c>
      <c r="D2537">
        <v>-320</v>
      </c>
      <c r="E2537" t="s">
        <v>93</v>
      </c>
      <c r="F2537">
        <v>62</v>
      </c>
      <c r="G2537">
        <v>265</v>
      </c>
      <c r="H2537">
        <v>-7.5</v>
      </c>
      <c r="I2537">
        <f>-(Results[[#This Row],[Away Final]]-Results[[#This Row],[Home Final]])</f>
        <v>-18</v>
      </c>
      <c r="J2537">
        <f>IF(Results[[#This Row],[Away_Actual]]&lt;Results[[#This Row],[away_spread]],1,0)</f>
        <v>1</v>
      </c>
    </row>
    <row r="2538" spans="1:10">
      <c r="A2538" s="17">
        <v>44938</v>
      </c>
      <c r="B2538" t="s">
        <v>400</v>
      </c>
      <c r="C2538">
        <v>63</v>
      </c>
      <c r="D2538">
        <v>175</v>
      </c>
      <c r="E2538" t="s">
        <v>686</v>
      </c>
      <c r="F2538">
        <v>69</v>
      </c>
      <c r="G2538">
        <v>-200</v>
      </c>
      <c r="H2538">
        <v>4.5</v>
      </c>
      <c r="I2538">
        <f>-(Results[[#This Row],[Away Final]]-Results[[#This Row],[Home Final]])</f>
        <v>6</v>
      </c>
      <c r="J2538">
        <f>IF(Results[[#This Row],[Away_Actual]]&lt;Results[[#This Row],[away_spread]],1,0)</f>
        <v>0</v>
      </c>
    </row>
    <row r="2539" spans="1:10">
      <c r="A2539" s="17">
        <v>44939</v>
      </c>
      <c r="B2539" t="s">
        <v>41</v>
      </c>
      <c r="C2539">
        <v>67</v>
      </c>
      <c r="D2539">
        <v>700</v>
      </c>
      <c r="E2539" t="s">
        <v>276</v>
      </c>
      <c r="F2539">
        <v>104</v>
      </c>
      <c r="G2539">
        <v>-1100</v>
      </c>
      <c r="H2539">
        <v>13.5</v>
      </c>
      <c r="I2539">
        <f>-(Results[[#This Row],[Away Final]]-Results[[#This Row],[Home Final]])</f>
        <v>37</v>
      </c>
      <c r="J2539">
        <f>IF(Results[[#This Row],[Away_Actual]]&lt;Results[[#This Row],[away_spread]],1,0)</f>
        <v>0</v>
      </c>
    </row>
    <row r="2540" spans="1:10">
      <c r="A2540" s="17">
        <v>44939</v>
      </c>
      <c r="B2540" t="s">
        <v>390</v>
      </c>
      <c r="C2540">
        <v>71</v>
      </c>
      <c r="D2540">
        <v>-150</v>
      </c>
      <c r="E2540" t="s">
        <v>219</v>
      </c>
      <c r="F2540">
        <v>79</v>
      </c>
      <c r="G2540">
        <v>130</v>
      </c>
      <c r="H2540">
        <v>-3</v>
      </c>
      <c r="I2540">
        <f>-(Results[[#This Row],[Away Final]]-Results[[#This Row],[Home Final]])</f>
        <v>8</v>
      </c>
      <c r="J2540">
        <f>IF(Results[[#This Row],[Away_Actual]]&lt;Results[[#This Row],[away_spread]],1,0)</f>
        <v>0</v>
      </c>
    </row>
    <row r="2541" spans="1:10">
      <c r="A2541" s="17">
        <v>44939</v>
      </c>
      <c r="B2541" t="s">
        <v>245</v>
      </c>
      <c r="C2541">
        <v>62</v>
      </c>
      <c r="D2541">
        <v>220</v>
      </c>
      <c r="E2541" t="s">
        <v>250</v>
      </c>
      <c r="F2541">
        <v>57</v>
      </c>
      <c r="G2541">
        <v>-260</v>
      </c>
      <c r="H2541">
        <v>6</v>
      </c>
      <c r="I2541">
        <f>-(Results[[#This Row],[Away Final]]-Results[[#This Row],[Home Final]])</f>
        <v>-5</v>
      </c>
      <c r="J2541">
        <f>IF(Results[[#This Row],[Away_Actual]]&lt;Results[[#This Row],[away_spread]],1,0)</f>
        <v>1</v>
      </c>
    </row>
    <row r="2542" spans="1:10">
      <c r="A2542" s="17">
        <v>44939</v>
      </c>
      <c r="B2542" t="s">
        <v>324</v>
      </c>
      <c r="C2542">
        <v>63</v>
      </c>
      <c r="D2542">
        <v>265</v>
      </c>
      <c r="E2542" t="s">
        <v>326</v>
      </c>
      <c r="F2542">
        <v>62</v>
      </c>
      <c r="G2542">
        <v>-320</v>
      </c>
      <c r="H2542">
        <v>7</v>
      </c>
      <c r="I2542">
        <f>-(Results[[#This Row],[Away Final]]-Results[[#This Row],[Home Final]])</f>
        <v>-1</v>
      </c>
      <c r="J2542">
        <f>IF(Results[[#This Row],[Away_Actual]]&lt;Results[[#This Row],[away_spread]],1,0)</f>
        <v>1</v>
      </c>
    </row>
    <row r="2543" spans="1:10">
      <c r="A2543" s="17">
        <v>44939</v>
      </c>
      <c r="B2543" t="s">
        <v>136</v>
      </c>
      <c r="C2543">
        <v>70</v>
      </c>
      <c r="D2543">
        <v>130</v>
      </c>
      <c r="E2543" t="s">
        <v>408</v>
      </c>
      <c r="F2543">
        <v>85</v>
      </c>
      <c r="G2543">
        <v>-150</v>
      </c>
      <c r="H2543">
        <v>3</v>
      </c>
      <c r="I2543">
        <f>-(Results[[#This Row],[Away Final]]-Results[[#This Row],[Home Final]])</f>
        <v>15</v>
      </c>
      <c r="J2543">
        <f>IF(Results[[#This Row],[Away_Actual]]&lt;Results[[#This Row],[away_spread]],1,0)</f>
        <v>0</v>
      </c>
    </row>
    <row r="2544" spans="1:10">
      <c r="A2544" s="17">
        <v>44939</v>
      </c>
      <c r="B2544" t="s">
        <v>221</v>
      </c>
      <c r="C2544">
        <v>66</v>
      </c>
      <c r="D2544">
        <v>230</v>
      </c>
      <c r="E2544" t="s">
        <v>269</v>
      </c>
      <c r="F2544">
        <v>75</v>
      </c>
      <c r="G2544">
        <v>-270</v>
      </c>
      <c r="H2544">
        <v>6.5</v>
      </c>
      <c r="I2544">
        <f>-(Results[[#This Row],[Away Final]]-Results[[#This Row],[Home Final]])</f>
        <v>9</v>
      </c>
      <c r="J2544">
        <f>IF(Results[[#This Row],[Away_Actual]]&lt;Results[[#This Row],[away_spread]],1,0)</f>
        <v>0</v>
      </c>
    </row>
    <row r="2545" spans="1:10">
      <c r="A2545" s="17">
        <v>44939</v>
      </c>
      <c r="B2545" t="s">
        <v>690</v>
      </c>
      <c r="C2545">
        <v>63</v>
      </c>
      <c r="D2545">
        <v>265</v>
      </c>
      <c r="E2545" t="s">
        <v>326</v>
      </c>
      <c r="F2545">
        <v>62</v>
      </c>
      <c r="G2545">
        <v>-320</v>
      </c>
      <c r="H2545">
        <v>7</v>
      </c>
      <c r="I2545">
        <f>-(Results[[#This Row],[Away Final]]-Results[[#This Row],[Home Final]])</f>
        <v>-1</v>
      </c>
      <c r="J2545">
        <f>IF(Results[[#This Row],[Away_Actual]]&lt;Results[[#This Row],[away_spread]],1,0)</f>
        <v>1</v>
      </c>
    </row>
    <row r="2546" spans="1:10">
      <c r="A2546" s="17">
        <v>44939</v>
      </c>
      <c r="B2546" t="s">
        <v>242</v>
      </c>
      <c r="C2546">
        <v>70</v>
      </c>
      <c r="D2546">
        <v>-135</v>
      </c>
      <c r="E2546" t="s">
        <v>243</v>
      </c>
      <c r="F2546">
        <v>64</v>
      </c>
      <c r="G2546">
        <v>115</v>
      </c>
      <c r="H2546">
        <v>-2</v>
      </c>
      <c r="I2546">
        <f>-(Results[[#This Row],[Away Final]]-Results[[#This Row],[Home Final]])</f>
        <v>-6</v>
      </c>
      <c r="J2546">
        <f>IF(Results[[#This Row],[Away_Actual]]&lt;Results[[#This Row],[away_spread]],1,0)</f>
        <v>1</v>
      </c>
    </row>
    <row r="2547" spans="1:10">
      <c r="A2547" s="17">
        <v>44939</v>
      </c>
      <c r="B2547" t="s">
        <v>282</v>
      </c>
      <c r="C2547">
        <v>70</v>
      </c>
      <c r="D2547">
        <v>-185</v>
      </c>
      <c r="E2547" t="s">
        <v>280</v>
      </c>
      <c r="F2547">
        <v>65</v>
      </c>
      <c r="G2547">
        <v>165</v>
      </c>
      <c r="H2547">
        <v>-4</v>
      </c>
      <c r="I2547">
        <f>-(Results[[#This Row],[Away Final]]-Results[[#This Row],[Home Final]])</f>
        <v>-5</v>
      </c>
      <c r="J2547">
        <f>IF(Results[[#This Row],[Away_Actual]]&lt;Results[[#This Row],[away_spread]],1,0)</f>
        <v>1</v>
      </c>
    </row>
    <row r="2548" spans="1:10">
      <c r="A2548" s="17">
        <v>44939</v>
      </c>
      <c r="B2548" t="s">
        <v>132</v>
      </c>
      <c r="C2548">
        <v>82</v>
      </c>
      <c r="D2548">
        <v>-120</v>
      </c>
      <c r="E2548" t="s">
        <v>413</v>
      </c>
      <c r="F2548">
        <v>94</v>
      </c>
      <c r="G2548">
        <v>100</v>
      </c>
      <c r="H2548">
        <v>-1</v>
      </c>
      <c r="I2548">
        <f>-(Results[[#This Row],[Away Final]]-Results[[#This Row],[Home Final]])</f>
        <v>12</v>
      </c>
      <c r="J2548">
        <f>IF(Results[[#This Row],[Away_Actual]]&lt;Results[[#This Row],[away_spread]],1,0)</f>
        <v>0</v>
      </c>
    </row>
    <row r="2549" spans="1:10">
      <c r="A2549" s="17">
        <v>44939</v>
      </c>
      <c r="B2549" t="s">
        <v>249</v>
      </c>
      <c r="C2549">
        <v>76</v>
      </c>
      <c r="D2549">
        <v>150</v>
      </c>
      <c r="E2549" t="s">
        <v>247</v>
      </c>
      <c r="F2549">
        <v>58</v>
      </c>
      <c r="G2549">
        <v>-170</v>
      </c>
      <c r="H2549">
        <v>3.5</v>
      </c>
      <c r="I2549">
        <f>-(Results[[#This Row],[Away Final]]-Results[[#This Row],[Home Final]])</f>
        <v>-18</v>
      </c>
      <c r="J2549">
        <f>IF(Results[[#This Row],[Away_Actual]]&lt;Results[[#This Row],[away_spread]],1,0)</f>
        <v>1</v>
      </c>
    </row>
    <row r="2550" spans="1:10">
      <c r="A2550" s="17">
        <v>44939</v>
      </c>
      <c r="B2550" t="s">
        <v>317</v>
      </c>
      <c r="C2550">
        <v>55</v>
      </c>
      <c r="D2550">
        <v>900</v>
      </c>
      <c r="E2550" t="s">
        <v>226</v>
      </c>
      <c r="F2550">
        <v>73</v>
      </c>
      <c r="G2550">
        <v>-1600</v>
      </c>
      <c r="H2550">
        <v>16</v>
      </c>
      <c r="I2550">
        <f>-(Results[[#This Row],[Away Final]]-Results[[#This Row],[Home Final]])</f>
        <v>18</v>
      </c>
      <c r="J2550">
        <f>IF(Results[[#This Row],[Away_Actual]]&lt;Results[[#This Row],[away_spread]],1,0)</f>
        <v>0</v>
      </c>
    </row>
    <row r="2551" spans="1:10">
      <c r="A2551" s="17">
        <v>44939</v>
      </c>
      <c r="B2551" t="s">
        <v>241</v>
      </c>
      <c r="C2551">
        <v>69</v>
      </c>
      <c r="D2551">
        <v>1000</v>
      </c>
      <c r="E2551" t="s">
        <v>420</v>
      </c>
      <c r="F2551">
        <v>75</v>
      </c>
      <c r="G2551">
        <v>-2000</v>
      </c>
      <c r="H2551">
        <v>17</v>
      </c>
      <c r="I2551">
        <f>-(Results[[#This Row],[Away Final]]-Results[[#This Row],[Home Final]])</f>
        <v>6</v>
      </c>
      <c r="J2551">
        <f>IF(Results[[#This Row],[Away_Actual]]&lt;Results[[#This Row],[away_spread]],1,0)</f>
        <v>1</v>
      </c>
    </row>
    <row r="2552" spans="1:10">
      <c r="A2552" s="17">
        <v>44939</v>
      </c>
      <c r="B2552" t="s">
        <v>244</v>
      </c>
      <c r="C2552">
        <v>51</v>
      </c>
      <c r="D2552">
        <v>400</v>
      </c>
      <c r="E2552" t="s">
        <v>248</v>
      </c>
      <c r="F2552">
        <v>58</v>
      </c>
      <c r="G2552">
        <v>-500</v>
      </c>
      <c r="H2552">
        <v>9.5</v>
      </c>
      <c r="I2552">
        <f>-(Results[[#This Row],[Away Final]]-Results[[#This Row],[Home Final]])</f>
        <v>7</v>
      </c>
      <c r="J2552">
        <f>IF(Results[[#This Row],[Away_Actual]]&lt;Results[[#This Row],[away_spread]],1,0)</f>
        <v>1</v>
      </c>
    </row>
    <row r="2553" spans="1:10">
      <c r="A2553" s="17">
        <v>44940</v>
      </c>
      <c r="C2553">
        <v>66</v>
      </c>
      <c r="D2553">
        <v>140</v>
      </c>
      <c r="E2553" t="s">
        <v>91</v>
      </c>
      <c r="F2553">
        <v>80</v>
      </c>
      <c r="G2553">
        <v>-160</v>
      </c>
      <c r="H2553">
        <v>3.5</v>
      </c>
      <c r="I2553">
        <f>-(Results[[#This Row],[Away Final]]-Results[[#This Row],[Home Final]])</f>
        <v>14</v>
      </c>
      <c r="J2553">
        <f>IF(Results[[#This Row],[Away_Actual]]&lt;Results[[#This Row],[away_spread]],1,0)</f>
        <v>0</v>
      </c>
    </row>
    <row r="2554" spans="1:10">
      <c r="A2554" s="17">
        <v>44940</v>
      </c>
      <c r="B2554" t="s">
        <v>189</v>
      </c>
      <c r="C2554">
        <v>55</v>
      </c>
      <c r="D2554">
        <v>290</v>
      </c>
      <c r="E2554" t="s">
        <v>204</v>
      </c>
      <c r="F2554">
        <v>84</v>
      </c>
      <c r="G2554">
        <v>-350</v>
      </c>
      <c r="H2554">
        <v>8</v>
      </c>
      <c r="I2554">
        <f>-(Results[[#This Row],[Away Final]]-Results[[#This Row],[Home Final]])</f>
        <v>29</v>
      </c>
      <c r="J2554">
        <f>IF(Results[[#This Row],[Away_Actual]]&lt;Results[[#This Row],[away_spread]],1,0)</f>
        <v>0</v>
      </c>
    </row>
    <row r="2555" spans="1:10">
      <c r="A2555" s="17">
        <v>44940</v>
      </c>
      <c r="B2555" t="s">
        <v>184</v>
      </c>
      <c r="C2555">
        <v>92</v>
      </c>
      <c r="D2555">
        <v>-240</v>
      </c>
      <c r="E2555" t="s">
        <v>206</v>
      </c>
      <c r="F2555">
        <v>81</v>
      </c>
      <c r="G2555">
        <v>200</v>
      </c>
      <c r="H2555">
        <v>-4.5</v>
      </c>
      <c r="I2555">
        <f>-(Results[[#This Row],[Away Final]]-Results[[#This Row],[Home Final]])</f>
        <v>-11</v>
      </c>
      <c r="J2555">
        <f>IF(Results[[#This Row],[Away_Actual]]&lt;Results[[#This Row],[away_spread]],1,0)</f>
        <v>1</v>
      </c>
    </row>
    <row r="2556" spans="1:10">
      <c r="A2556" s="17">
        <v>44940</v>
      </c>
      <c r="B2556" t="s">
        <v>118</v>
      </c>
      <c r="C2556">
        <v>78</v>
      </c>
      <c r="D2556">
        <v>-250</v>
      </c>
      <c r="E2556" t="s">
        <v>200</v>
      </c>
      <c r="F2556">
        <v>53</v>
      </c>
      <c r="G2556">
        <v>210</v>
      </c>
      <c r="H2556">
        <v>-6.5</v>
      </c>
      <c r="I2556">
        <f>-(Results[[#This Row],[Away Final]]-Results[[#This Row],[Home Final]])</f>
        <v>-25</v>
      </c>
      <c r="J2556">
        <f>IF(Results[[#This Row],[Away_Actual]]&lt;Results[[#This Row],[away_spread]],1,0)</f>
        <v>1</v>
      </c>
    </row>
    <row r="2557" spans="1:10">
      <c r="A2557" s="17">
        <v>44940</v>
      </c>
      <c r="B2557" t="s">
        <v>392</v>
      </c>
      <c r="C2557">
        <v>76</v>
      </c>
      <c r="D2557">
        <v>300</v>
      </c>
      <c r="E2557" t="s">
        <v>209</v>
      </c>
      <c r="F2557">
        <v>67</v>
      </c>
      <c r="G2557">
        <v>-360</v>
      </c>
      <c r="H2557">
        <v>8</v>
      </c>
      <c r="I2557">
        <f>-(Results[[#This Row],[Away Final]]-Results[[#This Row],[Home Final]])</f>
        <v>-9</v>
      </c>
      <c r="J2557">
        <f>IF(Results[[#This Row],[Away_Actual]]&lt;Results[[#This Row],[away_spread]],1,0)</f>
        <v>1</v>
      </c>
    </row>
    <row r="2558" spans="1:10">
      <c r="A2558" s="17">
        <v>44940</v>
      </c>
      <c r="B2558" t="s">
        <v>195</v>
      </c>
      <c r="C2558">
        <v>63</v>
      </c>
      <c r="D2558">
        <v>260</v>
      </c>
      <c r="E2558" t="s">
        <v>38</v>
      </c>
      <c r="F2558">
        <v>69</v>
      </c>
      <c r="G2558">
        <v>-310</v>
      </c>
      <c r="H2558">
        <v>7.5</v>
      </c>
      <c r="I2558">
        <f>-(Results[[#This Row],[Away Final]]-Results[[#This Row],[Home Final]])</f>
        <v>6</v>
      </c>
      <c r="J2558">
        <f>IF(Results[[#This Row],[Away_Actual]]&lt;Results[[#This Row],[away_spread]],1,0)</f>
        <v>1</v>
      </c>
    </row>
    <row r="2559" spans="1:10">
      <c r="A2559" s="17">
        <v>44940</v>
      </c>
      <c r="B2559" t="s">
        <v>305</v>
      </c>
      <c r="C2559">
        <v>70</v>
      </c>
      <c r="D2559">
        <v>310</v>
      </c>
      <c r="E2559" t="s">
        <v>123</v>
      </c>
      <c r="F2559">
        <v>72</v>
      </c>
      <c r="G2559">
        <v>-370</v>
      </c>
      <c r="H2559">
        <v>8</v>
      </c>
      <c r="I2559">
        <f>-(Results[[#This Row],[Away Final]]-Results[[#This Row],[Home Final]])</f>
        <v>2</v>
      </c>
      <c r="J2559">
        <f>IF(Results[[#This Row],[Away_Actual]]&lt;Results[[#This Row],[away_spread]],1,0)</f>
        <v>1</v>
      </c>
    </row>
    <row r="2560" spans="1:10">
      <c r="A2560" s="17">
        <v>44940</v>
      </c>
      <c r="B2560" t="s">
        <v>163</v>
      </c>
      <c r="C2560">
        <v>66</v>
      </c>
      <c r="D2560">
        <v>425</v>
      </c>
      <c r="E2560" t="s">
        <v>199</v>
      </c>
      <c r="F2560">
        <v>55</v>
      </c>
      <c r="G2560">
        <v>-550</v>
      </c>
      <c r="H2560">
        <v>10</v>
      </c>
      <c r="I2560">
        <f>-(Results[[#This Row],[Away Final]]-Results[[#This Row],[Home Final]])</f>
        <v>-11</v>
      </c>
      <c r="J2560">
        <f>IF(Results[[#This Row],[Away_Actual]]&lt;Results[[#This Row],[away_spread]],1,0)</f>
        <v>1</v>
      </c>
    </row>
    <row r="2561" spans="1:10">
      <c r="A2561" s="17">
        <v>44940</v>
      </c>
      <c r="B2561" t="s">
        <v>141</v>
      </c>
      <c r="C2561">
        <v>81</v>
      </c>
      <c r="D2561">
        <v>425</v>
      </c>
      <c r="E2561" t="s">
        <v>186</v>
      </c>
      <c r="F2561">
        <v>91</v>
      </c>
      <c r="G2561">
        <v>-550</v>
      </c>
      <c r="H2561">
        <v>10.5</v>
      </c>
      <c r="I2561">
        <f>-(Results[[#This Row],[Away Final]]-Results[[#This Row],[Home Final]])</f>
        <v>10</v>
      </c>
      <c r="J2561">
        <f>IF(Results[[#This Row],[Away_Actual]]&lt;Results[[#This Row],[away_spread]],1,0)</f>
        <v>1</v>
      </c>
    </row>
    <row r="2562" spans="1:10">
      <c r="A2562" s="17">
        <v>44940</v>
      </c>
      <c r="B2562" t="s">
        <v>377</v>
      </c>
      <c r="C2562">
        <v>84</v>
      </c>
      <c r="D2562">
        <v>250</v>
      </c>
      <c r="E2562" t="s">
        <v>376</v>
      </c>
      <c r="F2562">
        <v>98</v>
      </c>
      <c r="G2562">
        <v>-300</v>
      </c>
      <c r="H2562">
        <v>7</v>
      </c>
      <c r="I2562">
        <f>-(Results[[#This Row],[Away Final]]-Results[[#This Row],[Home Final]])</f>
        <v>14</v>
      </c>
      <c r="J2562">
        <f>IF(Results[[#This Row],[Away_Actual]]&lt;Results[[#This Row],[away_spread]],1,0)</f>
        <v>0</v>
      </c>
    </row>
    <row r="2563" spans="1:10">
      <c r="A2563" s="17">
        <v>44940</v>
      </c>
      <c r="B2563" t="s">
        <v>293</v>
      </c>
      <c r="C2563">
        <v>85</v>
      </c>
      <c r="D2563">
        <v>-185</v>
      </c>
      <c r="E2563" t="s">
        <v>74</v>
      </c>
      <c r="F2563">
        <v>68</v>
      </c>
      <c r="G2563">
        <v>165</v>
      </c>
      <c r="H2563">
        <v>-4</v>
      </c>
      <c r="I2563">
        <f>-(Results[[#This Row],[Away Final]]-Results[[#This Row],[Home Final]])</f>
        <v>-17</v>
      </c>
      <c r="J2563">
        <f>IF(Results[[#This Row],[Away_Actual]]&lt;Results[[#This Row],[away_spread]],1,0)</f>
        <v>1</v>
      </c>
    </row>
    <row r="2564" spans="1:10">
      <c r="A2564" s="17">
        <v>44940</v>
      </c>
      <c r="B2564" t="s">
        <v>682</v>
      </c>
      <c r="C2564">
        <v>78</v>
      </c>
      <c r="D2564">
        <v>-320</v>
      </c>
      <c r="E2564" t="s">
        <v>187</v>
      </c>
      <c r="F2564">
        <v>61</v>
      </c>
      <c r="G2564">
        <v>265</v>
      </c>
      <c r="H2564">
        <v>-7.5</v>
      </c>
      <c r="I2564">
        <f>-(Results[[#This Row],[Away Final]]-Results[[#This Row],[Home Final]])</f>
        <v>-17</v>
      </c>
      <c r="J2564">
        <f>IF(Results[[#This Row],[Away_Actual]]&lt;Results[[#This Row],[away_spread]],1,0)</f>
        <v>1</v>
      </c>
    </row>
    <row r="2565" spans="1:10">
      <c r="A2565" s="17">
        <v>44940</v>
      </c>
      <c r="B2565" t="s">
        <v>237</v>
      </c>
      <c r="C2565">
        <v>79</v>
      </c>
      <c r="D2565">
        <v>-125</v>
      </c>
      <c r="E2565" t="s">
        <v>344</v>
      </c>
      <c r="F2565">
        <v>82</v>
      </c>
      <c r="G2565">
        <v>105</v>
      </c>
      <c r="H2565">
        <v>-1</v>
      </c>
      <c r="I2565">
        <f>-(Results[[#This Row],[Away Final]]-Results[[#This Row],[Home Final]])</f>
        <v>3</v>
      </c>
      <c r="J2565">
        <f>IF(Results[[#This Row],[Away_Actual]]&lt;Results[[#This Row],[away_spread]],1,0)</f>
        <v>0</v>
      </c>
    </row>
    <row r="2566" spans="1:10">
      <c r="A2566" s="17">
        <v>44940</v>
      </c>
      <c r="B2566" t="s">
        <v>147</v>
      </c>
      <c r="C2566">
        <v>70</v>
      </c>
      <c r="D2566">
        <v>270</v>
      </c>
      <c r="E2566" t="s">
        <v>81</v>
      </c>
      <c r="F2566">
        <v>79</v>
      </c>
      <c r="G2566">
        <v>-330</v>
      </c>
      <c r="H2566">
        <v>7.5</v>
      </c>
      <c r="I2566">
        <f>-(Results[[#This Row],[Away Final]]-Results[[#This Row],[Home Final]])</f>
        <v>9</v>
      </c>
      <c r="J2566">
        <f>IF(Results[[#This Row],[Away_Actual]]&lt;Results[[#This Row],[away_spread]],1,0)</f>
        <v>0</v>
      </c>
    </row>
    <row r="2567" spans="1:10">
      <c r="A2567" s="17">
        <v>44940</v>
      </c>
      <c r="B2567" t="s">
        <v>179</v>
      </c>
      <c r="C2567">
        <v>56</v>
      </c>
      <c r="D2567">
        <v>180</v>
      </c>
      <c r="E2567" t="s">
        <v>207</v>
      </c>
      <c r="F2567">
        <v>71</v>
      </c>
      <c r="G2567">
        <v>-210</v>
      </c>
      <c r="H2567">
        <v>5</v>
      </c>
      <c r="I2567">
        <f>-(Results[[#This Row],[Away Final]]-Results[[#This Row],[Home Final]])</f>
        <v>15</v>
      </c>
      <c r="J2567">
        <f>IF(Results[[#This Row],[Away_Actual]]&lt;Results[[#This Row],[away_spread]],1,0)</f>
        <v>0</v>
      </c>
    </row>
    <row r="2568" spans="1:10">
      <c r="A2568" s="17">
        <v>44940</v>
      </c>
      <c r="B2568" t="s">
        <v>183</v>
      </c>
      <c r="C2568">
        <v>74</v>
      </c>
      <c r="D2568">
        <v>-120</v>
      </c>
      <c r="E2568" t="s">
        <v>212</v>
      </c>
      <c r="F2568">
        <v>79</v>
      </c>
      <c r="G2568">
        <v>100</v>
      </c>
      <c r="H2568">
        <v>-1</v>
      </c>
      <c r="I2568">
        <f>-(Results[[#This Row],[Away Final]]-Results[[#This Row],[Home Final]])</f>
        <v>5</v>
      </c>
      <c r="J2568">
        <f>IF(Results[[#This Row],[Away_Actual]]&lt;Results[[#This Row],[away_spread]],1,0)</f>
        <v>0</v>
      </c>
    </row>
    <row r="2569" spans="1:10">
      <c r="A2569" s="17">
        <v>44940</v>
      </c>
      <c r="C2569">
        <v>75</v>
      </c>
      <c r="D2569">
        <v>1100</v>
      </c>
      <c r="E2569" t="s">
        <v>205</v>
      </c>
      <c r="F2569">
        <v>115</v>
      </c>
      <c r="G2569">
        <v>-2500</v>
      </c>
      <c r="H2569">
        <v>18.5</v>
      </c>
      <c r="I2569">
        <f>-(Results[[#This Row],[Away Final]]-Results[[#This Row],[Home Final]])</f>
        <v>40</v>
      </c>
      <c r="J2569">
        <f>IF(Results[[#This Row],[Away_Actual]]&lt;Results[[#This Row],[away_spread]],1,0)</f>
        <v>0</v>
      </c>
    </row>
    <row r="2570" spans="1:10">
      <c r="A2570" s="17">
        <v>44940</v>
      </c>
      <c r="B2570" t="s">
        <v>191</v>
      </c>
      <c r="C2570">
        <v>69</v>
      </c>
      <c r="D2570">
        <v>200</v>
      </c>
      <c r="E2570" t="s">
        <v>188</v>
      </c>
      <c r="F2570">
        <v>67</v>
      </c>
      <c r="G2570">
        <v>-240</v>
      </c>
      <c r="H2570">
        <v>5</v>
      </c>
      <c r="I2570">
        <f>-(Results[[#This Row],[Away Final]]-Results[[#This Row],[Home Final]])</f>
        <v>-2</v>
      </c>
      <c r="J2570">
        <f>IF(Results[[#This Row],[Away_Actual]]&lt;Results[[#This Row],[away_spread]],1,0)</f>
        <v>1</v>
      </c>
    </row>
    <row r="2571" spans="1:10">
      <c r="A2571" s="17">
        <v>44940</v>
      </c>
      <c r="B2571" t="s">
        <v>82</v>
      </c>
      <c r="C2571">
        <v>65</v>
      </c>
      <c r="D2571">
        <v>450</v>
      </c>
      <c r="E2571" t="s">
        <v>214</v>
      </c>
      <c r="F2571">
        <v>64</v>
      </c>
      <c r="G2571">
        <v>-600</v>
      </c>
      <c r="H2571">
        <v>10.5</v>
      </c>
      <c r="I2571">
        <f>-(Results[[#This Row],[Away Final]]-Results[[#This Row],[Home Final]])</f>
        <v>-1</v>
      </c>
      <c r="J2571">
        <f>IF(Results[[#This Row],[Away_Actual]]&lt;Results[[#This Row],[away_spread]],1,0)</f>
        <v>1</v>
      </c>
    </row>
    <row r="2572" spans="1:10">
      <c r="A2572" s="17">
        <v>44940</v>
      </c>
      <c r="B2572" t="s">
        <v>33</v>
      </c>
      <c r="C2572">
        <v>60</v>
      </c>
      <c r="D2572">
        <v>210</v>
      </c>
      <c r="E2572" t="s">
        <v>625</v>
      </c>
      <c r="F2572">
        <v>52</v>
      </c>
      <c r="G2572">
        <v>-250</v>
      </c>
      <c r="H2572">
        <v>6</v>
      </c>
      <c r="I2572">
        <f>-(Results[[#This Row],[Away Final]]-Results[[#This Row],[Home Final]])</f>
        <v>-8</v>
      </c>
      <c r="J2572">
        <f>IF(Results[[#This Row],[Away_Actual]]&lt;Results[[#This Row],[away_spread]],1,0)</f>
        <v>1</v>
      </c>
    </row>
    <row r="2573" spans="1:10">
      <c r="A2573" s="17">
        <v>44940</v>
      </c>
      <c r="B2573" t="s">
        <v>680</v>
      </c>
      <c r="C2573">
        <v>82</v>
      </c>
      <c r="D2573">
        <v>205</v>
      </c>
      <c r="E2573" t="s">
        <v>133</v>
      </c>
      <c r="F2573">
        <v>81</v>
      </c>
      <c r="G2573">
        <v>-245</v>
      </c>
      <c r="H2573">
        <v>5.5</v>
      </c>
      <c r="I2573">
        <f>-(Results[[#This Row],[Away Final]]-Results[[#This Row],[Home Final]])</f>
        <v>-1</v>
      </c>
      <c r="J2573">
        <f>IF(Results[[#This Row],[Away_Actual]]&lt;Results[[#This Row],[away_spread]],1,0)</f>
        <v>1</v>
      </c>
    </row>
    <row r="2574" spans="1:10">
      <c r="A2574" s="17">
        <v>44940</v>
      </c>
      <c r="B2574" t="s">
        <v>73</v>
      </c>
      <c r="C2574">
        <v>82</v>
      </c>
      <c r="D2574">
        <v>205</v>
      </c>
      <c r="E2574" t="s">
        <v>133</v>
      </c>
      <c r="F2574">
        <v>81</v>
      </c>
      <c r="G2574">
        <v>-245</v>
      </c>
      <c r="H2574">
        <v>5.5</v>
      </c>
      <c r="I2574">
        <f>-(Results[[#This Row],[Away Final]]-Results[[#This Row],[Home Final]])</f>
        <v>-1</v>
      </c>
      <c r="J2574">
        <f>IF(Results[[#This Row],[Away_Actual]]&lt;Results[[#This Row],[away_spread]],1,0)</f>
        <v>1</v>
      </c>
    </row>
    <row r="2575" spans="1:10">
      <c r="A2575" s="17">
        <v>44940</v>
      </c>
      <c r="C2575">
        <v>82</v>
      </c>
      <c r="D2575">
        <v>-130</v>
      </c>
      <c r="E2575" t="s">
        <v>352</v>
      </c>
      <c r="F2575">
        <v>64</v>
      </c>
      <c r="G2575">
        <v>110</v>
      </c>
      <c r="H2575">
        <v>-2</v>
      </c>
      <c r="I2575">
        <f>-(Results[[#This Row],[Away Final]]-Results[[#This Row],[Home Final]])</f>
        <v>-18</v>
      </c>
      <c r="J2575">
        <f>IF(Results[[#This Row],[Away_Actual]]&lt;Results[[#This Row],[away_spread]],1,0)</f>
        <v>1</v>
      </c>
    </row>
    <row r="2576" spans="1:10">
      <c r="A2576" s="17">
        <v>44940</v>
      </c>
      <c r="B2576" t="s">
        <v>144</v>
      </c>
      <c r="C2576">
        <v>74</v>
      </c>
      <c r="D2576">
        <v>-600</v>
      </c>
      <c r="E2576" t="s">
        <v>168</v>
      </c>
      <c r="F2576">
        <v>53</v>
      </c>
      <c r="G2576">
        <v>450</v>
      </c>
      <c r="H2576">
        <v>-10</v>
      </c>
      <c r="I2576">
        <f>-(Results[[#This Row],[Away Final]]-Results[[#This Row],[Home Final]])</f>
        <v>-21</v>
      </c>
      <c r="J2576">
        <f>IF(Results[[#This Row],[Away_Actual]]&lt;Results[[#This Row],[away_spread]],1,0)</f>
        <v>1</v>
      </c>
    </row>
    <row r="2577" spans="1:10">
      <c r="A2577" s="17">
        <v>44940</v>
      </c>
      <c r="B2577" t="s">
        <v>210</v>
      </c>
      <c r="C2577">
        <v>51</v>
      </c>
      <c r="D2577">
        <v>130</v>
      </c>
      <c r="E2577" t="s">
        <v>134</v>
      </c>
      <c r="F2577">
        <v>48</v>
      </c>
      <c r="G2577">
        <v>-150</v>
      </c>
      <c r="H2577">
        <v>2.5</v>
      </c>
      <c r="I2577">
        <f>-(Results[[#This Row],[Away Final]]-Results[[#This Row],[Home Final]])</f>
        <v>-3</v>
      </c>
      <c r="J2577">
        <f>IF(Results[[#This Row],[Away_Actual]]&lt;Results[[#This Row],[away_spread]],1,0)</f>
        <v>1</v>
      </c>
    </row>
    <row r="2578" spans="1:10">
      <c r="A2578" s="17">
        <v>44940</v>
      </c>
      <c r="B2578" t="s">
        <v>166</v>
      </c>
      <c r="C2578">
        <v>65</v>
      </c>
      <c r="D2578">
        <v>400</v>
      </c>
      <c r="E2578" t="s">
        <v>24</v>
      </c>
      <c r="F2578">
        <v>73</v>
      </c>
      <c r="G2578">
        <v>-500</v>
      </c>
      <c r="H2578">
        <v>10</v>
      </c>
      <c r="I2578">
        <f>-(Results[[#This Row],[Away Final]]-Results[[#This Row],[Home Final]])</f>
        <v>8</v>
      </c>
      <c r="J2578">
        <f>IF(Results[[#This Row],[Away_Actual]]&lt;Results[[#This Row],[away_spread]],1,0)</f>
        <v>1</v>
      </c>
    </row>
    <row r="2579" spans="1:10">
      <c r="A2579" s="17">
        <v>44940</v>
      </c>
      <c r="B2579" t="s">
        <v>333</v>
      </c>
      <c r="C2579">
        <v>67</v>
      </c>
      <c r="D2579">
        <v>575</v>
      </c>
      <c r="E2579" t="s">
        <v>258</v>
      </c>
      <c r="F2579">
        <v>86</v>
      </c>
      <c r="G2579">
        <v>-850</v>
      </c>
      <c r="H2579">
        <v>13</v>
      </c>
      <c r="I2579">
        <f>-(Results[[#This Row],[Away Final]]-Results[[#This Row],[Home Final]])</f>
        <v>19</v>
      </c>
      <c r="J2579">
        <f>IF(Results[[#This Row],[Away_Actual]]&lt;Results[[#This Row],[away_spread]],1,0)</f>
        <v>0</v>
      </c>
    </row>
    <row r="2580" spans="1:10">
      <c r="A2580" s="17">
        <v>44940</v>
      </c>
      <c r="B2580" t="s">
        <v>31</v>
      </c>
      <c r="C2580">
        <v>71</v>
      </c>
      <c r="D2580">
        <v>310</v>
      </c>
      <c r="E2580" t="s">
        <v>28</v>
      </c>
      <c r="F2580">
        <v>83</v>
      </c>
      <c r="G2580">
        <v>-370</v>
      </c>
      <c r="H2580">
        <v>8.5</v>
      </c>
      <c r="I2580">
        <f>-(Results[[#This Row],[Away Final]]-Results[[#This Row],[Home Final]])</f>
        <v>12</v>
      </c>
      <c r="J2580">
        <f>IF(Results[[#This Row],[Away_Actual]]&lt;Results[[#This Row],[away_spread]],1,0)</f>
        <v>0</v>
      </c>
    </row>
    <row r="2581" spans="1:10">
      <c r="A2581" s="17">
        <v>44940</v>
      </c>
      <c r="B2581" t="s">
        <v>65</v>
      </c>
      <c r="C2581">
        <v>59</v>
      </c>
      <c r="D2581">
        <v>315</v>
      </c>
      <c r="E2581" t="s">
        <v>160</v>
      </c>
      <c r="F2581">
        <v>70</v>
      </c>
      <c r="G2581">
        <v>-375</v>
      </c>
      <c r="H2581">
        <v>8.5</v>
      </c>
      <c r="I2581">
        <f>-(Results[[#This Row],[Away Final]]-Results[[#This Row],[Home Final]])</f>
        <v>11</v>
      </c>
      <c r="J2581">
        <f>IF(Results[[#This Row],[Away_Actual]]&lt;Results[[#This Row],[away_spread]],1,0)</f>
        <v>0</v>
      </c>
    </row>
    <row r="2582" spans="1:10">
      <c r="A2582" s="17">
        <v>44940</v>
      </c>
      <c r="B2582" t="s">
        <v>173</v>
      </c>
      <c r="C2582">
        <v>78</v>
      </c>
      <c r="D2582">
        <v>100</v>
      </c>
      <c r="E2582" t="s">
        <v>171</v>
      </c>
      <c r="F2582">
        <v>74</v>
      </c>
      <c r="G2582">
        <v>-120</v>
      </c>
      <c r="H2582">
        <v>2</v>
      </c>
      <c r="I2582">
        <f>-(Results[[#This Row],[Away Final]]-Results[[#This Row],[Home Final]])</f>
        <v>-4</v>
      </c>
      <c r="J2582">
        <f>IF(Results[[#This Row],[Away_Actual]]&lt;Results[[#This Row],[away_spread]],1,0)</f>
        <v>1</v>
      </c>
    </row>
    <row r="2583" spans="1:10">
      <c r="A2583" s="17">
        <v>44940</v>
      </c>
      <c r="B2583" t="s">
        <v>32</v>
      </c>
      <c r="C2583">
        <v>69</v>
      </c>
      <c r="D2583">
        <v>550</v>
      </c>
      <c r="E2583" t="s">
        <v>371</v>
      </c>
      <c r="F2583">
        <v>81</v>
      </c>
      <c r="G2583">
        <v>-800</v>
      </c>
      <c r="H2583">
        <v>12</v>
      </c>
      <c r="I2583">
        <f>-(Results[[#This Row],[Away Final]]-Results[[#This Row],[Home Final]])</f>
        <v>12</v>
      </c>
      <c r="J2583">
        <f>IF(Results[[#This Row],[Away_Actual]]&lt;Results[[#This Row],[away_spread]],1,0)</f>
        <v>0</v>
      </c>
    </row>
    <row r="2584" spans="1:10">
      <c r="A2584" s="17">
        <v>44940</v>
      </c>
      <c r="B2584" t="s">
        <v>218</v>
      </c>
      <c r="C2584">
        <v>59</v>
      </c>
      <c r="D2584">
        <v>235</v>
      </c>
      <c r="E2584" t="s">
        <v>259</v>
      </c>
      <c r="F2584">
        <v>60</v>
      </c>
      <c r="G2584">
        <v>-275</v>
      </c>
      <c r="H2584">
        <v>6</v>
      </c>
      <c r="I2584">
        <f>-(Results[[#This Row],[Away Final]]-Results[[#This Row],[Home Final]])</f>
        <v>1</v>
      </c>
      <c r="J2584">
        <f>IF(Results[[#This Row],[Away_Actual]]&lt;Results[[#This Row],[away_spread]],1,0)</f>
        <v>1</v>
      </c>
    </row>
    <row r="2585" spans="1:10">
      <c r="A2585" s="17">
        <v>44940</v>
      </c>
      <c r="B2585" t="s">
        <v>33</v>
      </c>
      <c r="C2585">
        <v>60</v>
      </c>
      <c r="D2585">
        <v>210</v>
      </c>
      <c r="E2585" t="s">
        <v>370</v>
      </c>
      <c r="F2585">
        <v>52</v>
      </c>
      <c r="G2585">
        <v>-250</v>
      </c>
      <c r="H2585">
        <v>6</v>
      </c>
      <c r="I2585">
        <f>-(Results[[#This Row],[Away Final]]-Results[[#This Row],[Home Final]])</f>
        <v>-8</v>
      </c>
      <c r="J2585">
        <f>IF(Results[[#This Row],[Away_Actual]]&lt;Results[[#This Row],[away_spread]],1,0)</f>
        <v>1</v>
      </c>
    </row>
    <row r="2586" spans="1:10">
      <c r="A2586" s="17">
        <v>44940</v>
      </c>
      <c r="C2586">
        <v>85</v>
      </c>
      <c r="D2586">
        <v>210</v>
      </c>
      <c r="E2586" t="s">
        <v>182</v>
      </c>
      <c r="F2586">
        <v>80</v>
      </c>
      <c r="G2586">
        <v>-250</v>
      </c>
      <c r="H2586">
        <v>6</v>
      </c>
      <c r="I2586">
        <f>-(Results[[#This Row],[Away Final]]-Results[[#This Row],[Home Final]])</f>
        <v>-5</v>
      </c>
      <c r="J2586">
        <f>IF(Results[[#This Row],[Away_Actual]]&lt;Results[[#This Row],[away_spread]],1,0)</f>
        <v>1</v>
      </c>
    </row>
    <row r="2587" spans="1:10">
      <c r="A2587" s="17">
        <v>44940</v>
      </c>
      <c r="B2587" t="s">
        <v>311</v>
      </c>
      <c r="C2587">
        <v>85</v>
      </c>
      <c r="D2587">
        <v>-140</v>
      </c>
      <c r="E2587" t="s">
        <v>340</v>
      </c>
      <c r="F2587">
        <v>63</v>
      </c>
      <c r="G2587">
        <v>120</v>
      </c>
      <c r="H2587">
        <v>-2.5</v>
      </c>
      <c r="I2587">
        <f>-(Results[[#This Row],[Away Final]]-Results[[#This Row],[Home Final]])</f>
        <v>-22</v>
      </c>
      <c r="J2587">
        <f>IF(Results[[#This Row],[Away_Actual]]&lt;Results[[#This Row],[away_spread]],1,0)</f>
        <v>1</v>
      </c>
    </row>
    <row r="2588" spans="1:10">
      <c r="A2588" s="17">
        <v>44940</v>
      </c>
      <c r="B2588" t="s">
        <v>343</v>
      </c>
      <c r="C2588">
        <v>82</v>
      </c>
      <c r="D2588">
        <v>190</v>
      </c>
      <c r="E2588" t="s">
        <v>117</v>
      </c>
      <c r="F2588">
        <v>85</v>
      </c>
      <c r="G2588">
        <v>-220</v>
      </c>
      <c r="H2588">
        <v>5.5</v>
      </c>
      <c r="I2588">
        <f>-(Results[[#This Row],[Away Final]]-Results[[#This Row],[Home Final]])</f>
        <v>3</v>
      </c>
      <c r="J2588">
        <f>IF(Results[[#This Row],[Away_Actual]]&lt;Results[[#This Row],[away_spread]],1,0)</f>
        <v>1</v>
      </c>
    </row>
    <row r="2589" spans="1:10">
      <c r="A2589" s="17">
        <v>44940</v>
      </c>
      <c r="B2589" t="s">
        <v>265</v>
      </c>
      <c r="C2589">
        <v>73</v>
      </c>
      <c r="D2589">
        <v>195</v>
      </c>
      <c r="E2589" t="s">
        <v>290</v>
      </c>
      <c r="F2589">
        <v>78</v>
      </c>
      <c r="G2589">
        <v>-230</v>
      </c>
      <c r="H2589">
        <v>5.5</v>
      </c>
      <c r="I2589">
        <f>-(Results[[#This Row],[Away Final]]-Results[[#This Row],[Home Final]])</f>
        <v>5</v>
      </c>
      <c r="J2589">
        <f>IF(Results[[#This Row],[Away_Actual]]&lt;Results[[#This Row],[away_spread]],1,0)</f>
        <v>1</v>
      </c>
    </row>
    <row r="2590" spans="1:10">
      <c r="A2590" s="17">
        <v>44940</v>
      </c>
      <c r="B2590" t="s">
        <v>158</v>
      </c>
      <c r="C2590">
        <v>57</v>
      </c>
      <c r="D2590">
        <v>450</v>
      </c>
      <c r="E2590" t="s">
        <v>285</v>
      </c>
      <c r="F2590">
        <v>69</v>
      </c>
      <c r="G2590">
        <v>-600</v>
      </c>
      <c r="H2590">
        <v>11</v>
      </c>
      <c r="I2590">
        <f>-(Results[[#This Row],[Away Final]]-Results[[#This Row],[Home Final]])</f>
        <v>12</v>
      </c>
      <c r="J2590">
        <f>IF(Results[[#This Row],[Away_Actual]]&lt;Results[[#This Row],[away_spread]],1,0)</f>
        <v>0</v>
      </c>
    </row>
    <row r="2591" spans="1:10">
      <c r="A2591" s="17">
        <v>44940</v>
      </c>
      <c r="B2591" t="s">
        <v>62</v>
      </c>
      <c r="C2591">
        <v>61</v>
      </c>
      <c r="D2591">
        <v>120</v>
      </c>
      <c r="E2591" t="s">
        <v>58</v>
      </c>
      <c r="F2591">
        <v>86</v>
      </c>
      <c r="G2591">
        <v>-140</v>
      </c>
      <c r="H2591">
        <v>2.5</v>
      </c>
      <c r="I2591">
        <f>-(Results[[#This Row],[Away Final]]-Results[[#This Row],[Home Final]])</f>
        <v>25</v>
      </c>
      <c r="J2591">
        <f>IF(Results[[#This Row],[Away_Actual]]&lt;Results[[#This Row],[away_spread]],1,0)</f>
        <v>0</v>
      </c>
    </row>
    <row r="2592" spans="1:10">
      <c r="A2592" s="17">
        <v>44940</v>
      </c>
      <c r="B2592" t="s">
        <v>106</v>
      </c>
      <c r="C2592">
        <v>79</v>
      </c>
      <c r="D2592">
        <v>400</v>
      </c>
      <c r="E2592" t="s">
        <v>681</v>
      </c>
      <c r="F2592">
        <v>97</v>
      </c>
      <c r="G2592">
        <v>-500</v>
      </c>
      <c r="H2592">
        <v>10</v>
      </c>
      <c r="I2592">
        <f>-(Results[[#This Row],[Away Final]]-Results[[#This Row],[Home Final]])</f>
        <v>18</v>
      </c>
      <c r="J2592">
        <f>IF(Results[[#This Row],[Away_Actual]]&lt;Results[[#This Row],[away_spread]],1,0)</f>
        <v>0</v>
      </c>
    </row>
    <row r="2593" spans="1:10">
      <c r="A2593" s="17">
        <v>44940</v>
      </c>
      <c r="B2593" t="s">
        <v>683</v>
      </c>
      <c r="C2593">
        <v>90</v>
      </c>
      <c r="D2593">
        <v>350</v>
      </c>
      <c r="E2593" t="s">
        <v>90</v>
      </c>
      <c r="F2593">
        <v>81</v>
      </c>
      <c r="G2593">
        <v>-420</v>
      </c>
      <c r="H2593">
        <v>8.5</v>
      </c>
      <c r="I2593">
        <f>-(Results[[#This Row],[Away Final]]-Results[[#This Row],[Home Final]])</f>
        <v>-9</v>
      </c>
      <c r="J2593">
        <f>IF(Results[[#This Row],[Away_Actual]]&lt;Results[[#This Row],[away_spread]],1,0)</f>
        <v>1</v>
      </c>
    </row>
    <row r="2594" spans="1:10">
      <c r="A2594" s="17">
        <v>44940</v>
      </c>
      <c r="B2594" t="s">
        <v>364</v>
      </c>
      <c r="C2594">
        <v>68</v>
      </c>
      <c r="D2594">
        <v>-140</v>
      </c>
      <c r="E2594" t="s">
        <v>375</v>
      </c>
      <c r="F2594">
        <v>62</v>
      </c>
      <c r="G2594">
        <v>120</v>
      </c>
      <c r="H2594">
        <v>-3</v>
      </c>
      <c r="I2594">
        <f>-(Results[[#This Row],[Away Final]]-Results[[#This Row],[Home Final]])</f>
        <v>-6</v>
      </c>
      <c r="J2594">
        <f>IF(Results[[#This Row],[Away_Actual]]&lt;Results[[#This Row],[away_spread]],1,0)</f>
        <v>1</v>
      </c>
    </row>
    <row r="2595" spans="1:10">
      <c r="A2595" s="17">
        <v>44940</v>
      </c>
      <c r="B2595" t="s">
        <v>106</v>
      </c>
      <c r="C2595">
        <v>79</v>
      </c>
      <c r="D2595">
        <v>400</v>
      </c>
      <c r="E2595" t="s">
        <v>685</v>
      </c>
      <c r="F2595">
        <v>97</v>
      </c>
      <c r="G2595">
        <v>-500</v>
      </c>
      <c r="H2595">
        <v>10</v>
      </c>
      <c r="I2595">
        <f>-(Results[[#This Row],[Away Final]]-Results[[#This Row],[Home Final]])</f>
        <v>18</v>
      </c>
      <c r="J2595">
        <f>IF(Results[[#This Row],[Away_Actual]]&lt;Results[[#This Row],[away_spread]],1,0)</f>
        <v>0</v>
      </c>
    </row>
    <row r="2596" spans="1:10">
      <c r="A2596" s="17">
        <v>44940</v>
      </c>
      <c r="B2596" t="s">
        <v>155</v>
      </c>
      <c r="C2596">
        <v>73</v>
      </c>
      <c r="D2596">
        <v>145</v>
      </c>
      <c r="E2596" t="s">
        <v>149</v>
      </c>
      <c r="F2596">
        <v>81</v>
      </c>
      <c r="G2596">
        <v>-165</v>
      </c>
      <c r="H2596">
        <v>3.5</v>
      </c>
      <c r="I2596">
        <f>-(Results[[#This Row],[Away Final]]-Results[[#This Row],[Home Final]])</f>
        <v>8</v>
      </c>
      <c r="J2596">
        <f>IF(Results[[#This Row],[Away_Actual]]&lt;Results[[#This Row],[away_spread]],1,0)</f>
        <v>0</v>
      </c>
    </row>
    <row r="2597" spans="1:10">
      <c r="A2597" s="17">
        <v>44940</v>
      </c>
      <c r="B2597" t="s">
        <v>224</v>
      </c>
      <c r="C2597">
        <v>68</v>
      </c>
      <c r="D2597">
        <v>475</v>
      </c>
      <c r="E2597" t="s">
        <v>350</v>
      </c>
      <c r="F2597">
        <v>87</v>
      </c>
      <c r="G2597">
        <v>-650</v>
      </c>
      <c r="H2597">
        <v>11</v>
      </c>
      <c r="I2597">
        <f>-(Results[[#This Row],[Away Final]]-Results[[#This Row],[Home Final]])</f>
        <v>19</v>
      </c>
      <c r="J2597">
        <f>IF(Results[[#This Row],[Away_Actual]]&lt;Results[[#This Row],[away_spread]],1,0)</f>
        <v>0</v>
      </c>
    </row>
    <row r="2598" spans="1:10">
      <c r="A2598" s="17">
        <v>44940</v>
      </c>
      <c r="B2598" t="s">
        <v>175</v>
      </c>
      <c r="C2598">
        <v>41</v>
      </c>
      <c r="D2598">
        <v>-185</v>
      </c>
      <c r="E2598" t="s">
        <v>115</v>
      </c>
      <c r="F2598">
        <v>61</v>
      </c>
      <c r="G2598">
        <v>165</v>
      </c>
      <c r="H2598">
        <v>-4.5</v>
      </c>
      <c r="I2598">
        <f>-(Results[[#This Row],[Away Final]]-Results[[#This Row],[Home Final]])</f>
        <v>20</v>
      </c>
      <c r="J2598">
        <f>IF(Results[[#This Row],[Away_Actual]]&lt;Results[[#This Row],[away_spread]],1,0)</f>
        <v>0</v>
      </c>
    </row>
    <row r="2599" spans="1:10">
      <c r="A2599" s="17">
        <v>44940</v>
      </c>
      <c r="B2599" t="s">
        <v>150</v>
      </c>
      <c r="C2599">
        <v>67</v>
      </c>
      <c r="D2599">
        <v>-140</v>
      </c>
      <c r="E2599" t="s">
        <v>99</v>
      </c>
      <c r="F2599">
        <v>54</v>
      </c>
      <c r="G2599">
        <v>120</v>
      </c>
      <c r="H2599">
        <v>-2.5</v>
      </c>
      <c r="I2599">
        <f>-(Results[[#This Row],[Away Final]]-Results[[#This Row],[Home Final]])</f>
        <v>-13</v>
      </c>
      <c r="J2599">
        <f>IF(Results[[#This Row],[Away_Actual]]&lt;Results[[#This Row],[away_spread]],1,0)</f>
        <v>1</v>
      </c>
    </row>
    <row r="2600" spans="1:10">
      <c r="A2600" s="17">
        <v>44940</v>
      </c>
      <c r="B2600" t="s">
        <v>49</v>
      </c>
      <c r="C2600">
        <v>83</v>
      </c>
      <c r="D2600">
        <v>-105</v>
      </c>
      <c r="E2600" t="s">
        <v>70</v>
      </c>
      <c r="F2600">
        <v>66</v>
      </c>
      <c r="G2600">
        <v>-115</v>
      </c>
      <c r="H2600">
        <v>1</v>
      </c>
      <c r="I2600">
        <f>-(Results[[#This Row],[Away Final]]-Results[[#This Row],[Home Final]])</f>
        <v>-17</v>
      </c>
      <c r="J2600">
        <f>IF(Results[[#This Row],[Away_Actual]]&lt;Results[[#This Row],[away_spread]],1,0)</f>
        <v>1</v>
      </c>
    </row>
    <row r="2601" spans="1:10">
      <c r="A2601" s="17">
        <v>44940</v>
      </c>
      <c r="B2601" t="s">
        <v>88</v>
      </c>
      <c r="C2601">
        <v>75</v>
      </c>
      <c r="D2601">
        <v>-185</v>
      </c>
      <c r="E2601" t="s">
        <v>161</v>
      </c>
      <c r="F2601">
        <v>71</v>
      </c>
      <c r="G2601">
        <v>165</v>
      </c>
      <c r="H2601">
        <v>-4.5</v>
      </c>
      <c r="I2601">
        <f>-(Results[[#This Row],[Away Final]]-Results[[#This Row],[Home Final]])</f>
        <v>-4</v>
      </c>
      <c r="J2601">
        <f>IF(Results[[#This Row],[Away_Actual]]&lt;Results[[#This Row],[away_spread]],1,0)</f>
        <v>0</v>
      </c>
    </row>
    <row r="2602" spans="1:10">
      <c r="A2602" s="17">
        <v>44940</v>
      </c>
      <c r="B2602" t="s">
        <v>192</v>
      </c>
      <c r="C2602">
        <v>62</v>
      </c>
      <c r="D2602">
        <v>1200</v>
      </c>
      <c r="E2602" t="s">
        <v>366</v>
      </c>
      <c r="F2602">
        <v>82</v>
      </c>
      <c r="G2602">
        <v>-3000</v>
      </c>
      <c r="H2602">
        <v>19.5</v>
      </c>
      <c r="I2602">
        <f>-(Results[[#This Row],[Away Final]]-Results[[#This Row],[Home Final]])</f>
        <v>20</v>
      </c>
      <c r="J2602">
        <f>IF(Results[[#This Row],[Away_Actual]]&lt;Results[[#This Row],[away_spread]],1,0)</f>
        <v>0</v>
      </c>
    </row>
    <row r="2603" spans="1:10">
      <c r="A2603" s="17">
        <v>44940</v>
      </c>
      <c r="B2603" t="s">
        <v>328</v>
      </c>
      <c r="C2603">
        <v>65</v>
      </c>
      <c r="D2603">
        <v>500</v>
      </c>
      <c r="E2603" t="s">
        <v>347</v>
      </c>
      <c r="F2603">
        <v>72</v>
      </c>
      <c r="G2603">
        <v>-700</v>
      </c>
      <c r="H2603">
        <v>11.5</v>
      </c>
      <c r="I2603">
        <f>-(Results[[#This Row],[Away Final]]-Results[[#This Row],[Home Final]])</f>
        <v>7</v>
      </c>
      <c r="J2603">
        <f>IF(Results[[#This Row],[Away_Actual]]&lt;Results[[#This Row],[away_spread]],1,0)</f>
        <v>1</v>
      </c>
    </row>
    <row r="2604" spans="1:10">
      <c r="A2604" s="17">
        <v>44940</v>
      </c>
      <c r="B2604" t="s">
        <v>383</v>
      </c>
      <c r="C2604">
        <v>67</v>
      </c>
      <c r="D2604">
        <v>130</v>
      </c>
      <c r="E2604" t="s">
        <v>229</v>
      </c>
      <c r="F2604">
        <v>74</v>
      </c>
      <c r="G2604">
        <v>-150</v>
      </c>
      <c r="H2604">
        <v>3</v>
      </c>
      <c r="I2604">
        <f>-(Results[[#This Row],[Away Final]]-Results[[#This Row],[Home Final]])</f>
        <v>7</v>
      </c>
      <c r="J2604">
        <f>IF(Results[[#This Row],[Away_Actual]]&lt;Results[[#This Row],[away_spread]],1,0)</f>
        <v>0</v>
      </c>
    </row>
    <row r="2605" spans="1:10">
      <c r="A2605" s="17">
        <v>44940</v>
      </c>
      <c r="B2605" t="s">
        <v>297</v>
      </c>
      <c r="C2605">
        <v>56</v>
      </c>
      <c r="D2605">
        <v>200</v>
      </c>
      <c r="E2605" t="s">
        <v>331</v>
      </c>
      <c r="F2605">
        <v>64</v>
      </c>
      <c r="G2605">
        <v>-240</v>
      </c>
      <c r="H2605">
        <v>5</v>
      </c>
      <c r="I2605">
        <f>-(Results[[#This Row],[Away Final]]-Results[[#This Row],[Home Final]])</f>
        <v>8</v>
      </c>
      <c r="J2605">
        <f>IF(Results[[#This Row],[Away_Actual]]&lt;Results[[#This Row],[away_spread]],1,0)</f>
        <v>0</v>
      </c>
    </row>
    <row r="2606" spans="1:10">
      <c r="A2606" s="17">
        <v>44940</v>
      </c>
      <c r="B2606" t="s">
        <v>54</v>
      </c>
      <c r="C2606">
        <v>50</v>
      </c>
      <c r="D2606">
        <v>140</v>
      </c>
      <c r="E2606" t="s">
        <v>151</v>
      </c>
      <c r="F2606">
        <v>59</v>
      </c>
      <c r="G2606">
        <v>-160</v>
      </c>
      <c r="H2606">
        <v>3.5</v>
      </c>
      <c r="I2606">
        <f>-(Results[[#This Row],[Away Final]]-Results[[#This Row],[Home Final]])</f>
        <v>9</v>
      </c>
      <c r="J2606">
        <f>IF(Results[[#This Row],[Away_Actual]]&lt;Results[[#This Row],[away_spread]],1,0)</f>
        <v>0</v>
      </c>
    </row>
    <row r="2607" spans="1:10">
      <c r="A2607" s="17">
        <v>44940</v>
      </c>
      <c r="B2607" t="s">
        <v>86</v>
      </c>
      <c r="C2607">
        <v>72</v>
      </c>
      <c r="D2607">
        <v>230</v>
      </c>
      <c r="E2607" t="s">
        <v>116</v>
      </c>
      <c r="F2607">
        <v>86</v>
      </c>
      <c r="G2607">
        <v>-270</v>
      </c>
      <c r="H2607">
        <v>7.5</v>
      </c>
      <c r="I2607">
        <f>-(Results[[#This Row],[Away Final]]-Results[[#This Row],[Home Final]])</f>
        <v>14</v>
      </c>
      <c r="J2607">
        <f>IF(Results[[#This Row],[Away_Actual]]&lt;Results[[#This Row],[away_spread]],1,0)</f>
        <v>0</v>
      </c>
    </row>
    <row r="2608" spans="1:10">
      <c r="A2608" s="17">
        <v>44940</v>
      </c>
      <c r="B2608" t="s">
        <v>313</v>
      </c>
      <c r="C2608">
        <v>67</v>
      </c>
      <c r="D2608">
        <v>-170</v>
      </c>
      <c r="E2608" t="s">
        <v>689</v>
      </c>
      <c r="F2608">
        <v>69</v>
      </c>
      <c r="G2608">
        <v>150</v>
      </c>
      <c r="H2608">
        <v>-4</v>
      </c>
      <c r="I2608">
        <f>-(Results[[#This Row],[Away Final]]-Results[[#This Row],[Home Final]])</f>
        <v>2</v>
      </c>
      <c r="J2608">
        <f>IF(Results[[#This Row],[Away_Actual]]&lt;Results[[#This Row],[away_spread]],1,0)</f>
        <v>0</v>
      </c>
    </row>
    <row r="2609" spans="1:10">
      <c r="A2609" s="17">
        <v>44940</v>
      </c>
      <c r="B2609" t="s">
        <v>100</v>
      </c>
      <c r="C2609">
        <v>79</v>
      </c>
      <c r="D2609">
        <v>140</v>
      </c>
      <c r="E2609" t="s">
        <v>127</v>
      </c>
      <c r="F2609">
        <v>74</v>
      </c>
      <c r="G2609">
        <v>-160</v>
      </c>
      <c r="H2609">
        <v>3.5</v>
      </c>
      <c r="I2609">
        <f>-(Results[[#This Row],[Away Final]]-Results[[#This Row],[Home Final]])</f>
        <v>-5</v>
      </c>
      <c r="J2609">
        <f>IF(Results[[#This Row],[Away_Actual]]&lt;Results[[#This Row],[away_spread]],1,0)</f>
        <v>1</v>
      </c>
    </row>
    <row r="2610" spans="1:10">
      <c r="A2610" s="17">
        <v>44940</v>
      </c>
      <c r="B2610" t="s">
        <v>162</v>
      </c>
      <c r="C2610">
        <v>66</v>
      </c>
      <c r="D2610">
        <v>425</v>
      </c>
      <c r="F2610">
        <v>81</v>
      </c>
      <c r="G2610">
        <v>-550</v>
      </c>
      <c r="H2610">
        <v>10.5</v>
      </c>
      <c r="I2610">
        <f>-(Results[[#This Row],[Away Final]]-Results[[#This Row],[Home Final]])</f>
        <v>15</v>
      </c>
      <c r="J2610">
        <f>IF(Results[[#This Row],[Away_Actual]]&lt;Results[[#This Row],[away_spread]],1,0)</f>
        <v>0</v>
      </c>
    </row>
    <row r="2611" spans="1:10">
      <c r="A2611" s="17">
        <v>44940</v>
      </c>
      <c r="B2611" t="s">
        <v>50</v>
      </c>
      <c r="C2611">
        <v>86</v>
      </c>
      <c r="D2611">
        <v>320</v>
      </c>
      <c r="E2611" t="s">
        <v>69</v>
      </c>
      <c r="F2611">
        <v>84</v>
      </c>
      <c r="G2611">
        <v>-380</v>
      </c>
      <c r="H2611">
        <v>8.5</v>
      </c>
      <c r="I2611">
        <f>-(Results[[#This Row],[Away Final]]-Results[[#This Row],[Home Final]])</f>
        <v>-2</v>
      </c>
      <c r="J2611">
        <f>IF(Results[[#This Row],[Away_Actual]]&lt;Results[[#This Row],[away_spread]],1,0)</f>
        <v>1</v>
      </c>
    </row>
    <row r="2612" spans="1:10">
      <c r="A2612" s="17">
        <v>44940</v>
      </c>
      <c r="B2612" t="s">
        <v>373</v>
      </c>
      <c r="C2612">
        <v>72</v>
      </c>
      <c r="D2612">
        <v>270</v>
      </c>
      <c r="E2612" t="s">
        <v>433</v>
      </c>
      <c r="F2612">
        <v>86</v>
      </c>
      <c r="G2612">
        <v>-330</v>
      </c>
      <c r="H2612">
        <v>7.5</v>
      </c>
      <c r="I2612">
        <f>-(Results[[#This Row],[Away Final]]-Results[[#This Row],[Home Final]])</f>
        <v>14</v>
      </c>
      <c r="J2612">
        <f>IF(Results[[#This Row],[Away_Actual]]&lt;Results[[#This Row],[away_spread]],1,0)</f>
        <v>0</v>
      </c>
    </row>
    <row r="2613" spans="1:10">
      <c r="A2613" s="17">
        <v>44940</v>
      </c>
      <c r="B2613" t="s">
        <v>307</v>
      </c>
      <c r="C2613">
        <v>48</v>
      </c>
      <c r="D2613">
        <v>270</v>
      </c>
      <c r="E2613" t="s">
        <v>153</v>
      </c>
      <c r="F2613">
        <v>62</v>
      </c>
      <c r="G2613">
        <v>-330</v>
      </c>
      <c r="H2613">
        <v>7.5</v>
      </c>
      <c r="I2613">
        <f>-(Results[[#This Row],[Away Final]]-Results[[#This Row],[Home Final]])</f>
        <v>14</v>
      </c>
      <c r="J2613">
        <f>IF(Results[[#This Row],[Away_Actual]]&lt;Results[[#This Row],[away_spread]],1,0)</f>
        <v>0</v>
      </c>
    </row>
    <row r="2614" spans="1:10">
      <c r="A2614" s="17">
        <v>44940</v>
      </c>
      <c r="B2614" t="s">
        <v>330</v>
      </c>
      <c r="C2614">
        <v>78</v>
      </c>
      <c r="D2614">
        <v>135</v>
      </c>
      <c r="E2614" t="s">
        <v>119</v>
      </c>
      <c r="F2614">
        <v>74</v>
      </c>
      <c r="G2614">
        <v>-155</v>
      </c>
      <c r="H2614">
        <v>3.5</v>
      </c>
      <c r="I2614">
        <f>-(Results[[#This Row],[Away Final]]-Results[[#This Row],[Home Final]])</f>
        <v>-4</v>
      </c>
      <c r="J2614">
        <f>IF(Results[[#This Row],[Away_Actual]]&lt;Results[[#This Row],[away_spread]],1,0)</f>
        <v>1</v>
      </c>
    </row>
    <row r="2615" spans="1:10">
      <c r="A2615" s="17">
        <v>44940</v>
      </c>
      <c r="B2615" t="s">
        <v>298</v>
      </c>
      <c r="C2615">
        <v>72</v>
      </c>
      <c r="D2615">
        <v>190</v>
      </c>
      <c r="E2615" t="s">
        <v>329</v>
      </c>
      <c r="F2615">
        <v>67</v>
      </c>
      <c r="G2615">
        <v>-220</v>
      </c>
      <c r="H2615">
        <v>5.5</v>
      </c>
      <c r="I2615">
        <f>-(Results[[#This Row],[Away Final]]-Results[[#This Row],[Home Final]])</f>
        <v>-5</v>
      </c>
      <c r="J2615">
        <f>IF(Results[[#This Row],[Away_Actual]]&lt;Results[[#This Row],[away_spread]],1,0)</f>
        <v>1</v>
      </c>
    </row>
    <row r="2616" spans="1:10">
      <c r="A2616" s="17">
        <v>44940</v>
      </c>
      <c r="B2616" t="s">
        <v>193</v>
      </c>
      <c r="C2616">
        <v>78</v>
      </c>
      <c r="D2616">
        <v>300</v>
      </c>
      <c r="F2616">
        <v>107</v>
      </c>
      <c r="G2616">
        <v>-360</v>
      </c>
      <c r="H2616">
        <v>8</v>
      </c>
      <c r="I2616">
        <f>-(Results[[#This Row],[Away Final]]-Results[[#This Row],[Home Final]])</f>
        <v>29</v>
      </c>
      <c r="J2616">
        <f>IF(Results[[#This Row],[Away_Actual]]&lt;Results[[#This Row],[away_spread]],1,0)</f>
        <v>0</v>
      </c>
    </row>
    <row r="2617" spans="1:10">
      <c r="A2617" s="17">
        <v>44940</v>
      </c>
      <c r="B2617" t="s">
        <v>231</v>
      </c>
      <c r="C2617">
        <v>87</v>
      </c>
      <c r="D2617">
        <v>-200</v>
      </c>
      <c r="E2617" t="s">
        <v>388</v>
      </c>
      <c r="F2617">
        <v>81</v>
      </c>
      <c r="G2617">
        <v>175</v>
      </c>
      <c r="H2617">
        <v>-5</v>
      </c>
      <c r="I2617">
        <f>-(Results[[#This Row],[Away Final]]-Results[[#This Row],[Home Final]])</f>
        <v>-6</v>
      </c>
      <c r="J2617">
        <f>IF(Results[[#This Row],[Away_Actual]]&lt;Results[[#This Row],[away_spread]],1,0)</f>
        <v>1</v>
      </c>
    </row>
    <row r="2618" spans="1:10">
      <c r="A2618" s="17">
        <v>44940</v>
      </c>
      <c r="B2618" t="s">
        <v>240</v>
      </c>
      <c r="C2618">
        <v>77</v>
      </c>
      <c r="D2618">
        <v>350</v>
      </c>
      <c r="F2618">
        <v>85</v>
      </c>
      <c r="G2618">
        <v>-420</v>
      </c>
      <c r="H2618">
        <v>9</v>
      </c>
      <c r="I2618">
        <f>-(Results[[#This Row],[Away Final]]-Results[[#This Row],[Home Final]])</f>
        <v>8</v>
      </c>
      <c r="J2618">
        <f>IF(Results[[#This Row],[Away_Actual]]&lt;Results[[#This Row],[away_spread]],1,0)</f>
        <v>1</v>
      </c>
    </row>
    <row r="2619" spans="1:10">
      <c r="A2619" s="17">
        <v>44940</v>
      </c>
      <c r="B2619" t="s">
        <v>309</v>
      </c>
      <c r="C2619">
        <v>83</v>
      </c>
      <c r="D2619">
        <v>145</v>
      </c>
      <c r="E2619" t="s">
        <v>387</v>
      </c>
      <c r="F2619">
        <v>74</v>
      </c>
      <c r="G2619">
        <v>-165</v>
      </c>
      <c r="H2619">
        <v>3.5</v>
      </c>
      <c r="I2619">
        <f>-(Results[[#This Row],[Away Final]]-Results[[#This Row],[Home Final]])</f>
        <v>-9</v>
      </c>
      <c r="J2619">
        <f>IF(Results[[#This Row],[Away_Actual]]&lt;Results[[#This Row],[away_spread]],1,0)</f>
        <v>1</v>
      </c>
    </row>
    <row r="2620" spans="1:10">
      <c r="A2620" s="17">
        <v>44940</v>
      </c>
      <c r="B2620" t="s">
        <v>262</v>
      </c>
      <c r="C2620">
        <v>88</v>
      </c>
      <c r="D2620">
        <v>105</v>
      </c>
      <c r="E2620" t="s">
        <v>223</v>
      </c>
      <c r="F2620">
        <v>80</v>
      </c>
      <c r="G2620">
        <v>-125</v>
      </c>
      <c r="H2620">
        <v>1.5</v>
      </c>
      <c r="I2620">
        <f>-(Results[[#This Row],[Away Final]]-Results[[#This Row],[Home Final]])</f>
        <v>-8</v>
      </c>
      <c r="J2620">
        <f>IF(Results[[#This Row],[Away_Actual]]&lt;Results[[#This Row],[away_spread]],1,0)</f>
        <v>1</v>
      </c>
    </row>
    <row r="2621" spans="1:10">
      <c r="A2621" s="17">
        <v>44940</v>
      </c>
      <c r="B2621" t="s">
        <v>235</v>
      </c>
      <c r="C2621">
        <v>59</v>
      </c>
      <c r="D2621">
        <v>145</v>
      </c>
      <c r="E2621" t="s">
        <v>261</v>
      </c>
      <c r="F2621">
        <v>47</v>
      </c>
      <c r="G2621">
        <v>-165</v>
      </c>
      <c r="H2621">
        <v>3.5</v>
      </c>
      <c r="I2621">
        <f>-(Results[[#This Row],[Away Final]]-Results[[#This Row],[Home Final]])</f>
        <v>-12</v>
      </c>
      <c r="J2621">
        <f>IF(Results[[#This Row],[Away_Actual]]&lt;Results[[#This Row],[away_spread]],1,0)</f>
        <v>1</v>
      </c>
    </row>
    <row r="2622" spans="1:10">
      <c r="A2622" s="17">
        <v>44940</v>
      </c>
      <c r="B2622" t="s">
        <v>105</v>
      </c>
      <c r="C2622">
        <v>63</v>
      </c>
      <c r="D2622">
        <v>125</v>
      </c>
      <c r="E2622" t="s">
        <v>89</v>
      </c>
      <c r="F2622">
        <v>77</v>
      </c>
      <c r="G2622">
        <v>-145</v>
      </c>
      <c r="H2622">
        <v>2.5</v>
      </c>
      <c r="I2622">
        <f>-(Results[[#This Row],[Away Final]]-Results[[#This Row],[Home Final]])</f>
        <v>14</v>
      </c>
      <c r="J2622">
        <f>IF(Results[[#This Row],[Away_Actual]]&lt;Results[[#This Row],[away_spread]],1,0)</f>
        <v>0</v>
      </c>
    </row>
    <row r="2623" spans="1:10">
      <c r="A2623" s="17">
        <v>44940</v>
      </c>
      <c r="B2623" t="s">
        <v>156</v>
      </c>
      <c r="C2623">
        <v>71</v>
      </c>
      <c r="D2623">
        <v>200</v>
      </c>
      <c r="E2623" t="s">
        <v>53</v>
      </c>
      <c r="F2623">
        <v>77</v>
      </c>
      <c r="G2623">
        <v>-240</v>
      </c>
      <c r="H2623">
        <v>5.5</v>
      </c>
      <c r="I2623">
        <f>-(Results[[#This Row],[Away Final]]-Results[[#This Row],[Home Final]])</f>
        <v>6</v>
      </c>
      <c r="J2623">
        <f>IF(Results[[#This Row],[Away_Actual]]&lt;Results[[#This Row],[away_spread]],1,0)</f>
        <v>0</v>
      </c>
    </row>
    <row r="2624" spans="1:10">
      <c r="A2624" s="17">
        <v>44940</v>
      </c>
      <c r="B2624" t="s">
        <v>55</v>
      </c>
      <c r="C2624">
        <v>66</v>
      </c>
      <c r="D2624">
        <v>550</v>
      </c>
      <c r="E2624" t="s">
        <v>51</v>
      </c>
      <c r="F2624">
        <v>68</v>
      </c>
      <c r="G2624">
        <v>-800</v>
      </c>
      <c r="H2624">
        <v>12</v>
      </c>
      <c r="I2624">
        <f>-(Results[[#This Row],[Away Final]]-Results[[#This Row],[Home Final]])</f>
        <v>2</v>
      </c>
      <c r="J2624">
        <f>IF(Results[[#This Row],[Away_Actual]]&lt;Results[[#This Row],[away_spread]],1,0)</f>
        <v>1</v>
      </c>
    </row>
    <row r="2625" spans="1:10">
      <c r="A2625" s="17">
        <v>44940</v>
      </c>
      <c r="B2625" t="s">
        <v>52</v>
      </c>
      <c r="C2625">
        <v>67</v>
      </c>
      <c r="D2625">
        <v>550</v>
      </c>
      <c r="E2625" t="s">
        <v>56</v>
      </c>
      <c r="F2625">
        <v>71</v>
      </c>
      <c r="G2625">
        <v>-800</v>
      </c>
      <c r="H2625">
        <v>12.5</v>
      </c>
      <c r="I2625">
        <f>-(Results[[#This Row],[Away Final]]-Results[[#This Row],[Home Final]])</f>
        <v>4</v>
      </c>
      <c r="J2625">
        <f>IF(Results[[#This Row],[Away_Actual]]&lt;Results[[#This Row],[away_spread]],1,0)</f>
        <v>1</v>
      </c>
    </row>
    <row r="2626" spans="1:10">
      <c r="A2626" s="17">
        <v>44940</v>
      </c>
      <c r="B2626" t="s">
        <v>365</v>
      </c>
      <c r="C2626">
        <v>70</v>
      </c>
      <c r="D2626">
        <v>145</v>
      </c>
      <c r="E2626" t="s">
        <v>85</v>
      </c>
      <c r="F2626">
        <v>85</v>
      </c>
      <c r="G2626">
        <v>-165</v>
      </c>
      <c r="H2626">
        <v>3.5</v>
      </c>
      <c r="I2626">
        <f>-(Results[[#This Row],[Away Final]]-Results[[#This Row],[Home Final]])</f>
        <v>15</v>
      </c>
      <c r="J2626">
        <f>IF(Results[[#This Row],[Away_Actual]]&lt;Results[[#This Row],[away_spread]],1,0)</f>
        <v>0</v>
      </c>
    </row>
    <row r="2627" spans="1:10">
      <c r="A2627" s="17">
        <v>44940</v>
      </c>
      <c r="B2627" t="s">
        <v>120</v>
      </c>
      <c r="C2627">
        <v>70</v>
      </c>
      <c r="D2627">
        <v>270</v>
      </c>
      <c r="E2627" t="s">
        <v>348</v>
      </c>
      <c r="F2627">
        <v>75</v>
      </c>
      <c r="G2627">
        <v>-330</v>
      </c>
      <c r="H2627">
        <v>7.5</v>
      </c>
      <c r="I2627">
        <f>-(Results[[#This Row],[Away Final]]-Results[[#This Row],[Home Final]])</f>
        <v>5</v>
      </c>
      <c r="J2627">
        <f>IF(Results[[#This Row],[Away_Actual]]&lt;Results[[#This Row],[away_spread]],1,0)</f>
        <v>1</v>
      </c>
    </row>
    <row r="2628" spans="1:10">
      <c r="A2628" s="17">
        <v>44940</v>
      </c>
      <c r="B2628" t="s">
        <v>232</v>
      </c>
      <c r="C2628">
        <v>65</v>
      </c>
      <c r="D2628">
        <v>-250</v>
      </c>
      <c r="E2628" t="s">
        <v>239</v>
      </c>
      <c r="F2628">
        <v>66</v>
      </c>
      <c r="G2628">
        <v>210</v>
      </c>
      <c r="H2628">
        <v>-6.5</v>
      </c>
      <c r="I2628">
        <f>-(Results[[#This Row],[Away Final]]-Results[[#This Row],[Home Final]])</f>
        <v>1</v>
      </c>
      <c r="J2628">
        <f>IF(Results[[#This Row],[Away_Actual]]&lt;Results[[#This Row],[away_spread]],1,0)</f>
        <v>0</v>
      </c>
    </row>
    <row r="2629" spans="1:10">
      <c r="A2629" s="17">
        <v>44940</v>
      </c>
      <c r="B2629" t="s">
        <v>425</v>
      </c>
      <c r="C2629">
        <v>62</v>
      </c>
      <c r="D2629">
        <v>-150</v>
      </c>
      <c r="E2629" t="s">
        <v>154</v>
      </c>
      <c r="F2629">
        <v>78</v>
      </c>
      <c r="G2629">
        <v>130</v>
      </c>
      <c r="H2629">
        <v>-3</v>
      </c>
      <c r="I2629">
        <f>-(Results[[#This Row],[Away Final]]-Results[[#This Row],[Home Final]])</f>
        <v>16</v>
      </c>
      <c r="J2629">
        <f>IF(Results[[#This Row],[Away_Actual]]&lt;Results[[#This Row],[away_spread]],1,0)</f>
        <v>0</v>
      </c>
    </row>
    <row r="2630" spans="1:10">
      <c r="A2630" s="17">
        <v>44940</v>
      </c>
      <c r="B2630" t="s">
        <v>314</v>
      </c>
      <c r="C2630">
        <v>65</v>
      </c>
      <c r="D2630">
        <v>700</v>
      </c>
      <c r="E2630" t="s">
        <v>424</v>
      </c>
      <c r="F2630">
        <v>71</v>
      </c>
      <c r="G2630">
        <v>-1100</v>
      </c>
      <c r="H2630">
        <v>13.5</v>
      </c>
      <c r="I2630">
        <f>-(Results[[#This Row],[Away Final]]-Results[[#This Row],[Home Final]])</f>
        <v>6</v>
      </c>
      <c r="J2630">
        <f>IF(Results[[#This Row],[Away_Actual]]&lt;Results[[#This Row],[away_spread]],1,0)</f>
        <v>1</v>
      </c>
    </row>
    <row r="2631" spans="1:10">
      <c r="A2631" s="17">
        <v>44940</v>
      </c>
      <c r="B2631" t="s">
        <v>98</v>
      </c>
      <c r="C2631">
        <v>58</v>
      </c>
      <c r="D2631">
        <v>750</v>
      </c>
      <c r="E2631" t="s">
        <v>92</v>
      </c>
      <c r="F2631">
        <v>68</v>
      </c>
      <c r="G2631">
        <v>-1200</v>
      </c>
      <c r="H2631">
        <v>14.5</v>
      </c>
      <c r="I2631">
        <f>-(Results[[#This Row],[Away Final]]-Results[[#This Row],[Home Final]])</f>
        <v>10</v>
      </c>
      <c r="J2631">
        <f>IF(Results[[#This Row],[Away_Actual]]&lt;Results[[#This Row],[away_spread]],1,0)</f>
        <v>1</v>
      </c>
    </row>
    <row r="2632" spans="1:10">
      <c r="A2632" s="17">
        <v>44940</v>
      </c>
      <c r="B2632" t="s">
        <v>411</v>
      </c>
      <c r="C2632">
        <v>70</v>
      </c>
      <c r="D2632">
        <v>-150</v>
      </c>
      <c r="E2632" t="s">
        <v>64</v>
      </c>
      <c r="F2632">
        <v>72</v>
      </c>
      <c r="G2632">
        <v>130</v>
      </c>
      <c r="H2632">
        <v>-3</v>
      </c>
      <c r="I2632">
        <f>-(Results[[#This Row],[Away Final]]-Results[[#This Row],[Home Final]])</f>
        <v>2</v>
      </c>
      <c r="J2632">
        <f>IF(Results[[#This Row],[Away_Actual]]&lt;Results[[#This Row],[away_spread]],1,0)</f>
        <v>0</v>
      </c>
    </row>
    <row r="2633" spans="1:10">
      <c r="A2633" s="17">
        <v>44940</v>
      </c>
      <c r="B2633" t="s">
        <v>337</v>
      </c>
      <c r="C2633">
        <v>67</v>
      </c>
      <c r="D2633">
        <v>245</v>
      </c>
      <c r="E2633" t="s">
        <v>342</v>
      </c>
      <c r="F2633">
        <v>73</v>
      </c>
      <c r="G2633">
        <v>-290</v>
      </c>
      <c r="H2633">
        <v>7.5</v>
      </c>
      <c r="I2633">
        <f>-(Results[[#This Row],[Away Final]]-Results[[#This Row],[Home Final]])</f>
        <v>6</v>
      </c>
      <c r="J2633">
        <f>IF(Results[[#This Row],[Away_Actual]]&lt;Results[[#This Row],[away_spread]],1,0)</f>
        <v>1</v>
      </c>
    </row>
    <row r="2634" spans="1:10">
      <c r="A2634" s="17">
        <v>44940</v>
      </c>
      <c r="B2634" t="s">
        <v>300</v>
      </c>
      <c r="C2634">
        <v>69</v>
      </c>
      <c r="D2634">
        <v>125</v>
      </c>
      <c r="E2634" t="s">
        <v>176</v>
      </c>
      <c r="F2634">
        <v>77</v>
      </c>
      <c r="G2634">
        <v>-145</v>
      </c>
      <c r="H2634">
        <v>3</v>
      </c>
      <c r="I2634">
        <f>-(Results[[#This Row],[Away Final]]-Results[[#This Row],[Home Final]])</f>
        <v>8</v>
      </c>
      <c r="J2634">
        <f>IF(Results[[#This Row],[Away_Actual]]&lt;Results[[#This Row],[away_spread]],1,0)</f>
        <v>0</v>
      </c>
    </row>
    <row r="2635" spans="1:10">
      <c r="A2635" s="17">
        <v>44940</v>
      </c>
      <c r="B2635" t="s">
        <v>286</v>
      </c>
      <c r="C2635">
        <v>68</v>
      </c>
      <c r="D2635">
        <v>155</v>
      </c>
      <c r="E2635" t="s">
        <v>281</v>
      </c>
      <c r="F2635">
        <v>82</v>
      </c>
      <c r="G2635">
        <v>-175</v>
      </c>
      <c r="H2635">
        <v>4.5</v>
      </c>
      <c r="I2635">
        <f>-(Results[[#This Row],[Away Final]]-Results[[#This Row],[Home Final]])</f>
        <v>14</v>
      </c>
      <c r="J2635">
        <f>IF(Results[[#This Row],[Away_Actual]]&lt;Results[[#This Row],[away_spread]],1,0)</f>
        <v>0</v>
      </c>
    </row>
    <row r="2636" spans="1:10">
      <c r="A2636" s="17">
        <v>44940</v>
      </c>
      <c r="B2636" t="s">
        <v>107</v>
      </c>
      <c r="C2636">
        <v>61</v>
      </c>
      <c r="D2636">
        <v>450</v>
      </c>
      <c r="E2636" t="s">
        <v>278</v>
      </c>
      <c r="F2636">
        <v>75</v>
      </c>
      <c r="G2636">
        <v>-600</v>
      </c>
      <c r="H2636">
        <v>10.5</v>
      </c>
      <c r="I2636">
        <f>-(Results[[#This Row],[Away Final]]-Results[[#This Row],[Home Final]])</f>
        <v>14</v>
      </c>
      <c r="J2636">
        <f>IF(Results[[#This Row],[Away_Actual]]&lt;Results[[#This Row],[away_spread]],1,0)</f>
        <v>0</v>
      </c>
    </row>
    <row r="2637" spans="1:10">
      <c r="A2637" s="17">
        <v>44940</v>
      </c>
      <c r="B2637" t="s">
        <v>353</v>
      </c>
      <c r="C2637">
        <v>62</v>
      </c>
      <c r="D2637">
        <v>350</v>
      </c>
      <c r="E2637" t="s">
        <v>359</v>
      </c>
      <c r="F2637">
        <v>86</v>
      </c>
      <c r="G2637">
        <v>-420</v>
      </c>
      <c r="H2637">
        <v>9.5</v>
      </c>
      <c r="I2637">
        <f>-(Results[[#This Row],[Away Final]]-Results[[#This Row],[Home Final]])</f>
        <v>24</v>
      </c>
      <c r="J2637">
        <f>IF(Results[[#This Row],[Away_Actual]]&lt;Results[[#This Row],[away_spread]],1,0)</f>
        <v>0</v>
      </c>
    </row>
    <row r="2638" spans="1:10">
      <c r="A2638" s="17">
        <v>44940</v>
      </c>
      <c r="B2638" t="s">
        <v>104</v>
      </c>
      <c r="C2638">
        <v>80</v>
      </c>
      <c r="D2638">
        <v>-900</v>
      </c>
      <c r="E2638" t="s">
        <v>339</v>
      </c>
      <c r="F2638">
        <v>59</v>
      </c>
      <c r="G2638">
        <v>600</v>
      </c>
      <c r="H2638">
        <v>-13</v>
      </c>
      <c r="I2638">
        <f>-(Results[[#This Row],[Away Final]]-Results[[#This Row],[Home Final]])</f>
        <v>-21</v>
      </c>
      <c r="J2638">
        <f>IF(Results[[#This Row],[Away_Actual]]&lt;Results[[#This Row],[away_spread]],1,0)</f>
        <v>1</v>
      </c>
    </row>
    <row r="2639" spans="1:10">
      <c r="A2639" s="17">
        <v>44940</v>
      </c>
      <c r="B2639" t="s">
        <v>131</v>
      </c>
      <c r="C2639">
        <v>71</v>
      </c>
      <c r="D2639">
        <v>-250</v>
      </c>
      <c r="E2639" t="s">
        <v>412</v>
      </c>
      <c r="F2639">
        <v>75</v>
      </c>
      <c r="G2639">
        <v>210</v>
      </c>
      <c r="H2639">
        <v>-6</v>
      </c>
      <c r="I2639">
        <f>-(Results[[#This Row],[Away Final]]-Results[[#This Row],[Home Final]])</f>
        <v>4</v>
      </c>
      <c r="J2639">
        <f>IF(Results[[#This Row],[Away_Actual]]&lt;Results[[#This Row],[away_spread]],1,0)</f>
        <v>0</v>
      </c>
    </row>
    <row r="2640" spans="1:10">
      <c r="A2640" s="17">
        <v>44940</v>
      </c>
      <c r="B2640" t="s">
        <v>270</v>
      </c>
      <c r="C2640">
        <v>84</v>
      </c>
      <c r="D2640">
        <v>-160</v>
      </c>
      <c r="E2640" t="s">
        <v>292</v>
      </c>
      <c r="F2640">
        <v>97</v>
      </c>
      <c r="G2640">
        <v>140</v>
      </c>
      <c r="H2640">
        <v>-3</v>
      </c>
      <c r="I2640">
        <f>-(Results[[#This Row],[Away Final]]-Results[[#This Row],[Home Final]])</f>
        <v>13</v>
      </c>
      <c r="J2640">
        <f>IF(Results[[#This Row],[Away_Actual]]&lt;Results[[#This Row],[away_spread]],1,0)</f>
        <v>0</v>
      </c>
    </row>
    <row r="2641" spans="1:10">
      <c r="A2641" s="17">
        <v>44940</v>
      </c>
      <c r="B2641" t="s">
        <v>320</v>
      </c>
      <c r="C2641">
        <v>63</v>
      </c>
      <c r="D2641">
        <v>-110</v>
      </c>
      <c r="E2641" t="s">
        <v>71</v>
      </c>
      <c r="F2641">
        <v>71</v>
      </c>
      <c r="G2641">
        <v>-110</v>
      </c>
      <c r="H2641">
        <v>1</v>
      </c>
      <c r="I2641">
        <f>-(Results[[#This Row],[Away Final]]-Results[[#This Row],[Home Final]])</f>
        <v>8</v>
      </c>
      <c r="J2641">
        <f>IF(Results[[#This Row],[Away_Actual]]&lt;Results[[#This Row],[away_spread]],1,0)</f>
        <v>0</v>
      </c>
    </row>
    <row r="2642" spans="1:10">
      <c r="A2642" s="17">
        <v>44940</v>
      </c>
      <c r="B2642" t="s">
        <v>170</v>
      </c>
      <c r="C2642">
        <v>85</v>
      </c>
      <c r="D2642">
        <v>-155</v>
      </c>
      <c r="E2642" t="s">
        <v>397</v>
      </c>
      <c r="F2642">
        <v>69</v>
      </c>
      <c r="G2642">
        <v>135</v>
      </c>
      <c r="H2642">
        <v>-2.5</v>
      </c>
      <c r="I2642">
        <f>-(Results[[#This Row],[Away Final]]-Results[[#This Row],[Home Final]])</f>
        <v>-16</v>
      </c>
      <c r="J2642">
        <f>IF(Results[[#This Row],[Away_Actual]]&lt;Results[[#This Row],[away_spread]],1,0)</f>
        <v>1</v>
      </c>
    </row>
    <row r="2643" spans="1:10">
      <c r="A2643" s="17">
        <v>44940</v>
      </c>
      <c r="B2643" t="s">
        <v>335</v>
      </c>
      <c r="C2643">
        <v>58</v>
      </c>
      <c r="D2643">
        <v>145</v>
      </c>
      <c r="E2643" t="s">
        <v>137</v>
      </c>
      <c r="F2643">
        <v>67</v>
      </c>
      <c r="G2643">
        <v>-165</v>
      </c>
      <c r="H2643">
        <v>3.5</v>
      </c>
      <c r="I2643">
        <f>-(Results[[#This Row],[Away Final]]-Results[[#This Row],[Home Final]])</f>
        <v>9</v>
      </c>
      <c r="J2643">
        <f>IF(Results[[#This Row],[Away_Actual]]&lt;Results[[#This Row],[away_spread]],1,0)</f>
        <v>0</v>
      </c>
    </row>
    <row r="2644" spans="1:10">
      <c r="A2644" s="17">
        <v>44940</v>
      </c>
      <c r="B2644" t="s">
        <v>357</v>
      </c>
      <c r="C2644">
        <v>48</v>
      </c>
      <c r="D2644">
        <v>1000</v>
      </c>
      <c r="E2644" t="s">
        <v>78</v>
      </c>
      <c r="F2644">
        <v>68</v>
      </c>
      <c r="G2644">
        <v>-2000</v>
      </c>
      <c r="H2644">
        <v>18</v>
      </c>
      <c r="I2644">
        <f>-(Results[[#This Row],[Away Final]]-Results[[#This Row],[Home Final]])</f>
        <v>20</v>
      </c>
      <c r="J2644">
        <f>IF(Results[[#This Row],[Away_Actual]]&lt;Results[[#This Row],[away_spread]],1,0)</f>
        <v>0</v>
      </c>
    </row>
    <row r="2645" spans="1:10">
      <c r="A2645" s="17">
        <v>44940</v>
      </c>
      <c r="B2645" t="s">
        <v>17</v>
      </c>
      <c r="C2645">
        <v>71</v>
      </c>
      <c r="D2645">
        <v>-160</v>
      </c>
      <c r="E2645" t="s">
        <v>289</v>
      </c>
      <c r="F2645">
        <v>60</v>
      </c>
      <c r="G2645">
        <v>140</v>
      </c>
      <c r="H2645">
        <v>-3</v>
      </c>
      <c r="I2645">
        <f>-(Results[[#This Row],[Away Final]]-Results[[#This Row],[Home Final]])</f>
        <v>-11</v>
      </c>
      <c r="J2645">
        <f>IF(Results[[#This Row],[Away_Actual]]&lt;Results[[#This Row],[away_spread]],1,0)</f>
        <v>1</v>
      </c>
    </row>
    <row r="2646" spans="1:10">
      <c r="A2646" s="17">
        <v>44940</v>
      </c>
      <c r="B2646" t="s">
        <v>325</v>
      </c>
      <c r="C2646">
        <v>66</v>
      </c>
      <c r="D2646">
        <v>-115</v>
      </c>
      <c r="E2646" t="s">
        <v>273</v>
      </c>
      <c r="F2646">
        <v>64</v>
      </c>
      <c r="G2646">
        <v>-105</v>
      </c>
      <c r="H2646">
        <v>-1</v>
      </c>
      <c r="I2646">
        <f>-(Results[[#This Row],[Away Final]]-Results[[#This Row],[Home Final]])</f>
        <v>-2</v>
      </c>
      <c r="J2646">
        <f>IF(Results[[#This Row],[Away_Actual]]&lt;Results[[#This Row],[away_spread]],1,0)</f>
        <v>1</v>
      </c>
    </row>
    <row r="2647" spans="1:10">
      <c r="A2647" s="17">
        <v>44940</v>
      </c>
      <c r="B2647" t="s">
        <v>197</v>
      </c>
      <c r="C2647">
        <v>82</v>
      </c>
      <c r="D2647">
        <v>165</v>
      </c>
      <c r="E2647" t="s">
        <v>367</v>
      </c>
      <c r="F2647">
        <v>83</v>
      </c>
      <c r="G2647">
        <v>-185</v>
      </c>
      <c r="H2647">
        <v>4</v>
      </c>
      <c r="I2647">
        <f>-(Results[[#This Row],[Away Final]]-Results[[#This Row],[Home Final]])</f>
        <v>1</v>
      </c>
      <c r="J2647">
        <f>IF(Results[[#This Row],[Away_Actual]]&lt;Results[[#This Row],[away_spread]],1,0)</f>
        <v>1</v>
      </c>
    </row>
    <row r="2648" spans="1:10">
      <c r="A2648" s="17">
        <v>44940</v>
      </c>
      <c r="B2648" t="s">
        <v>29</v>
      </c>
      <c r="C2648">
        <v>74</v>
      </c>
      <c r="D2648">
        <v>-230</v>
      </c>
      <c r="E2648" t="s">
        <v>25</v>
      </c>
      <c r="F2648">
        <v>57</v>
      </c>
      <c r="G2648">
        <v>195</v>
      </c>
      <c r="H2648">
        <v>-5.5</v>
      </c>
      <c r="I2648">
        <f>-(Results[[#This Row],[Away Final]]-Results[[#This Row],[Home Final]])</f>
        <v>-17</v>
      </c>
      <c r="J2648">
        <f>IF(Results[[#This Row],[Away_Actual]]&lt;Results[[#This Row],[away_spread]],1,0)</f>
        <v>1</v>
      </c>
    </row>
    <row r="2649" spans="1:10">
      <c r="A2649" s="17">
        <v>44940</v>
      </c>
      <c r="B2649" t="s">
        <v>400</v>
      </c>
      <c r="C2649">
        <v>71</v>
      </c>
      <c r="D2649">
        <v>180</v>
      </c>
      <c r="F2649">
        <v>78</v>
      </c>
      <c r="G2649">
        <v>-210</v>
      </c>
      <c r="H2649">
        <v>5.5</v>
      </c>
      <c r="I2649">
        <f>-(Results[[#This Row],[Away Final]]-Results[[#This Row],[Home Final]])</f>
        <v>7</v>
      </c>
      <c r="J2649">
        <f>IF(Results[[#This Row],[Away_Actual]]&lt;Results[[#This Row],[away_spread]],1,0)</f>
        <v>0</v>
      </c>
    </row>
    <row r="2650" spans="1:10">
      <c r="A2650" s="17">
        <v>44940</v>
      </c>
      <c r="B2650" t="s">
        <v>112</v>
      </c>
      <c r="C2650">
        <v>58</v>
      </c>
      <c r="D2650">
        <v>-175</v>
      </c>
      <c r="F2650">
        <v>61</v>
      </c>
      <c r="G2650">
        <v>155</v>
      </c>
      <c r="H2650">
        <v>-4</v>
      </c>
      <c r="I2650">
        <f>-(Results[[#This Row],[Away Final]]-Results[[#This Row],[Home Final]])</f>
        <v>3</v>
      </c>
      <c r="J2650">
        <f>IF(Results[[#This Row],[Away_Actual]]&lt;Results[[#This Row],[away_spread]],1,0)</f>
        <v>0</v>
      </c>
    </row>
    <row r="2651" spans="1:10">
      <c r="A2651" s="17">
        <v>44940</v>
      </c>
      <c r="C2651">
        <v>54</v>
      </c>
      <c r="D2651">
        <v>900</v>
      </c>
      <c r="E2651" t="s">
        <v>684</v>
      </c>
      <c r="F2651">
        <v>72</v>
      </c>
      <c r="G2651">
        <v>-1600</v>
      </c>
      <c r="H2651">
        <v>15</v>
      </c>
      <c r="I2651">
        <f>-(Results[[#This Row],[Away Final]]-Results[[#This Row],[Home Final]])</f>
        <v>18</v>
      </c>
      <c r="J2651">
        <f>IF(Results[[#This Row],[Away_Actual]]&lt;Results[[#This Row],[away_spread]],1,0)</f>
        <v>0</v>
      </c>
    </row>
    <row r="2652" spans="1:10">
      <c r="A2652" s="17">
        <v>44940</v>
      </c>
      <c r="B2652" t="s">
        <v>124</v>
      </c>
      <c r="C2652">
        <v>76</v>
      </c>
      <c r="D2652">
        <v>145</v>
      </c>
      <c r="E2652" t="s">
        <v>48</v>
      </c>
      <c r="F2652">
        <v>77</v>
      </c>
      <c r="G2652">
        <v>-165</v>
      </c>
      <c r="H2652">
        <v>3.5</v>
      </c>
      <c r="I2652">
        <f>-(Results[[#This Row],[Away Final]]-Results[[#This Row],[Home Final]])</f>
        <v>1</v>
      </c>
      <c r="J2652">
        <f>IF(Results[[#This Row],[Away_Actual]]&lt;Results[[#This Row],[away_spread]],1,0)</f>
        <v>1</v>
      </c>
    </row>
    <row r="2653" spans="1:10">
      <c r="A2653" s="17">
        <v>44940</v>
      </c>
      <c r="B2653" t="s">
        <v>355</v>
      </c>
      <c r="C2653">
        <v>76</v>
      </c>
      <c r="D2653">
        <v>135</v>
      </c>
      <c r="E2653" t="s">
        <v>362</v>
      </c>
      <c r="F2653">
        <v>55</v>
      </c>
      <c r="G2653">
        <v>-155</v>
      </c>
      <c r="H2653">
        <v>3.5</v>
      </c>
      <c r="I2653">
        <f>-(Results[[#This Row],[Away Final]]-Results[[#This Row],[Home Final]])</f>
        <v>-21</v>
      </c>
      <c r="J2653">
        <f>IF(Results[[#This Row],[Away_Actual]]&lt;Results[[#This Row],[away_spread]],1,0)</f>
        <v>1</v>
      </c>
    </row>
    <row r="2654" spans="1:10">
      <c r="A2654" s="17">
        <v>44940</v>
      </c>
      <c r="B2654" t="s">
        <v>108</v>
      </c>
      <c r="C2654">
        <v>92</v>
      </c>
      <c r="D2654">
        <v>-110</v>
      </c>
      <c r="E2654" t="s">
        <v>279</v>
      </c>
      <c r="F2654">
        <v>108</v>
      </c>
      <c r="G2654">
        <v>-110</v>
      </c>
      <c r="H2654">
        <v>0</v>
      </c>
      <c r="I2654">
        <f>-(Results[[#This Row],[Away Final]]-Results[[#This Row],[Home Final]])</f>
        <v>16</v>
      </c>
      <c r="J2654">
        <f>IF(Results[[#This Row],[Away_Actual]]&lt;Results[[#This Row],[away_spread]],1,0)</f>
        <v>0</v>
      </c>
    </row>
    <row r="2655" spans="1:10">
      <c r="A2655" s="17">
        <v>44940</v>
      </c>
      <c r="B2655" t="s">
        <v>72</v>
      </c>
      <c r="C2655">
        <v>55</v>
      </c>
      <c r="D2655">
        <v>105</v>
      </c>
      <c r="F2655">
        <v>86</v>
      </c>
      <c r="G2655">
        <v>-125</v>
      </c>
      <c r="H2655">
        <v>1.5</v>
      </c>
      <c r="I2655">
        <f>-(Results[[#This Row],[Away Final]]-Results[[#This Row],[Home Final]])</f>
        <v>31</v>
      </c>
      <c r="J2655">
        <f>IF(Results[[#This Row],[Away_Actual]]&lt;Results[[#This Row],[away_spread]],1,0)</f>
        <v>0</v>
      </c>
    </row>
    <row r="2656" spans="1:10">
      <c r="A2656" s="17">
        <v>44940</v>
      </c>
      <c r="B2656" t="s">
        <v>291</v>
      </c>
      <c r="C2656">
        <v>63</v>
      </c>
      <c r="D2656">
        <v>500</v>
      </c>
      <c r="E2656" t="s">
        <v>42</v>
      </c>
      <c r="F2656">
        <v>56</v>
      </c>
      <c r="G2656">
        <v>-700</v>
      </c>
      <c r="H2656">
        <v>11</v>
      </c>
      <c r="I2656">
        <f>-(Results[[#This Row],[Away Final]]-Results[[#This Row],[Home Final]])</f>
        <v>-7</v>
      </c>
      <c r="J2656">
        <f>IF(Results[[#This Row],[Away_Actual]]&lt;Results[[#This Row],[away_spread]],1,0)</f>
        <v>1</v>
      </c>
    </row>
    <row r="2657" spans="1:10">
      <c r="A2657" s="17">
        <v>44940</v>
      </c>
      <c r="B2657" t="s">
        <v>20</v>
      </c>
      <c r="C2657">
        <v>81</v>
      </c>
      <c r="D2657">
        <v>145</v>
      </c>
      <c r="E2657" t="s">
        <v>103</v>
      </c>
      <c r="F2657">
        <v>83</v>
      </c>
      <c r="G2657">
        <v>-165</v>
      </c>
      <c r="H2657">
        <v>3.5</v>
      </c>
      <c r="I2657">
        <f>-(Results[[#This Row],[Away Final]]-Results[[#This Row],[Home Final]])</f>
        <v>2</v>
      </c>
      <c r="J2657">
        <f>IF(Results[[#This Row],[Away_Actual]]&lt;Results[[#This Row],[away_spread]],1,0)</f>
        <v>1</v>
      </c>
    </row>
    <row r="2658" spans="1:10">
      <c r="A2658" s="17">
        <v>44940</v>
      </c>
      <c r="B2658" t="s">
        <v>272</v>
      </c>
      <c r="C2658">
        <v>65</v>
      </c>
      <c r="D2658">
        <v>155</v>
      </c>
      <c r="E2658" t="s">
        <v>323</v>
      </c>
      <c r="F2658">
        <v>67</v>
      </c>
      <c r="G2658">
        <v>-175</v>
      </c>
      <c r="H2658">
        <v>4</v>
      </c>
      <c r="I2658">
        <f>-(Results[[#This Row],[Away Final]]-Results[[#This Row],[Home Final]])</f>
        <v>2</v>
      </c>
      <c r="J2658">
        <f>IF(Results[[#This Row],[Away_Actual]]&lt;Results[[#This Row],[away_spread]],1,0)</f>
        <v>1</v>
      </c>
    </row>
    <row r="2659" spans="1:10">
      <c r="A2659" s="17">
        <v>44940</v>
      </c>
      <c r="B2659" t="s">
        <v>172</v>
      </c>
      <c r="C2659">
        <v>89</v>
      </c>
      <c r="D2659">
        <v>-600</v>
      </c>
      <c r="E2659" t="s">
        <v>334</v>
      </c>
      <c r="F2659">
        <v>54</v>
      </c>
      <c r="G2659">
        <v>450</v>
      </c>
      <c r="H2659">
        <v>-10.5</v>
      </c>
      <c r="I2659">
        <f>-(Results[[#This Row],[Away Final]]-Results[[#This Row],[Home Final]])</f>
        <v>-35</v>
      </c>
      <c r="J2659">
        <f>IF(Results[[#This Row],[Away_Actual]]&lt;Results[[#This Row],[away_spread]],1,0)</f>
        <v>1</v>
      </c>
    </row>
    <row r="2660" spans="1:10">
      <c r="A2660" s="17">
        <v>44940</v>
      </c>
      <c r="B2660" t="s">
        <v>46</v>
      </c>
      <c r="C2660">
        <v>71</v>
      </c>
      <c r="D2660">
        <v>-180</v>
      </c>
      <c r="E2660" t="s">
        <v>504</v>
      </c>
      <c r="F2660">
        <v>67</v>
      </c>
      <c r="G2660">
        <v>160</v>
      </c>
      <c r="H2660">
        <v>-4</v>
      </c>
      <c r="I2660">
        <f>-(Results[[#This Row],[Away Final]]-Results[[#This Row],[Home Final]])</f>
        <v>-4</v>
      </c>
      <c r="J2660">
        <f>IF(Results[[#This Row],[Away_Actual]]&lt;Results[[#This Row],[away_spread]],1,0)</f>
        <v>0</v>
      </c>
    </row>
    <row r="2661" spans="1:10">
      <c r="A2661" s="17">
        <v>44940</v>
      </c>
      <c r="B2661" t="s">
        <v>139</v>
      </c>
      <c r="C2661">
        <v>61</v>
      </c>
      <c r="D2661">
        <v>-125</v>
      </c>
      <c r="E2661" t="s">
        <v>332</v>
      </c>
      <c r="F2661">
        <v>65</v>
      </c>
      <c r="G2661">
        <v>105</v>
      </c>
      <c r="H2661">
        <v>-1.5</v>
      </c>
      <c r="I2661">
        <f>-(Results[[#This Row],[Away Final]]-Results[[#This Row],[Home Final]])</f>
        <v>4</v>
      </c>
      <c r="J2661">
        <f>IF(Results[[#This Row],[Away_Actual]]&lt;Results[[#This Row],[away_spread]],1,0)</f>
        <v>0</v>
      </c>
    </row>
    <row r="2662" spans="1:10">
      <c r="A2662" s="17">
        <v>44940</v>
      </c>
      <c r="B2662" t="s">
        <v>360</v>
      </c>
      <c r="C2662">
        <v>59</v>
      </c>
      <c r="D2662">
        <v>190</v>
      </c>
      <c r="E2662" t="s">
        <v>356</v>
      </c>
      <c r="F2662">
        <v>61</v>
      </c>
      <c r="G2662">
        <v>-220</v>
      </c>
      <c r="H2662">
        <v>5.5</v>
      </c>
      <c r="I2662">
        <f>-(Results[[#This Row],[Away Final]]-Results[[#This Row],[Home Final]])</f>
        <v>2</v>
      </c>
      <c r="J2662">
        <f>IF(Results[[#This Row],[Away_Actual]]&lt;Results[[#This Row],[away_spread]],1,0)</f>
        <v>1</v>
      </c>
    </row>
    <row r="2663" spans="1:10">
      <c r="A2663" s="17">
        <v>44940</v>
      </c>
      <c r="B2663" t="s">
        <v>351</v>
      </c>
      <c r="C2663">
        <v>66</v>
      </c>
      <c r="D2663">
        <v>160</v>
      </c>
      <c r="E2663" t="s">
        <v>30</v>
      </c>
      <c r="F2663">
        <v>100</v>
      </c>
      <c r="G2663">
        <v>-180</v>
      </c>
      <c r="H2663">
        <v>4</v>
      </c>
      <c r="I2663">
        <f>-(Results[[#This Row],[Away Final]]-Results[[#This Row],[Home Final]])</f>
        <v>34</v>
      </c>
      <c r="J2663">
        <f>IF(Results[[#This Row],[Away_Actual]]&lt;Results[[#This Row],[away_spread]],1,0)</f>
        <v>0</v>
      </c>
    </row>
    <row r="2664" spans="1:10">
      <c r="A2664" s="17">
        <v>44940</v>
      </c>
      <c r="C2664">
        <v>54</v>
      </c>
      <c r="D2664">
        <v>900</v>
      </c>
      <c r="E2664" t="s">
        <v>159</v>
      </c>
      <c r="F2664">
        <v>72</v>
      </c>
      <c r="G2664">
        <v>-1600</v>
      </c>
      <c r="H2664">
        <v>15</v>
      </c>
      <c r="I2664">
        <f>-(Results[[#This Row],[Away Final]]-Results[[#This Row],[Home Final]])</f>
        <v>18</v>
      </c>
      <c r="J2664">
        <f>IF(Results[[#This Row],[Away_Actual]]&lt;Results[[#This Row],[away_spread]],1,0)</f>
        <v>0</v>
      </c>
    </row>
    <row r="2665" spans="1:10">
      <c r="A2665" s="17">
        <v>44940</v>
      </c>
      <c r="B2665" t="s">
        <v>67</v>
      </c>
      <c r="C2665">
        <v>62</v>
      </c>
      <c r="D2665">
        <v>145</v>
      </c>
      <c r="E2665" t="s">
        <v>196</v>
      </c>
      <c r="F2665">
        <v>66</v>
      </c>
      <c r="G2665">
        <v>-165</v>
      </c>
      <c r="H2665">
        <v>3.5</v>
      </c>
      <c r="I2665">
        <f>-(Results[[#This Row],[Away Final]]-Results[[#This Row],[Home Final]])</f>
        <v>4</v>
      </c>
      <c r="J2665">
        <f>IF(Results[[#This Row],[Away_Actual]]&lt;Results[[#This Row],[away_spread]],1,0)</f>
        <v>0</v>
      </c>
    </row>
    <row r="2666" spans="1:10">
      <c r="A2666" s="17">
        <v>44940</v>
      </c>
      <c r="C2666">
        <v>78</v>
      </c>
      <c r="D2666">
        <v>-150</v>
      </c>
      <c r="E2666" t="s">
        <v>686</v>
      </c>
      <c r="F2666">
        <v>65</v>
      </c>
      <c r="G2666">
        <v>130</v>
      </c>
      <c r="H2666">
        <v>-2.5</v>
      </c>
      <c r="I2666">
        <f>-(Results[[#This Row],[Away Final]]-Results[[#This Row],[Home Final]])</f>
        <v>-13</v>
      </c>
      <c r="J2666">
        <f>IF(Results[[#This Row],[Away_Actual]]&lt;Results[[#This Row],[away_spread]],1,0)</f>
        <v>1</v>
      </c>
    </row>
    <row r="2667" spans="1:10">
      <c r="A2667" s="17">
        <v>44940</v>
      </c>
      <c r="B2667" t="s">
        <v>315</v>
      </c>
      <c r="C2667">
        <v>45</v>
      </c>
      <c r="D2667">
        <v>175</v>
      </c>
      <c r="E2667" t="s">
        <v>222</v>
      </c>
      <c r="F2667">
        <v>63</v>
      </c>
      <c r="G2667">
        <v>-200</v>
      </c>
      <c r="H2667">
        <v>5.5</v>
      </c>
      <c r="I2667">
        <f>-(Results[[#This Row],[Away Final]]-Results[[#This Row],[Home Final]])</f>
        <v>18</v>
      </c>
      <c r="J2667">
        <f>IF(Results[[#This Row],[Away_Actual]]&lt;Results[[#This Row],[away_spread]],1,0)</f>
        <v>0</v>
      </c>
    </row>
    <row r="2668" spans="1:10">
      <c r="A2668" s="17">
        <v>44940</v>
      </c>
      <c r="B2668" t="s">
        <v>167</v>
      </c>
      <c r="C2668">
        <v>75</v>
      </c>
      <c r="D2668">
        <v>180</v>
      </c>
      <c r="E2668" t="s">
        <v>398</v>
      </c>
      <c r="F2668">
        <v>87</v>
      </c>
      <c r="G2668">
        <v>-210</v>
      </c>
      <c r="H2668">
        <v>5</v>
      </c>
      <c r="I2668">
        <f>-(Results[[#This Row],[Away Final]]-Results[[#This Row],[Home Final]])</f>
        <v>12</v>
      </c>
      <c r="J2668">
        <f>IF(Results[[#This Row],[Away_Actual]]&lt;Results[[#This Row],[away_spread]],1,0)</f>
        <v>0</v>
      </c>
    </row>
    <row r="2669" spans="1:10">
      <c r="A2669" s="17">
        <v>44940</v>
      </c>
      <c r="B2669" t="s">
        <v>63</v>
      </c>
      <c r="C2669">
        <v>51</v>
      </c>
      <c r="D2669">
        <v>700</v>
      </c>
      <c r="E2669" t="s">
        <v>410</v>
      </c>
      <c r="F2669">
        <v>73</v>
      </c>
      <c r="G2669">
        <v>-1100</v>
      </c>
      <c r="H2669">
        <v>14</v>
      </c>
      <c r="I2669">
        <f>-(Results[[#This Row],[Away Final]]-Results[[#This Row],[Home Final]])</f>
        <v>22</v>
      </c>
      <c r="J2669">
        <f>IF(Results[[#This Row],[Away_Actual]]&lt;Results[[#This Row],[away_spread]],1,0)</f>
        <v>0</v>
      </c>
    </row>
    <row r="2670" spans="1:10">
      <c r="A2670" s="17">
        <v>44940</v>
      </c>
      <c r="B2670" t="s">
        <v>301</v>
      </c>
      <c r="C2670">
        <v>62</v>
      </c>
      <c r="D2670">
        <v>200</v>
      </c>
      <c r="E2670" t="s">
        <v>271</v>
      </c>
      <c r="F2670">
        <v>58</v>
      </c>
      <c r="G2670">
        <v>-240</v>
      </c>
      <c r="H2670">
        <v>5.5</v>
      </c>
      <c r="I2670">
        <f>-(Results[[#This Row],[Away Final]]-Results[[#This Row],[Home Final]])</f>
        <v>-4</v>
      </c>
      <c r="J2670">
        <f>IF(Results[[#This Row],[Away_Actual]]&lt;Results[[#This Row],[away_spread]],1,0)</f>
        <v>1</v>
      </c>
    </row>
    <row r="2671" spans="1:10">
      <c r="A2671" s="17">
        <v>44940</v>
      </c>
      <c r="B2671" t="s">
        <v>164</v>
      </c>
      <c r="C2671">
        <v>63</v>
      </c>
      <c r="D2671">
        <v>145</v>
      </c>
      <c r="F2671">
        <v>72</v>
      </c>
      <c r="G2671">
        <v>-165</v>
      </c>
      <c r="H2671">
        <v>3.5</v>
      </c>
      <c r="I2671">
        <f>-(Results[[#This Row],[Away Final]]-Results[[#This Row],[Home Final]])</f>
        <v>9</v>
      </c>
      <c r="J2671">
        <f>IF(Results[[#This Row],[Away_Actual]]&lt;Results[[#This Row],[away_spread]],1,0)</f>
        <v>0</v>
      </c>
    </row>
    <row r="2672" spans="1:10">
      <c r="A2672" s="17">
        <v>44940</v>
      </c>
      <c r="B2672" t="s">
        <v>336</v>
      </c>
      <c r="C2672">
        <v>72</v>
      </c>
      <c r="D2672">
        <v>175</v>
      </c>
      <c r="E2672" t="s">
        <v>61</v>
      </c>
      <c r="F2672">
        <v>76</v>
      </c>
      <c r="G2672">
        <v>-200</v>
      </c>
      <c r="H2672">
        <v>5</v>
      </c>
      <c r="I2672">
        <f>-(Results[[#This Row],[Away Final]]-Results[[#This Row],[Home Final]])</f>
        <v>4</v>
      </c>
      <c r="J2672">
        <f>IF(Results[[#This Row],[Away_Actual]]&lt;Results[[#This Row],[away_spread]],1,0)</f>
        <v>1</v>
      </c>
    </row>
    <row r="2673" spans="1:10">
      <c r="A2673" s="17">
        <v>44940</v>
      </c>
      <c r="B2673" t="s">
        <v>148</v>
      </c>
      <c r="C2673">
        <v>52</v>
      </c>
      <c r="D2673">
        <v>-135</v>
      </c>
      <c r="E2673" t="s">
        <v>213</v>
      </c>
      <c r="F2673">
        <v>56</v>
      </c>
      <c r="G2673">
        <v>115</v>
      </c>
      <c r="H2673">
        <v>-2</v>
      </c>
      <c r="I2673">
        <f>-(Results[[#This Row],[Away Final]]-Results[[#This Row],[Home Final]])</f>
        <v>4</v>
      </c>
      <c r="J2673">
        <f>IF(Results[[#This Row],[Away_Actual]]&lt;Results[[#This Row],[away_spread]],1,0)</f>
        <v>0</v>
      </c>
    </row>
    <row r="2674" spans="1:10">
      <c r="A2674" s="17">
        <v>44940</v>
      </c>
      <c r="B2674" t="s">
        <v>215</v>
      </c>
      <c r="C2674">
        <v>79</v>
      </c>
      <c r="D2674">
        <v>195</v>
      </c>
      <c r="E2674" t="s">
        <v>146</v>
      </c>
      <c r="F2674">
        <v>83</v>
      </c>
      <c r="G2674">
        <v>-230</v>
      </c>
      <c r="H2674">
        <v>5.5</v>
      </c>
      <c r="I2674">
        <f>-(Results[[#This Row],[Away Final]]-Results[[#This Row],[Home Final]])</f>
        <v>4</v>
      </c>
      <c r="J2674">
        <f>IF(Results[[#This Row],[Away_Actual]]&lt;Results[[#This Row],[away_spread]],1,0)</f>
        <v>1</v>
      </c>
    </row>
    <row r="2675" spans="1:10">
      <c r="A2675" s="17">
        <v>44940</v>
      </c>
      <c r="B2675" t="s">
        <v>260</v>
      </c>
      <c r="C2675">
        <v>54</v>
      </c>
      <c r="D2675">
        <v>500</v>
      </c>
      <c r="E2675" t="s">
        <v>374</v>
      </c>
      <c r="F2675">
        <v>68</v>
      </c>
      <c r="G2675">
        <v>-700</v>
      </c>
      <c r="H2675">
        <v>11.5</v>
      </c>
      <c r="I2675">
        <f>-(Results[[#This Row],[Away Final]]-Results[[#This Row],[Home Final]])</f>
        <v>14</v>
      </c>
      <c r="J2675">
        <f>IF(Results[[#This Row],[Away_Actual]]&lt;Results[[#This Row],[away_spread]],1,0)</f>
        <v>0</v>
      </c>
    </row>
    <row r="2676" spans="1:10">
      <c r="A2676" s="17">
        <v>44940</v>
      </c>
      <c r="B2676" t="s">
        <v>327</v>
      </c>
      <c r="C2676">
        <v>65</v>
      </c>
      <c r="D2676">
        <v>185</v>
      </c>
      <c r="E2676" t="s">
        <v>389</v>
      </c>
      <c r="F2676">
        <v>75</v>
      </c>
      <c r="G2676">
        <v>-215</v>
      </c>
      <c r="H2676">
        <v>5</v>
      </c>
      <c r="I2676">
        <f>-(Results[[#This Row],[Away Final]]-Results[[#This Row],[Home Final]])</f>
        <v>10</v>
      </c>
      <c r="J2676">
        <f>IF(Results[[#This Row],[Away_Actual]]&lt;Results[[#This Row],[away_spread]],1,0)</f>
        <v>0</v>
      </c>
    </row>
    <row r="2677" spans="1:10">
      <c r="A2677" s="17">
        <v>44940</v>
      </c>
      <c r="B2677" t="s">
        <v>274</v>
      </c>
      <c r="C2677">
        <v>84</v>
      </c>
      <c r="D2677">
        <v>-700</v>
      </c>
      <c r="E2677" t="s">
        <v>40</v>
      </c>
      <c r="F2677">
        <v>67</v>
      </c>
      <c r="G2677">
        <v>500</v>
      </c>
      <c r="H2677">
        <v>-12.5</v>
      </c>
      <c r="I2677">
        <f>-(Results[[#This Row],[Away Final]]-Results[[#This Row],[Home Final]])</f>
        <v>-17</v>
      </c>
      <c r="J2677">
        <f>IF(Results[[#This Row],[Away_Actual]]&lt;Results[[#This Row],[away_spread]],1,0)</f>
        <v>1</v>
      </c>
    </row>
    <row r="2678" spans="1:10">
      <c r="A2678" s="17">
        <v>44940</v>
      </c>
      <c r="C2678">
        <v>63</v>
      </c>
      <c r="D2678">
        <v>-115</v>
      </c>
      <c r="E2678" t="s">
        <v>93</v>
      </c>
      <c r="F2678">
        <v>70</v>
      </c>
      <c r="G2678">
        <v>-105</v>
      </c>
      <c r="H2678">
        <v>-142.5</v>
      </c>
      <c r="I2678">
        <f>-(Results[[#This Row],[Away Final]]-Results[[#This Row],[Home Final]])</f>
        <v>7</v>
      </c>
      <c r="J2678">
        <f>IF(Results[[#This Row],[Away_Actual]]&lt;Results[[#This Row],[away_spread]],1,0)</f>
        <v>0</v>
      </c>
    </row>
    <row r="2679" spans="1:10">
      <c r="A2679" s="17">
        <v>44940</v>
      </c>
      <c r="B2679" t="s">
        <v>327</v>
      </c>
      <c r="C2679">
        <v>65</v>
      </c>
      <c r="D2679">
        <v>185</v>
      </c>
      <c r="E2679" t="s">
        <v>688</v>
      </c>
      <c r="F2679">
        <v>75</v>
      </c>
      <c r="G2679">
        <v>-215</v>
      </c>
      <c r="H2679">
        <v>5</v>
      </c>
      <c r="I2679">
        <f>-(Results[[#This Row],[Away Final]]-Results[[#This Row],[Home Final]])</f>
        <v>10</v>
      </c>
      <c r="J2679">
        <f>IF(Results[[#This Row],[Away_Actual]]&lt;Results[[#This Row],[away_spread]],1,0)</f>
        <v>0</v>
      </c>
    </row>
    <row r="2680" spans="1:10">
      <c r="A2680" s="17">
        <v>44940</v>
      </c>
      <c r="B2680" t="s">
        <v>21</v>
      </c>
      <c r="C2680">
        <v>64</v>
      </c>
      <c r="D2680">
        <v>-120</v>
      </c>
      <c r="E2680" t="s">
        <v>126</v>
      </c>
      <c r="F2680">
        <v>72</v>
      </c>
      <c r="G2680">
        <v>100</v>
      </c>
      <c r="H2680">
        <v>-1</v>
      </c>
      <c r="I2680">
        <f>-(Results[[#This Row],[Away Final]]-Results[[#This Row],[Home Final]])</f>
        <v>8</v>
      </c>
      <c r="J2680">
        <f>IF(Results[[#This Row],[Away_Actual]]&lt;Results[[#This Row],[away_spread]],1,0)</f>
        <v>0</v>
      </c>
    </row>
    <row r="2681" spans="1:10">
      <c r="A2681" s="17">
        <v>44940</v>
      </c>
      <c r="B2681" t="s">
        <v>288</v>
      </c>
      <c r="C2681">
        <v>58</v>
      </c>
      <c r="D2681">
        <v>250</v>
      </c>
      <c r="E2681" t="s">
        <v>47</v>
      </c>
      <c r="F2681">
        <v>74</v>
      </c>
      <c r="G2681">
        <v>-300</v>
      </c>
      <c r="H2681">
        <v>7.5</v>
      </c>
      <c r="I2681">
        <f>-(Results[[#This Row],[Away Final]]-Results[[#This Row],[Home Final]])</f>
        <v>16</v>
      </c>
      <c r="J2681">
        <f>IF(Results[[#This Row],[Away_Actual]]&lt;Results[[#This Row],[away_spread]],1,0)</f>
        <v>0</v>
      </c>
    </row>
    <row r="2682" spans="1:10">
      <c r="A2682" s="17">
        <v>44940</v>
      </c>
      <c r="B2682" t="s">
        <v>402</v>
      </c>
      <c r="C2682">
        <v>68</v>
      </c>
      <c r="D2682">
        <v>-170</v>
      </c>
      <c r="E2682" t="s">
        <v>217</v>
      </c>
      <c r="F2682">
        <v>87</v>
      </c>
      <c r="G2682">
        <v>150</v>
      </c>
      <c r="H2682">
        <v>-4</v>
      </c>
      <c r="I2682">
        <f>-(Results[[#This Row],[Away Final]]-Results[[#This Row],[Home Final]])</f>
        <v>19</v>
      </c>
      <c r="J2682">
        <f>IF(Results[[#This Row],[Away_Actual]]&lt;Results[[#This Row],[away_spread]],1,0)</f>
        <v>0</v>
      </c>
    </row>
    <row r="2683" spans="1:10">
      <c r="A2683" s="17">
        <v>44940</v>
      </c>
      <c r="B2683" t="s">
        <v>190</v>
      </c>
      <c r="C2683">
        <v>74</v>
      </c>
      <c r="D2683">
        <v>375</v>
      </c>
      <c r="E2683" t="s">
        <v>83</v>
      </c>
      <c r="F2683">
        <v>95</v>
      </c>
      <c r="G2683">
        <v>-450</v>
      </c>
      <c r="H2683">
        <v>9.5</v>
      </c>
      <c r="I2683">
        <f>-(Results[[#This Row],[Away Final]]-Results[[#This Row],[Home Final]])</f>
        <v>21</v>
      </c>
      <c r="J2683">
        <f>IF(Results[[#This Row],[Away_Actual]]&lt;Results[[#This Row],[away_spread]],1,0)</f>
        <v>0</v>
      </c>
    </row>
    <row r="2684" spans="1:10">
      <c r="A2684" s="17">
        <v>44940</v>
      </c>
      <c r="B2684" t="s">
        <v>202</v>
      </c>
      <c r="C2684">
        <v>52</v>
      </c>
      <c r="D2684">
        <v>280</v>
      </c>
      <c r="E2684" t="s">
        <v>203</v>
      </c>
      <c r="F2684">
        <v>67</v>
      </c>
      <c r="G2684">
        <v>-340</v>
      </c>
      <c r="H2684">
        <v>8</v>
      </c>
      <c r="I2684">
        <f>-(Results[[#This Row],[Away Final]]-Results[[#This Row],[Home Final]])</f>
        <v>15</v>
      </c>
      <c r="J2684">
        <f>IF(Results[[#This Row],[Away_Actual]]&lt;Results[[#This Row],[away_spread]],1,0)</f>
        <v>0</v>
      </c>
    </row>
    <row r="2685" spans="1:10">
      <c r="A2685" s="17">
        <v>44940</v>
      </c>
      <c r="B2685" t="s">
        <v>256</v>
      </c>
      <c r="C2685">
        <v>78</v>
      </c>
      <c r="D2685">
        <v>425</v>
      </c>
      <c r="F2685">
        <v>81</v>
      </c>
      <c r="G2685">
        <v>-550</v>
      </c>
      <c r="H2685">
        <v>10</v>
      </c>
      <c r="I2685">
        <f>-(Results[[#This Row],[Away Final]]-Results[[#This Row],[Home Final]])</f>
        <v>3</v>
      </c>
      <c r="J2685">
        <f>IF(Results[[#This Row],[Away_Actual]]&lt;Results[[#This Row],[away_spread]],1,0)</f>
        <v>1</v>
      </c>
    </row>
    <row r="2686" spans="1:10">
      <c r="A2686" s="17">
        <v>44940</v>
      </c>
      <c r="B2686" t="s">
        <v>361</v>
      </c>
      <c r="C2686">
        <v>69</v>
      </c>
      <c r="D2686">
        <v>550</v>
      </c>
      <c r="E2686" t="s">
        <v>358</v>
      </c>
      <c r="F2686">
        <v>67</v>
      </c>
      <c r="G2686">
        <v>-800</v>
      </c>
      <c r="H2686">
        <v>12</v>
      </c>
      <c r="I2686">
        <f>-(Results[[#This Row],[Away Final]]-Results[[#This Row],[Home Final]])</f>
        <v>-2</v>
      </c>
      <c r="J2686">
        <f>IF(Results[[#This Row],[Away_Actual]]&lt;Results[[#This Row],[away_spread]],1,0)</f>
        <v>1</v>
      </c>
    </row>
    <row r="2687" spans="1:10">
      <c r="A2687" s="17">
        <v>44940</v>
      </c>
      <c r="B2687" t="s">
        <v>84</v>
      </c>
      <c r="C2687">
        <v>56</v>
      </c>
      <c r="D2687">
        <v>340</v>
      </c>
      <c r="E2687" t="s">
        <v>201</v>
      </c>
      <c r="F2687">
        <v>59</v>
      </c>
      <c r="G2687">
        <v>-410</v>
      </c>
      <c r="H2687">
        <v>8.5</v>
      </c>
      <c r="I2687">
        <f>-(Results[[#This Row],[Away Final]]-Results[[#This Row],[Home Final]])</f>
        <v>3</v>
      </c>
      <c r="J2687">
        <f>IF(Results[[#This Row],[Away_Actual]]&lt;Results[[#This Row],[away_spread]],1,0)</f>
        <v>1</v>
      </c>
    </row>
    <row r="2688" spans="1:10">
      <c r="A2688" s="17">
        <v>44940</v>
      </c>
      <c r="B2688" t="s">
        <v>23</v>
      </c>
      <c r="C2688">
        <v>74</v>
      </c>
      <c r="D2688">
        <v>120</v>
      </c>
      <c r="E2688" t="s">
        <v>140</v>
      </c>
      <c r="F2688">
        <v>75</v>
      </c>
      <c r="G2688">
        <v>-140</v>
      </c>
      <c r="H2688">
        <v>2.5</v>
      </c>
      <c r="I2688">
        <f>-(Results[[#This Row],[Away Final]]-Results[[#This Row],[Home Final]])</f>
        <v>1</v>
      </c>
      <c r="J2688">
        <f>IF(Results[[#This Row],[Away_Actual]]&lt;Results[[#This Row],[away_spread]],1,0)</f>
        <v>1</v>
      </c>
    </row>
    <row r="2689" spans="1:10">
      <c r="A2689" s="17">
        <v>44940</v>
      </c>
      <c r="B2689" t="s">
        <v>338</v>
      </c>
      <c r="C2689">
        <v>94</v>
      </c>
      <c r="D2689">
        <v>-360</v>
      </c>
      <c r="E2689" t="s">
        <v>39</v>
      </c>
      <c r="F2689">
        <v>53</v>
      </c>
      <c r="G2689">
        <v>300</v>
      </c>
      <c r="H2689">
        <v>-8</v>
      </c>
      <c r="I2689">
        <f>-(Results[[#This Row],[Away Final]]-Results[[#This Row],[Home Final]])</f>
        <v>-41</v>
      </c>
      <c r="J2689">
        <f>IF(Results[[#This Row],[Away_Actual]]&lt;Results[[#This Row],[away_spread]],1,0)</f>
        <v>1</v>
      </c>
    </row>
    <row r="2690" spans="1:10">
      <c r="A2690" s="17">
        <v>44940</v>
      </c>
      <c r="B2690" t="s">
        <v>277</v>
      </c>
      <c r="C2690">
        <v>78</v>
      </c>
      <c r="D2690">
        <v>-220</v>
      </c>
      <c r="E2690" t="s">
        <v>275</v>
      </c>
      <c r="F2690">
        <v>87</v>
      </c>
      <c r="G2690">
        <v>190</v>
      </c>
      <c r="H2690">
        <v>-5</v>
      </c>
      <c r="I2690">
        <f>-(Results[[#This Row],[Away Final]]-Results[[#This Row],[Home Final]])</f>
        <v>9</v>
      </c>
      <c r="J2690">
        <f>IF(Results[[#This Row],[Away_Actual]]&lt;Results[[#This Row],[away_spread]],1,0)</f>
        <v>0</v>
      </c>
    </row>
    <row r="2691" spans="1:10">
      <c r="A2691" s="17">
        <v>44940</v>
      </c>
      <c r="B2691" t="s">
        <v>110</v>
      </c>
      <c r="C2691">
        <v>45</v>
      </c>
      <c r="D2691">
        <v>-130</v>
      </c>
      <c r="E2691" t="s">
        <v>165</v>
      </c>
      <c r="F2691">
        <v>58</v>
      </c>
      <c r="G2691">
        <v>110</v>
      </c>
      <c r="H2691">
        <v>-2</v>
      </c>
      <c r="I2691">
        <f>-(Results[[#This Row],[Away Final]]-Results[[#This Row],[Home Final]])</f>
        <v>13</v>
      </c>
      <c r="J2691">
        <f>IF(Results[[#This Row],[Away_Actual]]&lt;Results[[#This Row],[away_spread]],1,0)</f>
        <v>0</v>
      </c>
    </row>
    <row r="2692" spans="1:10">
      <c r="A2692" s="17">
        <v>44940</v>
      </c>
      <c r="B2692" t="s">
        <v>407</v>
      </c>
      <c r="C2692">
        <v>81</v>
      </c>
      <c r="D2692">
        <v>-150</v>
      </c>
      <c r="F2692">
        <v>74</v>
      </c>
      <c r="G2692">
        <v>130</v>
      </c>
      <c r="H2692">
        <v>-3</v>
      </c>
      <c r="I2692">
        <f>-(Results[[#This Row],[Away Final]]-Results[[#This Row],[Home Final]])</f>
        <v>-7</v>
      </c>
      <c r="J2692">
        <f>IF(Results[[#This Row],[Away_Actual]]&lt;Results[[#This Row],[away_spread]],1,0)</f>
        <v>1</v>
      </c>
    </row>
    <row r="2693" spans="1:10">
      <c r="A2693" s="17">
        <v>44940</v>
      </c>
      <c r="C2693">
        <v>79</v>
      </c>
      <c r="D2693">
        <v>-160</v>
      </c>
      <c r="E2693" t="s">
        <v>368</v>
      </c>
      <c r="F2693">
        <v>76</v>
      </c>
      <c r="G2693">
        <v>140</v>
      </c>
      <c r="H2693">
        <v>-2.5</v>
      </c>
      <c r="I2693">
        <f>-(Results[[#This Row],[Away Final]]-Results[[#This Row],[Home Final]])</f>
        <v>-3</v>
      </c>
      <c r="J2693">
        <f>IF(Results[[#This Row],[Away_Actual]]&lt;Results[[#This Row],[away_spread]],1,0)</f>
        <v>1</v>
      </c>
    </row>
    <row r="2694" spans="1:10">
      <c r="A2694" s="17">
        <v>44940</v>
      </c>
      <c r="B2694" t="s">
        <v>157</v>
      </c>
      <c r="C2694">
        <v>76</v>
      </c>
      <c r="D2694">
        <v>-130</v>
      </c>
      <c r="E2694" t="s">
        <v>59</v>
      </c>
      <c r="F2694">
        <v>69</v>
      </c>
      <c r="G2694">
        <v>110</v>
      </c>
      <c r="H2694">
        <v>-2</v>
      </c>
      <c r="I2694">
        <f>-(Results[[#This Row],[Away Final]]-Results[[#This Row],[Home Final]])</f>
        <v>-7</v>
      </c>
      <c r="J2694">
        <f>IF(Results[[#This Row],[Away_Actual]]&lt;Results[[#This Row],[away_spread]],1,0)</f>
        <v>1</v>
      </c>
    </row>
    <row r="2695" spans="1:10">
      <c r="A2695" s="17">
        <v>44940</v>
      </c>
      <c r="B2695" t="s">
        <v>68</v>
      </c>
      <c r="C2695">
        <v>81</v>
      </c>
      <c r="D2695">
        <v>100</v>
      </c>
      <c r="E2695" t="s">
        <v>102</v>
      </c>
      <c r="F2695">
        <v>74</v>
      </c>
      <c r="G2695">
        <v>-120</v>
      </c>
      <c r="H2695">
        <v>0</v>
      </c>
      <c r="I2695">
        <f>-(Results[[#This Row],[Away Final]]-Results[[#This Row],[Home Final]])</f>
        <v>-7</v>
      </c>
      <c r="J2695">
        <f>IF(Results[[#This Row],[Away_Actual]]&lt;Results[[#This Row],[away_spread]],1,0)</f>
        <v>1</v>
      </c>
    </row>
    <row r="2696" spans="1:10">
      <c r="A2696" s="17">
        <v>44940</v>
      </c>
      <c r="B2696" t="s">
        <v>122</v>
      </c>
      <c r="C2696">
        <v>64</v>
      </c>
      <c r="D2696">
        <v>195</v>
      </c>
      <c r="E2696" t="s">
        <v>194</v>
      </c>
      <c r="F2696">
        <v>73</v>
      </c>
      <c r="G2696">
        <v>-230</v>
      </c>
      <c r="H2696">
        <v>5</v>
      </c>
      <c r="I2696">
        <f>-(Results[[#This Row],[Away Final]]-Results[[#This Row],[Home Final]])</f>
        <v>9</v>
      </c>
      <c r="J2696">
        <f>IF(Results[[#This Row],[Away_Actual]]&lt;Results[[#This Row],[away_spread]],1,0)</f>
        <v>0</v>
      </c>
    </row>
    <row r="2697" spans="1:10">
      <c r="A2697" s="17">
        <v>44940</v>
      </c>
      <c r="B2697" t="s">
        <v>114</v>
      </c>
      <c r="C2697">
        <v>91</v>
      </c>
      <c r="D2697">
        <v>-110</v>
      </c>
      <c r="E2697" t="s">
        <v>97</v>
      </c>
      <c r="F2697">
        <v>86</v>
      </c>
      <c r="G2697">
        <v>-110</v>
      </c>
      <c r="H2697">
        <v>0</v>
      </c>
      <c r="I2697">
        <f>-(Results[[#This Row],[Away Final]]-Results[[#This Row],[Home Final]])</f>
        <v>-5</v>
      </c>
      <c r="J2697">
        <f>IF(Results[[#This Row],[Away_Actual]]&lt;Results[[#This Row],[away_spread]],1,0)</f>
        <v>1</v>
      </c>
    </row>
    <row r="2698" spans="1:10">
      <c r="A2698" s="17">
        <v>44940</v>
      </c>
      <c r="B2698" t="s">
        <v>76</v>
      </c>
      <c r="C2698">
        <v>68</v>
      </c>
      <c r="D2698">
        <v>120</v>
      </c>
      <c r="E2698" t="s">
        <v>22</v>
      </c>
      <c r="F2698">
        <v>55</v>
      </c>
      <c r="G2698">
        <v>-140</v>
      </c>
      <c r="H2698">
        <v>2.5</v>
      </c>
      <c r="I2698">
        <f>-(Results[[#This Row],[Away Final]]-Results[[#This Row],[Home Final]])</f>
        <v>-13</v>
      </c>
      <c r="J2698">
        <f>IF(Results[[#This Row],[Away_Actual]]&lt;Results[[#This Row],[away_spread]],1,0)</f>
        <v>1</v>
      </c>
    </row>
    <row r="2699" spans="1:10">
      <c r="A2699" s="17">
        <v>44940</v>
      </c>
      <c r="C2699">
        <v>64</v>
      </c>
      <c r="D2699">
        <v>340</v>
      </c>
      <c r="E2699" t="s">
        <v>130</v>
      </c>
      <c r="F2699">
        <v>81</v>
      </c>
      <c r="G2699">
        <v>-410</v>
      </c>
      <c r="H2699">
        <v>9</v>
      </c>
      <c r="I2699">
        <f>-(Results[[#This Row],[Away Final]]-Results[[#This Row],[Home Final]])</f>
        <v>17</v>
      </c>
      <c r="J2699">
        <f>IF(Results[[#This Row],[Away_Actual]]&lt;Results[[#This Row],[away_spread]],1,0)</f>
        <v>0</v>
      </c>
    </row>
    <row r="2700" spans="1:10">
      <c r="A2700" s="17">
        <v>44940</v>
      </c>
      <c r="B2700" t="s">
        <v>77</v>
      </c>
      <c r="C2700">
        <v>88</v>
      </c>
      <c r="D2700">
        <v>200</v>
      </c>
      <c r="E2700" t="s">
        <v>257</v>
      </c>
      <c r="F2700">
        <v>80</v>
      </c>
      <c r="G2700">
        <v>-240</v>
      </c>
      <c r="H2700">
        <v>6</v>
      </c>
      <c r="I2700">
        <f>-(Results[[#This Row],[Away Final]]-Results[[#This Row],[Home Final]])</f>
        <v>-8</v>
      </c>
      <c r="J2700">
        <f>IF(Results[[#This Row],[Away_Actual]]&lt;Results[[#This Row],[away_spread]],1,0)</f>
        <v>1</v>
      </c>
    </row>
    <row r="2701" spans="1:10">
      <c r="A2701" s="17">
        <v>44940</v>
      </c>
      <c r="B2701" t="s">
        <v>287</v>
      </c>
      <c r="C2701">
        <v>60</v>
      </c>
      <c r="D2701">
        <v>270</v>
      </c>
      <c r="E2701" t="s">
        <v>404</v>
      </c>
      <c r="F2701">
        <v>62</v>
      </c>
      <c r="G2701">
        <v>-330</v>
      </c>
      <c r="H2701">
        <v>7.5</v>
      </c>
      <c r="I2701">
        <f>-(Results[[#This Row],[Away Final]]-Results[[#This Row],[Home Final]])</f>
        <v>2</v>
      </c>
      <c r="J2701">
        <f>IF(Results[[#This Row],[Away_Actual]]&lt;Results[[#This Row],[away_spread]],1,0)</f>
        <v>1</v>
      </c>
    </row>
    <row r="2702" spans="1:10">
      <c r="A2702" s="17">
        <v>44940</v>
      </c>
      <c r="B2702" t="s">
        <v>79</v>
      </c>
      <c r="C2702">
        <v>60</v>
      </c>
      <c r="D2702">
        <v>1400</v>
      </c>
      <c r="E2702" t="s">
        <v>399</v>
      </c>
      <c r="F2702">
        <v>78</v>
      </c>
      <c r="G2702">
        <v>-4000</v>
      </c>
      <c r="H2702">
        <v>21</v>
      </c>
      <c r="I2702">
        <f>-(Results[[#This Row],[Away Final]]-Results[[#This Row],[Home Final]])</f>
        <v>18</v>
      </c>
      <c r="J2702">
        <f>IF(Results[[#This Row],[Away_Actual]]&lt;Results[[#This Row],[away_spread]],1,0)</f>
        <v>1</v>
      </c>
    </row>
    <row r="2703" spans="1:10">
      <c r="A2703" s="17">
        <v>44940</v>
      </c>
      <c r="B2703" t="s">
        <v>177</v>
      </c>
      <c r="C2703">
        <v>69</v>
      </c>
      <c r="D2703">
        <v>400</v>
      </c>
      <c r="E2703" t="s">
        <v>253</v>
      </c>
      <c r="F2703">
        <v>73</v>
      </c>
      <c r="G2703">
        <v>-500</v>
      </c>
      <c r="H2703">
        <v>10.5</v>
      </c>
      <c r="I2703">
        <f>-(Results[[#This Row],[Away Final]]-Results[[#This Row],[Home Final]])</f>
        <v>4</v>
      </c>
      <c r="J2703">
        <f>IF(Results[[#This Row],[Away_Actual]]&lt;Results[[#This Row],[away_spread]],1,0)</f>
        <v>1</v>
      </c>
    </row>
    <row r="2704" spans="1:10">
      <c r="A2704" s="17">
        <v>44940</v>
      </c>
      <c r="B2704" t="s">
        <v>228</v>
      </c>
      <c r="C2704">
        <v>54</v>
      </c>
      <c r="D2704">
        <v>-215</v>
      </c>
      <c r="E2704" t="s">
        <v>254</v>
      </c>
      <c r="F2704">
        <v>52</v>
      </c>
      <c r="G2704">
        <v>185</v>
      </c>
      <c r="H2704">
        <v>-5</v>
      </c>
      <c r="I2704">
        <f>-(Results[[#This Row],[Away Final]]-Results[[#This Row],[Home Final]])</f>
        <v>-2</v>
      </c>
      <c r="J2704">
        <f>IF(Results[[#This Row],[Away_Actual]]&lt;Results[[#This Row],[away_spread]],1,0)</f>
        <v>0</v>
      </c>
    </row>
    <row r="2705" spans="1:10">
      <c r="A2705" s="17">
        <v>44940</v>
      </c>
      <c r="B2705" t="s">
        <v>95</v>
      </c>
      <c r="C2705">
        <v>63</v>
      </c>
      <c r="D2705">
        <v>105</v>
      </c>
      <c r="E2705" t="s">
        <v>113</v>
      </c>
      <c r="F2705">
        <v>71</v>
      </c>
      <c r="G2705">
        <v>-125</v>
      </c>
      <c r="H2705">
        <v>2</v>
      </c>
      <c r="I2705">
        <f>-(Results[[#This Row],[Away Final]]-Results[[#This Row],[Home Final]])</f>
        <v>8</v>
      </c>
      <c r="J2705">
        <f>IF(Results[[#This Row],[Away_Actual]]&lt;Results[[#This Row],[away_spread]],1,0)</f>
        <v>0</v>
      </c>
    </row>
    <row r="2706" spans="1:10">
      <c r="A2706" s="17">
        <v>44940</v>
      </c>
      <c r="B2706" t="s">
        <v>406</v>
      </c>
      <c r="C2706">
        <v>67</v>
      </c>
      <c r="D2706">
        <v>-450</v>
      </c>
      <c r="E2706" t="s">
        <v>16</v>
      </c>
      <c r="F2706">
        <v>58</v>
      </c>
      <c r="G2706">
        <v>375</v>
      </c>
      <c r="H2706">
        <v>-9.5</v>
      </c>
      <c r="I2706">
        <f>-(Results[[#This Row],[Away Final]]-Results[[#This Row],[Home Final]])</f>
        <v>-9</v>
      </c>
      <c r="J2706">
        <f>IF(Results[[#This Row],[Away_Actual]]&lt;Results[[#This Row],[away_spread]],1,0)</f>
        <v>0</v>
      </c>
    </row>
    <row r="2707" spans="1:10">
      <c r="A2707" s="17">
        <v>44940</v>
      </c>
      <c r="B2707" t="s">
        <v>208</v>
      </c>
      <c r="C2707">
        <v>74</v>
      </c>
      <c r="D2707">
        <v>-400</v>
      </c>
      <c r="E2707" t="s">
        <v>255</v>
      </c>
      <c r="F2707">
        <v>69</v>
      </c>
      <c r="G2707">
        <v>330</v>
      </c>
      <c r="H2707">
        <v>-9</v>
      </c>
      <c r="I2707">
        <f>-(Results[[#This Row],[Away Final]]-Results[[#This Row],[Home Final]])</f>
        <v>-5</v>
      </c>
      <c r="J2707">
        <f>IF(Results[[#This Row],[Away_Actual]]&lt;Results[[#This Row],[away_spread]],1,0)</f>
        <v>0</v>
      </c>
    </row>
    <row r="2708" spans="1:10">
      <c r="A2708" s="17">
        <v>44940</v>
      </c>
      <c r="B2708" t="s">
        <v>43</v>
      </c>
      <c r="C2708">
        <v>66</v>
      </c>
      <c r="D2708">
        <v>800</v>
      </c>
      <c r="E2708" t="s">
        <v>121</v>
      </c>
      <c r="F2708">
        <v>106</v>
      </c>
      <c r="G2708">
        <v>-1400</v>
      </c>
      <c r="H2708">
        <v>14.5</v>
      </c>
      <c r="I2708">
        <f>-(Results[[#This Row],[Away Final]]-Results[[#This Row],[Home Final]])</f>
        <v>40</v>
      </c>
      <c r="J2708">
        <f>IF(Results[[#This Row],[Away_Actual]]&lt;Results[[#This Row],[away_spread]],1,0)</f>
        <v>0</v>
      </c>
    </row>
    <row r="2709" spans="1:10">
      <c r="A2709" s="17">
        <v>44940</v>
      </c>
      <c r="B2709" t="s">
        <v>380</v>
      </c>
      <c r="C2709">
        <v>71</v>
      </c>
      <c r="D2709">
        <v>-650</v>
      </c>
      <c r="E2709" t="s">
        <v>216</v>
      </c>
      <c r="F2709">
        <v>57</v>
      </c>
      <c r="G2709">
        <v>475</v>
      </c>
      <c r="H2709">
        <v>-11.5</v>
      </c>
      <c r="I2709">
        <f>-(Results[[#This Row],[Away Final]]-Results[[#This Row],[Home Final]])</f>
        <v>-14</v>
      </c>
      <c r="J2709">
        <f>IF(Results[[#This Row],[Away_Actual]]&lt;Results[[#This Row],[away_spread]],1,0)</f>
        <v>1</v>
      </c>
    </row>
    <row r="2710" spans="1:10">
      <c r="A2710" s="17">
        <v>44941</v>
      </c>
      <c r="B2710" t="s">
        <v>268</v>
      </c>
      <c r="C2710">
        <v>64</v>
      </c>
      <c r="D2710">
        <v>140</v>
      </c>
      <c r="E2710" t="s">
        <v>391</v>
      </c>
      <c r="F2710">
        <v>68</v>
      </c>
      <c r="G2710">
        <v>-160</v>
      </c>
      <c r="H2710">
        <v>3</v>
      </c>
      <c r="I2710">
        <f>-(Results[[#This Row],[Away Final]]-Results[[#This Row],[Home Final]])</f>
        <v>4</v>
      </c>
      <c r="J2710">
        <f>IF(Results[[#This Row],[Away_Actual]]&lt;Results[[#This Row],[away_spread]],1,0)</f>
        <v>0</v>
      </c>
    </row>
    <row r="2711" spans="1:10">
      <c r="A2711" s="17">
        <v>44941</v>
      </c>
      <c r="B2711" t="s">
        <v>248</v>
      </c>
      <c r="C2711">
        <v>58</v>
      </c>
      <c r="D2711">
        <v>-250</v>
      </c>
      <c r="E2711" t="s">
        <v>250</v>
      </c>
      <c r="F2711">
        <v>51</v>
      </c>
      <c r="G2711">
        <v>210</v>
      </c>
      <c r="H2711">
        <v>-6</v>
      </c>
      <c r="I2711">
        <f>-(Results[[#This Row],[Away Final]]-Results[[#This Row],[Home Final]])</f>
        <v>-7</v>
      </c>
      <c r="J2711">
        <f>IF(Results[[#This Row],[Away_Actual]]&lt;Results[[#This Row],[away_spread]],1,0)</f>
        <v>1</v>
      </c>
    </row>
    <row r="2712" spans="1:10">
      <c r="A2712" s="17">
        <v>44941</v>
      </c>
      <c r="B2712" t="s">
        <v>241</v>
      </c>
      <c r="C2712">
        <v>56</v>
      </c>
      <c r="D2712">
        <v>110</v>
      </c>
      <c r="E2712" t="s">
        <v>244</v>
      </c>
      <c r="F2712">
        <v>52</v>
      </c>
      <c r="G2712">
        <v>-130</v>
      </c>
      <c r="H2712">
        <v>2</v>
      </c>
      <c r="I2712">
        <f>-(Results[[#This Row],[Away Final]]-Results[[#This Row],[Home Final]])</f>
        <v>-4</v>
      </c>
      <c r="J2712">
        <f>IF(Results[[#This Row],[Away_Actual]]&lt;Results[[#This Row],[away_spread]],1,0)</f>
        <v>1</v>
      </c>
    </row>
    <row r="2713" spans="1:10">
      <c r="A2713" s="17">
        <v>44941</v>
      </c>
      <c r="B2713" t="s">
        <v>225</v>
      </c>
      <c r="C2713">
        <v>67</v>
      </c>
      <c r="D2713">
        <v>190</v>
      </c>
      <c r="E2713" t="s">
        <v>346</v>
      </c>
      <c r="F2713">
        <v>81</v>
      </c>
      <c r="G2713">
        <v>-220</v>
      </c>
      <c r="H2713">
        <v>5.5</v>
      </c>
      <c r="I2713">
        <f>-(Results[[#This Row],[Away Final]]-Results[[#This Row],[Home Final]])</f>
        <v>14</v>
      </c>
      <c r="J2713">
        <f>IF(Results[[#This Row],[Away_Actual]]&lt;Results[[#This Row],[away_spread]],1,0)</f>
        <v>0</v>
      </c>
    </row>
    <row r="2714" spans="1:10">
      <c r="A2714" s="17">
        <v>44941</v>
      </c>
      <c r="B2714" t="s">
        <v>227</v>
      </c>
      <c r="C2714">
        <v>61</v>
      </c>
      <c r="D2714">
        <v>-230</v>
      </c>
      <c r="E2714" t="s">
        <v>251</v>
      </c>
      <c r="F2714">
        <v>59</v>
      </c>
      <c r="G2714">
        <v>195</v>
      </c>
      <c r="H2714">
        <v>-5.5</v>
      </c>
      <c r="I2714">
        <f>-(Results[[#This Row],[Away Final]]-Results[[#This Row],[Home Final]])</f>
        <v>-2</v>
      </c>
      <c r="J2714">
        <f>IF(Results[[#This Row],[Away_Actual]]&lt;Results[[#This Row],[away_spread]],1,0)</f>
        <v>0</v>
      </c>
    </row>
    <row r="2715" spans="1:10">
      <c r="A2715" s="17">
        <v>44941</v>
      </c>
      <c r="B2715" t="s">
        <v>129</v>
      </c>
      <c r="C2715">
        <v>62</v>
      </c>
      <c r="D2715">
        <v>105</v>
      </c>
      <c r="E2715" t="s">
        <v>284</v>
      </c>
      <c r="F2715">
        <v>64</v>
      </c>
      <c r="G2715">
        <v>-125</v>
      </c>
      <c r="H2715">
        <v>1.5</v>
      </c>
      <c r="I2715">
        <f>-(Results[[#This Row],[Away Final]]-Results[[#This Row],[Home Final]])</f>
        <v>2</v>
      </c>
      <c r="J2715">
        <f>IF(Results[[#This Row],[Away_Actual]]&lt;Results[[#This Row],[away_spread]],1,0)</f>
        <v>0</v>
      </c>
    </row>
    <row r="2716" spans="1:10">
      <c r="A2716" s="17">
        <v>44941</v>
      </c>
      <c r="B2716" t="s">
        <v>246</v>
      </c>
      <c r="C2716">
        <v>70</v>
      </c>
      <c r="D2716">
        <v>600</v>
      </c>
      <c r="E2716" t="s">
        <v>420</v>
      </c>
      <c r="F2716">
        <v>67</v>
      </c>
      <c r="G2716">
        <v>-900</v>
      </c>
      <c r="H2716">
        <v>12.5</v>
      </c>
      <c r="I2716">
        <f>-(Results[[#This Row],[Away Final]]-Results[[#This Row],[Home Final]])</f>
        <v>-3</v>
      </c>
      <c r="J2716">
        <f>IF(Results[[#This Row],[Away_Actual]]&lt;Results[[#This Row],[away_spread]],1,0)</f>
        <v>1</v>
      </c>
    </row>
    <row r="2717" spans="1:10">
      <c r="A2717" s="17">
        <v>44941</v>
      </c>
      <c r="B2717" t="s">
        <v>687</v>
      </c>
      <c r="C2717">
        <v>85</v>
      </c>
      <c r="D2717">
        <v>750</v>
      </c>
      <c r="E2717" t="s">
        <v>220</v>
      </c>
      <c r="F2717">
        <v>74</v>
      </c>
      <c r="G2717">
        <v>-1200</v>
      </c>
      <c r="H2717">
        <v>14</v>
      </c>
      <c r="I2717">
        <f>-(Results[[#This Row],[Away Final]]-Results[[#This Row],[Home Final]])</f>
        <v>-11</v>
      </c>
      <c r="J2717">
        <f>IF(Results[[#This Row],[Away_Actual]]&lt;Results[[#This Row],[away_spread]],1,0)</f>
        <v>1</v>
      </c>
    </row>
    <row r="2718" spans="1:10">
      <c r="A2718" s="17">
        <v>44941</v>
      </c>
      <c r="B2718" t="s">
        <v>316</v>
      </c>
      <c r="C2718">
        <v>78</v>
      </c>
      <c r="D2718">
        <v>170</v>
      </c>
      <c r="E2718" t="s">
        <v>234</v>
      </c>
      <c r="F2718">
        <v>85</v>
      </c>
      <c r="G2718">
        <v>-190</v>
      </c>
      <c r="H2718">
        <v>4.5</v>
      </c>
      <c r="I2718">
        <f>-(Results[[#This Row],[Away Final]]-Results[[#This Row],[Home Final]])</f>
        <v>7</v>
      </c>
      <c r="J2718">
        <f>IF(Results[[#This Row],[Away_Actual]]&lt;Results[[#This Row],[away_spread]],1,0)</f>
        <v>0</v>
      </c>
    </row>
    <row r="2719" spans="1:10">
      <c r="A2719" s="17">
        <v>44941</v>
      </c>
      <c r="B2719" t="s">
        <v>45</v>
      </c>
      <c r="C2719">
        <v>76</v>
      </c>
      <c r="D2719">
        <v>140</v>
      </c>
      <c r="E2719" t="s">
        <v>386</v>
      </c>
      <c r="F2719">
        <v>80</v>
      </c>
      <c r="G2719">
        <v>-160</v>
      </c>
      <c r="H2719">
        <v>3</v>
      </c>
      <c r="I2719">
        <f>-(Results[[#This Row],[Away Final]]-Results[[#This Row],[Home Final]])</f>
        <v>4</v>
      </c>
      <c r="J2719">
        <f>IF(Results[[#This Row],[Away_Actual]]&lt;Results[[#This Row],[away_spread]],1,0)</f>
        <v>0</v>
      </c>
    </row>
    <row r="2720" spans="1:10">
      <c r="A2720" s="17">
        <v>44941</v>
      </c>
      <c r="B2720" t="s">
        <v>249</v>
      </c>
      <c r="C2720">
        <v>66</v>
      </c>
      <c r="D2720">
        <v>170</v>
      </c>
      <c r="E2720" t="s">
        <v>243</v>
      </c>
      <c r="F2720">
        <v>64</v>
      </c>
      <c r="G2720">
        <v>-190</v>
      </c>
      <c r="H2720">
        <v>4.5</v>
      </c>
      <c r="I2720">
        <f>-(Results[[#This Row],[Away Final]]-Results[[#This Row],[Home Final]])</f>
        <v>-2</v>
      </c>
      <c r="J2720">
        <f>IF(Results[[#This Row],[Away_Actual]]&lt;Results[[#This Row],[away_spread]],1,0)</f>
        <v>1</v>
      </c>
    </row>
    <row r="2721" spans="1:10">
      <c r="A2721" s="17">
        <v>44941</v>
      </c>
      <c r="B2721" t="s">
        <v>306</v>
      </c>
      <c r="C2721">
        <v>81</v>
      </c>
      <c r="D2721">
        <v>100</v>
      </c>
      <c r="E2721" t="s">
        <v>264</v>
      </c>
      <c r="F2721">
        <v>70</v>
      </c>
      <c r="G2721">
        <v>-120</v>
      </c>
      <c r="H2721">
        <v>1</v>
      </c>
      <c r="I2721">
        <f>-(Results[[#This Row],[Away Final]]-Results[[#This Row],[Home Final]])</f>
        <v>-11</v>
      </c>
      <c r="J2721">
        <f>IF(Results[[#This Row],[Away_Actual]]&lt;Results[[#This Row],[away_spread]],1,0)</f>
        <v>1</v>
      </c>
    </row>
    <row r="2722" spans="1:10">
      <c r="A2722" s="17">
        <v>44941</v>
      </c>
      <c r="B2722" t="s">
        <v>242</v>
      </c>
      <c r="C2722">
        <v>62</v>
      </c>
      <c r="D2722">
        <v>-190</v>
      </c>
      <c r="E2722" t="s">
        <v>247</v>
      </c>
      <c r="F2722">
        <v>66</v>
      </c>
      <c r="G2722">
        <v>170</v>
      </c>
      <c r="H2722">
        <v>-4.5</v>
      </c>
      <c r="I2722">
        <f>-(Results[[#This Row],[Away Final]]-Results[[#This Row],[Home Final]])</f>
        <v>4</v>
      </c>
      <c r="J2722">
        <f>IF(Results[[#This Row],[Away_Actual]]&lt;Results[[#This Row],[away_spread]],1,0)</f>
        <v>0</v>
      </c>
    </row>
    <row r="2723" spans="1:10">
      <c r="A2723" s="17">
        <v>44942</v>
      </c>
      <c r="B2723" t="s">
        <v>203</v>
      </c>
      <c r="C2723">
        <v>70</v>
      </c>
      <c r="D2723">
        <v>-400</v>
      </c>
      <c r="E2723" t="s">
        <v>190</v>
      </c>
      <c r="F2723">
        <v>74</v>
      </c>
      <c r="G2723">
        <v>330</v>
      </c>
      <c r="H2723">
        <v>-9</v>
      </c>
      <c r="I2723">
        <f>-(Results[[#This Row],[Away Final]]-Results[[#This Row],[Home Final]])</f>
        <v>4</v>
      </c>
      <c r="J2723">
        <f>IF(Results[[#This Row],[Away_Actual]]&lt;Results[[#This Row],[away_spread]],1,0)</f>
        <v>0</v>
      </c>
    </row>
    <row r="2724" spans="1:10">
      <c r="A2724" s="17">
        <v>44942</v>
      </c>
      <c r="B2724" t="s">
        <v>204</v>
      </c>
      <c r="C2724">
        <v>57</v>
      </c>
      <c r="D2724">
        <v>145</v>
      </c>
      <c r="E2724" t="s">
        <v>83</v>
      </c>
      <c r="F2724">
        <v>64</v>
      </c>
      <c r="G2724">
        <v>-165</v>
      </c>
      <c r="H2724">
        <v>4</v>
      </c>
      <c r="I2724">
        <f>-(Results[[#This Row],[Away Final]]-Results[[#This Row],[Home Final]])</f>
        <v>7</v>
      </c>
      <c r="J2724">
        <f>IF(Results[[#This Row],[Away_Actual]]&lt;Results[[#This Row],[away_spread]],1,0)</f>
        <v>0</v>
      </c>
    </row>
    <row r="2725" spans="1:10">
      <c r="A2725" s="17">
        <v>44942</v>
      </c>
      <c r="B2725" t="s">
        <v>216</v>
      </c>
      <c r="C2725">
        <v>51</v>
      </c>
      <c r="D2725">
        <v>1000</v>
      </c>
      <c r="E2725" t="s">
        <v>81</v>
      </c>
      <c r="F2725">
        <v>58</v>
      </c>
      <c r="G2725">
        <v>-2000</v>
      </c>
      <c r="H2725">
        <v>16</v>
      </c>
      <c r="I2725">
        <f>-(Results[[#This Row],[Away Final]]-Results[[#This Row],[Home Final]])</f>
        <v>7</v>
      </c>
      <c r="J2725">
        <f>IF(Results[[#This Row],[Away_Actual]]&lt;Results[[#This Row],[away_spread]],1,0)</f>
        <v>1</v>
      </c>
    </row>
    <row r="2726" spans="1:10">
      <c r="A2726" s="17">
        <v>44942</v>
      </c>
      <c r="B2726" t="s">
        <v>350</v>
      </c>
      <c r="C2726">
        <v>51</v>
      </c>
      <c r="D2726">
        <v>130</v>
      </c>
      <c r="E2726" t="s">
        <v>237</v>
      </c>
      <c r="F2726">
        <v>54</v>
      </c>
      <c r="G2726">
        <v>-150</v>
      </c>
      <c r="H2726">
        <v>2.5</v>
      </c>
      <c r="I2726">
        <f>-(Results[[#This Row],[Away Final]]-Results[[#This Row],[Home Final]])</f>
        <v>3</v>
      </c>
      <c r="J2726">
        <f>IF(Results[[#This Row],[Away_Actual]]&lt;Results[[#This Row],[away_spread]],1,0)</f>
        <v>0</v>
      </c>
    </row>
    <row r="2727" spans="1:10">
      <c r="A2727" s="17">
        <v>44942</v>
      </c>
      <c r="B2727" t="s">
        <v>213</v>
      </c>
      <c r="C2727">
        <v>46</v>
      </c>
      <c r="D2727">
        <v>375</v>
      </c>
      <c r="E2727" t="s">
        <v>215</v>
      </c>
      <c r="F2727">
        <v>76</v>
      </c>
      <c r="G2727">
        <v>-450</v>
      </c>
      <c r="H2727">
        <v>9.5</v>
      </c>
      <c r="I2727">
        <f>-(Results[[#This Row],[Away Final]]-Results[[#This Row],[Home Final]])</f>
        <v>30</v>
      </c>
      <c r="J2727">
        <f>IF(Results[[#This Row],[Away_Actual]]&lt;Results[[#This Row],[away_spread]],1,0)</f>
        <v>0</v>
      </c>
    </row>
    <row r="2728" spans="1:10">
      <c r="A2728" s="17">
        <v>44942</v>
      </c>
      <c r="B2728" t="s">
        <v>367</v>
      </c>
      <c r="C2728">
        <v>88</v>
      </c>
      <c r="D2728">
        <v>-260</v>
      </c>
      <c r="F2728">
        <v>81</v>
      </c>
      <c r="G2728">
        <v>220</v>
      </c>
      <c r="H2728">
        <v>-6.5</v>
      </c>
      <c r="I2728">
        <f>-(Results[[#This Row],[Away Final]]-Results[[#This Row],[Home Final]])</f>
        <v>-7</v>
      </c>
      <c r="J2728">
        <f>IF(Results[[#This Row],[Away_Actual]]&lt;Results[[#This Row],[away_spread]],1,0)</f>
        <v>1</v>
      </c>
    </row>
    <row r="2729" spans="1:10">
      <c r="A2729" s="17">
        <v>44942</v>
      </c>
      <c r="B2729" t="s">
        <v>79</v>
      </c>
      <c r="C2729">
        <v>54</v>
      </c>
      <c r="D2729">
        <v>750</v>
      </c>
      <c r="E2729" t="s">
        <v>358</v>
      </c>
      <c r="F2729">
        <v>62</v>
      </c>
      <c r="G2729">
        <v>-1200</v>
      </c>
      <c r="H2729">
        <v>14.5</v>
      </c>
      <c r="I2729">
        <f>-(Results[[#This Row],[Away Final]]-Results[[#This Row],[Home Final]])</f>
        <v>8</v>
      </c>
      <c r="J2729">
        <f>IF(Results[[#This Row],[Away_Actual]]&lt;Results[[#This Row],[away_spread]],1,0)</f>
        <v>1</v>
      </c>
    </row>
    <row r="2730" spans="1:10">
      <c r="A2730" s="17">
        <v>44942</v>
      </c>
      <c r="B2730" t="s">
        <v>145</v>
      </c>
      <c r="C2730">
        <v>78</v>
      </c>
      <c r="D2730">
        <v>270</v>
      </c>
      <c r="E2730" t="s">
        <v>82</v>
      </c>
      <c r="F2730">
        <v>83</v>
      </c>
      <c r="G2730">
        <v>-330</v>
      </c>
      <c r="H2730">
        <v>7.5</v>
      </c>
      <c r="I2730">
        <f>-(Results[[#This Row],[Away Final]]-Results[[#This Row],[Home Final]])</f>
        <v>5</v>
      </c>
      <c r="J2730">
        <f>IF(Results[[#This Row],[Away_Actual]]&lt;Results[[#This Row],[away_spread]],1,0)</f>
        <v>1</v>
      </c>
    </row>
    <row r="2731" spans="1:10">
      <c r="A2731" s="17">
        <v>44942</v>
      </c>
      <c r="B2731" t="s">
        <v>68</v>
      </c>
      <c r="C2731">
        <v>73</v>
      </c>
      <c r="D2731">
        <v>-110</v>
      </c>
      <c r="F2731">
        <v>74</v>
      </c>
      <c r="G2731">
        <v>-110</v>
      </c>
      <c r="H2731">
        <v>144</v>
      </c>
      <c r="I2731">
        <f>-(Results[[#This Row],[Away Final]]-Results[[#This Row],[Home Final]])</f>
        <v>1</v>
      </c>
      <c r="J2731">
        <f>IF(Results[[#This Row],[Away_Actual]]&lt;Results[[#This Row],[away_spread]],1,0)</f>
        <v>1</v>
      </c>
    </row>
    <row r="2732" spans="1:10">
      <c r="A2732" s="17">
        <v>44942</v>
      </c>
      <c r="B2732" t="s">
        <v>214</v>
      </c>
      <c r="C2732">
        <v>73</v>
      </c>
      <c r="D2732">
        <v>115</v>
      </c>
      <c r="E2732" t="s">
        <v>380</v>
      </c>
      <c r="F2732">
        <v>65</v>
      </c>
      <c r="G2732">
        <v>-135</v>
      </c>
      <c r="H2732">
        <v>2</v>
      </c>
      <c r="I2732">
        <f>-(Results[[#This Row],[Away Final]]-Results[[#This Row],[Home Final]])</f>
        <v>-8</v>
      </c>
      <c r="J2732">
        <f>IF(Results[[#This Row],[Away_Actual]]&lt;Results[[#This Row],[away_spread]],1,0)</f>
        <v>1</v>
      </c>
    </row>
    <row r="2733" spans="1:10">
      <c r="A2733" s="17">
        <v>44942</v>
      </c>
      <c r="B2733" t="s">
        <v>156</v>
      </c>
      <c r="C2733">
        <v>59</v>
      </c>
      <c r="D2733">
        <v>105</v>
      </c>
      <c r="E2733" t="s">
        <v>99</v>
      </c>
      <c r="F2733">
        <v>60</v>
      </c>
      <c r="G2733">
        <v>-125</v>
      </c>
      <c r="H2733">
        <v>1.5</v>
      </c>
      <c r="I2733">
        <f>-(Results[[#This Row],[Away Final]]-Results[[#This Row],[Home Final]])</f>
        <v>1</v>
      </c>
      <c r="J2733">
        <f>IF(Results[[#This Row],[Away_Actual]]&lt;Results[[#This Row],[away_spread]],1,0)</f>
        <v>1</v>
      </c>
    </row>
    <row r="2734" spans="1:10">
      <c r="A2734" s="17">
        <v>44942</v>
      </c>
      <c r="B2734" t="s">
        <v>238</v>
      </c>
      <c r="C2734">
        <v>62</v>
      </c>
      <c r="D2734">
        <v>110</v>
      </c>
      <c r="E2734" t="s">
        <v>235</v>
      </c>
      <c r="F2734">
        <v>57</v>
      </c>
      <c r="G2734">
        <v>-130</v>
      </c>
      <c r="H2734">
        <v>2.5</v>
      </c>
      <c r="I2734">
        <f>-(Results[[#This Row],[Away Final]]-Results[[#This Row],[Home Final]])</f>
        <v>-5</v>
      </c>
      <c r="J2734">
        <f>IF(Results[[#This Row],[Away_Actual]]&lt;Results[[#This Row],[away_spread]],1,0)</f>
        <v>1</v>
      </c>
    </row>
    <row r="2735" spans="1:10">
      <c r="A2735" s="17">
        <v>44942</v>
      </c>
      <c r="B2735" t="s">
        <v>152</v>
      </c>
      <c r="C2735">
        <v>69</v>
      </c>
      <c r="D2735">
        <v>175</v>
      </c>
      <c r="E2735" t="s">
        <v>128</v>
      </c>
      <c r="F2735">
        <v>61</v>
      </c>
      <c r="G2735">
        <v>-200</v>
      </c>
      <c r="H2735">
        <v>4</v>
      </c>
      <c r="I2735">
        <f>-(Results[[#This Row],[Away Final]]-Results[[#This Row],[Home Final]])</f>
        <v>-8</v>
      </c>
      <c r="J2735">
        <f>IF(Results[[#This Row],[Away_Actual]]&lt;Results[[#This Row],[away_spread]],1,0)</f>
        <v>1</v>
      </c>
    </row>
    <row r="2736" spans="1:10">
      <c r="A2736" s="17">
        <v>44942</v>
      </c>
      <c r="B2736" t="s">
        <v>100</v>
      </c>
      <c r="C2736">
        <v>77</v>
      </c>
      <c r="D2736">
        <v>155</v>
      </c>
      <c r="E2736" t="s">
        <v>151</v>
      </c>
      <c r="F2736">
        <v>68</v>
      </c>
      <c r="G2736">
        <v>-175</v>
      </c>
      <c r="H2736">
        <v>4</v>
      </c>
      <c r="I2736">
        <f>-(Results[[#This Row],[Away Final]]-Results[[#This Row],[Home Final]])</f>
        <v>-9</v>
      </c>
      <c r="J2736">
        <f>IF(Results[[#This Row],[Away_Actual]]&lt;Results[[#This Row],[away_spread]],1,0)</f>
        <v>1</v>
      </c>
    </row>
    <row r="2737" spans="1:10">
      <c r="A2737" s="17">
        <v>44942</v>
      </c>
      <c r="B2737" t="s">
        <v>54</v>
      </c>
      <c r="C2737">
        <v>82</v>
      </c>
      <c r="D2737">
        <v>140</v>
      </c>
      <c r="E2737" t="s">
        <v>127</v>
      </c>
      <c r="F2737">
        <v>84</v>
      </c>
      <c r="G2737">
        <v>-160</v>
      </c>
      <c r="H2737">
        <v>3.5</v>
      </c>
      <c r="I2737">
        <f>-(Results[[#This Row],[Away Final]]-Results[[#This Row],[Home Final]])</f>
        <v>2</v>
      </c>
      <c r="J2737">
        <f>IF(Results[[#This Row],[Away_Actual]]&lt;Results[[#This Row],[away_spread]],1,0)</f>
        <v>1</v>
      </c>
    </row>
    <row r="2738" spans="1:10">
      <c r="A2738" s="17">
        <v>44942</v>
      </c>
      <c r="B2738" t="s">
        <v>154</v>
      </c>
      <c r="C2738">
        <v>74</v>
      </c>
      <c r="D2738">
        <v>100</v>
      </c>
      <c r="E2738" t="s">
        <v>689</v>
      </c>
      <c r="F2738">
        <v>70</v>
      </c>
      <c r="G2738">
        <v>-120</v>
      </c>
      <c r="H2738">
        <v>1</v>
      </c>
      <c r="I2738">
        <f>-(Results[[#This Row],[Away Final]]-Results[[#This Row],[Home Final]])</f>
        <v>-4</v>
      </c>
      <c r="J2738">
        <f>IF(Results[[#This Row],[Away_Actual]]&lt;Results[[#This Row],[away_spread]],1,0)</f>
        <v>1</v>
      </c>
    </row>
    <row r="2739" spans="1:10">
      <c r="A2739" s="17">
        <v>44942</v>
      </c>
      <c r="B2739" t="s">
        <v>303</v>
      </c>
      <c r="C2739">
        <v>62</v>
      </c>
      <c r="D2739">
        <v>1000</v>
      </c>
      <c r="F2739">
        <v>87</v>
      </c>
      <c r="G2739">
        <v>-2000</v>
      </c>
      <c r="H2739">
        <v>17</v>
      </c>
      <c r="I2739">
        <f>-(Results[[#This Row],[Away Final]]-Results[[#This Row],[Home Final]])</f>
        <v>25</v>
      </c>
      <c r="J2739">
        <f>IF(Results[[#This Row],[Away_Actual]]&lt;Results[[#This Row],[away_spread]],1,0)</f>
        <v>0</v>
      </c>
    </row>
    <row r="2740" spans="1:10">
      <c r="A2740" s="17">
        <v>44942</v>
      </c>
      <c r="B2740" t="s">
        <v>344</v>
      </c>
      <c r="C2740">
        <v>73</v>
      </c>
      <c r="D2740">
        <v>-160</v>
      </c>
      <c r="E2740" t="s">
        <v>224</v>
      </c>
      <c r="F2740">
        <v>66</v>
      </c>
      <c r="G2740">
        <v>140</v>
      </c>
      <c r="H2740">
        <v>-3.5</v>
      </c>
      <c r="I2740">
        <f>-(Results[[#This Row],[Away Final]]-Results[[#This Row],[Home Final]])</f>
        <v>-7</v>
      </c>
      <c r="J2740">
        <f>IF(Results[[#This Row],[Away_Actual]]&lt;Results[[#This Row],[away_spread]],1,0)</f>
        <v>1</v>
      </c>
    </row>
    <row r="2741" spans="1:10">
      <c r="A2741" s="17">
        <v>44942</v>
      </c>
      <c r="B2741" t="s">
        <v>150</v>
      </c>
      <c r="C2741">
        <v>77</v>
      </c>
      <c r="D2741">
        <v>115</v>
      </c>
      <c r="E2741" t="s">
        <v>53</v>
      </c>
      <c r="F2741">
        <v>71</v>
      </c>
      <c r="G2741">
        <v>-135</v>
      </c>
      <c r="H2741">
        <v>2</v>
      </c>
      <c r="I2741">
        <f>-(Results[[#This Row],[Away Final]]-Results[[#This Row],[Home Final]])</f>
        <v>-6</v>
      </c>
      <c r="J2741">
        <f>IF(Results[[#This Row],[Away_Actual]]&lt;Results[[#This Row],[away_spread]],1,0)</f>
        <v>1</v>
      </c>
    </row>
    <row r="2742" spans="1:10">
      <c r="A2742" s="17">
        <v>44942</v>
      </c>
      <c r="B2742" t="s">
        <v>262</v>
      </c>
      <c r="C2742">
        <v>65</v>
      </c>
      <c r="D2742">
        <v>-110</v>
      </c>
      <c r="E2742" t="s">
        <v>261</v>
      </c>
      <c r="F2742">
        <v>57</v>
      </c>
      <c r="G2742">
        <v>-110</v>
      </c>
      <c r="H2742">
        <v>0</v>
      </c>
      <c r="I2742">
        <f>-(Results[[#This Row],[Away Final]]-Results[[#This Row],[Home Final]])</f>
        <v>-8</v>
      </c>
      <c r="J2742">
        <f>IF(Results[[#This Row],[Away_Actual]]&lt;Results[[#This Row],[away_spread]],1,0)</f>
        <v>1</v>
      </c>
    </row>
    <row r="2743" spans="1:10">
      <c r="A2743" s="17">
        <v>44942</v>
      </c>
      <c r="C2743">
        <v>78</v>
      </c>
      <c r="D2743">
        <v>290</v>
      </c>
      <c r="E2743" t="s">
        <v>323</v>
      </c>
      <c r="F2743">
        <v>75</v>
      </c>
      <c r="G2743">
        <v>-350</v>
      </c>
      <c r="H2743">
        <v>8</v>
      </c>
      <c r="I2743">
        <f>-(Results[[#This Row],[Away Final]]-Results[[#This Row],[Home Final]])</f>
        <v>-3</v>
      </c>
      <c r="J2743">
        <f>IF(Results[[#This Row],[Away_Actual]]&lt;Results[[#This Row],[away_spread]],1,0)</f>
        <v>1</v>
      </c>
    </row>
    <row r="2744" spans="1:10">
      <c r="A2744" s="17">
        <v>44942</v>
      </c>
      <c r="B2744" t="s">
        <v>226</v>
      </c>
      <c r="C2744">
        <v>64</v>
      </c>
      <c r="D2744">
        <v>-185</v>
      </c>
      <c r="E2744" t="s">
        <v>221</v>
      </c>
      <c r="F2744">
        <v>63</v>
      </c>
      <c r="G2744">
        <v>165</v>
      </c>
      <c r="H2744">
        <v>-4</v>
      </c>
      <c r="I2744">
        <f>-(Results[[#This Row],[Away Final]]-Results[[#This Row],[Home Final]])</f>
        <v>-1</v>
      </c>
      <c r="J2744">
        <f>IF(Results[[#This Row],[Away_Actual]]&lt;Results[[#This Row],[away_spread]],1,0)</f>
        <v>0</v>
      </c>
    </row>
    <row r="2745" spans="1:10">
      <c r="A2745" s="17">
        <v>44942</v>
      </c>
      <c r="B2745" t="s">
        <v>197</v>
      </c>
      <c r="C2745">
        <v>60</v>
      </c>
      <c r="D2745">
        <v>290</v>
      </c>
      <c r="E2745" t="s">
        <v>159</v>
      </c>
      <c r="F2745">
        <v>58</v>
      </c>
      <c r="G2745">
        <v>-350</v>
      </c>
      <c r="H2745">
        <v>8</v>
      </c>
      <c r="I2745">
        <f>-(Results[[#This Row],[Away Final]]-Results[[#This Row],[Home Final]])</f>
        <v>-2</v>
      </c>
      <c r="J2745">
        <f>IF(Results[[#This Row],[Away_Actual]]&lt;Results[[#This Row],[away_spread]],1,0)</f>
        <v>1</v>
      </c>
    </row>
    <row r="2746" spans="1:10">
      <c r="A2746" s="17">
        <v>44942</v>
      </c>
      <c r="B2746" t="s">
        <v>64</v>
      </c>
      <c r="C2746">
        <v>78</v>
      </c>
      <c r="D2746">
        <v>320</v>
      </c>
      <c r="E2746" t="s">
        <v>132</v>
      </c>
      <c r="F2746">
        <v>81</v>
      </c>
      <c r="G2746">
        <v>-380</v>
      </c>
      <c r="H2746">
        <v>9</v>
      </c>
      <c r="I2746">
        <f>-(Results[[#This Row],[Away Final]]-Results[[#This Row],[Home Final]])</f>
        <v>3</v>
      </c>
      <c r="J2746">
        <f>IF(Results[[#This Row],[Away_Actual]]&lt;Results[[#This Row],[away_spread]],1,0)</f>
        <v>1</v>
      </c>
    </row>
    <row r="2747" spans="1:10">
      <c r="A2747" s="17">
        <v>44942</v>
      </c>
      <c r="B2747" t="s">
        <v>197</v>
      </c>
      <c r="C2747">
        <v>60</v>
      </c>
      <c r="D2747">
        <v>290</v>
      </c>
      <c r="E2747" t="s">
        <v>684</v>
      </c>
      <c r="F2747">
        <v>58</v>
      </c>
      <c r="G2747">
        <v>-350</v>
      </c>
      <c r="H2747">
        <v>8</v>
      </c>
      <c r="I2747">
        <f>-(Results[[#This Row],[Away Final]]-Results[[#This Row],[Home Final]])</f>
        <v>-2</v>
      </c>
      <c r="J2747">
        <f>IF(Results[[#This Row],[Away_Actual]]&lt;Results[[#This Row],[away_spread]],1,0)</f>
        <v>1</v>
      </c>
    </row>
    <row r="2748" spans="1:10">
      <c r="A2748" s="17">
        <v>44942</v>
      </c>
      <c r="B2748" t="s">
        <v>267</v>
      </c>
      <c r="C2748">
        <v>73</v>
      </c>
      <c r="D2748">
        <v>700</v>
      </c>
      <c r="E2748" t="s">
        <v>390</v>
      </c>
      <c r="F2748">
        <v>77</v>
      </c>
      <c r="G2748">
        <v>-1100</v>
      </c>
      <c r="H2748">
        <v>13.5</v>
      </c>
      <c r="I2748">
        <f>-(Results[[#This Row],[Away Final]]-Results[[#This Row],[Home Final]])</f>
        <v>4</v>
      </c>
      <c r="J2748">
        <f>IF(Results[[#This Row],[Away_Actual]]&lt;Results[[#This Row],[away_spread]],1,0)</f>
        <v>1</v>
      </c>
    </row>
    <row r="2749" spans="1:10">
      <c r="A2749" s="17">
        <v>44942</v>
      </c>
      <c r="B2749" t="s">
        <v>359</v>
      </c>
      <c r="C2749">
        <v>47</v>
      </c>
      <c r="D2749">
        <v>110</v>
      </c>
      <c r="E2749" t="s">
        <v>78</v>
      </c>
      <c r="F2749">
        <v>68</v>
      </c>
      <c r="G2749">
        <v>-130</v>
      </c>
      <c r="H2749">
        <v>1.5</v>
      </c>
      <c r="I2749">
        <f>-(Results[[#This Row],[Away Final]]-Results[[#This Row],[Home Final]])</f>
        <v>21</v>
      </c>
      <c r="J2749">
        <f>IF(Results[[#This Row],[Away_Actual]]&lt;Results[[#This Row],[away_spread]],1,0)</f>
        <v>0</v>
      </c>
    </row>
    <row r="2750" spans="1:10">
      <c r="A2750" s="17">
        <v>44942</v>
      </c>
      <c r="B2750" t="s">
        <v>413</v>
      </c>
      <c r="C2750">
        <v>102</v>
      </c>
      <c r="D2750">
        <v>-1100</v>
      </c>
      <c r="E2750" t="s">
        <v>63</v>
      </c>
      <c r="F2750">
        <v>85</v>
      </c>
      <c r="G2750">
        <v>700</v>
      </c>
      <c r="H2750">
        <v>-13</v>
      </c>
      <c r="I2750">
        <f>-(Results[[#This Row],[Away Final]]-Results[[#This Row],[Home Final]])</f>
        <v>-17</v>
      </c>
      <c r="J2750">
        <f>IF(Results[[#This Row],[Away_Actual]]&lt;Results[[#This Row],[away_spread]],1,0)</f>
        <v>1</v>
      </c>
    </row>
    <row r="2751" spans="1:10">
      <c r="A2751" s="17">
        <v>44942</v>
      </c>
      <c r="B2751" t="s">
        <v>412</v>
      </c>
      <c r="C2751">
        <v>60</v>
      </c>
      <c r="D2751">
        <v>400</v>
      </c>
      <c r="E2751" t="s">
        <v>410</v>
      </c>
      <c r="F2751">
        <v>59</v>
      </c>
      <c r="G2751">
        <v>-500</v>
      </c>
      <c r="H2751">
        <v>10</v>
      </c>
      <c r="I2751">
        <f>-(Results[[#This Row],[Away Final]]-Results[[#This Row],[Home Final]])</f>
        <v>-1</v>
      </c>
      <c r="J2751">
        <f>IF(Results[[#This Row],[Away_Actual]]&lt;Results[[#This Row],[away_spread]],1,0)</f>
        <v>1</v>
      </c>
    </row>
    <row r="2752" spans="1:10">
      <c r="A2752" s="17">
        <v>44942</v>
      </c>
      <c r="C2752">
        <v>71</v>
      </c>
      <c r="D2752">
        <v>110</v>
      </c>
      <c r="E2752" t="s">
        <v>273</v>
      </c>
      <c r="F2752">
        <v>59</v>
      </c>
      <c r="G2752">
        <v>-130</v>
      </c>
      <c r="H2752">
        <v>2</v>
      </c>
      <c r="I2752">
        <f>-(Results[[#This Row],[Away Final]]-Results[[#This Row],[Home Final]])</f>
        <v>-12</v>
      </c>
      <c r="J2752">
        <f>IF(Results[[#This Row],[Away_Actual]]&lt;Results[[#This Row],[away_spread]],1,0)</f>
        <v>1</v>
      </c>
    </row>
    <row r="2753" spans="1:10">
      <c r="A2753" s="17">
        <v>44942</v>
      </c>
      <c r="B2753" t="s">
        <v>67</v>
      </c>
      <c r="C2753">
        <v>64</v>
      </c>
      <c r="D2753">
        <v>-420</v>
      </c>
      <c r="E2753" t="s">
        <v>65</v>
      </c>
      <c r="F2753">
        <v>57</v>
      </c>
      <c r="G2753">
        <v>350</v>
      </c>
      <c r="H2753">
        <v>-8.5</v>
      </c>
      <c r="I2753">
        <f>-(Results[[#This Row],[Away Final]]-Results[[#This Row],[Home Final]])</f>
        <v>-7</v>
      </c>
      <c r="J2753">
        <f>IF(Results[[#This Row],[Away_Actual]]&lt;Results[[#This Row],[away_spread]],1,0)</f>
        <v>0</v>
      </c>
    </row>
    <row r="2754" spans="1:10">
      <c r="A2754" s="17">
        <v>44942</v>
      </c>
      <c r="B2754" t="s">
        <v>196</v>
      </c>
      <c r="C2754">
        <v>76</v>
      </c>
      <c r="D2754">
        <v>-200</v>
      </c>
      <c r="E2754" t="s">
        <v>160</v>
      </c>
      <c r="F2754">
        <v>62</v>
      </c>
      <c r="G2754">
        <v>175</v>
      </c>
      <c r="H2754">
        <v>-4.5</v>
      </c>
      <c r="I2754">
        <f>-(Results[[#This Row],[Away Final]]-Results[[#This Row],[Home Final]])</f>
        <v>-14</v>
      </c>
      <c r="J2754">
        <f>IF(Results[[#This Row],[Away_Actual]]&lt;Results[[#This Row],[away_spread]],1,0)</f>
        <v>1</v>
      </c>
    </row>
    <row r="2755" spans="1:10">
      <c r="A2755" s="17">
        <v>44942</v>
      </c>
      <c r="B2755" t="s">
        <v>290</v>
      </c>
      <c r="C2755">
        <v>78</v>
      </c>
      <c r="D2755">
        <v>250</v>
      </c>
      <c r="E2755" t="s">
        <v>20</v>
      </c>
      <c r="F2755">
        <v>82</v>
      </c>
      <c r="G2755">
        <v>-300</v>
      </c>
      <c r="H2755">
        <v>7</v>
      </c>
      <c r="I2755">
        <f>-(Results[[#This Row],[Away Final]]-Results[[#This Row],[Home Final]])</f>
        <v>4</v>
      </c>
      <c r="J2755">
        <f>IF(Results[[#This Row],[Away_Actual]]&lt;Results[[#This Row],[away_spread]],1,0)</f>
        <v>1</v>
      </c>
    </row>
    <row r="2756" spans="1:10">
      <c r="A2756" s="17">
        <v>44942</v>
      </c>
      <c r="B2756" t="s">
        <v>411</v>
      </c>
      <c r="C2756">
        <v>72</v>
      </c>
      <c r="D2756">
        <v>105</v>
      </c>
      <c r="E2756" t="s">
        <v>131</v>
      </c>
      <c r="F2756">
        <v>60</v>
      </c>
      <c r="G2756">
        <v>-125</v>
      </c>
      <c r="H2756">
        <v>1</v>
      </c>
      <c r="I2756">
        <f>-(Results[[#This Row],[Away Final]]-Results[[#This Row],[Home Final]])</f>
        <v>-12</v>
      </c>
      <c r="J2756">
        <f>IF(Results[[#This Row],[Away_Actual]]&lt;Results[[#This Row],[away_spread]],1,0)</f>
        <v>1</v>
      </c>
    </row>
    <row r="2757" spans="1:10">
      <c r="A2757" s="17">
        <v>44942</v>
      </c>
      <c r="B2757" t="s">
        <v>172</v>
      </c>
      <c r="C2757">
        <v>72</v>
      </c>
      <c r="D2757">
        <v>200</v>
      </c>
      <c r="F2757">
        <v>60</v>
      </c>
      <c r="G2757">
        <v>-240</v>
      </c>
      <c r="H2757">
        <v>5.5</v>
      </c>
      <c r="I2757">
        <f>-(Results[[#This Row],[Away Final]]-Results[[#This Row],[Home Final]])</f>
        <v>-12</v>
      </c>
      <c r="J2757">
        <f>IF(Results[[#This Row],[Away_Actual]]&lt;Results[[#This Row],[away_spread]],1,0)</f>
        <v>1</v>
      </c>
    </row>
    <row r="2758" spans="1:10">
      <c r="A2758" s="17">
        <v>44942</v>
      </c>
      <c r="B2758" t="s">
        <v>146</v>
      </c>
      <c r="C2758">
        <v>78</v>
      </c>
      <c r="D2758">
        <v>-150</v>
      </c>
      <c r="E2758" t="s">
        <v>148</v>
      </c>
      <c r="F2758">
        <v>70</v>
      </c>
      <c r="G2758">
        <v>130</v>
      </c>
      <c r="H2758">
        <v>-2.5</v>
      </c>
      <c r="I2758">
        <f>-(Results[[#This Row],[Away Final]]-Results[[#This Row],[Home Final]])</f>
        <v>-8</v>
      </c>
      <c r="J2758">
        <f>IF(Results[[#This Row],[Away_Actual]]&lt;Results[[#This Row],[away_spread]],1,0)</f>
        <v>1</v>
      </c>
    </row>
    <row r="2759" spans="1:10">
      <c r="A2759" s="17">
        <v>44942</v>
      </c>
      <c r="B2759" t="s">
        <v>361</v>
      </c>
      <c r="C2759">
        <v>54</v>
      </c>
      <c r="D2759">
        <v>950</v>
      </c>
      <c r="E2759" t="s">
        <v>399</v>
      </c>
      <c r="F2759">
        <v>82</v>
      </c>
      <c r="G2759">
        <v>-1800</v>
      </c>
      <c r="H2759">
        <v>16.5</v>
      </c>
      <c r="I2759">
        <f>-(Results[[#This Row],[Away Final]]-Results[[#This Row],[Home Final]])</f>
        <v>28</v>
      </c>
      <c r="J2759">
        <f>IF(Results[[#This Row],[Away_Actual]]&lt;Results[[#This Row],[away_spread]],1,0)</f>
        <v>0</v>
      </c>
    </row>
    <row r="2760" spans="1:10">
      <c r="A2760" s="17">
        <v>44942</v>
      </c>
      <c r="B2760" t="s">
        <v>269</v>
      </c>
      <c r="C2760">
        <v>78</v>
      </c>
      <c r="D2760">
        <v>-380</v>
      </c>
      <c r="E2760" t="s">
        <v>233</v>
      </c>
      <c r="F2760">
        <v>60</v>
      </c>
      <c r="G2760">
        <v>320</v>
      </c>
      <c r="H2760">
        <v>-8.5</v>
      </c>
      <c r="I2760">
        <f>-(Results[[#This Row],[Away Final]]-Results[[#This Row],[Home Final]])</f>
        <v>-18</v>
      </c>
      <c r="J2760">
        <f>IF(Results[[#This Row],[Away_Actual]]&lt;Results[[#This Row],[away_spread]],1,0)</f>
        <v>1</v>
      </c>
    </row>
    <row r="2761" spans="1:10">
      <c r="A2761" s="17">
        <v>44942</v>
      </c>
      <c r="B2761" t="s">
        <v>356</v>
      </c>
      <c r="C2761">
        <v>79</v>
      </c>
      <c r="D2761">
        <v>-210</v>
      </c>
      <c r="E2761" t="s">
        <v>354</v>
      </c>
      <c r="F2761">
        <v>67</v>
      </c>
      <c r="G2761">
        <v>180</v>
      </c>
      <c r="H2761">
        <v>-5.5</v>
      </c>
      <c r="I2761">
        <f>-(Results[[#This Row],[Away Final]]-Results[[#This Row],[Home Final]])</f>
        <v>-12</v>
      </c>
      <c r="J2761">
        <f>IF(Results[[#This Row],[Away_Actual]]&lt;Results[[#This Row],[away_spread]],1,0)</f>
        <v>1</v>
      </c>
    </row>
    <row r="2762" spans="1:10">
      <c r="A2762" s="17">
        <v>44942</v>
      </c>
      <c r="B2762" t="s">
        <v>353</v>
      </c>
      <c r="C2762">
        <v>58</v>
      </c>
      <c r="D2762">
        <v>105</v>
      </c>
      <c r="E2762" t="s">
        <v>362</v>
      </c>
      <c r="F2762">
        <v>59</v>
      </c>
      <c r="G2762">
        <v>-125</v>
      </c>
      <c r="H2762">
        <v>1.5</v>
      </c>
      <c r="I2762">
        <f>-(Results[[#This Row],[Away Final]]-Results[[#This Row],[Home Final]])</f>
        <v>1</v>
      </c>
      <c r="J2762">
        <f>IF(Results[[#This Row],[Away_Actual]]&lt;Results[[#This Row],[away_spread]],1,0)</f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F40E1-4219-4B9C-9E4F-96F20BF7732D}">
  <dimension ref="A1:G593"/>
  <sheetViews>
    <sheetView topLeftCell="A146" workbookViewId="0">
      <selection activeCell="D158" sqref="D158"/>
    </sheetView>
  </sheetViews>
  <sheetFormatPr defaultRowHeight="15"/>
  <cols>
    <col min="1" max="1" width="9.5703125" bestFit="1" customWidth="1"/>
    <col min="2" max="2" width="25.28515625" bestFit="1" customWidth="1"/>
    <col min="3" max="3" width="22.42578125" bestFit="1" customWidth="1"/>
    <col min="5" max="5" width="14.5703125" bestFit="1" customWidth="1"/>
    <col min="7" max="7" width="14.5703125" bestFit="1" customWidth="1"/>
  </cols>
  <sheetData>
    <row r="1" spans="1:7">
      <c r="A1" t="s">
        <v>0</v>
      </c>
      <c r="B1" t="s">
        <v>674</v>
      </c>
      <c r="C1" t="s">
        <v>677</v>
      </c>
      <c r="D1" t="s">
        <v>691</v>
      </c>
      <c r="E1" t="s">
        <v>692</v>
      </c>
      <c r="F1" t="s">
        <v>693</v>
      </c>
      <c r="G1" t="s">
        <v>694</v>
      </c>
    </row>
    <row r="2" spans="1:7">
      <c r="A2" s="17">
        <v>44985</v>
      </c>
      <c r="B2" t="s">
        <v>305</v>
      </c>
      <c r="C2" t="s">
        <v>404</v>
      </c>
      <c r="D2" t="s">
        <v>695</v>
      </c>
      <c r="E2">
        <v>67</v>
      </c>
      <c r="F2" t="s">
        <v>696</v>
      </c>
      <c r="G2" t="s">
        <v>697</v>
      </c>
    </row>
    <row r="3" spans="1:7">
      <c r="A3" s="17">
        <v>44985</v>
      </c>
      <c r="B3" t="s">
        <v>45</v>
      </c>
      <c r="C3" t="s">
        <v>219</v>
      </c>
      <c r="D3" t="s">
        <v>698</v>
      </c>
      <c r="E3">
        <v>72</v>
      </c>
      <c r="F3" t="s">
        <v>699</v>
      </c>
      <c r="G3" t="s">
        <v>700</v>
      </c>
    </row>
    <row r="4" spans="1:7">
      <c r="A4" s="17">
        <v>44985</v>
      </c>
      <c r="B4" t="s">
        <v>270</v>
      </c>
      <c r="C4" t="s">
        <v>42</v>
      </c>
      <c r="D4" t="s">
        <v>701</v>
      </c>
      <c r="E4">
        <v>75</v>
      </c>
      <c r="F4" t="s">
        <v>702</v>
      </c>
      <c r="G4" t="s">
        <v>703</v>
      </c>
    </row>
    <row r="5" spans="1:7">
      <c r="A5" s="17">
        <v>44985</v>
      </c>
      <c r="B5" t="s">
        <v>126</v>
      </c>
      <c r="C5" t="s">
        <v>406</v>
      </c>
      <c r="D5" t="s">
        <v>704</v>
      </c>
      <c r="E5">
        <v>64</v>
      </c>
      <c r="F5" t="s">
        <v>705</v>
      </c>
      <c r="G5" t="s">
        <v>703</v>
      </c>
    </row>
    <row r="6" spans="1:7">
      <c r="A6" s="17">
        <v>44985</v>
      </c>
      <c r="B6" t="s">
        <v>346</v>
      </c>
      <c r="C6" t="s">
        <v>222</v>
      </c>
      <c r="D6" t="s">
        <v>706</v>
      </c>
      <c r="E6">
        <v>90</v>
      </c>
      <c r="F6" t="s">
        <v>707</v>
      </c>
      <c r="G6" t="s">
        <v>708</v>
      </c>
    </row>
    <row r="7" spans="1:7">
      <c r="A7" s="17">
        <v>44985</v>
      </c>
      <c r="B7" t="s">
        <v>209</v>
      </c>
      <c r="C7" t="s">
        <v>293</v>
      </c>
      <c r="D7" t="s">
        <v>709</v>
      </c>
      <c r="E7">
        <v>66</v>
      </c>
      <c r="F7" t="s">
        <v>710</v>
      </c>
      <c r="G7" t="s">
        <v>711</v>
      </c>
    </row>
    <row r="8" spans="1:7">
      <c r="A8" s="17">
        <v>44985</v>
      </c>
      <c r="B8" t="s">
        <v>338</v>
      </c>
      <c r="C8" t="s">
        <v>271</v>
      </c>
      <c r="D8" t="s">
        <v>712</v>
      </c>
      <c r="E8">
        <v>69</v>
      </c>
      <c r="F8" t="s">
        <v>713</v>
      </c>
      <c r="G8" t="s">
        <v>714</v>
      </c>
    </row>
    <row r="9" spans="1:7">
      <c r="A9" s="17">
        <v>44985</v>
      </c>
      <c r="B9" t="s">
        <v>25</v>
      </c>
      <c r="C9" t="s">
        <v>351</v>
      </c>
      <c r="D9" t="s">
        <v>715</v>
      </c>
      <c r="E9">
        <v>86</v>
      </c>
      <c r="F9" t="s">
        <v>716</v>
      </c>
      <c r="G9" t="s">
        <v>717</v>
      </c>
    </row>
    <row r="10" spans="1:7">
      <c r="A10" s="17">
        <v>44985</v>
      </c>
      <c r="B10" t="s">
        <v>314</v>
      </c>
      <c r="C10" t="s">
        <v>310</v>
      </c>
      <c r="D10" t="s">
        <v>718</v>
      </c>
      <c r="E10">
        <v>64</v>
      </c>
      <c r="F10" t="s">
        <v>719</v>
      </c>
      <c r="G10" t="s">
        <v>720</v>
      </c>
    </row>
    <row r="11" spans="1:7">
      <c r="A11" s="17">
        <v>44985</v>
      </c>
      <c r="B11" t="s">
        <v>307</v>
      </c>
      <c r="C11" t="s">
        <v>308</v>
      </c>
      <c r="D11" t="s">
        <v>721</v>
      </c>
      <c r="E11">
        <v>73</v>
      </c>
      <c r="F11" t="s">
        <v>722</v>
      </c>
      <c r="G11" t="s">
        <v>717</v>
      </c>
    </row>
    <row r="12" spans="1:7">
      <c r="A12" s="17">
        <v>44985</v>
      </c>
      <c r="B12" t="s">
        <v>334</v>
      </c>
      <c r="C12" t="s">
        <v>167</v>
      </c>
      <c r="D12" t="s">
        <v>723</v>
      </c>
      <c r="E12">
        <v>67</v>
      </c>
      <c r="F12" t="s">
        <v>724</v>
      </c>
      <c r="G12" t="s">
        <v>725</v>
      </c>
    </row>
    <row r="13" spans="1:7">
      <c r="A13" s="17">
        <v>44985</v>
      </c>
      <c r="B13" t="s">
        <v>168</v>
      </c>
      <c r="C13" t="s">
        <v>173</v>
      </c>
      <c r="D13" t="s">
        <v>726</v>
      </c>
      <c r="E13">
        <v>77</v>
      </c>
      <c r="F13" t="s">
        <v>727</v>
      </c>
      <c r="G13" t="s">
        <v>703</v>
      </c>
    </row>
    <row r="14" spans="1:7">
      <c r="A14" s="17">
        <v>44985</v>
      </c>
      <c r="B14" t="s">
        <v>143</v>
      </c>
      <c r="C14" t="s">
        <v>398</v>
      </c>
      <c r="D14" t="s">
        <v>728</v>
      </c>
      <c r="E14">
        <v>81</v>
      </c>
      <c r="F14" t="s">
        <v>729</v>
      </c>
      <c r="G14" t="s">
        <v>708</v>
      </c>
    </row>
    <row r="15" spans="1:7">
      <c r="A15" s="17">
        <v>44985</v>
      </c>
      <c r="B15" t="s">
        <v>115</v>
      </c>
      <c r="C15" t="s">
        <v>366</v>
      </c>
      <c r="D15" t="s">
        <v>730</v>
      </c>
      <c r="E15">
        <v>76</v>
      </c>
      <c r="F15" t="s">
        <v>731</v>
      </c>
      <c r="G15" t="s">
        <v>700</v>
      </c>
    </row>
    <row r="16" spans="1:7">
      <c r="A16" s="17">
        <v>44985</v>
      </c>
      <c r="B16" t="s">
        <v>193</v>
      </c>
      <c r="C16" t="s">
        <v>85</v>
      </c>
      <c r="D16" t="s">
        <v>732</v>
      </c>
      <c r="E16">
        <v>73</v>
      </c>
      <c r="F16" t="s">
        <v>733</v>
      </c>
      <c r="G16" t="s">
        <v>734</v>
      </c>
    </row>
    <row r="17" spans="1:7">
      <c r="A17" s="17">
        <v>44985</v>
      </c>
      <c r="B17" t="s">
        <v>363</v>
      </c>
      <c r="C17" t="s">
        <v>174</v>
      </c>
      <c r="D17" t="s">
        <v>735</v>
      </c>
      <c r="E17">
        <v>67</v>
      </c>
      <c r="F17" t="s">
        <v>736</v>
      </c>
      <c r="G17" t="s">
        <v>737</v>
      </c>
    </row>
    <row r="18" spans="1:7">
      <c r="A18" s="17">
        <v>44985</v>
      </c>
      <c r="B18" t="s">
        <v>116</v>
      </c>
      <c r="C18" t="s">
        <v>365</v>
      </c>
      <c r="D18" t="s">
        <v>738</v>
      </c>
      <c r="E18">
        <v>83</v>
      </c>
      <c r="F18" t="s">
        <v>739</v>
      </c>
      <c r="G18" t="s">
        <v>740</v>
      </c>
    </row>
    <row r="19" spans="1:7">
      <c r="A19" s="17">
        <v>44985</v>
      </c>
      <c r="B19" t="s">
        <v>103</v>
      </c>
      <c r="C19" t="s">
        <v>21</v>
      </c>
      <c r="D19" t="s">
        <v>741</v>
      </c>
      <c r="E19">
        <v>71</v>
      </c>
      <c r="F19" t="s">
        <v>742</v>
      </c>
      <c r="G19" t="s">
        <v>743</v>
      </c>
    </row>
    <row r="20" spans="1:7">
      <c r="A20" s="17">
        <v>44985</v>
      </c>
      <c r="B20" t="s">
        <v>289</v>
      </c>
      <c r="C20" t="s">
        <v>290</v>
      </c>
      <c r="D20" t="s">
        <v>744</v>
      </c>
      <c r="E20">
        <v>96</v>
      </c>
      <c r="F20" t="s">
        <v>745</v>
      </c>
      <c r="G20" t="s">
        <v>746</v>
      </c>
    </row>
    <row r="21" spans="1:7">
      <c r="A21" s="17">
        <v>44985</v>
      </c>
      <c r="B21" t="s">
        <v>340</v>
      </c>
      <c r="C21" t="s">
        <v>311</v>
      </c>
      <c r="D21" t="s">
        <v>747</v>
      </c>
      <c r="E21">
        <v>71</v>
      </c>
      <c r="F21" t="s">
        <v>748</v>
      </c>
      <c r="G21" t="s">
        <v>717</v>
      </c>
    </row>
    <row r="22" spans="1:7">
      <c r="A22" s="17">
        <v>44985</v>
      </c>
      <c r="B22" t="s">
        <v>229</v>
      </c>
      <c r="C22" t="s">
        <v>388</v>
      </c>
      <c r="D22" t="s">
        <v>749</v>
      </c>
      <c r="E22">
        <v>59</v>
      </c>
      <c r="F22" t="s">
        <v>229</v>
      </c>
      <c r="G22" t="s">
        <v>750</v>
      </c>
    </row>
    <row r="23" spans="1:7">
      <c r="A23" s="17">
        <v>44985</v>
      </c>
      <c r="B23" t="s">
        <v>312</v>
      </c>
      <c r="C23" t="s">
        <v>239</v>
      </c>
      <c r="D23" t="s">
        <v>312</v>
      </c>
      <c r="E23">
        <v>70</v>
      </c>
      <c r="F23" t="s">
        <v>751</v>
      </c>
      <c r="G23" t="s">
        <v>743</v>
      </c>
    </row>
    <row r="24" spans="1:7">
      <c r="A24" s="17">
        <v>44985</v>
      </c>
      <c r="B24" t="s">
        <v>231</v>
      </c>
      <c r="C24" t="s">
        <v>240</v>
      </c>
      <c r="D24" t="s">
        <v>752</v>
      </c>
      <c r="E24">
        <v>66</v>
      </c>
      <c r="F24" t="s">
        <v>753</v>
      </c>
      <c r="G24" t="s">
        <v>725</v>
      </c>
    </row>
    <row r="25" spans="1:7">
      <c r="A25" s="17">
        <v>44985</v>
      </c>
      <c r="B25" t="s">
        <v>383</v>
      </c>
      <c r="C25" t="s">
        <v>230</v>
      </c>
      <c r="D25" t="s">
        <v>754</v>
      </c>
      <c r="E25">
        <v>79</v>
      </c>
      <c r="F25" t="s">
        <v>755</v>
      </c>
      <c r="G25" t="s">
        <v>714</v>
      </c>
    </row>
    <row r="26" spans="1:7">
      <c r="A26" s="17">
        <v>44985</v>
      </c>
      <c r="B26" t="s">
        <v>194</v>
      </c>
      <c r="C26" t="s">
        <v>301</v>
      </c>
      <c r="D26" t="s">
        <v>756</v>
      </c>
      <c r="E26">
        <v>77</v>
      </c>
      <c r="F26" t="s">
        <v>757</v>
      </c>
      <c r="G26" t="s">
        <v>743</v>
      </c>
    </row>
    <row r="27" spans="1:7">
      <c r="A27" s="17">
        <v>44985</v>
      </c>
      <c r="B27" t="s">
        <v>407</v>
      </c>
      <c r="C27" t="s">
        <v>324</v>
      </c>
      <c r="D27" t="s">
        <v>324</v>
      </c>
      <c r="E27">
        <v>79</v>
      </c>
      <c r="F27" t="s">
        <v>758</v>
      </c>
      <c r="G27" t="s">
        <v>743</v>
      </c>
    </row>
    <row r="28" spans="1:7">
      <c r="A28" s="17">
        <v>44985</v>
      </c>
      <c r="B28" t="s">
        <v>273</v>
      </c>
      <c r="C28" t="s">
        <v>326</v>
      </c>
      <c r="D28" t="s">
        <v>759</v>
      </c>
      <c r="E28">
        <v>77</v>
      </c>
      <c r="F28" t="s">
        <v>760</v>
      </c>
      <c r="G28" t="s">
        <v>761</v>
      </c>
    </row>
    <row r="29" spans="1:7">
      <c r="A29" s="17">
        <v>44985</v>
      </c>
      <c r="B29" t="s">
        <v>274</v>
      </c>
      <c r="C29" t="s">
        <v>275</v>
      </c>
      <c r="D29" t="s">
        <v>762</v>
      </c>
      <c r="E29">
        <v>99</v>
      </c>
      <c r="F29" t="s">
        <v>763</v>
      </c>
      <c r="G29" t="s">
        <v>764</v>
      </c>
    </row>
    <row r="30" spans="1:7">
      <c r="A30" s="17">
        <v>44985</v>
      </c>
      <c r="B30" t="s">
        <v>41</v>
      </c>
      <c r="C30" t="s">
        <v>108</v>
      </c>
      <c r="D30" t="s">
        <v>765</v>
      </c>
      <c r="E30">
        <v>88</v>
      </c>
      <c r="F30" t="s">
        <v>766</v>
      </c>
      <c r="G30" t="s">
        <v>708</v>
      </c>
    </row>
    <row r="31" spans="1:7">
      <c r="A31" s="17">
        <v>44985</v>
      </c>
      <c r="B31" t="s">
        <v>280</v>
      </c>
      <c r="C31" t="s">
        <v>282</v>
      </c>
      <c r="D31" t="s">
        <v>767</v>
      </c>
      <c r="E31">
        <v>82</v>
      </c>
      <c r="F31" t="s">
        <v>768</v>
      </c>
      <c r="G31" t="s">
        <v>769</v>
      </c>
    </row>
    <row r="32" spans="1:7">
      <c r="A32" s="17">
        <v>44985</v>
      </c>
      <c r="B32" t="s">
        <v>107</v>
      </c>
      <c r="C32" t="s">
        <v>279</v>
      </c>
      <c r="D32" t="s">
        <v>770</v>
      </c>
      <c r="E32">
        <v>77</v>
      </c>
      <c r="F32" t="s">
        <v>771</v>
      </c>
      <c r="G32" t="s">
        <v>772</v>
      </c>
    </row>
    <row r="33" spans="1:7">
      <c r="A33" s="17">
        <v>44985</v>
      </c>
      <c r="B33" t="s">
        <v>278</v>
      </c>
      <c r="C33" t="s">
        <v>276</v>
      </c>
      <c r="D33" t="s">
        <v>773</v>
      </c>
      <c r="E33">
        <v>87</v>
      </c>
      <c r="F33" t="s">
        <v>774</v>
      </c>
      <c r="G33" t="s">
        <v>775</v>
      </c>
    </row>
    <row r="34" spans="1:7">
      <c r="A34" s="17">
        <v>44985</v>
      </c>
      <c r="B34" t="s">
        <v>277</v>
      </c>
      <c r="C34" t="s">
        <v>40</v>
      </c>
      <c r="D34" t="s">
        <v>776</v>
      </c>
      <c r="E34">
        <v>85</v>
      </c>
      <c r="F34" t="s">
        <v>777</v>
      </c>
      <c r="G34" t="s">
        <v>769</v>
      </c>
    </row>
    <row r="35" spans="1:7">
      <c r="A35" s="17">
        <v>44985</v>
      </c>
      <c r="B35" t="s">
        <v>30</v>
      </c>
      <c r="C35" t="s">
        <v>112</v>
      </c>
      <c r="D35" t="s">
        <v>778</v>
      </c>
      <c r="E35">
        <v>81</v>
      </c>
      <c r="F35" t="s">
        <v>779</v>
      </c>
      <c r="G35" t="s">
        <v>746</v>
      </c>
    </row>
    <row r="36" spans="1:7">
      <c r="A36" s="17">
        <v>44985</v>
      </c>
      <c r="B36" t="s">
        <v>390</v>
      </c>
      <c r="C36" t="s">
        <v>46</v>
      </c>
      <c r="D36" t="s">
        <v>780</v>
      </c>
      <c r="E36">
        <v>76</v>
      </c>
      <c r="F36" t="s">
        <v>781</v>
      </c>
      <c r="G36" t="s">
        <v>782</v>
      </c>
    </row>
    <row r="37" spans="1:7">
      <c r="A37" s="17">
        <v>44985</v>
      </c>
      <c r="B37" t="s">
        <v>783</v>
      </c>
      <c r="C37" t="s">
        <v>211</v>
      </c>
      <c r="D37" t="s">
        <v>784</v>
      </c>
      <c r="E37">
        <v>110</v>
      </c>
      <c r="F37" t="s">
        <v>785</v>
      </c>
      <c r="G37" t="s">
        <v>786</v>
      </c>
    </row>
    <row r="38" spans="1:7">
      <c r="A38" s="17">
        <v>44985</v>
      </c>
      <c r="B38" t="s">
        <v>125</v>
      </c>
      <c r="C38" t="s">
        <v>339</v>
      </c>
      <c r="D38" t="s">
        <v>787</v>
      </c>
      <c r="E38">
        <v>71</v>
      </c>
      <c r="F38" t="s">
        <v>788</v>
      </c>
      <c r="G38" t="s">
        <v>789</v>
      </c>
    </row>
    <row r="39" spans="1:7">
      <c r="A39" s="17">
        <v>44985</v>
      </c>
      <c r="B39" t="s">
        <v>221</v>
      </c>
      <c r="C39" t="s">
        <v>317</v>
      </c>
      <c r="D39" t="s">
        <v>790</v>
      </c>
      <c r="E39">
        <v>80</v>
      </c>
      <c r="F39" t="s">
        <v>791</v>
      </c>
      <c r="G39" t="s">
        <v>743</v>
      </c>
    </row>
    <row r="40" spans="1:7">
      <c r="A40" s="17">
        <v>44985</v>
      </c>
      <c r="B40" t="s">
        <v>39</v>
      </c>
      <c r="C40" t="s">
        <v>195</v>
      </c>
      <c r="D40" t="s">
        <v>792</v>
      </c>
      <c r="E40">
        <v>74</v>
      </c>
      <c r="F40" t="s">
        <v>793</v>
      </c>
      <c r="G40" t="s">
        <v>708</v>
      </c>
    </row>
    <row r="41" spans="1:7">
      <c r="A41" s="17">
        <v>44985</v>
      </c>
      <c r="B41" t="s">
        <v>134</v>
      </c>
      <c r="C41" t="s">
        <v>392</v>
      </c>
      <c r="D41" t="s">
        <v>794</v>
      </c>
      <c r="E41">
        <v>94</v>
      </c>
      <c r="F41" t="s">
        <v>795</v>
      </c>
      <c r="G41" t="s">
        <v>796</v>
      </c>
    </row>
    <row r="42" spans="1:7">
      <c r="A42" s="17">
        <v>44985</v>
      </c>
      <c r="B42" t="s">
        <v>73</v>
      </c>
      <c r="C42" t="s">
        <v>294</v>
      </c>
      <c r="D42" t="s">
        <v>797</v>
      </c>
      <c r="E42">
        <v>63</v>
      </c>
      <c r="F42" t="s">
        <v>798</v>
      </c>
      <c r="G42" t="s">
        <v>799</v>
      </c>
    </row>
    <row r="43" spans="1:7">
      <c r="A43" s="17">
        <v>44984</v>
      </c>
      <c r="B43" t="s">
        <v>47</v>
      </c>
      <c r="C43" t="s">
        <v>288</v>
      </c>
      <c r="D43" t="s">
        <v>800</v>
      </c>
      <c r="E43">
        <v>74</v>
      </c>
      <c r="F43" t="s">
        <v>801</v>
      </c>
      <c r="G43" t="s">
        <v>708</v>
      </c>
    </row>
    <row r="44" spans="1:7">
      <c r="A44" s="17">
        <v>44984</v>
      </c>
      <c r="B44" t="s">
        <v>175</v>
      </c>
      <c r="C44" t="s">
        <v>363</v>
      </c>
      <c r="D44" t="s">
        <v>736</v>
      </c>
      <c r="E44">
        <v>61</v>
      </c>
      <c r="F44" t="s">
        <v>802</v>
      </c>
      <c r="G44" t="s">
        <v>803</v>
      </c>
    </row>
    <row r="45" spans="1:7">
      <c r="A45" s="17">
        <v>44984</v>
      </c>
      <c r="B45" t="s">
        <v>115</v>
      </c>
      <c r="C45" t="s">
        <v>373</v>
      </c>
      <c r="D45" t="s">
        <v>731</v>
      </c>
      <c r="E45">
        <v>76</v>
      </c>
      <c r="F45" t="s">
        <v>804</v>
      </c>
      <c r="G45" t="s">
        <v>805</v>
      </c>
    </row>
    <row r="46" spans="1:7">
      <c r="A46" s="17">
        <v>44984</v>
      </c>
      <c r="B46" t="s">
        <v>104</v>
      </c>
      <c r="C46" t="s">
        <v>16</v>
      </c>
      <c r="D46" t="s">
        <v>806</v>
      </c>
      <c r="E46">
        <v>77</v>
      </c>
      <c r="F46" t="s">
        <v>807</v>
      </c>
      <c r="G46" t="s">
        <v>737</v>
      </c>
    </row>
    <row r="47" spans="1:7">
      <c r="A47" s="17">
        <v>44984</v>
      </c>
      <c r="B47" t="s">
        <v>70</v>
      </c>
      <c r="C47" t="s">
        <v>55</v>
      </c>
      <c r="D47" t="s">
        <v>808</v>
      </c>
      <c r="E47">
        <v>82</v>
      </c>
      <c r="F47" t="s">
        <v>809</v>
      </c>
      <c r="G47" t="s">
        <v>782</v>
      </c>
    </row>
    <row r="48" spans="1:7">
      <c r="A48" s="17">
        <v>44984</v>
      </c>
      <c r="B48" t="s">
        <v>69</v>
      </c>
      <c r="C48" t="s">
        <v>56</v>
      </c>
      <c r="D48" t="s">
        <v>810</v>
      </c>
      <c r="E48">
        <v>76</v>
      </c>
      <c r="F48" t="s">
        <v>811</v>
      </c>
      <c r="G48" t="s">
        <v>769</v>
      </c>
    </row>
    <row r="49" spans="1:7">
      <c r="A49" s="17">
        <v>44984</v>
      </c>
      <c r="B49" t="s">
        <v>50</v>
      </c>
      <c r="C49" t="s">
        <v>52</v>
      </c>
      <c r="D49" t="s">
        <v>812</v>
      </c>
      <c r="E49">
        <v>82</v>
      </c>
      <c r="F49" t="s">
        <v>813</v>
      </c>
      <c r="G49" t="s">
        <v>814</v>
      </c>
    </row>
    <row r="50" spans="1:7">
      <c r="A50" s="17">
        <v>44984</v>
      </c>
      <c r="B50" t="s">
        <v>149</v>
      </c>
      <c r="C50" t="s">
        <v>99</v>
      </c>
      <c r="D50" t="s">
        <v>815</v>
      </c>
      <c r="E50">
        <v>60</v>
      </c>
      <c r="F50" t="s">
        <v>816</v>
      </c>
      <c r="G50" t="s">
        <v>750</v>
      </c>
    </row>
    <row r="51" spans="1:7">
      <c r="A51" s="17">
        <v>44984</v>
      </c>
      <c r="B51" t="s">
        <v>155</v>
      </c>
      <c r="C51" t="s">
        <v>417</v>
      </c>
      <c r="D51" t="s">
        <v>817</v>
      </c>
      <c r="E51">
        <v>66</v>
      </c>
      <c r="F51" t="s">
        <v>818</v>
      </c>
      <c r="G51" t="s">
        <v>789</v>
      </c>
    </row>
    <row r="52" spans="1:7">
      <c r="A52" s="17">
        <v>44984</v>
      </c>
      <c r="B52" t="s">
        <v>49</v>
      </c>
      <c r="C52" t="s">
        <v>51</v>
      </c>
      <c r="D52" t="s">
        <v>819</v>
      </c>
      <c r="E52">
        <v>68</v>
      </c>
      <c r="F52" t="s">
        <v>820</v>
      </c>
      <c r="G52" t="s">
        <v>714</v>
      </c>
    </row>
    <row r="53" spans="1:7">
      <c r="A53" s="17">
        <v>44984</v>
      </c>
      <c r="B53" t="s">
        <v>202</v>
      </c>
      <c r="C53" t="s">
        <v>84</v>
      </c>
      <c r="D53" t="s">
        <v>821</v>
      </c>
      <c r="E53">
        <v>90</v>
      </c>
      <c r="F53" t="s">
        <v>822</v>
      </c>
      <c r="G53" t="s">
        <v>823</v>
      </c>
    </row>
    <row r="54" spans="1:7">
      <c r="A54" s="17">
        <v>44984</v>
      </c>
      <c r="B54" t="s">
        <v>189</v>
      </c>
      <c r="C54" t="s">
        <v>191</v>
      </c>
      <c r="D54" t="s">
        <v>824</v>
      </c>
      <c r="E54">
        <v>87</v>
      </c>
      <c r="F54" t="s">
        <v>825</v>
      </c>
      <c r="G54" t="s">
        <v>782</v>
      </c>
    </row>
    <row r="55" spans="1:7">
      <c r="A55" s="17">
        <v>44984</v>
      </c>
      <c r="B55" t="s">
        <v>124</v>
      </c>
      <c r="C55" t="s">
        <v>287</v>
      </c>
      <c r="D55" t="s">
        <v>826</v>
      </c>
      <c r="E55">
        <v>72</v>
      </c>
      <c r="F55" t="s">
        <v>827</v>
      </c>
      <c r="G55" t="s">
        <v>717</v>
      </c>
    </row>
    <row r="56" spans="1:7">
      <c r="A56" s="17">
        <v>44984</v>
      </c>
      <c r="B56" t="s">
        <v>408</v>
      </c>
      <c r="C56" t="s">
        <v>74</v>
      </c>
      <c r="D56" t="s">
        <v>828</v>
      </c>
      <c r="E56">
        <v>80</v>
      </c>
      <c r="F56" t="s">
        <v>829</v>
      </c>
      <c r="G56" t="s">
        <v>830</v>
      </c>
    </row>
    <row r="57" spans="1:7">
      <c r="A57" s="17">
        <v>44984</v>
      </c>
      <c r="B57" t="s">
        <v>204</v>
      </c>
      <c r="C57" t="s">
        <v>190</v>
      </c>
      <c r="D57" t="s">
        <v>831</v>
      </c>
      <c r="E57">
        <v>68</v>
      </c>
      <c r="F57" t="s">
        <v>832</v>
      </c>
      <c r="G57" t="s">
        <v>761</v>
      </c>
    </row>
    <row r="58" spans="1:7">
      <c r="A58" s="17">
        <v>44984</v>
      </c>
      <c r="B58" t="s">
        <v>203</v>
      </c>
      <c r="C58" t="s">
        <v>83</v>
      </c>
      <c r="D58" t="s">
        <v>833</v>
      </c>
      <c r="E58">
        <v>79</v>
      </c>
      <c r="F58" t="s">
        <v>834</v>
      </c>
      <c r="G58" t="s">
        <v>805</v>
      </c>
    </row>
    <row r="59" spans="1:7">
      <c r="A59" s="17">
        <v>44984</v>
      </c>
      <c r="B59" t="s">
        <v>151</v>
      </c>
      <c r="C59" t="s">
        <v>54</v>
      </c>
      <c r="D59" t="s">
        <v>835</v>
      </c>
      <c r="E59">
        <v>61</v>
      </c>
      <c r="F59" t="s">
        <v>836</v>
      </c>
      <c r="G59" t="s">
        <v>703</v>
      </c>
    </row>
    <row r="60" spans="1:7">
      <c r="A60" s="17">
        <v>44984</v>
      </c>
      <c r="B60" t="s">
        <v>127</v>
      </c>
      <c r="C60" t="s">
        <v>100</v>
      </c>
      <c r="D60" t="s">
        <v>837</v>
      </c>
      <c r="E60">
        <v>89</v>
      </c>
      <c r="F60" t="s">
        <v>838</v>
      </c>
      <c r="G60" t="s">
        <v>839</v>
      </c>
    </row>
    <row r="61" spans="1:7">
      <c r="A61" s="17">
        <v>44984</v>
      </c>
      <c r="B61" t="s">
        <v>201</v>
      </c>
      <c r="C61" t="s">
        <v>188</v>
      </c>
      <c r="D61" t="s">
        <v>840</v>
      </c>
      <c r="E61">
        <v>76</v>
      </c>
      <c r="F61" t="s">
        <v>841</v>
      </c>
      <c r="G61" t="s">
        <v>805</v>
      </c>
    </row>
    <row r="62" spans="1:7">
      <c r="A62" s="17">
        <v>44983</v>
      </c>
      <c r="B62" t="s">
        <v>374</v>
      </c>
      <c r="C62" t="s">
        <v>260</v>
      </c>
      <c r="D62" t="s">
        <v>374</v>
      </c>
      <c r="E62">
        <v>60</v>
      </c>
      <c r="F62" t="s">
        <v>842</v>
      </c>
      <c r="G62" t="s">
        <v>700</v>
      </c>
    </row>
    <row r="63" spans="1:7">
      <c r="A63" s="17">
        <v>44983</v>
      </c>
      <c r="B63" t="s">
        <v>337</v>
      </c>
      <c r="C63" t="s">
        <v>267</v>
      </c>
      <c r="D63" t="s">
        <v>843</v>
      </c>
      <c r="E63">
        <v>88</v>
      </c>
      <c r="F63" t="s">
        <v>844</v>
      </c>
      <c r="G63" t="s">
        <v>708</v>
      </c>
    </row>
    <row r="64" spans="1:7">
      <c r="A64" s="17">
        <v>44983</v>
      </c>
      <c r="B64" t="s">
        <v>316</v>
      </c>
      <c r="C64" t="s">
        <v>225</v>
      </c>
      <c r="D64" t="s">
        <v>845</v>
      </c>
      <c r="E64">
        <v>75</v>
      </c>
      <c r="F64" t="s">
        <v>846</v>
      </c>
      <c r="G64" t="s">
        <v>720</v>
      </c>
    </row>
    <row r="65" spans="1:7">
      <c r="A65" s="17">
        <v>44983</v>
      </c>
      <c r="B65" t="s">
        <v>269</v>
      </c>
      <c r="C65" t="s">
        <v>268</v>
      </c>
      <c r="D65" t="s">
        <v>847</v>
      </c>
      <c r="E65">
        <v>72</v>
      </c>
      <c r="F65" t="s">
        <v>848</v>
      </c>
      <c r="G65" t="s">
        <v>711</v>
      </c>
    </row>
    <row r="66" spans="1:7">
      <c r="A66" s="17">
        <v>44983</v>
      </c>
      <c r="B66" t="s">
        <v>318</v>
      </c>
      <c r="C66" t="s">
        <v>71</v>
      </c>
      <c r="D66" t="s">
        <v>849</v>
      </c>
      <c r="E66">
        <v>89</v>
      </c>
      <c r="F66" t="s">
        <v>850</v>
      </c>
      <c r="G66" t="s">
        <v>746</v>
      </c>
    </row>
    <row r="67" spans="1:7">
      <c r="A67" s="17">
        <v>44983</v>
      </c>
      <c r="B67" t="s">
        <v>61</v>
      </c>
      <c r="C67" t="s">
        <v>336</v>
      </c>
      <c r="D67" t="s">
        <v>851</v>
      </c>
      <c r="E67">
        <v>83</v>
      </c>
      <c r="F67" t="s">
        <v>852</v>
      </c>
      <c r="G67" t="s">
        <v>769</v>
      </c>
    </row>
    <row r="68" spans="1:7">
      <c r="A68" s="17">
        <v>44983</v>
      </c>
      <c r="B68" t="s">
        <v>429</v>
      </c>
      <c r="C68" t="s">
        <v>243</v>
      </c>
      <c r="D68" t="s">
        <v>853</v>
      </c>
      <c r="E68">
        <v>66</v>
      </c>
      <c r="F68" t="s">
        <v>854</v>
      </c>
      <c r="G68" t="s">
        <v>764</v>
      </c>
    </row>
    <row r="69" spans="1:7">
      <c r="A69" s="17">
        <v>44983</v>
      </c>
      <c r="B69" t="s">
        <v>242</v>
      </c>
      <c r="C69" t="s">
        <v>420</v>
      </c>
      <c r="D69" t="s">
        <v>855</v>
      </c>
      <c r="E69">
        <v>93</v>
      </c>
      <c r="F69" t="s">
        <v>856</v>
      </c>
      <c r="G69" t="s">
        <v>711</v>
      </c>
    </row>
    <row r="70" spans="1:7">
      <c r="A70" s="17">
        <v>44983</v>
      </c>
      <c r="B70" t="s">
        <v>241</v>
      </c>
      <c r="C70" t="s">
        <v>247</v>
      </c>
      <c r="D70" t="s">
        <v>857</v>
      </c>
      <c r="E70">
        <v>64</v>
      </c>
      <c r="F70" t="s">
        <v>858</v>
      </c>
      <c r="G70" t="s">
        <v>859</v>
      </c>
    </row>
    <row r="71" spans="1:7">
      <c r="A71" s="17">
        <v>44983</v>
      </c>
      <c r="B71" t="s">
        <v>228</v>
      </c>
      <c r="C71" t="s">
        <v>227</v>
      </c>
      <c r="D71" t="s">
        <v>860</v>
      </c>
      <c r="E71">
        <v>76</v>
      </c>
      <c r="F71" t="s">
        <v>861</v>
      </c>
      <c r="G71" t="s">
        <v>862</v>
      </c>
    </row>
    <row r="72" spans="1:7">
      <c r="A72" s="17">
        <v>44983</v>
      </c>
      <c r="B72" t="s">
        <v>285</v>
      </c>
      <c r="C72" t="s">
        <v>283</v>
      </c>
      <c r="D72" t="s">
        <v>863</v>
      </c>
      <c r="E72">
        <v>68</v>
      </c>
      <c r="F72" t="s">
        <v>283</v>
      </c>
      <c r="G72" t="s">
        <v>764</v>
      </c>
    </row>
    <row r="73" spans="1:7">
      <c r="A73" s="17">
        <v>44983</v>
      </c>
      <c r="B73" t="s">
        <v>284</v>
      </c>
      <c r="C73" t="s">
        <v>129</v>
      </c>
      <c r="D73" t="s">
        <v>864</v>
      </c>
      <c r="E73">
        <v>66</v>
      </c>
      <c r="F73" t="s">
        <v>865</v>
      </c>
      <c r="G73" t="s">
        <v>772</v>
      </c>
    </row>
    <row r="74" spans="1:7">
      <c r="A74" s="17">
        <v>44983</v>
      </c>
      <c r="B74" t="s">
        <v>250</v>
      </c>
      <c r="C74" t="s">
        <v>246</v>
      </c>
      <c r="D74" t="s">
        <v>866</v>
      </c>
      <c r="E74">
        <v>63</v>
      </c>
      <c r="F74" t="s">
        <v>867</v>
      </c>
      <c r="G74" t="s">
        <v>750</v>
      </c>
    </row>
    <row r="75" spans="1:7">
      <c r="A75" s="17">
        <v>44983</v>
      </c>
      <c r="B75" t="s">
        <v>245</v>
      </c>
      <c r="C75" t="s">
        <v>248</v>
      </c>
      <c r="D75" t="s">
        <v>868</v>
      </c>
      <c r="E75">
        <v>72</v>
      </c>
      <c r="F75" t="s">
        <v>869</v>
      </c>
      <c r="G75" t="s">
        <v>740</v>
      </c>
    </row>
    <row r="76" spans="1:7">
      <c r="A76" s="17">
        <v>44983</v>
      </c>
      <c r="B76" t="s">
        <v>315</v>
      </c>
      <c r="C76" t="s">
        <v>234</v>
      </c>
      <c r="D76" t="s">
        <v>870</v>
      </c>
      <c r="E76">
        <v>87</v>
      </c>
      <c r="F76" t="s">
        <v>871</v>
      </c>
      <c r="G76" t="s">
        <v>872</v>
      </c>
    </row>
    <row r="77" spans="1:7">
      <c r="A77" s="17">
        <v>44983</v>
      </c>
      <c r="B77" t="s">
        <v>272</v>
      </c>
      <c r="C77" t="s">
        <v>322</v>
      </c>
      <c r="D77" t="s">
        <v>873</v>
      </c>
      <c r="E77">
        <v>71</v>
      </c>
      <c r="F77" t="s">
        <v>874</v>
      </c>
      <c r="G77" t="s">
        <v>743</v>
      </c>
    </row>
    <row r="78" spans="1:7">
      <c r="A78" s="17">
        <v>44983</v>
      </c>
      <c r="B78" t="s">
        <v>253</v>
      </c>
      <c r="C78" t="s">
        <v>176</v>
      </c>
      <c r="D78" t="s">
        <v>875</v>
      </c>
      <c r="E78">
        <v>83</v>
      </c>
      <c r="F78" t="s">
        <v>876</v>
      </c>
      <c r="G78" t="s">
        <v>746</v>
      </c>
    </row>
    <row r="79" spans="1:7">
      <c r="A79" s="17">
        <v>44983</v>
      </c>
      <c r="B79" t="s">
        <v>59</v>
      </c>
      <c r="C79" t="s">
        <v>158</v>
      </c>
      <c r="D79" t="s">
        <v>877</v>
      </c>
      <c r="E79">
        <v>72</v>
      </c>
      <c r="F79" t="s">
        <v>878</v>
      </c>
      <c r="G79" t="s">
        <v>761</v>
      </c>
    </row>
    <row r="80" spans="1:7">
      <c r="A80" s="17">
        <v>44983</v>
      </c>
      <c r="B80" t="s">
        <v>157</v>
      </c>
      <c r="C80" t="s">
        <v>130</v>
      </c>
      <c r="D80" t="s">
        <v>879</v>
      </c>
      <c r="E80">
        <v>77</v>
      </c>
      <c r="F80" t="s">
        <v>880</v>
      </c>
      <c r="G80" t="s">
        <v>746</v>
      </c>
    </row>
    <row r="81" spans="1:7">
      <c r="A81" s="17">
        <v>44983</v>
      </c>
      <c r="B81" t="s">
        <v>58</v>
      </c>
      <c r="C81" t="s">
        <v>62</v>
      </c>
      <c r="D81" t="s">
        <v>881</v>
      </c>
      <c r="E81">
        <v>73</v>
      </c>
      <c r="F81" t="s">
        <v>882</v>
      </c>
      <c r="G81" t="s">
        <v>714</v>
      </c>
    </row>
    <row r="82" spans="1:7">
      <c r="A82" s="17">
        <v>44983</v>
      </c>
      <c r="B82" t="s">
        <v>300</v>
      </c>
      <c r="C82" t="s">
        <v>177</v>
      </c>
      <c r="D82" t="s">
        <v>300</v>
      </c>
      <c r="E82">
        <v>68</v>
      </c>
      <c r="F82" t="s">
        <v>883</v>
      </c>
      <c r="G82" t="s">
        <v>884</v>
      </c>
    </row>
    <row r="83" spans="1:7">
      <c r="A83" s="17">
        <v>44983</v>
      </c>
      <c r="B83" t="s">
        <v>178</v>
      </c>
      <c r="C83" t="s">
        <v>218</v>
      </c>
      <c r="D83" t="s">
        <v>885</v>
      </c>
      <c r="E83">
        <v>81</v>
      </c>
      <c r="F83" t="s">
        <v>886</v>
      </c>
      <c r="G83" t="s">
        <v>717</v>
      </c>
    </row>
    <row r="84" spans="1:7">
      <c r="A84" s="17">
        <v>44983</v>
      </c>
      <c r="B84" t="s">
        <v>391</v>
      </c>
      <c r="C84" t="s">
        <v>384</v>
      </c>
      <c r="D84" t="s">
        <v>887</v>
      </c>
      <c r="E84">
        <v>59</v>
      </c>
      <c r="F84" t="s">
        <v>888</v>
      </c>
      <c r="G84" t="s">
        <v>700</v>
      </c>
    </row>
    <row r="85" spans="1:7">
      <c r="A85" s="17">
        <v>44983</v>
      </c>
      <c r="B85" t="s">
        <v>212</v>
      </c>
      <c r="C85" t="s">
        <v>335</v>
      </c>
      <c r="D85" t="s">
        <v>889</v>
      </c>
      <c r="E85">
        <v>80</v>
      </c>
      <c r="F85" t="s">
        <v>890</v>
      </c>
      <c r="G85" t="s">
        <v>750</v>
      </c>
    </row>
    <row r="86" spans="1:7">
      <c r="A86" s="17">
        <v>44982</v>
      </c>
      <c r="B86" t="s">
        <v>252</v>
      </c>
      <c r="C86" t="s">
        <v>264</v>
      </c>
      <c r="D86" t="s">
        <v>891</v>
      </c>
      <c r="E86">
        <v>76</v>
      </c>
      <c r="F86" t="s">
        <v>892</v>
      </c>
      <c r="G86" t="s">
        <v>703</v>
      </c>
    </row>
    <row r="87" spans="1:7">
      <c r="A87" s="17">
        <v>44982</v>
      </c>
      <c r="B87" t="s">
        <v>270</v>
      </c>
      <c r="C87" t="s">
        <v>121</v>
      </c>
      <c r="D87" t="s">
        <v>893</v>
      </c>
      <c r="E87">
        <v>86</v>
      </c>
      <c r="F87" t="s">
        <v>702</v>
      </c>
      <c r="G87" t="s">
        <v>775</v>
      </c>
    </row>
    <row r="88" spans="1:7">
      <c r="A88" s="17">
        <v>44982</v>
      </c>
      <c r="B88" t="s">
        <v>124</v>
      </c>
      <c r="C88" t="s">
        <v>404</v>
      </c>
      <c r="D88" t="s">
        <v>695</v>
      </c>
      <c r="E88">
        <v>76</v>
      </c>
      <c r="F88" t="s">
        <v>826</v>
      </c>
      <c r="G88" t="s">
        <v>805</v>
      </c>
    </row>
    <row r="89" spans="1:7">
      <c r="A89" s="17">
        <v>44982</v>
      </c>
      <c r="B89" t="s">
        <v>222</v>
      </c>
      <c r="C89" t="s">
        <v>226</v>
      </c>
      <c r="D89" t="s">
        <v>707</v>
      </c>
      <c r="E89">
        <v>79</v>
      </c>
      <c r="F89" t="s">
        <v>894</v>
      </c>
      <c r="G89" t="s">
        <v>830</v>
      </c>
    </row>
    <row r="90" spans="1:7">
      <c r="A90" s="17">
        <v>44982</v>
      </c>
      <c r="B90" t="s">
        <v>406</v>
      </c>
      <c r="C90" t="s">
        <v>104</v>
      </c>
      <c r="D90" t="s">
        <v>806</v>
      </c>
      <c r="E90">
        <v>71</v>
      </c>
      <c r="F90" t="s">
        <v>704</v>
      </c>
      <c r="G90" t="s">
        <v>697</v>
      </c>
    </row>
    <row r="91" spans="1:7">
      <c r="A91" s="17">
        <v>44982</v>
      </c>
      <c r="B91" t="s">
        <v>208</v>
      </c>
      <c r="C91" t="s">
        <v>402</v>
      </c>
      <c r="D91" t="s">
        <v>895</v>
      </c>
      <c r="E91">
        <v>89</v>
      </c>
      <c r="F91" t="s">
        <v>896</v>
      </c>
      <c r="G91" t="s">
        <v>897</v>
      </c>
    </row>
    <row r="92" spans="1:7">
      <c r="A92" s="17">
        <v>44982</v>
      </c>
      <c r="B92" t="s">
        <v>123</v>
      </c>
      <c r="C92" t="s">
        <v>47</v>
      </c>
      <c r="D92" t="s">
        <v>800</v>
      </c>
      <c r="E92">
        <v>81</v>
      </c>
      <c r="F92" t="s">
        <v>898</v>
      </c>
      <c r="G92" t="s">
        <v>782</v>
      </c>
    </row>
    <row r="93" spans="1:7">
      <c r="A93" s="17">
        <v>44982</v>
      </c>
      <c r="B93" t="s">
        <v>266</v>
      </c>
      <c r="C93" t="s">
        <v>45</v>
      </c>
      <c r="D93" t="s">
        <v>698</v>
      </c>
      <c r="E93">
        <v>90</v>
      </c>
      <c r="F93" t="s">
        <v>899</v>
      </c>
      <c r="G93" t="s">
        <v>900</v>
      </c>
    </row>
    <row r="94" spans="1:7">
      <c r="A94" s="17">
        <v>44982</v>
      </c>
      <c r="B94" t="s">
        <v>39</v>
      </c>
      <c r="C94" t="s">
        <v>42</v>
      </c>
      <c r="D94" t="s">
        <v>701</v>
      </c>
      <c r="E94">
        <v>85</v>
      </c>
      <c r="F94" t="s">
        <v>793</v>
      </c>
      <c r="G94" t="s">
        <v>786</v>
      </c>
    </row>
    <row r="95" spans="1:7">
      <c r="A95" s="17">
        <v>44982</v>
      </c>
      <c r="B95" t="s">
        <v>185</v>
      </c>
      <c r="C95" t="s">
        <v>205</v>
      </c>
      <c r="D95" t="s">
        <v>901</v>
      </c>
      <c r="E95">
        <v>77</v>
      </c>
      <c r="F95" t="s">
        <v>902</v>
      </c>
      <c r="G95" t="s">
        <v>708</v>
      </c>
    </row>
    <row r="96" spans="1:7">
      <c r="A96" s="17">
        <v>44982</v>
      </c>
      <c r="B96" t="s">
        <v>16</v>
      </c>
      <c r="C96" t="s">
        <v>422</v>
      </c>
      <c r="D96" t="s">
        <v>807</v>
      </c>
      <c r="E96">
        <v>85</v>
      </c>
      <c r="F96" t="s">
        <v>903</v>
      </c>
      <c r="G96" t="s">
        <v>900</v>
      </c>
    </row>
    <row r="97" spans="1:7">
      <c r="A97" s="17">
        <v>44982</v>
      </c>
      <c r="B97" t="s">
        <v>286</v>
      </c>
      <c r="C97" t="s">
        <v>288</v>
      </c>
      <c r="D97" t="s">
        <v>904</v>
      </c>
      <c r="E97">
        <v>73</v>
      </c>
      <c r="F97" t="s">
        <v>801</v>
      </c>
      <c r="G97" t="s">
        <v>708</v>
      </c>
    </row>
    <row r="98" spans="1:7">
      <c r="A98" s="17">
        <v>44982</v>
      </c>
      <c r="B98" t="s">
        <v>905</v>
      </c>
      <c r="C98" t="s">
        <v>341</v>
      </c>
      <c r="D98" t="s">
        <v>906</v>
      </c>
      <c r="E98">
        <v>95</v>
      </c>
      <c r="F98" t="s">
        <v>907</v>
      </c>
      <c r="G98" t="s">
        <v>908</v>
      </c>
    </row>
    <row r="99" spans="1:7">
      <c r="A99" s="17">
        <v>44982</v>
      </c>
      <c r="B99" t="s">
        <v>342</v>
      </c>
      <c r="C99" t="s">
        <v>390</v>
      </c>
      <c r="D99" t="s">
        <v>780</v>
      </c>
      <c r="E99">
        <v>79</v>
      </c>
      <c r="F99" t="s">
        <v>909</v>
      </c>
      <c r="G99" t="s">
        <v>743</v>
      </c>
    </row>
    <row r="100" spans="1:7">
      <c r="A100" s="17">
        <v>44982</v>
      </c>
      <c r="B100" t="s">
        <v>209</v>
      </c>
      <c r="C100" t="s">
        <v>392</v>
      </c>
      <c r="D100" t="s">
        <v>710</v>
      </c>
      <c r="E100">
        <v>73</v>
      </c>
      <c r="F100" t="s">
        <v>794</v>
      </c>
      <c r="G100" t="s">
        <v>830</v>
      </c>
    </row>
    <row r="101" spans="1:7">
      <c r="A101" s="17">
        <v>44982</v>
      </c>
      <c r="B101" t="s">
        <v>48</v>
      </c>
      <c r="C101" t="s">
        <v>287</v>
      </c>
      <c r="D101" t="s">
        <v>910</v>
      </c>
      <c r="E101">
        <v>61</v>
      </c>
      <c r="F101" t="s">
        <v>827</v>
      </c>
      <c r="G101" t="s">
        <v>911</v>
      </c>
    </row>
    <row r="102" spans="1:7">
      <c r="A102" s="17">
        <v>44982</v>
      </c>
      <c r="B102" t="s">
        <v>281</v>
      </c>
      <c r="C102" t="s">
        <v>305</v>
      </c>
      <c r="D102" t="s">
        <v>281</v>
      </c>
      <c r="E102">
        <v>83</v>
      </c>
      <c r="F102" t="s">
        <v>696</v>
      </c>
      <c r="G102" t="s">
        <v>912</v>
      </c>
    </row>
    <row r="103" spans="1:7">
      <c r="A103" s="17">
        <v>44982</v>
      </c>
      <c r="B103" t="s">
        <v>338</v>
      </c>
      <c r="C103" t="s">
        <v>195</v>
      </c>
      <c r="D103" t="s">
        <v>792</v>
      </c>
      <c r="E103">
        <v>69</v>
      </c>
      <c r="F103" t="s">
        <v>712</v>
      </c>
      <c r="G103" t="s">
        <v>772</v>
      </c>
    </row>
    <row r="104" spans="1:7">
      <c r="A104" s="17">
        <v>44982</v>
      </c>
      <c r="B104" t="s">
        <v>126</v>
      </c>
      <c r="C104" t="s">
        <v>103</v>
      </c>
      <c r="D104" t="s">
        <v>705</v>
      </c>
      <c r="E104">
        <v>96</v>
      </c>
      <c r="F104" t="s">
        <v>742</v>
      </c>
      <c r="G104" t="s">
        <v>830</v>
      </c>
    </row>
    <row r="105" spans="1:7">
      <c r="A105" s="17">
        <v>44982</v>
      </c>
      <c r="B105" t="s">
        <v>221</v>
      </c>
      <c r="C105" t="s">
        <v>346</v>
      </c>
      <c r="D105" t="s">
        <v>706</v>
      </c>
      <c r="E105">
        <v>112</v>
      </c>
      <c r="F105" t="s">
        <v>790</v>
      </c>
      <c r="G105" t="s">
        <v>913</v>
      </c>
    </row>
    <row r="106" spans="1:7">
      <c r="A106" s="17">
        <v>44982</v>
      </c>
      <c r="B106" t="s">
        <v>360</v>
      </c>
      <c r="C106" t="s">
        <v>399</v>
      </c>
      <c r="D106" t="s">
        <v>914</v>
      </c>
      <c r="E106">
        <v>92</v>
      </c>
      <c r="F106" t="s">
        <v>915</v>
      </c>
      <c r="G106" t="s">
        <v>916</v>
      </c>
    </row>
    <row r="107" spans="1:7">
      <c r="A107" s="17">
        <v>44982</v>
      </c>
      <c r="B107" t="s">
        <v>154</v>
      </c>
      <c r="C107" t="s">
        <v>387</v>
      </c>
      <c r="D107" t="s">
        <v>917</v>
      </c>
      <c r="E107">
        <v>59</v>
      </c>
      <c r="F107" t="s">
        <v>918</v>
      </c>
      <c r="G107" t="s">
        <v>700</v>
      </c>
    </row>
    <row r="108" spans="1:7">
      <c r="A108" s="17">
        <v>44982</v>
      </c>
      <c r="B108" t="s">
        <v>122</v>
      </c>
      <c r="C108" t="s">
        <v>301</v>
      </c>
      <c r="D108" t="s">
        <v>919</v>
      </c>
      <c r="E108">
        <v>85</v>
      </c>
      <c r="F108" t="s">
        <v>757</v>
      </c>
      <c r="G108" t="s">
        <v>697</v>
      </c>
    </row>
    <row r="109" spans="1:7">
      <c r="A109" s="17">
        <v>44982</v>
      </c>
      <c r="B109" t="s">
        <v>280</v>
      </c>
      <c r="C109" t="s">
        <v>107</v>
      </c>
      <c r="D109" t="s">
        <v>770</v>
      </c>
      <c r="E109">
        <v>85</v>
      </c>
      <c r="F109" t="s">
        <v>768</v>
      </c>
      <c r="G109" t="s">
        <v>708</v>
      </c>
    </row>
    <row r="110" spans="1:7">
      <c r="A110" s="17">
        <v>44982</v>
      </c>
      <c r="B110" t="s">
        <v>235</v>
      </c>
      <c r="C110" t="s">
        <v>349</v>
      </c>
      <c r="D110" t="s">
        <v>920</v>
      </c>
      <c r="E110">
        <v>80</v>
      </c>
      <c r="F110" t="s">
        <v>224</v>
      </c>
      <c r="G110" t="s">
        <v>720</v>
      </c>
    </row>
    <row r="111" spans="1:7">
      <c r="A111" s="17">
        <v>44982</v>
      </c>
      <c r="B111" t="s">
        <v>237</v>
      </c>
      <c r="C111" t="s">
        <v>223</v>
      </c>
      <c r="D111" t="s">
        <v>921</v>
      </c>
      <c r="E111">
        <v>69</v>
      </c>
      <c r="F111" t="s">
        <v>922</v>
      </c>
      <c r="G111" t="s">
        <v>743</v>
      </c>
    </row>
    <row r="112" spans="1:7">
      <c r="A112" s="17">
        <v>44982</v>
      </c>
      <c r="B112" t="s">
        <v>393</v>
      </c>
      <c r="C112" t="s">
        <v>262</v>
      </c>
      <c r="D112" t="s">
        <v>923</v>
      </c>
      <c r="E112">
        <v>86</v>
      </c>
      <c r="F112" t="s">
        <v>924</v>
      </c>
      <c r="G112" t="s">
        <v>717</v>
      </c>
    </row>
    <row r="113" spans="1:7">
      <c r="A113" s="17">
        <v>44982</v>
      </c>
      <c r="B113" t="s">
        <v>173</v>
      </c>
      <c r="C113" t="s">
        <v>398</v>
      </c>
      <c r="D113" t="s">
        <v>726</v>
      </c>
      <c r="E113">
        <v>82</v>
      </c>
      <c r="F113" t="s">
        <v>728</v>
      </c>
      <c r="G113" t="s">
        <v>830</v>
      </c>
    </row>
    <row r="114" spans="1:7">
      <c r="A114" s="17">
        <v>44982</v>
      </c>
      <c r="B114" t="s">
        <v>153</v>
      </c>
      <c r="C114" t="s">
        <v>314</v>
      </c>
      <c r="D114" t="s">
        <v>719</v>
      </c>
      <c r="E114">
        <v>75</v>
      </c>
      <c r="F114" t="s">
        <v>925</v>
      </c>
      <c r="G114" t="s">
        <v>764</v>
      </c>
    </row>
    <row r="115" spans="1:7">
      <c r="A115" s="17">
        <v>44982</v>
      </c>
      <c r="B115" t="s">
        <v>309</v>
      </c>
      <c r="C115" t="s">
        <v>307</v>
      </c>
      <c r="D115" t="s">
        <v>926</v>
      </c>
      <c r="E115">
        <v>80</v>
      </c>
      <c r="F115" t="s">
        <v>722</v>
      </c>
      <c r="G115" t="s">
        <v>764</v>
      </c>
    </row>
    <row r="116" spans="1:7">
      <c r="A116" s="17">
        <v>44982</v>
      </c>
      <c r="B116" t="s">
        <v>339</v>
      </c>
      <c r="C116" t="s">
        <v>289</v>
      </c>
      <c r="D116" t="s">
        <v>744</v>
      </c>
      <c r="E116">
        <v>83</v>
      </c>
      <c r="F116" t="s">
        <v>788</v>
      </c>
      <c r="G116" t="s">
        <v>743</v>
      </c>
    </row>
    <row r="117" spans="1:7">
      <c r="A117" s="17">
        <v>44982</v>
      </c>
      <c r="B117" t="s">
        <v>240</v>
      </c>
      <c r="C117" t="s">
        <v>239</v>
      </c>
      <c r="D117" t="s">
        <v>752</v>
      </c>
      <c r="E117">
        <v>71</v>
      </c>
      <c r="F117" t="s">
        <v>751</v>
      </c>
      <c r="G117" t="s">
        <v>743</v>
      </c>
    </row>
    <row r="118" spans="1:7">
      <c r="A118" s="17">
        <v>44982</v>
      </c>
      <c r="B118" t="s">
        <v>411</v>
      </c>
      <c r="C118" t="s">
        <v>410</v>
      </c>
      <c r="D118" t="s">
        <v>927</v>
      </c>
      <c r="E118">
        <v>58</v>
      </c>
      <c r="F118" t="s">
        <v>928</v>
      </c>
      <c r="G118" t="s">
        <v>700</v>
      </c>
    </row>
    <row r="119" spans="1:7">
      <c r="A119" s="17">
        <v>44982</v>
      </c>
      <c r="B119" t="s">
        <v>412</v>
      </c>
      <c r="C119" t="s">
        <v>131</v>
      </c>
      <c r="D119" t="s">
        <v>929</v>
      </c>
      <c r="E119">
        <v>89</v>
      </c>
      <c r="F119" t="s">
        <v>930</v>
      </c>
      <c r="G119" t="s">
        <v>872</v>
      </c>
    </row>
    <row r="120" spans="1:7">
      <c r="A120" s="17">
        <v>44982</v>
      </c>
      <c r="B120" t="s">
        <v>64</v>
      </c>
      <c r="C120" t="s">
        <v>63</v>
      </c>
      <c r="D120" t="s">
        <v>931</v>
      </c>
      <c r="E120">
        <v>84</v>
      </c>
      <c r="F120" t="s">
        <v>932</v>
      </c>
      <c r="G120" t="s">
        <v>862</v>
      </c>
    </row>
    <row r="121" spans="1:7">
      <c r="A121" s="17">
        <v>44982</v>
      </c>
      <c r="B121" t="s">
        <v>197</v>
      </c>
      <c r="C121" t="s">
        <v>196</v>
      </c>
      <c r="D121" t="s">
        <v>933</v>
      </c>
      <c r="E121">
        <v>75</v>
      </c>
      <c r="F121" t="s">
        <v>197</v>
      </c>
      <c r="G121" t="s">
        <v>884</v>
      </c>
    </row>
    <row r="122" spans="1:7">
      <c r="A122" s="17">
        <v>44982</v>
      </c>
      <c r="B122" t="s">
        <v>331</v>
      </c>
      <c r="C122" t="s">
        <v>330</v>
      </c>
      <c r="D122" t="s">
        <v>934</v>
      </c>
      <c r="E122">
        <v>84</v>
      </c>
      <c r="F122" t="s">
        <v>935</v>
      </c>
      <c r="G122" t="s">
        <v>814</v>
      </c>
    </row>
    <row r="123" spans="1:7">
      <c r="A123" s="17">
        <v>44982</v>
      </c>
      <c r="B123" t="s">
        <v>329</v>
      </c>
      <c r="C123" t="s">
        <v>328</v>
      </c>
      <c r="D123" t="s">
        <v>936</v>
      </c>
      <c r="E123">
        <v>75</v>
      </c>
      <c r="F123" t="s">
        <v>937</v>
      </c>
      <c r="G123" t="s">
        <v>717</v>
      </c>
    </row>
    <row r="124" spans="1:7">
      <c r="A124" s="17">
        <v>44982</v>
      </c>
      <c r="B124" t="s">
        <v>119</v>
      </c>
      <c r="C124" t="s">
        <v>348</v>
      </c>
      <c r="D124" t="s">
        <v>938</v>
      </c>
      <c r="E124">
        <v>67</v>
      </c>
      <c r="F124" t="s">
        <v>939</v>
      </c>
      <c r="G124" t="s">
        <v>764</v>
      </c>
    </row>
    <row r="125" spans="1:7">
      <c r="A125" s="17">
        <v>44982</v>
      </c>
      <c r="B125" t="s">
        <v>257</v>
      </c>
      <c r="C125" t="s">
        <v>140</v>
      </c>
      <c r="D125" t="s">
        <v>940</v>
      </c>
      <c r="E125">
        <v>93</v>
      </c>
      <c r="F125" t="s">
        <v>941</v>
      </c>
      <c r="G125" t="s">
        <v>872</v>
      </c>
    </row>
    <row r="126" spans="1:7">
      <c r="A126" s="17">
        <v>44982</v>
      </c>
      <c r="B126" t="s">
        <v>332</v>
      </c>
      <c r="C126" t="s">
        <v>76</v>
      </c>
      <c r="D126" t="s">
        <v>942</v>
      </c>
      <c r="E126">
        <v>72</v>
      </c>
      <c r="F126" t="s">
        <v>943</v>
      </c>
      <c r="G126" t="s">
        <v>911</v>
      </c>
    </row>
    <row r="127" spans="1:7">
      <c r="A127" s="17">
        <v>44982</v>
      </c>
      <c r="B127" t="s">
        <v>277</v>
      </c>
      <c r="C127" t="s">
        <v>274</v>
      </c>
      <c r="D127" t="s">
        <v>762</v>
      </c>
      <c r="E127">
        <v>101</v>
      </c>
      <c r="F127" t="s">
        <v>776</v>
      </c>
      <c r="G127" t="s">
        <v>830</v>
      </c>
    </row>
    <row r="128" spans="1:7">
      <c r="A128" s="17">
        <v>44982</v>
      </c>
      <c r="B128" t="s">
        <v>40</v>
      </c>
      <c r="C128" t="s">
        <v>275</v>
      </c>
      <c r="D128" t="s">
        <v>777</v>
      </c>
      <c r="E128">
        <v>84</v>
      </c>
      <c r="F128" t="s">
        <v>763</v>
      </c>
      <c r="G128" t="s">
        <v>796</v>
      </c>
    </row>
    <row r="129" spans="1:7">
      <c r="A129" s="17">
        <v>44982</v>
      </c>
      <c r="B129" t="s">
        <v>33</v>
      </c>
      <c r="C129" t="s">
        <v>401</v>
      </c>
      <c r="D129" t="s">
        <v>944</v>
      </c>
      <c r="E129">
        <v>71</v>
      </c>
      <c r="F129" t="s">
        <v>945</v>
      </c>
      <c r="G129" t="s">
        <v>717</v>
      </c>
    </row>
    <row r="130" spans="1:7">
      <c r="A130" s="17">
        <v>44982</v>
      </c>
      <c r="B130" t="s">
        <v>32</v>
      </c>
      <c r="C130" t="s">
        <v>400</v>
      </c>
      <c r="D130" t="s">
        <v>946</v>
      </c>
      <c r="E130">
        <v>82</v>
      </c>
      <c r="F130" t="s">
        <v>947</v>
      </c>
      <c r="G130" t="s">
        <v>805</v>
      </c>
    </row>
    <row r="131" spans="1:7">
      <c r="A131" s="17">
        <v>44982</v>
      </c>
      <c r="B131" t="s">
        <v>354</v>
      </c>
      <c r="C131" t="s">
        <v>356</v>
      </c>
      <c r="D131" t="s">
        <v>948</v>
      </c>
      <c r="E131">
        <v>73</v>
      </c>
      <c r="F131" t="s">
        <v>949</v>
      </c>
      <c r="G131" t="s">
        <v>782</v>
      </c>
    </row>
    <row r="132" spans="1:7">
      <c r="A132" s="17">
        <v>44982</v>
      </c>
      <c r="B132" t="s">
        <v>357</v>
      </c>
      <c r="C132" t="s">
        <v>361</v>
      </c>
      <c r="D132" t="s">
        <v>950</v>
      </c>
      <c r="E132">
        <v>74</v>
      </c>
      <c r="F132" t="s">
        <v>951</v>
      </c>
      <c r="G132" t="s">
        <v>772</v>
      </c>
    </row>
    <row r="133" spans="1:7">
      <c r="A133" s="17">
        <v>44982</v>
      </c>
      <c r="B133" t="s">
        <v>362</v>
      </c>
      <c r="C133" t="s">
        <v>359</v>
      </c>
      <c r="D133" t="s">
        <v>952</v>
      </c>
      <c r="E133">
        <v>84</v>
      </c>
      <c r="F133" t="s">
        <v>953</v>
      </c>
      <c r="G133" t="s">
        <v>916</v>
      </c>
    </row>
    <row r="134" spans="1:7">
      <c r="A134" s="17">
        <v>44982</v>
      </c>
      <c r="B134" t="s">
        <v>327</v>
      </c>
      <c r="C134" t="s">
        <v>325</v>
      </c>
      <c r="D134" t="s">
        <v>954</v>
      </c>
      <c r="E134">
        <v>74</v>
      </c>
      <c r="F134" t="s">
        <v>955</v>
      </c>
      <c r="G134" t="s">
        <v>830</v>
      </c>
    </row>
    <row r="135" spans="1:7">
      <c r="A135" s="17">
        <v>44982</v>
      </c>
      <c r="B135" t="s">
        <v>200</v>
      </c>
      <c r="C135" t="s">
        <v>163</v>
      </c>
      <c r="D135" t="s">
        <v>956</v>
      </c>
      <c r="E135">
        <v>71</v>
      </c>
      <c r="F135" t="s">
        <v>957</v>
      </c>
      <c r="G135" t="s">
        <v>717</v>
      </c>
    </row>
    <row r="136" spans="1:7">
      <c r="A136" s="17">
        <v>44982</v>
      </c>
      <c r="B136" t="s">
        <v>371</v>
      </c>
      <c r="C136" t="s">
        <v>36</v>
      </c>
      <c r="D136" t="s">
        <v>958</v>
      </c>
      <c r="E136">
        <v>69</v>
      </c>
      <c r="F136" t="s">
        <v>959</v>
      </c>
      <c r="G136" t="s">
        <v>764</v>
      </c>
    </row>
    <row r="137" spans="1:7">
      <c r="A137" s="17">
        <v>44982</v>
      </c>
      <c r="B137" t="s">
        <v>144</v>
      </c>
      <c r="C137" t="s">
        <v>397</v>
      </c>
      <c r="D137" t="s">
        <v>960</v>
      </c>
      <c r="E137">
        <v>78</v>
      </c>
      <c r="F137" t="s">
        <v>961</v>
      </c>
      <c r="G137" t="s">
        <v>717</v>
      </c>
    </row>
    <row r="138" spans="1:7">
      <c r="A138" s="17">
        <v>44982</v>
      </c>
      <c r="B138" t="s">
        <v>84</v>
      </c>
      <c r="C138" t="s">
        <v>191</v>
      </c>
      <c r="D138" t="s">
        <v>822</v>
      </c>
      <c r="E138">
        <v>85</v>
      </c>
      <c r="F138" t="s">
        <v>824</v>
      </c>
      <c r="G138" t="s">
        <v>912</v>
      </c>
    </row>
    <row r="139" spans="1:7">
      <c r="A139" s="17">
        <v>44982</v>
      </c>
      <c r="B139" t="s">
        <v>233</v>
      </c>
      <c r="C139" t="s">
        <v>317</v>
      </c>
      <c r="D139" t="s">
        <v>791</v>
      </c>
      <c r="E139">
        <v>78</v>
      </c>
      <c r="F139" t="s">
        <v>962</v>
      </c>
      <c r="G139" t="s">
        <v>743</v>
      </c>
    </row>
    <row r="140" spans="1:7">
      <c r="A140" s="17">
        <v>44982</v>
      </c>
      <c r="B140" t="s">
        <v>278</v>
      </c>
      <c r="C140" t="s">
        <v>41</v>
      </c>
      <c r="D140" t="s">
        <v>766</v>
      </c>
      <c r="E140">
        <v>75</v>
      </c>
      <c r="F140" t="s">
        <v>774</v>
      </c>
      <c r="G140" t="s">
        <v>708</v>
      </c>
    </row>
    <row r="141" spans="1:7">
      <c r="A141" s="17">
        <v>44982</v>
      </c>
      <c r="B141" t="s">
        <v>94</v>
      </c>
      <c r="C141" t="s">
        <v>97</v>
      </c>
      <c r="D141" t="s">
        <v>963</v>
      </c>
      <c r="E141">
        <v>72</v>
      </c>
      <c r="F141" t="s">
        <v>964</v>
      </c>
      <c r="G141" t="s">
        <v>750</v>
      </c>
    </row>
    <row r="142" spans="1:7">
      <c r="A142" s="17">
        <v>44982</v>
      </c>
      <c r="B142" t="s">
        <v>149</v>
      </c>
      <c r="C142" t="s">
        <v>417</v>
      </c>
      <c r="D142" t="s">
        <v>818</v>
      </c>
      <c r="E142">
        <v>60</v>
      </c>
      <c r="F142" t="s">
        <v>815</v>
      </c>
      <c r="G142" t="s">
        <v>761</v>
      </c>
    </row>
    <row r="143" spans="1:7">
      <c r="A143" s="17">
        <v>44982</v>
      </c>
      <c r="B143" t="s">
        <v>55</v>
      </c>
      <c r="C143" t="s">
        <v>49</v>
      </c>
      <c r="D143" t="s">
        <v>819</v>
      </c>
      <c r="E143">
        <v>83</v>
      </c>
      <c r="F143" t="s">
        <v>809</v>
      </c>
      <c r="G143" t="s">
        <v>814</v>
      </c>
    </row>
    <row r="144" spans="1:7">
      <c r="A144" s="17">
        <v>44982</v>
      </c>
      <c r="B144" t="s">
        <v>51</v>
      </c>
      <c r="C144" t="s">
        <v>70</v>
      </c>
      <c r="D144" t="s">
        <v>820</v>
      </c>
      <c r="E144">
        <v>78</v>
      </c>
      <c r="F144" t="s">
        <v>808</v>
      </c>
      <c r="G144" t="s">
        <v>703</v>
      </c>
    </row>
    <row r="145" spans="1:7">
      <c r="A145" s="17">
        <v>44982</v>
      </c>
      <c r="B145" t="s">
        <v>102</v>
      </c>
      <c r="C145" t="s">
        <v>101</v>
      </c>
      <c r="D145" t="s">
        <v>965</v>
      </c>
      <c r="E145">
        <v>63</v>
      </c>
      <c r="F145" t="s">
        <v>966</v>
      </c>
      <c r="G145" t="s">
        <v>884</v>
      </c>
    </row>
    <row r="146" spans="1:7">
      <c r="A146" s="17">
        <v>44982</v>
      </c>
      <c r="B146" t="s">
        <v>230</v>
      </c>
      <c r="C146" t="s">
        <v>231</v>
      </c>
      <c r="D146" t="s">
        <v>754</v>
      </c>
      <c r="E146">
        <v>70</v>
      </c>
      <c r="F146" t="s">
        <v>753</v>
      </c>
      <c r="G146" t="s">
        <v>737</v>
      </c>
    </row>
    <row r="147" spans="1:7">
      <c r="A147" s="17">
        <v>44982</v>
      </c>
      <c r="B147" t="s">
        <v>424</v>
      </c>
      <c r="C147" t="s">
        <v>313</v>
      </c>
      <c r="D147" t="s">
        <v>967</v>
      </c>
      <c r="E147">
        <v>64</v>
      </c>
      <c r="F147" t="s">
        <v>968</v>
      </c>
      <c r="G147" t="s">
        <v>711</v>
      </c>
    </row>
    <row r="148" spans="1:7">
      <c r="A148" s="17">
        <v>44982</v>
      </c>
      <c r="B148" t="s">
        <v>367</v>
      </c>
      <c r="C148" t="s">
        <v>159</v>
      </c>
      <c r="D148" t="s">
        <v>969</v>
      </c>
      <c r="E148">
        <v>70</v>
      </c>
      <c r="F148" t="s">
        <v>970</v>
      </c>
      <c r="G148" t="s">
        <v>789</v>
      </c>
    </row>
    <row r="149" spans="1:7">
      <c r="A149" s="17">
        <v>44982</v>
      </c>
      <c r="B149" t="s">
        <v>181</v>
      </c>
      <c r="C149" t="s">
        <v>89</v>
      </c>
      <c r="D149" t="s">
        <v>971</v>
      </c>
      <c r="E149">
        <v>68</v>
      </c>
      <c r="F149" t="s">
        <v>972</v>
      </c>
      <c r="G149" t="s">
        <v>725</v>
      </c>
    </row>
    <row r="150" spans="1:7">
      <c r="A150" s="17">
        <v>44982</v>
      </c>
      <c r="B150" t="s">
        <v>38</v>
      </c>
      <c r="C150" t="s">
        <v>291</v>
      </c>
      <c r="D150" t="s">
        <v>973</v>
      </c>
      <c r="E150">
        <v>86</v>
      </c>
      <c r="F150" t="s">
        <v>974</v>
      </c>
      <c r="G150" t="s">
        <v>789</v>
      </c>
    </row>
    <row r="151" spans="1:7">
      <c r="A151" s="17">
        <v>44982</v>
      </c>
      <c r="B151" t="s">
        <v>297</v>
      </c>
      <c r="C151" t="s">
        <v>120</v>
      </c>
      <c r="D151" t="s">
        <v>975</v>
      </c>
      <c r="E151">
        <v>85</v>
      </c>
      <c r="F151" t="s">
        <v>976</v>
      </c>
      <c r="G151" t="s">
        <v>720</v>
      </c>
    </row>
    <row r="152" spans="1:7">
      <c r="A152" s="17">
        <v>44982</v>
      </c>
      <c r="B152" t="s">
        <v>333</v>
      </c>
      <c r="C152" t="s">
        <v>139</v>
      </c>
      <c r="D152" t="s">
        <v>977</v>
      </c>
      <c r="E152">
        <v>85</v>
      </c>
      <c r="F152" t="s">
        <v>333</v>
      </c>
      <c r="G152" t="s">
        <v>737</v>
      </c>
    </row>
    <row r="153" spans="1:7">
      <c r="A153" s="17">
        <v>44982</v>
      </c>
      <c r="B153" t="s">
        <v>77</v>
      </c>
      <c r="C153" t="s">
        <v>22</v>
      </c>
      <c r="D153" t="s">
        <v>978</v>
      </c>
      <c r="E153">
        <v>63</v>
      </c>
      <c r="F153" t="s">
        <v>979</v>
      </c>
      <c r="G153" t="s">
        <v>772</v>
      </c>
    </row>
    <row r="154" spans="1:7">
      <c r="A154" s="17">
        <v>44982</v>
      </c>
      <c r="B154" t="s">
        <v>238</v>
      </c>
      <c r="C154" t="s">
        <v>350</v>
      </c>
      <c r="D154" t="s">
        <v>980</v>
      </c>
      <c r="E154">
        <v>68</v>
      </c>
      <c r="F154" t="s">
        <v>981</v>
      </c>
      <c r="G154" t="s">
        <v>750</v>
      </c>
    </row>
    <row r="155" spans="1:7">
      <c r="A155" s="17">
        <v>44982</v>
      </c>
      <c r="B155" t="s">
        <v>381</v>
      </c>
      <c r="C155" t="s">
        <v>379</v>
      </c>
      <c r="D155" t="s">
        <v>982</v>
      </c>
      <c r="E155">
        <v>70</v>
      </c>
      <c r="F155" t="s">
        <v>983</v>
      </c>
      <c r="G155" t="s">
        <v>737</v>
      </c>
    </row>
    <row r="156" spans="1:7">
      <c r="A156" s="17">
        <v>44982</v>
      </c>
      <c r="B156" t="s">
        <v>50</v>
      </c>
      <c r="C156" t="s">
        <v>56</v>
      </c>
      <c r="D156" t="s">
        <v>810</v>
      </c>
      <c r="E156">
        <v>68</v>
      </c>
      <c r="F156" t="s">
        <v>812</v>
      </c>
      <c r="G156" t="s">
        <v>711</v>
      </c>
    </row>
    <row r="157" spans="1:7">
      <c r="A157" s="17">
        <v>44982</v>
      </c>
      <c r="B157" t="s">
        <v>155</v>
      </c>
      <c r="C157" t="s">
        <v>99</v>
      </c>
      <c r="D157" t="s">
        <v>817</v>
      </c>
      <c r="E157">
        <v>69</v>
      </c>
      <c r="F157" t="s">
        <v>816</v>
      </c>
      <c r="G157" t="s">
        <v>803</v>
      </c>
    </row>
    <row r="158" spans="1:7">
      <c r="A158" s="17">
        <v>44982</v>
      </c>
      <c r="B158" t="s">
        <v>69</v>
      </c>
      <c r="C158" t="s">
        <v>52</v>
      </c>
      <c r="D158" t="s">
        <v>811</v>
      </c>
      <c r="E158">
        <v>88</v>
      </c>
      <c r="F158" t="s">
        <v>813</v>
      </c>
      <c r="G158" t="s">
        <v>746</v>
      </c>
    </row>
    <row r="159" spans="1:7">
      <c r="A159" s="17">
        <v>44982</v>
      </c>
      <c r="B159" t="s">
        <v>90</v>
      </c>
      <c r="C159" t="s">
        <v>88</v>
      </c>
      <c r="D159" t="s">
        <v>984</v>
      </c>
      <c r="E159">
        <v>78</v>
      </c>
      <c r="F159" t="s">
        <v>985</v>
      </c>
      <c r="G159" t="s">
        <v>769</v>
      </c>
    </row>
    <row r="160" spans="1:7">
      <c r="A160" s="17">
        <v>44982</v>
      </c>
      <c r="B160" t="s">
        <v>298</v>
      </c>
      <c r="C160" t="s">
        <v>347</v>
      </c>
      <c r="D160" t="s">
        <v>986</v>
      </c>
      <c r="E160">
        <v>76</v>
      </c>
      <c r="F160" t="s">
        <v>987</v>
      </c>
      <c r="G160" t="s">
        <v>737</v>
      </c>
    </row>
    <row r="161" spans="1:7">
      <c r="A161" s="17">
        <v>44982</v>
      </c>
      <c r="B161" t="s">
        <v>372</v>
      </c>
      <c r="C161" t="s">
        <v>92</v>
      </c>
      <c r="D161" t="s">
        <v>988</v>
      </c>
      <c r="E161">
        <v>93</v>
      </c>
      <c r="F161" t="s">
        <v>989</v>
      </c>
      <c r="G161" t="s">
        <v>814</v>
      </c>
    </row>
    <row r="162" spans="1:7">
      <c r="A162" s="17">
        <v>44982</v>
      </c>
      <c r="B162" t="s">
        <v>91</v>
      </c>
      <c r="C162" t="s">
        <v>95</v>
      </c>
      <c r="D162" t="s">
        <v>990</v>
      </c>
      <c r="E162">
        <v>93</v>
      </c>
      <c r="F162" t="s">
        <v>991</v>
      </c>
      <c r="G162" t="s">
        <v>839</v>
      </c>
    </row>
    <row r="163" spans="1:7">
      <c r="A163" s="17">
        <v>44982</v>
      </c>
      <c r="B163" t="s">
        <v>113</v>
      </c>
      <c r="C163" t="s">
        <v>93</v>
      </c>
      <c r="D163" t="s">
        <v>992</v>
      </c>
      <c r="E163">
        <v>75</v>
      </c>
      <c r="F163" t="s">
        <v>993</v>
      </c>
      <c r="G163" t="s">
        <v>737</v>
      </c>
    </row>
    <row r="164" spans="1:7">
      <c r="A164" s="17">
        <v>44982</v>
      </c>
      <c r="B164" t="s">
        <v>96</v>
      </c>
      <c r="C164" t="s">
        <v>98</v>
      </c>
      <c r="D164" t="s">
        <v>994</v>
      </c>
      <c r="E164">
        <v>97</v>
      </c>
      <c r="F164" t="s">
        <v>995</v>
      </c>
      <c r="G164" t="s">
        <v>996</v>
      </c>
    </row>
    <row r="165" spans="1:7">
      <c r="A165" s="17">
        <v>44982</v>
      </c>
      <c r="B165" t="s">
        <v>151</v>
      </c>
      <c r="C165" t="s">
        <v>100</v>
      </c>
      <c r="D165" t="s">
        <v>836</v>
      </c>
      <c r="E165">
        <v>75</v>
      </c>
      <c r="F165" t="s">
        <v>837</v>
      </c>
      <c r="G165" t="s">
        <v>830</v>
      </c>
    </row>
    <row r="166" spans="1:7">
      <c r="A166" s="17">
        <v>44982</v>
      </c>
      <c r="B166" t="s">
        <v>310</v>
      </c>
      <c r="C166" t="s">
        <v>308</v>
      </c>
      <c r="D166" t="s">
        <v>721</v>
      </c>
      <c r="E166">
        <v>83</v>
      </c>
      <c r="F166" t="s">
        <v>718</v>
      </c>
      <c r="G166" t="s">
        <v>997</v>
      </c>
    </row>
    <row r="167" spans="1:7">
      <c r="A167" s="17">
        <v>44982</v>
      </c>
      <c r="B167" t="s">
        <v>259</v>
      </c>
      <c r="C167" t="s">
        <v>256</v>
      </c>
      <c r="D167" t="s">
        <v>998</v>
      </c>
      <c r="E167">
        <v>63</v>
      </c>
      <c r="F167" t="s">
        <v>999</v>
      </c>
      <c r="G167" t="s">
        <v>703</v>
      </c>
    </row>
    <row r="168" spans="1:7">
      <c r="A168" s="17">
        <v>44982</v>
      </c>
      <c r="B168" t="s">
        <v>388</v>
      </c>
      <c r="C168" t="s">
        <v>232</v>
      </c>
      <c r="D168" t="s">
        <v>1000</v>
      </c>
      <c r="E168">
        <v>92</v>
      </c>
      <c r="F168" t="s">
        <v>749</v>
      </c>
      <c r="G168" t="s">
        <v>803</v>
      </c>
    </row>
    <row r="169" spans="1:7">
      <c r="A169" s="17">
        <v>44982</v>
      </c>
      <c r="B169" t="s">
        <v>87</v>
      </c>
      <c r="C169" t="s">
        <v>161</v>
      </c>
      <c r="D169" t="s">
        <v>1001</v>
      </c>
      <c r="E169">
        <v>79</v>
      </c>
      <c r="F169" t="s">
        <v>1002</v>
      </c>
      <c r="G169" t="s">
        <v>769</v>
      </c>
    </row>
    <row r="170" spans="1:7">
      <c r="A170" s="17">
        <v>44982</v>
      </c>
      <c r="B170" t="s">
        <v>282</v>
      </c>
      <c r="C170" t="s">
        <v>108</v>
      </c>
      <c r="D170" t="s">
        <v>767</v>
      </c>
      <c r="E170">
        <v>79</v>
      </c>
      <c r="F170" t="s">
        <v>765</v>
      </c>
      <c r="G170" t="s">
        <v>717</v>
      </c>
    </row>
    <row r="171" spans="1:7">
      <c r="A171" s="17">
        <v>44982</v>
      </c>
      <c r="B171" t="s">
        <v>369</v>
      </c>
      <c r="C171" t="s">
        <v>35</v>
      </c>
      <c r="D171" t="s">
        <v>1003</v>
      </c>
      <c r="E171">
        <v>72</v>
      </c>
      <c r="F171" t="s">
        <v>1004</v>
      </c>
      <c r="G171" t="s">
        <v>714</v>
      </c>
    </row>
    <row r="172" spans="1:7">
      <c r="A172" s="17">
        <v>44982</v>
      </c>
      <c r="B172" t="s">
        <v>143</v>
      </c>
      <c r="C172" t="s">
        <v>168</v>
      </c>
      <c r="D172" t="s">
        <v>729</v>
      </c>
      <c r="E172">
        <v>78</v>
      </c>
      <c r="F172" t="s">
        <v>727</v>
      </c>
      <c r="G172" t="s">
        <v>714</v>
      </c>
    </row>
    <row r="173" spans="1:7">
      <c r="A173" s="17">
        <v>44982</v>
      </c>
      <c r="B173" t="s">
        <v>290</v>
      </c>
      <c r="C173" t="s">
        <v>17</v>
      </c>
      <c r="D173" t="s">
        <v>1005</v>
      </c>
      <c r="E173">
        <v>99</v>
      </c>
      <c r="F173" t="s">
        <v>745</v>
      </c>
      <c r="G173" t="s">
        <v>912</v>
      </c>
    </row>
    <row r="174" spans="1:7">
      <c r="A174" s="17">
        <v>44982</v>
      </c>
      <c r="B174" t="s">
        <v>105</v>
      </c>
      <c r="C174" t="s">
        <v>180</v>
      </c>
      <c r="D174" t="s">
        <v>1006</v>
      </c>
      <c r="E174">
        <v>83</v>
      </c>
      <c r="F174" t="s">
        <v>1007</v>
      </c>
      <c r="G174" t="s">
        <v>769</v>
      </c>
    </row>
    <row r="175" spans="1:7">
      <c r="A175" s="17">
        <v>44982</v>
      </c>
      <c r="B175" t="s">
        <v>137</v>
      </c>
      <c r="C175" t="s">
        <v>118</v>
      </c>
      <c r="D175" t="s">
        <v>1008</v>
      </c>
      <c r="E175">
        <v>64</v>
      </c>
      <c r="F175" t="s">
        <v>1009</v>
      </c>
      <c r="G175" t="s">
        <v>703</v>
      </c>
    </row>
    <row r="176" spans="1:7">
      <c r="A176" s="17">
        <v>44982</v>
      </c>
      <c r="B176" t="s">
        <v>194</v>
      </c>
      <c r="C176" t="s">
        <v>292</v>
      </c>
      <c r="D176" t="s">
        <v>1010</v>
      </c>
      <c r="E176">
        <v>88</v>
      </c>
      <c r="F176" t="s">
        <v>756</v>
      </c>
      <c r="G176" t="s">
        <v>782</v>
      </c>
    </row>
    <row r="177" spans="1:7">
      <c r="A177" s="17">
        <v>44982</v>
      </c>
      <c r="B177" t="s">
        <v>72</v>
      </c>
      <c r="C177" t="s">
        <v>407</v>
      </c>
      <c r="D177" t="s">
        <v>758</v>
      </c>
      <c r="E177">
        <v>81</v>
      </c>
      <c r="F177" t="s">
        <v>1011</v>
      </c>
      <c r="G177" t="s">
        <v>772</v>
      </c>
    </row>
    <row r="178" spans="1:7">
      <c r="A178" s="17">
        <v>44982</v>
      </c>
      <c r="B178" t="s">
        <v>273</v>
      </c>
      <c r="C178" t="s">
        <v>319</v>
      </c>
      <c r="D178" t="s">
        <v>1012</v>
      </c>
      <c r="E178">
        <v>92</v>
      </c>
      <c r="F178" t="s">
        <v>760</v>
      </c>
      <c r="G178" t="s">
        <v>1013</v>
      </c>
    </row>
    <row r="179" spans="1:7">
      <c r="A179" s="17">
        <v>44982</v>
      </c>
      <c r="B179" t="s">
        <v>323</v>
      </c>
      <c r="C179" t="s">
        <v>326</v>
      </c>
      <c r="D179" t="s">
        <v>1014</v>
      </c>
      <c r="E179">
        <v>74</v>
      </c>
      <c r="F179" t="s">
        <v>759</v>
      </c>
      <c r="G179" t="s">
        <v>717</v>
      </c>
    </row>
    <row r="180" spans="1:7">
      <c r="A180" s="17">
        <v>44982</v>
      </c>
      <c r="B180" t="s">
        <v>146</v>
      </c>
      <c r="C180" t="s">
        <v>145</v>
      </c>
      <c r="D180" t="s">
        <v>1015</v>
      </c>
      <c r="E180">
        <v>58</v>
      </c>
      <c r="F180" t="s">
        <v>1016</v>
      </c>
      <c r="G180" t="s">
        <v>916</v>
      </c>
    </row>
    <row r="181" spans="1:7">
      <c r="A181" s="17">
        <v>44982</v>
      </c>
      <c r="B181" t="s">
        <v>188</v>
      </c>
      <c r="C181" t="s">
        <v>203</v>
      </c>
      <c r="D181" t="s">
        <v>833</v>
      </c>
      <c r="E181">
        <v>91</v>
      </c>
      <c r="F181" t="s">
        <v>841</v>
      </c>
      <c r="G181" t="s">
        <v>814</v>
      </c>
    </row>
    <row r="182" spans="1:7">
      <c r="A182" s="17">
        <v>44982</v>
      </c>
      <c r="B182" t="s">
        <v>127</v>
      </c>
      <c r="C182" t="s">
        <v>54</v>
      </c>
      <c r="D182" t="s">
        <v>835</v>
      </c>
      <c r="E182">
        <v>71</v>
      </c>
      <c r="F182" t="s">
        <v>838</v>
      </c>
      <c r="G182" t="s">
        <v>717</v>
      </c>
    </row>
    <row r="183" spans="1:7">
      <c r="A183" s="17">
        <v>44982</v>
      </c>
      <c r="B183" t="s">
        <v>150</v>
      </c>
      <c r="C183" t="s">
        <v>156</v>
      </c>
      <c r="D183" t="s">
        <v>1017</v>
      </c>
      <c r="E183">
        <v>78</v>
      </c>
      <c r="F183" t="s">
        <v>1018</v>
      </c>
      <c r="G183" t="s">
        <v>805</v>
      </c>
    </row>
    <row r="184" spans="1:7">
      <c r="A184" s="17">
        <v>44982</v>
      </c>
      <c r="B184" t="s">
        <v>254</v>
      </c>
      <c r="C184" t="s">
        <v>306</v>
      </c>
      <c r="D184" t="s">
        <v>1019</v>
      </c>
      <c r="E184">
        <v>71</v>
      </c>
      <c r="F184" t="s">
        <v>254</v>
      </c>
      <c r="G184" t="s">
        <v>743</v>
      </c>
    </row>
    <row r="185" spans="1:7">
      <c r="A185" s="17">
        <v>44982</v>
      </c>
      <c r="B185" t="s">
        <v>128</v>
      </c>
      <c r="C185" t="s">
        <v>152</v>
      </c>
      <c r="D185" t="s">
        <v>1020</v>
      </c>
      <c r="E185">
        <v>55</v>
      </c>
      <c r="F185" t="s">
        <v>1021</v>
      </c>
      <c r="G185" t="s">
        <v>911</v>
      </c>
    </row>
    <row r="186" spans="1:7">
      <c r="A186" s="17">
        <v>44982</v>
      </c>
      <c r="B186" t="s">
        <v>265</v>
      </c>
      <c r="C186" t="s">
        <v>311</v>
      </c>
      <c r="D186" t="s">
        <v>748</v>
      </c>
      <c r="E186">
        <v>66</v>
      </c>
      <c r="F186" t="s">
        <v>1022</v>
      </c>
      <c r="G186" t="s">
        <v>750</v>
      </c>
    </row>
    <row r="187" spans="1:7">
      <c r="A187" s="17">
        <v>44982</v>
      </c>
      <c r="B187" t="s">
        <v>229</v>
      </c>
      <c r="C187" t="s">
        <v>383</v>
      </c>
      <c r="D187" t="s">
        <v>755</v>
      </c>
      <c r="E187">
        <v>82</v>
      </c>
      <c r="F187" t="s">
        <v>229</v>
      </c>
      <c r="G187" t="s">
        <v>708</v>
      </c>
    </row>
    <row r="188" spans="1:7">
      <c r="A188" s="17">
        <v>44982</v>
      </c>
      <c r="B188" t="s">
        <v>413</v>
      </c>
      <c r="C188" t="s">
        <v>132</v>
      </c>
      <c r="D188" t="s">
        <v>1023</v>
      </c>
      <c r="E188">
        <v>76</v>
      </c>
      <c r="F188" t="s">
        <v>1024</v>
      </c>
      <c r="G188" t="s">
        <v>750</v>
      </c>
    </row>
    <row r="189" spans="1:7">
      <c r="A189" s="17">
        <v>44982</v>
      </c>
      <c r="B189" t="s">
        <v>66</v>
      </c>
      <c r="C189" t="s">
        <v>65</v>
      </c>
      <c r="D189" t="s">
        <v>66</v>
      </c>
      <c r="E189">
        <v>95</v>
      </c>
      <c r="F189" t="s">
        <v>1025</v>
      </c>
      <c r="G189" t="s">
        <v>1026</v>
      </c>
    </row>
    <row r="190" spans="1:7">
      <c r="A190" s="17">
        <v>44982</v>
      </c>
      <c r="B190" t="s">
        <v>106</v>
      </c>
      <c r="C190" t="s">
        <v>162</v>
      </c>
      <c r="D190" t="s">
        <v>1027</v>
      </c>
      <c r="E190">
        <v>84</v>
      </c>
      <c r="F190" t="s">
        <v>1028</v>
      </c>
      <c r="G190" t="s">
        <v>872</v>
      </c>
    </row>
    <row r="191" spans="1:7">
      <c r="A191" s="17">
        <v>44982</v>
      </c>
      <c r="B191" t="s">
        <v>293</v>
      </c>
      <c r="C191" t="s">
        <v>294</v>
      </c>
      <c r="D191" t="s">
        <v>797</v>
      </c>
      <c r="E191">
        <v>74</v>
      </c>
      <c r="F191" t="s">
        <v>709</v>
      </c>
      <c r="G191" t="s">
        <v>708</v>
      </c>
    </row>
    <row r="192" spans="1:7">
      <c r="A192" s="17">
        <v>44982</v>
      </c>
      <c r="B192" t="s">
        <v>182</v>
      </c>
      <c r="C192" t="s">
        <v>164</v>
      </c>
      <c r="D192" t="s">
        <v>1029</v>
      </c>
      <c r="E192">
        <v>66</v>
      </c>
      <c r="F192" t="s">
        <v>1030</v>
      </c>
      <c r="G192" t="s">
        <v>772</v>
      </c>
    </row>
    <row r="193" spans="1:7">
      <c r="A193" s="17">
        <v>44982</v>
      </c>
      <c r="B193" t="s">
        <v>23</v>
      </c>
      <c r="C193" t="s">
        <v>258</v>
      </c>
      <c r="D193" t="s">
        <v>1031</v>
      </c>
      <c r="E193">
        <v>86</v>
      </c>
      <c r="F193" t="s">
        <v>1032</v>
      </c>
      <c r="G193" t="s">
        <v>805</v>
      </c>
    </row>
    <row r="194" spans="1:7">
      <c r="A194" s="17">
        <v>44982</v>
      </c>
      <c r="B194" t="s">
        <v>279</v>
      </c>
      <c r="C194" t="s">
        <v>276</v>
      </c>
      <c r="D194" t="s">
        <v>773</v>
      </c>
      <c r="E194">
        <v>81</v>
      </c>
      <c r="F194" t="s">
        <v>771</v>
      </c>
      <c r="G194" t="s">
        <v>725</v>
      </c>
    </row>
    <row r="195" spans="1:7">
      <c r="A195" s="17">
        <v>44982</v>
      </c>
      <c r="B195" t="s">
        <v>142</v>
      </c>
      <c r="C195" t="s">
        <v>206</v>
      </c>
      <c r="D195" t="s">
        <v>1033</v>
      </c>
      <c r="E195">
        <v>81</v>
      </c>
      <c r="F195" t="s">
        <v>1034</v>
      </c>
      <c r="G195" t="s">
        <v>997</v>
      </c>
    </row>
    <row r="196" spans="1:7">
      <c r="A196" s="17">
        <v>44982</v>
      </c>
      <c r="B196" t="s">
        <v>170</v>
      </c>
      <c r="C196" t="s">
        <v>334</v>
      </c>
      <c r="D196" t="s">
        <v>1035</v>
      </c>
      <c r="E196">
        <v>93</v>
      </c>
      <c r="F196" t="s">
        <v>724</v>
      </c>
      <c r="G196" t="s">
        <v>872</v>
      </c>
    </row>
    <row r="197" spans="1:7">
      <c r="A197" s="17">
        <v>44982</v>
      </c>
      <c r="B197" t="s">
        <v>78</v>
      </c>
      <c r="C197" t="s">
        <v>358</v>
      </c>
      <c r="D197" t="s">
        <v>1036</v>
      </c>
      <c r="E197">
        <v>57</v>
      </c>
      <c r="F197" t="s">
        <v>1037</v>
      </c>
      <c r="G197" t="s">
        <v>761</v>
      </c>
    </row>
    <row r="198" spans="1:7">
      <c r="A198" s="17">
        <v>44982</v>
      </c>
      <c r="B198" t="s">
        <v>353</v>
      </c>
      <c r="C198" t="s">
        <v>79</v>
      </c>
      <c r="D198" t="s">
        <v>1038</v>
      </c>
      <c r="E198">
        <v>70</v>
      </c>
      <c r="F198" t="s">
        <v>1039</v>
      </c>
      <c r="G198" t="s">
        <v>789</v>
      </c>
    </row>
    <row r="199" spans="1:7">
      <c r="A199" s="17">
        <v>44982</v>
      </c>
      <c r="B199" t="s">
        <v>378</v>
      </c>
      <c r="C199" t="s">
        <v>147</v>
      </c>
      <c r="D199" t="s">
        <v>1040</v>
      </c>
      <c r="E199">
        <v>71</v>
      </c>
      <c r="F199" t="s">
        <v>1041</v>
      </c>
      <c r="G199" t="s">
        <v>725</v>
      </c>
    </row>
    <row r="200" spans="1:7">
      <c r="A200" s="17">
        <v>44982</v>
      </c>
      <c r="B200" t="s">
        <v>207</v>
      </c>
      <c r="C200" t="s">
        <v>179</v>
      </c>
      <c r="D200" t="s">
        <v>207</v>
      </c>
      <c r="E200">
        <v>62</v>
      </c>
      <c r="F200" t="s">
        <v>1042</v>
      </c>
      <c r="G200" t="s">
        <v>884</v>
      </c>
    </row>
    <row r="201" spans="1:7">
      <c r="A201" s="17">
        <v>44982</v>
      </c>
      <c r="B201" t="s">
        <v>125</v>
      </c>
      <c r="C201" t="s">
        <v>21</v>
      </c>
      <c r="D201" t="s">
        <v>741</v>
      </c>
      <c r="E201">
        <v>81</v>
      </c>
      <c r="F201" t="s">
        <v>787</v>
      </c>
      <c r="G201" t="s">
        <v>764</v>
      </c>
    </row>
    <row r="202" spans="1:7">
      <c r="A202" s="17">
        <v>44982</v>
      </c>
      <c r="B202" t="s">
        <v>68</v>
      </c>
      <c r="C202" t="s">
        <v>160</v>
      </c>
      <c r="D202" t="s">
        <v>68</v>
      </c>
      <c r="E202">
        <v>72</v>
      </c>
      <c r="F202" t="s">
        <v>1043</v>
      </c>
      <c r="G202" t="s">
        <v>711</v>
      </c>
    </row>
    <row r="203" spans="1:7">
      <c r="A203" s="17">
        <v>44982</v>
      </c>
      <c r="B203" t="s">
        <v>211</v>
      </c>
      <c r="C203" t="s">
        <v>117</v>
      </c>
      <c r="D203" t="s">
        <v>1044</v>
      </c>
      <c r="E203">
        <v>99</v>
      </c>
      <c r="F203" t="s">
        <v>784</v>
      </c>
      <c r="G203" t="s">
        <v>1045</v>
      </c>
    </row>
    <row r="204" spans="1:7">
      <c r="A204" s="17">
        <v>44982</v>
      </c>
      <c r="B204" t="s">
        <v>370</v>
      </c>
      <c r="C204" t="s">
        <v>352</v>
      </c>
      <c r="D204" t="s">
        <v>1046</v>
      </c>
      <c r="E204">
        <v>82</v>
      </c>
      <c r="F204" t="s">
        <v>1047</v>
      </c>
      <c r="G204" t="s">
        <v>734</v>
      </c>
    </row>
    <row r="205" spans="1:7">
      <c r="A205" s="17">
        <v>44982</v>
      </c>
      <c r="B205" t="s">
        <v>172</v>
      </c>
      <c r="C205" t="s">
        <v>171</v>
      </c>
      <c r="D205" t="s">
        <v>1048</v>
      </c>
      <c r="E205">
        <v>81</v>
      </c>
      <c r="F205" t="s">
        <v>1049</v>
      </c>
      <c r="G205" t="s">
        <v>782</v>
      </c>
    </row>
    <row r="206" spans="1:7">
      <c r="A206" s="17">
        <v>44982</v>
      </c>
      <c r="B206" t="s">
        <v>83</v>
      </c>
      <c r="C206" t="s">
        <v>189</v>
      </c>
      <c r="D206" t="s">
        <v>825</v>
      </c>
      <c r="E206">
        <v>71</v>
      </c>
      <c r="F206" t="s">
        <v>834</v>
      </c>
      <c r="G206" t="s">
        <v>697</v>
      </c>
    </row>
    <row r="207" spans="1:7">
      <c r="A207" s="17">
        <v>44982</v>
      </c>
      <c r="B207" t="s">
        <v>43</v>
      </c>
      <c r="C207" t="s">
        <v>271</v>
      </c>
      <c r="D207" t="s">
        <v>713</v>
      </c>
      <c r="E207">
        <v>82</v>
      </c>
      <c r="F207" t="s">
        <v>43</v>
      </c>
      <c r="G207" t="s">
        <v>717</v>
      </c>
    </row>
    <row r="208" spans="1:7">
      <c r="A208" s="17">
        <v>44982</v>
      </c>
      <c r="B208" t="s">
        <v>201</v>
      </c>
      <c r="C208" t="s">
        <v>204</v>
      </c>
      <c r="D208" t="s">
        <v>831</v>
      </c>
      <c r="E208">
        <v>74</v>
      </c>
      <c r="F208" t="s">
        <v>840</v>
      </c>
      <c r="G208" t="s">
        <v>782</v>
      </c>
    </row>
    <row r="209" spans="1:7">
      <c r="A209" s="17">
        <v>44982</v>
      </c>
      <c r="B209" t="s">
        <v>190</v>
      </c>
      <c r="C209" t="s">
        <v>202</v>
      </c>
      <c r="D209" t="s">
        <v>821</v>
      </c>
      <c r="E209">
        <v>67</v>
      </c>
      <c r="F209" t="s">
        <v>832</v>
      </c>
      <c r="G209" t="s">
        <v>761</v>
      </c>
    </row>
    <row r="210" spans="1:7">
      <c r="A210" s="17">
        <v>44982</v>
      </c>
      <c r="B210" t="s">
        <v>217</v>
      </c>
      <c r="C210" t="s">
        <v>255</v>
      </c>
      <c r="D210" t="s">
        <v>1050</v>
      </c>
      <c r="E210">
        <v>69</v>
      </c>
      <c r="F210" t="s">
        <v>1051</v>
      </c>
      <c r="G210" t="s">
        <v>743</v>
      </c>
    </row>
    <row r="211" spans="1:7">
      <c r="A211" s="17">
        <v>44982</v>
      </c>
      <c r="B211" t="s">
        <v>184</v>
      </c>
      <c r="C211" t="s">
        <v>377</v>
      </c>
      <c r="D211" t="s">
        <v>1052</v>
      </c>
      <c r="E211">
        <v>81</v>
      </c>
      <c r="F211" t="s">
        <v>1053</v>
      </c>
      <c r="G211" t="s">
        <v>697</v>
      </c>
    </row>
    <row r="212" spans="1:7">
      <c r="A212" s="17">
        <v>44982</v>
      </c>
      <c r="B212" t="s">
        <v>187</v>
      </c>
      <c r="C212" t="s">
        <v>186</v>
      </c>
      <c r="D212" t="s">
        <v>186</v>
      </c>
      <c r="E212">
        <v>87</v>
      </c>
      <c r="F212" t="s">
        <v>1054</v>
      </c>
      <c r="G212" t="s">
        <v>714</v>
      </c>
    </row>
    <row r="213" spans="1:7">
      <c r="A213" s="17">
        <v>44982</v>
      </c>
      <c r="B213" t="s">
        <v>214</v>
      </c>
      <c r="C213" t="s">
        <v>148</v>
      </c>
      <c r="D213" t="s">
        <v>1055</v>
      </c>
      <c r="E213">
        <v>87</v>
      </c>
      <c r="F213" t="s">
        <v>1056</v>
      </c>
      <c r="G213" t="s">
        <v>830</v>
      </c>
    </row>
    <row r="214" spans="1:7">
      <c r="A214" s="17">
        <v>44982</v>
      </c>
      <c r="B214" t="s">
        <v>380</v>
      </c>
      <c r="C214" t="s">
        <v>81</v>
      </c>
      <c r="D214" t="s">
        <v>1057</v>
      </c>
      <c r="E214">
        <v>72</v>
      </c>
      <c r="F214" t="s">
        <v>1058</v>
      </c>
      <c r="G214" t="s">
        <v>743</v>
      </c>
    </row>
    <row r="215" spans="1:7">
      <c r="A215" s="17">
        <v>44982</v>
      </c>
      <c r="B215" t="s">
        <v>376</v>
      </c>
      <c r="C215" t="s">
        <v>141</v>
      </c>
      <c r="D215" t="s">
        <v>1059</v>
      </c>
      <c r="E215">
        <v>75</v>
      </c>
      <c r="F215" t="s">
        <v>1060</v>
      </c>
      <c r="G215" t="s">
        <v>743</v>
      </c>
    </row>
    <row r="216" spans="1:7">
      <c r="A216" s="17">
        <v>44981</v>
      </c>
      <c r="B216" t="s">
        <v>386</v>
      </c>
      <c r="C216" t="s">
        <v>46</v>
      </c>
      <c r="D216" t="s">
        <v>1061</v>
      </c>
      <c r="E216">
        <v>82</v>
      </c>
      <c r="F216" t="s">
        <v>781</v>
      </c>
      <c r="G216" t="s">
        <v>711</v>
      </c>
    </row>
    <row r="217" spans="1:7">
      <c r="A217" s="17">
        <v>44981</v>
      </c>
      <c r="B217" t="s">
        <v>242</v>
      </c>
      <c r="C217" t="s">
        <v>246</v>
      </c>
      <c r="D217" t="s">
        <v>867</v>
      </c>
      <c r="E217">
        <v>69</v>
      </c>
      <c r="F217" t="s">
        <v>856</v>
      </c>
      <c r="G217" t="s">
        <v>737</v>
      </c>
    </row>
    <row r="218" spans="1:7">
      <c r="A218" s="17">
        <v>44981</v>
      </c>
      <c r="B218" t="s">
        <v>241</v>
      </c>
      <c r="C218" t="s">
        <v>243</v>
      </c>
      <c r="D218" t="s">
        <v>854</v>
      </c>
      <c r="E218">
        <v>76</v>
      </c>
      <c r="F218" t="s">
        <v>858</v>
      </c>
      <c r="G218" t="s">
        <v>708</v>
      </c>
    </row>
    <row r="219" spans="1:7">
      <c r="A219" s="17">
        <v>44981</v>
      </c>
      <c r="B219" t="s">
        <v>420</v>
      </c>
      <c r="C219" t="s">
        <v>250</v>
      </c>
      <c r="D219" t="s">
        <v>855</v>
      </c>
      <c r="E219">
        <v>80</v>
      </c>
      <c r="F219" t="s">
        <v>866</v>
      </c>
      <c r="G219" t="s">
        <v>708</v>
      </c>
    </row>
    <row r="220" spans="1:7">
      <c r="A220" s="17">
        <v>44981</v>
      </c>
      <c r="B220" t="s">
        <v>249</v>
      </c>
      <c r="C220" t="s">
        <v>245</v>
      </c>
      <c r="D220" t="s">
        <v>1062</v>
      </c>
      <c r="E220">
        <v>81</v>
      </c>
      <c r="F220" t="s">
        <v>868</v>
      </c>
      <c r="G220" t="s">
        <v>750</v>
      </c>
    </row>
    <row r="221" spans="1:7">
      <c r="A221" s="17">
        <v>44981</v>
      </c>
      <c r="B221" t="s">
        <v>429</v>
      </c>
      <c r="C221" t="s">
        <v>247</v>
      </c>
      <c r="D221" t="s">
        <v>857</v>
      </c>
      <c r="E221">
        <v>66</v>
      </c>
      <c r="F221" t="s">
        <v>853</v>
      </c>
      <c r="G221" t="s">
        <v>761</v>
      </c>
    </row>
    <row r="222" spans="1:7">
      <c r="A222" s="17">
        <v>44981</v>
      </c>
      <c r="B222" t="s">
        <v>320</v>
      </c>
      <c r="C222" t="s">
        <v>324</v>
      </c>
      <c r="D222" t="s">
        <v>324</v>
      </c>
      <c r="E222">
        <v>73</v>
      </c>
      <c r="F222" t="s">
        <v>1063</v>
      </c>
      <c r="G222" t="s">
        <v>750</v>
      </c>
    </row>
    <row r="223" spans="1:7">
      <c r="A223" s="17">
        <v>44981</v>
      </c>
      <c r="B223" t="s">
        <v>24</v>
      </c>
      <c r="C223" t="s">
        <v>166</v>
      </c>
      <c r="D223" t="s">
        <v>1064</v>
      </c>
      <c r="E223">
        <v>71</v>
      </c>
      <c r="F223" t="s">
        <v>1065</v>
      </c>
      <c r="G223" t="s">
        <v>743</v>
      </c>
    </row>
    <row r="224" spans="1:7">
      <c r="A224" s="17">
        <v>44981</v>
      </c>
      <c r="B224" t="s">
        <v>165</v>
      </c>
      <c r="C224" t="s">
        <v>31</v>
      </c>
      <c r="D224" t="s">
        <v>1066</v>
      </c>
      <c r="E224">
        <v>73</v>
      </c>
      <c r="F224" t="s">
        <v>1067</v>
      </c>
      <c r="G224" t="s">
        <v>725</v>
      </c>
    </row>
    <row r="225" spans="1:7">
      <c r="A225" s="17">
        <v>44981</v>
      </c>
      <c r="B225" t="s">
        <v>115</v>
      </c>
      <c r="C225" t="s">
        <v>373</v>
      </c>
      <c r="D225" t="s">
        <v>804</v>
      </c>
      <c r="E225">
        <v>79</v>
      </c>
      <c r="F225" t="s">
        <v>731</v>
      </c>
      <c r="G225" t="s">
        <v>743</v>
      </c>
    </row>
    <row r="226" spans="1:7">
      <c r="A226" s="17">
        <v>44981</v>
      </c>
      <c r="B226" t="s">
        <v>85</v>
      </c>
      <c r="C226" t="s">
        <v>364</v>
      </c>
      <c r="D226" t="s">
        <v>732</v>
      </c>
      <c r="E226">
        <v>56</v>
      </c>
      <c r="F226" t="s">
        <v>1068</v>
      </c>
      <c r="G226" t="s">
        <v>916</v>
      </c>
    </row>
    <row r="227" spans="1:7">
      <c r="A227" s="17">
        <v>44981</v>
      </c>
      <c r="B227" t="s">
        <v>363</v>
      </c>
      <c r="C227" t="s">
        <v>366</v>
      </c>
      <c r="D227" t="s">
        <v>730</v>
      </c>
      <c r="E227">
        <v>73</v>
      </c>
      <c r="F227" t="s">
        <v>736</v>
      </c>
      <c r="G227" t="s">
        <v>761</v>
      </c>
    </row>
    <row r="228" spans="1:7">
      <c r="A228" s="17">
        <v>44981</v>
      </c>
      <c r="B228" t="s">
        <v>86</v>
      </c>
      <c r="C228" t="s">
        <v>175</v>
      </c>
      <c r="D228" t="s">
        <v>802</v>
      </c>
      <c r="E228">
        <v>89</v>
      </c>
      <c r="F228" t="s">
        <v>1069</v>
      </c>
      <c r="G228" t="s">
        <v>830</v>
      </c>
    </row>
    <row r="229" spans="1:7">
      <c r="A229" s="17">
        <v>44981</v>
      </c>
      <c r="B229" t="s">
        <v>116</v>
      </c>
      <c r="C229" t="s">
        <v>365</v>
      </c>
      <c r="D229" t="s">
        <v>738</v>
      </c>
      <c r="E229">
        <v>98</v>
      </c>
      <c r="F229" t="s">
        <v>739</v>
      </c>
      <c r="G229" t="s">
        <v>1026</v>
      </c>
    </row>
    <row r="230" spans="1:7">
      <c r="A230" s="17">
        <v>44981</v>
      </c>
      <c r="B230" t="s">
        <v>375</v>
      </c>
      <c r="C230" t="s">
        <v>193</v>
      </c>
      <c r="D230" t="s">
        <v>1070</v>
      </c>
      <c r="E230">
        <v>92</v>
      </c>
      <c r="F230" t="s">
        <v>733</v>
      </c>
      <c r="G230" t="s">
        <v>775</v>
      </c>
    </row>
    <row r="231" spans="1:7">
      <c r="A231" s="17">
        <v>44981</v>
      </c>
      <c r="B231" t="s">
        <v>25</v>
      </c>
      <c r="C231" t="s">
        <v>109</v>
      </c>
      <c r="D231" t="s">
        <v>715</v>
      </c>
      <c r="E231">
        <v>64</v>
      </c>
      <c r="F231" t="s">
        <v>1071</v>
      </c>
      <c r="G231" t="s">
        <v>714</v>
      </c>
    </row>
    <row r="232" spans="1:7">
      <c r="A232" s="17">
        <v>44981</v>
      </c>
      <c r="B232" t="s">
        <v>351</v>
      </c>
      <c r="C232" t="s">
        <v>110</v>
      </c>
      <c r="D232" t="s">
        <v>1072</v>
      </c>
      <c r="E232">
        <v>95</v>
      </c>
      <c r="F232" t="s">
        <v>716</v>
      </c>
      <c r="G232" t="s">
        <v>805</v>
      </c>
    </row>
    <row r="233" spans="1:7">
      <c r="A233" s="17">
        <v>44981</v>
      </c>
      <c r="B233" t="s">
        <v>29</v>
      </c>
      <c r="C233" t="s">
        <v>112</v>
      </c>
      <c r="D233" t="s">
        <v>1073</v>
      </c>
      <c r="E233">
        <v>79</v>
      </c>
      <c r="F233" t="s">
        <v>778</v>
      </c>
      <c r="G233" t="s">
        <v>717</v>
      </c>
    </row>
    <row r="234" spans="1:7">
      <c r="A234" s="17">
        <v>44981</v>
      </c>
      <c r="B234" t="s">
        <v>30</v>
      </c>
      <c r="C234" t="s">
        <v>28</v>
      </c>
      <c r="D234" t="s">
        <v>1074</v>
      </c>
      <c r="E234">
        <v>90</v>
      </c>
      <c r="F234" t="s">
        <v>779</v>
      </c>
      <c r="G234" t="s">
        <v>717</v>
      </c>
    </row>
    <row r="235" spans="1:7">
      <c r="A235" s="17">
        <v>44981</v>
      </c>
      <c r="B235" t="s">
        <v>174</v>
      </c>
      <c r="C235" t="s">
        <v>192</v>
      </c>
      <c r="D235" t="s">
        <v>735</v>
      </c>
      <c r="E235">
        <v>72</v>
      </c>
      <c r="F235" t="s">
        <v>1075</v>
      </c>
      <c r="G235" t="s">
        <v>700</v>
      </c>
    </row>
    <row r="236" spans="1:7">
      <c r="A236" s="17">
        <v>44981</v>
      </c>
      <c r="B236" t="s">
        <v>74</v>
      </c>
      <c r="C236" t="s">
        <v>73</v>
      </c>
      <c r="D236" t="s">
        <v>798</v>
      </c>
      <c r="E236">
        <v>84</v>
      </c>
      <c r="F236" t="s">
        <v>828</v>
      </c>
      <c r="G236" t="s">
        <v>830</v>
      </c>
    </row>
    <row r="237" spans="1:7">
      <c r="A237" s="17">
        <v>44981</v>
      </c>
      <c r="B237" t="s">
        <v>138</v>
      </c>
      <c r="C237" t="s">
        <v>183</v>
      </c>
      <c r="D237" t="s">
        <v>1076</v>
      </c>
      <c r="E237">
        <v>65</v>
      </c>
      <c r="F237" t="s">
        <v>1077</v>
      </c>
      <c r="G237" t="s">
        <v>789</v>
      </c>
    </row>
    <row r="238" spans="1:7">
      <c r="A238" s="17">
        <v>44981</v>
      </c>
      <c r="B238" t="s">
        <v>368</v>
      </c>
      <c r="C238" t="s">
        <v>111</v>
      </c>
      <c r="D238" t="s">
        <v>1078</v>
      </c>
      <c r="E238">
        <v>74</v>
      </c>
      <c r="F238" t="s">
        <v>1079</v>
      </c>
      <c r="G238" t="s">
        <v>725</v>
      </c>
    </row>
    <row r="239" spans="1:7">
      <c r="A239" s="17">
        <v>44981</v>
      </c>
      <c r="B239" t="s">
        <v>210</v>
      </c>
      <c r="C239" t="s">
        <v>133</v>
      </c>
      <c r="D239" t="s">
        <v>133</v>
      </c>
      <c r="E239">
        <v>54</v>
      </c>
      <c r="F239" t="s">
        <v>1080</v>
      </c>
      <c r="G239" t="s">
        <v>761</v>
      </c>
    </row>
    <row r="240" spans="1:7">
      <c r="A240" s="17">
        <v>44981</v>
      </c>
      <c r="B240" t="s">
        <v>408</v>
      </c>
      <c r="C240" t="s">
        <v>134</v>
      </c>
      <c r="D240" t="s">
        <v>829</v>
      </c>
      <c r="E240">
        <v>60</v>
      </c>
      <c r="F240" t="s">
        <v>795</v>
      </c>
      <c r="G240" t="s">
        <v>700</v>
      </c>
    </row>
    <row r="241" spans="1:7">
      <c r="A241" s="17">
        <v>44980</v>
      </c>
      <c r="B241" t="s">
        <v>374</v>
      </c>
      <c r="C241" t="s">
        <v>179</v>
      </c>
      <c r="D241" t="s">
        <v>374</v>
      </c>
      <c r="E241">
        <v>78</v>
      </c>
      <c r="F241" t="s">
        <v>1042</v>
      </c>
      <c r="G241" t="s">
        <v>830</v>
      </c>
    </row>
    <row r="242" spans="1:7">
      <c r="A242" s="17">
        <v>44980</v>
      </c>
      <c r="B242" t="s">
        <v>377</v>
      </c>
      <c r="C242" t="s">
        <v>205</v>
      </c>
      <c r="D242" t="s">
        <v>901</v>
      </c>
      <c r="E242">
        <v>97</v>
      </c>
      <c r="F242" t="s">
        <v>1053</v>
      </c>
      <c r="G242" t="s">
        <v>782</v>
      </c>
    </row>
    <row r="243" spans="1:7">
      <c r="A243" s="17">
        <v>44980</v>
      </c>
      <c r="B243" t="s">
        <v>206</v>
      </c>
      <c r="C243" t="s">
        <v>185</v>
      </c>
      <c r="D243" t="s">
        <v>902</v>
      </c>
      <c r="E243">
        <v>83</v>
      </c>
      <c r="F243" t="s">
        <v>1033</v>
      </c>
      <c r="G243" t="s">
        <v>916</v>
      </c>
    </row>
    <row r="244" spans="1:7">
      <c r="A244" s="17">
        <v>44980</v>
      </c>
      <c r="B244" t="s">
        <v>316</v>
      </c>
      <c r="C244" t="s">
        <v>269</v>
      </c>
      <c r="D244" t="s">
        <v>848</v>
      </c>
      <c r="E244">
        <v>66</v>
      </c>
      <c r="F244" t="s">
        <v>846</v>
      </c>
      <c r="G244" t="s">
        <v>772</v>
      </c>
    </row>
    <row r="245" spans="1:7">
      <c r="A245" s="17">
        <v>44980</v>
      </c>
      <c r="B245" t="s">
        <v>33</v>
      </c>
      <c r="C245" t="s">
        <v>400</v>
      </c>
      <c r="D245" t="s">
        <v>945</v>
      </c>
      <c r="E245">
        <v>81</v>
      </c>
      <c r="F245" t="s">
        <v>946</v>
      </c>
      <c r="G245" t="s">
        <v>740</v>
      </c>
    </row>
    <row r="246" spans="1:7">
      <c r="A246" s="17">
        <v>44980</v>
      </c>
      <c r="B246" t="s">
        <v>384</v>
      </c>
      <c r="C246" t="s">
        <v>268</v>
      </c>
      <c r="D246" t="s">
        <v>888</v>
      </c>
      <c r="E246">
        <v>75</v>
      </c>
      <c r="F246" t="s">
        <v>847</v>
      </c>
      <c r="G246" t="s">
        <v>830</v>
      </c>
    </row>
    <row r="247" spans="1:7">
      <c r="A247" s="17">
        <v>44980</v>
      </c>
      <c r="B247" t="s">
        <v>227</v>
      </c>
      <c r="C247" t="s">
        <v>253</v>
      </c>
      <c r="D247" t="s">
        <v>860</v>
      </c>
      <c r="E247">
        <v>83</v>
      </c>
      <c r="F247" t="s">
        <v>875</v>
      </c>
      <c r="G247" t="s">
        <v>814</v>
      </c>
    </row>
    <row r="248" spans="1:7">
      <c r="A248" s="17">
        <v>44980</v>
      </c>
      <c r="B248" t="s">
        <v>66</v>
      </c>
      <c r="C248" t="s">
        <v>196</v>
      </c>
      <c r="D248" t="s">
        <v>933</v>
      </c>
      <c r="E248">
        <v>106</v>
      </c>
      <c r="F248" t="s">
        <v>66</v>
      </c>
      <c r="G248" t="s">
        <v>737</v>
      </c>
    </row>
    <row r="249" spans="1:7">
      <c r="A249" s="17">
        <v>44980</v>
      </c>
      <c r="B249" t="s">
        <v>197</v>
      </c>
      <c r="C249" t="s">
        <v>65</v>
      </c>
      <c r="D249" t="s">
        <v>197</v>
      </c>
      <c r="E249">
        <v>87</v>
      </c>
      <c r="F249" t="s">
        <v>1025</v>
      </c>
      <c r="G249" t="s">
        <v>912</v>
      </c>
    </row>
    <row r="250" spans="1:7">
      <c r="A250" s="17">
        <v>44980</v>
      </c>
      <c r="B250" t="s">
        <v>67</v>
      </c>
      <c r="C250" t="s">
        <v>159</v>
      </c>
      <c r="D250" t="s">
        <v>969</v>
      </c>
      <c r="E250">
        <v>55</v>
      </c>
      <c r="F250" t="s">
        <v>1081</v>
      </c>
      <c r="G250" t="s">
        <v>884</v>
      </c>
    </row>
    <row r="251" spans="1:7">
      <c r="A251" s="17">
        <v>44980</v>
      </c>
      <c r="B251" t="s">
        <v>347</v>
      </c>
      <c r="C251" t="s">
        <v>329</v>
      </c>
      <c r="D251" t="s">
        <v>987</v>
      </c>
      <c r="E251">
        <v>75</v>
      </c>
      <c r="F251" t="s">
        <v>937</v>
      </c>
      <c r="G251" t="s">
        <v>697</v>
      </c>
    </row>
    <row r="252" spans="1:7">
      <c r="A252" s="17">
        <v>44980</v>
      </c>
      <c r="B252" t="s">
        <v>261</v>
      </c>
      <c r="C252" t="s">
        <v>238</v>
      </c>
      <c r="D252" t="s">
        <v>980</v>
      </c>
      <c r="E252">
        <v>54</v>
      </c>
      <c r="F252" t="s">
        <v>1082</v>
      </c>
      <c r="G252" t="s">
        <v>1083</v>
      </c>
    </row>
    <row r="253" spans="1:7">
      <c r="A253" s="17">
        <v>44980</v>
      </c>
      <c r="B253" t="s">
        <v>393</v>
      </c>
      <c r="C253" t="s">
        <v>237</v>
      </c>
      <c r="D253" t="s">
        <v>924</v>
      </c>
      <c r="E253">
        <v>70</v>
      </c>
      <c r="F253" t="s">
        <v>921</v>
      </c>
      <c r="G253" t="s">
        <v>697</v>
      </c>
    </row>
    <row r="254" spans="1:7">
      <c r="A254" s="17">
        <v>44980</v>
      </c>
      <c r="B254" t="s">
        <v>262</v>
      </c>
      <c r="C254" t="s">
        <v>350</v>
      </c>
      <c r="D254" t="s">
        <v>981</v>
      </c>
      <c r="E254">
        <v>82</v>
      </c>
      <c r="F254" t="s">
        <v>923</v>
      </c>
      <c r="G254" t="s">
        <v>782</v>
      </c>
    </row>
    <row r="255" spans="1:7">
      <c r="A255" s="17">
        <v>44980</v>
      </c>
      <c r="B255" t="s">
        <v>223</v>
      </c>
      <c r="C255" t="s">
        <v>235</v>
      </c>
      <c r="D255" t="s">
        <v>920</v>
      </c>
      <c r="E255">
        <v>70</v>
      </c>
      <c r="F255" t="s">
        <v>922</v>
      </c>
      <c r="G255" t="s">
        <v>789</v>
      </c>
    </row>
    <row r="256" spans="1:7">
      <c r="A256" s="17">
        <v>44980</v>
      </c>
      <c r="B256" t="s">
        <v>173</v>
      </c>
      <c r="C256" t="s">
        <v>397</v>
      </c>
      <c r="D256" t="s">
        <v>961</v>
      </c>
      <c r="E256">
        <v>75</v>
      </c>
      <c r="F256" t="s">
        <v>726</v>
      </c>
      <c r="G256" t="s">
        <v>708</v>
      </c>
    </row>
    <row r="257" spans="1:7">
      <c r="A257" s="17">
        <v>44980</v>
      </c>
      <c r="B257" t="s">
        <v>144</v>
      </c>
      <c r="C257" t="s">
        <v>398</v>
      </c>
      <c r="D257" t="s">
        <v>960</v>
      </c>
      <c r="E257">
        <v>67</v>
      </c>
      <c r="F257" t="s">
        <v>728</v>
      </c>
      <c r="G257" t="s">
        <v>725</v>
      </c>
    </row>
    <row r="258" spans="1:7">
      <c r="A258" s="17">
        <v>44980</v>
      </c>
      <c r="B258" t="s">
        <v>79</v>
      </c>
      <c r="C258" t="s">
        <v>361</v>
      </c>
      <c r="D258" t="s">
        <v>950</v>
      </c>
      <c r="E258">
        <v>73</v>
      </c>
      <c r="F258" t="s">
        <v>1039</v>
      </c>
      <c r="G258" t="s">
        <v>711</v>
      </c>
    </row>
    <row r="259" spans="1:7">
      <c r="A259" s="17">
        <v>44980</v>
      </c>
      <c r="B259" t="s">
        <v>78</v>
      </c>
      <c r="C259" t="s">
        <v>399</v>
      </c>
      <c r="D259" t="s">
        <v>914</v>
      </c>
      <c r="E259">
        <v>83</v>
      </c>
      <c r="F259" t="s">
        <v>1036</v>
      </c>
      <c r="G259" t="s">
        <v>769</v>
      </c>
    </row>
    <row r="260" spans="1:7">
      <c r="A260" s="17">
        <v>44980</v>
      </c>
      <c r="B260" t="s">
        <v>353</v>
      </c>
      <c r="C260" t="s">
        <v>356</v>
      </c>
      <c r="D260" t="s">
        <v>1038</v>
      </c>
      <c r="E260">
        <v>73</v>
      </c>
      <c r="F260" t="s">
        <v>948</v>
      </c>
      <c r="G260" t="s">
        <v>830</v>
      </c>
    </row>
    <row r="261" spans="1:7">
      <c r="A261" s="17">
        <v>44980</v>
      </c>
      <c r="B261" t="s">
        <v>357</v>
      </c>
      <c r="C261" t="s">
        <v>354</v>
      </c>
      <c r="D261" t="s">
        <v>949</v>
      </c>
      <c r="E261">
        <v>86</v>
      </c>
      <c r="F261" t="s">
        <v>951</v>
      </c>
      <c r="G261" t="s">
        <v>839</v>
      </c>
    </row>
    <row r="262" spans="1:7">
      <c r="A262" s="17">
        <v>44980</v>
      </c>
      <c r="B262" t="s">
        <v>360</v>
      </c>
      <c r="C262" t="s">
        <v>358</v>
      </c>
      <c r="D262" t="s">
        <v>1037</v>
      </c>
      <c r="E262">
        <v>76</v>
      </c>
      <c r="F262" t="s">
        <v>915</v>
      </c>
      <c r="G262" t="s">
        <v>717</v>
      </c>
    </row>
    <row r="263" spans="1:7">
      <c r="A263" s="17">
        <v>44980</v>
      </c>
      <c r="B263" t="s">
        <v>362</v>
      </c>
      <c r="C263" t="s">
        <v>355</v>
      </c>
      <c r="D263" t="s">
        <v>1084</v>
      </c>
      <c r="E263">
        <v>75</v>
      </c>
      <c r="F263" t="s">
        <v>953</v>
      </c>
      <c r="G263" t="s">
        <v>734</v>
      </c>
    </row>
    <row r="264" spans="1:7">
      <c r="A264" s="17">
        <v>44980</v>
      </c>
      <c r="B264" t="s">
        <v>367</v>
      </c>
      <c r="C264" t="s">
        <v>68</v>
      </c>
      <c r="D264" t="s">
        <v>68</v>
      </c>
      <c r="E264">
        <v>85</v>
      </c>
      <c r="F264" t="s">
        <v>970</v>
      </c>
      <c r="G264" t="s">
        <v>703</v>
      </c>
    </row>
    <row r="265" spans="1:7">
      <c r="A265" s="17">
        <v>44980</v>
      </c>
      <c r="B265" t="s">
        <v>200</v>
      </c>
      <c r="C265" t="s">
        <v>117</v>
      </c>
      <c r="D265" t="s">
        <v>957</v>
      </c>
      <c r="E265">
        <v>88</v>
      </c>
      <c r="F265" t="s">
        <v>1044</v>
      </c>
      <c r="G265" t="s">
        <v>839</v>
      </c>
    </row>
    <row r="266" spans="1:7">
      <c r="A266" s="17">
        <v>44980</v>
      </c>
      <c r="B266" t="s">
        <v>212</v>
      </c>
      <c r="C266" t="s">
        <v>118</v>
      </c>
      <c r="D266" t="s">
        <v>1008</v>
      </c>
      <c r="E266">
        <v>56</v>
      </c>
      <c r="F266" t="s">
        <v>890</v>
      </c>
      <c r="G266" t="s">
        <v>786</v>
      </c>
    </row>
    <row r="267" spans="1:7">
      <c r="A267" s="17">
        <v>44980</v>
      </c>
      <c r="B267" t="s">
        <v>167</v>
      </c>
      <c r="C267" t="s">
        <v>334</v>
      </c>
      <c r="D267" t="s">
        <v>724</v>
      </c>
      <c r="E267">
        <v>81</v>
      </c>
      <c r="F267" t="s">
        <v>723</v>
      </c>
      <c r="G267" t="s">
        <v>769</v>
      </c>
    </row>
    <row r="268" spans="1:7">
      <c r="A268" s="17">
        <v>44980</v>
      </c>
      <c r="B268" t="s">
        <v>89</v>
      </c>
      <c r="C268" t="s">
        <v>106</v>
      </c>
      <c r="D268" t="s">
        <v>1027</v>
      </c>
      <c r="E268">
        <v>88</v>
      </c>
      <c r="F268" t="s">
        <v>971</v>
      </c>
      <c r="G268" t="s">
        <v>912</v>
      </c>
    </row>
    <row r="269" spans="1:7">
      <c r="A269" s="17">
        <v>44980</v>
      </c>
      <c r="B269" t="s">
        <v>88</v>
      </c>
      <c r="C269" t="s">
        <v>162</v>
      </c>
      <c r="D269" t="s">
        <v>984</v>
      </c>
      <c r="E269">
        <v>83</v>
      </c>
      <c r="F269" t="s">
        <v>1028</v>
      </c>
      <c r="G269" t="s">
        <v>711</v>
      </c>
    </row>
    <row r="270" spans="1:7">
      <c r="A270" s="17">
        <v>44980</v>
      </c>
      <c r="B270" t="s">
        <v>90</v>
      </c>
      <c r="C270" t="s">
        <v>181</v>
      </c>
      <c r="D270" t="s">
        <v>972</v>
      </c>
      <c r="E270">
        <v>85</v>
      </c>
      <c r="F270" t="s">
        <v>985</v>
      </c>
      <c r="G270" t="s">
        <v>796</v>
      </c>
    </row>
    <row r="271" spans="1:7">
      <c r="A271" s="17">
        <v>44980</v>
      </c>
      <c r="B271" t="s">
        <v>182</v>
      </c>
      <c r="C271" t="s">
        <v>211</v>
      </c>
      <c r="D271" t="s">
        <v>784</v>
      </c>
      <c r="E271">
        <v>77</v>
      </c>
      <c r="F271" t="s">
        <v>1029</v>
      </c>
      <c r="G271" t="s">
        <v>750</v>
      </c>
    </row>
    <row r="272" spans="1:7">
      <c r="A272" s="17">
        <v>44980</v>
      </c>
      <c r="B272" t="s">
        <v>32</v>
      </c>
      <c r="C272" t="s">
        <v>401</v>
      </c>
      <c r="D272" t="s">
        <v>944</v>
      </c>
      <c r="E272">
        <v>73</v>
      </c>
      <c r="F272" t="s">
        <v>947</v>
      </c>
      <c r="G272" t="s">
        <v>725</v>
      </c>
    </row>
    <row r="273" spans="1:7">
      <c r="A273" s="17">
        <v>44980</v>
      </c>
      <c r="B273" t="s">
        <v>371</v>
      </c>
      <c r="C273" t="s">
        <v>352</v>
      </c>
      <c r="D273" t="s">
        <v>958</v>
      </c>
      <c r="E273">
        <v>82</v>
      </c>
      <c r="F273" t="s">
        <v>1046</v>
      </c>
      <c r="G273" t="s">
        <v>740</v>
      </c>
    </row>
    <row r="274" spans="1:7">
      <c r="A274" s="17">
        <v>44980</v>
      </c>
      <c r="B274" t="s">
        <v>370</v>
      </c>
      <c r="C274" t="s">
        <v>36</v>
      </c>
      <c r="D274" t="s">
        <v>959</v>
      </c>
      <c r="E274">
        <v>73</v>
      </c>
      <c r="F274" t="s">
        <v>1047</v>
      </c>
      <c r="G274" t="s">
        <v>911</v>
      </c>
    </row>
    <row r="275" spans="1:7">
      <c r="A275" s="17">
        <v>44980</v>
      </c>
      <c r="B275" t="s">
        <v>96</v>
      </c>
      <c r="C275" t="s">
        <v>92</v>
      </c>
      <c r="D275" t="s">
        <v>995</v>
      </c>
      <c r="E275">
        <v>79</v>
      </c>
      <c r="F275" t="s">
        <v>988</v>
      </c>
      <c r="G275" t="s">
        <v>805</v>
      </c>
    </row>
    <row r="276" spans="1:7">
      <c r="A276" s="17">
        <v>44980</v>
      </c>
      <c r="B276" t="s">
        <v>87</v>
      </c>
      <c r="C276" t="s">
        <v>180</v>
      </c>
      <c r="D276" t="s">
        <v>1002</v>
      </c>
      <c r="E276">
        <v>84</v>
      </c>
      <c r="F276" t="s">
        <v>1006</v>
      </c>
      <c r="G276" t="s">
        <v>796</v>
      </c>
    </row>
    <row r="277" spans="1:7">
      <c r="A277" s="17">
        <v>44980</v>
      </c>
      <c r="B277" t="s">
        <v>105</v>
      </c>
      <c r="C277" t="s">
        <v>161</v>
      </c>
      <c r="D277" t="s">
        <v>1007</v>
      </c>
      <c r="E277">
        <v>71</v>
      </c>
      <c r="F277" t="s">
        <v>1001</v>
      </c>
      <c r="G277" t="s">
        <v>737</v>
      </c>
    </row>
    <row r="278" spans="1:7">
      <c r="A278" s="17">
        <v>44980</v>
      </c>
      <c r="B278" t="s">
        <v>234</v>
      </c>
      <c r="C278" t="s">
        <v>391</v>
      </c>
      <c r="D278" t="s">
        <v>870</v>
      </c>
      <c r="E278">
        <v>58</v>
      </c>
      <c r="F278" t="s">
        <v>887</v>
      </c>
      <c r="G278" t="s">
        <v>786</v>
      </c>
    </row>
    <row r="279" spans="1:7">
      <c r="A279" s="17">
        <v>44980</v>
      </c>
      <c r="B279" t="s">
        <v>137</v>
      </c>
      <c r="C279" t="s">
        <v>163</v>
      </c>
      <c r="D279" t="s">
        <v>1009</v>
      </c>
      <c r="E279">
        <v>86</v>
      </c>
      <c r="F279" t="s">
        <v>956</v>
      </c>
      <c r="G279" t="s">
        <v>746</v>
      </c>
    </row>
    <row r="280" spans="1:7">
      <c r="A280" s="17">
        <v>44980</v>
      </c>
      <c r="B280" t="s">
        <v>113</v>
      </c>
      <c r="C280" t="s">
        <v>91</v>
      </c>
      <c r="D280" t="s">
        <v>992</v>
      </c>
      <c r="E280">
        <v>82</v>
      </c>
      <c r="F280" t="s">
        <v>990</v>
      </c>
      <c r="G280" t="s">
        <v>872</v>
      </c>
    </row>
    <row r="281" spans="1:7">
      <c r="A281" s="17">
        <v>44980</v>
      </c>
      <c r="B281" t="s">
        <v>143</v>
      </c>
      <c r="C281" t="s">
        <v>171</v>
      </c>
      <c r="D281" t="s">
        <v>1048</v>
      </c>
      <c r="E281">
        <v>96</v>
      </c>
      <c r="F281" t="s">
        <v>729</v>
      </c>
      <c r="G281" t="s">
        <v>1085</v>
      </c>
    </row>
    <row r="282" spans="1:7">
      <c r="A282" s="17">
        <v>44980</v>
      </c>
      <c r="B282" t="s">
        <v>102</v>
      </c>
      <c r="C282" t="s">
        <v>160</v>
      </c>
      <c r="D282" t="s">
        <v>1043</v>
      </c>
      <c r="E282">
        <v>76</v>
      </c>
      <c r="F282" t="s">
        <v>966</v>
      </c>
      <c r="G282" t="s">
        <v>737</v>
      </c>
    </row>
    <row r="283" spans="1:7">
      <c r="A283" s="17">
        <v>44980</v>
      </c>
      <c r="B283" t="s">
        <v>207</v>
      </c>
      <c r="C283" t="s">
        <v>260</v>
      </c>
      <c r="D283" t="s">
        <v>207</v>
      </c>
      <c r="E283">
        <v>84</v>
      </c>
      <c r="F283" t="s">
        <v>842</v>
      </c>
      <c r="G283" t="s">
        <v>764</v>
      </c>
    </row>
    <row r="284" spans="1:7">
      <c r="A284" s="17">
        <v>44980</v>
      </c>
      <c r="B284" t="s">
        <v>178</v>
      </c>
      <c r="C284" t="s">
        <v>256</v>
      </c>
      <c r="D284" t="s">
        <v>886</v>
      </c>
      <c r="E284">
        <v>65</v>
      </c>
      <c r="F284" t="s">
        <v>999</v>
      </c>
      <c r="G284" t="s">
        <v>700</v>
      </c>
    </row>
    <row r="285" spans="1:7">
      <c r="A285" s="17">
        <v>44980</v>
      </c>
      <c r="B285" t="s">
        <v>95</v>
      </c>
      <c r="C285" t="s">
        <v>94</v>
      </c>
      <c r="D285" t="s">
        <v>991</v>
      </c>
      <c r="E285">
        <v>88</v>
      </c>
      <c r="F285" t="s">
        <v>964</v>
      </c>
      <c r="G285" t="s">
        <v>912</v>
      </c>
    </row>
    <row r="286" spans="1:7">
      <c r="A286" s="17">
        <v>44980</v>
      </c>
      <c r="B286" t="s">
        <v>372</v>
      </c>
      <c r="C286" t="s">
        <v>98</v>
      </c>
      <c r="D286" t="s">
        <v>994</v>
      </c>
      <c r="E286">
        <v>105</v>
      </c>
      <c r="F286" t="s">
        <v>989</v>
      </c>
      <c r="G286" t="s">
        <v>1086</v>
      </c>
    </row>
    <row r="287" spans="1:7">
      <c r="A287" s="17">
        <v>44980</v>
      </c>
      <c r="B287" t="s">
        <v>201</v>
      </c>
      <c r="C287" t="s">
        <v>203</v>
      </c>
      <c r="D287" t="s">
        <v>833</v>
      </c>
      <c r="E287">
        <v>60</v>
      </c>
      <c r="F287" t="s">
        <v>840</v>
      </c>
      <c r="G287" t="s">
        <v>700</v>
      </c>
    </row>
    <row r="288" spans="1:7">
      <c r="A288" s="17">
        <v>44980</v>
      </c>
      <c r="B288" t="s">
        <v>190</v>
      </c>
      <c r="C288" t="s">
        <v>189</v>
      </c>
      <c r="D288" t="s">
        <v>825</v>
      </c>
      <c r="E288">
        <v>65</v>
      </c>
      <c r="F288" t="s">
        <v>832</v>
      </c>
      <c r="G288" t="s">
        <v>803</v>
      </c>
    </row>
    <row r="289" spans="1:7">
      <c r="A289" s="17">
        <v>44980</v>
      </c>
      <c r="B289" t="s">
        <v>83</v>
      </c>
      <c r="C289" t="s">
        <v>202</v>
      </c>
      <c r="D289" t="s">
        <v>834</v>
      </c>
      <c r="E289">
        <v>89</v>
      </c>
      <c r="F289" t="s">
        <v>821</v>
      </c>
      <c r="G289" t="s">
        <v>912</v>
      </c>
    </row>
    <row r="290" spans="1:7">
      <c r="A290" s="17">
        <v>44980</v>
      </c>
      <c r="B290" t="s">
        <v>172</v>
      </c>
      <c r="C290" t="s">
        <v>168</v>
      </c>
      <c r="D290" t="s">
        <v>1049</v>
      </c>
      <c r="E290">
        <v>76</v>
      </c>
      <c r="F290" t="s">
        <v>727</v>
      </c>
      <c r="G290" t="s">
        <v>764</v>
      </c>
    </row>
    <row r="291" spans="1:7">
      <c r="A291" s="17">
        <v>44980</v>
      </c>
      <c r="B291" t="s">
        <v>141</v>
      </c>
      <c r="C291" t="s">
        <v>184</v>
      </c>
      <c r="D291" t="s">
        <v>1052</v>
      </c>
      <c r="E291">
        <v>91</v>
      </c>
      <c r="F291" t="s">
        <v>1060</v>
      </c>
      <c r="G291" t="s">
        <v>912</v>
      </c>
    </row>
    <row r="292" spans="1:7">
      <c r="A292" s="17">
        <v>44980</v>
      </c>
      <c r="B292" t="s">
        <v>147</v>
      </c>
      <c r="C292" t="s">
        <v>214</v>
      </c>
      <c r="D292" t="s">
        <v>1055</v>
      </c>
      <c r="E292">
        <v>78</v>
      </c>
      <c r="F292" t="s">
        <v>1040</v>
      </c>
      <c r="G292" t="s">
        <v>862</v>
      </c>
    </row>
    <row r="293" spans="1:7">
      <c r="A293" s="17">
        <v>44980</v>
      </c>
      <c r="B293" t="s">
        <v>379</v>
      </c>
      <c r="C293" t="s">
        <v>378</v>
      </c>
      <c r="D293" t="s">
        <v>1041</v>
      </c>
      <c r="E293">
        <v>75</v>
      </c>
      <c r="F293" t="s">
        <v>983</v>
      </c>
      <c r="G293" t="s">
        <v>708</v>
      </c>
    </row>
    <row r="294" spans="1:7">
      <c r="A294" s="17">
        <v>44980</v>
      </c>
      <c r="B294" t="s">
        <v>148</v>
      </c>
      <c r="C294" t="s">
        <v>380</v>
      </c>
      <c r="D294" t="s">
        <v>1056</v>
      </c>
      <c r="E294">
        <v>99</v>
      </c>
      <c r="F294" t="s">
        <v>1058</v>
      </c>
      <c r="G294" t="s">
        <v>1026</v>
      </c>
    </row>
    <row r="295" spans="1:7">
      <c r="A295" s="17">
        <v>44980</v>
      </c>
      <c r="B295" t="s">
        <v>259</v>
      </c>
      <c r="C295" t="s">
        <v>218</v>
      </c>
      <c r="D295" t="s">
        <v>998</v>
      </c>
      <c r="E295">
        <v>67</v>
      </c>
      <c r="F295" t="s">
        <v>885</v>
      </c>
      <c r="G295" t="s">
        <v>697</v>
      </c>
    </row>
    <row r="296" spans="1:7">
      <c r="A296" s="17">
        <v>44980</v>
      </c>
      <c r="B296" t="s">
        <v>142</v>
      </c>
      <c r="C296" t="s">
        <v>187</v>
      </c>
      <c r="D296" t="s">
        <v>1054</v>
      </c>
      <c r="E296">
        <v>92</v>
      </c>
      <c r="F296" t="s">
        <v>1034</v>
      </c>
      <c r="G296" t="s">
        <v>823</v>
      </c>
    </row>
    <row r="297" spans="1:7">
      <c r="A297" s="17">
        <v>44980</v>
      </c>
      <c r="B297" t="s">
        <v>82</v>
      </c>
      <c r="C297" t="s">
        <v>81</v>
      </c>
      <c r="D297" t="s">
        <v>1087</v>
      </c>
      <c r="E297">
        <v>54</v>
      </c>
      <c r="F297" t="s">
        <v>1057</v>
      </c>
      <c r="G297" t="s">
        <v>916</v>
      </c>
    </row>
    <row r="298" spans="1:7">
      <c r="A298" s="17">
        <v>44979</v>
      </c>
      <c r="B298" t="s">
        <v>176</v>
      </c>
      <c r="C298" t="s">
        <v>252</v>
      </c>
      <c r="D298" t="s">
        <v>891</v>
      </c>
      <c r="E298">
        <v>89</v>
      </c>
      <c r="F298" t="s">
        <v>876</v>
      </c>
      <c r="G298" t="s">
        <v>720</v>
      </c>
    </row>
    <row r="299" spans="1:7">
      <c r="A299" s="17">
        <v>44979</v>
      </c>
      <c r="B299" t="s">
        <v>121</v>
      </c>
      <c r="C299" t="s">
        <v>39</v>
      </c>
      <c r="D299" t="s">
        <v>893</v>
      </c>
      <c r="E299">
        <v>78</v>
      </c>
      <c r="F299" t="s">
        <v>793</v>
      </c>
      <c r="G299" t="s">
        <v>746</v>
      </c>
    </row>
    <row r="300" spans="1:7">
      <c r="A300" s="17">
        <v>44979</v>
      </c>
      <c r="B300" t="s">
        <v>406</v>
      </c>
      <c r="C300" t="s">
        <v>340</v>
      </c>
      <c r="D300" t="s">
        <v>747</v>
      </c>
      <c r="E300">
        <v>63</v>
      </c>
      <c r="F300" t="s">
        <v>704</v>
      </c>
      <c r="G300" t="s">
        <v>734</v>
      </c>
    </row>
    <row r="301" spans="1:7">
      <c r="A301" s="17">
        <v>44979</v>
      </c>
      <c r="B301" t="s">
        <v>337</v>
      </c>
      <c r="C301" t="s">
        <v>905</v>
      </c>
      <c r="D301" t="s">
        <v>906</v>
      </c>
      <c r="E301">
        <v>87</v>
      </c>
      <c r="F301" t="s">
        <v>843</v>
      </c>
      <c r="G301" t="s">
        <v>717</v>
      </c>
    </row>
    <row r="302" spans="1:7">
      <c r="A302" s="17">
        <v>44979</v>
      </c>
      <c r="B302" t="s">
        <v>115</v>
      </c>
      <c r="C302" t="s">
        <v>364</v>
      </c>
      <c r="D302" t="s">
        <v>731</v>
      </c>
      <c r="E302">
        <v>63</v>
      </c>
      <c r="F302" t="s">
        <v>1068</v>
      </c>
      <c r="G302" t="s">
        <v>714</v>
      </c>
    </row>
    <row r="303" spans="1:7">
      <c r="A303" s="17">
        <v>44979</v>
      </c>
      <c r="B303" t="s">
        <v>387</v>
      </c>
      <c r="C303" t="s">
        <v>309</v>
      </c>
      <c r="D303" t="s">
        <v>917</v>
      </c>
      <c r="E303">
        <v>73</v>
      </c>
      <c r="F303" t="s">
        <v>926</v>
      </c>
      <c r="G303" t="s">
        <v>743</v>
      </c>
    </row>
    <row r="304" spans="1:7">
      <c r="A304" s="17">
        <v>44979</v>
      </c>
      <c r="B304" t="s">
        <v>232</v>
      </c>
      <c r="C304" t="s">
        <v>312</v>
      </c>
      <c r="D304" t="s">
        <v>1000</v>
      </c>
      <c r="E304">
        <v>75</v>
      </c>
      <c r="F304" t="s">
        <v>312</v>
      </c>
      <c r="G304" t="s">
        <v>740</v>
      </c>
    </row>
    <row r="305" spans="1:7">
      <c r="A305" s="17">
        <v>44979</v>
      </c>
      <c r="B305" t="s">
        <v>120</v>
      </c>
      <c r="C305" t="s">
        <v>298</v>
      </c>
      <c r="D305" t="s">
        <v>986</v>
      </c>
      <c r="E305">
        <v>80</v>
      </c>
      <c r="F305" t="s">
        <v>975</v>
      </c>
      <c r="G305" t="s">
        <v>772</v>
      </c>
    </row>
    <row r="306" spans="1:7">
      <c r="A306" s="17">
        <v>44979</v>
      </c>
      <c r="B306" t="s">
        <v>314</v>
      </c>
      <c r="C306" t="s">
        <v>154</v>
      </c>
      <c r="D306" t="s">
        <v>918</v>
      </c>
      <c r="E306">
        <v>78</v>
      </c>
      <c r="F306" t="s">
        <v>719</v>
      </c>
      <c r="G306" t="s">
        <v>772</v>
      </c>
    </row>
    <row r="307" spans="1:7">
      <c r="A307" s="17">
        <v>44979</v>
      </c>
      <c r="B307" t="s">
        <v>251</v>
      </c>
      <c r="C307" t="s">
        <v>228</v>
      </c>
      <c r="D307" t="s">
        <v>861</v>
      </c>
      <c r="E307">
        <v>88</v>
      </c>
      <c r="F307" t="s">
        <v>1088</v>
      </c>
      <c r="G307" t="s">
        <v>775</v>
      </c>
    </row>
    <row r="308" spans="1:7">
      <c r="A308" s="17">
        <v>44979</v>
      </c>
      <c r="B308" t="s">
        <v>306</v>
      </c>
      <c r="C308" t="s">
        <v>300</v>
      </c>
      <c r="D308" t="s">
        <v>1019</v>
      </c>
      <c r="E308">
        <v>82</v>
      </c>
      <c r="F308" t="s">
        <v>300</v>
      </c>
      <c r="G308" t="s">
        <v>769</v>
      </c>
    </row>
    <row r="309" spans="1:7">
      <c r="A309" s="17">
        <v>44979</v>
      </c>
      <c r="B309" t="s">
        <v>424</v>
      </c>
      <c r="C309" t="s">
        <v>153</v>
      </c>
      <c r="D309" t="s">
        <v>967</v>
      </c>
      <c r="E309">
        <v>73</v>
      </c>
      <c r="F309" t="s">
        <v>925</v>
      </c>
      <c r="G309" t="s">
        <v>717</v>
      </c>
    </row>
    <row r="310" spans="1:7">
      <c r="A310" s="17">
        <v>44979</v>
      </c>
      <c r="B310" t="s">
        <v>307</v>
      </c>
      <c r="C310" t="s">
        <v>308</v>
      </c>
      <c r="D310" t="s">
        <v>721</v>
      </c>
      <c r="E310">
        <v>90</v>
      </c>
      <c r="F310" t="s">
        <v>722</v>
      </c>
      <c r="G310" t="s">
        <v>708</v>
      </c>
    </row>
    <row r="311" spans="1:7">
      <c r="A311" s="17">
        <v>44979</v>
      </c>
      <c r="B311" t="s">
        <v>62</v>
      </c>
      <c r="C311" t="s">
        <v>157</v>
      </c>
      <c r="D311" t="s">
        <v>881</v>
      </c>
      <c r="E311">
        <v>76</v>
      </c>
      <c r="F311" t="s">
        <v>880</v>
      </c>
      <c r="G311" t="s">
        <v>737</v>
      </c>
    </row>
    <row r="312" spans="1:7">
      <c r="A312" s="17">
        <v>44979</v>
      </c>
      <c r="B312" t="s">
        <v>290</v>
      </c>
      <c r="C312" t="s">
        <v>126</v>
      </c>
      <c r="D312" t="s">
        <v>705</v>
      </c>
      <c r="E312">
        <v>91</v>
      </c>
      <c r="F312" t="s">
        <v>745</v>
      </c>
      <c r="G312" t="s">
        <v>862</v>
      </c>
    </row>
    <row r="313" spans="1:7">
      <c r="A313" s="17">
        <v>44979</v>
      </c>
      <c r="B313" t="s">
        <v>240</v>
      </c>
      <c r="C313" t="s">
        <v>388</v>
      </c>
      <c r="D313" t="s">
        <v>749</v>
      </c>
      <c r="E313">
        <v>74</v>
      </c>
      <c r="F313" t="s">
        <v>752</v>
      </c>
      <c r="G313" t="s">
        <v>772</v>
      </c>
    </row>
    <row r="314" spans="1:7">
      <c r="A314" s="17">
        <v>44979</v>
      </c>
      <c r="B314" t="s">
        <v>231</v>
      </c>
      <c r="C314" t="s">
        <v>229</v>
      </c>
      <c r="D314" t="s">
        <v>753</v>
      </c>
      <c r="E314">
        <v>79</v>
      </c>
      <c r="F314" t="s">
        <v>229</v>
      </c>
      <c r="G314" t="s">
        <v>814</v>
      </c>
    </row>
    <row r="315" spans="1:7">
      <c r="A315" s="17">
        <v>44979</v>
      </c>
      <c r="B315" t="s">
        <v>239</v>
      </c>
      <c r="C315" t="s">
        <v>230</v>
      </c>
      <c r="D315" t="s">
        <v>754</v>
      </c>
      <c r="E315">
        <v>81</v>
      </c>
      <c r="F315" t="s">
        <v>751</v>
      </c>
      <c r="G315" t="s">
        <v>740</v>
      </c>
    </row>
    <row r="316" spans="1:7">
      <c r="A316" s="17">
        <v>44979</v>
      </c>
      <c r="B316" t="s">
        <v>313</v>
      </c>
      <c r="C316" t="s">
        <v>310</v>
      </c>
      <c r="D316" t="s">
        <v>968</v>
      </c>
      <c r="E316">
        <v>70</v>
      </c>
      <c r="F316" t="s">
        <v>718</v>
      </c>
      <c r="G316" t="s">
        <v>789</v>
      </c>
    </row>
    <row r="317" spans="1:7">
      <c r="A317" s="17">
        <v>44979</v>
      </c>
      <c r="B317" t="s">
        <v>233</v>
      </c>
      <c r="C317" t="s">
        <v>225</v>
      </c>
      <c r="D317" t="s">
        <v>845</v>
      </c>
      <c r="E317">
        <v>88</v>
      </c>
      <c r="F317" t="s">
        <v>962</v>
      </c>
      <c r="G317" t="s">
        <v>740</v>
      </c>
    </row>
    <row r="318" spans="1:7">
      <c r="A318" s="17">
        <v>44979</v>
      </c>
      <c r="B318" t="s">
        <v>292</v>
      </c>
      <c r="C318" t="s">
        <v>43</v>
      </c>
      <c r="D318" t="s">
        <v>43</v>
      </c>
      <c r="E318">
        <v>84</v>
      </c>
      <c r="F318" t="s">
        <v>1010</v>
      </c>
      <c r="G318" t="s">
        <v>997</v>
      </c>
    </row>
    <row r="319" spans="1:7">
      <c r="A319" s="17">
        <v>44979</v>
      </c>
      <c r="B319" t="s">
        <v>291</v>
      </c>
      <c r="C319" t="s">
        <v>194</v>
      </c>
      <c r="D319" t="s">
        <v>973</v>
      </c>
      <c r="E319">
        <v>82</v>
      </c>
      <c r="F319" t="s">
        <v>756</v>
      </c>
      <c r="G319" t="s">
        <v>805</v>
      </c>
    </row>
    <row r="320" spans="1:7">
      <c r="A320" s="17">
        <v>44979</v>
      </c>
      <c r="B320" t="s">
        <v>71</v>
      </c>
      <c r="C320" t="s">
        <v>272</v>
      </c>
      <c r="D320" t="s">
        <v>873</v>
      </c>
      <c r="E320">
        <v>74</v>
      </c>
      <c r="F320" t="s">
        <v>849</v>
      </c>
      <c r="G320" t="s">
        <v>714</v>
      </c>
    </row>
    <row r="321" spans="1:7">
      <c r="A321" s="17">
        <v>44979</v>
      </c>
      <c r="B321" t="s">
        <v>319</v>
      </c>
      <c r="C321" t="s">
        <v>327</v>
      </c>
      <c r="D321" t="s">
        <v>1012</v>
      </c>
      <c r="E321">
        <v>89</v>
      </c>
      <c r="F321" t="s">
        <v>955</v>
      </c>
      <c r="G321" t="s">
        <v>796</v>
      </c>
    </row>
    <row r="322" spans="1:7">
      <c r="A322" s="17">
        <v>44979</v>
      </c>
      <c r="B322" t="s">
        <v>322</v>
      </c>
      <c r="C322" t="s">
        <v>273</v>
      </c>
      <c r="D322" t="s">
        <v>874</v>
      </c>
      <c r="E322">
        <v>91</v>
      </c>
      <c r="F322" t="s">
        <v>760</v>
      </c>
      <c r="G322" t="s">
        <v>805</v>
      </c>
    </row>
    <row r="323" spans="1:7">
      <c r="A323" s="17">
        <v>44979</v>
      </c>
      <c r="B323" t="s">
        <v>326</v>
      </c>
      <c r="C323" t="s">
        <v>321</v>
      </c>
      <c r="D323" t="s">
        <v>759</v>
      </c>
      <c r="E323">
        <v>72</v>
      </c>
      <c r="F323" t="s">
        <v>1089</v>
      </c>
      <c r="G323" t="s">
        <v>789</v>
      </c>
    </row>
    <row r="324" spans="1:7">
      <c r="A324" s="17">
        <v>44979</v>
      </c>
      <c r="B324" t="s">
        <v>328</v>
      </c>
      <c r="C324" t="s">
        <v>297</v>
      </c>
      <c r="D324" t="s">
        <v>936</v>
      </c>
      <c r="E324">
        <v>59</v>
      </c>
      <c r="F324" t="s">
        <v>976</v>
      </c>
      <c r="G324" t="s">
        <v>703</v>
      </c>
    </row>
    <row r="325" spans="1:7">
      <c r="A325" s="17">
        <v>44979</v>
      </c>
      <c r="B325" t="s">
        <v>348</v>
      </c>
      <c r="C325" t="s">
        <v>331</v>
      </c>
      <c r="D325" t="s">
        <v>935</v>
      </c>
      <c r="E325">
        <v>69</v>
      </c>
      <c r="F325" t="s">
        <v>938</v>
      </c>
      <c r="G325" t="s">
        <v>725</v>
      </c>
    </row>
    <row r="326" spans="1:7">
      <c r="A326" s="17">
        <v>44979</v>
      </c>
      <c r="B326" t="s">
        <v>119</v>
      </c>
      <c r="C326" t="s">
        <v>330</v>
      </c>
      <c r="D326" t="s">
        <v>934</v>
      </c>
      <c r="E326">
        <v>95</v>
      </c>
      <c r="F326" t="s">
        <v>939</v>
      </c>
      <c r="G326" t="s">
        <v>1090</v>
      </c>
    </row>
    <row r="327" spans="1:7">
      <c r="A327" s="17">
        <v>44979</v>
      </c>
      <c r="B327" t="s">
        <v>140</v>
      </c>
      <c r="C327" t="s">
        <v>23</v>
      </c>
      <c r="D327" t="s">
        <v>941</v>
      </c>
      <c r="E327">
        <v>75</v>
      </c>
      <c r="F327" t="s">
        <v>1032</v>
      </c>
      <c r="G327" t="s">
        <v>740</v>
      </c>
    </row>
    <row r="328" spans="1:7">
      <c r="A328" s="17">
        <v>44979</v>
      </c>
      <c r="B328" t="s">
        <v>332</v>
      </c>
      <c r="C328" t="s">
        <v>22</v>
      </c>
      <c r="D328" t="s">
        <v>978</v>
      </c>
      <c r="E328">
        <v>78</v>
      </c>
      <c r="F328" t="s">
        <v>943</v>
      </c>
      <c r="G328" t="s">
        <v>740</v>
      </c>
    </row>
    <row r="329" spans="1:7">
      <c r="A329" s="17">
        <v>44979</v>
      </c>
      <c r="B329" t="s">
        <v>76</v>
      </c>
      <c r="C329" t="s">
        <v>257</v>
      </c>
      <c r="D329" t="s">
        <v>940</v>
      </c>
      <c r="E329">
        <v>70</v>
      </c>
      <c r="F329" t="s">
        <v>942</v>
      </c>
      <c r="G329" t="s">
        <v>743</v>
      </c>
    </row>
    <row r="330" spans="1:7">
      <c r="A330" s="17">
        <v>44979</v>
      </c>
      <c r="B330" t="s">
        <v>139</v>
      </c>
      <c r="C330" t="s">
        <v>77</v>
      </c>
      <c r="D330" t="s">
        <v>979</v>
      </c>
      <c r="E330">
        <v>71</v>
      </c>
      <c r="F330" t="s">
        <v>977</v>
      </c>
      <c r="G330" t="s">
        <v>916</v>
      </c>
    </row>
    <row r="331" spans="1:7">
      <c r="A331" s="17">
        <v>44979</v>
      </c>
      <c r="B331" t="s">
        <v>258</v>
      </c>
      <c r="C331" t="s">
        <v>333</v>
      </c>
      <c r="D331" t="s">
        <v>333</v>
      </c>
      <c r="E331">
        <v>87</v>
      </c>
      <c r="F331" t="s">
        <v>1031</v>
      </c>
      <c r="G331" t="s">
        <v>775</v>
      </c>
    </row>
    <row r="332" spans="1:7">
      <c r="A332" s="17">
        <v>44979</v>
      </c>
      <c r="B332" t="s">
        <v>29</v>
      </c>
      <c r="C332" t="s">
        <v>166</v>
      </c>
      <c r="D332" t="s">
        <v>1064</v>
      </c>
      <c r="E332">
        <v>69</v>
      </c>
      <c r="F332" t="s">
        <v>1073</v>
      </c>
      <c r="G332" t="s">
        <v>725</v>
      </c>
    </row>
    <row r="333" spans="1:7">
      <c r="A333" s="17">
        <v>44979</v>
      </c>
      <c r="B333" t="s">
        <v>24</v>
      </c>
      <c r="C333" t="s">
        <v>28</v>
      </c>
      <c r="D333" t="s">
        <v>1065</v>
      </c>
      <c r="E333">
        <v>92</v>
      </c>
      <c r="F333" t="s">
        <v>1074</v>
      </c>
      <c r="G333" t="s">
        <v>775</v>
      </c>
    </row>
    <row r="334" spans="1:7">
      <c r="A334" s="17">
        <v>44979</v>
      </c>
      <c r="B334" t="s">
        <v>351</v>
      </c>
      <c r="C334" t="s">
        <v>31</v>
      </c>
      <c r="D334" t="s">
        <v>1066</v>
      </c>
      <c r="E334">
        <v>76</v>
      </c>
      <c r="F334" t="s">
        <v>716</v>
      </c>
      <c r="G334" t="s">
        <v>708</v>
      </c>
    </row>
    <row r="335" spans="1:7">
      <c r="A335" s="17">
        <v>44979</v>
      </c>
      <c r="B335" t="s">
        <v>165</v>
      </c>
      <c r="C335" t="s">
        <v>30</v>
      </c>
      <c r="D335" t="s">
        <v>1067</v>
      </c>
      <c r="E335">
        <v>78</v>
      </c>
      <c r="F335" t="s">
        <v>779</v>
      </c>
      <c r="G335" t="s">
        <v>916</v>
      </c>
    </row>
    <row r="336" spans="1:7">
      <c r="A336" s="17">
        <v>44979</v>
      </c>
      <c r="B336" t="s">
        <v>366</v>
      </c>
      <c r="C336" t="s">
        <v>363</v>
      </c>
      <c r="D336" t="s">
        <v>730</v>
      </c>
      <c r="E336">
        <v>85</v>
      </c>
      <c r="F336" t="s">
        <v>736</v>
      </c>
      <c r="G336" t="s">
        <v>997</v>
      </c>
    </row>
    <row r="337" spans="1:7">
      <c r="A337" s="17">
        <v>44979</v>
      </c>
      <c r="B337" t="s">
        <v>86</v>
      </c>
      <c r="C337" t="s">
        <v>365</v>
      </c>
      <c r="D337" t="s">
        <v>739</v>
      </c>
      <c r="E337">
        <v>76</v>
      </c>
      <c r="F337" t="s">
        <v>1069</v>
      </c>
      <c r="G337" t="s">
        <v>859</v>
      </c>
    </row>
    <row r="338" spans="1:7">
      <c r="A338" s="17">
        <v>44979</v>
      </c>
      <c r="B338" t="s">
        <v>85</v>
      </c>
      <c r="C338" t="s">
        <v>373</v>
      </c>
      <c r="D338" t="s">
        <v>804</v>
      </c>
      <c r="E338">
        <v>77</v>
      </c>
      <c r="F338" t="s">
        <v>732</v>
      </c>
      <c r="G338" t="s">
        <v>725</v>
      </c>
    </row>
    <row r="339" spans="1:7">
      <c r="A339" s="17">
        <v>44979</v>
      </c>
      <c r="B339" t="s">
        <v>116</v>
      </c>
      <c r="C339" t="s">
        <v>175</v>
      </c>
      <c r="D339" t="s">
        <v>738</v>
      </c>
      <c r="E339">
        <v>73</v>
      </c>
      <c r="F339" t="s">
        <v>802</v>
      </c>
      <c r="G339" t="s">
        <v>725</v>
      </c>
    </row>
    <row r="340" spans="1:7">
      <c r="A340" s="17">
        <v>44979</v>
      </c>
      <c r="B340" t="s">
        <v>174</v>
      </c>
      <c r="C340" t="s">
        <v>193</v>
      </c>
      <c r="D340" t="s">
        <v>735</v>
      </c>
      <c r="E340">
        <v>79</v>
      </c>
      <c r="F340" t="s">
        <v>733</v>
      </c>
      <c r="G340" t="s">
        <v>737</v>
      </c>
    </row>
    <row r="341" spans="1:7">
      <c r="A341" s="17">
        <v>44979</v>
      </c>
      <c r="B341" t="s">
        <v>129</v>
      </c>
      <c r="C341" t="s">
        <v>61</v>
      </c>
      <c r="D341" t="s">
        <v>851</v>
      </c>
      <c r="E341">
        <v>89</v>
      </c>
      <c r="F341" t="s">
        <v>865</v>
      </c>
      <c r="G341" t="s">
        <v>897</v>
      </c>
    </row>
    <row r="342" spans="1:7">
      <c r="A342" s="17">
        <v>44979</v>
      </c>
      <c r="B342" t="s">
        <v>110</v>
      </c>
      <c r="C342" t="s">
        <v>109</v>
      </c>
      <c r="D342" t="s">
        <v>1072</v>
      </c>
      <c r="E342">
        <v>82</v>
      </c>
      <c r="F342" t="s">
        <v>1071</v>
      </c>
      <c r="G342" t="s">
        <v>814</v>
      </c>
    </row>
    <row r="343" spans="1:7">
      <c r="A343" s="17">
        <v>44979</v>
      </c>
      <c r="B343" t="s">
        <v>336</v>
      </c>
      <c r="C343" t="s">
        <v>285</v>
      </c>
      <c r="D343" t="s">
        <v>863</v>
      </c>
      <c r="E343">
        <v>86</v>
      </c>
      <c r="F343" t="s">
        <v>852</v>
      </c>
      <c r="G343" t="s">
        <v>697</v>
      </c>
    </row>
    <row r="344" spans="1:7">
      <c r="A344" s="17">
        <v>44979</v>
      </c>
      <c r="B344" t="s">
        <v>283</v>
      </c>
      <c r="C344" t="s">
        <v>59</v>
      </c>
      <c r="D344" t="s">
        <v>283</v>
      </c>
      <c r="E344">
        <v>82</v>
      </c>
      <c r="F344" t="s">
        <v>878</v>
      </c>
      <c r="G344" t="s">
        <v>746</v>
      </c>
    </row>
    <row r="345" spans="1:7">
      <c r="A345" s="17">
        <v>44979</v>
      </c>
      <c r="B345" t="s">
        <v>158</v>
      </c>
      <c r="C345" t="s">
        <v>58</v>
      </c>
      <c r="D345" t="s">
        <v>882</v>
      </c>
      <c r="E345">
        <v>82</v>
      </c>
      <c r="F345" t="s">
        <v>877</v>
      </c>
      <c r="G345" t="s">
        <v>859</v>
      </c>
    </row>
    <row r="346" spans="1:7">
      <c r="A346" s="17">
        <v>44979</v>
      </c>
      <c r="B346" t="s">
        <v>335</v>
      </c>
      <c r="C346" t="s">
        <v>164</v>
      </c>
      <c r="D346" t="s">
        <v>889</v>
      </c>
      <c r="E346">
        <v>91</v>
      </c>
      <c r="F346" t="s">
        <v>1030</v>
      </c>
      <c r="G346" t="s">
        <v>1091</v>
      </c>
    </row>
    <row r="347" spans="1:7">
      <c r="A347" s="17">
        <v>44979</v>
      </c>
      <c r="B347" t="s">
        <v>368</v>
      </c>
      <c r="C347" t="s">
        <v>112</v>
      </c>
      <c r="D347" t="s">
        <v>1079</v>
      </c>
      <c r="E347">
        <v>76</v>
      </c>
      <c r="F347" t="s">
        <v>778</v>
      </c>
      <c r="G347" t="s">
        <v>743</v>
      </c>
    </row>
    <row r="348" spans="1:7">
      <c r="A348" s="17">
        <v>44979</v>
      </c>
      <c r="B348" t="s">
        <v>375</v>
      </c>
      <c r="C348" t="s">
        <v>192</v>
      </c>
      <c r="D348" t="s">
        <v>1070</v>
      </c>
      <c r="E348">
        <v>101</v>
      </c>
      <c r="F348" t="s">
        <v>1075</v>
      </c>
      <c r="G348" t="s">
        <v>830</v>
      </c>
    </row>
    <row r="349" spans="1:7">
      <c r="A349" s="17">
        <v>44979</v>
      </c>
      <c r="B349" t="s">
        <v>219</v>
      </c>
      <c r="C349" t="s">
        <v>266</v>
      </c>
      <c r="D349" t="s">
        <v>699</v>
      </c>
      <c r="E349">
        <v>59</v>
      </c>
      <c r="F349" t="s">
        <v>899</v>
      </c>
      <c r="G349" t="s">
        <v>750</v>
      </c>
    </row>
    <row r="350" spans="1:7">
      <c r="A350" s="17">
        <v>44979</v>
      </c>
      <c r="B350" t="s">
        <v>25</v>
      </c>
      <c r="C350" t="s">
        <v>111</v>
      </c>
      <c r="D350" t="s">
        <v>1078</v>
      </c>
      <c r="E350">
        <v>85</v>
      </c>
      <c r="F350" t="s">
        <v>715</v>
      </c>
      <c r="G350" t="s">
        <v>805</v>
      </c>
    </row>
    <row r="351" spans="1:7">
      <c r="A351" s="17">
        <v>44979</v>
      </c>
      <c r="B351" t="s">
        <v>97</v>
      </c>
      <c r="C351" t="s">
        <v>93</v>
      </c>
      <c r="D351" t="s">
        <v>963</v>
      </c>
      <c r="E351">
        <v>69</v>
      </c>
      <c r="F351" t="s">
        <v>993</v>
      </c>
      <c r="G351" t="s">
        <v>697</v>
      </c>
    </row>
    <row r="352" spans="1:7">
      <c r="A352" s="17">
        <v>44979</v>
      </c>
      <c r="B352" t="s">
        <v>311</v>
      </c>
      <c r="C352" t="s">
        <v>103</v>
      </c>
      <c r="D352" t="s">
        <v>742</v>
      </c>
      <c r="E352">
        <v>90</v>
      </c>
      <c r="F352" t="s">
        <v>748</v>
      </c>
      <c r="G352" t="s">
        <v>805</v>
      </c>
    </row>
    <row r="353" spans="1:7">
      <c r="A353" s="17">
        <v>44979</v>
      </c>
      <c r="B353" t="s">
        <v>104</v>
      </c>
      <c r="C353" t="s">
        <v>265</v>
      </c>
      <c r="D353" t="s">
        <v>806</v>
      </c>
      <c r="E353">
        <v>63</v>
      </c>
      <c r="F353" t="s">
        <v>1022</v>
      </c>
      <c r="G353" t="s">
        <v>720</v>
      </c>
    </row>
    <row r="354" spans="1:7">
      <c r="A354" s="17">
        <v>44979</v>
      </c>
      <c r="B354" t="s">
        <v>341</v>
      </c>
      <c r="C354" t="s">
        <v>267</v>
      </c>
      <c r="D354" t="s">
        <v>907</v>
      </c>
      <c r="E354">
        <v>79</v>
      </c>
      <c r="F354" t="s">
        <v>844</v>
      </c>
      <c r="G354" t="s">
        <v>740</v>
      </c>
    </row>
    <row r="355" spans="1:7">
      <c r="A355" s="17">
        <v>44979</v>
      </c>
      <c r="B355" t="s">
        <v>346</v>
      </c>
      <c r="C355" t="s">
        <v>315</v>
      </c>
      <c r="D355" t="s">
        <v>871</v>
      </c>
      <c r="E355">
        <v>64</v>
      </c>
      <c r="F355" t="s">
        <v>706</v>
      </c>
      <c r="G355" t="s">
        <v>916</v>
      </c>
    </row>
    <row r="356" spans="1:7">
      <c r="A356" s="17">
        <v>44979</v>
      </c>
      <c r="B356" t="s">
        <v>271</v>
      </c>
      <c r="C356" t="s">
        <v>38</v>
      </c>
      <c r="D356" t="s">
        <v>974</v>
      </c>
      <c r="E356">
        <v>78</v>
      </c>
      <c r="F356" t="s">
        <v>713</v>
      </c>
      <c r="G356" t="s">
        <v>805</v>
      </c>
    </row>
    <row r="357" spans="1:7">
      <c r="A357" s="17">
        <v>44979</v>
      </c>
      <c r="B357" t="s">
        <v>325</v>
      </c>
      <c r="C357" t="s">
        <v>72</v>
      </c>
      <c r="D357" t="s">
        <v>954</v>
      </c>
      <c r="E357">
        <v>71</v>
      </c>
      <c r="F357" t="s">
        <v>1011</v>
      </c>
      <c r="G357" t="s">
        <v>717</v>
      </c>
    </row>
    <row r="358" spans="1:7">
      <c r="A358" s="17">
        <v>44979</v>
      </c>
      <c r="B358" t="s">
        <v>183</v>
      </c>
      <c r="C358" t="s">
        <v>199</v>
      </c>
      <c r="D358" t="s">
        <v>1092</v>
      </c>
    </row>
    <row r="359" spans="1:7">
      <c r="A359" s="17">
        <v>44979</v>
      </c>
      <c r="B359" t="s">
        <v>392</v>
      </c>
      <c r="C359" t="s">
        <v>293</v>
      </c>
      <c r="D359" t="s">
        <v>709</v>
      </c>
      <c r="E359">
        <v>82</v>
      </c>
      <c r="F359" t="s">
        <v>794</v>
      </c>
      <c r="G359" t="s">
        <v>997</v>
      </c>
    </row>
    <row r="360" spans="1:7">
      <c r="A360" s="17">
        <v>44978</v>
      </c>
      <c r="B360" t="s">
        <v>287</v>
      </c>
      <c r="C360" t="s">
        <v>123</v>
      </c>
      <c r="D360" t="s">
        <v>898</v>
      </c>
      <c r="E360">
        <v>72</v>
      </c>
      <c r="F360" t="s">
        <v>827</v>
      </c>
      <c r="G360" t="s">
        <v>789</v>
      </c>
    </row>
    <row r="361" spans="1:7">
      <c r="A361" s="17">
        <v>44978</v>
      </c>
      <c r="B361" t="s">
        <v>47</v>
      </c>
      <c r="C361" t="s">
        <v>286</v>
      </c>
      <c r="D361" t="s">
        <v>904</v>
      </c>
      <c r="E361">
        <v>75</v>
      </c>
      <c r="F361" t="s">
        <v>800</v>
      </c>
      <c r="G361" t="s">
        <v>764</v>
      </c>
    </row>
    <row r="362" spans="1:7">
      <c r="A362" s="17">
        <v>44978</v>
      </c>
      <c r="B362" t="s">
        <v>45</v>
      </c>
      <c r="C362" t="s">
        <v>342</v>
      </c>
      <c r="D362" t="s">
        <v>698</v>
      </c>
      <c r="E362">
        <v>73</v>
      </c>
      <c r="F362" t="s">
        <v>909</v>
      </c>
      <c r="G362" t="s">
        <v>830</v>
      </c>
    </row>
    <row r="363" spans="1:7">
      <c r="A363" s="17">
        <v>44978</v>
      </c>
      <c r="B363" t="s">
        <v>42</v>
      </c>
      <c r="C363" t="s">
        <v>338</v>
      </c>
      <c r="D363" t="s">
        <v>712</v>
      </c>
      <c r="E363">
        <v>68</v>
      </c>
      <c r="F363" t="s">
        <v>701</v>
      </c>
      <c r="G363" t="s">
        <v>697</v>
      </c>
    </row>
    <row r="364" spans="1:7">
      <c r="A364" s="17">
        <v>44978</v>
      </c>
      <c r="B364" t="s">
        <v>422</v>
      </c>
      <c r="C364" t="s">
        <v>125</v>
      </c>
      <c r="D364" t="s">
        <v>903</v>
      </c>
      <c r="E364">
        <v>76</v>
      </c>
      <c r="F364" t="s">
        <v>787</v>
      </c>
      <c r="G364" t="s">
        <v>740</v>
      </c>
    </row>
    <row r="365" spans="1:7">
      <c r="A365" s="17">
        <v>44978</v>
      </c>
      <c r="B365" t="s">
        <v>390</v>
      </c>
      <c r="C365" t="s">
        <v>386</v>
      </c>
      <c r="D365" t="s">
        <v>780</v>
      </c>
      <c r="E365">
        <v>64</v>
      </c>
      <c r="F365" t="s">
        <v>1061</v>
      </c>
      <c r="G365" t="s">
        <v>697</v>
      </c>
    </row>
    <row r="366" spans="1:7">
      <c r="A366" s="17">
        <v>44978</v>
      </c>
      <c r="B366" t="s">
        <v>222</v>
      </c>
      <c r="C366" t="s">
        <v>221</v>
      </c>
      <c r="D366" t="s">
        <v>790</v>
      </c>
      <c r="E366">
        <v>80</v>
      </c>
      <c r="F366" t="s">
        <v>707</v>
      </c>
      <c r="G366" t="s">
        <v>764</v>
      </c>
    </row>
    <row r="367" spans="1:7">
      <c r="A367" s="17">
        <v>44978</v>
      </c>
      <c r="B367" t="s">
        <v>73</v>
      </c>
      <c r="C367" t="s">
        <v>209</v>
      </c>
      <c r="D367" t="s">
        <v>710</v>
      </c>
      <c r="E367">
        <v>77</v>
      </c>
      <c r="F367" t="s">
        <v>798</v>
      </c>
      <c r="G367" t="s">
        <v>750</v>
      </c>
    </row>
    <row r="368" spans="1:7">
      <c r="A368" s="17">
        <v>44978</v>
      </c>
      <c r="B368" t="s">
        <v>1093</v>
      </c>
      <c r="C368" t="s">
        <v>183</v>
      </c>
      <c r="D368" t="s">
        <v>1077</v>
      </c>
      <c r="E368">
        <v>111</v>
      </c>
      <c r="F368" t="s">
        <v>1094</v>
      </c>
      <c r="G368" t="s">
        <v>1095</v>
      </c>
    </row>
    <row r="369" spans="1:7">
      <c r="A369" s="17">
        <v>44978</v>
      </c>
      <c r="B369" t="s">
        <v>130</v>
      </c>
      <c r="C369" t="s">
        <v>284</v>
      </c>
      <c r="D369" t="s">
        <v>864</v>
      </c>
      <c r="E369">
        <v>84</v>
      </c>
      <c r="F369" t="s">
        <v>879</v>
      </c>
      <c r="G369" t="s">
        <v>717</v>
      </c>
    </row>
    <row r="370" spans="1:7">
      <c r="A370" s="17">
        <v>44978</v>
      </c>
      <c r="B370" t="s">
        <v>289</v>
      </c>
      <c r="C370" t="s">
        <v>17</v>
      </c>
      <c r="D370" t="s">
        <v>1005</v>
      </c>
      <c r="E370">
        <v>76</v>
      </c>
      <c r="F370" t="s">
        <v>744</v>
      </c>
      <c r="G370" t="s">
        <v>708</v>
      </c>
    </row>
    <row r="371" spans="1:7">
      <c r="A371" s="17">
        <v>44978</v>
      </c>
      <c r="B371" t="s">
        <v>195</v>
      </c>
      <c r="C371" t="s">
        <v>122</v>
      </c>
      <c r="D371" t="s">
        <v>919</v>
      </c>
      <c r="E371">
        <v>66</v>
      </c>
      <c r="F371" t="s">
        <v>792</v>
      </c>
      <c r="G371" t="s">
        <v>725</v>
      </c>
    </row>
    <row r="372" spans="1:7">
      <c r="A372" s="17">
        <v>44978</v>
      </c>
      <c r="B372" t="s">
        <v>324</v>
      </c>
      <c r="C372" t="s">
        <v>318</v>
      </c>
      <c r="D372" t="s">
        <v>324</v>
      </c>
      <c r="E372">
        <v>88</v>
      </c>
      <c r="F372" t="s">
        <v>850</v>
      </c>
      <c r="G372" t="s">
        <v>697</v>
      </c>
    </row>
    <row r="373" spans="1:7">
      <c r="A373" s="17">
        <v>44978</v>
      </c>
      <c r="B373" t="s">
        <v>407</v>
      </c>
      <c r="C373" t="s">
        <v>320</v>
      </c>
      <c r="D373" t="s">
        <v>1063</v>
      </c>
      <c r="E373">
        <v>81</v>
      </c>
      <c r="F373" t="s">
        <v>758</v>
      </c>
      <c r="G373" t="s">
        <v>814</v>
      </c>
    </row>
    <row r="374" spans="1:7">
      <c r="A374" s="17">
        <v>44978</v>
      </c>
      <c r="B374" t="s">
        <v>279</v>
      </c>
      <c r="C374" t="s">
        <v>41</v>
      </c>
      <c r="D374" t="s">
        <v>766</v>
      </c>
      <c r="E374">
        <v>66</v>
      </c>
      <c r="F374" t="s">
        <v>771</v>
      </c>
      <c r="G374" t="s">
        <v>720</v>
      </c>
    </row>
    <row r="375" spans="1:7">
      <c r="A375" s="17">
        <v>44978</v>
      </c>
      <c r="B375" t="s">
        <v>276</v>
      </c>
      <c r="C375" t="s">
        <v>274</v>
      </c>
      <c r="D375" t="s">
        <v>762</v>
      </c>
      <c r="E375">
        <v>84</v>
      </c>
      <c r="F375" t="s">
        <v>773</v>
      </c>
      <c r="G375" t="s">
        <v>697</v>
      </c>
    </row>
    <row r="376" spans="1:7">
      <c r="A376" s="17">
        <v>44978</v>
      </c>
      <c r="B376" t="s">
        <v>275</v>
      </c>
      <c r="C376" t="s">
        <v>277</v>
      </c>
      <c r="D376" t="s">
        <v>776</v>
      </c>
      <c r="E376">
        <v>63</v>
      </c>
      <c r="F376" t="s">
        <v>763</v>
      </c>
      <c r="G376" t="s">
        <v>1096</v>
      </c>
    </row>
    <row r="377" spans="1:7">
      <c r="A377" s="17">
        <v>44978</v>
      </c>
      <c r="B377" t="s">
        <v>282</v>
      </c>
      <c r="C377" t="s">
        <v>278</v>
      </c>
      <c r="D377" t="s">
        <v>774</v>
      </c>
      <c r="E377">
        <v>82</v>
      </c>
      <c r="F377" t="s">
        <v>767</v>
      </c>
      <c r="G377" t="s">
        <v>740</v>
      </c>
    </row>
    <row r="378" spans="1:7">
      <c r="A378" s="17">
        <v>44978</v>
      </c>
      <c r="B378" t="s">
        <v>40</v>
      </c>
      <c r="C378" t="s">
        <v>280</v>
      </c>
      <c r="D378" t="s">
        <v>768</v>
      </c>
      <c r="E378">
        <v>77</v>
      </c>
      <c r="F378" t="s">
        <v>777</v>
      </c>
      <c r="G378" t="s">
        <v>708</v>
      </c>
    </row>
    <row r="379" spans="1:7">
      <c r="A379" s="17">
        <v>44978</v>
      </c>
      <c r="B379" t="s">
        <v>108</v>
      </c>
      <c r="C379" t="s">
        <v>107</v>
      </c>
      <c r="D379" t="s">
        <v>770</v>
      </c>
      <c r="E379">
        <v>74</v>
      </c>
      <c r="F379" t="s">
        <v>765</v>
      </c>
      <c r="G379" t="s">
        <v>764</v>
      </c>
    </row>
    <row r="380" spans="1:7">
      <c r="A380" s="17">
        <v>44978</v>
      </c>
      <c r="B380" t="s">
        <v>170</v>
      </c>
      <c r="C380" t="s">
        <v>167</v>
      </c>
      <c r="D380" t="s">
        <v>723</v>
      </c>
      <c r="E380">
        <v>83</v>
      </c>
      <c r="F380" t="s">
        <v>1035</v>
      </c>
      <c r="G380" t="s">
        <v>725</v>
      </c>
    </row>
    <row r="381" spans="1:7">
      <c r="A381" s="17">
        <v>44978</v>
      </c>
      <c r="B381" t="s">
        <v>264</v>
      </c>
      <c r="C381" t="s">
        <v>177</v>
      </c>
      <c r="D381" t="s">
        <v>892</v>
      </c>
      <c r="E381">
        <v>62</v>
      </c>
      <c r="F381" t="s">
        <v>883</v>
      </c>
      <c r="G381" t="s">
        <v>711</v>
      </c>
    </row>
    <row r="382" spans="1:7">
      <c r="A382" s="17">
        <v>44978</v>
      </c>
      <c r="B382" t="s">
        <v>305</v>
      </c>
      <c r="C382" t="s">
        <v>48</v>
      </c>
      <c r="D382" t="s">
        <v>696</v>
      </c>
      <c r="E382">
        <v>74</v>
      </c>
      <c r="F382" t="s">
        <v>910</v>
      </c>
      <c r="G382" t="s">
        <v>697</v>
      </c>
    </row>
    <row r="383" spans="1:7">
      <c r="A383" s="17">
        <v>44978</v>
      </c>
      <c r="B383" t="s">
        <v>301</v>
      </c>
      <c r="C383" t="s">
        <v>270</v>
      </c>
      <c r="D383" t="s">
        <v>702</v>
      </c>
      <c r="E383">
        <v>97</v>
      </c>
      <c r="F383" t="s">
        <v>757</v>
      </c>
      <c r="G383" t="s">
        <v>764</v>
      </c>
    </row>
    <row r="384" spans="1:7">
      <c r="A384" s="17">
        <v>44978</v>
      </c>
      <c r="B384" t="s">
        <v>136</v>
      </c>
      <c r="C384" t="s">
        <v>74</v>
      </c>
      <c r="D384" t="s">
        <v>1097</v>
      </c>
      <c r="E384">
        <v>65</v>
      </c>
      <c r="F384" t="s">
        <v>828</v>
      </c>
      <c r="G384" t="s">
        <v>803</v>
      </c>
    </row>
    <row r="385" spans="1:7">
      <c r="A385" s="17">
        <v>44978</v>
      </c>
      <c r="B385" t="s">
        <v>134</v>
      </c>
      <c r="C385" t="s">
        <v>210</v>
      </c>
      <c r="D385" t="s">
        <v>795</v>
      </c>
      <c r="E385">
        <v>74</v>
      </c>
      <c r="F385" t="s">
        <v>1080</v>
      </c>
      <c r="G385" t="s">
        <v>717</v>
      </c>
    </row>
    <row r="386" spans="1:7">
      <c r="A386" s="17">
        <v>44978</v>
      </c>
      <c r="B386" t="s">
        <v>294</v>
      </c>
      <c r="C386" t="s">
        <v>408</v>
      </c>
      <c r="D386" t="s">
        <v>829</v>
      </c>
      <c r="E386">
        <v>66</v>
      </c>
      <c r="F386" t="s">
        <v>797</v>
      </c>
      <c r="G386" t="s">
        <v>859</v>
      </c>
    </row>
    <row r="387" spans="1:7">
      <c r="A387" s="17">
        <v>44977</v>
      </c>
      <c r="B387" t="s">
        <v>404</v>
      </c>
      <c r="C387" t="s">
        <v>281</v>
      </c>
      <c r="D387" t="s">
        <v>695</v>
      </c>
      <c r="E387">
        <v>63</v>
      </c>
      <c r="F387" t="s">
        <v>281</v>
      </c>
      <c r="G387" t="s">
        <v>750</v>
      </c>
    </row>
    <row r="388" spans="1:7">
      <c r="A388" s="17">
        <v>44977</v>
      </c>
      <c r="B388" t="s">
        <v>148</v>
      </c>
      <c r="C388" t="s">
        <v>146</v>
      </c>
      <c r="D388" t="s">
        <v>1015</v>
      </c>
      <c r="E388">
        <v>76</v>
      </c>
      <c r="F388" t="s">
        <v>1056</v>
      </c>
      <c r="G388" t="s">
        <v>737</v>
      </c>
    </row>
    <row r="389" spans="1:7">
      <c r="A389" s="17">
        <v>44977</v>
      </c>
      <c r="B389" t="s">
        <v>288</v>
      </c>
      <c r="C389" t="s">
        <v>124</v>
      </c>
      <c r="D389" t="s">
        <v>826</v>
      </c>
      <c r="E389">
        <v>85</v>
      </c>
      <c r="F389" t="s">
        <v>801</v>
      </c>
      <c r="G389" t="s">
        <v>743</v>
      </c>
    </row>
    <row r="390" spans="1:7">
      <c r="A390" s="17">
        <v>44977</v>
      </c>
      <c r="B390" t="s">
        <v>339</v>
      </c>
      <c r="C390" t="s">
        <v>21</v>
      </c>
      <c r="D390" t="s">
        <v>741</v>
      </c>
      <c r="E390">
        <v>79</v>
      </c>
      <c r="F390" t="s">
        <v>788</v>
      </c>
      <c r="G390" t="s">
        <v>772</v>
      </c>
    </row>
    <row r="391" spans="1:7">
      <c r="A391" s="17">
        <v>44977</v>
      </c>
      <c r="B391" t="s">
        <v>783</v>
      </c>
      <c r="C391" t="s">
        <v>117</v>
      </c>
      <c r="D391" t="s">
        <v>1044</v>
      </c>
      <c r="E391">
        <v>113</v>
      </c>
      <c r="F391" t="s">
        <v>785</v>
      </c>
      <c r="G391" t="s">
        <v>764</v>
      </c>
    </row>
    <row r="392" spans="1:7">
      <c r="A392" s="17">
        <v>44977</v>
      </c>
      <c r="B392" t="s">
        <v>50</v>
      </c>
      <c r="C392" t="s">
        <v>49</v>
      </c>
      <c r="D392" t="s">
        <v>819</v>
      </c>
      <c r="E392">
        <v>89</v>
      </c>
      <c r="F392" t="s">
        <v>812</v>
      </c>
      <c r="G392" t="s">
        <v>746</v>
      </c>
    </row>
    <row r="393" spans="1:7">
      <c r="A393" s="17">
        <v>44977</v>
      </c>
      <c r="B393" t="s">
        <v>56</v>
      </c>
      <c r="C393" t="s">
        <v>51</v>
      </c>
      <c r="D393" t="s">
        <v>810</v>
      </c>
      <c r="E393">
        <v>68</v>
      </c>
      <c r="F393" t="s">
        <v>820</v>
      </c>
      <c r="G393" t="s">
        <v>697</v>
      </c>
    </row>
    <row r="394" spans="1:7">
      <c r="A394" s="17">
        <v>44977</v>
      </c>
      <c r="B394" t="s">
        <v>52</v>
      </c>
      <c r="C394" t="s">
        <v>55</v>
      </c>
      <c r="D394" t="s">
        <v>809</v>
      </c>
      <c r="E394">
        <v>69</v>
      </c>
      <c r="F394" t="s">
        <v>813</v>
      </c>
      <c r="G394" t="s">
        <v>708</v>
      </c>
    </row>
    <row r="395" spans="1:7">
      <c r="A395" s="17">
        <v>44977</v>
      </c>
      <c r="B395" t="s">
        <v>70</v>
      </c>
      <c r="C395" t="s">
        <v>69</v>
      </c>
      <c r="D395" t="s">
        <v>808</v>
      </c>
      <c r="E395">
        <v>69</v>
      </c>
      <c r="F395" t="s">
        <v>811</v>
      </c>
      <c r="G395" t="s">
        <v>772</v>
      </c>
    </row>
    <row r="396" spans="1:7">
      <c r="A396" s="17">
        <v>44977</v>
      </c>
      <c r="B396" t="s">
        <v>87</v>
      </c>
      <c r="C396" t="s">
        <v>89</v>
      </c>
      <c r="D396" t="s">
        <v>1002</v>
      </c>
      <c r="E396">
        <v>72</v>
      </c>
      <c r="F396" t="s">
        <v>971</v>
      </c>
      <c r="G396" t="s">
        <v>830</v>
      </c>
    </row>
    <row r="397" spans="1:7">
      <c r="A397" s="17">
        <v>44977</v>
      </c>
      <c r="B397" t="s">
        <v>81</v>
      </c>
      <c r="C397" t="s">
        <v>379</v>
      </c>
      <c r="D397" t="s">
        <v>1057</v>
      </c>
      <c r="E397">
        <v>61</v>
      </c>
      <c r="F397" t="s">
        <v>983</v>
      </c>
      <c r="G397" t="s">
        <v>911</v>
      </c>
    </row>
    <row r="398" spans="1:7">
      <c r="A398" s="17">
        <v>44977</v>
      </c>
      <c r="B398" t="s">
        <v>150</v>
      </c>
      <c r="C398" t="s">
        <v>127</v>
      </c>
      <c r="D398" t="s">
        <v>838</v>
      </c>
      <c r="E398">
        <v>64</v>
      </c>
      <c r="F398" t="s">
        <v>1018</v>
      </c>
      <c r="G398" t="s">
        <v>720</v>
      </c>
    </row>
    <row r="399" spans="1:7">
      <c r="A399" s="17">
        <v>44977</v>
      </c>
      <c r="B399" t="s">
        <v>417</v>
      </c>
      <c r="C399" t="s">
        <v>152</v>
      </c>
      <c r="D399" t="s">
        <v>818</v>
      </c>
      <c r="E399">
        <v>70</v>
      </c>
      <c r="F399" t="s">
        <v>1021</v>
      </c>
      <c r="G399" t="s">
        <v>764</v>
      </c>
    </row>
    <row r="400" spans="1:7">
      <c r="A400" s="17">
        <v>44977</v>
      </c>
      <c r="B400" t="s">
        <v>233</v>
      </c>
      <c r="C400" t="s">
        <v>269</v>
      </c>
      <c r="D400" t="s">
        <v>848</v>
      </c>
      <c r="E400">
        <v>78</v>
      </c>
      <c r="F400" t="s">
        <v>962</v>
      </c>
      <c r="G400" t="s">
        <v>717</v>
      </c>
    </row>
    <row r="401" spans="1:7">
      <c r="A401" s="17">
        <v>44977</v>
      </c>
      <c r="B401" t="s">
        <v>99</v>
      </c>
      <c r="C401" t="s">
        <v>128</v>
      </c>
      <c r="D401" t="s">
        <v>816</v>
      </c>
      <c r="E401">
        <v>77</v>
      </c>
      <c r="F401" t="s">
        <v>1020</v>
      </c>
      <c r="G401" t="s">
        <v>830</v>
      </c>
    </row>
    <row r="402" spans="1:7">
      <c r="A402" s="17">
        <v>44977</v>
      </c>
      <c r="B402" t="s">
        <v>156</v>
      </c>
      <c r="C402" t="s">
        <v>151</v>
      </c>
      <c r="D402" t="s">
        <v>836</v>
      </c>
      <c r="E402">
        <v>67</v>
      </c>
      <c r="F402" t="s">
        <v>1017</v>
      </c>
      <c r="G402" t="s">
        <v>764</v>
      </c>
    </row>
    <row r="403" spans="1:7">
      <c r="A403" s="17">
        <v>44977</v>
      </c>
      <c r="B403" t="s">
        <v>381</v>
      </c>
      <c r="C403" t="s">
        <v>214</v>
      </c>
      <c r="D403" t="s">
        <v>982</v>
      </c>
      <c r="E403">
        <v>74</v>
      </c>
      <c r="F403" t="s">
        <v>1055</v>
      </c>
      <c r="G403" t="s">
        <v>711</v>
      </c>
    </row>
    <row r="404" spans="1:7">
      <c r="A404" s="17">
        <v>44977</v>
      </c>
      <c r="B404" t="s">
        <v>82</v>
      </c>
      <c r="C404" t="s">
        <v>378</v>
      </c>
      <c r="D404" t="s">
        <v>1087</v>
      </c>
      <c r="E404">
        <v>96</v>
      </c>
      <c r="F404" t="s">
        <v>1041</v>
      </c>
      <c r="G404" t="s">
        <v>746</v>
      </c>
    </row>
    <row r="405" spans="1:7">
      <c r="A405" s="17">
        <v>44977</v>
      </c>
      <c r="B405" t="s">
        <v>380</v>
      </c>
      <c r="C405" t="s">
        <v>145</v>
      </c>
      <c r="D405" t="s">
        <v>1058</v>
      </c>
      <c r="E405">
        <v>59</v>
      </c>
      <c r="F405" t="s">
        <v>1016</v>
      </c>
      <c r="G405" t="s">
        <v>700</v>
      </c>
    </row>
    <row r="406" spans="1:7">
      <c r="A406" s="17">
        <v>44976</v>
      </c>
      <c r="B406" t="s">
        <v>227</v>
      </c>
      <c r="C406" t="s">
        <v>252</v>
      </c>
      <c r="D406" t="s">
        <v>891</v>
      </c>
      <c r="E406">
        <v>72</v>
      </c>
      <c r="F406" t="s">
        <v>860</v>
      </c>
      <c r="G406" t="s">
        <v>725</v>
      </c>
    </row>
    <row r="407" spans="1:7">
      <c r="A407" s="17">
        <v>44976</v>
      </c>
      <c r="B407" t="s">
        <v>268</v>
      </c>
      <c r="C407" t="s">
        <v>226</v>
      </c>
      <c r="D407" t="s">
        <v>894</v>
      </c>
      <c r="E407">
        <v>82</v>
      </c>
      <c r="F407" t="s">
        <v>847</v>
      </c>
      <c r="G407" t="s">
        <v>803</v>
      </c>
    </row>
    <row r="408" spans="1:7">
      <c r="A408" s="17">
        <v>44976</v>
      </c>
      <c r="B408" t="s">
        <v>104</v>
      </c>
      <c r="C408" t="s">
        <v>103</v>
      </c>
      <c r="D408" t="s">
        <v>742</v>
      </c>
      <c r="E408">
        <v>77</v>
      </c>
      <c r="F408" t="s">
        <v>806</v>
      </c>
      <c r="G408" t="s">
        <v>717</v>
      </c>
    </row>
    <row r="409" spans="1:7">
      <c r="A409" s="17">
        <v>44976</v>
      </c>
      <c r="B409" t="s">
        <v>228</v>
      </c>
      <c r="C409" t="s">
        <v>300</v>
      </c>
      <c r="D409" t="s">
        <v>861</v>
      </c>
      <c r="E409">
        <v>73</v>
      </c>
      <c r="F409" t="s">
        <v>300</v>
      </c>
      <c r="G409" t="s">
        <v>830</v>
      </c>
    </row>
    <row r="410" spans="1:7">
      <c r="A410" s="17">
        <v>44976</v>
      </c>
      <c r="B410" t="s">
        <v>334</v>
      </c>
      <c r="C410" t="s">
        <v>398</v>
      </c>
      <c r="D410" t="s">
        <v>728</v>
      </c>
      <c r="E410">
        <v>81</v>
      </c>
      <c r="F410" t="s">
        <v>724</v>
      </c>
      <c r="G410" t="s">
        <v>708</v>
      </c>
    </row>
    <row r="411" spans="1:7">
      <c r="A411" s="17">
        <v>44976</v>
      </c>
      <c r="B411" t="s">
        <v>177</v>
      </c>
      <c r="C411" t="s">
        <v>251</v>
      </c>
      <c r="D411" t="s">
        <v>1088</v>
      </c>
      <c r="E411">
        <v>76</v>
      </c>
      <c r="F411" t="s">
        <v>883</v>
      </c>
      <c r="G411" t="s">
        <v>761</v>
      </c>
    </row>
    <row r="412" spans="1:7">
      <c r="A412" s="17">
        <v>44976</v>
      </c>
      <c r="B412" t="s">
        <v>62</v>
      </c>
      <c r="C412" t="s">
        <v>285</v>
      </c>
      <c r="D412" t="s">
        <v>881</v>
      </c>
      <c r="E412">
        <v>50</v>
      </c>
      <c r="F412" t="s">
        <v>863</v>
      </c>
      <c r="G412" t="s">
        <v>734</v>
      </c>
    </row>
    <row r="413" spans="1:7">
      <c r="A413" s="17">
        <v>44976</v>
      </c>
      <c r="B413" t="s">
        <v>420</v>
      </c>
      <c r="C413" t="s">
        <v>429</v>
      </c>
      <c r="D413" t="s">
        <v>855</v>
      </c>
      <c r="E413">
        <v>73</v>
      </c>
      <c r="F413" t="s">
        <v>853</v>
      </c>
      <c r="G413" t="s">
        <v>761</v>
      </c>
    </row>
    <row r="414" spans="1:7">
      <c r="A414" s="17">
        <v>44976</v>
      </c>
      <c r="B414" t="s">
        <v>246</v>
      </c>
      <c r="C414" t="s">
        <v>248</v>
      </c>
      <c r="D414" t="s">
        <v>869</v>
      </c>
      <c r="E414">
        <v>90</v>
      </c>
      <c r="F414" t="s">
        <v>867</v>
      </c>
      <c r="G414" t="s">
        <v>897</v>
      </c>
    </row>
    <row r="415" spans="1:7">
      <c r="A415" s="17">
        <v>44976</v>
      </c>
      <c r="B415" t="s">
        <v>247</v>
      </c>
      <c r="C415" t="s">
        <v>250</v>
      </c>
      <c r="D415" t="s">
        <v>866</v>
      </c>
      <c r="E415">
        <v>75</v>
      </c>
      <c r="F415" t="s">
        <v>857</v>
      </c>
      <c r="G415" t="s">
        <v>805</v>
      </c>
    </row>
    <row r="416" spans="1:7">
      <c r="A416" s="17">
        <v>44976</v>
      </c>
      <c r="B416" t="s">
        <v>243</v>
      </c>
      <c r="C416" t="s">
        <v>249</v>
      </c>
      <c r="D416" t="s">
        <v>1062</v>
      </c>
      <c r="E416">
        <v>61</v>
      </c>
      <c r="F416" t="s">
        <v>854</v>
      </c>
      <c r="G416" t="s">
        <v>916</v>
      </c>
    </row>
    <row r="417" spans="1:7">
      <c r="A417" s="17">
        <v>44976</v>
      </c>
      <c r="B417" t="s">
        <v>245</v>
      </c>
      <c r="C417" t="s">
        <v>241</v>
      </c>
      <c r="D417" t="s">
        <v>868</v>
      </c>
      <c r="E417">
        <v>73</v>
      </c>
      <c r="F417" t="s">
        <v>858</v>
      </c>
      <c r="G417" t="s">
        <v>782</v>
      </c>
    </row>
    <row r="418" spans="1:7">
      <c r="A418" s="17">
        <v>44976</v>
      </c>
      <c r="B418" t="s">
        <v>319</v>
      </c>
      <c r="C418" t="s">
        <v>71</v>
      </c>
      <c r="D418" t="s">
        <v>1012</v>
      </c>
      <c r="E418">
        <v>83</v>
      </c>
      <c r="F418" t="s">
        <v>849</v>
      </c>
      <c r="G418" t="s">
        <v>839</v>
      </c>
    </row>
    <row r="419" spans="1:7">
      <c r="A419" s="17">
        <v>44976</v>
      </c>
      <c r="B419" t="s">
        <v>173</v>
      </c>
      <c r="C419" t="s">
        <v>143</v>
      </c>
      <c r="D419" t="s">
        <v>729</v>
      </c>
      <c r="E419">
        <v>77</v>
      </c>
      <c r="F419" t="s">
        <v>726</v>
      </c>
      <c r="G419" t="s">
        <v>769</v>
      </c>
    </row>
    <row r="420" spans="1:7">
      <c r="A420" s="17">
        <v>44976</v>
      </c>
      <c r="B420" t="s">
        <v>303</v>
      </c>
      <c r="C420" t="s">
        <v>343</v>
      </c>
      <c r="D420" t="s">
        <v>1098</v>
      </c>
      <c r="E420">
        <v>75</v>
      </c>
      <c r="F420" t="s">
        <v>1099</v>
      </c>
      <c r="G420" t="s">
        <v>761</v>
      </c>
    </row>
    <row r="421" spans="1:7">
      <c r="A421" s="17">
        <v>44976</v>
      </c>
      <c r="B421" t="s">
        <v>264</v>
      </c>
      <c r="C421" t="s">
        <v>254</v>
      </c>
      <c r="D421" t="s">
        <v>254</v>
      </c>
      <c r="E421">
        <v>86</v>
      </c>
      <c r="F421" t="s">
        <v>892</v>
      </c>
      <c r="G421" t="s">
        <v>740</v>
      </c>
    </row>
    <row r="422" spans="1:7">
      <c r="A422" s="17">
        <v>44976</v>
      </c>
      <c r="B422" t="s">
        <v>157</v>
      </c>
      <c r="C422" t="s">
        <v>283</v>
      </c>
      <c r="D422" t="s">
        <v>283</v>
      </c>
      <c r="E422">
        <v>74</v>
      </c>
      <c r="F422" t="s">
        <v>880</v>
      </c>
      <c r="G422" t="s">
        <v>862</v>
      </c>
    </row>
    <row r="423" spans="1:7">
      <c r="A423" s="17">
        <v>44976</v>
      </c>
      <c r="B423" t="s">
        <v>267</v>
      </c>
      <c r="C423" t="s">
        <v>219</v>
      </c>
      <c r="D423" t="s">
        <v>844</v>
      </c>
      <c r="E423">
        <v>68</v>
      </c>
      <c r="F423" t="s">
        <v>699</v>
      </c>
      <c r="G423" t="s">
        <v>772</v>
      </c>
    </row>
    <row r="424" spans="1:7">
      <c r="A424" s="17">
        <v>44976</v>
      </c>
      <c r="B424" t="s">
        <v>144</v>
      </c>
      <c r="C424" t="s">
        <v>172</v>
      </c>
      <c r="D424" t="s">
        <v>1049</v>
      </c>
      <c r="E424">
        <v>64</v>
      </c>
      <c r="F424" t="s">
        <v>960</v>
      </c>
      <c r="G424" t="s">
        <v>697</v>
      </c>
    </row>
    <row r="425" spans="1:7">
      <c r="A425" s="17">
        <v>44976</v>
      </c>
      <c r="B425" t="s">
        <v>61</v>
      </c>
      <c r="C425" t="s">
        <v>58</v>
      </c>
      <c r="D425" t="s">
        <v>882</v>
      </c>
      <c r="E425">
        <v>70</v>
      </c>
      <c r="F425" t="s">
        <v>851</v>
      </c>
      <c r="G425" t="s">
        <v>700</v>
      </c>
    </row>
    <row r="426" spans="1:7">
      <c r="A426" s="17">
        <v>44976</v>
      </c>
      <c r="B426" t="s">
        <v>192</v>
      </c>
      <c r="C426" t="s">
        <v>115</v>
      </c>
      <c r="D426" t="s">
        <v>731</v>
      </c>
      <c r="E426">
        <v>68</v>
      </c>
      <c r="F426" t="s">
        <v>1075</v>
      </c>
      <c r="G426" t="s">
        <v>743</v>
      </c>
    </row>
    <row r="427" spans="1:7">
      <c r="A427" s="17">
        <v>44976</v>
      </c>
      <c r="B427" t="s">
        <v>225</v>
      </c>
      <c r="C427" t="s">
        <v>317</v>
      </c>
      <c r="D427" t="s">
        <v>791</v>
      </c>
      <c r="E427">
        <v>70</v>
      </c>
      <c r="F427" t="s">
        <v>845</v>
      </c>
      <c r="G427" t="s">
        <v>737</v>
      </c>
    </row>
    <row r="428" spans="1:7">
      <c r="A428" s="17">
        <v>44976</v>
      </c>
      <c r="B428" t="s">
        <v>22</v>
      </c>
      <c r="C428" t="s">
        <v>257</v>
      </c>
      <c r="D428" t="s">
        <v>940</v>
      </c>
      <c r="E428">
        <v>83</v>
      </c>
      <c r="F428" t="s">
        <v>978</v>
      </c>
      <c r="G428" t="s">
        <v>872</v>
      </c>
    </row>
    <row r="429" spans="1:7">
      <c r="A429" s="17">
        <v>44976</v>
      </c>
      <c r="B429" t="s">
        <v>346</v>
      </c>
      <c r="C429" t="s">
        <v>316</v>
      </c>
      <c r="D429" t="s">
        <v>846</v>
      </c>
      <c r="E429">
        <v>80</v>
      </c>
      <c r="F429" t="s">
        <v>706</v>
      </c>
      <c r="G429" t="s">
        <v>711</v>
      </c>
    </row>
    <row r="430" spans="1:7">
      <c r="A430" s="17">
        <v>44976</v>
      </c>
      <c r="B430" t="s">
        <v>217</v>
      </c>
      <c r="C430" t="s">
        <v>259</v>
      </c>
      <c r="D430" t="s">
        <v>998</v>
      </c>
      <c r="E430">
        <v>68</v>
      </c>
      <c r="F430" t="s">
        <v>1050</v>
      </c>
      <c r="G430" t="s">
        <v>764</v>
      </c>
    </row>
    <row r="431" spans="1:7">
      <c r="A431" s="17">
        <v>44976</v>
      </c>
      <c r="B431" t="s">
        <v>133</v>
      </c>
      <c r="C431" t="s">
        <v>293</v>
      </c>
      <c r="D431" t="s">
        <v>709</v>
      </c>
      <c r="E431">
        <v>73</v>
      </c>
      <c r="F431" t="s">
        <v>133</v>
      </c>
      <c r="G431" t="s">
        <v>717</v>
      </c>
    </row>
    <row r="432" spans="1:7">
      <c r="A432" s="17">
        <v>44975</v>
      </c>
      <c r="B432" t="s">
        <v>301</v>
      </c>
      <c r="C432" t="s">
        <v>121</v>
      </c>
      <c r="D432" t="s">
        <v>893</v>
      </c>
      <c r="E432">
        <v>108</v>
      </c>
      <c r="F432" t="s">
        <v>757</v>
      </c>
      <c r="G432" t="s">
        <v>720</v>
      </c>
    </row>
    <row r="433" spans="1:7">
      <c r="A433" s="17">
        <v>44975</v>
      </c>
      <c r="B433" t="s">
        <v>256</v>
      </c>
      <c r="C433" t="s">
        <v>374</v>
      </c>
      <c r="D433" t="s">
        <v>374</v>
      </c>
      <c r="E433">
        <v>78</v>
      </c>
      <c r="F433" t="s">
        <v>999</v>
      </c>
      <c r="G433" t="s">
        <v>1100</v>
      </c>
    </row>
    <row r="434" spans="1:7">
      <c r="A434" s="17">
        <v>44975</v>
      </c>
      <c r="B434" t="s">
        <v>47</v>
      </c>
      <c r="C434" t="s">
        <v>404</v>
      </c>
      <c r="D434" t="s">
        <v>695</v>
      </c>
      <c r="E434">
        <v>87</v>
      </c>
      <c r="F434" t="s">
        <v>800</v>
      </c>
      <c r="G434" t="s">
        <v>830</v>
      </c>
    </row>
    <row r="435" spans="1:7">
      <c r="A435" s="17">
        <v>44975</v>
      </c>
      <c r="B435" t="s">
        <v>48</v>
      </c>
      <c r="C435" t="s">
        <v>123</v>
      </c>
      <c r="D435" t="s">
        <v>898</v>
      </c>
      <c r="E435">
        <v>85</v>
      </c>
      <c r="F435" t="s">
        <v>910</v>
      </c>
      <c r="G435" t="s">
        <v>775</v>
      </c>
    </row>
    <row r="436" spans="1:7">
      <c r="A436" s="17">
        <v>44975</v>
      </c>
      <c r="B436" t="s">
        <v>265</v>
      </c>
      <c r="C436" t="s">
        <v>406</v>
      </c>
      <c r="D436" t="s">
        <v>704</v>
      </c>
      <c r="E436">
        <v>57</v>
      </c>
      <c r="F436" t="s">
        <v>1022</v>
      </c>
      <c r="G436" t="s">
        <v>803</v>
      </c>
    </row>
    <row r="437" spans="1:7">
      <c r="A437" s="17">
        <v>44975</v>
      </c>
      <c r="B437" t="s">
        <v>260</v>
      </c>
      <c r="C437" t="s">
        <v>402</v>
      </c>
      <c r="D437" t="s">
        <v>896</v>
      </c>
      <c r="E437">
        <v>78</v>
      </c>
      <c r="F437" t="s">
        <v>842</v>
      </c>
      <c r="G437" t="s">
        <v>708</v>
      </c>
    </row>
    <row r="438" spans="1:7">
      <c r="A438" s="17">
        <v>44975</v>
      </c>
      <c r="B438" t="s">
        <v>42</v>
      </c>
      <c r="C438" t="s">
        <v>291</v>
      </c>
      <c r="D438" t="s">
        <v>973</v>
      </c>
      <c r="E438">
        <v>66</v>
      </c>
      <c r="F438" t="s">
        <v>701</v>
      </c>
      <c r="G438" t="s">
        <v>789</v>
      </c>
    </row>
    <row r="439" spans="1:7">
      <c r="A439" s="17">
        <v>44975</v>
      </c>
      <c r="B439" t="s">
        <v>287</v>
      </c>
      <c r="C439" t="s">
        <v>286</v>
      </c>
      <c r="D439" t="s">
        <v>904</v>
      </c>
      <c r="E439">
        <v>61</v>
      </c>
      <c r="F439" t="s">
        <v>827</v>
      </c>
      <c r="G439" t="s">
        <v>803</v>
      </c>
    </row>
    <row r="440" spans="1:7">
      <c r="A440" s="17">
        <v>44975</v>
      </c>
      <c r="B440" t="s">
        <v>205</v>
      </c>
      <c r="C440" t="s">
        <v>141</v>
      </c>
      <c r="D440" t="s">
        <v>901</v>
      </c>
      <c r="E440">
        <v>97</v>
      </c>
      <c r="F440" t="s">
        <v>1060</v>
      </c>
      <c r="G440" t="s">
        <v>897</v>
      </c>
    </row>
    <row r="441" spans="1:7">
      <c r="A441" s="17">
        <v>44975</v>
      </c>
      <c r="B441" t="s">
        <v>269</v>
      </c>
      <c r="C441" t="s">
        <v>222</v>
      </c>
      <c r="D441" t="s">
        <v>707</v>
      </c>
      <c r="E441">
        <v>71</v>
      </c>
      <c r="F441" t="s">
        <v>848</v>
      </c>
      <c r="G441" t="s">
        <v>708</v>
      </c>
    </row>
    <row r="442" spans="1:7">
      <c r="A442" s="17">
        <v>44975</v>
      </c>
      <c r="B442" t="s">
        <v>311</v>
      </c>
      <c r="C442" t="s">
        <v>422</v>
      </c>
      <c r="D442" t="s">
        <v>903</v>
      </c>
      <c r="E442">
        <v>96</v>
      </c>
      <c r="F442" t="s">
        <v>748</v>
      </c>
      <c r="G442" t="s">
        <v>1091</v>
      </c>
    </row>
    <row r="443" spans="1:7">
      <c r="A443" s="17">
        <v>44975</v>
      </c>
      <c r="B443" t="s">
        <v>266</v>
      </c>
      <c r="C443" t="s">
        <v>386</v>
      </c>
      <c r="D443" t="s">
        <v>1061</v>
      </c>
      <c r="E443">
        <v>82</v>
      </c>
      <c r="F443" t="s">
        <v>899</v>
      </c>
      <c r="G443" t="s">
        <v>708</v>
      </c>
    </row>
    <row r="444" spans="1:7">
      <c r="A444" s="17">
        <v>44975</v>
      </c>
      <c r="B444" t="s">
        <v>186</v>
      </c>
      <c r="C444" t="s">
        <v>185</v>
      </c>
      <c r="D444" t="s">
        <v>902</v>
      </c>
      <c r="E444">
        <v>71</v>
      </c>
      <c r="F444" t="s">
        <v>186</v>
      </c>
      <c r="G444" t="s">
        <v>764</v>
      </c>
    </row>
    <row r="445" spans="1:7">
      <c r="A445" s="17">
        <v>44975</v>
      </c>
      <c r="B445" t="s">
        <v>342</v>
      </c>
      <c r="C445" t="s">
        <v>341</v>
      </c>
      <c r="D445" t="s">
        <v>909</v>
      </c>
      <c r="E445">
        <v>77</v>
      </c>
      <c r="F445" t="s">
        <v>907</v>
      </c>
      <c r="G445" t="s">
        <v>743</v>
      </c>
    </row>
    <row r="446" spans="1:7">
      <c r="A446" s="17">
        <v>44975</v>
      </c>
      <c r="B446" t="s">
        <v>46</v>
      </c>
      <c r="C446" t="s">
        <v>905</v>
      </c>
      <c r="D446" t="s">
        <v>906</v>
      </c>
      <c r="E446">
        <v>64</v>
      </c>
      <c r="F446" t="s">
        <v>781</v>
      </c>
      <c r="G446" t="s">
        <v>803</v>
      </c>
    </row>
    <row r="447" spans="1:7">
      <c r="A447" s="17">
        <v>44975</v>
      </c>
      <c r="B447" t="s">
        <v>288</v>
      </c>
      <c r="C447" t="s">
        <v>281</v>
      </c>
      <c r="D447" t="s">
        <v>281</v>
      </c>
      <c r="E447">
        <v>100</v>
      </c>
      <c r="F447" t="s">
        <v>801</v>
      </c>
      <c r="G447" t="s">
        <v>769</v>
      </c>
    </row>
    <row r="448" spans="1:7">
      <c r="A448" s="17">
        <v>44975</v>
      </c>
      <c r="B448" t="s">
        <v>390</v>
      </c>
      <c r="C448" t="s">
        <v>337</v>
      </c>
      <c r="D448" t="s">
        <v>843</v>
      </c>
      <c r="E448">
        <v>85</v>
      </c>
      <c r="F448" t="s">
        <v>780</v>
      </c>
      <c r="G448" t="s">
        <v>782</v>
      </c>
    </row>
    <row r="449" spans="1:7">
      <c r="A449" s="17">
        <v>44975</v>
      </c>
      <c r="B449" t="s">
        <v>305</v>
      </c>
      <c r="C449" t="s">
        <v>124</v>
      </c>
      <c r="D449" t="s">
        <v>696</v>
      </c>
      <c r="E449">
        <v>78</v>
      </c>
      <c r="F449" t="s">
        <v>826</v>
      </c>
      <c r="G449" t="s">
        <v>782</v>
      </c>
    </row>
    <row r="450" spans="1:7">
      <c r="A450" s="17">
        <v>44975</v>
      </c>
      <c r="B450" t="s">
        <v>340</v>
      </c>
      <c r="C450" t="s">
        <v>16</v>
      </c>
      <c r="D450" t="s">
        <v>747</v>
      </c>
      <c r="E450">
        <v>75</v>
      </c>
      <c r="F450" t="s">
        <v>807</v>
      </c>
      <c r="G450" t="s">
        <v>717</v>
      </c>
    </row>
    <row r="451" spans="1:7">
      <c r="A451" s="17">
        <v>44975</v>
      </c>
      <c r="B451" t="s">
        <v>391</v>
      </c>
      <c r="C451" t="s">
        <v>315</v>
      </c>
      <c r="D451" t="s">
        <v>887</v>
      </c>
      <c r="E451">
        <v>58</v>
      </c>
      <c r="F451" t="s">
        <v>871</v>
      </c>
      <c r="G451" t="s">
        <v>703</v>
      </c>
    </row>
    <row r="452" spans="1:7">
      <c r="A452" s="17">
        <v>44975</v>
      </c>
      <c r="B452" t="s">
        <v>77</v>
      </c>
      <c r="C452" t="s">
        <v>23</v>
      </c>
      <c r="D452" t="s">
        <v>979</v>
      </c>
      <c r="E452">
        <v>93</v>
      </c>
      <c r="F452" t="s">
        <v>1032</v>
      </c>
      <c r="G452" t="s">
        <v>746</v>
      </c>
    </row>
    <row r="453" spans="1:7">
      <c r="A453" s="17">
        <v>44975</v>
      </c>
      <c r="B453" t="s">
        <v>361</v>
      </c>
      <c r="C453" t="s">
        <v>362</v>
      </c>
      <c r="D453" t="s">
        <v>953</v>
      </c>
      <c r="E453">
        <v>69</v>
      </c>
      <c r="F453" t="s">
        <v>950</v>
      </c>
      <c r="G453" t="s">
        <v>703</v>
      </c>
    </row>
    <row r="454" spans="1:7">
      <c r="A454" s="17">
        <v>44975</v>
      </c>
      <c r="B454" t="s">
        <v>318</v>
      </c>
      <c r="C454" t="s">
        <v>272</v>
      </c>
      <c r="D454" t="s">
        <v>873</v>
      </c>
      <c r="E454">
        <v>76</v>
      </c>
      <c r="F454" t="s">
        <v>850</v>
      </c>
      <c r="G454" t="s">
        <v>769</v>
      </c>
    </row>
    <row r="455" spans="1:7">
      <c r="A455" s="17">
        <v>44975</v>
      </c>
      <c r="B455" t="s">
        <v>314</v>
      </c>
      <c r="C455" t="s">
        <v>387</v>
      </c>
      <c r="D455" t="s">
        <v>917</v>
      </c>
      <c r="E455">
        <v>77</v>
      </c>
      <c r="F455" t="s">
        <v>719</v>
      </c>
      <c r="G455" t="s">
        <v>714</v>
      </c>
    </row>
    <row r="456" spans="1:7">
      <c r="A456" s="17">
        <v>44975</v>
      </c>
      <c r="B456" t="s">
        <v>312</v>
      </c>
      <c r="C456" t="s">
        <v>388</v>
      </c>
      <c r="D456" t="s">
        <v>749</v>
      </c>
      <c r="E456">
        <v>75</v>
      </c>
      <c r="F456" t="s">
        <v>312</v>
      </c>
      <c r="G456" t="s">
        <v>737</v>
      </c>
    </row>
    <row r="457" spans="1:7">
      <c r="A457" s="17">
        <v>44975</v>
      </c>
      <c r="B457" t="s">
        <v>239</v>
      </c>
      <c r="C457" t="s">
        <v>232</v>
      </c>
      <c r="D457" t="s">
        <v>1000</v>
      </c>
      <c r="E457">
        <v>84</v>
      </c>
      <c r="F457" t="s">
        <v>751</v>
      </c>
      <c r="G457" t="s">
        <v>740</v>
      </c>
    </row>
    <row r="458" spans="1:7">
      <c r="A458" s="17">
        <v>44975</v>
      </c>
      <c r="B458" t="s">
        <v>39</v>
      </c>
      <c r="C458" t="s">
        <v>43</v>
      </c>
      <c r="D458" t="s">
        <v>793</v>
      </c>
      <c r="E458">
        <v>82</v>
      </c>
      <c r="F458" t="s">
        <v>43</v>
      </c>
      <c r="G458" t="s">
        <v>862</v>
      </c>
    </row>
    <row r="459" spans="1:7">
      <c r="A459" s="17">
        <v>44975</v>
      </c>
      <c r="B459" t="s">
        <v>140</v>
      </c>
      <c r="C459" t="s">
        <v>333</v>
      </c>
      <c r="D459" t="s">
        <v>941</v>
      </c>
      <c r="E459">
        <v>96</v>
      </c>
      <c r="F459" t="s">
        <v>333</v>
      </c>
      <c r="G459" t="s">
        <v>714</v>
      </c>
    </row>
    <row r="460" spans="1:7">
      <c r="A460" s="17">
        <v>44975</v>
      </c>
      <c r="B460" t="s">
        <v>258</v>
      </c>
      <c r="C460" t="s">
        <v>332</v>
      </c>
      <c r="D460" t="s">
        <v>1031</v>
      </c>
      <c r="E460">
        <v>72</v>
      </c>
      <c r="F460" t="s">
        <v>943</v>
      </c>
      <c r="G460" t="s">
        <v>708</v>
      </c>
    </row>
    <row r="461" spans="1:7">
      <c r="A461" s="17">
        <v>44975</v>
      </c>
      <c r="B461" t="s">
        <v>261</v>
      </c>
      <c r="C461" t="s">
        <v>223</v>
      </c>
      <c r="D461" t="s">
        <v>922</v>
      </c>
      <c r="E461">
        <v>94</v>
      </c>
      <c r="F461" t="s">
        <v>1082</v>
      </c>
      <c r="G461" t="s">
        <v>1101</v>
      </c>
    </row>
    <row r="462" spans="1:7">
      <c r="A462" s="17">
        <v>44975</v>
      </c>
      <c r="B462" t="s">
        <v>350</v>
      </c>
      <c r="C462" t="s">
        <v>349</v>
      </c>
      <c r="D462" t="s">
        <v>981</v>
      </c>
      <c r="E462">
        <v>93</v>
      </c>
      <c r="F462" t="s">
        <v>224</v>
      </c>
      <c r="G462" t="s">
        <v>912</v>
      </c>
    </row>
    <row r="463" spans="1:7">
      <c r="A463" s="17">
        <v>44975</v>
      </c>
      <c r="B463" t="s">
        <v>31</v>
      </c>
      <c r="C463" t="s">
        <v>29</v>
      </c>
      <c r="D463" t="s">
        <v>1073</v>
      </c>
      <c r="E463">
        <v>73</v>
      </c>
      <c r="F463" t="s">
        <v>1066</v>
      </c>
      <c r="G463" t="s">
        <v>772</v>
      </c>
    </row>
    <row r="464" spans="1:7">
      <c r="A464" s="17">
        <v>44975</v>
      </c>
      <c r="B464" t="s">
        <v>423</v>
      </c>
      <c r="C464" t="s">
        <v>289</v>
      </c>
      <c r="D464" t="s">
        <v>744</v>
      </c>
      <c r="E464">
        <v>79</v>
      </c>
      <c r="F464" t="s">
        <v>1102</v>
      </c>
      <c r="G464" t="s">
        <v>700</v>
      </c>
    </row>
    <row r="465" spans="1:7">
      <c r="A465" s="17">
        <v>44975</v>
      </c>
      <c r="B465" t="s">
        <v>307</v>
      </c>
      <c r="C465" t="s">
        <v>424</v>
      </c>
      <c r="D465" t="s">
        <v>967</v>
      </c>
      <c r="E465">
        <v>96</v>
      </c>
      <c r="F465" t="s">
        <v>722</v>
      </c>
      <c r="G465" t="s">
        <v>862</v>
      </c>
    </row>
    <row r="466" spans="1:7">
      <c r="A466" s="17">
        <v>44975</v>
      </c>
      <c r="B466" t="s">
        <v>154</v>
      </c>
      <c r="C466" t="s">
        <v>310</v>
      </c>
      <c r="D466" t="s">
        <v>918</v>
      </c>
      <c r="E466">
        <v>62</v>
      </c>
      <c r="F466" t="s">
        <v>718</v>
      </c>
      <c r="G466" t="s">
        <v>720</v>
      </c>
    </row>
    <row r="467" spans="1:7">
      <c r="A467" s="17">
        <v>44975</v>
      </c>
      <c r="B467" t="s">
        <v>158</v>
      </c>
      <c r="C467" t="s">
        <v>129</v>
      </c>
      <c r="D467" t="s">
        <v>865</v>
      </c>
      <c r="E467">
        <v>80</v>
      </c>
      <c r="F467" t="s">
        <v>877</v>
      </c>
      <c r="G467" t="s">
        <v>725</v>
      </c>
    </row>
    <row r="468" spans="1:7">
      <c r="A468" s="17">
        <v>44975</v>
      </c>
      <c r="B468" t="s">
        <v>383</v>
      </c>
      <c r="C468" t="s">
        <v>240</v>
      </c>
      <c r="D468" t="s">
        <v>752</v>
      </c>
      <c r="E468">
        <v>74</v>
      </c>
      <c r="F468" t="s">
        <v>755</v>
      </c>
      <c r="G468" t="s">
        <v>782</v>
      </c>
    </row>
    <row r="469" spans="1:7">
      <c r="A469" s="17">
        <v>44975</v>
      </c>
      <c r="B469" t="s">
        <v>194</v>
      </c>
      <c r="C469" t="s">
        <v>270</v>
      </c>
      <c r="D469" t="s">
        <v>702</v>
      </c>
      <c r="E469">
        <v>84</v>
      </c>
      <c r="F469" t="s">
        <v>756</v>
      </c>
      <c r="G469" t="s">
        <v>764</v>
      </c>
    </row>
    <row r="470" spans="1:7">
      <c r="A470" s="17">
        <v>44975</v>
      </c>
      <c r="B470" t="s">
        <v>321</v>
      </c>
      <c r="C470" t="s">
        <v>327</v>
      </c>
      <c r="D470" t="s">
        <v>1089</v>
      </c>
      <c r="E470">
        <v>69</v>
      </c>
      <c r="F470" t="s">
        <v>955</v>
      </c>
      <c r="G470" t="s">
        <v>786</v>
      </c>
    </row>
    <row r="471" spans="1:7">
      <c r="A471" s="17">
        <v>44975</v>
      </c>
      <c r="B471" t="s">
        <v>297</v>
      </c>
      <c r="C471" t="s">
        <v>119</v>
      </c>
      <c r="D471" t="s">
        <v>939</v>
      </c>
      <c r="E471">
        <v>74</v>
      </c>
      <c r="F471" t="s">
        <v>976</v>
      </c>
      <c r="G471" t="s">
        <v>703</v>
      </c>
    </row>
    <row r="472" spans="1:7">
      <c r="A472" s="17">
        <v>44975</v>
      </c>
      <c r="B472" t="s">
        <v>139</v>
      </c>
      <c r="C472" t="s">
        <v>76</v>
      </c>
      <c r="D472" t="s">
        <v>977</v>
      </c>
      <c r="E472">
        <v>71</v>
      </c>
      <c r="F472" t="s">
        <v>942</v>
      </c>
      <c r="G472" t="s">
        <v>708</v>
      </c>
    </row>
    <row r="473" spans="1:7">
      <c r="A473" s="17">
        <v>44975</v>
      </c>
      <c r="B473" t="s">
        <v>280</v>
      </c>
      <c r="C473" t="s">
        <v>275</v>
      </c>
      <c r="D473" t="s">
        <v>768</v>
      </c>
      <c r="E473">
        <v>76</v>
      </c>
      <c r="F473" t="s">
        <v>763</v>
      </c>
      <c r="G473" t="s">
        <v>720</v>
      </c>
    </row>
    <row r="474" spans="1:7">
      <c r="A474" s="17">
        <v>44975</v>
      </c>
      <c r="B474" t="s">
        <v>235</v>
      </c>
      <c r="C474" t="s">
        <v>237</v>
      </c>
      <c r="D474" t="s">
        <v>920</v>
      </c>
      <c r="E474">
        <v>67</v>
      </c>
      <c r="F474" t="s">
        <v>921</v>
      </c>
      <c r="G474" t="s">
        <v>803</v>
      </c>
    </row>
    <row r="475" spans="1:7">
      <c r="A475" s="17">
        <v>44975</v>
      </c>
      <c r="B475" t="s">
        <v>112</v>
      </c>
      <c r="C475" t="s">
        <v>351</v>
      </c>
      <c r="D475" t="s">
        <v>778</v>
      </c>
      <c r="E475">
        <v>78</v>
      </c>
      <c r="F475" t="s">
        <v>716</v>
      </c>
      <c r="G475" t="s">
        <v>769</v>
      </c>
    </row>
    <row r="476" spans="1:7">
      <c r="A476" s="17">
        <v>44975</v>
      </c>
      <c r="B476" t="s">
        <v>168</v>
      </c>
      <c r="C476" t="s">
        <v>170</v>
      </c>
      <c r="D476" t="s">
        <v>1035</v>
      </c>
      <c r="E476">
        <v>95</v>
      </c>
      <c r="F476" t="s">
        <v>727</v>
      </c>
      <c r="G476" t="s">
        <v>764</v>
      </c>
    </row>
    <row r="477" spans="1:7">
      <c r="A477" s="17">
        <v>44975</v>
      </c>
      <c r="B477" t="s">
        <v>79</v>
      </c>
      <c r="C477" t="s">
        <v>357</v>
      </c>
      <c r="D477" t="s">
        <v>1039</v>
      </c>
      <c r="E477">
        <v>75</v>
      </c>
      <c r="F477" t="s">
        <v>951</v>
      </c>
      <c r="G477" t="s">
        <v>708</v>
      </c>
    </row>
    <row r="478" spans="1:7">
      <c r="A478" s="17">
        <v>44975</v>
      </c>
      <c r="B478" t="s">
        <v>363</v>
      </c>
      <c r="C478" t="s">
        <v>174</v>
      </c>
      <c r="D478" t="s">
        <v>736</v>
      </c>
      <c r="E478">
        <v>83</v>
      </c>
      <c r="F478" t="s">
        <v>735</v>
      </c>
      <c r="G478" t="s">
        <v>746</v>
      </c>
    </row>
    <row r="479" spans="1:7">
      <c r="A479" s="17">
        <v>44975</v>
      </c>
      <c r="B479" t="s">
        <v>325</v>
      </c>
      <c r="C479" t="s">
        <v>324</v>
      </c>
      <c r="D479" t="s">
        <v>324</v>
      </c>
      <c r="E479">
        <v>80</v>
      </c>
      <c r="F479" t="s">
        <v>954</v>
      </c>
      <c r="G479" t="s">
        <v>714</v>
      </c>
    </row>
    <row r="480" spans="1:7">
      <c r="A480" s="17">
        <v>44975</v>
      </c>
      <c r="B480" t="s">
        <v>278</v>
      </c>
      <c r="C480" t="s">
        <v>279</v>
      </c>
      <c r="D480" t="s">
        <v>771</v>
      </c>
      <c r="E480">
        <v>78</v>
      </c>
      <c r="F480" t="s">
        <v>774</v>
      </c>
      <c r="G480" t="s">
        <v>708</v>
      </c>
    </row>
    <row r="481" spans="1:7">
      <c r="A481" s="17">
        <v>44975</v>
      </c>
      <c r="B481" t="s">
        <v>159</v>
      </c>
      <c r="C481" t="s">
        <v>102</v>
      </c>
      <c r="D481" t="s">
        <v>969</v>
      </c>
      <c r="E481">
        <v>74</v>
      </c>
      <c r="F481" t="s">
        <v>966</v>
      </c>
      <c r="G481" t="s">
        <v>743</v>
      </c>
    </row>
    <row r="482" spans="1:7">
      <c r="A482" s="17">
        <v>44975</v>
      </c>
      <c r="B482" t="s">
        <v>163</v>
      </c>
      <c r="C482" t="s">
        <v>335</v>
      </c>
      <c r="D482" t="s">
        <v>956</v>
      </c>
      <c r="E482">
        <v>75</v>
      </c>
      <c r="F482" t="s">
        <v>889</v>
      </c>
      <c r="G482" t="s">
        <v>740</v>
      </c>
    </row>
    <row r="483" spans="1:7">
      <c r="A483" s="17">
        <v>44975</v>
      </c>
      <c r="B483" t="s">
        <v>348</v>
      </c>
      <c r="C483" t="s">
        <v>347</v>
      </c>
      <c r="D483" t="s">
        <v>987</v>
      </c>
      <c r="E483">
        <v>73</v>
      </c>
      <c r="F483" t="s">
        <v>938</v>
      </c>
      <c r="G483" t="s">
        <v>697</v>
      </c>
    </row>
    <row r="484" spans="1:7">
      <c r="A484" s="17">
        <v>44975</v>
      </c>
      <c r="B484" t="s">
        <v>329</v>
      </c>
      <c r="C484" t="s">
        <v>298</v>
      </c>
      <c r="D484" t="s">
        <v>986</v>
      </c>
      <c r="E484">
        <v>75</v>
      </c>
      <c r="F484" t="s">
        <v>937</v>
      </c>
      <c r="G484" t="s">
        <v>697</v>
      </c>
    </row>
    <row r="485" spans="1:7">
      <c r="A485" s="17">
        <v>44975</v>
      </c>
      <c r="B485" t="s">
        <v>30</v>
      </c>
      <c r="C485" t="s">
        <v>25</v>
      </c>
      <c r="D485" t="s">
        <v>715</v>
      </c>
      <c r="E485">
        <v>75</v>
      </c>
      <c r="F485" t="s">
        <v>779</v>
      </c>
      <c r="G485" t="s">
        <v>740</v>
      </c>
    </row>
    <row r="486" spans="1:7">
      <c r="A486" s="17">
        <v>44975</v>
      </c>
      <c r="B486" t="s">
        <v>352</v>
      </c>
      <c r="C486" t="s">
        <v>35</v>
      </c>
      <c r="D486" t="s">
        <v>1003</v>
      </c>
      <c r="E486">
        <v>86</v>
      </c>
      <c r="F486" t="s">
        <v>1046</v>
      </c>
      <c r="G486" t="s">
        <v>708</v>
      </c>
    </row>
    <row r="487" spans="1:7">
      <c r="A487" s="17">
        <v>44975</v>
      </c>
      <c r="B487" t="s">
        <v>98</v>
      </c>
      <c r="C487" t="s">
        <v>97</v>
      </c>
      <c r="D487" t="s">
        <v>963</v>
      </c>
      <c r="E487">
        <v>71</v>
      </c>
      <c r="F487" t="s">
        <v>994</v>
      </c>
      <c r="G487" t="s">
        <v>750</v>
      </c>
    </row>
    <row r="488" spans="1:7">
      <c r="A488" s="17">
        <v>44975</v>
      </c>
      <c r="B488" t="s">
        <v>84</v>
      </c>
      <c r="C488" t="s">
        <v>190</v>
      </c>
      <c r="D488" t="s">
        <v>822</v>
      </c>
      <c r="E488">
        <v>72</v>
      </c>
      <c r="F488" t="s">
        <v>832</v>
      </c>
      <c r="G488" t="s">
        <v>911</v>
      </c>
    </row>
    <row r="489" spans="1:7">
      <c r="A489" s="17">
        <v>44975</v>
      </c>
      <c r="B489" t="s">
        <v>195</v>
      </c>
      <c r="C489" t="s">
        <v>271</v>
      </c>
      <c r="D489" t="s">
        <v>792</v>
      </c>
      <c r="E489">
        <v>69</v>
      </c>
      <c r="F489" t="s">
        <v>713</v>
      </c>
      <c r="G489" t="s">
        <v>714</v>
      </c>
    </row>
    <row r="490" spans="1:7">
      <c r="A490" s="17">
        <v>44975</v>
      </c>
      <c r="B490" t="s">
        <v>50</v>
      </c>
      <c r="C490" t="s">
        <v>70</v>
      </c>
      <c r="D490" t="s">
        <v>812</v>
      </c>
      <c r="E490">
        <v>80</v>
      </c>
      <c r="F490" t="s">
        <v>808</v>
      </c>
      <c r="G490" t="s">
        <v>740</v>
      </c>
    </row>
    <row r="491" spans="1:7">
      <c r="A491" s="17">
        <v>44975</v>
      </c>
      <c r="B491" t="s">
        <v>52</v>
      </c>
      <c r="C491" t="s">
        <v>51</v>
      </c>
      <c r="D491" t="s">
        <v>820</v>
      </c>
      <c r="E491">
        <v>78</v>
      </c>
      <c r="F491" t="s">
        <v>813</v>
      </c>
      <c r="G491" t="s">
        <v>772</v>
      </c>
    </row>
    <row r="492" spans="1:7">
      <c r="A492" s="17">
        <v>44975</v>
      </c>
      <c r="B492" t="s">
        <v>149</v>
      </c>
      <c r="C492" t="s">
        <v>155</v>
      </c>
      <c r="D492" t="s">
        <v>817</v>
      </c>
      <c r="E492">
        <v>69</v>
      </c>
      <c r="F492" t="s">
        <v>815</v>
      </c>
      <c r="G492" t="s">
        <v>725</v>
      </c>
    </row>
    <row r="493" spans="1:7">
      <c r="A493" s="17">
        <v>44975</v>
      </c>
      <c r="B493" t="s">
        <v>100</v>
      </c>
      <c r="C493" t="s">
        <v>54</v>
      </c>
      <c r="D493" t="s">
        <v>837</v>
      </c>
      <c r="E493">
        <v>75</v>
      </c>
      <c r="F493" t="s">
        <v>835</v>
      </c>
      <c r="G493" t="s">
        <v>711</v>
      </c>
    </row>
    <row r="494" spans="1:7">
      <c r="A494" s="17">
        <v>44975</v>
      </c>
      <c r="B494" t="s">
        <v>56</v>
      </c>
      <c r="C494" t="s">
        <v>55</v>
      </c>
      <c r="D494" t="s">
        <v>810</v>
      </c>
      <c r="E494">
        <v>66</v>
      </c>
      <c r="F494" t="s">
        <v>809</v>
      </c>
      <c r="G494" t="s">
        <v>750</v>
      </c>
    </row>
    <row r="495" spans="1:7">
      <c r="A495" s="17">
        <v>44975</v>
      </c>
      <c r="B495" t="s">
        <v>336</v>
      </c>
      <c r="C495" t="s">
        <v>284</v>
      </c>
      <c r="D495" t="s">
        <v>852</v>
      </c>
      <c r="E495">
        <v>69</v>
      </c>
      <c r="F495" t="s">
        <v>864</v>
      </c>
      <c r="G495" t="s">
        <v>737</v>
      </c>
    </row>
    <row r="496" spans="1:7">
      <c r="A496" s="17">
        <v>44975</v>
      </c>
      <c r="B496" t="s">
        <v>59</v>
      </c>
      <c r="C496" t="s">
        <v>130</v>
      </c>
      <c r="D496" t="s">
        <v>879</v>
      </c>
      <c r="E496">
        <v>74</v>
      </c>
      <c r="F496" t="s">
        <v>878</v>
      </c>
      <c r="G496" t="s">
        <v>750</v>
      </c>
    </row>
    <row r="497" spans="1:7">
      <c r="A497" s="17">
        <v>44975</v>
      </c>
      <c r="B497" t="s">
        <v>308</v>
      </c>
      <c r="C497" t="s">
        <v>313</v>
      </c>
      <c r="D497" t="s">
        <v>968</v>
      </c>
      <c r="E497">
        <v>65</v>
      </c>
      <c r="F497" t="s">
        <v>721</v>
      </c>
      <c r="G497" t="s">
        <v>761</v>
      </c>
    </row>
    <row r="498" spans="1:7">
      <c r="A498" s="17">
        <v>44975</v>
      </c>
      <c r="B498" t="s">
        <v>68</v>
      </c>
      <c r="C498" t="s">
        <v>66</v>
      </c>
      <c r="D498" t="s">
        <v>68</v>
      </c>
      <c r="E498">
        <v>83</v>
      </c>
      <c r="F498" t="s">
        <v>66</v>
      </c>
      <c r="G498" t="s">
        <v>814</v>
      </c>
    </row>
    <row r="499" spans="1:7">
      <c r="A499" s="17">
        <v>44975</v>
      </c>
      <c r="B499" t="s">
        <v>49</v>
      </c>
      <c r="C499" t="s">
        <v>69</v>
      </c>
      <c r="D499" t="s">
        <v>811</v>
      </c>
      <c r="E499">
        <v>72</v>
      </c>
      <c r="F499" t="s">
        <v>819</v>
      </c>
      <c r="G499" t="s">
        <v>911</v>
      </c>
    </row>
    <row r="500" spans="1:7">
      <c r="A500" s="17">
        <v>44975</v>
      </c>
      <c r="B500" t="s">
        <v>161</v>
      </c>
      <c r="C500" t="s">
        <v>89</v>
      </c>
      <c r="D500" t="s">
        <v>971</v>
      </c>
      <c r="E500">
        <v>84</v>
      </c>
      <c r="F500" t="s">
        <v>1001</v>
      </c>
      <c r="G500" t="s">
        <v>805</v>
      </c>
    </row>
    <row r="501" spans="1:7">
      <c r="A501" s="17">
        <v>44975</v>
      </c>
      <c r="B501" t="s">
        <v>273</v>
      </c>
      <c r="C501" t="s">
        <v>323</v>
      </c>
      <c r="D501" t="s">
        <v>1014</v>
      </c>
      <c r="E501">
        <v>70</v>
      </c>
      <c r="F501" t="s">
        <v>760</v>
      </c>
      <c r="G501" t="s">
        <v>737</v>
      </c>
    </row>
    <row r="502" spans="1:7">
      <c r="A502" s="17">
        <v>44975</v>
      </c>
      <c r="B502" t="s">
        <v>328</v>
      </c>
      <c r="C502" t="s">
        <v>331</v>
      </c>
      <c r="D502" t="s">
        <v>935</v>
      </c>
      <c r="E502">
        <v>81</v>
      </c>
      <c r="F502" t="s">
        <v>936</v>
      </c>
      <c r="G502" t="s">
        <v>737</v>
      </c>
    </row>
    <row r="503" spans="1:7">
      <c r="A503" s="17">
        <v>44975</v>
      </c>
      <c r="B503" t="s">
        <v>262</v>
      </c>
      <c r="C503" t="s">
        <v>238</v>
      </c>
      <c r="D503" t="s">
        <v>923</v>
      </c>
      <c r="E503">
        <v>66</v>
      </c>
      <c r="F503" t="s">
        <v>980</v>
      </c>
      <c r="G503" t="s">
        <v>734</v>
      </c>
    </row>
    <row r="504" spans="1:7">
      <c r="A504" s="17">
        <v>44975</v>
      </c>
      <c r="B504" t="s">
        <v>109</v>
      </c>
      <c r="C504" t="s">
        <v>368</v>
      </c>
      <c r="D504" t="s">
        <v>1079</v>
      </c>
      <c r="E504">
        <v>81</v>
      </c>
      <c r="F504" t="s">
        <v>1071</v>
      </c>
      <c r="G504" t="s">
        <v>786</v>
      </c>
    </row>
    <row r="505" spans="1:7">
      <c r="A505" s="17">
        <v>44975</v>
      </c>
      <c r="B505" t="s">
        <v>166</v>
      </c>
      <c r="C505" t="s">
        <v>165</v>
      </c>
      <c r="D505" t="s">
        <v>1064</v>
      </c>
      <c r="E505">
        <v>74</v>
      </c>
      <c r="F505" t="s">
        <v>1067</v>
      </c>
      <c r="G505" t="s">
        <v>697</v>
      </c>
    </row>
    <row r="506" spans="1:7">
      <c r="A506" s="17">
        <v>44975</v>
      </c>
      <c r="B506" t="s">
        <v>94</v>
      </c>
      <c r="C506" t="s">
        <v>113</v>
      </c>
      <c r="D506" t="s">
        <v>964</v>
      </c>
      <c r="E506">
        <v>100</v>
      </c>
      <c r="F506" t="s">
        <v>992</v>
      </c>
      <c r="G506" t="s">
        <v>1026</v>
      </c>
    </row>
    <row r="507" spans="1:7">
      <c r="A507" s="17">
        <v>44975</v>
      </c>
      <c r="B507" t="s">
        <v>358</v>
      </c>
      <c r="C507" t="s">
        <v>353</v>
      </c>
      <c r="D507" t="s">
        <v>1038</v>
      </c>
      <c r="E507">
        <v>75</v>
      </c>
      <c r="F507" t="s">
        <v>1037</v>
      </c>
      <c r="G507" t="s">
        <v>737</v>
      </c>
    </row>
    <row r="508" spans="1:7">
      <c r="A508" s="17">
        <v>44975</v>
      </c>
      <c r="B508" t="s">
        <v>356</v>
      </c>
      <c r="C508" t="s">
        <v>78</v>
      </c>
      <c r="D508" t="s">
        <v>1036</v>
      </c>
      <c r="E508">
        <v>87</v>
      </c>
      <c r="F508" t="s">
        <v>948</v>
      </c>
      <c r="G508" t="s">
        <v>769</v>
      </c>
    </row>
    <row r="509" spans="1:7">
      <c r="A509" s="17">
        <v>44975</v>
      </c>
      <c r="B509" t="s">
        <v>355</v>
      </c>
      <c r="C509" t="s">
        <v>354</v>
      </c>
      <c r="D509" t="s">
        <v>949</v>
      </c>
      <c r="E509">
        <v>75</v>
      </c>
      <c r="F509" t="s">
        <v>1084</v>
      </c>
      <c r="G509" t="s">
        <v>782</v>
      </c>
    </row>
    <row r="510" spans="1:7">
      <c r="A510" s="17">
        <v>44975</v>
      </c>
      <c r="B510" t="s">
        <v>146</v>
      </c>
      <c r="C510" t="s">
        <v>380</v>
      </c>
      <c r="D510" t="s">
        <v>1058</v>
      </c>
      <c r="E510">
        <v>78</v>
      </c>
      <c r="F510" t="s">
        <v>1015</v>
      </c>
      <c r="G510" t="s">
        <v>746</v>
      </c>
    </row>
    <row r="511" spans="1:7">
      <c r="A511" s="17">
        <v>44975</v>
      </c>
      <c r="B511" t="s">
        <v>373</v>
      </c>
      <c r="C511" t="s">
        <v>86</v>
      </c>
      <c r="D511" t="s">
        <v>1069</v>
      </c>
      <c r="E511">
        <v>73</v>
      </c>
      <c r="F511" t="s">
        <v>804</v>
      </c>
      <c r="G511" t="s">
        <v>830</v>
      </c>
    </row>
    <row r="512" spans="1:7">
      <c r="A512" s="17">
        <v>44975</v>
      </c>
      <c r="B512" t="s">
        <v>106</v>
      </c>
      <c r="C512" t="s">
        <v>105</v>
      </c>
      <c r="D512" t="s">
        <v>1027</v>
      </c>
      <c r="E512">
        <v>68</v>
      </c>
      <c r="F512" t="s">
        <v>1007</v>
      </c>
      <c r="G512" t="s">
        <v>764</v>
      </c>
    </row>
    <row r="513" spans="1:7">
      <c r="A513" s="17">
        <v>44975</v>
      </c>
      <c r="B513" t="s">
        <v>180</v>
      </c>
      <c r="C513" t="s">
        <v>90</v>
      </c>
      <c r="D513" t="s">
        <v>1006</v>
      </c>
      <c r="E513">
        <v>77</v>
      </c>
      <c r="F513" t="s">
        <v>985</v>
      </c>
      <c r="G513" t="s">
        <v>789</v>
      </c>
    </row>
    <row r="514" spans="1:7">
      <c r="A514" s="17">
        <v>44975</v>
      </c>
      <c r="B514" t="s">
        <v>107</v>
      </c>
      <c r="C514" t="s">
        <v>40</v>
      </c>
      <c r="D514" t="s">
        <v>770</v>
      </c>
      <c r="E514">
        <v>66</v>
      </c>
      <c r="F514" t="s">
        <v>777</v>
      </c>
      <c r="G514" t="s">
        <v>764</v>
      </c>
    </row>
    <row r="515" spans="1:7">
      <c r="A515" s="17">
        <v>44975</v>
      </c>
      <c r="B515" t="s">
        <v>92</v>
      </c>
      <c r="C515" t="s">
        <v>95</v>
      </c>
      <c r="D515" t="s">
        <v>991</v>
      </c>
      <c r="E515">
        <v>100</v>
      </c>
      <c r="F515" t="s">
        <v>988</v>
      </c>
      <c r="G515" t="s">
        <v>1013</v>
      </c>
    </row>
    <row r="516" spans="1:7">
      <c r="A516" s="17">
        <v>44975</v>
      </c>
      <c r="B516" t="s">
        <v>93</v>
      </c>
      <c r="C516" t="s">
        <v>96</v>
      </c>
      <c r="D516" t="s">
        <v>995</v>
      </c>
      <c r="E516">
        <v>81</v>
      </c>
      <c r="F516" t="s">
        <v>993</v>
      </c>
      <c r="G516" t="s">
        <v>997</v>
      </c>
    </row>
    <row r="517" spans="1:7">
      <c r="A517" s="17">
        <v>44975</v>
      </c>
      <c r="B517" t="s">
        <v>17</v>
      </c>
      <c r="C517" t="s">
        <v>125</v>
      </c>
      <c r="D517" t="s">
        <v>787</v>
      </c>
      <c r="E517">
        <v>79</v>
      </c>
      <c r="F517" t="s">
        <v>1005</v>
      </c>
      <c r="G517" t="s">
        <v>782</v>
      </c>
    </row>
    <row r="518" spans="1:7">
      <c r="A518" s="17">
        <v>44975</v>
      </c>
      <c r="B518" t="s">
        <v>73</v>
      </c>
      <c r="C518" t="s">
        <v>134</v>
      </c>
      <c r="D518" t="s">
        <v>798</v>
      </c>
      <c r="E518">
        <v>60</v>
      </c>
      <c r="F518" t="s">
        <v>795</v>
      </c>
      <c r="G518" t="s">
        <v>703</v>
      </c>
    </row>
    <row r="519" spans="1:7">
      <c r="A519" s="17">
        <v>44975</v>
      </c>
      <c r="B519" t="s">
        <v>274</v>
      </c>
      <c r="C519" t="s">
        <v>108</v>
      </c>
      <c r="D519" t="s">
        <v>762</v>
      </c>
      <c r="E519">
        <v>91</v>
      </c>
      <c r="F519" t="s">
        <v>765</v>
      </c>
      <c r="G519" t="s">
        <v>908</v>
      </c>
    </row>
    <row r="520" spans="1:7">
      <c r="A520" s="17">
        <v>44975</v>
      </c>
      <c r="B520" t="s">
        <v>91</v>
      </c>
      <c r="C520" t="s">
        <v>372</v>
      </c>
      <c r="D520" t="s">
        <v>989</v>
      </c>
      <c r="E520">
        <v>85</v>
      </c>
      <c r="F520" t="s">
        <v>990</v>
      </c>
      <c r="G520" t="s">
        <v>796</v>
      </c>
    </row>
    <row r="521" spans="1:7">
      <c r="A521" s="17">
        <v>44975</v>
      </c>
      <c r="B521" t="s">
        <v>191</v>
      </c>
      <c r="C521" t="s">
        <v>83</v>
      </c>
      <c r="D521" t="s">
        <v>834</v>
      </c>
      <c r="E521">
        <v>89</v>
      </c>
      <c r="F521" t="s">
        <v>824</v>
      </c>
      <c r="G521" t="s">
        <v>997</v>
      </c>
    </row>
    <row r="522" spans="1:7">
      <c r="A522" s="17">
        <v>44975</v>
      </c>
      <c r="B522" t="s">
        <v>88</v>
      </c>
      <c r="C522" t="s">
        <v>87</v>
      </c>
      <c r="D522" t="s">
        <v>984</v>
      </c>
      <c r="E522">
        <v>78</v>
      </c>
      <c r="F522" t="s">
        <v>1002</v>
      </c>
      <c r="G522" t="s">
        <v>746</v>
      </c>
    </row>
    <row r="523" spans="1:7">
      <c r="A523" s="17">
        <v>44975</v>
      </c>
      <c r="B523" t="s">
        <v>330</v>
      </c>
      <c r="C523" t="s">
        <v>120</v>
      </c>
      <c r="D523" t="s">
        <v>934</v>
      </c>
      <c r="E523">
        <v>75</v>
      </c>
      <c r="F523" t="s">
        <v>975</v>
      </c>
      <c r="G523" t="s">
        <v>743</v>
      </c>
    </row>
    <row r="524" spans="1:7">
      <c r="A524" s="17">
        <v>44975</v>
      </c>
      <c r="B524" t="s">
        <v>156</v>
      </c>
      <c r="C524" t="s">
        <v>127</v>
      </c>
      <c r="D524" t="s">
        <v>838</v>
      </c>
      <c r="E524">
        <v>80</v>
      </c>
      <c r="F524" t="s">
        <v>1017</v>
      </c>
      <c r="G524" t="s">
        <v>772</v>
      </c>
    </row>
    <row r="525" spans="1:7">
      <c r="A525" s="17">
        <v>44975</v>
      </c>
      <c r="B525" t="s">
        <v>417</v>
      </c>
      <c r="C525" t="s">
        <v>128</v>
      </c>
      <c r="D525" t="s">
        <v>1020</v>
      </c>
      <c r="E525">
        <v>90</v>
      </c>
      <c r="F525" t="s">
        <v>818</v>
      </c>
      <c r="G525" t="s">
        <v>700</v>
      </c>
    </row>
    <row r="526" spans="1:7">
      <c r="A526" s="17">
        <v>44975</v>
      </c>
      <c r="B526" t="s">
        <v>153</v>
      </c>
      <c r="C526" t="s">
        <v>309</v>
      </c>
      <c r="D526" t="s">
        <v>926</v>
      </c>
      <c r="E526">
        <v>53</v>
      </c>
      <c r="F526" t="s">
        <v>925</v>
      </c>
      <c r="G526" t="s">
        <v>1100</v>
      </c>
    </row>
    <row r="527" spans="1:7">
      <c r="A527" s="17">
        <v>44975</v>
      </c>
      <c r="B527" t="s">
        <v>179</v>
      </c>
      <c r="C527" t="s">
        <v>208</v>
      </c>
      <c r="D527" t="s">
        <v>895</v>
      </c>
      <c r="E527">
        <v>67</v>
      </c>
      <c r="F527" t="s">
        <v>1042</v>
      </c>
      <c r="G527" t="s">
        <v>720</v>
      </c>
    </row>
    <row r="528" spans="1:7">
      <c r="A528" s="17">
        <v>44975</v>
      </c>
      <c r="B528" t="s">
        <v>65</v>
      </c>
      <c r="C528" t="s">
        <v>101</v>
      </c>
      <c r="D528" t="s">
        <v>965</v>
      </c>
      <c r="E528">
        <v>69</v>
      </c>
      <c r="F528" t="s">
        <v>1025</v>
      </c>
      <c r="G528" t="s">
        <v>750</v>
      </c>
    </row>
    <row r="529" spans="1:7">
      <c r="A529" s="17">
        <v>44975</v>
      </c>
      <c r="B529" t="s">
        <v>21</v>
      </c>
      <c r="C529" t="s">
        <v>290</v>
      </c>
      <c r="D529" t="s">
        <v>741</v>
      </c>
      <c r="E529">
        <v>77</v>
      </c>
      <c r="F529" t="s">
        <v>745</v>
      </c>
      <c r="G529" t="s">
        <v>803</v>
      </c>
    </row>
    <row r="530" spans="1:7">
      <c r="A530" s="17">
        <v>44975</v>
      </c>
      <c r="B530" t="s">
        <v>132</v>
      </c>
      <c r="C530" t="s">
        <v>411</v>
      </c>
      <c r="D530" t="s">
        <v>1023</v>
      </c>
      <c r="E530">
        <v>93</v>
      </c>
      <c r="F530" t="s">
        <v>927</v>
      </c>
      <c r="G530" t="s">
        <v>775</v>
      </c>
    </row>
    <row r="531" spans="1:7">
      <c r="A531" s="17">
        <v>44975</v>
      </c>
      <c r="B531" t="s">
        <v>410</v>
      </c>
      <c r="C531" t="s">
        <v>413</v>
      </c>
      <c r="D531" t="s">
        <v>928</v>
      </c>
      <c r="E531">
        <v>73</v>
      </c>
      <c r="F531" t="s">
        <v>1024</v>
      </c>
      <c r="G531" t="s">
        <v>700</v>
      </c>
    </row>
    <row r="532" spans="1:7">
      <c r="A532" s="17">
        <v>44975</v>
      </c>
      <c r="B532" t="s">
        <v>64</v>
      </c>
      <c r="C532" t="s">
        <v>131</v>
      </c>
      <c r="D532" t="s">
        <v>929</v>
      </c>
      <c r="E532">
        <v>90</v>
      </c>
      <c r="F532" t="s">
        <v>931</v>
      </c>
      <c r="G532" t="s">
        <v>717</v>
      </c>
    </row>
    <row r="533" spans="1:7">
      <c r="A533" s="17">
        <v>44975</v>
      </c>
      <c r="B533" t="s">
        <v>338</v>
      </c>
      <c r="C533" t="s">
        <v>122</v>
      </c>
      <c r="D533" t="s">
        <v>712</v>
      </c>
      <c r="E533">
        <v>69</v>
      </c>
      <c r="F533" t="s">
        <v>919</v>
      </c>
      <c r="G533" t="s">
        <v>711</v>
      </c>
    </row>
    <row r="534" spans="1:7">
      <c r="A534" s="17">
        <v>44975</v>
      </c>
      <c r="B534" t="s">
        <v>366</v>
      </c>
      <c r="C534" t="s">
        <v>375</v>
      </c>
      <c r="D534" t="s">
        <v>730</v>
      </c>
      <c r="E534">
        <v>79</v>
      </c>
      <c r="F534" t="s">
        <v>1070</v>
      </c>
      <c r="G534" t="s">
        <v>803</v>
      </c>
    </row>
    <row r="535" spans="1:7">
      <c r="A535" s="17">
        <v>44975</v>
      </c>
      <c r="B535" t="s">
        <v>365</v>
      </c>
      <c r="C535" t="s">
        <v>175</v>
      </c>
      <c r="D535" t="s">
        <v>739</v>
      </c>
      <c r="E535">
        <v>88</v>
      </c>
      <c r="F535" t="s">
        <v>802</v>
      </c>
      <c r="G535" t="s">
        <v>900</v>
      </c>
    </row>
    <row r="536" spans="1:7">
      <c r="A536" s="17">
        <v>44975</v>
      </c>
      <c r="B536" t="s">
        <v>150</v>
      </c>
      <c r="C536" t="s">
        <v>151</v>
      </c>
      <c r="D536" t="s">
        <v>836</v>
      </c>
      <c r="E536">
        <v>82</v>
      </c>
      <c r="F536" t="s">
        <v>1018</v>
      </c>
      <c r="G536" t="s">
        <v>830</v>
      </c>
    </row>
    <row r="537" spans="1:7">
      <c r="A537" s="17">
        <v>44975</v>
      </c>
      <c r="B537" t="s">
        <v>99</v>
      </c>
      <c r="C537" t="s">
        <v>152</v>
      </c>
      <c r="D537" t="s">
        <v>816</v>
      </c>
      <c r="E537">
        <v>60</v>
      </c>
      <c r="F537" t="s">
        <v>1021</v>
      </c>
      <c r="G537" t="s">
        <v>789</v>
      </c>
    </row>
    <row r="538" spans="1:7">
      <c r="A538" s="17">
        <v>44975</v>
      </c>
      <c r="B538" t="s">
        <v>359</v>
      </c>
      <c r="C538" t="s">
        <v>360</v>
      </c>
      <c r="D538" t="s">
        <v>952</v>
      </c>
      <c r="E538">
        <v>68</v>
      </c>
      <c r="F538" t="s">
        <v>915</v>
      </c>
      <c r="G538" t="s">
        <v>764</v>
      </c>
    </row>
    <row r="539" spans="1:7">
      <c r="A539" s="17">
        <v>44975</v>
      </c>
      <c r="B539" t="s">
        <v>126</v>
      </c>
      <c r="C539" t="s">
        <v>339</v>
      </c>
      <c r="D539" t="s">
        <v>788</v>
      </c>
      <c r="E539">
        <v>83</v>
      </c>
      <c r="F539" t="s">
        <v>705</v>
      </c>
      <c r="G539" t="s">
        <v>862</v>
      </c>
    </row>
    <row r="540" spans="1:7">
      <c r="A540" s="17">
        <v>44975</v>
      </c>
      <c r="B540" t="s">
        <v>230</v>
      </c>
      <c r="C540" t="s">
        <v>229</v>
      </c>
      <c r="D540" t="s">
        <v>754</v>
      </c>
      <c r="E540">
        <v>82</v>
      </c>
      <c r="F540" t="s">
        <v>229</v>
      </c>
      <c r="G540" t="s">
        <v>796</v>
      </c>
    </row>
    <row r="541" spans="1:7">
      <c r="A541" s="17">
        <v>44975</v>
      </c>
      <c r="B541" t="s">
        <v>412</v>
      </c>
      <c r="C541" t="s">
        <v>63</v>
      </c>
      <c r="D541" t="s">
        <v>932</v>
      </c>
      <c r="E541">
        <v>71</v>
      </c>
      <c r="F541" t="s">
        <v>930</v>
      </c>
      <c r="G541" t="s">
        <v>764</v>
      </c>
    </row>
    <row r="542" spans="1:7">
      <c r="A542" s="17">
        <v>44975</v>
      </c>
      <c r="B542" t="s">
        <v>277</v>
      </c>
      <c r="C542" t="s">
        <v>276</v>
      </c>
      <c r="D542" t="s">
        <v>773</v>
      </c>
      <c r="E542">
        <v>86</v>
      </c>
      <c r="F542" t="s">
        <v>776</v>
      </c>
      <c r="G542" t="s">
        <v>737</v>
      </c>
    </row>
    <row r="543" spans="1:7">
      <c r="A543" s="17">
        <v>44975</v>
      </c>
      <c r="B543" t="s">
        <v>110</v>
      </c>
      <c r="C543" t="s">
        <v>24</v>
      </c>
      <c r="D543" t="s">
        <v>1065</v>
      </c>
      <c r="E543">
        <v>88</v>
      </c>
      <c r="F543" t="s">
        <v>1072</v>
      </c>
      <c r="G543" t="s">
        <v>814</v>
      </c>
    </row>
    <row r="544" spans="1:7">
      <c r="A544" s="17">
        <v>44975</v>
      </c>
      <c r="B544" t="s">
        <v>111</v>
      </c>
      <c r="C544" t="s">
        <v>28</v>
      </c>
      <c r="D544" t="s">
        <v>1074</v>
      </c>
      <c r="E544">
        <v>74</v>
      </c>
      <c r="F544" t="s">
        <v>1078</v>
      </c>
      <c r="G544" t="s">
        <v>708</v>
      </c>
    </row>
    <row r="545" spans="1:7">
      <c r="A545" s="17">
        <v>44975</v>
      </c>
      <c r="B545" t="s">
        <v>171</v>
      </c>
      <c r="C545" t="s">
        <v>167</v>
      </c>
      <c r="D545" t="s">
        <v>723</v>
      </c>
      <c r="E545">
        <v>80</v>
      </c>
      <c r="F545" t="s">
        <v>1048</v>
      </c>
      <c r="G545" t="s">
        <v>711</v>
      </c>
    </row>
    <row r="546" spans="1:7">
      <c r="A546" s="17">
        <v>44975</v>
      </c>
      <c r="B546" t="s">
        <v>145</v>
      </c>
      <c r="C546" t="s">
        <v>381</v>
      </c>
      <c r="D546" t="s">
        <v>982</v>
      </c>
      <c r="E546">
        <v>83</v>
      </c>
      <c r="F546" t="s">
        <v>1016</v>
      </c>
      <c r="G546" t="s">
        <v>772</v>
      </c>
    </row>
    <row r="547" spans="1:7">
      <c r="A547" s="17">
        <v>44975</v>
      </c>
      <c r="B547" t="s">
        <v>81</v>
      </c>
      <c r="C547" t="s">
        <v>147</v>
      </c>
      <c r="D547" t="s">
        <v>1057</v>
      </c>
      <c r="E547">
        <v>70</v>
      </c>
      <c r="F547" t="s">
        <v>1040</v>
      </c>
      <c r="G547" t="s">
        <v>743</v>
      </c>
    </row>
    <row r="548" spans="1:7">
      <c r="A548" s="17">
        <v>44975</v>
      </c>
      <c r="B548" t="s">
        <v>189</v>
      </c>
      <c r="C548" t="s">
        <v>201</v>
      </c>
      <c r="D548" t="s">
        <v>840</v>
      </c>
      <c r="E548">
        <v>70</v>
      </c>
      <c r="F548" t="s">
        <v>825</v>
      </c>
      <c r="G548" t="s">
        <v>764</v>
      </c>
    </row>
    <row r="549" spans="1:7">
      <c r="A549" s="17">
        <v>44975</v>
      </c>
      <c r="B549" t="s">
        <v>193</v>
      </c>
      <c r="C549" t="s">
        <v>85</v>
      </c>
      <c r="D549" t="s">
        <v>733</v>
      </c>
      <c r="E549">
        <v>98</v>
      </c>
      <c r="F549" t="s">
        <v>732</v>
      </c>
      <c r="G549" t="s">
        <v>1090</v>
      </c>
    </row>
    <row r="550" spans="1:7">
      <c r="A550" s="17">
        <v>44975</v>
      </c>
      <c r="B550" t="s">
        <v>176</v>
      </c>
      <c r="C550" t="s">
        <v>306</v>
      </c>
      <c r="D550" t="s">
        <v>876</v>
      </c>
      <c r="E550">
        <v>84</v>
      </c>
      <c r="F550" t="s">
        <v>1019</v>
      </c>
      <c r="G550" t="s">
        <v>737</v>
      </c>
    </row>
    <row r="551" spans="1:7">
      <c r="A551" s="17">
        <v>44975</v>
      </c>
      <c r="B551" t="s">
        <v>255</v>
      </c>
      <c r="C551" t="s">
        <v>178</v>
      </c>
      <c r="D551" t="s">
        <v>886</v>
      </c>
      <c r="E551">
        <v>61</v>
      </c>
      <c r="F551" t="s">
        <v>1051</v>
      </c>
      <c r="G551" t="s">
        <v>1103</v>
      </c>
    </row>
    <row r="552" spans="1:7">
      <c r="A552" s="17">
        <v>44975</v>
      </c>
      <c r="B552" t="s">
        <v>160</v>
      </c>
      <c r="C552" t="s">
        <v>367</v>
      </c>
      <c r="D552" t="s">
        <v>970</v>
      </c>
      <c r="E552">
        <v>83</v>
      </c>
      <c r="F552" t="s">
        <v>1043</v>
      </c>
      <c r="G552" t="s">
        <v>997</v>
      </c>
    </row>
    <row r="553" spans="1:7">
      <c r="A553" s="17">
        <v>44975</v>
      </c>
      <c r="B553" t="s">
        <v>162</v>
      </c>
      <c r="C553" t="s">
        <v>181</v>
      </c>
      <c r="D553" t="s">
        <v>972</v>
      </c>
      <c r="E553">
        <v>93</v>
      </c>
      <c r="F553" t="s">
        <v>1028</v>
      </c>
      <c r="G553" t="s">
        <v>805</v>
      </c>
    </row>
    <row r="554" spans="1:7">
      <c r="A554" s="17">
        <v>44975</v>
      </c>
      <c r="B554" t="s">
        <v>221</v>
      </c>
      <c r="C554" t="s">
        <v>234</v>
      </c>
      <c r="D554" t="s">
        <v>870</v>
      </c>
      <c r="E554">
        <v>84</v>
      </c>
      <c r="F554" t="s">
        <v>790</v>
      </c>
      <c r="G554" t="s">
        <v>782</v>
      </c>
    </row>
    <row r="555" spans="1:7">
      <c r="A555" s="17">
        <v>44975</v>
      </c>
      <c r="B555" t="s">
        <v>322</v>
      </c>
      <c r="C555" t="s">
        <v>407</v>
      </c>
      <c r="D555" t="s">
        <v>758</v>
      </c>
      <c r="E555">
        <v>90</v>
      </c>
      <c r="F555" t="s">
        <v>874</v>
      </c>
      <c r="G555" t="s">
        <v>1013</v>
      </c>
    </row>
    <row r="556" spans="1:7">
      <c r="A556" s="17">
        <v>44975</v>
      </c>
      <c r="B556" t="s">
        <v>408</v>
      </c>
      <c r="C556" t="s">
        <v>136</v>
      </c>
      <c r="D556" t="s">
        <v>1097</v>
      </c>
      <c r="E556">
        <v>75</v>
      </c>
      <c r="F556" t="s">
        <v>829</v>
      </c>
      <c r="G556" t="s">
        <v>737</v>
      </c>
    </row>
    <row r="557" spans="1:7">
      <c r="A557" s="17">
        <v>44975</v>
      </c>
      <c r="B557" t="s">
        <v>118</v>
      </c>
      <c r="C557" t="s">
        <v>211</v>
      </c>
      <c r="D557" t="s">
        <v>1008</v>
      </c>
      <c r="E557">
        <v>64</v>
      </c>
      <c r="F557" t="s">
        <v>784</v>
      </c>
      <c r="G557" t="s">
        <v>720</v>
      </c>
    </row>
    <row r="558" spans="1:7">
      <c r="A558" s="17">
        <v>44975</v>
      </c>
      <c r="B558" t="s">
        <v>182</v>
      </c>
      <c r="C558" t="s">
        <v>138</v>
      </c>
      <c r="D558" t="s">
        <v>1029</v>
      </c>
      <c r="E558">
        <v>67</v>
      </c>
      <c r="F558" t="s">
        <v>1076</v>
      </c>
      <c r="G558" t="s">
        <v>750</v>
      </c>
    </row>
    <row r="559" spans="1:7">
      <c r="A559" s="17">
        <v>44975</v>
      </c>
      <c r="B559" t="s">
        <v>33</v>
      </c>
      <c r="C559" t="s">
        <v>32</v>
      </c>
      <c r="D559" t="s">
        <v>947</v>
      </c>
      <c r="E559">
        <v>82</v>
      </c>
      <c r="F559" t="s">
        <v>945</v>
      </c>
      <c r="G559" t="s">
        <v>717</v>
      </c>
    </row>
    <row r="560" spans="1:7">
      <c r="A560" s="17">
        <v>44975</v>
      </c>
      <c r="B560" t="s">
        <v>401</v>
      </c>
      <c r="C560" t="s">
        <v>371</v>
      </c>
      <c r="D560" t="s">
        <v>958</v>
      </c>
      <c r="E560">
        <v>74</v>
      </c>
      <c r="F560" t="s">
        <v>944</v>
      </c>
      <c r="G560" t="s">
        <v>737</v>
      </c>
    </row>
    <row r="561" spans="1:7">
      <c r="A561" s="17">
        <v>44975</v>
      </c>
      <c r="B561" t="s">
        <v>400</v>
      </c>
      <c r="C561" t="s">
        <v>370</v>
      </c>
      <c r="D561" t="s">
        <v>946</v>
      </c>
      <c r="E561">
        <v>81</v>
      </c>
      <c r="F561" t="s">
        <v>1047</v>
      </c>
      <c r="G561" t="s">
        <v>862</v>
      </c>
    </row>
    <row r="562" spans="1:7">
      <c r="A562" s="17">
        <v>44975</v>
      </c>
      <c r="B562" t="s">
        <v>36</v>
      </c>
      <c r="C562" t="s">
        <v>369</v>
      </c>
      <c r="D562" t="s">
        <v>959</v>
      </c>
      <c r="E562">
        <v>91</v>
      </c>
      <c r="F562" t="s">
        <v>1004</v>
      </c>
      <c r="G562" t="s">
        <v>740</v>
      </c>
    </row>
    <row r="563" spans="1:7">
      <c r="A563" s="17">
        <v>44975</v>
      </c>
      <c r="B563" t="s">
        <v>214</v>
      </c>
      <c r="C563" t="s">
        <v>82</v>
      </c>
      <c r="D563" t="s">
        <v>1087</v>
      </c>
      <c r="E563">
        <v>74</v>
      </c>
      <c r="F563" t="s">
        <v>1055</v>
      </c>
      <c r="G563" t="s">
        <v>697</v>
      </c>
    </row>
    <row r="564" spans="1:7">
      <c r="A564" s="17">
        <v>44975</v>
      </c>
      <c r="B564" t="s">
        <v>364</v>
      </c>
      <c r="C564" t="s">
        <v>116</v>
      </c>
      <c r="D564" t="s">
        <v>738</v>
      </c>
      <c r="E564">
        <v>62</v>
      </c>
      <c r="F564" t="s">
        <v>1068</v>
      </c>
      <c r="G564" t="s">
        <v>720</v>
      </c>
    </row>
    <row r="565" spans="1:7">
      <c r="A565" s="17">
        <v>44975</v>
      </c>
      <c r="B565" t="s">
        <v>38</v>
      </c>
      <c r="C565" t="s">
        <v>292</v>
      </c>
      <c r="D565" t="s">
        <v>1010</v>
      </c>
      <c r="E565">
        <v>67</v>
      </c>
      <c r="F565" t="s">
        <v>974</v>
      </c>
      <c r="G565" t="s">
        <v>764</v>
      </c>
    </row>
    <row r="566" spans="1:7">
      <c r="A566" s="17">
        <v>44975</v>
      </c>
      <c r="B566" t="s">
        <v>184</v>
      </c>
      <c r="C566" t="s">
        <v>142</v>
      </c>
      <c r="D566" t="s">
        <v>1052</v>
      </c>
      <c r="E566">
        <v>103</v>
      </c>
      <c r="F566" t="s">
        <v>1034</v>
      </c>
      <c r="G566" t="s">
        <v>900</v>
      </c>
    </row>
    <row r="567" spans="1:7">
      <c r="A567" s="17">
        <v>44975</v>
      </c>
      <c r="B567" t="s">
        <v>67</v>
      </c>
      <c r="C567" t="s">
        <v>197</v>
      </c>
      <c r="D567" t="s">
        <v>1081</v>
      </c>
      <c r="E567">
        <v>80</v>
      </c>
      <c r="F567" t="s">
        <v>197</v>
      </c>
      <c r="G567" t="s">
        <v>782</v>
      </c>
    </row>
    <row r="568" spans="1:7">
      <c r="A568" s="17">
        <v>44975</v>
      </c>
      <c r="B568" t="s">
        <v>384</v>
      </c>
      <c r="C568" t="s">
        <v>233</v>
      </c>
      <c r="D568" t="s">
        <v>888</v>
      </c>
      <c r="E568">
        <v>76</v>
      </c>
      <c r="F568" t="s">
        <v>962</v>
      </c>
      <c r="G568" t="s">
        <v>717</v>
      </c>
    </row>
    <row r="569" spans="1:7">
      <c r="A569" s="17">
        <v>44975</v>
      </c>
      <c r="B569" t="s">
        <v>117</v>
      </c>
      <c r="C569" t="s">
        <v>199</v>
      </c>
      <c r="D569" t="s">
        <v>1092</v>
      </c>
    </row>
    <row r="570" spans="1:7">
      <c r="A570" s="17">
        <v>44975</v>
      </c>
      <c r="B570" t="s">
        <v>204</v>
      </c>
      <c r="C570" t="s">
        <v>203</v>
      </c>
      <c r="D570" t="s">
        <v>833</v>
      </c>
      <c r="E570">
        <v>72</v>
      </c>
      <c r="F570" t="s">
        <v>831</v>
      </c>
      <c r="G570" t="s">
        <v>708</v>
      </c>
    </row>
    <row r="571" spans="1:7">
      <c r="A571" s="17">
        <v>44975</v>
      </c>
      <c r="B571" t="s">
        <v>218</v>
      </c>
      <c r="C571" t="s">
        <v>207</v>
      </c>
      <c r="D571" t="s">
        <v>207</v>
      </c>
      <c r="E571">
        <v>85</v>
      </c>
      <c r="F571" t="s">
        <v>885</v>
      </c>
      <c r="G571" t="s">
        <v>769</v>
      </c>
    </row>
    <row r="572" spans="1:7">
      <c r="A572" s="17">
        <v>44975</v>
      </c>
      <c r="B572" t="s">
        <v>206</v>
      </c>
      <c r="C572" t="s">
        <v>376</v>
      </c>
      <c r="D572" t="s">
        <v>1059</v>
      </c>
      <c r="E572">
        <v>90</v>
      </c>
      <c r="F572" t="s">
        <v>1033</v>
      </c>
      <c r="G572" t="s">
        <v>897</v>
      </c>
    </row>
    <row r="573" spans="1:7">
      <c r="A573" s="17">
        <v>44975</v>
      </c>
      <c r="B573" t="s">
        <v>378</v>
      </c>
      <c r="C573" t="s">
        <v>148</v>
      </c>
      <c r="D573" t="s">
        <v>1056</v>
      </c>
      <c r="E573">
        <v>75</v>
      </c>
      <c r="F573" t="s">
        <v>1041</v>
      </c>
      <c r="G573" t="s">
        <v>772</v>
      </c>
    </row>
    <row r="574" spans="1:7">
      <c r="A574" s="17">
        <v>44975</v>
      </c>
      <c r="B574" t="s">
        <v>202</v>
      </c>
      <c r="C574" t="s">
        <v>188</v>
      </c>
      <c r="D574" t="s">
        <v>821</v>
      </c>
      <c r="E574">
        <v>65</v>
      </c>
      <c r="F574" t="s">
        <v>841</v>
      </c>
      <c r="G574" t="s">
        <v>703</v>
      </c>
    </row>
    <row r="575" spans="1:7">
      <c r="A575" s="17">
        <v>44974</v>
      </c>
      <c r="B575" t="s">
        <v>412</v>
      </c>
      <c r="C575" t="s">
        <v>413</v>
      </c>
      <c r="D575" t="s">
        <v>1024</v>
      </c>
      <c r="E575">
        <v>95</v>
      </c>
      <c r="F575" t="s">
        <v>930</v>
      </c>
      <c r="G575" t="s">
        <v>775</v>
      </c>
    </row>
    <row r="576" spans="1:7">
      <c r="A576" s="17">
        <v>44974</v>
      </c>
      <c r="B576" t="s">
        <v>41</v>
      </c>
      <c r="C576" t="s">
        <v>282</v>
      </c>
      <c r="D576" t="s">
        <v>767</v>
      </c>
      <c r="E576">
        <v>81</v>
      </c>
      <c r="F576" t="s">
        <v>766</v>
      </c>
      <c r="G576" t="s">
        <v>789</v>
      </c>
    </row>
    <row r="577" spans="1:7">
      <c r="A577" s="17">
        <v>44974</v>
      </c>
      <c r="B577" t="s">
        <v>132</v>
      </c>
      <c r="C577" t="s">
        <v>131</v>
      </c>
      <c r="D577" t="s">
        <v>929</v>
      </c>
      <c r="E577">
        <v>66</v>
      </c>
      <c r="F577" t="s">
        <v>1023</v>
      </c>
      <c r="G577" t="s">
        <v>725</v>
      </c>
    </row>
    <row r="578" spans="1:7">
      <c r="A578" s="17">
        <v>44974</v>
      </c>
      <c r="B578" t="s">
        <v>410</v>
      </c>
      <c r="C578" t="s">
        <v>63</v>
      </c>
      <c r="D578" t="s">
        <v>928</v>
      </c>
      <c r="E578">
        <v>83</v>
      </c>
      <c r="F578" t="s">
        <v>932</v>
      </c>
      <c r="G578" t="s">
        <v>764</v>
      </c>
    </row>
    <row r="579" spans="1:7">
      <c r="A579" s="17">
        <v>44974</v>
      </c>
      <c r="B579" t="s">
        <v>64</v>
      </c>
      <c r="C579" t="s">
        <v>411</v>
      </c>
      <c r="D579" t="s">
        <v>927</v>
      </c>
      <c r="E579">
        <v>78</v>
      </c>
      <c r="F579" t="s">
        <v>931</v>
      </c>
      <c r="G579" t="s">
        <v>743</v>
      </c>
    </row>
    <row r="580" spans="1:7">
      <c r="A580" s="17">
        <v>44974</v>
      </c>
      <c r="B580" t="s">
        <v>247</v>
      </c>
      <c r="C580" t="s">
        <v>246</v>
      </c>
      <c r="D580" t="s">
        <v>857</v>
      </c>
      <c r="E580">
        <v>81</v>
      </c>
      <c r="F580" t="s">
        <v>867</v>
      </c>
      <c r="G580" t="s">
        <v>814</v>
      </c>
    </row>
    <row r="581" spans="1:7">
      <c r="A581" s="17">
        <v>44974</v>
      </c>
      <c r="B581" t="s">
        <v>243</v>
      </c>
      <c r="C581" t="s">
        <v>250</v>
      </c>
      <c r="D581" t="s">
        <v>866</v>
      </c>
      <c r="E581">
        <v>70</v>
      </c>
      <c r="F581" t="s">
        <v>854</v>
      </c>
      <c r="G581" t="s">
        <v>737</v>
      </c>
    </row>
    <row r="582" spans="1:7">
      <c r="A582" s="17">
        <v>44974</v>
      </c>
      <c r="B582" t="s">
        <v>241</v>
      </c>
      <c r="C582" t="s">
        <v>249</v>
      </c>
      <c r="D582" t="s">
        <v>858</v>
      </c>
      <c r="E582">
        <v>70</v>
      </c>
      <c r="F582" t="s">
        <v>1062</v>
      </c>
      <c r="G582" t="s">
        <v>714</v>
      </c>
    </row>
    <row r="583" spans="1:7">
      <c r="A583" s="17">
        <v>44974</v>
      </c>
      <c r="B583" t="s">
        <v>245</v>
      </c>
      <c r="C583" t="s">
        <v>420</v>
      </c>
      <c r="D583" t="s">
        <v>855</v>
      </c>
      <c r="E583">
        <v>71</v>
      </c>
      <c r="F583" t="s">
        <v>868</v>
      </c>
      <c r="G583" t="s">
        <v>711</v>
      </c>
    </row>
    <row r="584" spans="1:7">
      <c r="A584" s="17">
        <v>44974</v>
      </c>
      <c r="B584" t="s">
        <v>326</v>
      </c>
      <c r="C584" t="s">
        <v>72</v>
      </c>
      <c r="D584" t="s">
        <v>759</v>
      </c>
      <c r="E584">
        <v>65</v>
      </c>
      <c r="F584" t="s">
        <v>1011</v>
      </c>
      <c r="G584" t="s">
        <v>884</v>
      </c>
    </row>
    <row r="585" spans="1:7">
      <c r="A585" s="17">
        <v>44974</v>
      </c>
      <c r="B585" t="s">
        <v>173</v>
      </c>
      <c r="C585" t="s">
        <v>172</v>
      </c>
      <c r="D585" t="s">
        <v>1049</v>
      </c>
      <c r="E585">
        <v>85</v>
      </c>
      <c r="F585" t="s">
        <v>726</v>
      </c>
      <c r="G585" t="s">
        <v>708</v>
      </c>
    </row>
    <row r="586" spans="1:7">
      <c r="A586" s="17">
        <v>44974</v>
      </c>
      <c r="B586" t="s">
        <v>144</v>
      </c>
      <c r="C586" t="s">
        <v>143</v>
      </c>
      <c r="D586" t="s">
        <v>960</v>
      </c>
      <c r="E586">
        <v>63</v>
      </c>
      <c r="F586" t="s">
        <v>729</v>
      </c>
      <c r="G586" t="s">
        <v>911</v>
      </c>
    </row>
    <row r="587" spans="1:7">
      <c r="A587" s="17">
        <v>44974</v>
      </c>
      <c r="B587" t="s">
        <v>398</v>
      </c>
      <c r="C587" t="s">
        <v>397</v>
      </c>
      <c r="D587" t="s">
        <v>728</v>
      </c>
      <c r="E587">
        <v>96</v>
      </c>
      <c r="F587" t="s">
        <v>961</v>
      </c>
      <c r="G587" t="s">
        <v>805</v>
      </c>
    </row>
    <row r="588" spans="1:7">
      <c r="A588" s="17">
        <v>44974</v>
      </c>
      <c r="B588" t="s">
        <v>1104</v>
      </c>
      <c r="C588" t="s">
        <v>343</v>
      </c>
      <c r="D588" t="s">
        <v>1098</v>
      </c>
      <c r="E588">
        <v>103</v>
      </c>
      <c r="F588" t="s">
        <v>1105</v>
      </c>
      <c r="G588" t="s">
        <v>700</v>
      </c>
    </row>
    <row r="589" spans="1:7">
      <c r="A589" s="17">
        <v>44974</v>
      </c>
      <c r="B589" t="s">
        <v>248</v>
      </c>
      <c r="C589" t="s">
        <v>242</v>
      </c>
      <c r="D589" t="s">
        <v>869</v>
      </c>
      <c r="E589">
        <v>66</v>
      </c>
      <c r="F589" t="s">
        <v>856</v>
      </c>
      <c r="G589" t="s">
        <v>697</v>
      </c>
    </row>
    <row r="590" spans="1:7">
      <c r="A590" s="17">
        <v>44974</v>
      </c>
      <c r="B590" t="s">
        <v>200</v>
      </c>
      <c r="C590" t="s">
        <v>137</v>
      </c>
      <c r="D590" t="s">
        <v>1009</v>
      </c>
      <c r="E590">
        <v>81</v>
      </c>
      <c r="F590" t="s">
        <v>957</v>
      </c>
      <c r="G590" t="s">
        <v>830</v>
      </c>
    </row>
    <row r="591" spans="1:7">
      <c r="A591" s="17">
        <v>44974</v>
      </c>
      <c r="B591" t="s">
        <v>210</v>
      </c>
      <c r="C591" t="s">
        <v>74</v>
      </c>
      <c r="D591" t="s">
        <v>1080</v>
      </c>
      <c r="E591">
        <v>75</v>
      </c>
      <c r="F591" t="s">
        <v>828</v>
      </c>
      <c r="G591" t="s">
        <v>717</v>
      </c>
    </row>
    <row r="592" spans="1:7">
      <c r="A592" s="17">
        <v>44974</v>
      </c>
      <c r="B592" t="s">
        <v>392</v>
      </c>
      <c r="C592" t="s">
        <v>294</v>
      </c>
      <c r="D592" t="s">
        <v>794</v>
      </c>
      <c r="E592">
        <v>96</v>
      </c>
      <c r="F592" t="s">
        <v>797</v>
      </c>
      <c r="G592" t="s">
        <v>708</v>
      </c>
    </row>
    <row r="593" spans="1:7">
      <c r="A593" s="17">
        <v>44974</v>
      </c>
      <c r="B593" t="s">
        <v>164</v>
      </c>
      <c r="C593" t="s">
        <v>183</v>
      </c>
      <c r="D593" t="s">
        <v>1077</v>
      </c>
      <c r="E593">
        <v>94</v>
      </c>
      <c r="F593" t="s">
        <v>1030</v>
      </c>
      <c r="G593" t="s">
        <v>900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AEE55-35AC-409C-BBDB-B62F1DFA6AE9}">
  <dimension ref="A1:I1369"/>
  <sheetViews>
    <sheetView tabSelected="1" topLeftCell="A1296" workbookViewId="0">
      <selection activeCell="C1314" sqref="C1314"/>
    </sheetView>
  </sheetViews>
  <sheetFormatPr defaultRowHeight="15"/>
  <cols>
    <col min="1" max="1" width="9.7109375" bestFit="1" customWidth="1"/>
    <col min="2" max="2" width="27.85546875" bestFit="1" customWidth="1"/>
    <col min="3" max="3" width="24.28515625" bestFit="1" customWidth="1"/>
    <col min="5" max="5" width="15" bestFit="1" customWidth="1"/>
    <col min="7" max="7" width="15" bestFit="1" customWidth="1"/>
    <col min="8" max="8" width="14" bestFit="1" customWidth="1"/>
    <col min="9" max="9" width="13.85546875" bestFit="1" customWidth="1"/>
  </cols>
  <sheetData>
    <row r="1" spans="1:9">
      <c r="A1" t="s">
        <v>0</v>
      </c>
      <c r="B1" t="s">
        <v>674</v>
      </c>
      <c r="C1" t="s">
        <v>677</v>
      </c>
      <c r="D1" t="s">
        <v>691</v>
      </c>
      <c r="E1" t="s">
        <v>692</v>
      </c>
      <c r="F1" t="s">
        <v>693</v>
      </c>
      <c r="G1" t="s">
        <v>694</v>
      </c>
      <c r="H1" t="s">
        <v>1106</v>
      </c>
      <c r="I1" t="s">
        <v>1107</v>
      </c>
    </row>
    <row r="2" spans="1:9">
      <c r="A2" s="17">
        <v>44985</v>
      </c>
      <c r="B2" t="s">
        <v>305</v>
      </c>
      <c r="C2" t="s">
        <v>404</v>
      </c>
      <c r="D2" t="s">
        <v>695</v>
      </c>
      <c r="E2">
        <v>67</v>
      </c>
      <c r="F2" t="s">
        <v>696</v>
      </c>
      <c r="G2" t="s">
        <v>697</v>
      </c>
      <c r="H2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2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3" spans="1:9">
      <c r="A3" s="17">
        <v>44985</v>
      </c>
      <c r="B3" t="s">
        <v>45</v>
      </c>
      <c r="C3" t="s">
        <v>219</v>
      </c>
      <c r="D3" t="s">
        <v>698</v>
      </c>
      <c r="E3">
        <v>72</v>
      </c>
      <c r="F3" t="s">
        <v>699</v>
      </c>
      <c r="G3" t="s">
        <v>700</v>
      </c>
      <c r="H3">
        <f>IF(VLOOKUP(Results_Updated[[#This Row],[Away_Team]],Teams_ESPN__2[[Team_Name]:[ABBR]],2,FALSE)=Results_Updated[[#This Row],[Team1]],Results_Updated[[#This Row],[Team1_Score]],Results_Updated[[#This Row],[Team2_Score]])</f>
        <v>72</v>
      </c>
      <c r="I3" t="str">
        <f>IF(VLOOKUP(Results_Updated[[#This Row],[Home_Team]],Teams_ESPN__2[[Team_Name]:[ABBR]],2,FALSE)=Results_Updated[[#This Row],[Team2]],Results_Updated[[#This Row],[Team2_Score]],Results_Updated[[#This Row],[Team1_Score]])</f>
        <v>56</v>
      </c>
    </row>
    <row r="4" spans="1:9">
      <c r="A4" s="17">
        <v>44985</v>
      </c>
      <c r="B4" t="s">
        <v>270</v>
      </c>
      <c r="C4" t="s">
        <v>42</v>
      </c>
      <c r="D4" t="s">
        <v>701</v>
      </c>
      <c r="E4">
        <v>75</v>
      </c>
      <c r="F4" t="s">
        <v>702</v>
      </c>
      <c r="G4" t="s">
        <v>703</v>
      </c>
      <c r="H4" t="str">
        <f>IF(VLOOKUP(Results_Updated[[#This Row],[Away_Team]],Teams_ESPN__2[[Team_Name]:[ABBR]],2,FALSE)=Results_Updated[[#This Row],[Team1]],Results_Updated[[#This Row],[Team1_Score]],Results_Updated[[#This Row],[Team2_Score]])</f>
        <v>57</v>
      </c>
      <c r="I4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5" spans="1:9">
      <c r="A5" s="17">
        <v>44985</v>
      </c>
      <c r="B5" t="s">
        <v>126</v>
      </c>
      <c r="C5" t="s">
        <v>406</v>
      </c>
      <c r="D5" t="s">
        <v>704</v>
      </c>
      <c r="E5">
        <v>64</v>
      </c>
      <c r="F5" t="s">
        <v>705</v>
      </c>
      <c r="G5" t="s">
        <v>703</v>
      </c>
      <c r="H5" t="str">
        <f>IF(VLOOKUP(Results_Updated[[#This Row],[Away_Team]],Teams_ESPN__2[[Team_Name]:[ABBR]],2,FALSE)=Results_Updated[[#This Row],[Team1]],Results_Updated[[#This Row],[Team1_Score]],Results_Updated[[#This Row],[Team2_Score]])</f>
        <v>57</v>
      </c>
      <c r="I5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6" spans="1:9">
      <c r="A6" s="17">
        <v>44985</v>
      </c>
      <c r="B6" t="s">
        <v>346</v>
      </c>
      <c r="C6" t="s">
        <v>222</v>
      </c>
      <c r="D6" t="s">
        <v>706</v>
      </c>
      <c r="E6">
        <v>90</v>
      </c>
      <c r="F6" t="s">
        <v>707</v>
      </c>
      <c r="G6" t="s">
        <v>708</v>
      </c>
      <c r="H6">
        <f>IF(VLOOKUP(Results_Updated[[#This Row],[Away_Team]],Teams_ESPN__2[[Team_Name]:[ABBR]],2,FALSE)=Results_Updated[[#This Row],[Team1]],Results_Updated[[#This Row],[Team1_Score]],Results_Updated[[#This Row],[Team2_Score]])</f>
        <v>90</v>
      </c>
      <c r="I6" t="str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7" spans="1:9">
      <c r="A7" s="17">
        <v>44985</v>
      </c>
      <c r="B7" t="s">
        <v>209</v>
      </c>
      <c r="C7" t="s">
        <v>293</v>
      </c>
      <c r="D7" t="s">
        <v>709</v>
      </c>
      <c r="E7">
        <v>66</v>
      </c>
      <c r="F7" t="s">
        <v>710</v>
      </c>
      <c r="G7" t="s">
        <v>711</v>
      </c>
      <c r="H7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7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8" spans="1:9">
      <c r="A8" s="17">
        <v>44985</v>
      </c>
      <c r="B8" t="s">
        <v>338</v>
      </c>
      <c r="C8" t="s">
        <v>271</v>
      </c>
      <c r="D8" t="s">
        <v>712</v>
      </c>
      <c r="E8">
        <v>69</v>
      </c>
      <c r="F8" t="s">
        <v>713</v>
      </c>
      <c r="G8" t="s">
        <v>714</v>
      </c>
      <c r="H8">
        <f>IF(VLOOKUP(Results_Updated[[#This Row],[Away_Team]],Teams_ESPN__2[[Team_Name]:[ABBR]],2,FALSE)=Results_Updated[[#This Row],[Team1]],Results_Updated[[#This Row],[Team1_Score]],Results_Updated[[#This Row],[Team2_Score]])</f>
        <v>69</v>
      </c>
      <c r="I8" t="str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9" spans="1:9">
      <c r="A9" s="17">
        <v>44985</v>
      </c>
      <c r="B9" t="s">
        <v>25</v>
      </c>
      <c r="C9" t="s">
        <v>351</v>
      </c>
      <c r="D9" t="s">
        <v>715</v>
      </c>
      <c r="E9">
        <v>86</v>
      </c>
      <c r="F9" t="s">
        <v>716</v>
      </c>
      <c r="G9" t="s">
        <v>717</v>
      </c>
      <c r="H9">
        <f>IF(VLOOKUP(Results_Updated[[#This Row],[Away_Team]],Teams_ESPN__2[[Team_Name]:[ABBR]],2,FALSE)=Results_Updated[[#This Row],[Team1]],Results_Updated[[#This Row],[Team1_Score]],Results_Updated[[#This Row],[Team2_Score]])</f>
        <v>86</v>
      </c>
      <c r="I9" t="str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10" spans="1:9">
      <c r="A10" s="17">
        <v>44985</v>
      </c>
      <c r="B10" t="s">
        <v>314</v>
      </c>
      <c r="C10" t="s">
        <v>425</v>
      </c>
      <c r="D10" t="s">
        <v>718</v>
      </c>
      <c r="E10">
        <v>64</v>
      </c>
      <c r="F10" t="s">
        <v>719</v>
      </c>
      <c r="G10" t="s">
        <v>720</v>
      </c>
      <c r="H10" t="str">
        <f>IF(VLOOKUP(Results_Updated[[#This Row],[Away_Team]],Teams_ESPN__2[[Team_Name]:[ABBR]],2,FALSE)=Results_Updated[[#This Row],[Team1]],Results_Updated[[#This Row],[Team1_Score]],Results_Updated[[#This Row],[Team2_Score]])</f>
        <v>59</v>
      </c>
      <c r="I10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11" spans="1:9">
      <c r="A11" s="17">
        <v>44985</v>
      </c>
      <c r="B11" t="s">
        <v>307</v>
      </c>
      <c r="C11" t="s">
        <v>308</v>
      </c>
      <c r="D11" t="s">
        <v>721</v>
      </c>
      <c r="E11">
        <v>73</v>
      </c>
      <c r="F11" t="s">
        <v>722</v>
      </c>
      <c r="G11" t="s">
        <v>717</v>
      </c>
      <c r="H11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11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12" spans="1:9">
      <c r="A12" s="17">
        <v>44985</v>
      </c>
      <c r="B12" t="s">
        <v>334</v>
      </c>
      <c r="C12" t="s">
        <v>167</v>
      </c>
      <c r="D12" t="s">
        <v>723</v>
      </c>
      <c r="E12">
        <v>67</v>
      </c>
      <c r="F12" t="s">
        <v>724</v>
      </c>
      <c r="G12" t="s">
        <v>725</v>
      </c>
      <c r="H12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12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13" spans="1:9">
      <c r="A13" s="17">
        <v>44985</v>
      </c>
      <c r="B13" t="s">
        <v>168</v>
      </c>
      <c r="C13" t="s">
        <v>173</v>
      </c>
      <c r="D13" t="s">
        <v>726</v>
      </c>
      <c r="E13">
        <v>77</v>
      </c>
      <c r="F13" t="s">
        <v>727</v>
      </c>
      <c r="G13" t="s">
        <v>703</v>
      </c>
      <c r="H13" t="str">
        <f>IF(VLOOKUP(Results_Updated[[#This Row],[Away_Team]],Teams_ESPN__2[[Team_Name]:[ABBR]],2,FALSE)=Results_Updated[[#This Row],[Team1]],Results_Updated[[#This Row],[Team1_Score]],Results_Updated[[#This Row],[Team2_Score]])</f>
        <v>57</v>
      </c>
      <c r="I13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14" spans="1:9">
      <c r="A14" s="17">
        <v>44985</v>
      </c>
      <c r="B14" t="s">
        <v>143</v>
      </c>
      <c r="C14" t="s">
        <v>398</v>
      </c>
      <c r="D14" t="s">
        <v>728</v>
      </c>
      <c r="E14">
        <v>81</v>
      </c>
      <c r="F14" t="s">
        <v>729</v>
      </c>
      <c r="G14" t="s">
        <v>708</v>
      </c>
      <c r="H14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14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15" spans="1:9">
      <c r="A15" s="17">
        <v>44985</v>
      </c>
      <c r="B15" t="s">
        <v>115</v>
      </c>
      <c r="C15" t="s">
        <v>366</v>
      </c>
      <c r="D15" t="s">
        <v>730</v>
      </c>
      <c r="E15">
        <v>76</v>
      </c>
      <c r="F15" t="s">
        <v>731</v>
      </c>
      <c r="G15" t="s">
        <v>700</v>
      </c>
      <c r="H15" t="str">
        <f>IF(VLOOKUP(Results_Updated[[#This Row],[Away_Team]],Teams_ESPN__2[[Team_Name]:[ABBR]],2,FALSE)=Results_Updated[[#This Row],[Team1]],Results_Updated[[#This Row],[Team1_Score]],Results_Updated[[#This Row],[Team2_Score]])</f>
        <v>56</v>
      </c>
      <c r="I15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16" spans="1:9">
      <c r="A16" s="17">
        <v>44985</v>
      </c>
      <c r="B16" t="s">
        <v>193</v>
      </c>
      <c r="C16" t="s">
        <v>85</v>
      </c>
      <c r="D16" t="s">
        <v>732</v>
      </c>
      <c r="E16">
        <v>73</v>
      </c>
      <c r="F16" t="s">
        <v>733</v>
      </c>
      <c r="G16" t="s">
        <v>734</v>
      </c>
      <c r="H16" t="str">
        <f>IF(VLOOKUP(Results_Updated[[#This Row],[Away_Team]],Teams_ESPN__2[[Team_Name]:[ABBR]],2,FALSE)=Results_Updated[[#This Row],[Team1]],Results_Updated[[#This Row],[Team1_Score]],Results_Updated[[#This Row],[Team2_Score]])</f>
        <v>48</v>
      </c>
      <c r="I16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17" spans="1:9">
      <c r="A17" s="17">
        <v>44985</v>
      </c>
      <c r="B17" t="s">
        <v>363</v>
      </c>
      <c r="C17" t="s">
        <v>174</v>
      </c>
      <c r="D17" t="s">
        <v>735</v>
      </c>
      <c r="E17">
        <v>67</v>
      </c>
      <c r="F17" t="s">
        <v>736</v>
      </c>
      <c r="G17" t="s">
        <v>737</v>
      </c>
      <c r="H17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17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18" spans="1:9">
      <c r="A18" s="17">
        <v>44985</v>
      </c>
      <c r="B18" t="s">
        <v>116</v>
      </c>
      <c r="C18" t="s">
        <v>365</v>
      </c>
      <c r="D18" t="s">
        <v>738</v>
      </c>
      <c r="E18">
        <v>83</v>
      </c>
      <c r="F18" t="s">
        <v>739</v>
      </c>
      <c r="G18" t="s">
        <v>740</v>
      </c>
      <c r="H18">
        <f>IF(VLOOKUP(Results_Updated[[#This Row],[Away_Team]],Teams_ESPN__2[[Team_Name]:[ABBR]],2,FALSE)=Results_Updated[[#This Row],[Team1]],Results_Updated[[#This Row],[Team1_Score]],Results_Updated[[#This Row],[Team2_Score]])</f>
        <v>83</v>
      </c>
      <c r="I18" t="str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19" spans="1:9">
      <c r="A19" s="17">
        <v>44985</v>
      </c>
      <c r="B19" t="s">
        <v>103</v>
      </c>
      <c r="C19" t="s">
        <v>21</v>
      </c>
      <c r="D19" t="s">
        <v>741</v>
      </c>
      <c r="E19">
        <v>71</v>
      </c>
      <c r="F19" t="s">
        <v>742</v>
      </c>
      <c r="G19" t="s">
        <v>743</v>
      </c>
      <c r="H19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19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20" spans="1:9">
      <c r="A20" s="17">
        <v>44985</v>
      </c>
      <c r="B20" t="s">
        <v>289</v>
      </c>
      <c r="C20" t="s">
        <v>290</v>
      </c>
      <c r="D20" t="s">
        <v>744</v>
      </c>
      <c r="E20">
        <v>96</v>
      </c>
      <c r="F20" t="s">
        <v>745</v>
      </c>
      <c r="G20" t="s">
        <v>746</v>
      </c>
      <c r="H20">
        <f>IF(VLOOKUP(Results_Updated[[#This Row],[Away_Team]],Teams_ESPN__2[[Team_Name]:[ABBR]],2,FALSE)=Results_Updated[[#This Row],[Team1]],Results_Updated[[#This Row],[Team1_Score]],Results_Updated[[#This Row],[Team2_Score]])</f>
        <v>96</v>
      </c>
      <c r="I20" t="str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21" spans="1:9">
      <c r="A21" s="17">
        <v>44985</v>
      </c>
      <c r="B21" t="s">
        <v>340</v>
      </c>
      <c r="C21" t="s">
        <v>311</v>
      </c>
      <c r="D21" t="s">
        <v>747</v>
      </c>
      <c r="E21">
        <v>71</v>
      </c>
      <c r="F21" t="s">
        <v>748</v>
      </c>
      <c r="G21" t="s">
        <v>717</v>
      </c>
      <c r="H21">
        <f>IF(VLOOKUP(Results_Updated[[#This Row],[Away_Team]],Teams_ESPN__2[[Team_Name]:[ABBR]],2,FALSE)=Results_Updated[[#This Row],[Team1]],Results_Updated[[#This Row],[Team1_Score]],Results_Updated[[#This Row],[Team2_Score]])</f>
        <v>71</v>
      </c>
      <c r="I21" t="str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22" spans="1:9">
      <c r="A22" s="17">
        <v>44985</v>
      </c>
      <c r="B22" t="s">
        <v>229</v>
      </c>
      <c r="C22" t="s">
        <v>388</v>
      </c>
      <c r="D22" t="s">
        <v>749</v>
      </c>
      <c r="E22">
        <v>59</v>
      </c>
      <c r="F22" t="s">
        <v>229</v>
      </c>
      <c r="G22" t="s">
        <v>750</v>
      </c>
      <c r="H22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22">
        <f>IF(VLOOKUP(Results_Updated[[#This Row],[Home_Team]],Teams_ESPN__2[[Team_Name]:[ABBR]],2,FALSE)=Results_Updated[[#This Row],[Team2]],Results_Updated[[#This Row],[Team2_Score]],Results_Updated[[#This Row],[Team1_Score]])</f>
        <v>59</v>
      </c>
    </row>
    <row r="23" spans="1:9">
      <c r="A23" s="17">
        <v>44985</v>
      </c>
      <c r="B23" t="s">
        <v>312</v>
      </c>
      <c r="C23" t="s">
        <v>239</v>
      </c>
      <c r="D23" t="s">
        <v>312</v>
      </c>
      <c r="E23">
        <v>70</v>
      </c>
      <c r="F23" t="s">
        <v>751</v>
      </c>
      <c r="G23" t="s">
        <v>743</v>
      </c>
      <c r="H23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23" t="str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24" spans="1:9">
      <c r="A24" s="17">
        <v>44985</v>
      </c>
      <c r="B24" t="s">
        <v>231</v>
      </c>
      <c r="C24" t="s">
        <v>240</v>
      </c>
      <c r="D24" t="s">
        <v>752</v>
      </c>
      <c r="E24">
        <v>66</v>
      </c>
      <c r="F24" t="s">
        <v>753</v>
      </c>
      <c r="G24" t="s">
        <v>725</v>
      </c>
      <c r="H24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24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25" spans="1:9">
      <c r="A25" s="17">
        <v>44985</v>
      </c>
      <c r="B25" t="s">
        <v>383</v>
      </c>
      <c r="C25" t="s">
        <v>230</v>
      </c>
      <c r="D25" t="s">
        <v>754</v>
      </c>
      <c r="E25">
        <v>79</v>
      </c>
      <c r="F25" t="s">
        <v>755</v>
      </c>
      <c r="G25" t="s">
        <v>714</v>
      </c>
      <c r="H25" t="str">
        <f>IF(VLOOKUP(Results_Updated[[#This Row],[Away_Team]],Teams_ESPN__2[[Team_Name]:[ABBR]],2,FALSE)=Results_Updated[[#This Row],[Team1]],Results_Updated[[#This Row],[Team1_Score]],Results_Updated[[#This Row],[Team2_Score]])</f>
        <v>61</v>
      </c>
      <c r="I25">
        <f>IF(VLOOKUP(Results_Updated[[#This Row],[Home_Team]],Teams_ESPN__2[[Team_Name]:[ABBR]],2,FALSE)=Results_Updated[[#This Row],[Team2]],Results_Updated[[#This Row],[Team2_Score]],Results_Updated[[#This Row],[Team1_Score]])</f>
        <v>79</v>
      </c>
    </row>
    <row r="26" spans="1:9">
      <c r="A26" s="17">
        <v>44985</v>
      </c>
      <c r="B26" t="s">
        <v>194</v>
      </c>
      <c r="C26" t="s">
        <v>301</v>
      </c>
      <c r="D26" t="s">
        <v>756</v>
      </c>
      <c r="E26">
        <v>77</v>
      </c>
      <c r="F26" t="s">
        <v>757</v>
      </c>
      <c r="G26" t="s">
        <v>743</v>
      </c>
      <c r="H26">
        <f>IF(VLOOKUP(Results_Updated[[#This Row],[Away_Team]],Teams_ESPN__2[[Team_Name]:[ABBR]],2,FALSE)=Results_Updated[[#This Row],[Team1]],Results_Updated[[#This Row],[Team1_Score]],Results_Updated[[#This Row],[Team2_Score]])</f>
        <v>77</v>
      </c>
      <c r="I26" t="str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27" spans="1:9">
      <c r="A27" s="17">
        <v>44985</v>
      </c>
      <c r="B27" t="s">
        <v>407</v>
      </c>
      <c r="C27" t="s">
        <v>324</v>
      </c>
      <c r="D27" t="s">
        <v>324</v>
      </c>
      <c r="E27">
        <v>79</v>
      </c>
      <c r="F27" t="s">
        <v>758</v>
      </c>
      <c r="G27" t="s">
        <v>743</v>
      </c>
      <c r="H27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27">
        <f>IF(VLOOKUP(Results_Updated[[#This Row],[Home_Team]],Teams_ESPN__2[[Team_Name]:[ABBR]],2,FALSE)=Results_Updated[[#This Row],[Team2]],Results_Updated[[#This Row],[Team2_Score]],Results_Updated[[#This Row],[Team1_Score]])</f>
        <v>79</v>
      </c>
    </row>
    <row r="28" spans="1:9">
      <c r="A28" s="17">
        <v>44985</v>
      </c>
      <c r="B28" t="s">
        <v>273</v>
      </c>
      <c r="C28" t="s">
        <v>326</v>
      </c>
      <c r="D28" t="s">
        <v>759</v>
      </c>
      <c r="E28">
        <v>77</v>
      </c>
      <c r="F28" t="s">
        <v>760</v>
      </c>
      <c r="G28" t="s">
        <v>761</v>
      </c>
      <c r="H28" t="str">
        <f>IF(VLOOKUP(Results_Updated[[#This Row],[Away_Team]],Teams_ESPN__2[[Team_Name]:[ABBR]],2,FALSE)=Results_Updated[[#This Row],[Team1]],Results_Updated[[#This Row],[Team1_Score]],Results_Updated[[#This Row],[Team2_Score]])</f>
        <v>53</v>
      </c>
      <c r="I28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29" spans="1:9">
      <c r="A29" s="17">
        <v>44985</v>
      </c>
      <c r="B29" t="s">
        <v>274</v>
      </c>
      <c r="C29" t="s">
        <v>275</v>
      </c>
      <c r="D29" t="s">
        <v>762</v>
      </c>
      <c r="E29">
        <v>99</v>
      </c>
      <c r="F29" t="s">
        <v>763</v>
      </c>
      <c r="G29" t="s">
        <v>764</v>
      </c>
      <c r="H29">
        <f>IF(VLOOKUP(Results_Updated[[#This Row],[Away_Team]],Teams_ESPN__2[[Team_Name]:[ABBR]],2,FALSE)=Results_Updated[[#This Row],[Team1]],Results_Updated[[#This Row],[Team1_Score]],Results_Updated[[#This Row],[Team2_Score]])</f>
        <v>99</v>
      </c>
      <c r="I29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30" spans="1:9">
      <c r="A30" s="17">
        <v>44985</v>
      </c>
      <c r="B30" t="s">
        <v>41</v>
      </c>
      <c r="C30" t="s">
        <v>108</v>
      </c>
      <c r="D30" t="s">
        <v>765</v>
      </c>
      <c r="E30">
        <v>88</v>
      </c>
      <c r="F30" t="s">
        <v>766</v>
      </c>
      <c r="G30" t="s">
        <v>708</v>
      </c>
      <c r="H30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30">
        <f>IF(VLOOKUP(Results_Updated[[#This Row],[Home_Team]],Teams_ESPN__2[[Team_Name]:[ABBR]],2,FALSE)=Results_Updated[[#This Row],[Team2]],Results_Updated[[#This Row],[Team2_Score]],Results_Updated[[#This Row],[Team1_Score]])</f>
        <v>88</v>
      </c>
    </row>
    <row r="31" spans="1:9">
      <c r="A31" s="17">
        <v>44985</v>
      </c>
      <c r="B31" t="s">
        <v>280</v>
      </c>
      <c r="C31" t="s">
        <v>282</v>
      </c>
      <c r="D31" t="s">
        <v>767</v>
      </c>
      <c r="E31">
        <v>82</v>
      </c>
      <c r="F31" t="s">
        <v>768</v>
      </c>
      <c r="G31" t="s">
        <v>769</v>
      </c>
      <c r="H31" t="str">
        <f>IF(VLOOKUP(Results_Updated[[#This Row],[Away_Team]],Teams_ESPN__2[[Team_Name]:[ABBR]],2,FALSE)=Results_Updated[[#This Row],[Team1]],Results_Updated[[#This Row],[Team1_Score]],Results_Updated[[#This Row],[Team2_Score]])</f>
        <v>75</v>
      </c>
      <c r="I31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32" spans="1:9">
      <c r="A32" s="17">
        <v>44985</v>
      </c>
      <c r="B32" t="s">
        <v>107</v>
      </c>
      <c r="C32" t="s">
        <v>279</v>
      </c>
      <c r="D32" t="s">
        <v>770</v>
      </c>
      <c r="E32">
        <v>77</v>
      </c>
      <c r="F32" t="s">
        <v>771</v>
      </c>
      <c r="G32" t="s">
        <v>772</v>
      </c>
      <c r="H32">
        <f>IF(VLOOKUP(Results_Updated[[#This Row],[Away_Team]],Teams_ESPN__2[[Team_Name]:[ABBR]],2,FALSE)=Results_Updated[[#This Row],[Team1]],Results_Updated[[#This Row],[Team1_Score]],Results_Updated[[#This Row],[Team2_Score]])</f>
        <v>77</v>
      </c>
      <c r="I32" t="str">
        <f>IF(VLOOKUP(Results_Updated[[#This Row],[Home_Team]],Teams_ESPN__2[[Team_Name]:[ABBR]],2,FALSE)=Results_Updated[[#This Row],[Team2]],Results_Updated[[#This Row],[Team2_Score]],Results_Updated[[#This Row],[Team1_Score]])</f>
        <v>62</v>
      </c>
    </row>
    <row r="33" spans="1:9">
      <c r="A33" s="17">
        <v>44985</v>
      </c>
      <c r="B33" t="s">
        <v>278</v>
      </c>
      <c r="C33" t="s">
        <v>276</v>
      </c>
      <c r="D33" t="s">
        <v>773</v>
      </c>
      <c r="E33">
        <v>87</v>
      </c>
      <c r="F33" t="s">
        <v>774</v>
      </c>
      <c r="G33" t="s">
        <v>775</v>
      </c>
      <c r="H33" t="str">
        <f>IF(VLOOKUP(Results_Updated[[#This Row],[Away_Team]],Teams_ESPN__2[[Team_Name]:[ABBR]],2,FALSE)=Results_Updated[[#This Row],[Team1]],Results_Updated[[#This Row],[Team1_Score]],Results_Updated[[#This Row],[Team2_Score]])</f>
        <v>83</v>
      </c>
      <c r="I33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34" spans="1:9">
      <c r="A34" s="17">
        <v>44985</v>
      </c>
      <c r="B34" t="s">
        <v>277</v>
      </c>
      <c r="C34" t="s">
        <v>40</v>
      </c>
      <c r="D34" t="s">
        <v>776</v>
      </c>
      <c r="E34">
        <v>85</v>
      </c>
      <c r="F34" t="s">
        <v>777</v>
      </c>
      <c r="G34" t="s">
        <v>769</v>
      </c>
      <c r="H34">
        <f>IF(VLOOKUP(Results_Updated[[#This Row],[Away_Team]],Teams_ESPN__2[[Team_Name]:[ABBR]],2,FALSE)=Results_Updated[[#This Row],[Team1]],Results_Updated[[#This Row],[Team1_Score]],Results_Updated[[#This Row],[Team2_Score]])</f>
        <v>85</v>
      </c>
      <c r="I34" t="str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35" spans="1:9">
      <c r="A35" s="17">
        <v>44985</v>
      </c>
      <c r="B35" t="s">
        <v>30</v>
      </c>
      <c r="C35" t="s">
        <v>112</v>
      </c>
      <c r="D35" t="s">
        <v>778</v>
      </c>
      <c r="E35">
        <v>81</v>
      </c>
      <c r="F35" t="s">
        <v>779</v>
      </c>
      <c r="G35" t="s">
        <v>746</v>
      </c>
      <c r="H35" t="str">
        <f>IF(VLOOKUP(Results_Updated[[#This Row],[Away_Team]],Teams_ESPN__2[[Team_Name]:[ABBR]],2,FALSE)=Results_Updated[[#This Row],[Team1]],Results_Updated[[#This Row],[Team1_Score]],Results_Updated[[#This Row],[Team2_Score]])</f>
        <v>76</v>
      </c>
      <c r="I35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36" spans="1:9">
      <c r="A36" s="17">
        <v>44985</v>
      </c>
      <c r="B36" t="s">
        <v>390</v>
      </c>
      <c r="C36" t="s">
        <v>46</v>
      </c>
      <c r="D36" t="s">
        <v>780</v>
      </c>
      <c r="E36">
        <v>76</v>
      </c>
      <c r="F36" t="s">
        <v>781</v>
      </c>
      <c r="G36" t="s">
        <v>782</v>
      </c>
      <c r="H36">
        <f>IF(VLOOKUP(Results_Updated[[#This Row],[Away_Team]],Teams_ESPN__2[[Team_Name]:[ABBR]],2,FALSE)=Results_Updated[[#This Row],[Team1]],Results_Updated[[#This Row],[Team1_Score]],Results_Updated[[#This Row],[Team2_Score]])</f>
        <v>76</v>
      </c>
      <c r="I36" t="str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37" spans="1:9">
      <c r="A37" s="17">
        <v>44985</v>
      </c>
      <c r="B37" t="s">
        <v>783</v>
      </c>
      <c r="C37" t="s">
        <v>211</v>
      </c>
      <c r="D37" t="s">
        <v>784</v>
      </c>
      <c r="E37">
        <v>110</v>
      </c>
      <c r="F37" t="s">
        <v>785</v>
      </c>
      <c r="G37" t="s">
        <v>786</v>
      </c>
      <c r="H37" t="e">
        <f>IF(VLOOKUP(Results_Updated[[#This Row],[Away_Team]],Teams_ESPN__2[[Team_Name]:[ABBR]],2,FALSE)=Results_Updated[[#This Row],[Team1]],Results_Updated[[#This Row],[Team1_Score]],Results_Updated[[#This Row],[Team2_Score]])</f>
        <v>#N/A</v>
      </c>
      <c r="I37">
        <f>IF(VLOOKUP(Results_Updated[[#This Row],[Home_Team]],Teams_ESPN__2[[Team_Name]:[ABBR]],2,FALSE)=Results_Updated[[#This Row],[Team2]],Results_Updated[[#This Row],[Team2_Score]],Results_Updated[[#This Row],[Team1_Score]])</f>
        <v>110</v>
      </c>
    </row>
    <row r="38" spans="1:9">
      <c r="A38" s="17">
        <v>44985</v>
      </c>
      <c r="B38" t="s">
        <v>125</v>
      </c>
      <c r="C38" t="s">
        <v>339</v>
      </c>
      <c r="D38" t="s">
        <v>787</v>
      </c>
      <c r="E38">
        <v>71</v>
      </c>
      <c r="F38" t="s">
        <v>788</v>
      </c>
      <c r="G38" t="s">
        <v>789</v>
      </c>
      <c r="H38">
        <f>IF(VLOOKUP(Results_Updated[[#This Row],[Away_Team]],Teams_ESPN__2[[Team_Name]:[ABBR]],2,FALSE)=Results_Updated[[#This Row],[Team1]],Results_Updated[[#This Row],[Team1_Score]],Results_Updated[[#This Row],[Team2_Score]])</f>
        <v>71</v>
      </c>
      <c r="I38" t="str">
        <f>IF(VLOOKUP(Results_Updated[[#This Row],[Home_Team]],Teams_ESPN__2[[Team_Name]:[ABBR]],2,FALSE)=Results_Updated[[#This Row],[Team2]],Results_Updated[[#This Row],[Team2_Score]],Results_Updated[[#This Row],[Team1_Score]])</f>
        <v>54</v>
      </c>
    </row>
    <row r="39" spans="1:9">
      <c r="A39" s="17">
        <v>44985</v>
      </c>
      <c r="B39" t="s">
        <v>221</v>
      </c>
      <c r="C39" t="s">
        <v>317</v>
      </c>
      <c r="D39" t="s">
        <v>790</v>
      </c>
      <c r="E39">
        <v>80</v>
      </c>
      <c r="F39" t="s">
        <v>791</v>
      </c>
      <c r="G39" t="s">
        <v>743</v>
      </c>
      <c r="H39">
        <f>IF(VLOOKUP(Results_Updated[[#This Row],[Away_Team]],Teams_ESPN__2[[Team_Name]:[ABBR]],2,FALSE)=Results_Updated[[#This Row],[Team1]],Results_Updated[[#This Row],[Team1_Score]],Results_Updated[[#This Row],[Team2_Score]])</f>
        <v>80</v>
      </c>
      <c r="I39" t="str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40" spans="1:9">
      <c r="A40" s="17">
        <v>44985</v>
      </c>
      <c r="B40" t="s">
        <v>39</v>
      </c>
      <c r="C40" t="s">
        <v>195</v>
      </c>
      <c r="D40" t="s">
        <v>792</v>
      </c>
      <c r="E40">
        <v>74</v>
      </c>
      <c r="F40" t="s">
        <v>793</v>
      </c>
      <c r="G40" t="s">
        <v>708</v>
      </c>
      <c r="H40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40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41" spans="1:9">
      <c r="A41" s="17">
        <v>44985</v>
      </c>
      <c r="B41" t="s">
        <v>134</v>
      </c>
      <c r="C41" t="s">
        <v>392</v>
      </c>
      <c r="D41" t="s">
        <v>794</v>
      </c>
      <c r="E41">
        <v>94</v>
      </c>
      <c r="F41" t="s">
        <v>795</v>
      </c>
      <c r="G41" t="s">
        <v>796</v>
      </c>
      <c r="H41" t="str">
        <f>IF(VLOOKUP(Results_Updated[[#This Row],[Away_Team]],Teams_ESPN__2[[Team_Name]:[ABBR]],2,FALSE)=Results_Updated[[#This Row],[Team1]],Results_Updated[[#This Row],[Team1_Score]],Results_Updated[[#This Row],[Team2_Score]])</f>
        <v>80</v>
      </c>
      <c r="I41">
        <f>IF(VLOOKUP(Results_Updated[[#This Row],[Home_Team]],Teams_ESPN__2[[Team_Name]:[ABBR]],2,FALSE)=Results_Updated[[#This Row],[Team2]],Results_Updated[[#This Row],[Team2_Score]],Results_Updated[[#This Row],[Team1_Score]])</f>
        <v>94</v>
      </c>
    </row>
    <row r="42" spans="1:9">
      <c r="A42" s="17">
        <v>44985</v>
      </c>
      <c r="B42" t="s">
        <v>73</v>
      </c>
      <c r="C42" t="s">
        <v>135</v>
      </c>
      <c r="D42" t="s">
        <v>797</v>
      </c>
      <c r="E42">
        <v>63</v>
      </c>
      <c r="F42" t="s">
        <v>798</v>
      </c>
      <c r="G42" t="s">
        <v>799</v>
      </c>
      <c r="H42" t="str">
        <f>IF(VLOOKUP(Results_Updated[[#This Row],[Away_Team]],Teams_ESPN__2[[Team_Name]:[ABBR]],2,FALSE)=Results_Updated[[#This Row],[Team1]],Results_Updated[[#This Row],[Team1_Score]],Results_Updated[[#This Row],[Team2_Score]])</f>
        <v>46</v>
      </c>
      <c r="I42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43" spans="1:9">
      <c r="A43" s="17">
        <v>44984</v>
      </c>
      <c r="B43" t="s">
        <v>47</v>
      </c>
      <c r="C43" t="s">
        <v>288</v>
      </c>
      <c r="D43" t="s">
        <v>800</v>
      </c>
      <c r="E43">
        <v>74</v>
      </c>
      <c r="F43" t="s">
        <v>801</v>
      </c>
      <c r="G43" t="s">
        <v>708</v>
      </c>
      <c r="H43">
        <f>IF(VLOOKUP(Results_Updated[[#This Row],[Away_Team]],Teams_ESPN__2[[Team_Name]:[ABBR]],2,FALSE)=Results_Updated[[#This Row],[Team1]],Results_Updated[[#This Row],[Team1_Score]],Results_Updated[[#This Row],[Team2_Score]])</f>
        <v>74</v>
      </c>
      <c r="I43" t="str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44" spans="1:9">
      <c r="A44" s="17">
        <v>44984</v>
      </c>
      <c r="B44" t="s">
        <v>175</v>
      </c>
      <c r="C44" t="s">
        <v>363</v>
      </c>
      <c r="D44" t="s">
        <v>736</v>
      </c>
      <c r="E44">
        <v>61</v>
      </c>
      <c r="F44" t="s">
        <v>802</v>
      </c>
      <c r="G44" t="s">
        <v>803</v>
      </c>
      <c r="H44" t="str">
        <f>IF(VLOOKUP(Results_Updated[[#This Row],[Away_Team]],Teams_ESPN__2[[Team_Name]:[ABBR]],2,FALSE)=Results_Updated[[#This Row],[Team1]],Results_Updated[[#This Row],[Team1_Score]],Results_Updated[[#This Row],[Team2_Score]])</f>
        <v>55</v>
      </c>
      <c r="I44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45" spans="1:9">
      <c r="A45" s="17">
        <v>44984</v>
      </c>
      <c r="B45" t="s">
        <v>115</v>
      </c>
      <c r="C45" t="s">
        <v>373</v>
      </c>
      <c r="D45" t="s">
        <v>731</v>
      </c>
      <c r="E45">
        <v>76</v>
      </c>
      <c r="F45" t="s">
        <v>804</v>
      </c>
      <c r="G45" t="s">
        <v>805</v>
      </c>
      <c r="H45">
        <f>IF(VLOOKUP(Results_Updated[[#This Row],[Away_Team]],Teams_ESPN__2[[Team_Name]:[ABBR]],2,FALSE)=Results_Updated[[#This Row],[Team1]],Results_Updated[[#This Row],[Team1_Score]],Results_Updated[[#This Row],[Team2_Score]])</f>
        <v>76</v>
      </c>
      <c r="I45" t="str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46" spans="1:9">
      <c r="A46" s="17">
        <v>44984</v>
      </c>
      <c r="B46" t="s">
        <v>104</v>
      </c>
      <c r="C46" t="s">
        <v>16</v>
      </c>
      <c r="D46" t="s">
        <v>806</v>
      </c>
      <c r="E46">
        <v>77</v>
      </c>
      <c r="F46" t="s">
        <v>807</v>
      </c>
      <c r="G46" t="s">
        <v>737</v>
      </c>
      <c r="H46">
        <f>IF(VLOOKUP(Results_Updated[[#This Row],[Away_Team]],Teams_ESPN__2[[Team_Name]:[ABBR]],2,FALSE)=Results_Updated[[#This Row],[Team1]],Results_Updated[[#This Row],[Team1_Score]],Results_Updated[[#This Row],[Team2_Score]])</f>
        <v>77</v>
      </c>
      <c r="I46" t="str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47" spans="1:9">
      <c r="A47" s="17">
        <v>44984</v>
      </c>
      <c r="B47" t="s">
        <v>70</v>
      </c>
      <c r="C47" t="s">
        <v>55</v>
      </c>
      <c r="D47" t="s">
        <v>808</v>
      </c>
      <c r="E47">
        <v>82</v>
      </c>
      <c r="F47" t="s">
        <v>809</v>
      </c>
      <c r="G47" t="s">
        <v>782</v>
      </c>
      <c r="H47">
        <f>IF(VLOOKUP(Results_Updated[[#This Row],[Away_Team]],Teams_ESPN__2[[Team_Name]:[ABBR]],2,FALSE)=Results_Updated[[#This Row],[Team1]],Results_Updated[[#This Row],[Team1_Score]],Results_Updated[[#This Row],[Team2_Score]])</f>
        <v>82</v>
      </c>
      <c r="I47" t="str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48" spans="1:9">
      <c r="A48" s="17">
        <v>44984</v>
      </c>
      <c r="B48" t="s">
        <v>69</v>
      </c>
      <c r="C48" t="s">
        <v>56</v>
      </c>
      <c r="D48" t="s">
        <v>810</v>
      </c>
      <c r="E48">
        <v>76</v>
      </c>
      <c r="F48" t="s">
        <v>811</v>
      </c>
      <c r="G48" t="s">
        <v>769</v>
      </c>
      <c r="H48" t="str">
        <f>IF(VLOOKUP(Results_Updated[[#This Row],[Away_Team]],Teams_ESPN__2[[Team_Name]:[ABBR]],2,FALSE)=Results_Updated[[#This Row],[Team1]],Results_Updated[[#This Row],[Team1_Score]],Results_Updated[[#This Row],[Team2_Score]])</f>
        <v>75</v>
      </c>
      <c r="I48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49" spans="1:9">
      <c r="A49" s="17">
        <v>44984</v>
      </c>
      <c r="B49" t="s">
        <v>50</v>
      </c>
      <c r="C49" t="s">
        <v>52</v>
      </c>
      <c r="D49" t="s">
        <v>812</v>
      </c>
      <c r="E49">
        <v>82</v>
      </c>
      <c r="F49" t="s">
        <v>813</v>
      </c>
      <c r="G49" t="s">
        <v>814</v>
      </c>
      <c r="H49">
        <f>IF(VLOOKUP(Results_Updated[[#This Row],[Away_Team]],Teams_ESPN__2[[Team_Name]:[ABBR]],2,FALSE)=Results_Updated[[#This Row],[Team1]],Results_Updated[[#This Row],[Team1_Score]],Results_Updated[[#This Row],[Team2_Score]])</f>
        <v>82</v>
      </c>
      <c r="I49" t="str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50" spans="1:9">
      <c r="A50" s="17">
        <v>44984</v>
      </c>
      <c r="B50" t="s">
        <v>149</v>
      </c>
      <c r="C50" t="s">
        <v>99</v>
      </c>
      <c r="D50" t="s">
        <v>815</v>
      </c>
      <c r="E50">
        <v>60</v>
      </c>
      <c r="F50" t="s">
        <v>816</v>
      </c>
      <c r="G50" t="s">
        <v>750</v>
      </c>
      <c r="H50">
        <f>IF(VLOOKUP(Results_Updated[[#This Row],[Away_Team]],Teams_ESPN__2[[Team_Name]:[ABBR]],2,FALSE)=Results_Updated[[#This Row],[Team1]],Results_Updated[[#This Row],[Team1_Score]],Results_Updated[[#This Row],[Team2_Score]])</f>
        <v>60</v>
      </c>
      <c r="I50" t="str">
        <f>IF(VLOOKUP(Results_Updated[[#This Row],[Home_Team]],Teams_ESPN__2[[Team_Name]:[ABBR]],2,FALSE)=Results_Updated[[#This Row],[Team2]],Results_Updated[[#This Row],[Team2_Score]],Results_Updated[[#This Row],[Team1_Score]])</f>
        <v>58</v>
      </c>
    </row>
    <row r="51" spans="1:9">
      <c r="A51" s="17">
        <v>44984</v>
      </c>
      <c r="B51" t="s">
        <v>155</v>
      </c>
      <c r="C51" t="s">
        <v>417</v>
      </c>
      <c r="D51" t="s">
        <v>817</v>
      </c>
      <c r="E51">
        <v>66</v>
      </c>
      <c r="F51" t="s">
        <v>818</v>
      </c>
      <c r="G51" t="s">
        <v>789</v>
      </c>
      <c r="H51">
        <f>IF(VLOOKUP(Results_Updated[[#This Row],[Away_Team]],Teams_ESPN__2[[Team_Name]:[ABBR]],2,FALSE)=Results_Updated[[#This Row],[Team1]],Results_Updated[[#This Row],[Team1_Score]],Results_Updated[[#This Row],[Team2_Score]])</f>
        <v>66</v>
      </c>
      <c r="I51" t="str">
        <f>IF(VLOOKUP(Results_Updated[[#This Row],[Home_Team]],Teams_ESPN__2[[Team_Name]:[ABBR]],2,FALSE)=Results_Updated[[#This Row],[Team2]],Results_Updated[[#This Row],[Team2_Score]],Results_Updated[[#This Row],[Team1_Score]])</f>
        <v>54</v>
      </c>
    </row>
    <row r="52" spans="1:9">
      <c r="A52" s="17">
        <v>44984</v>
      </c>
      <c r="B52" t="s">
        <v>49</v>
      </c>
      <c r="C52" t="s">
        <v>51</v>
      </c>
      <c r="D52" t="s">
        <v>819</v>
      </c>
      <c r="E52">
        <v>68</v>
      </c>
      <c r="F52" t="s">
        <v>820</v>
      </c>
      <c r="G52" t="s">
        <v>714</v>
      </c>
      <c r="H52">
        <f>IF(VLOOKUP(Results_Updated[[#This Row],[Away_Team]],Teams_ESPN__2[[Team_Name]:[ABBR]],2,FALSE)=Results_Updated[[#This Row],[Team1]],Results_Updated[[#This Row],[Team1_Score]],Results_Updated[[#This Row],[Team2_Score]])</f>
        <v>68</v>
      </c>
      <c r="I52" t="str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53" spans="1:9">
      <c r="A53" s="17">
        <v>44984</v>
      </c>
      <c r="B53" t="s">
        <v>202</v>
      </c>
      <c r="C53" t="s">
        <v>84</v>
      </c>
      <c r="D53" t="s">
        <v>821</v>
      </c>
      <c r="E53">
        <v>90</v>
      </c>
      <c r="F53" t="s">
        <v>822</v>
      </c>
      <c r="G53" t="s">
        <v>823</v>
      </c>
      <c r="H53">
        <f>IF(VLOOKUP(Results_Updated[[#This Row],[Away_Team]],Teams_ESPN__2[[Team_Name]:[ABBR]],2,FALSE)=Results_Updated[[#This Row],[Team1]],Results_Updated[[#This Row],[Team1_Score]],Results_Updated[[#This Row],[Team2_Score]])</f>
        <v>90</v>
      </c>
      <c r="I53" t="str">
        <f>IF(VLOOKUP(Results_Updated[[#This Row],[Home_Team]],Teams_ESPN__2[[Team_Name]:[ABBR]],2,FALSE)=Results_Updated[[#This Row],[Team2]],Results_Updated[[#This Row],[Team2_Score]],Results_Updated[[#This Row],[Team1_Score]])</f>
        <v>89</v>
      </c>
    </row>
    <row r="54" spans="1:9">
      <c r="A54" s="17">
        <v>44984</v>
      </c>
      <c r="B54" t="s">
        <v>189</v>
      </c>
      <c r="C54" t="s">
        <v>191</v>
      </c>
      <c r="D54" t="s">
        <v>824</v>
      </c>
      <c r="E54">
        <v>87</v>
      </c>
      <c r="F54" t="s">
        <v>825</v>
      </c>
      <c r="G54" t="s">
        <v>782</v>
      </c>
      <c r="H54" t="str">
        <f>IF(VLOOKUP(Results_Updated[[#This Row],[Away_Team]],Teams_ESPN__2[[Team_Name]:[ABBR]],2,FALSE)=Results_Updated[[#This Row],[Team1]],Results_Updated[[#This Row],[Team1_Score]],Results_Updated[[#This Row],[Team2_Score]])</f>
        <v>72</v>
      </c>
      <c r="I54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55" spans="1:9">
      <c r="A55" s="17">
        <v>44984</v>
      </c>
      <c r="B55" t="s">
        <v>124</v>
      </c>
      <c r="C55" t="s">
        <v>287</v>
      </c>
      <c r="D55" t="s">
        <v>826</v>
      </c>
      <c r="E55">
        <v>72</v>
      </c>
      <c r="F55" t="s">
        <v>827</v>
      </c>
      <c r="G55" t="s">
        <v>717</v>
      </c>
      <c r="H55">
        <f>IF(VLOOKUP(Results_Updated[[#This Row],[Away_Team]],Teams_ESPN__2[[Team_Name]:[ABBR]],2,FALSE)=Results_Updated[[#This Row],[Team1]],Results_Updated[[#This Row],[Team1_Score]],Results_Updated[[#This Row],[Team2_Score]])</f>
        <v>72</v>
      </c>
      <c r="I55" t="str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56" spans="1:9">
      <c r="A56" s="17">
        <v>44984</v>
      </c>
      <c r="B56" t="s">
        <v>408</v>
      </c>
      <c r="C56" t="s">
        <v>74</v>
      </c>
      <c r="D56" t="s">
        <v>828</v>
      </c>
      <c r="E56">
        <v>80</v>
      </c>
      <c r="F56" t="s">
        <v>829</v>
      </c>
      <c r="G56" t="s">
        <v>830</v>
      </c>
      <c r="H56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56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57" spans="1:9">
      <c r="A57" s="17">
        <v>44984</v>
      </c>
      <c r="B57" t="s">
        <v>204</v>
      </c>
      <c r="C57" t="s">
        <v>190</v>
      </c>
      <c r="D57" t="s">
        <v>831</v>
      </c>
      <c r="E57">
        <v>68</v>
      </c>
      <c r="F57" t="s">
        <v>832</v>
      </c>
      <c r="G57" t="s">
        <v>761</v>
      </c>
      <c r="H57">
        <f>IF(VLOOKUP(Results_Updated[[#This Row],[Away_Team]],Teams_ESPN__2[[Team_Name]:[ABBR]],2,FALSE)=Results_Updated[[#This Row],[Team1]],Results_Updated[[#This Row],[Team1_Score]],Results_Updated[[#This Row],[Team2_Score]])</f>
        <v>68</v>
      </c>
      <c r="I57" t="str">
        <f>IF(VLOOKUP(Results_Updated[[#This Row],[Home_Team]],Teams_ESPN__2[[Team_Name]:[ABBR]],2,FALSE)=Results_Updated[[#This Row],[Team2]],Results_Updated[[#This Row],[Team2_Score]],Results_Updated[[#This Row],[Team1_Score]])</f>
        <v>53</v>
      </c>
    </row>
    <row r="58" spans="1:9">
      <c r="A58" s="17">
        <v>44984</v>
      </c>
      <c r="B58" t="s">
        <v>203</v>
      </c>
      <c r="C58" t="s">
        <v>83</v>
      </c>
      <c r="D58" t="s">
        <v>833</v>
      </c>
      <c r="E58">
        <v>79</v>
      </c>
      <c r="F58" t="s">
        <v>834</v>
      </c>
      <c r="G58" t="s">
        <v>805</v>
      </c>
      <c r="H58">
        <f>IF(VLOOKUP(Results_Updated[[#This Row],[Away_Team]],Teams_ESPN__2[[Team_Name]:[ABBR]],2,FALSE)=Results_Updated[[#This Row],[Team1]],Results_Updated[[#This Row],[Team1_Score]],Results_Updated[[#This Row],[Team2_Score]])</f>
        <v>79</v>
      </c>
      <c r="I58" t="str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59" spans="1:9">
      <c r="A59" s="17">
        <v>44984</v>
      </c>
      <c r="B59" t="s">
        <v>151</v>
      </c>
      <c r="C59" t="s">
        <v>54</v>
      </c>
      <c r="D59" t="s">
        <v>835</v>
      </c>
      <c r="E59">
        <v>61</v>
      </c>
      <c r="F59" t="s">
        <v>836</v>
      </c>
      <c r="G59" t="s">
        <v>703</v>
      </c>
      <c r="H59" t="str">
        <f>IF(VLOOKUP(Results_Updated[[#This Row],[Away_Team]],Teams_ESPN__2[[Team_Name]:[ABBR]],2,FALSE)=Results_Updated[[#This Row],[Team1]],Results_Updated[[#This Row],[Team1_Score]],Results_Updated[[#This Row],[Team2_Score]])</f>
        <v>57</v>
      </c>
      <c r="I59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60" spans="1:9">
      <c r="A60" s="17">
        <v>44984</v>
      </c>
      <c r="B60" t="s">
        <v>127</v>
      </c>
      <c r="C60" t="s">
        <v>100</v>
      </c>
      <c r="D60" t="s">
        <v>837</v>
      </c>
      <c r="E60">
        <v>89</v>
      </c>
      <c r="F60" t="s">
        <v>838</v>
      </c>
      <c r="G60" t="s">
        <v>839</v>
      </c>
      <c r="H60" t="str">
        <f>IF(VLOOKUP(Results_Updated[[#This Row],[Away_Team]],Teams_ESPN__2[[Team_Name]:[ABBR]],2,FALSE)=Results_Updated[[#This Row],[Team1]],Results_Updated[[#This Row],[Team1_Score]],Results_Updated[[#This Row],[Team2_Score]])</f>
        <v>81</v>
      </c>
      <c r="I60">
        <f>IF(VLOOKUP(Results_Updated[[#This Row],[Home_Team]],Teams_ESPN__2[[Team_Name]:[ABBR]],2,FALSE)=Results_Updated[[#This Row],[Team2]],Results_Updated[[#This Row],[Team2_Score]],Results_Updated[[#This Row],[Team1_Score]])</f>
        <v>89</v>
      </c>
    </row>
    <row r="61" spans="1:9">
      <c r="A61" s="17">
        <v>44984</v>
      </c>
      <c r="B61" t="s">
        <v>201</v>
      </c>
      <c r="C61" t="s">
        <v>188</v>
      </c>
      <c r="D61" t="s">
        <v>840</v>
      </c>
      <c r="E61">
        <v>76</v>
      </c>
      <c r="F61" t="s">
        <v>841</v>
      </c>
      <c r="G61" t="s">
        <v>805</v>
      </c>
      <c r="H61">
        <f>IF(VLOOKUP(Results_Updated[[#This Row],[Away_Team]],Teams_ESPN__2[[Team_Name]:[ABBR]],2,FALSE)=Results_Updated[[#This Row],[Team1]],Results_Updated[[#This Row],[Team1_Score]],Results_Updated[[#This Row],[Team2_Score]])</f>
        <v>76</v>
      </c>
      <c r="I61" t="str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62" spans="1:9">
      <c r="A62" s="17">
        <v>44983</v>
      </c>
      <c r="B62" t="s">
        <v>374</v>
      </c>
      <c r="C62" t="s">
        <v>260</v>
      </c>
      <c r="D62" t="s">
        <v>374</v>
      </c>
      <c r="E62">
        <v>60</v>
      </c>
      <c r="F62" t="s">
        <v>842</v>
      </c>
      <c r="G62" t="s">
        <v>700</v>
      </c>
      <c r="H62">
        <f>IF(VLOOKUP(Results_Updated[[#This Row],[Away_Team]],Teams_ESPN__2[[Team_Name]:[ABBR]],2,FALSE)=Results_Updated[[#This Row],[Team1]],Results_Updated[[#This Row],[Team1_Score]],Results_Updated[[#This Row],[Team2_Score]])</f>
        <v>60</v>
      </c>
      <c r="I62" t="str">
        <f>IF(VLOOKUP(Results_Updated[[#This Row],[Home_Team]],Teams_ESPN__2[[Team_Name]:[ABBR]],2,FALSE)=Results_Updated[[#This Row],[Team2]],Results_Updated[[#This Row],[Team2_Score]],Results_Updated[[#This Row],[Team1_Score]])</f>
        <v>56</v>
      </c>
    </row>
    <row r="63" spans="1:9">
      <c r="A63" s="17">
        <v>44983</v>
      </c>
      <c r="B63" t="s">
        <v>337</v>
      </c>
      <c r="C63" t="s">
        <v>267</v>
      </c>
      <c r="D63" t="s">
        <v>843</v>
      </c>
      <c r="E63">
        <v>88</v>
      </c>
      <c r="F63" t="s">
        <v>844</v>
      </c>
      <c r="G63" t="s">
        <v>708</v>
      </c>
      <c r="H63">
        <f>IF(VLOOKUP(Results_Updated[[#This Row],[Away_Team]],Teams_ESPN__2[[Team_Name]:[ABBR]],2,FALSE)=Results_Updated[[#This Row],[Team1]],Results_Updated[[#This Row],[Team1_Score]],Results_Updated[[#This Row],[Team2_Score]])</f>
        <v>88</v>
      </c>
      <c r="I63" t="str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64" spans="1:9">
      <c r="A64" s="17">
        <v>44983</v>
      </c>
      <c r="B64" t="s">
        <v>316</v>
      </c>
      <c r="C64" t="s">
        <v>225</v>
      </c>
      <c r="D64" t="s">
        <v>845</v>
      </c>
      <c r="E64">
        <v>75</v>
      </c>
      <c r="F64" t="s">
        <v>846</v>
      </c>
      <c r="G64" t="s">
        <v>720</v>
      </c>
      <c r="H64" t="str">
        <f>IF(VLOOKUP(Results_Updated[[#This Row],[Away_Team]],Teams_ESPN__2[[Team_Name]:[ABBR]],2,FALSE)=Results_Updated[[#This Row],[Team1]],Results_Updated[[#This Row],[Team1_Score]],Results_Updated[[#This Row],[Team2_Score]])</f>
        <v>59</v>
      </c>
      <c r="I64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65" spans="1:9">
      <c r="A65" s="17">
        <v>44983</v>
      </c>
      <c r="B65" t="s">
        <v>269</v>
      </c>
      <c r="C65" t="s">
        <v>268</v>
      </c>
      <c r="D65" t="s">
        <v>847</v>
      </c>
      <c r="E65">
        <v>72</v>
      </c>
      <c r="F65" t="s">
        <v>848</v>
      </c>
      <c r="G65" t="s">
        <v>711</v>
      </c>
      <c r="H65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65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66" spans="1:9">
      <c r="A66" s="17">
        <v>44983</v>
      </c>
      <c r="B66" t="s">
        <v>318</v>
      </c>
      <c r="C66" t="s">
        <v>71</v>
      </c>
      <c r="D66" t="s">
        <v>849</v>
      </c>
      <c r="E66">
        <v>89</v>
      </c>
      <c r="F66" t="s">
        <v>850</v>
      </c>
      <c r="G66" t="s">
        <v>746</v>
      </c>
      <c r="H66" t="str">
        <f>IF(VLOOKUP(Results_Updated[[#This Row],[Away_Team]],Teams_ESPN__2[[Team_Name]:[ABBR]],2,FALSE)=Results_Updated[[#This Row],[Team1]],Results_Updated[[#This Row],[Team1_Score]],Results_Updated[[#This Row],[Team2_Score]])</f>
        <v>76</v>
      </c>
      <c r="I66">
        <f>IF(VLOOKUP(Results_Updated[[#This Row],[Home_Team]],Teams_ESPN__2[[Team_Name]:[ABBR]],2,FALSE)=Results_Updated[[#This Row],[Team2]],Results_Updated[[#This Row],[Team2_Score]],Results_Updated[[#This Row],[Team1_Score]])</f>
        <v>89</v>
      </c>
    </row>
    <row r="67" spans="1:9">
      <c r="A67" s="17">
        <v>44983</v>
      </c>
      <c r="B67" t="s">
        <v>61</v>
      </c>
      <c r="C67" t="s">
        <v>336</v>
      </c>
      <c r="D67" t="s">
        <v>851</v>
      </c>
      <c r="E67">
        <v>83</v>
      </c>
      <c r="F67" t="s">
        <v>852</v>
      </c>
      <c r="G67" t="s">
        <v>769</v>
      </c>
      <c r="H67">
        <f>IF(VLOOKUP(Results_Updated[[#This Row],[Away_Team]],Teams_ESPN__2[[Team_Name]:[ABBR]],2,FALSE)=Results_Updated[[#This Row],[Team1]],Results_Updated[[#This Row],[Team1_Score]],Results_Updated[[#This Row],[Team2_Score]])</f>
        <v>83</v>
      </c>
      <c r="I67" t="str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68" spans="1:9">
      <c r="A68" s="17">
        <v>44983</v>
      </c>
      <c r="B68" t="s">
        <v>429</v>
      </c>
      <c r="C68" t="s">
        <v>243</v>
      </c>
      <c r="D68" t="s">
        <v>853</v>
      </c>
      <c r="E68">
        <v>66</v>
      </c>
      <c r="F68" t="s">
        <v>854</v>
      </c>
      <c r="G68" t="s">
        <v>764</v>
      </c>
      <c r="H68">
        <f>IF(VLOOKUP(Results_Updated[[#This Row],[Away_Team]],Teams_ESPN__2[[Team_Name]:[ABBR]],2,FALSE)=Results_Updated[[#This Row],[Team1]],Results_Updated[[#This Row],[Team1_Score]],Results_Updated[[#This Row],[Team2_Score]])</f>
        <v>66</v>
      </c>
      <c r="I68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69" spans="1:9">
      <c r="A69" s="17">
        <v>44983</v>
      </c>
      <c r="B69" t="s">
        <v>242</v>
      </c>
      <c r="C69" t="s">
        <v>420</v>
      </c>
      <c r="D69" t="s">
        <v>855</v>
      </c>
      <c r="E69">
        <v>93</v>
      </c>
      <c r="F69" t="s">
        <v>856</v>
      </c>
      <c r="G69" t="s">
        <v>711</v>
      </c>
      <c r="H69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69">
        <f>IF(VLOOKUP(Results_Updated[[#This Row],[Home_Team]],Teams_ESPN__2[[Team_Name]:[ABBR]],2,FALSE)=Results_Updated[[#This Row],[Team2]],Results_Updated[[#This Row],[Team2_Score]],Results_Updated[[#This Row],[Team1_Score]])</f>
        <v>93</v>
      </c>
    </row>
    <row r="70" spans="1:9">
      <c r="A70" s="17">
        <v>44983</v>
      </c>
      <c r="B70" t="s">
        <v>241</v>
      </c>
      <c r="C70" t="s">
        <v>247</v>
      </c>
      <c r="D70" t="s">
        <v>857</v>
      </c>
      <c r="E70">
        <v>64</v>
      </c>
      <c r="F70" t="s">
        <v>858</v>
      </c>
      <c r="G70" t="s">
        <v>859</v>
      </c>
      <c r="H70" t="str">
        <f>IF(VLOOKUP(Results_Updated[[#This Row],[Away_Team]],Teams_ESPN__2[[Team_Name]:[ABBR]],2,FALSE)=Results_Updated[[#This Row],[Team1]],Results_Updated[[#This Row],[Team1_Score]],Results_Updated[[#This Row],[Team2_Score]])</f>
        <v>51</v>
      </c>
      <c r="I70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71" spans="1:9">
      <c r="A71" s="17">
        <v>44983</v>
      </c>
      <c r="B71" t="s">
        <v>228</v>
      </c>
      <c r="C71" t="s">
        <v>227</v>
      </c>
      <c r="D71" t="s">
        <v>860</v>
      </c>
      <c r="E71">
        <v>76</v>
      </c>
      <c r="F71" t="s">
        <v>861</v>
      </c>
      <c r="G71" t="s">
        <v>862</v>
      </c>
      <c r="H71" t="str">
        <f>IF(VLOOKUP(Results_Updated[[#This Row],[Away_Team]],Teams_ESPN__2[[Team_Name]:[ABBR]],2,FALSE)=Results_Updated[[#This Row],[Team1]],Results_Updated[[#This Row],[Team1_Score]],Results_Updated[[#This Row],[Team2_Score]])</f>
        <v>73</v>
      </c>
      <c r="I71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72" spans="1:9">
      <c r="A72" s="17">
        <v>44983</v>
      </c>
      <c r="B72" t="s">
        <v>285</v>
      </c>
      <c r="C72" t="s">
        <v>283</v>
      </c>
      <c r="D72" t="s">
        <v>863</v>
      </c>
      <c r="E72">
        <v>68</v>
      </c>
      <c r="F72" t="s">
        <v>283</v>
      </c>
      <c r="G72" t="s">
        <v>764</v>
      </c>
      <c r="H72">
        <f>IF(VLOOKUP(Results_Updated[[#This Row],[Away_Team]],Teams_ESPN__2[[Team_Name]:[ABBR]],2,FALSE)=Results_Updated[[#This Row],[Team1]],Results_Updated[[#This Row],[Team1_Score]],Results_Updated[[#This Row],[Team2_Score]])</f>
        <v>68</v>
      </c>
      <c r="I72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73" spans="1:9">
      <c r="A73" s="17">
        <v>44983</v>
      </c>
      <c r="B73" t="s">
        <v>284</v>
      </c>
      <c r="C73" t="s">
        <v>129</v>
      </c>
      <c r="D73" t="s">
        <v>864</v>
      </c>
      <c r="E73">
        <v>66</v>
      </c>
      <c r="F73" t="s">
        <v>865</v>
      </c>
      <c r="G73" t="s">
        <v>772</v>
      </c>
      <c r="H73">
        <f>IF(VLOOKUP(Results_Updated[[#This Row],[Away_Team]],Teams_ESPN__2[[Team_Name]:[ABBR]],2,FALSE)=Results_Updated[[#This Row],[Team1]],Results_Updated[[#This Row],[Team1_Score]],Results_Updated[[#This Row],[Team2_Score]])</f>
        <v>66</v>
      </c>
      <c r="I73" t="str">
        <f>IF(VLOOKUP(Results_Updated[[#This Row],[Home_Team]],Teams_ESPN__2[[Team_Name]:[ABBR]],2,FALSE)=Results_Updated[[#This Row],[Team2]],Results_Updated[[#This Row],[Team2_Score]],Results_Updated[[#This Row],[Team1_Score]])</f>
        <v>62</v>
      </c>
    </row>
    <row r="74" spans="1:9">
      <c r="A74" s="17">
        <v>44983</v>
      </c>
      <c r="B74" t="s">
        <v>250</v>
      </c>
      <c r="C74" t="s">
        <v>246</v>
      </c>
      <c r="D74" t="s">
        <v>866</v>
      </c>
      <c r="E74">
        <v>63</v>
      </c>
      <c r="F74" t="s">
        <v>867</v>
      </c>
      <c r="G74" t="s">
        <v>750</v>
      </c>
      <c r="H74">
        <f>IF(VLOOKUP(Results_Updated[[#This Row],[Away_Team]],Teams_ESPN__2[[Team_Name]:[ABBR]],2,FALSE)=Results_Updated[[#This Row],[Team1]],Results_Updated[[#This Row],[Team1_Score]],Results_Updated[[#This Row],[Team2_Score]])</f>
        <v>63</v>
      </c>
      <c r="I74" t="str">
        <f>IF(VLOOKUP(Results_Updated[[#This Row],[Home_Team]],Teams_ESPN__2[[Team_Name]:[ABBR]],2,FALSE)=Results_Updated[[#This Row],[Team2]],Results_Updated[[#This Row],[Team2_Score]],Results_Updated[[#This Row],[Team1_Score]])</f>
        <v>58</v>
      </c>
    </row>
    <row r="75" spans="1:9">
      <c r="A75" s="17">
        <v>44983</v>
      </c>
      <c r="B75" t="s">
        <v>245</v>
      </c>
      <c r="C75" t="s">
        <v>248</v>
      </c>
      <c r="D75" t="s">
        <v>868</v>
      </c>
      <c r="E75">
        <v>72</v>
      </c>
      <c r="F75" t="s">
        <v>869</v>
      </c>
      <c r="G75" t="s">
        <v>740</v>
      </c>
      <c r="H75">
        <f>IF(VLOOKUP(Results_Updated[[#This Row],[Away_Team]],Teams_ESPN__2[[Team_Name]:[ABBR]],2,FALSE)=Results_Updated[[#This Row],[Team1]],Results_Updated[[#This Row],[Team1_Score]],Results_Updated[[#This Row],[Team2_Score]])</f>
        <v>72</v>
      </c>
      <c r="I75" t="str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76" spans="1:9">
      <c r="A76" s="17">
        <v>44983</v>
      </c>
      <c r="B76" t="s">
        <v>315</v>
      </c>
      <c r="C76" t="s">
        <v>234</v>
      </c>
      <c r="D76" t="s">
        <v>870</v>
      </c>
      <c r="E76">
        <v>87</v>
      </c>
      <c r="F76" t="s">
        <v>871</v>
      </c>
      <c r="G76" t="s">
        <v>872</v>
      </c>
      <c r="H76" t="str">
        <f>IF(VLOOKUP(Results_Updated[[#This Row],[Away_Team]],Teams_ESPN__2[[Team_Name]:[ABBR]],2,FALSE)=Results_Updated[[#This Row],[Team1]],Results_Updated[[#This Row],[Team1_Score]],Results_Updated[[#This Row],[Team2_Score]])</f>
        <v>79</v>
      </c>
      <c r="I76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77" spans="1:9">
      <c r="A77" s="17">
        <v>44983</v>
      </c>
      <c r="B77" t="s">
        <v>272</v>
      </c>
      <c r="C77" t="s">
        <v>322</v>
      </c>
      <c r="D77" t="s">
        <v>873</v>
      </c>
      <c r="E77">
        <v>71</v>
      </c>
      <c r="F77" t="s">
        <v>874</v>
      </c>
      <c r="G77" t="s">
        <v>743</v>
      </c>
      <c r="H77">
        <f>IF(VLOOKUP(Results_Updated[[#This Row],[Away_Team]],Teams_ESPN__2[[Team_Name]:[ABBR]],2,FALSE)=Results_Updated[[#This Row],[Team1]],Results_Updated[[#This Row],[Team1_Score]],Results_Updated[[#This Row],[Team2_Score]])</f>
        <v>71</v>
      </c>
      <c r="I77" t="str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78" spans="1:9">
      <c r="A78" s="17">
        <v>44983</v>
      </c>
      <c r="B78" t="s">
        <v>253</v>
      </c>
      <c r="C78" t="s">
        <v>176</v>
      </c>
      <c r="D78" t="s">
        <v>875</v>
      </c>
      <c r="E78">
        <v>83</v>
      </c>
      <c r="F78" t="s">
        <v>876</v>
      </c>
      <c r="G78" t="s">
        <v>746</v>
      </c>
      <c r="H78">
        <f>IF(VLOOKUP(Results_Updated[[#This Row],[Away_Team]],Teams_ESPN__2[[Team_Name]:[ABBR]],2,FALSE)=Results_Updated[[#This Row],[Team1]],Results_Updated[[#This Row],[Team1_Score]],Results_Updated[[#This Row],[Team2_Score]])</f>
        <v>83</v>
      </c>
      <c r="I78" t="str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79" spans="1:9">
      <c r="A79" s="17">
        <v>44983</v>
      </c>
      <c r="B79" t="s">
        <v>59</v>
      </c>
      <c r="C79" t="s">
        <v>158</v>
      </c>
      <c r="D79" t="s">
        <v>877</v>
      </c>
      <c r="E79">
        <v>72</v>
      </c>
      <c r="F79" t="s">
        <v>878</v>
      </c>
      <c r="G79" t="s">
        <v>761</v>
      </c>
      <c r="H79" t="str">
        <f>IF(VLOOKUP(Results_Updated[[#This Row],[Away_Team]],Teams_ESPN__2[[Team_Name]:[ABBR]],2,FALSE)=Results_Updated[[#This Row],[Team1]],Results_Updated[[#This Row],[Team1_Score]],Results_Updated[[#This Row],[Team2_Score]])</f>
        <v>53</v>
      </c>
      <c r="I79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80" spans="1:9">
      <c r="A80" s="17">
        <v>44983</v>
      </c>
      <c r="B80" t="s">
        <v>157</v>
      </c>
      <c r="C80" t="s">
        <v>130</v>
      </c>
      <c r="D80" t="s">
        <v>879</v>
      </c>
      <c r="E80">
        <v>77</v>
      </c>
      <c r="F80" t="s">
        <v>880</v>
      </c>
      <c r="G80" t="s">
        <v>746</v>
      </c>
      <c r="H80" t="str">
        <f>IF(VLOOKUP(Results_Updated[[#This Row],[Away_Team]],Teams_ESPN__2[[Team_Name]:[ABBR]],2,FALSE)=Results_Updated[[#This Row],[Team1]],Results_Updated[[#This Row],[Team1_Score]],Results_Updated[[#This Row],[Team2_Score]])</f>
        <v>76</v>
      </c>
      <c r="I80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81" spans="1:9">
      <c r="A81" s="17">
        <v>44983</v>
      </c>
      <c r="B81" t="s">
        <v>58</v>
      </c>
      <c r="C81" t="s">
        <v>62</v>
      </c>
      <c r="D81" t="s">
        <v>881</v>
      </c>
      <c r="E81">
        <v>73</v>
      </c>
      <c r="F81" t="s">
        <v>882</v>
      </c>
      <c r="G81" t="s">
        <v>714</v>
      </c>
      <c r="H81" t="str">
        <f>IF(VLOOKUP(Results_Updated[[#This Row],[Away_Team]],Teams_ESPN__2[[Team_Name]:[ABBR]],2,FALSE)=Results_Updated[[#This Row],[Team1]],Results_Updated[[#This Row],[Team1_Score]],Results_Updated[[#This Row],[Team2_Score]])</f>
        <v>61</v>
      </c>
      <c r="I81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82" spans="1:9">
      <c r="A82" s="17">
        <v>44983</v>
      </c>
      <c r="B82" t="s">
        <v>300</v>
      </c>
      <c r="C82" t="s">
        <v>177</v>
      </c>
      <c r="D82" t="s">
        <v>300</v>
      </c>
      <c r="E82">
        <v>68</v>
      </c>
      <c r="F82" t="s">
        <v>883</v>
      </c>
      <c r="G82" t="s">
        <v>884</v>
      </c>
      <c r="H82">
        <f>IF(VLOOKUP(Results_Updated[[#This Row],[Away_Team]],Teams_ESPN__2[[Team_Name]:[ABBR]],2,FALSE)=Results_Updated[[#This Row],[Team1]],Results_Updated[[#This Row],[Team1_Score]],Results_Updated[[#This Row],[Team2_Score]])</f>
        <v>68</v>
      </c>
      <c r="I82" t="str">
        <f>IF(VLOOKUP(Results_Updated[[#This Row],[Home_Team]],Teams_ESPN__2[[Team_Name]:[ABBR]],2,FALSE)=Results_Updated[[#This Row],[Team2]],Results_Updated[[#This Row],[Team2_Score]],Results_Updated[[#This Row],[Team1_Score]])</f>
        <v>49</v>
      </c>
    </row>
    <row r="83" spans="1:9">
      <c r="A83" s="17">
        <v>44983</v>
      </c>
      <c r="B83" t="s">
        <v>178</v>
      </c>
      <c r="C83" t="s">
        <v>218</v>
      </c>
      <c r="D83" t="s">
        <v>885</v>
      </c>
      <c r="E83">
        <v>81</v>
      </c>
      <c r="F83" t="s">
        <v>886</v>
      </c>
      <c r="G83" t="s">
        <v>717</v>
      </c>
      <c r="H83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83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84" spans="1:9">
      <c r="A84" s="17">
        <v>44983</v>
      </c>
      <c r="B84" t="s">
        <v>391</v>
      </c>
      <c r="C84" t="s">
        <v>384</v>
      </c>
      <c r="D84" t="s">
        <v>887</v>
      </c>
      <c r="E84">
        <v>59</v>
      </c>
      <c r="F84" t="s">
        <v>888</v>
      </c>
      <c r="G84" t="s">
        <v>700</v>
      </c>
      <c r="H84">
        <f>IF(VLOOKUP(Results_Updated[[#This Row],[Away_Team]],Teams_ESPN__2[[Team_Name]:[ABBR]],2,FALSE)=Results_Updated[[#This Row],[Team1]],Results_Updated[[#This Row],[Team1_Score]],Results_Updated[[#This Row],[Team2_Score]])</f>
        <v>59</v>
      </c>
      <c r="I84" t="str">
        <f>IF(VLOOKUP(Results_Updated[[#This Row],[Home_Team]],Teams_ESPN__2[[Team_Name]:[ABBR]],2,FALSE)=Results_Updated[[#This Row],[Team2]],Results_Updated[[#This Row],[Team2_Score]],Results_Updated[[#This Row],[Team1_Score]])</f>
        <v>56</v>
      </c>
    </row>
    <row r="85" spans="1:9">
      <c r="A85" s="17">
        <v>44983</v>
      </c>
      <c r="B85" t="s">
        <v>212</v>
      </c>
      <c r="C85" t="s">
        <v>335</v>
      </c>
      <c r="D85" t="s">
        <v>889</v>
      </c>
      <c r="E85">
        <v>80</v>
      </c>
      <c r="F85" t="s">
        <v>890</v>
      </c>
      <c r="G85" t="s">
        <v>750</v>
      </c>
      <c r="H85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85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86" spans="1:9">
      <c r="A86" s="17">
        <v>44982</v>
      </c>
      <c r="B86" t="s">
        <v>252</v>
      </c>
      <c r="C86" t="s">
        <v>264</v>
      </c>
      <c r="D86" t="s">
        <v>891</v>
      </c>
      <c r="E86">
        <v>76</v>
      </c>
      <c r="F86" t="s">
        <v>892</v>
      </c>
      <c r="G86" t="s">
        <v>703</v>
      </c>
      <c r="H86">
        <f>IF(VLOOKUP(Results_Updated[[#This Row],[Away_Team]],Teams_ESPN__2[[Team_Name]:[ABBR]],2,FALSE)=Results_Updated[[#This Row],[Team1]],Results_Updated[[#This Row],[Team1_Score]],Results_Updated[[#This Row],[Team2_Score]])</f>
        <v>76</v>
      </c>
      <c r="I86" t="str">
        <f>IF(VLOOKUP(Results_Updated[[#This Row],[Home_Team]],Teams_ESPN__2[[Team_Name]:[ABBR]],2,FALSE)=Results_Updated[[#This Row],[Team2]],Results_Updated[[#This Row],[Team2_Score]],Results_Updated[[#This Row],[Team1_Score]])</f>
        <v>57</v>
      </c>
    </row>
    <row r="87" spans="1:9">
      <c r="A87" s="17">
        <v>44982</v>
      </c>
      <c r="B87" t="s">
        <v>270</v>
      </c>
      <c r="C87" t="s">
        <v>121</v>
      </c>
      <c r="D87" t="s">
        <v>893</v>
      </c>
      <c r="E87">
        <v>86</v>
      </c>
      <c r="F87" t="s">
        <v>702</v>
      </c>
      <c r="G87" t="s">
        <v>775</v>
      </c>
      <c r="H87" t="str">
        <f>IF(VLOOKUP(Results_Updated[[#This Row],[Away_Team]],Teams_ESPN__2[[Team_Name]:[ABBR]],2,FALSE)=Results_Updated[[#This Row],[Team1]],Results_Updated[[#This Row],[Team1_Score]],Results_Updated[[#This Row],[Team2_Score]])</f>
        <v>83</v>
      </c>
      <c r="I87">
        <f>IF(VLOOKUP(Results_Updated[[#This Row],[Home_Team]],Teams_ESPN__2[[Team_Name]:[ABBR]],2,FALSE)=Results_Updated[[#This Row],[Team2]],Results_Updated[[#This Row],[Team2_Score]],Results_Updated[[#This Row],[Team1_Score]])</f>
        <v>86</v>
      </c>
    </row>
    <row r="88" spans="1:9">
      <c r="A88" s="17">
        <v>44982</v>
      </c>
      <c r="B88" t="s">
        <v>124</v>
      </c>
      <c r="C88" t="s">
        <v>404</v>
      </c>
      <c r="D88" t="s">
        <v>695</v>
      </c>
      <c r="E88">
        <v>76</v>
      </c>
      <c r="F88" t="s">
        <v>826</v>
      </c>
      <c r="G88" t="s">
        <v>805</v>
      </c>
      <c r="H88" t="str">
        <f>IF(VLOOKUP(Results_Updated[[#This Row],[Away_Team]],Teams_ESPN__2[[Team_Name]:[ABBR]],2,FALSE)=Results_Updated[[#This Row],[Team1]],Results_Updated[[#This Row],[Team1_Score]],Results_Updated[[#This Row],[Team2_Score]])</f>
        <v>74</v>
      </c>
      <c r="I88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89" spans="1:9">
      <c r="A89" s="17">
        <v>44982</v>
      </c>
      <c r="B89" t="s">
        <v>222</v>
      </c>
      <c r="C89" t="s">
        <v>226</v>
      </c>
      <c r="D89" t="s">
        <v>707</v>
      </c>
      <c r="E89">
        <v>79</v>
      </c>
      <c r="F89" t="s">
        <v>894</v>
      </c>
      <c r="G89" t="s">
        <v>830</v>
      </c>
      <c r="H89">
        <f>IF(VLOOKUP(Results_Updated[[#This Row],[Away_Team]],Teams_ESPN__2[[Team_Name]:[ABBR]],2,FALSE)=Results_Updated[[#This Row],[Team1]],Results_Updated[[#This Row],[Team1_Score]],Results_Updated[[#This Row],[Team2_Score]])</f>
        <v>79</v>
      </c>
      <c r="I89" t="str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90" spans="1:9">
      <c r="A90" s="17">
        <v>44982</v>
      </c>
      <c r="B90" t="s">
        <v>406</v>
      </c>
      <c r="C90" t="s">
        <v>104</v>
      </c>
      <c r="D90" t="s">
        <v>806</v>
      </c>
      <c r="E90">
        <v>71</v>
      </c>
      <c r="F90" t="s">
        <v>704</v>
      </c>
      <c r="G90" t="s">
        <v>697</v>
      </c>
      <c r="H90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90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91" spans="1:9">
      <c r="A91" s="17">
        <v>44982</v>
      </c>
      <c r="B91" t="s">
        <v>208</v>
      </c>
      <c r="C91" t="s">
        <v>402</v>
      </c>
      <c r="D91" t="s">
        <v>895</v>
      </c>
      <c r="E91">
        <v>89</v>
      </c>
      <c r="F91" t="s">
        <v>896</v>
      </c>
      <c r="G91" t="s">
        <v>897</v>
      </c>
      <c r="H91">
        <f>IF(VLOOKUP(Results_Updated[[#This Row],[Away_Team]],Teams_ESPN__2[[Team_Name]:[ABBR]],2,FALSE)=Results_Updated[[#This Row],[Team1]],Results_Updated[[#This Row],[Team1_Score]],Results_Updated[[#This Row],[Team2_Score]])</f>
        <v>89</v>
      </c>
      <c r="I91" t="str">
        <f>IF(VLOOKUP(Results_Updated[[#This Row],[Home_Team]],Teams_ESPN__2[[Team_Name]:[ABBR]],2,FALSE)=Results_Updated[[#This Row],[Team2]],Results_Updated[[#This Row],[Team2_Score]],Results_Updated[[#This Row],[Team1_Score]])</f>
        <v>88</v>
      </c>
    </row>
    <row r="92" spans="1:9">
      <c r="A92" s="17">
        <v>44982</v>
      </c>
      <c r="B92" t="s">
        <v>123</v>
      </c>
      <c r="C92" t="s">
        <v>47</v>
      </c>
      <c r="D92" t="s">
        <v>800</v>
      </c>
      <c r="E92">
        <v>81</v>
      </c>
      <c r="F92" t="s">
        <v>898</v>
      </c>
      <c r="G92" t="s">
        <v>782</v>
      </c>
      <c r="H92" t="str">
        <f>IF(VLOOKUP(Results_Updated[[#This Row],[Away_Team]],Teams_ESPN__2[[Team_Name]:[ABBR]],2,FALSE)=Results_Updated[[#This Row],[Team1]],Results_Updated[[#This Row],[Team1_Score]],Results_Updated[[#This Row],[Team2_Score]])</f>
        <v>72</v>
      </c>
      <c r="I92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93" spans="1:9">
      <c r="A93" s="17">
        <v>44982</v>
      </c>
      <c r="B93" t="s">
        <v>266</v>
      </c>
      <c r="C93" t="s">
        <v>45</v>
      </c>
      <c r="D93" t="s">
        <v>698</v>
      </c>
      <c r="E93">
        <v>90</v>
      </c>
      <c r="F93" t="s">
        <v>899</v>
      </c>
      <c r="G93" t="s">
        <v>900</v>
      </c>
      <c r="H93" t="str">
        <f>IF(VLOOKUP(Results_Updated[[#This Row],[Away_Team]],Teams_ESPN__2[[Team_Name]:[ABBR]],2,FALSE)=Results_Updated[[#This Row],[Team1]],Results_Updated[[#This Row],[Team1_Score]],Results_Updated[[#This Row],[Team2_Score]])</f>
        <v>84</v>
      </c>
      <c r="I93">
        <f>IF(VLOOKUP(Results_Updated[[#This Row],[Home_Team]],Teams_ESPN__2[[Team_Name]:[ABBR]],2,FALSE)=Results_Updated[[#This Row],[Team2]],Results_Updated[[#This Row],[Team2_Score]],Results_Updated[[#This Row],[Team1_Score]])</f>
        <v>90</v>
      </c>
    </row>
    <row r="94" spans="1:9">
      <c r="A94" s="17">
        <v>44982</v>
      </c>
      <c r="B94" t="s">
        <v>39</v>
      </c>
      <c r="C94" t="s">
        <v>42</v>
      </c>
      <c r="D94" t="s">
        <v>701</v>
      </c>
      <c r="E94">
        <v>85</v>
      </c>
      <c r="F94" t="s">
        <v>793</v>
      </c>
      <c r="G94" t="s">
        <v>786</v>
      </c>
      <c r="H94" t="str">
        <f>IF(VLOOKUP(Results_Updated[[#This Row],[Away_Team]],Teams_ESPN__2[[Team_Name]:[ABBR]],2,FALSE)=Results_Updated[[#This Row],[Team1]],Results_Updated[[#This Row],[Team1_Score]],Results_Updated[[#This Row],[Team2_Score]])</f>
        <v>45</v>
      </c>
      <c r="I94">
        <f>IF(VLOOKUP(Results_Updated[[#This Row],[Home_Team]],Teams_ESPN__2[[Team_Name]:[ABBR]],2,FALSE)=Results_Updated[[#This Row],[Team2]],Results_Updated[[#This Row],[Team2_Score]],Results_Updated[[#This Row],[Team1_Score]])</f>
        <v>85</v>
      </c>
    </row>
    <row r="95" spans="1:9">
      <c r="A95" s="17">
        <v>44982</v>
      </c>
      <c r="B95" t="s">
        <v>185</v>
      </c>
      <c r="C95" t="s">
        <v>205</v>
      </c>
      <c r="D95" t="s">
        <v>901</v>
      </c>
      <c r="E95">
        <v>77</v>
      </c>
      <c r="F95" t="s">
        <v>902</v>
      </c>
      <c r="G95" t="s">
        <v>708</v>
      </c>
      <c r="H95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95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96" spans="1:9">
      <c r="A96" s="17">
        <v>44982</v>
      </c>
      <c r="B96" t="s">
        <v>16</v>
      </c>
      <c r="C96" t="s">
        <v>20</v>
      </c>
      <c r="D96" t="s">
        <v>807</v>
      </c>
      <c r="E96">
        <v>85</v>
      </c>
      <c r="F96" t="s">
        <v>903</v>
      </c>
      <c r="G96" t="s">
        <v>900</v>
      </c>
      <c r="H96">
        <f>IF(VLOOKUP(Results_Updated[[#This Row],[Away_Team]],Teams_ESPN__2[[Team_Name]:[ABBR]],2,FALSE)=Results_Updated[[#This Row],[Team1]],Results_Updated[[#This Row],[Team1_Score]],Results_Updated[[#This Row],[Team2_Score]])</f>
        <v>85</v>
      </c>
      <c r="I96" t="str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97" spans="1:9">
      <c r="A97" s="17">
        <v>44982</v>
      </c>
      <c r="B97" t="s">
        <v>286</v>
      </c>
      <c r="C97" t="s">
        <v>288</v>
      </c>
      <c r="D97" t="s">
        <v>904</v>
      </c>
      <c r="E97">
        <v>73</v>
      </c>
      <c r="F97" t="s">
        <v>801</v>
      </c>
      <c r="G97" t="s">
        <v>708</v>
      </c>
      <c r="H97">
        <f>IF(VLOOKUP(Results_Updated[[#This Row],[Away_Team]],Teams_ESPN__2[[Team_Name]:[ABBR]],2,FALSE)=Results_Updated[[#This Row],[Team1]],Results_Updated[[#This Row],[Team1_Score]],Results_Updated[[#This Row],[Team2_Score]])</f>
        <v>73</v>
      </c>
      <c r="I97" t="str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98" spans="1:9">
      <c r="A98" s="17">
        <v>44982</v>
      </c>
      <c r="B98" t="s">
        <v>220</v>
      </c>
      <c r="C98" t="s">
        <v>341</v>
      </c>
      <c r="D98" t="s">
        <v>906</v>
      </c>
      <c r="E98">
        <v>95</v>
      </c>
      <c r="F98" t="s">
        <v>907</v>
      </c>
      <c r="G98" t="s">
        <v>908</v>
      </c>
      <c r="H98">
        <f>IF(VLOOKUP(Results_Updated[[#This Row],[Away_Team]],Teams_ESPN__2[[Team_Name]:[ABBR]],2,FALSE)=Results_Updated[[#This Row],[Team1]],Results_Updated[[#This Row],[Team1_Score]],Results_Updated[[#This Row],[Team2_Score]])</f>
        <v>95</v>
      </c>
      <c r="I98" t="str">
        <f>IF(VLOOKUP(Results_Updated[[#This Row],[Home_Team]],Teams_ESPN__2[[Team_Name]:[ABBR]],2,FALSE)=Results_Updated[[#This Row],[Team2]],Results_Updated[[#This Row],[Team2_Score]],Results_Updated[[#This Row],[Team1_Score]])</f>
        <v>86</v>
      </c>
    </row>
    <row r="99" spans="1:9">
      <c r="A99" s="17">
        <v>44982</v>
      </c>
      <c r="B99" t="s">
        <v>342</v>
      </c>
      <c r="C99" t="s">
        <v>390</v>
      </c>
      <c r="D99" t="s">
        <v>780</v>
      </c>
      <c r="E99">
        <v>79</v>
      </c>
      <c r="F99" t="s">
        <v>909</v>
      </c>
      <c r="G99" t="s">
        <v>743</v>
      </c>
      <c r="H99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99">
        <f>IF(VLOOKUP(Results_Updated[[#This Row],[Home_Team]],Teams_ESPN__2[[Team_Name]:[ABBR]],2,FALSE)=Results_Updated[[#This Row],[Team2]],Results_Updated[[#This Row],[Team2_Score]],Results_Updated[[#This Row],[Team1_Score]])</f>
        <v>79</v>
      </c>
    </row>
    <row r="100" spans="1:9">
      <c r="A100" s="17">
        <v>44982</v>
      </c>
      <c r="B100" t="s">
        <v>209</v>
      </c>
      <c r="C100" t="s">
        <v>392</v>
      </c>
      <c r="D100" t="s">
        <v>710</v>
      </c>
      <c r="E100">
        <v>73</v>
      </c>
      <c r="F100" t="s">
        <v>794</v>
      </c>
      <c r="G100" t="s">
        <v>830</v>
      </c>
      <c r="H100">
        <f>IF(VLOOKUP(Results_Updated[[#This Row],[Away_Team]],Teams_ESPN__2[[Team_Name]:[ABBR]],2,FALSE)=Results_Updated[[#This Row],[Team1]],Results_Updated[[#This Row],[Team1_Score]],Results_Updated[[#This Row],[Team2_Score]])</f>
        <v>73</v>
      </c>
      <c r="I100" t="str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101" spans="1:9">
      <c r="A101" s="17">
        <v>44982</v>
      </c>
      <c r="B101" t="s">
        <v>48</v>
      </c>
      <c r="C101" t="s">
        <v>287</v>
      </c>
      <c r="D101" t="s">
        <v>910</v>
      </c>
      <c r="E101">
        <v>61</v>
      </c>
      <c r="F101" t="s">
        <v>827</v>
      </c>
      <c r="G101" t="s">
        <v>911</v>
      </c>
      <c r="H101">
        <f>IF(VLOOKUP(Results_Updated[[#This Row],[Away_Team]],Teams_ESPN__2[[Team_Name]:[ABBR]],2,FALSE)=Results_Updated[[#This Row],[Team1]],Results_Updated[[#This Row],[Team1_Score]],Results_Updated[[#This Row],[Team2_Score]])</f>
        <v>61</v>
      </c>
      <c r="I101" t="str">
        <f>IF(VLOOKUP(Results_Updated[[#This Row],[Home_Team]],Teams_ESPN__2[[Team_Name]:[ABBR]],2,FALSE)=Results_Updated[[#This Row],[Team2]],Results_Updated[[#This Row],[Team2_Score]],Results_Updated[[#This Row],[Team1_Score]])</f>
        <v>50</v>
      </c>
    </row>
    <row r="102" spans="1:9">
      <c r="A102" s="17">
        <v>44982</v>
      </c>
      <c r="B102" t="s">
        <v>281</v>
      </c>
      <c r="C102" t="s">
        <v>305</v>
      </c>
      <c r="D102" t="s">
        <v>281</v>
      </c>
      <c r="E102">
        <v>83</v>
      </c>
      <c r="F102" t="s">
        <v>696</v>
      </c>
      <c r="G102" t="s">
        <v>912</v>
      </c>
      <c r="H102">
        <f>IF(VLOOKUP(Results_Updated[[#This Row],[Away_Team]],Teams_ESPN__2[[Team_Name]:[ABBR]],2,FALSE)=Results_Updated[[#This Row],[Team1]],Results_Updated[[#This Row],[Team1_Score]],Results_Updated[[#This Row],[Team2_Score]])</f>
        <v>83</v>
      </c>
      <c r="I102" t="str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103" spans="1:9">
      <c r="A103" s="17">
        <v>44982</v>
      </c>
      <c r="B103" t="s">
        <v>338</v>
      </c>
      <c r="C103" t="s">
        <v>195</v>
      </c>
      <c r="D103" t="s">
        <v>792</v>
      </c>
      <c r="E103">
        <v>69</v>
      </c>
      <c r="F103" t="s">
        <v>712</v>
      </c>
      <c r="G103" t="s">
        <v>772</v>
      </c>
      <c r="H103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103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104" spans="1:9">
      <c r="A104" s="17">
        <v>44982</v>
      </c>
      <c r="B104" t="s">
        <v>126</v>
      </c>
      <c r="C104" t="s">
        <v>103</v>
      </c>
      <c r="D104" t="s">
        <v>705</v>
      </c>
      <c r="E104">
        <v>96</v>
      </c>
      <c r="F104" t="s">
        <v>742</v>
      </c>
      <c r="G104" t="s">
        <v>830</v>
      </c>
      <c r="H104">
        <f>IF(VLOOKUP(Results_Updated[[#This Row],[Away_Team]],Teams_ESPN__2[[Team_Name]:[ABBR]],2,FALSE)=Results_Updated[[#This Row],[Team1]],Results_Updated[[#This Row],[Team1_Score]],Results_Updated[[#This Row],[Team2_Score]])</f>
        <v>96</v>
      </c>
      <c r="I104" t="str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105" spans="1:9">
      <c r="A105" s="17">
        <v>44982</v>
      </c>
      <c r="B105" t="s">
        <v>221</v>
      </c>
      <c r="C105" t="s">
        <v>346</v>
      </c>
      <c r="D105" t="s">
        <v>706</v>
      </c>
      <c r="E105">
        <v>112</v>
      </c>
      <c r="F105" t="s">
        <v>790</v>
      </c>
      <c r="G105" t="s">
        <v>913</v>
      </c>
      <c r="H105" t="str">
        <f>IF(VLOOKUP(Results_Updated[[#This Row],[Away_Team]],Teams_ESPN__2[[Team_Name]:[ABBR]],2,FALSE)=Results_Updated[[#This Row],[Team1]],Results_Updated[[#This Row],[Team1_Score]],Results_Updated[[#This Row],[Team2_Score]])</f>
        <v>106</v>
      </c>
      <c r="I105">
        <f>IF(VLOOKUP(Results_Updated[[#This Row],[Home_Team]],Teams_ESPN__2[[Team_Name]:[ABBR]],2,FALSE)=Results_Updated[[#This Row],[Team2]],Results_Updated[[#This Row],[Team2_Score]],Results_Updated[[#This Row],[Team1_Score]])</f>
        <v>112</v>
      </c>
    </row>
    <row r="106" spans="1:9">
      <c r="A106" s="17">
        <v>44982</v>
      </c>
      <c r="B106" t="s">
        <v>360</v>
      </c>
      <c r="C106" t="s">
        <v>399</v>
      </c>
      <c r="D106" t="s">
        <v>914</v>
      </c>
      <c r="E106">
        <v>92</v>
      </c>
      <c r="F106" t="s">
        <v>915</v>
      </c>
      <c r="G106" t="s">
        <v>916</v>
      </c>
      <c r="H106" t="str">
        <f>IF(VLOOKUP(Results_Updated[[#This Row],[Away_Team]],Teams_ESPN__2[[Team_Name]:[ABBR]],2,FALSE)=Results_Updated[[#This Row],[Team1]],Results_Updated[[#This Row],[Team1_Score]],Results_Updated[[#This Row],[Team2_Score]])</f>
        <v>52</v>
      </c>
      <c r="I106">
        <f>IF(VLOOKUP(Results_Updated[[#This Row],[Home_Team]],Teams_ESPN__2[[Team_Name]:[ABBR]],2,FALSE)=Results_Updated[[#This Row],[Team2]],Results_Updated[[#This Row],[Team2_Score]],Results_Updated[[#This Row],[Team1_Score]])</f>
        <v>92</v>
      </c>
    </row>
    <row r="107" spans="1:9">
      <c r="A107" s="17">
        <v>44982</v>
      </c>
      <c r="B107" t="s">
        <v>154</v>
      </c>
      <c r="C107" t="s">
        <v>387</v>
      </c>
      <c r="D107" t="s">
        <v>917</v>
      </c>
      <c r="E107">
        <v>59</v>
      </c>
      <c r="F107" t="s">
        <v>918</v>
      </c>
      <c r="G107" t="s">
        <v>700</v>
      </c>
      <c r="H107" t="str">
        <f>IF(VLOOKUP(Results_Updated[[#This Row],[Away_Team]],Teams_ESPN__2[[Team_Name]:[ABBR]],2,FALSE)=Results_Updated[[#This Row],[Team1]],Results_Updated[[#This Row],[Team1_Score]],Results_Updated[[#This Row],[Team2_Score]])</f>
        <v>56</v>
      </c>
      <c r="I107">
        <f>IF(VLOOKUP(Results_Updated[[#This Row],[Home_Team]],Teams_ESPN__2[[Team_Name]:[ABBR]],2,FALSE)=Results_Updated[[#This Row],[Team2]],Results_Updated[[#This Row],[Team2_Score]],Results_Updated[[#This Row],[Team1_Score]])</f>
        <v>59</v>
      </c>
    </row>
    <row r="108" spans="1:9">
      <c r="A108" s="17">
        <v>44982</v>
      </c>
      <c r="B108" t="s">
        <v>122</v>
      </c>
      <c r="C108" t="s">
        <v>301</v>
      </c>
      <c r="D108" t="s">
        <v>919</v>
      </c>
      <c r="E108">
        <v>85</v>
      </c>
      <c r="F108" t="s">
        <v>757</v>
      </c>
      <c r="G108" t="s">
        <v>697</v>
      </c>
      <c r="H108">
        <f>IF(VLOOKUP(Results_Updated[[#This Row],[Away_Team]],Teams_ESPN__2[[Team_Name]:[ABBR]],2,FALSE)=Results_Updated[[#This Row],[Team1]],Results_Updated[[#This Row],[Team1_Score]],Results_Updated[[#This Row],[Team2_Score]])</f>
        <v>85</v>
      </c>
      <c r="I108" t="str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109" spans="1:9">
      <c r="A109" s="17">
        <v>44982</v>
      </c>
      <c r="B109" t="s">
        <v>280</v>
      </c>
      <c r="C109" t="s">
        <v>107</v>
      </c>
      <c r="D109" t="s">
        <v>770</v>
      </c>
      <c r="E109">
        <v>85</v>
      </c>
      <c r="F109" t="s">
        <v>768</v>
      </c>
      <c r="G109" t="s">
        <v>708</v>
      </c>
      <c r="H109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109">
        <f>IF(VLOOKUP(Results_Updated[[#This Row],[Home_Team]],Teams_ESPN__2[[Team_Name]:[ABBR]],2,FALSE)=Results_Updated[[#This Row],[Team2]],Results_Updated[[#This Row],[Team2_Score]],Results_Updated[[#This Row],[Team1_Score]])</f>
        <v>85</v>
      </c>
    </row>
    <row r="110" spans="1:9">
      <c r="A110" s="17">
        <v>44982</v>
      </c>
      <c r="B110" t="s">
        <v>235</v>
      </c>
      <c r="C110" t="s">
        <v>349</v>
      </c>
      <c r="D110" t="s">
        <v>920</v>
      </c>
      <c r="E110">
        <v>80</v>
      </c>
      <c r="F110" t="s">
        <v>224</v>
      </c>
      <c r="G110" t="s">
        <v>720</v>
      </c>
      <c r="H110">
        <f>IF(VLOOKUP(Results_Updated[[#This Row],[Away_Team]],Teams_ESPN__2[[Team_Name]:[ABBR]],2,FALSE)=Results_Updated[[#This Row],[Team1]],Results_Updated[[#This Row],[Team1_Score]],Results_Updated[[#This Row],[Team2_Score]])</f>
        <v>80</v>
      </c>
      <c r="I110" t="str">
        <f>IF(VLOOKUP(Results_Updated[[#This Row],[Home_Team]],Teams_ESPN__2[[Team_Name]:[ABBR]],2,FALSE)=Results_Updated[[#This Row],[Team2]],Results_Updated[[#This Row],[Team2_Score]],Results_Updated[[#This Row],[Team1_Score]])</f>
        <v>59</v>
      </c>
    </row>
    <row r="111" spans="1:9">
      <c r="A111" s="17">
        <v>44982</v>
      </c>
      <c r="B111" t="s">
        <v>237</v>
      </c>
      <c r="C111" t="s">
        <v>223</v>
      </c>
      <c r="D111" t="s">
        <v>921</v>
      </c>
      <c r="E111">
        <v>69</v>
      </c>
      <c r="F111" t="s">
        <v>922</v>
      </c>
      <c r="G111" t="s">
        <v>743</v>
      </c>
      <c r="H111">
        <f>IF(VLOOKUP(Results_Updated[[#This Row],[Away_Team]],Teams_ESPN__2[[Team_Name]:[ABBR]],2,FALSE)=Results_Updated[[#This Row],[Team1]],Results_Updated[[#This Row],[Team1_Score]],Results_Updated[[#This Row],[Team2_Score]])</f>
        <v>69</v>
      </c>
      <c r="I111" t="str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112" spans="1:9">
      <c r="A112" s="17">
        <v>44982</v>
      </c>
      <c r="B112" t="s">
        <v>393</v>
      </c>
      <c r="C112" t="s">
        <v>262</v>
      </c>
      <c r="D112" t="s">
        <v>923</v>
      </c>
      <c r="E112">
        <v>86</v>
      </c>
      <c r="F112" t="s">
        <v>924</v>
      </c>
      <c r="G112" t="s">
        <v>717</v>
      </c>
      <c r="H112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112">
        <f>IF(VLOOKUP(Results_Updated[[#This Row],[Home_Team]],Teams_ESPN__2[[Team_Name]:[ABBR]],2,FALSE)=Results_Updated[[#This Row],[Team2]],Results_Updated[[#This Row],[Team2_Score]],Results_Updated[[#This Row],[Team1_Score]])</f>
        <v>86</v>
      </c>
    </row>
    <row r="113" spans="1:9">
      <c r="A113" s="17">
        <v>44982</v>
      </c>
      <c r="B113" t="s">
        <v>173</v>
      </c>
      <c r="C113" t="s">
        <v>398</v>
      </c>
      <c r="D113" t="s">
        <v>726</v>
      </c>
      <c r="E113">
        <v>82</v>
      </c>
      <c r="F113" t="s">
        <v>728</v>
      </c>
      <c r="G113" t="s">
        <v>830</v>
      </c>
      <c r="H113">
        <f>IF(VLOOKUP(Results_Updated[[#This Row],[Away_Team]],Teams_ESPN__2[[Team_Name]:[ABBR]],2,FALSE)=Results_Updated[[#This Row],[Team1]],Results_Updated[[#This Row],[Team1_Score]],Results_Updated[[#This Row],[Team2_Score]])</f>
        <v>82</v>
      </c>
      <c r="I113" t="str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114" spans="1:9">
      <c r="A114" s="17">
        <v>44982</v>
      </c>
      <c r="B114" t="s">
        <v>153</v>
      </c>
      <c r="C114" t="s">
        <v>314</v>
      </c>
      <c r="D114" t="s">
        <v>719</v>
      </c>
      <c r="E114">
        <v>75</v>
      </c>
      <c r="F114" t="s">
        <v>925</v>
      </c>
      <c r="G114" t="s">
        <v>764</v>
      </c>
      <c r="H114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114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115" spans="1:9">
      <c r="A115" s="17">
        <v>44982</v>
      </c>
      <c r="B115" t="s">
        <v>309</v>
      </c>
      <c r="C115" t="s">
        <v>307</v>
      </c>
      <c r="D115" t="s">
        <v>926</v>
      </c>
      <c r="E115">
        <v>80</v>
      </c>
      <c r="F115" t="s">
        <v>722</v>
      </c>
      <c r="G115" t="s">
        <v>764</v>
      </c>
      <c r="H115">
        <f>IF(VLOOKUP(Results_Updated[[#This Row],[Away_Team]],Teams_ESPN__2[[Team_Name]:[ABBR]],2,FALSE)=Results_Updated[[#This Row],[Team1]],Results_Updated[[#This Row],[Team1_Score]],Results_Updated[[#This Row],[Team2_Score]])</f>
        <v>80</v>
      </c>
      <c r="I115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116" spans="1:9">
      <c r="A116" s="17">
        <v>44982</v>
      </c>
      <c r="B116" t="s">
        <v>339</v>
      </c>
      <c r="C116" t="s">
        <v>289</v>
      </c>
      <c r="D116" t="s">
        <v>744</v>
      </c>
      <c r="E116">
        <v>83</v>
      </c>
      <c r="F116" t="s">
        <v>788</v>
      </c>
      <c r="G116" t="s">
        <v>743</v>
      </c>
      <c r="H116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116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117" spans="1:9">
      <c r="A117" s="17">
        <v>44982</v>
      </c>
      <c r="B117" t="s">
        <v>240</v>
      </c>
      <c r="C117" t="s">
        <v>239</v>
      </c>
      <c r="D117" t="s">
        <v>752</v>
      </c>
      <c r="E117">
        <v>71</v>
      </c>
      <c r="F117" t="s">
        <v>751</v>
      </c>
      <c r="G117" t="s">
        <v>743</v>
      </c>
      <c r="H117">
        <f>IF(VLOOKUP(Results_Updated[[#This Row],[Away_Team]],Teams_ESPN__2[[Team_Name]:[ABBR]],2,FALSE)=Results_Updated[[#This Row],[Team1]],Results_Updated[[#This Row],[Team1_Score]],Results_Updated[[#This Row],[Team2_Score]])</f>
        <v>71</v>
      </c>
      <c r="I117" t="str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118" spans="1:9">
      <c r="A118" s="17">
        <v>44982</v>
      </c>
      <c r="B118" t="s">
        <v>411</v>
      </c>
      <c r="C118" t="s">
        <v>410</v>
      </c>
      <c r="D118" t="s">
        <v>927</v>
      </c>
      <c r="E118">
        <v>58</v>
      </c>
      <c r="F118" t="s">
        <v>928</v>
      </c>
      <c r="G118" t="s">
        <v>700</v>
      </c>
      <c r="H118">
        <f>IF(VLOOKUP(Results_Updated[[#This Row],[Away_Team]],Teams_ESPN__2[[Team_Name]:[ABBR]],2,FALSE)=Results_Updated[[#This Row],[Team1]],Results_Updated[[#This Row],[Team1_Score]],Results_Updated[[#This Row],[Team2_Score]])</f>
        <v>58</v>
      </c>
      <c r="I118" t="str">
        <f>IF(VLOOKUP(Results_Updated[[#This Row],[Home_Team]],Teams_ESPN__2[[Team_Name]:[ABBR]],2,FALSE)=Results_Updated[[#This Row],[Team2]],Results_Updated[[#This Row],[Team2_Score]],Results_Updated[[#This Row],[Team1_Score]])</f>
        <v>56</v>
      </c>
    </row>
    <row r="119" spans="1:9">
      <c r="A119" s="17">
        <v>44982</v>
      </c>
      <c r="B119" t="s">
        <v>412</v>
      </c>
      <c r="C119" t="s">
        <v>131</v>
      </c>
      <c r="D119" t="s">
        <v>929</v>
      </c>
      <c r="E119">
        <v>89</v>
      </c>
      <c r="F119" t="s">
        <v>930</v>
      </c>
      <c r="G119" t="s">
        <v>872</v>
      </c>
      <c r="H119" t="str">
        <f>IF(VLOOKUP(Results_Updated[[#This Row],[Away_Team]],Teams_ESPN__2[[Team_Name]:[ABBR]],2,FALSE)=Results_Updated[[#This Row],[Team1]],Results_Updated[[#This Row],[Team1_Score]],Results_Updated[[#This Row],[Team2_Score]])</f>
        <v>79</v>
      </c>
      <c r="I119">
        <f>IF(VLOOKUP(Results_Updated[[#This Row],[Home_Team]],Teams_ESPN__2[[Team_Name]:[ABBR]],2,FALSE)=Results_Updated[[#This Row],[Team2]],Results_Updated[[#This Row],[Team2_Score]],Results_Updated[[#This Row],[Team1_Score]])</f>
        <v>89</v>
      </c>
    </row>
    <row r="120" spans="1:9">
      <c r="A120" s="17">
        <v>44982</v>
      </c>
      <c r="B120" t="s">
        <v>64</v>
      </c>
      <c r="C120" t="s">
        <v>63</v>
      </c>
      <c r="D120" t="s">
        <v>931</v>
      </c>
      <c r="E120">
        <v>84</v>
      </c>
      <c r="F120" t="s">
        <v>932</v>
      </c>
      <c r="G120" t="s">
        <v>862</v>
      </c>
      <c r="H120">
        <f>IF(VLOOKUP(Results_Updated[[#This Row],[Away_Team]],Teams_ESPN__2[[Team_Name]:[ABBR]],2,FALSE)=Results_Updated[[#This Row],[Team1]],Results_Updated[[#This Row],[Team1_Score]],Results_Updated[[#This Row],[Team2_Score]])</f>
        <v>84</v>
      </c>
      <c r="I120" t="str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121" spans="1:9">
      <c r="A121" s="17">
        <v>44982</v>
      </c>
      <c r="B121" t="s">
        <v>197</v>
      </c>
      <c r="C121" t="s">
        <v>196</v>
      </c>
      <c r="D121" t="s">
        <v>933</v>
      </c>
      <c r="E121">
        <v>75</v>
      </c>
      <c r="F121" t="s">
        <v>197</v>
      </c>
      <c r="G121" t="s">
        <v>884</v>
      </c>
      <c r="H121" t="str">
        <f>IF(VLOOKUP(Results_Updated[[#This Row],[Away_Team]],Teams_ESPN__2[[Team_Name]:[ABBR]],2,FALSE)=Results_Updated[[#This Row],[Team1]],Results_Updated[[#This Row],[Team1_Score]],Results_Updated[[#This Row],[Team2_Score]])</f>
        <v>49</v>
      </c>
      <c r="I121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122" spans="1:9">
      <c r="A122" s="17">
        <v>44982</v>
      </c>
      <c r="B122" t="s">
        <v>331</v>
      </c>
      <c r="C122" t="s">
        <v>330</v>
      </c>
      <c r="D122" t="s">
        <v>934</v>
      </c>
      <c r="E122">
        <v>84</v>
      </c>
      <c r="F122" t="s">
        <v>935</v>
      </c>
      <c r="G122" t="s">
        <v>814</v>
      </c>
      <c r="H122" t="str">
        <f>IF(VLOOKUP(Results_Updated[[#This Row],[Away_Team]],Teams_ESPN__2[[Team_Name]:[ABBR]],2,FALSE)=Results_Updated[[#This Row],[Team1]],Results_Updated[[#This Row],[Team1_Score]],Results_Updated[[#This Row],[Team2_Score]])</f>
        <v>78</v>
      </c>
      <c r="I122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123" spans="1:9">
      <c r="A123" s="17">
        <v>44982</v>
      </c>
      <c r="B123" t="s">
        <v>329</v>
      </c>
      <c r="C123" t="s">
        <v>328</v>
      </c>
      <c r="D123" t="s">
        <v>936</v>
      </c>
      <c r="E123">
        <v>75</v>
      </c>
      <c r="F123" t="s">
        <v>937</v>
      </c>
      <c r="G123" t="s">
        <v>717</v>
      </c>
      <c r="H123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123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124" spans="1:9">
      <c r="A124" s="17">
        <v>44982</v>
      </c>
      <c r="B124" t="s">
        <v>119</v>
      </c>
      <c r="C124" t="s">
        <v>348</v>
      </c>
      <c r="D124" t="s">
        <v>938</v>
      </c>
      <c r="E124">
        <v>67</v>
      </c>
      <c r="F124" t="s">
        <v>939</v>
      </c>
      <c r="G124" t="s">
        <v>764</v>
      </c>
      <c r="H124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124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125" spans="1:9">
      <c r="A125" s="17">
        <v>44982</v>
      </c>
      <c r="B125" t="s">
        <v>257</v>
      </c>
      <c r="C125" t="s">
        <v>140</v>
      </c>
      <c r="D125" t="s">
        <v>940</v>
      </c>
      <c r="E125">
        <v>93</v>
      </c>
      <c r="F125" t="s">
        <v>941</v>
      </c>
      <c r="G125" t="s">
        <v>872</v>
      </c>
      <c r="H125">
        <f>IF(VLOOKUP(Results_Updated[[#This Row],[Away_Team]],Teams_ESPN__2[[Team_Name]:[ABBR]],2,FALSE)=Results_Updated[[#This Row],[Team1]],Results_Updated[[#This Row],[Team1_Score]],Results_Updated[[#This Row],[Team2_Score]])</f>
        <v>93</v>
      </c>
      <c r="I125" t="str">
        <f>IF(VLOOKUP(Results_Updated[[#This Row],[Home_Team]],Teams_ESPN__2[[Team_Name]:[ABBR]],2,FALSE)=Results_Updated[[#This Row],[Team2]],Results_Updated[[#This Row],[Team2_Score]],Results_Updated[[#This Row],[Team1_Score]])</f>
        <v>79</v>
      </c>
    </row>
    <row r="126" spans="1:9">
      <c r="A126" s="17">
        <v>44982</v>
      </c>
      <c r="B126" t="s">
        <v>332</v>
      </c>
      <c r="C126" t="s">
        <v>76</v>
      </c>
      <c r="D126" t="s">
        <v>942</v>
      </c>
      <c r="E126">
        <v>72</v>
      </c>
      <c r="F126" t="s">
        <v>943</v>
      </c>
      <c r="G126" t="s">
        <v>911</v>
      </c>
      <c r="H126" t="str">
        <f>IF(VLOOKUP(Results_Updated[[#This Row],[Away_Team]],Teams_ESPN__2[[Team_Name]:[ABBR]],2,FALSE)=Results_Updated[[#This Row],[Team1]],Results_Updated[[#This Row],[Team1_Score]],Results_Updated[[#This Row],[Team2_Score]])</f>
        <v>50</v>
      </c>
      <c r="I126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127" spans="1:9">
      <c r="A127" s="17">
        <v>44982</v>
      </c>
      <c r="B127" t="s">
        <v>277</v>
      </c>
      <c r="C127" t="s">
        <v>274</v>
      </c>
      <c r="D127" t="s">
        <v>762</v>
      </c>
      <c r="E127">
        <v>101</v>
      </c>
      <c r="F127" t="s">
        <v>776</v>
      </c>
      <c r="G127" t="s">
        <v>830</v>
      </c>
      <c r="H127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127">
        <f>IF(VLOOKUP(Results_Updated[[#This Row],[Home_Team]],Teams_ESPN__2[[Team_Name]:[ABBR]],2,FALSE)=Results_Updated[[#This Row],[Team2]],Results_Updated[[#This Row],[Team2_Score]],Results_Updated[[#This Row],[Team1_Score]])</f>
        <v>101</v>
      </c>
    </row>
    <row r="128" spans="1:9">
      <c r="A128" s="17">
        <v>44982</v>
      </c>
      <c r="B128" t="s">
        <v>40</v>
      </c>
      <c r="C128" t="s">
        <v>275</v>
      </c>
      <c r="D128" t="s">
        <v>777</v>
      </c>
      <c r="E128">
        <v>84</v>
      </c>
      <c r="F128" t="s">
        <v>763</v>
      </c>
      <c r="G128" t="s">
        <v>796</v>
      </c>
      <c r="H128">
        <f>IF(VLOOKUP(Results_Updated[[#This Row],[Away_Team]],Teams_ESPN__2[[Team_Name]:[ABBR]],2,FALSE)=Results_Updated[[#This Row],[Team1]],Results_Updated[[#This Row],[Team1_Score]],Results_Updated[[#This Row],[Team2_Score]])</f>
        <v>84</v>
      </c>
      <c r="I128" t="str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129" spans="1:9">
      <c r="A129" s="17">
        <v>44982</v>
      </c>
      <c r="B129" t="s">
        <v>33</v>
      </c>
      <c r="C129" t="s">
        <v>401</v>
      </c>
      <c r="D129" t="s">
        <v>944</v>
      </c>
      <c r="E129">
        <v>71</v>
      </c>
      <c r="F129" t="s">
        <v>945</v>
      </c>
      <c r="G129" t="s">
        <v>717</v>
      </c>
      <c r="H129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129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130" spans="1:9">
      <c r="A130" s="17">
        <v>44982</v>
      </c>
      <c r="B130" t="s">
        <v>32</v>
      </c>
      <c r="C130" t="s">
        <v>400</v>
      </c>
      <c r="D130" t="s">
        <v>946</v>
      </c>
      <c r="E130">
        <v>82</v>
      </c>
      <c r="F130" t="s">
        <v>947</v>
      </c>
      <c r="G130" t="s">
        <v>805</v>
      </c>
      <c r="H130" t="str">
        <f>IF(VLOOKUP(Results_Updated[[#This Row],[Away_Team]],Teams_ESPN__2[[Team_Name]:[ABBR]],2,FALSE)=Results_Updated[[#This Row],[Team1]],Results_Updated[[#This Row],[Team1_Score]],Results_Updated[[#This Row],[Team2_Score]])</f>
        <v>74</v>
      </c>
      <c r="I130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131" spans="1:9">
      <c r="A131" s="17">
        <v>44982</v>
      </c>
      <c r="B131" t="s">
        <v>354</v>
      </c>
      <c r="C131" t="s">
        <v>356</v>
      </c>
      <c r="D131" t="s">
        <v>948</v>
      </c>
      <c r="E131">
        <v>73</v>
      </c>
      <c r="F131" t="s">
        <v>949</v>
      </c>
      <c r="G131" t="s">
        <v>782</v>
      </c>
      <c r="H131" t="str">
        <f>IF(VLOOKUP(Results_Updated[[#This Row],[Away_Team]],Teams_ESPN__2[[Team_Name]:[ABBR]],2,FALSE)=Results_Updated[[#This Row],[Team1]],Results_Updated[[#This Row],[Team1_Score]],Results_Updated[[#This Row],[Team2_Score]])</f>
        <v>72</v>
      </c>
      <c r="I131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132" spans="1:9">
      <c r="A132" s="17">
        <v>44982</v>
      </c>
      <c r="B132" t="s">
        <v>357</v>
      </c>
      <c r="C132" t="s">
        <v>361</v>
      </c>
      <c r="D132" t="s">
        <v>950</v>
      </c>
      <c r="E132">
        <v>74</v>
      </c>
      <c r="F132" t="s">
        <v>951</v>
      </c>
      <c r="G132" t="s">
        <v>772</v>
      </c>
      <c r="H132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132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133" spans="1:9">
      <c r="A133" s="17">
        <v>44982</v>
      </c>
      <c r="B133" t="s">
        <v>362</v>
      </c>
      <c r="C133" t="s">
        <v>359</v>
      </c>
      <c r="D133" t="s">
        <v>952</v>
      </c>
      <c r="E133">
        <v>84</v>
      </c>
      <c r="F133" t="s">
        <v>953</v>
      </c>
      <c r="G133" t="s">
        <v>916</v>
      </c>
      <c r="H133" t="str">
        <f>IF(VLOOKUP(Results_Updated[[#This Row],[Away_Team]],Teams_ESPN__2[[Team_Name]:[ABBR]],2,FALSE)=Results_Updated[[#This Row],[Team1]],Results_Updated[[#This Row],[Team1_Score]],Results_Updated[[#This Row],[Team2_Score]])</f>
        <v>52</v>
      </c>
      <c r="I133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134" spans="1:9">
      <c r="A134" s="17">
        <v>44982</v>
      </c>
      <c r="B134" t="s">
        <v>327</v>
      </c>
      <c r="C134" t="s">
        <v>325</v>
      </c>
      <c r="D134" t="s">
        <v>954</v>
      </c>
      <c r="E134">
        <v>74</v>
      </c>
      <c r="F134" t="s">
        <v>955</v>
      </c>
      <c r="G134" t="s">
        <v>830</v>
      </c>
      <c r="H134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134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135" spans="1:9">
      <c r="A135" s="17">
        <v>44982</v>
      </c>
      <c r="B135" t="s">
        <v>200</v>
      </c>
      <c r="C135" t="s">
        <v>163</v>
      </c>
      <c r="D135" t="s">
        <v>956</v>
      </c>
      <c r="E135">
        <v>71</v>
      </c>
      <c r="F135" t="s">
        <v>957</v>
      </c>
      <c r="G135" t="s">
        <v>717</v>
      </c>
      <c r="H135">
        <f>IF(VLOOKUP(Results_Updated[[#This Row],[Away_Team]],Teams_ESPN__2[[Team_Name]:[ABBR]],2,FALSE)=Results_Updated[[#This Row],[Team1]],Results_Updated[[#This Row],[Team1_Score]],Results_Updated[[#This Row],[Team2_Score]])</f>
        <v>71</v>
      </c>
      <c r="I135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136" spans="1:9">
      <c r="A136" s="17">
        <v>44982</v>
      </c>
      <c r="B136" t="s">
        <v>371</v>
      </c>
      <c r="C136" t="s">
        <v>36</v>
      </c>
      <c r="D136" t="s">
        <v>958</v>
      </c>
      <c r="E136">
        <v>69</v>
      </c>
      <c r="F136" t="s">
        <v>959</v>
      </c>
      <c r="G136" t="s">
        <v>764</v>
      </c>
      <c r="H136">
        <f>IF(VLOOKUP(Results_Updated[[#This Row],[Away_Team]],Teams_ESPN__2[[Team_Name]:[ABBR]],2,FALSE)=Results_Updated[[#This Row],[Team1]],Results_Updated[[#This Row],[Team1_Score]],Results_Updated[[#This Row],[Team2_Score]])</f>
        <v>69</v>
      </c>
      <c r="I136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137" spans="1:9">
      <c r="A137" s="17">
        <v>44982</v>
      </c>
      <c r="B137" t="s">
        <v>144</v>
      </c>
      <c r="C137" t="s">
        <v>397</v>
      </c>
      <c r="D137" t="s">
        <v>960</v>
      </c>
      <c r="E137">
        <v>78</v>
      </c>
      <c r="F137" t="s">
        <v>961</v>
      </c>
      <c r="G137" t="s">
        <v>717</v>
      </c>
      <c r="H137">
        <f>IF(VLOOKUP(Results_Updated[[#This Row],[Away_Team]],Teams_ESPN__2[[Team_Name]:[ABBR]],2,FALSE)=Results_Updated[[#This Row],[Team1]],Results_Updated[[#This Row],[Team1_Score]],Results_Updated[[#This Row],[Team2_Score]])</f>
        <v>78</v>
      </c>
      <c r="I137" t="str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138" spans="1:9">
      <c r="A138" s="17">
        <v>44982</v>
      </c>
      <c r="B138" t="s">
        <v>84</v>
      </c>
      <c r="C138" t="s">
        <v>191</v>
      </c>
      <c r="D138" t="s">
        <v>822</v>
      </c>
      <c r="E138">
        <v>85</v>
      </c>
      <c r="F138" t="s">
        <v>824</v>
      </c>
      <c r="G138" t="s">
        <v>912</v>
      </c>
      <c r="H138">
        <f>IF(VLOOKUP(Results_Updated[[#This Row],[Away_Team]],Teams_ESPN__2[[Team_Name]:[ABBR]],2,FALSE)=Results_Updated[[#This Row],[Team1]],Results_Updated[[#This Row],[Team1_Score]],Results_Updated[[#This Row],[Team2_Score]])</f>
        <v>85</v>
      </c>
      <c r="I138" t="str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139" spans="1:9">
      <c r="A139" s="17">
        <v>44982</v>
      </c>
      <c r="B139" t="s">
        <v>233</v>
      </c>
      <c r="C139" t="s">
        <v>317</v>
      </c>
      <c r="D139" t="s">
        <v>791</v>
      </c>
      <c r="E139">
        <v>78</v>
      </c>
      <c r="F139" t="s">
        <v>962</v>
      </c>
      <c r="G139" t="s">
        <v>743</v>
      </c>
      <c r="H139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139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140" spans="1:9">
      <c r="A140" s="17">
        <v>44982</v>
      </c>
      <c r="B140" t="s">
        <v>278</v>
      </c>
      <c r="C140" t="s">
        <v>41</v>
      </c>
      <c r="D140" t="s">
        <v>766</v>
      </c>
      <c r="E140">
        <v>75</v>
      </c>
      <c r="F140" t="s">
        <v>774</v>
      </c>
      <c r="G140" t="s">
        <v>708</v>
      </c>
      <c r="H140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140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141" spans="1:9">
      <c r="A141" s="17">
        <v>44982</v>
      </c>
      <c r="B141" t="s">
        <v>94</v>
      </c>
      <c r="C141" t="s">
        <v>97</v>
      </c>
      <c r="D141" t="s">
        <v>963</v>
      </c>
      <c r="E141">
        <v>72</v>
      </c>
      <c r="F141" t="s">
        <v>964</v>
      </c>
      <c r="G141" t="s">
        <v>750</v>
      </c>
      <c r="H141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141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142" spans="1:9">
      <c r="A142" s="17">
        <v>44982</v>
      </c>
      <c r="B142" t="s">
        <v>149</v>
      </c>
      <c r="C142" t="s">
        <v>417</v>
      </c>
      <c r="D142" t="s">
        <v>818</v>
      </c>
      <c r="E142">
        <v>60</v>
      </c>
      <c r="F142" t="s">
        <v>815</v>
      </c>
      <c r="G142" t="s">
        <v>761</v>
      </c>
      <c r="H142" t="str">
        <f>IF(VLOOKUP(Results_Updated[[#This Row],[Away_Team]],Teams_ESPN__2[[Team_Name]:[ABBR]],2,FALSE)=Results_Updated[[#This Row],[Team1]],Results_Updated[[#This Row],[Team1_Score]],Results_Updated[[#This Row],[Team2_Score]])</f>
        <v>53</v>
      </c>
      <c r="I142">
        <f>IF(VLOOKUP(Results_Updated[[#This Row],[Home_Team]],Teams_ESPN__2[[Team_Name]:[ABBR]],2,FALSE)=Results_Updated[[#This Row],[Team2]],Results_Updated[[#This Row],[Team2_Score]],Results_Updated[[#This Row],[Team1_Score]])</f>
        <v>60</v>
      </c>
    </row>
    <row r="143" spans="1:9">
      <c r="A143" s="17">
        <v>44982</v>
      </c>
      <c r="B143" t="s">
        <v>55</v>
      </c>
      <c r="C143" t="s">
        <v>49</v>
      </c>
      <c r="D143" t="s">
        <v>819</v>
      </c>
      <c r="E143">
        <v>83</v>
      </c>
      <c r="F143" t="s">
        <v>809</v>
      </c>
      <c r="G143" t="s">
        <v>814</v>
      </c>
      <c r="H143" t="str">
        <f>IF(VLOOKUP(Results_Updated[[#This Row],[Away_Team]],Teams_ESPN__2[[Team_Name]:[ABBR]],2,FALSE)=Results_Updated[[#This Row],[Team1]],Results_Updated[[#This Row],[Team1_Score]],Results_Updated[[#This Row],[Team2_Score]])</f>
        <v>78</v>
      </c>
      <c r="I143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144" spans="1:9">
      <c r="A144" s="17">
        <v>44982</v>
      </c>
      <c r="B144" t="s">
        <v>51</v>
      </c>
      <c r="C144" t="s">
        <v>70</v>
      </c>
      <c r="D144" t="s">
        <v>820</v>
      </c>
      <c r="E144">
        <v>78</v>
      </c>
      <c r="F144" t="s">
        <v>808</v>
      </c>
      <c r="G144" t="s">
        <v>703</v>
      </c>
      <c r="H144">
        <f>IF(VLOOKUP(Results_Updated[[#This Row],[Away_Team]],Teams_ESPN__2[[Team_Name]:[ABBR]],2,FALSE)=Results_Updated[[#This Row],[Team1]],Results_Updated[[#This Row],[Team1_Score]],Results_Updated[[#This Row],[Team2_Score]])</f>
        <v>78</v>
      </c>
      <c r="I144" t="str">
        <f>IF(VLOOKUP(Results_Updated[[#This Row],[Home_Team]],Teams_ESPN__2[[Team_Name]:[ABBR]],2,FALSE)=Results_Updated[[#This Row],[Team2]],Results_Updated[[#This Row],[Team2_Score]],Results_Updated[[#This Row],[Team1_Score]])</f>
        <v>57</v>
      </c>
    </row>
    <row r="145" spans="1:9">
      <c r="A145" s="17">
        <v>44982</v>
      </c>
      <c r="B145" t="s">
        <v>102</v>
      </c>
      <c r="C145" t="s">
        <v>101</v>
      </c>
      <c r="D145" t="s">
        <v>965</v>
      </c>
      <c r="E145">
        <v>63</v>
      </c>
      <c r="F145" t="s">
        <v>966</v>
      </c>
      <c r="G145" t="s">
        <v>884</v>
      </c>
      <c r="H145" t="str">
        <f>IF(VLOOKUP(Results_Updated[[#This Row],[Away_Team]],Teams_ESPN__2[[Team_Name]:[ABBR]],2,FALSE)=Results_Updated[[#This Row],[Team1]],Results_Updated[[#This Row],[Team1_Score]],Results_Updated[[#This Row],[Team2_Score]])</f>
        <v>49</v>
      </c>
      <c r="I145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146" spans="1:9">
      <c r="A146" s="17">
        <v>44982</v>
      </c>
      <c r="B146" t="s">
        <v>230</v>
      </c>
      <c r="C146" t="s">
        <v>231</v>
      </c>
      <c r="D146" t="s">
        <v>754</v>
      </c>
      <c r="E146">
        <v>70</v>
      </c>
      <c r="F146" t="s">
        <v>753</v>
      </c>
      <c r="G146" t="s">
        <v>737</v>
      </c>
      <c r="H146">
        <f>IF(VLOOKUP(Results_Updated[[#This Row],[Away_Team]],Teams_ESPN__2[[Team_Name]:[ABBR]],2,FALSE)=Results_Updated[[#This Row],[Team1]],Results_Updated[[#This Row],[Team1_Score]],Results_Updated[[#This Row],[Team2_Score]])</f>
        <v>70</v>
      </c>
      <c r="I146" t="str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147" spans="1:9">
      <c r="A147" s="17">
        <v>44982</v>
      </c>
      <c r="B147" t="s">
        <v>424</v>
      </c>
      <c r="C147" t="s">
        <v>313</v>
      </c>
      <c r="D147" t="s">
        <v>967</v>
      </c>
      <c r="E147">
        <v>64</v>
      </c>
      <c r="F147" t="s">
        <v>968</v>
      </c>
      <c r="G147" t="s">
        <v>711</v>
      </c>
      <c r="H147">
        <f>IF(VLOOKUP(Results_Updated[[#This Row],[Away_Team]],Teams_ESPN__2[[Team_Name]:[ABBR]],2,FALSE)=Results_Updated[[#This Row],[Team1]],Results_Updated[[#This Row],[Team1_Score]],Results_Updated[[#This Row],[Team2_Score]])</f>
        <v>64</v>
      </c>
      <c r="I147" t="str">
        <f>IF(VLOOKUP(Results_Updated[[#This Row],[Home_Team]],Teams_ESPN__2[[Team_Name]:[ABBR]],2,FALSE)=Results_Updated[[#This Row],[Team2]],Results_Updated[[#This Row],[Team2_Score]],Results_Updated[[#This Row],[Team1_Score]])</f>
        <v>60</v>
      </c>
    </row>
    <row r="148" spans="1:9">
      <c r="A148" s="17">
        <v>44982</v>
      </c>
      <c r="B148" t="s">
        <v>367</v>
      </c>
      <c r="C148" t="s">
        <v>159</v>
      </c>
      <c r="D148" t="s">
        <v>969</v>
      </c>
      <c r="E148">
        <v>70</v>
      </c>
      <c r="F148" t="s">
        <v>970</v>
      </c>
      <c r="G148" t="s">
        <v>789</v>
      </c>
      <c r="H148" t="str">
        <f>IF(VLOOKUP(Results_Updated[[#This Row],[Away_Team]],Teams_ESPN__2[[Team_Name]:[ABBR]],2,FALSE)=Results_Updated[[#This Row],[Team1]],Results_Updated[[#This Row],[Team1_Score]],Results_Updated[[#This Row],[Team2_Score]])</f>
        <v>54</v>
      </c>
      <c r="I148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149" spans="1:9">
      <c r="A149" s="17">
        <v>44982</v>
      </c>
      <c r="B149" t="s">
        <v>181</v>
      </c>
      <c r="C149" t="s">
        <v>89</v>
      </c>
      <c r="D149" t="s">
        <v>971</v>
      </c>
      <c r="E149">
        <v>68</v>
      </c>
      <c r="F149" t="s">
        <v>972</v>
      </c>
      <c r="G149" t="s">
        <v>725</v>
      </c>
      <c r="H149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149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150" spans="1:9">
      <c r="A150" s="17">
        <v>44982</v>
      </c>
      <c r="B150" t="s">
        <v>38</v>
      </c>
      <c r="C150" t="s">
        <v>291</v>
      </c>
      <c r="D150" t="s">
        <v>973</v>
      </c>
      <c r="E150">
        <v>86</v>
      </c>
      <c r="F150" t="s">
        <v>974</v>
      </c>
      <c r="G150" t="s">
        <v>789</v>
      </c>
      <c r="H150" t="str">
        <f>IF(VLOOKUP(Results_Updated[[#This Row],[Away_Team]],Teams_ESPN__2[[Team_Name]:[ABBR]],2,FALSE)=Results_Updated[[#This Row],[Team1]],Results_Updated[[#This Row],[Team1_Score]],Results_Updated[[#This Row],[Team2_Score]])</f>
        <v>54</v>
      </c>
      <c r="I150">
        <f>IF(VLOOKUP(Results_Updated[[#This Row],[Home_Team]],Teams_ESPN__2[[Team_Name]:[ABBR]],2,FALSE)=Results_Updated[[#This Row],[Team2]],Results_Updated[[#This Row],[Team2_Score]],Results_Updated[[#This Row],[Team1_Score]])</f>
        <v>86</v>
      </c>
    </row>
    <row r="151" spans="1:9">
      <c r="A151" s="17">
        <v>44982</v>
      </c>
      <c r="B151" t="s">
        <v>297</v>
      </c>
      <c r="C151" t="s">
        <v>120</v>
      </c>
      <c r="D151" t="s">
        <v>975</v>
      </c>
      <c r="E151">
        <v>85</v>
      </c>
      <c r="F151" t="s">
        <v>976</v>
      </c>
      <c r="G151" t="s">
        <v>720</v>
      </c>
      <c r="H151" t="str">
        <f>IF(VLOOKUP(Results_Updated[[#This Row],[Away_Team]],Teams_ESPN__2[[Team_Name]:[ABBR]],2,FALSE)=Results_Updated[[#This Row],[Team1]],Results_Updated[[#This Row],[Team1_Score]],Results_Updated[[#This Row],[Team2_Score]])</f>
        <v>59</v>
      </c>
      <c r="I151">
        <f>IF(VLOOKUP(Results_Updated[[#This Row],[Home_Team]],Teams_ESPN__2[[Team_Name]:[ABBR]],2,FALSE)=Results_Updated[[#This Row],[Team2]],Results_Updated[[#This Row],[Team2_Score]],Results_Updated[[#This Row],[Team1_Score]])</f>
        <v>85</v>
      </c>
    </row>
    <row r="152" spans="1:9">
      <c r="A152" s="17">
        <v>44982</v>
      </c>
      <c r="B152" t="s">
        <v>333</v>
      </c>
      <c r="C152" t="s">
        <v>139</v>
      </c>
      <c r="D152" t="s">
        <v>977</v>
      </c>
      <c r="E152">
        <v>85</v>
      </c>
      <c r="F152" t="s">
        <v>333</v>
      </c>
      <c r="G152" t="s">
        <v>737</v>
      </c>
      <c r="H152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152">
        <f>IF(VLOOKUP(Results_Updated[[#This Row],[Home_Team]],Teams_ESPN__2[[Team_Name]:[ABBR]],2,FALSE)=Results_Updated[[#This Row],[Team2]],Results_Updated[[#This Row],[Team2_Score]],Results_Updated[[#This Row],[Team1_Score]])</f>
        <v>85</v>
      </c>
    </row>
    <row r="153" spans="1:9">
      <c r="A153" s="17">
        <v>44982</v>
      </c>
      <c r="B153" t="s">
        <v>77</v>
      </c>
      <c r="C153" t="s">
        <v>22</v>
      </c>
      <c r="D153" t="s">
        <v>978</v>
      </c>
      <c r="E153">
        <v>63</v>
      </c>
      <c r="F153" t="s">
        <v>979</v>
      </c>
      <c r="G153" t="s">
        <v>772</v>
      </c>
      <c r="H153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153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154" spans="1:9">
      <c r="A154" s="17">
        <v>44982</v>
      </c>
      <c r="B154" t="s">
        <v>238</v>
      </c>
      <c r="C154" t="s">
        <v>350</v>
      </c>
      <c r="D154" t="s">
        <v>980</v>
      </c>
      <c r="E154">
        <v>68</v>
      </c>
      <c r="F154" t="s">
        <v>981</v>
      </c>
      <c r="G154" t="s">
        <v>750</v>
      </c>
      <c r="H154">
        <f>IF(VLOOKUP(Results_Updated[[#This Row],[Away_Team]],Teams_ESPN__2[[Team_Name]:[ABBR]],2,FALSE)=Results_Updated[[#This Row],[Team1]],Results_Updated[[#This Row],[Team1_Score]],Results_Updated[[#This Row],[Team2_Score]])</f>
        <v>68</v>
      </c>
      <c r="I154" t="str">
        <f>IF(VLOOKUP(Results_Updated[[#This Row],[Home_Team]],Teams_ESPN__2[[Team_Name]:[ABBR]],2,FALSE)=Results_Updated[[#This Row],[Team2]],Results_Updated[[#This Row],[Team2_Score]],Results_Updated[[#This Row],[Team1_Score]])</f>
        <v>58</v>
      </c>
    </row>
    <row r="155" spans="1:9">
      <c r="A155" s="17">
        <v>44982</v>
      </c>
      <c r="B155" t="s">
        <v>215</v>
      </c>
      <c r="C155" t="s">
        <v>213</v>
      </c>
      <c r="D155" t="s">
        <v>982</v>
      </c>
      <c r="E155">
        <v>70</v>
      </c>
      <c r="F155" t="s">
        <v>983</v>
      </c>
      <c r="G155" t="s">
        <v>737</v>
      </c>
      <c r="H155">
        <f>IF(VLOOKUP(Results_Updated[[#This Row],[Away_Team]],Teams_ESPN__2[[Team_Name]:[ABBR]],2,FALSE)=Results_Updated[[#This Row],[Team1]],Results_Updated[[#This Row],[Team1_Score]],Results_Updated[[#This Row],[Team2_Score]])</f>
        <v>70</v>
      </c>
      <c r="I155" t="str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156" spans="1:9">
      <c r="A156" s="17">
        <v>44982</v>
      </c>
      <c r="B156" t="s">
        <v>50</v>
      </c>
      <c r="C156" t="s">
        <v>56</v>
      </c>
      <c r="D156" t="s">
        <v>810</v>
      </c>
      <c r="E156">
        <v>68</v>
      </c>
      <c r="F156" t="s">
        <v>812</v>
      </c>
      <c r="G156" t="s">
        <v>711</v>
      </c>
      <c r="H156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156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157" spans="1:9">
      <c r="A157" s="17">
        <v>44982</v>
      </c>
      <c r="B157" t="s">
        <v>155</v>
      </c>
      <c r="C157" t="s">
        <v>99</v>
      </c>
      <c r="D157" t="s">
        <v>817</v>
      </c>
      <c r="E157">
        <v>69</v>
      </c>
      <c r="F157" t="s">
        <v>816</v>
      </c>
      <c r="G157" t="s">
        <v>803</v>
      </c>
      <c r="H157">
        <f>IF(VLOOKUP(Results_Updated[[#This Row],[Away_Team]],Teams_ESPN__2[[Team_Name]:[ABBR]],2,FALSE)=Results_Updated[[#This Row],[Team1]],Results_Updated[[#This Row],[Team1_Score]],Results_Updated[[#This Row],[Team2_Score]])</f>
        <v>69</v>
      </c>
      <c r="I157" t="str">
        <f>IF(VLOOKUP(Results_Updated[[#This Row],[Home_Team]],Teams_ESPN__2[[Team_Name]:[ABBR]],2,FALSE)=Results_Updated[[#This Row],[Team2]],Results_Updated[[#This Row],[Team2_Score]],Results_Updated[[#This Row],[Team1_Score]])</f>
        <v>55</v>
      </c>
    </row>
    <row r="158" spans="1:9">
      <c r="A158" s="17">
        <v>44982</v>
      </c>
      <c r="B158" t="s">
        <v>69</v>
      </c>
      <c r="C158" t="s">
        <v>52</v>
      </c>
      <c r="D158" t="s">
        <v>811</v>
      </c>
      <c r="E158">
        <v>88</v>
      </c>
      <c r="F158" t="s">
        <v>813</v>
      </c>
      <c r="G158" t="s">
        <v>746</v>
      </c>
      <c r="H158">
        <f>IF(VLOOKUP(Results_Updated[[#This Row],[Away_Team]],Teams_ESPN__2[[Team_Name]:[ABBR]],2,FALSE)=Results_Updated[[#This Row],[Team1]],Results_Updated[[#This Row],[Team1_Score]],Results_Updated[[#This Row],[Team2_Score]])</f>
        <v>88</v>
      </c>
      <c r="I158" t="str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159" spans="1:9">
      <c r="A159" s="17">
        <v>44982</v>
      </c>
      <c r="B159" t="s">
        <v>90</v>
      </c>
      <c r="C159" t="s">
        <v>88</v>
      </c>
      <c r="D159" t="s">
        <v>984</v>
      </c>
      <c r="E159">
        <v>78</v>
      </c>
      <c r="F159" t="s">
        <v>985</v>
      </c>
      <c r="G159" t="s">
        <v>769</v>
      </c>
      <c r="H159" t="str">
        <f>IF(VLOOKUP(Results_Updated[[#This Row],[Away_Team]],Teams_ESPN__2[[Team_Name]:[ABBR]],2,FALSE)=Results_Updated[[#This Row],[Team1]],Results_Updated[[#This Row],[Team1_Score]],Results_Updated[[#This Row],[Team2_Score]])</f>
        <v>75</v>
      </c>
      <c r="I159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160" spans="1:9">
      <c r="A160" s="17">
        <v>44982</v>
      </c>
      <c r="B160" t="s">
        <v>298</v>
      </c>
      <c r="C160" t="s">
        <v>347</v>
      </c>
      <c r="D160" t="s">
        <v>986</v>
      </c>
      <c r="E160">
        <v>76</v>
      </c>
      <c r="F160" t="s">
        <v>987</v>
      </c>
      <c r="G160" t="s">
        <v>737</v>
      </c>
      <c r="H160">
        <f>IF(VLOOKUP(Results_Updated[[#This Row],[Away_Team]],Teams_ESPN__2[[Team_Name]:[ABBR]],2,FALSE)=Results_Updated[[#This Row],[Team1]],Results_Updated[[#This Row],[Team1_Score]],Results_Updated[[#This Row],[Team2_Score]])</f>
        <v>76</v>
      </c>
      <c r="I160" t="str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161" spans="1:9">
      <c r="A161" s="17">
        <v>44982</v>
      </c>
      <c r="B161" t="s">
        <v>372</v>
      </c>
      <c r="C161" t="s">
        <v>92</v>
      </c>
      <c r="D161" t="s">
        <v>988</v>
      </c>
      <c r="E161">
        <v>93</v>
      </c>
      <c r="F161" t="s">
        <v>989</v>
      </c>
      <c r="G161" t="s">
        <v>814</v>
      </c>
      <c r="H161" t="str">
        <f>IF(VLOOKUP(Results_Updated[[#This Row],[Away_Team]],Teams_ESPN__2[[Team_Name]:[ABBR]],2,FALSE)=Results_Updated[[#This Row],[Team1]],Results_Updated[[#This Row],[Team1_Score]],Results_Updated[[#This Row],[Team2_Score]])</f>
        <v>78</v>
      </c>
      <c r="I161">
        <f>IF(VLOOKUP(Results_Updated[[#This Row],[Home_Team]],Teams_ESPN__2[[Team_Name]:[ABBR]],2,FALSE)=Results_Updated[[#This Row],[Team2]],Results_Updated[[#This Row],[Team2_Score]],Results_Updated[[#This Row],[Team1_Score]])</f>
        <v>93</v>
      </c>
    </row>
    <row r="162" spans="1:9">
      <c r="A162" s="17">
        <v>44982</v>
      </c>
      <c r="B162" t="s">
        <v>91</v>
      </c>
      <c r="C162" t="s">
        <v>95</v>
      </c>
      <c r="D162" t="s">
        <v>990</v>
      </c>
      <c r="E162">
        <v>93</v>
      </c>
      <c r="F162" t="s">
        <v>991</v>
      </c>
      <c r="G162" t="s">
        <v>839</v>
      </c>
      <c r="H162">
        <f>IF(VLOOKUP(Results_Updated[[#This Row],[Away_Team]],Teams_ESPN__2[[Team_Name]:[ABBR]],2,FALSE)=Results_Updated[[#This Row],[Team1]],Results_Updated[[#This Row],[Team1_Score]],Results_Updated[[#This Row],[Team2_Score]])</f>
        <v>93</v>
      </c>
      <c r="I162" t="str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163" spans="1:9">
      <c r="A163" s="17">
        <v>44982</v>
      </c>
      <c r="B163" t="s">
        <v>113</v>
      </c>
      <c r="C163" t="s">
        <v>93</v>
      </c>
      <c r="D163" t="s">
        <v>992</v>
      </c>
      <c r="E163">
        <v>75</v>
      </c>
      <c r="F163" t="s">
        <v>993</v>
      </c>
      <c r="G163" t="s">
        <v>737</v>
      </c>
      <c r="H163">
        <f>IF(VLOOKUP(Results_Updated[[#This Row],[Away_Team]],Teams_ESPN__2[[Team_Name]:[ABBR]],2,FALSE)=Results_Updated[[#This Row],[Team1]],Results_Updated[[#This Row],[Team1_Score]],Results_Updated[[#This Row],[Team2_Score]])</f>
        <v>75</v>
      </c>
      <c r="I163" t="str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164" spans="1:9">
      <c r="A164" s="17">
        <v>44982</v>
      </c>
      <c r="B164" t="s">
        <v>96</v>
      </c>
      <c r="C164" t="s">
        <v>98</v>
      </c>
      <c r="D164" t="s">
        <v>994</v>
      </c>
      <c r="E164">
        <v>97</v>
      </c>
      <c r="F164" t="s">
        <v>995</v>
      </c>
      <c r="G164" t="s">
        <v>996</v>
      </c>
      <c r="H164" t="str">
        <f>IF(VLOOKUP(Results_Updated[[#This Row],[Away_Team]],Teams_ESPN__2[[Team_Name]:[ABBR]],2,FALSE)=Results_Updated[[#This Row],[Team1]],Results_Updated[[#This Row],[Team1_Score]],Results_Updated[[#This Row],[Team2_Score]])</f>
        <v>96</v>
      </c>
      <c r="I164">
        <f>IF(VLOOKUP(Results_Updated[[#This Row],[Home_Team]],Teams_ESPN__2[[Team_Name]:[ABBR]],2,FALSE)=Results_Updated[[#This Row],[Team2]],Results_Updated[[#This Row],[Team2_Score]],Results_Updated[[#This Row],[Team1_Score]])</f>
        <v>97</v>
      </c>
    </row>
    <row r="165" spans="1:9">
      <c r="A165" s="17">
        <v>44982</v>
      </c>
      <c r="B165" t="s">
        <v>151</v>
      </c>
      <c r="C165" t="s">
        <v>100</v>
      </c>
      <c r="D165" t="s">
        <v>836</v>
      </c>
      <c r="E165">
        <v>75</v>
      </c>
      <c r="F165" t="s">
        <v>837</v>
      </c>
      <c r="G165" t="s">
        <v>830</v>
      </c>
      <c r="H165">
        <f>IF(VLOOKUP(Results_Updated[[#This Row],[Away_Team]],Teams_ESPN__2[[Team_Name]:[ABBR]],2,FALSE)=Results_Updated[[#This Row],[Team1]],Results_Updated[[#This Row],[Team1_Score]],Results_Updated[[#This Row],[Team2_Score]])</f>
        <v>75</v>
      </c>
      <c r="I165" t="str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166" spans="1:9">
      <c r="A166" s="17">
        <v>44982</v>
      </c>
      <c r="B166" t="s">
        <v>425</v>
      </c>
      <c r="C166" t="s">
        <v>308</v>
      </c>
      <c r="D166" t="s">
        <v>721</v>
      </c>
      <c r="E166">
        <v>83</v>
      </c>
      <c r="F166" t="s">
        <v>718</v>
      </c>
      <c r="G166" t="s">
        <v>997</v>
      </c>
      <c r="H166" t="str">
        <f>IF(VLOOKUP(Results_Updated[[#This Row],[Away_Team]],Teams_ESPN__2[[Team_Name]:[ABBR]],2,FALSE)=Results_Updated[[#This Row],[Team1]],Results_Updated[[#This Row],[Team1_Score]],Results_Updated[[#This Row],[Team2_Score]])</f>
        <v>77</v>
      </c>
      <c r="I166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167" spans="1:9">
      <c r="A167" s="17">
        <v>44982</v>
      </c>
      <c r="B167" t="s">
        <v>259</v>
      </c>
      <c r="C167" t="s">
        <v>256</v>
      </c>
      <c r="D167" t="s">
        <v>998</v>
      </c>
      <c r="E167">
        <v>63</v>
      </c>
      <c r="F167" t="s">
        <v>999</v>
      </c>
      <c r="G167" t="s">
        <v>703</v>
      </c>
      <c r="H167">
        <f>IF(VLOOKUP(Results_Updated[[#This Row],[Away_Team]],Teams_ESPN__2[[Team_Name]:[ABBR]],2,FALSE)=Results_Updated[[#This Row],[Team1]],Results_Updated[[#This Row],[Team1_Score]],Results_Updated[[#This Row],[Team2_Score]])</f>
        <v>63</v>
      </c>
      <c r="I167" t="str">
        <f>IF(VLOOKUP(Results_Updated[[#This Row],[Home_Team]],Teams_ESPN__2[[Team_Name]:[ABBR]],2,FALSE)=Results_Updated[[#This Row],[Team2]],Results_Updated[[#This Row],[Team2_Score]],Results_Updated[[#This Row],[Team1_Score]])</f>
        <v>57</v>
      </c>
    </row>
    <row r="168" spans="1:9">
      <c r="A168" s="17">
        <v>44982</v>
      </c>
      <c r="B168" t="s">
        <v>388</v>
      </c>
      <c r="C168" t="s">
        <v>232</v>
      </c>
      <c r="D168" t="s">
        <v>1000</v>
      </c>
      <c r="E168">
        <v>92</v>
      </c>
      <c r="F168" t="s">
        <v>749</v>
      </c>
      <c r="G168" t="s">
        <v>803</v>
      </c>
      <c r="H168" t="str">
        <f>IF(VLOOKUP(Results_Updated[[#This Row],[Away_Team]],Teams_ESPN__2[[Team_Name]:[ABBR]],2,FALSE)=Results_Updated[[#This Row],[Team1]],Results_Updated[[#This Row],[Team1_Score]],Results_Updated[[#This Row],[Team2_Score]])</f>
        <v>55</v>
      </c>
      <c r="I168">
        <f>IF(VLOOKUP(Results_Updated[[#This Row],[Home_Team]],Teams_ESPN__2[[Team_Name]:[ABBR]],2,FALSE)=Results_Updated[[#This Row],[Team2]],Results_Updated[[#This Row],[Team2_Score]],Results_Updated[[#This Row],[Team1_Score]])</f>
        <v>92</v>
      </c>
    </row>
    <row r="169" spans="1:9">
      <c r="A169" s="17">
        <v>44982</v>
      </c>
      <c r="B169" t="s">
        <v>87</v>
      </c>
      <c r="C169" t="s">
        <v>161</v>
      </c>
      <c r="D169" t="s">
        <v>1001</v>
      </c>
      <c r="E169">
        <v>79</v>
      </c>
      <c r="F169" t="s">
        <v>1002</v>
      </c>
      <c r="G169" t="s">
        <v>769</v>
      </c>
      <c r="H169" t="str">
        <f>IF(VLOOKUP(Results_Updated[[#This Row],[Away_Team]],Teams_ESPN__2[[Team_Name]:[ABBR]],2,FALSE)=Results_Updated[[#This Row],[Team1]],Results_Updated[[#This Row],[Team1_Score]],Results_Updated[[#This Row],[Team2_Score]])</f>
        <v>75</v>
      </c>
      <c r="I169">
        <f>IF(VLOOKUP(Results_Updated[[#This Row],[Home_Team]],Teams_ESPN__2[[Team_Name]:[ABBR]],2,FALSE)=Results_Updated[[#This Row],[Team2]],Results_Updated[[#This Row],[Team2_Score]],Results_Updated[[#This Row],[Team1_Score]])</f>
        <v>79</v>
      </c>
    </row>
    <row r="170" spans="1:9">
      <c r="A170" s="17">
        <v>44982</v>
      </c>
      <c r="B170" t="s">
        <v>282</v>
      </c>
      <c r="C170" t="s">
        <v>108</v>
      </c>
      <c r="D170" t="s">
        <v>767</v>
      </c>
      <c r="E170">
        <v>79</v>
      </c>
      <c r="F170" t="s">
        <v>765</v>
      </c>
      <c r="G170" t="s">
        <v>717</v>
      </c>
      <c r="H170">
        <f>IF(VLOOKUP(Results_Updated[[#This Row],[Away_Team]],Teams_ESPN__2[[Team_Name]:[ABBR]],2,FALSE)=Results_Updated[[#This Row],[Team1]],Results_Updated[[#This Row],[Team1_Score]],Results_Updated[[#This Row],[Team2_Score]])</f>
        <v>79</v>
      </c>
      <c r="I170" t="str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171" spans="1:9">
      <c r="A171" s="17">
        <v>44982</v>
      </c>
      <c r="B171" t="s">
        <v>369</v>
      </c>
      <c r="C171" t="s">
        <v>35</v>
      </c>
      <c r="D171" t="s">
        <v>1003</v>
      </c>
      <c r="E171">
        <v>72</v>
      </c>
      <c r="F171" t="s">
        <v>1004</v>
      </c>
      <c r="G171" t="s">
        <v>714</v>
      </c>
      <c r="H171" t="str">
        <f>IF(VLOOKUP(Results_Updated[[#This Row],[Away_Team]],Teams_ESPN__2[[Team_Name]:[ABBR]],2,FALSE)=Results_Updated[[#This Row],[Team1]],Results_Updated[[#This Row],[Team1_Score]],Results_Updated[[#This Row],[Team2_Score]])</f>
        <v>61</v>
      </c>
      <c r="I171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172" spans="1:9">
      <c r="A172" s="17">
        <v>44982</v>
      </c>
      <c r="B172" t="s">
        <v>143</v>
      </c>
      <c r="C172" t="s">
        <v>168</v>
      </c>
      <c r="D172" t="s">
        <v>729</v>
      </c>
      <c r="E172">
        <v>78</v>
      </c>
      <c r="F172" t="s">
        <v>727</v>
      </c>
      <c r="G172" t="s">
        <v>714</v>
      </c>
      <c r="H172">
        <f>IF(VLOOKUP(Results_Updated[[#This Row],[Away_Team]],Teams_ESPN__2[[Team_Name]:[ABBR]],2,FALSE)=Results_Updated[[#This Row],[Team1]],Results_Updated[[#This Row],[Team1_Score]],Results_Updated[[#This Row],[Team2_Score]])</f>
        <v>78</v>
      </c>
      <c r="I172" t="str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173" spans="1:9">
      <c r="A173" s="17">
        <v>44982</v>
      </c>
      <c r="B173" t="s">
        <v>290</v>
      </c>
      <c r="C173" t="s">
        <v>17</v>
      </c>
      <c r="D173" t="s">
        <v>1005</v>
      </c>
      <c r="E173">
        <v>99</v>
      </c>
      <c r="F173" t="s">
        <v>745</v>
      </c>
      <c r="G173" t="s">
        <v>912</v>
      </c>
      <c r="H173" t="str">
        <f>IF(VLOOKUP(Results_Updated[[#This Row],[Away_Team]],Teams_ESPN__2[[Team_Name]:[ABBR]],2,FALSE)=Results_Updated[[#This Row],[Team1]],Results_Updated[[#This Row],[Team1_Score]],Results_Updated[[#This Row],[Team2_Score]])</f>
        <v>82</v>
      </c>
      <c r="I173">
        <f>IF(VLOOKUP(Results_Updated[[#This Row],[Home_Team]],Teams_ESPN__2[[Team_Name]:[ABBR]],2,FALSE)=Results_Updated[[#This Row],[Team2]],Results_Updated[[#This Row],[Team2_Score]],Results_Updated[[#This Row],[Team1_Score]])</f>
        <v>99</v>
      </c>
    </row>
    <row r="174" spans="1:9">
      <c r="A174" s="17">
        <v>44982</v>
      </c>
      <c r="B174" t="s">
        <v>105</v>
      </c>
      <c r="C174" t="s">
        <v>180</v>
      </c>
      <c r="D174" t="s">
        <v>1006</v>
      </c>
      <c r="E174">
        <v>83</v>
      </c>
      <c r="F174" t="s">
        <v>1007</v>
      </c>
      <c r="G174" t="s">
        <v>769</v>
      </c>
      <c r="H174" t="str">
        <f>IF(VLOOKUP(Results_Updated[[#This Row],[Away_Team]],Teams_ESPN__2[[Team_Name]:[ABBR]],2,FALSE)=Results_Updated[[#This Row],[Team1]],Results_Updated[[#This Row],[Team1_Score]],Results_Updated[[#This Row],[Team2_Score]])</f>
        <v>75</v>
      </c>
      <c r="I174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175" spans="1:9">
      <c r="A175" s="17">
        <v>44982</v>
      </c>
      <c r="B175" t="s">
        <v>137</v>
      </c>
      <c r="C175" t="s">
        <v>118</v>
      </c>
      <c r="D175" t="s">
        <v>1008</v>
      </c>
      <c r="E175">
        <v>64</v>
      </c>
      <c r="F175" t="s">
        <v>1009</v>
      </c>
      <c r="G175" t="s">
        <v>703</v>
      </c>
      <c r="H175" t="str">
        <f>IF(VLOOKUP(Results_Updated[[#This Row],[Away_Team]],Teams_ESPN__2[[Team_Name]:[ABBR]],2,FALSE)=Results_Updated[[#This Row],[Team1]],Results_Updated[[#This Row],[Team1_Score]],Results_Updated[[#This Row],[Team2_Score]])</f>
        <v>57</v>
      </c>
      <c r="I175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176" spans="1:9">
      <c r="A176" s="17">
        <v>44982</v>
      </c>
      <c r="B176" t="s">
        <v>194</v>
      </c>
      <c r="C176" t="s">
        <v>292</v>
      </c>
      <c r="D176" t="s">
        <v>1010</v>
      </c>
      <c r="E176">
        <v>88</v>
      </c>
      <c r="F176" t="s">
        <v>756</v>
      </c>
      <c r="G176" t="s">
        <v>782</v>
      </c>
      <c r="H176" t="str">
        <f>IF(VLOOKUP(Results_Updated[[#This Row],[Away_Team]],Teams_ESPN__2[[Team_Name]:[ABBR]],2,FALSE)=Results_Updated[[#This Row],[Team1]],Results_Updated[[#This Row],[Team1_Score]],Results_Updated[[#This Row],[Team2_Score]])</f>
        <v>72</v>
      </c>
      <c r="I176">
        <f>IF(VLOOKUP(Results_Updated[[#This Row],[Home_Team]],Teams_ESPN__2[[Team_Name]:[ABBR]],2,FALSE)=Results_Updated[[#This Row],[Team2]],Results_Updated[[#This Row],[Team2_Score]],Results_Updated[[#This Row],[Team1_Score]])</f>
        <v>88</v>
      </c>
    </row>
    <row r="177" spans="1:9">
      <c r="A177" s="17">
        <v>44982</v>
      </c>
      <c r="B177" t="s">
        <v>72</v>
      </c>
      <c r="C177" t="s">
        <v>407</v>
      </c>
      <c r="D177" t="s">
        <v>758</v>
      </c>
      <c r="E177">
        <v>81</v>
      </c>
      <c r="F177" t="s">
        <v>1011</v>
      </c>
      <c r="G177" t="s">
        <v>772</v>
      </c>
      <c r="H177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177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178" spans="1:9">
      <c r="A178" s="17">
        <v>44982</v>
      </c>
      <c r="B178" t="s">
        <v>273</v>
      </c>
      <c r="C178" t="s">
        <v>319</v>
      </c>
      <c r="D178" t="s">
        <v>1012</v>
      </c>
      <c r="E178">
        <v>92</v>
      </c>
      <c r="F178" t="s">
        <v>760</v>
      </c>
      <c r="G178" t="s">
        <v>1013</v>
      </c>
      <c r="H178" t="str">
        <f>IF(VLOOKUP(Results_Updated[[#This Row],[Away_Team]],Teams_ESPN__2[[Team_Name]:[ABBR]],2,FALSE)=Results_Updated[[#This Row],[Team1]],Results_Updated[[#This Row],[Team1_Score]],Results_Updated[[#This Row],[Team2_Score]])</f>
        <v>85</v>
      </c>
      <c r="I178">
        <f>IF(VLOOKUP(Results_Updated[[#This Row],[Home_Team]],Teams_ESPN__2[[Team_Name]:[ABBR]],2,FALSE)=Results_Updated[[#This Row],[Team2]],Results_Updated[[#This Row],[Team2_Score]],Results_Updated[[#This Row],[Team1_Score]])</f>
        <v>92</v>
      </c>
    </row>
    <row r="179" spans="1:9">
      <c r="A179" s="17">
        <v>44982</v>
      </c>
      <c r="B179" t="s">
        <v>323</v>
      </c>
      <c r="C179" t="s">
        <v>326</v>
      </c>
      <c r="D179" t="s">
        <v>1014</v>
      </c>
      <c r="E179">
        <v>74</v>
      </c>
      <c r="F179" t="s">
        <v>759</v>
      </c>
      <c r="G179" t="s">
        <v>717</v>
      </c>
      <c r="H179">
        <f>IF(VLOOKUP(Results_Updated[[#This Row],[Away_Team]],Teams_ESPN__2[[Team_Name]:[ABBR]],2,FALSE)=Results_Updated[[#This Row],[Team1]],Results_Updated[[#This Row],[Team1_Score]],Results_Updated[[#This Row],[Team2_Score]])</f>
        <v>74</v>
      </c>
      <c r="I179" t="str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180" spans="1:9">
      <c r="A180" s="17">
        <v>44982</v>
      </c>
      <c r="B180" t="s">
        <v>146</v>
      </c>
      <c r="C180" t="s">
        <v>145</v>
      </c>
      <c r="D180" t="s">
        <v>1015</v>
      </c>
      <c r="E180">
        <v>58</v>
      </c>
      <c r="F180" t="s">
        <v>1016</v>
      </c>
      <c r="G180" t="s">
        <v>916</v>
      </c>
      <c r="H180">
        <f>IF(VLOOKUP(Results_Updated[[#This Row],[Away_Team]],Teams_ESPN__2[[Team_Name]:[ABBR]],2,FALSE)=Results_Updated[[#This Row],[Team1]],Results_Updated[[#This Row],[Team1_Score]],Results_Updated[[#This Row],[Team2_Score]])</f>
        <v>58</v>
      </c>
      <c r="I180" t="str">
        <f>IF(VLOOKUP(Results_Updated[[#This Row],[Home_Team]],Teams_ESPN__2[[Team_Name]:[ABBR]],2,FALSE)=Results_Updated[[#This Row],[Team2]],Results_Updated[[#This Row],[Team2_Score]],Results_Updated[[#This Row],[Team1_Score]])</f>
        <v>52</v>
      </c>
    </row>
    <row r="181" spans="1:9">
      <c r="A181" s="17">
        <v>44982</v>
      </c>
      <c r="B181" t="s">
        <v>188</v>
      </c>
      <c r="C181" t="s">
        <v>203</v>
      </c>
      <c r="D181" t="s">
        <v>833</v>
      </c>
      <c r="E181">
        <v>91</v>
      </c>
      <c r="F181" t="s">
        <v>841</v>
      </c>
      <c r="G181" t="s">
        <v>814</v>
      </c>
      <c r="H181" t="str">
        <f>IF(VLOOKUP(Results_Updated[[#This Row],[Away_Team]],Teams_ESPN__2[[Team_Name]:[ABBR]],2,FALSE)=Results_Updated[[#This Row],[Team1]],Results_Updated[[#This Row],[Team1_Score]],Results_Updated[[#This Row],[Team2_Score]])</f>
        <v>78</v>
      </c>
      <c r="I181">
        <f>IF(VLOOKUP(Results_Updated[[#This Row],[Home_Team]],Teams_ESPN__2[[Team_Name]:[ABBR]],2,FALSE)=Results_Updated[[#This Row],[Team2]],Results_Updated[[#This Row],[Team2_Score]],Results_Updated[[#This Row],[Team1_Score]])</f>
        <v>91</v>
      </c>
    </row>
    <row r="182" spans="1:9">
      <c r="A182" s="17">
        <v>44982</v>
      </c>
      <c r="B182" t="s">
        <v>127</v>
      </c>
      <c r="C182" t="s">
        <v>54</v>
      </c>
      <c r="D182" t="s">
        <v>835</v>
      </c>
      <c r="E182">
        <v>71</v>
      </c>
      <c r="F182" t="s">
        <v>838</v>
      </c>
      <c r="G182" t="s">
        <v>717</v>
      </c>
      <c r="H182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182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183" spans="1:9">
      <c r="A183" s="17">
        <v>44982</v>
      </c>
      <c r="B183" t="s">
        <v>150</v>
      </c>
      <c r="C183" t="s">
        <v>156</v>
      </c>
      <c r="D183" t="s">
        <v>1017</v>
      </c>
      <c r="E183">
        <v>78</v>
      </c>
      <c r="F183" t="s">
        <v>1018</v>
      </c>
      <c r="G183" t="s">
        <v>805</v>
      </c>
      <c r="H183" t="str">
        <f>IF(VLOOKUP(Results_Updated[[#This Row],[Away_Team]],Teams_ESPN__2[[Team_Name]:[ABBR]],2,FALSE)=Results_Updated[[#This Row],[Team1]],Results_Updated[[#This Row],[Team1_Score]],Results_Updated[[#This Row],[Team2_Score]])</f>
        <v>74</v>
      </c>
      <c r="I183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184" spans="1:9">
      <c r="A184" s="17">
        <v>44982</v>
      </c>
      <c r="B184" t="s">
        <v>254</v>
      </c>
      <c r="C184" t="s">
        <v>306</v>
      </c>
      <c r="D184" t="s">
        <v>1019</v>
      </c>
      <c r="E184">
        <v>71</v>
      </c>
      <c r="F184" t="s">
        <v>254</v>
      </c>
      <c r="G184" t="s">
        <v>743</v>
      </c>
      <c r="H184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184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185" spans="1:9">
      <c r="A185" s="17">
        <v>44982</v>
      </c>
      <c r="B185" t="s">
        <v>128</v>
      </c>
      <c r="C185" t="s">
        <v>152</v>
      </c>
      <c r="D185" t="s">
        <v>1020</v>
      </c>
      <c r="E185">
        <v>55</v>
      </c>
      <c r="F185" t="s">
        <v>1021</v>
      </c>
      <c r="G185" t="s">
        <v>911</v>
      </c>
      <c r="H185">
        <f>IF(VLOOKUP(Results_Updated[[#This Row],[Away_Team]],Teams_ESPN__2[[Team_Name]:[ABBR]],2,FALSE)=Results_Updated[[#This Row],[Team1]],Results_Updated[[#This Row],[Team1_Score]],Results_Updated[[#This Row],[Team2_Score]])</f>
        <v>55</v>
      </c>
      <c r="I185" t="str">
        <f>IF(VLOOKUP(Results_Updated[[#This Row],[Home_Team]],Teams_ESPN__2[[Team_Name]:[ABBR]],2,FALSE)=Results_Updated[[#This Row],[Team2]],Results_Updated[[#This Row],[Team2_Score]],Results_Updated[[#This Row],[Team1_Score]])</f>
        <v>50</v>
      </c>
    </row>
    <row r="186" spans="1:9">
      <c r="A186" s="17">
        <v>44982</v>
      </c>
      <c r="B186" t="s">
        <v>265</v>
      </c>
      <c r="C186" t="s">
        <v>311</v>
      </c>
      <c r="D186" t="s">
        <v>748</v>
      </c>
      <c r="E186">
        <v>66</v>
      </c>
      <c r="F186" t="s">
        <v>1022</v>
      </c>
      <c r="G186" t="s">
        <v>750</v>
      </c>
      <c r="H186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186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187" spans="1:9">
      <c r="A187" s="17">
        <v>44982</v>
      </c>
      <c r="B187" t="s">
        <v>229</v>
      </c>
      <c r="C187" t="s">
        <v>383</v>
      </c>
      <c r="D187" t="s">
        <v>755</v>
      </c>
      <c r="E187">
        <v>82</v>
      </c>
      <c r="F187" t="s">
        <v>229</v>
      </c>
      <c r="G187" t="s">
        <v>708</v>
      </c>
      <c r="H187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187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188" spans="1:9">
      <c r="A188" s="17">
        <v>44982</v>
      </c>
      <c r="B188" t="s">
        <v>413</v>
      </c>
      <c r="C188" t="s">
        <v>132</v>
      </c>
      <c r="D188" t="s">
        <v>1023</v>
      </c>
      <c r="E188">
        <v>76</v>
      </c>
      <c r="F188" t="s">
        <v>1024</v>
      </c>
      <c r="G188" t="s">
        <v>750</v>
      </c>
      <c r="H188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188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189" spans="1:9">
      <c r="A189" s="17">
        <v>44982</v>
      </c>
      <c r="B189" t="s">
        <v>66</v>
      </c>
      <c r="C189" t="s">
        <v>65</v>
      </c>
      <c r="D189" t="s">
        <v>66</v>
      </c>
      <c r="E189">
        <v>95</v>
      </c>
      <c r="F189" t="s">
        <v>1025</v>
      </c>
      <c r="G189" t="s">
        <v>1026</v>
      </c>
      <c r="H189">
        <f>IF(VLOOKUP(Results_Updated[[#This Row],[Away_Team]],Teams_ESPN__2[[Team_Name]:[ABBR]],2,FALSE)=Results_Updated[[#This Row],[Team1]],Results_Updated[[#This Row],[Team1_Score]],Results_Updated[[#This Row],[Team2_Score]])</f>
        <v>95</v>
      </c>
      <c r="I189" t="str">
        <f>IF(VLOOKUP(Results_Updated[[#This Row],[Home_Team]],Teams_ESPN__2[[Team_Name]:[ABBR]],2,FALSE)=Results_Updated[[#This Row],[Team2]],Results_Updated[[#This Row],[Team2_Score]],Results_Updated[[#This Row],[Team1_Score]])</f>
        <v>91</v>
      </c>
    </row>
    <row r="190" spans="1:9">
      <c r="A190" s="17">
        <v>44982</v>
      </c>
      <c r="B190" t="s">
        <v>106</v>
      </c>
      <c r="C190" t="s">
        <v>162</v>
      </c>
      <c r="D190" t="s">
        <v>1027</v>
      </c>
      <c r="E190">
        <v>84</v>
      </c>
      <c r="F190" t="s">
        <v>1028</v>
      </c>
      <c r="G190" t="s">
        <v>872</v>
      </c>
      <c r="H190">
        <f>IF(VLOOKUP(Results_Updated[[#This Row],[Away_Team]],Teams_ESPN__2[[Team_Name]:[ABBR]],2,FALSE)=Results_Updated[[#This Row],[Team1]],Results_Updated[[#This Row],[Team1_Score]],Results_Updated[[#This Row],[Team2_Score]])</f>
        <v>84</v>
      </c>
      <c r="I190" t="str">
        <f>IF(VLOOKUP(Results_Updated[[#This Row],[Home_Team]],Teams_ESPN__2[[Team_Name]:[ABBR]],2,FALSE)=Results_Updated[[#This Row],[Team2]],Results_Updated[[#This Row],[Team2_Score]],Results_Updated[[#This Row],[Team1_Score]])</f>
        <v>79</v>
      </c>
    </row>
    <row r="191" spans="1:9">
      <c r="A191" s="17">
        <v>44982</v>
      </c>
      <c r="B191" t="s">
        <v>293</v>
      </c>
      <c r="C191" t="s">
        <v>135</v>
      </c>
      <c r="D191" t="s">
        <v>797</v>
      </c>
      <c r="E191">
        <v>74</v>
      </c>
      <c r="F191" t="s">
        <v>709</v>
      </c>
      <c r="G191" t="s">
        <v>708</v>
      </c>
      <c r="H191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191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192" spans="1:9">
      <c r="A192" s="17">
        <v>44982</v>
      </c>
      <c r="B192" t="s">
        <v>182</v>
      </c>
      <c r="C192" t="s">
        <v>164</v>
      </c>
      <c r="D192" t="s">
        <v>1029</v>
      </c>
      <c r="E192">
        <v>66</v>
      </c>
      <c r="F192" t="s">
        <v>1030</v>
      </c>
      <c r="G192" t="s">
        <v>772</v>
      </c>
      <c r="H192">
        <f>IF(VLOOKUP(Results_Updated[[#This Row],[Away_Team]],Teams_ESPN__2[[Team_Name]:[ABBR]],2,FALSE)=Results_Updated[[#This Row],[Team1]],Results_Updated[[#This Row],[Team1_Score]],Results_Updated[[#This Row],[Team2_Score]])</f>
        <v>66</v>
      </c>
      <c r="I192" t="str">
        <f>IF(VLOOKUP(Results_Updated[[#This Row],[Home_Team]],Teams_ESPN__2[[Team_Name]:[ABBR]],2,FALSE)=Results_Updated[[#This Row],[Team2]],Results_Updated[[#This Row],[Team2_Score]],Results_Updated[[#This Row],[Team1_Score]])</f>
        <v>62</v>
      </c>
    </row>
    <row r="193" spans="1:9">
      <c r="A193" s="17">
        <v>44982</v>
      </c>
      <c r="B193" t="s">
        <v>23</v>
      </c>
      <c r="C193" t="s">
        <v>258</v>
      </c>
      <c r="D193" t="s">
        <v>1031</v>
      </c>
      <c r="E193">
        <v>86</v>
      </c>
      <c r="F193" t="s">
        <v>1032</v>
      </c>
      <c r="G193" t="s">
        <v>805</v>
      </c>
      <c r="H193" t="str">
        <f>IF(VLOOKUP(Results_Updated[[#This Row],[Away_Team]],Teams_ESPN__2[[Team_Name]:[ABBR]],2,FALSE)=Results_Updated[[#This Row],[Team1]],Results_Updated[[#This Row],[Team1_Score]],Results_Updated[[#This Row],[Team2_Score]])</f>
        <v>74</v>
      </c>
      <c r="I193">
        <f>IF(VLOOKUP(Results_Updated[[#This Row],[Home_Team]],Teams_ESPN__2[[Team_Name]:[ABBR]],2,FALSE)=Results_Updated[[#This Row],[Team2]],Results_Updated[[#This Row],[Team2_Score]],Results_Updated[[#This Row],[Team1_Score]])</f>
        <v>86</v>
      </c>
    </row>
    <row r="194" spans="1:9">
      <c r="A194" s="17">
        <v>44982</v>
      </c>
      <c r="B194" t="s">
        <v>279</v>
      </c>
      <c r="C194" t="s">
        <v>276</v>
      </c>
      <c r="D194" t="s">
        <v>773</v>
      </c>
      <c r="E194">
        <v>81</v>
      </c>
      <c r="F194" t="s">
        <v>771</v>
      </c>
      <c r="G194" t="s">
        <v>725</v>
      </c>
      <c r="H194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194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195" spans="1:9">
      <c r="A195" s="17">
        <v>44982</v>
      </c>
      <c r="B195" t="s">
        <v>142</v>
      </c>
      <c r="C195" t="s">
        <v>206</v>
      </c>
      <c r="D195" t="s">
        <v>1033</v>
      </c>
      <c r="E195">
        <v>81</v>
      </c>
      <c r="F195" t="s">
        <v>1034</v>
      </c>
      <c r="G195" t="s">
        <v>997</v>
      </c>
      <c r="H195" t="str">
        <f>IF(VLOOKUP(Results_Updated[[#This Row],[Away_Team]],Teams_ESPN__2[[Team_Name]:[ABBR]],2,FALSE)=Results_Updated[[#This Row],[Team1]],Results_Updated[[#This Row],[Team1_Score]],Results_Updated[[#This Row],[Team2_Score]])</f>
        <v>77</v>
      </c>
      <c r="I195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196" spans="1:9">
      <c r="A196" s="17">
        <v>44982</v>
      </c>
      <c r="B196" t="s">
        <v>170</v>
      </c>
      <c r="C196" t="s">
        <v>334</v>
      </c>
      <c r="D196" t="s">
        <v>1035</v>
      </c>
      <c r="E196">
        <v>93</v>
      </c>
      <c r="F196" t="s">
        <v>724</v>
      </c>
      <c r="G196" t="s">
        <v>872</v>
      </c>
      <c r="H196">
        <f>IF(VLOOKUP(Results_Updated[[#This Row],[Away_Team]],Teams_ESPN__2[[Team_Name]:[ABBR]],2,FALSE)=Results_Updated[[#This Row],[Team1]],Results_Updated[[#This Row],[Team1_Score]],Results_Updated[[#This Row],[Team2_Score]])</f>
        <v>93</v>
      </c>
      <c r="I196">
        <f>IF(VLOOKUP(Results_Updated[[#This Row],[Home_Team]],Teams_ESPN__2[[Team_Name]:[ABBR]],2,FALSE)=Results_Updated[[#This Row],[Team2]],Results_Updated[[#This Row],[Team2_Score]],Results_Updated[[#This Row],[Team1_Score]])</f>
        <v>93</v>
      </c>
    </row>
    <row r="197" spans="1:9">
      <c r="A197" s="17">
        <v>44982</v>
      </c>
      <c r="B197" t="s">
        <v>78</v>
      </c>
      <c r="C197" t="s">
        <v>358</v>
      </c>
      <c r="D197" t="s">
        <v>1036</v>
      </c>
      <c r="E197">
        <v>57</v>
      </c>
      <c r="F197" t="s">
        <v>1037</v>
      </c>
      <c r="G197" t="s">
        <v>761</v>
      </c>
      <c r="H197">
        <f>IF(VLOOKUP(Results_Updated[[#This Row],[Away_Team]],Teams_ESPN__2[[Team_Name]:[ABBR]],2,FALSE)=Results_Updated[[#This Row],[Team1]],Results_Updated[[#This Row],[Team1_Score]],Results_Updated[[#This Row],[Team2_Score]])</f>
        <v>57</v>
      </c>
      <c r="I197" t="str">
        <f>IF(VLOOKUP(Results_Updated[[#This Row],[Home_Team]],Teams_ESPN__2[[Team_Name]:[ABBR]],2,FALSE)=Results_Updated[[#This Row],[Team2]],Results_Updated[[#This Row],[Team2_Score]],Results_Updated[[#This Row],[Team1_Score]])</f>
        <v>53</v>
      </c>
    </row>
    <row r="198" spans="1:9">
      <c r="A198" s="17">
        <v>44982</v>
      </c>
      <c r="B198" t="s">
        <v>353</v>
      </c>
      <c r="C198" t="s">
        <v>79</v>
      </c>
      <c r="D198" t="s">
        <v>1038</v>
      </c>
      <c r="E198">
        <v>70</v>
      </c>
      <c r="F198" t="s">
        <v>1039</v>
      </c>
      <c r="G198" t="s">
        <v>789</v>
      </c>
      <c r="H198">
        <f>IF(VLOOKUP(Results_Updated[[#This Row],[Away_Team]],Teams_ESPN__2[[Team_Name]:[ABBR]],2,FALSE)=Results_Updated[[#This Row],[Team1]],Results_Updated[[#This Row],[Team1_Score]],Results_Updated[[#This Row],[Team2_Score]])</f>
        <v>70</v>
      </c>
      <c r="I198" t="str">
        <f>IF(VLOOKUP(Results_Updated[[#This Row],[Home_Team]],Teams_ESPN__2[[Team_Name]:[ABBR]],2,FALSE)=Results_Updated[[#This Row],[Team2]],Results_Updated[[#This Row],[Team2_Score]],Results_Updated[[#This Row],[Team1_Score]])</f>
        <v>54</v>
      </c>
    </row>
    <row r="199" spans="1:9">
      <c r="A199" s="17">
        <v>44982</v>
      </c>
      <c r="B199" t="s">
        <v>216</v>
      </c>
      <c r="C199" t="s">
        <v>147</v>
      </c>
      <c r="D199" t="s">
        <v>1040</v>
      </c>
      <c r="E199">
        <v>71</v>
      </c>
      <c r="F199" t="s">
        <v>1041</v>
      </c>
      <c r="G199" t="s">
        <v>725</v>
      </c>
      <c r="H199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199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200" spans="1:9">
      <c r="A200" s="17">
        <v>44982</v>
      </c>
      <c r="B200" t="s">
        <v>207</v>
      </c>
      <c r="C200" t="s">
        <v>179</v>
      </c>
      <c r="D200" t="s">
        <v>207</v>
      </c>
      <c r="E200">
        <v>62</v>
      </c>
      <c r="F200" t="s">
        <v>1042</v>
      </c>
      <c r="G200" t="s">
        <v>884</v>
      </c>
      <c r="H200">
        <f>IF(VLOOKUP(Results_Updated[[#This Row],[Away_Team]],Teams_ESPN__2[[Team_Name]:[ABBR]],2,FALSE)=Results_Updated[[#This Row],[Team1]],Results_Updated[[#This Row],[Team1_Score]],Results_Updated[[#This Row],[Team2_Score]])</f>
        <v>62</v>
      </c>
      <c r="I200" t="str">
        <f>IF(VLOOKUP(Results_Updated[[#This Row],[Home_Team]],Teams_ESPN__2[[Team_Name]:[ABBR]],2,FALSE)=Results_Updated[[#This Row],[Team2]],Results_Updated[[#This Row],[Team2_Score]],Results_Updated[[#This Row],[Team1_Score]])</f>
        <v>49</v>
      </c>
    </row>
    <row r="201" spans="1:9">
      <c r="A201" s="17">
        <v>44982</v>
      </c>
      <c r="B201" t="s">
        <v>125</v>
      </c>
      <c r="C201" t="s">
        <v>21</v>
      </c>
      <c r="D201" t="s">
        <v>741</v>
      </c>
      <c r="E201">
        <v>81</v>
      </c>
      <c r="F201" t="s">
        <v>787</v>
      </c>
      <c r="G201" t="s">
        <v>764</v>
      </c>
      <c r="H201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201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202" spans="1:9">
      <c r="A202" s="17">
        <v>44982</v>
      </c>
      <c r="B202" t="s">
        <v>68</v>
      </c>
      <c r="C202" t="s">
        <v>160</v>
      </c>
      <c r="D202" t="s">
        <v>68</v>
      </c>
      <c r="E202">
        <v>72</v>
      </c>
      <c r="F202" t="s">
        <v>1043</v>
      </c>
      <c r="G202" t="s">
        <v>711</v>
      </c>
      <c r="H202">
        <f>IF(VLOOKUP(Results_Updated[[#This Row],[Away_Team]],Teams_ESPN__2[[Team_Name]:[ABBR]],2,FALSE)=Results_Updated[[#This Row],[Team1]],Results_Updated[[#This Row],[Team1_Score]],Results_Updated[[#This Row],[Team2_Score]])</f>
        <v>72</v>
      </c>
      <c r="I202" t="str">
        <f>IF(VLOOKUP(Results_Updated[[#This Row],[Home_Team]],Teams_ESPN__2[[Team_Name]:[ABBR]],2,FALSE)=Results_Updated[[#This Row],[Team2]],Results_Updated[[#This Row],[Team2_Score]],Results_Updated[[#This Row],[Team1_Score]])</f>
        <v>60</v>
      </c>
    </row>
    <row r="203" spans="1:9">
      <c r="A203" s="17">
        <v>44982</v>
      </c>
      <c r="B203" t="s">
        <v>211</v>
      </c>
      <c r="C203" t="s">
        <v>117</v>
      </c>
      <c r="D203" t="s">
        <v>1044</v>
      </c>
      <c r="E203">
        <v>99</v>
      </c>
      <c r="F203" t="s">
        <v>784</v>
      </c>
      <c r="G203" t="s">
        <v>1045</v>
      </c>
      <c r="H203" t="str">
        <f>IF(VLOOKUP(Results_Updated[[#This Row],[Away_Team]],Teams_ESPN__2[[Team_Name]:[ABBR]],2,FALSE)=Results_Updated[[#This Row],[Team1]],Results_Updated[[#This Row],[Team1_Score]],Results_Updated[[#This Row],[Team2_Score]])</f>
        <v>95</v>
      </c>
      <c r="I203">
        <f>IF(VLOOKUP(Results_Updated[[#This Row],[Home_Team]],Teams_ESPN__2[[Team_Name]:[ABBR]],2,FALSE)=Results_Updated[[#This Row],[Team2]],Results_Updated[[#This Row],[Team2_Score]],Results_Updated[[#This Row],[Team1_Score]])</f>
        <v>99</v>
      </c>
    </row>
    <row r="204" spans="1:9">
      <c r="A204" s="17">
        <v>44982</v>
      </c>
      <c r="B204" t="s">
        <v>370</v>
      </c>
      <c r="C204" t="s">
        <v>352</v>
      </c>
      <c r="D204" t="s">
        <v>1046</v>
      </c>
      <c r="E204">
        <v>82</v>
      </c>
      <c r="F204" t="s">
        <v>1047</v>
      </c>
      <c r="G204" t="s">
        <v>734</v>
      </c>
      <c r="H204" t="str">
        <f>IF(VLOOKUP(Results_Updated[[#This Row],[Away_Team]],Teams_ESPN__2[[Team_Name]:[ABBR]],2,FALSE)=Results_Updated[[#This Row],[Team1]],Results_Updated[[#This Row],[Team1_Score]],Results_Updated[[#This Row],[Team2_Score]])</f>
        <v>48</v>
      </c>
      <c r="I204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205" spans="1:9">
      <c r="A205" s="17">
        <v>44982</v>
      </c>
      <c r="B205" t="s">
        <v>172</v>
      </c>
      <c r="C205" t="s">
        <v>171</v>
      </c>
      <c r="D205" t="s">
        <v>1048</v>
      </c>
      <c r="E205">
        <v>81</v>
      </c>
      <c r="F205" t="s">
        <v>1049</v>
      </c>
      <c r="G205" t="s">
        <v>782</v>
      </c>
      <c r="H205" t="str">
        <f>IF(VLOOKUP(Results_Updated[[#This Row],[Away_Team]],Teams_ESPN__2[[Team_Name]:[ABBR]],2,FALSE)=Results_Updated[[#This Row],[Team1]],Results_Updated[[#This Row],[Team1_Score]],Results_Updated[[#This Row],[Team2_Score]])</f>
        <v>72</v>
      </c>
      <c r="I205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206" spans="1:9">
      <c r="A206" s="17">
        <v>44982</v>
      </c>
      <c r="B206" t="s">
        <v>83</v>
      </c>
      <c r="C206" t="s">
        <v>189</v>
      </c>
      <c r="D206" t="s">
        <v>825</v>
      </c>
      <c r="E206">
        <v>71</v>
      </c>
      <c r="F206" t="s">
        <v>834</v>
      </c>
      <c r="G206" t="s">
        <v>697</v>
      </c>
      <c r="H206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206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207" spans="1:9">
      <c r="A207" s="17">
        <v>44982</v>
      </c>
      <c r="B207" t="s">
        <v>43</v>
      </c>
      <c r="C207" t="s">
        <v>271</v>
      </c>
      <c r="D207" t="s">
        <v>713</v>
      </c>
      <c r="E207">
        <v>82</v>
      </c>
      <c r="F207" t="s">
        <v>43</v>
      </c>
      <c r="G207" t="s">
        <v>717</v>
      </c>
      <c r="H207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207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208" spans="1:9">
      <c r="A208" s="17">
        <v>44982</v>
      </c>
      <c r="B208" t="s">
        <v>201</v>
      </c>
      <c r="C208" t="s">
        <v>204</v>
      </c>
      <c r="D208" t="s">
        <v>831</v>
      </c>
      <c r="E208">
        <v>74</v>
      </c>
      <c r="F208" t="s">
        <v>840</v>
      </c>
      <c r="G208" t="s">
        <v>782</v>
      </c>
      <c r="H208" t="str">
        <f>IF(VLOOKUP(Results_Updated[[#This Row],[Away_Team]],Teams_ESPN__2[[Team_Name]:[ABBR]],2,FALSE)=Results_Updated[[#This Row],[Team1]],Results_Updated[[#This Row],[Team1_Score]],Results_Updated[[#This Row],[Team2_Score]])</f>
        <v>72</v>
      </c>
      <c r="I208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209" spans="1:9">
      <c r="A209" s="17">
        <v>44982</v>
      </c>
      <c r="B209" t="s">
        <v>190</v>
      </c>
      <c r="C209" t="s">
        <v>202</v>
      </c>
      <c r="D209" t="s">
        <v>821</v>
      </c>
      <c r="E209">
        <v>67</v>
      </c>
      <c r="F209" t="s">
        <v>832</v>
      </c>
      <c r="G209" t="s">
        <v>761</v>
      </c>
      <c r="H209" t="str">
        <f>IF(VLOOKUP(Results_Updated[[#This Row],[Away_Team]],Teams_ESPN__2[[Team_Name]:[ABBR]],2,FALSE)=Results_Updated[[#This Row],[Team1]],Results_Updated[[#This Row],[Team1_Score]],Results_Updated[[#This Row],[Team2_Score]])</f>
        <v>53</v>
      </c>
      <c r="I209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210" spans="1:9">
      <c r="A210" s="17">
        <v>44982</v>
      </c>
      <c r="B210" t="s">
        <v>217</v>
      </c>
      <c r="C210" t="s">
        <v>255</v>
      </c>
      <c r="D210" t="s">
        <v>1050</v>
      </c>
      <c r="E210">
        <v>69</v>
      </c>
      <c r="F210" t="s">
        <v>1051</v>
      </c>
      <c r="G210" t="s">
        <v>743</v>
      </c>
      <c r="H210">
        <f>IF(VLOOKUP(Results_Updated[[#This Row],[Away_Team]],Teams_ESPN__2[[Team_Name]:[ABBR]],2,FALSE)=Results_Updated[[#This Row],[Team1]],Results_Updated[[#This Row],[Team1_Score]],Results_Updated[[#This Row],[Team2_Score]])</f>
        <v>69</v>
      </c>
      <c r="I210" t="str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211" spans="1:9">
      <c r="A211" s="17">
        <v>44982</v>
      </c>
      <c r="B211" t="s">
        <v>184</v>
      </c>
      <c r="C211" t="s">
        <v>377</v>
      </c>
      <c r="D211" t="s">
        <v>1052</v>
      </c>
      <c r="E211">
        <v>81</v>
      </c>
      <c r="F211" t="s">
        <v>1053</v>
      </c>
      <c r="G211" t="s">
        <v>697</v>
      </c>
      <c r="H211">
        <f>IF(VLOOKUP(Results_Updated[[#This Row],[Away_Team]],Teams_ESPN__2[[Team_Name]:[ABBR]],2,FALSE)=Results_Updated[[#This Row],[Team1]],Results_Updated[[#This Row],[Team1_Score]],Results_Updated[[#This Row],[Team2_Score]])</f>
        <v>81</v>
      </c>
      <c r="I211" t="str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212" spans="1:9">
      <c r="A212" s="17">
        <v>44982</v>
      </c>
      <c r="B212" t="s">
        <v>187</v>
      </c>
      <c r="C212" t="s">
        <v>186</v>
      </c>
      <c r="D212" t="s">
        <v>186</v>
      </c>
      <c r="E212">
        <v>87</v>
      </c>
      <c r="F212" t="s">
        <v>1054</v>
      </c>
      <c r="G212" t="s">
        <v>714</v>
      </c>
      <c r="H212" t="str">
        <f>IF(VLOOKUP(Results_Updated[[#This Row],[Away_Team]],Teams_ESPN__2[[Team_Name]:[ABBR]],2,FALSE)=Results_Updated[[#This Row],[Team1]],Results_Updated[[#This Row],[Team1_Score]],Results_Updated[[#This Row],[Team2_Score]])</f>
        <v>61</v>
      </c>
      <c r="I212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213" spans="1:9">
      <c r="A213" s="17">
        <v>44982</v>
      </c>
      <c r="B213" t="s">
        <v>214</v>
      </c>
      <c r="C213" t="s">
        <v>148</v>
      </c>
      <c r="D213" t="s">
        <v>1055</v>
      </c>
      <c r="E213">
        <v>87</v>
      </c>
      <c r="F213" t="s">
        <v>1056</v>
      </c>
      <c r="G213" t="s">
        <v>830</v>
      </c>
      <c r="H213">
        <f>IF(VLOOKUP(Results_Updated[[#This Row],[Away_Team]],Teams_ESPN__2[[Team_Name]:[ABBR]],2,FALSE)=Results_Updated[[#This Row],[Team1]],Results_Updated[[#This Row],[Team1_Score]],Results_Updated[[#This Row],[Team2_Score]])</f>
        <v>87</v>
      </c>
      <c r="I213" t="str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214" spans="1:9">
      <c r="A214" s="17">
        <v>44982</v>
      </c>
      <c r="B214" t="s">
        <v>380</v>
      </c>
      <c r="C214" t="s">
        <v>81</v>
      </c>
      <c r="D214" t="s">
        <v>1057</v>
      </c>
      <c r="E214">
        <v>72</v>
      </c>
      <c r="F214" t="s">
        <v>1058</v>
      </c>
      <c r="G214" t="s">
        <v>743</v>
      </c>
      <c r="H214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214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215" spans="1:9">
      <c r="A215" s="17">
        <v>44982</v>
      </c>
      <c r="B215" t="s">
        <v>376</v>
      </c>
      <c r="C215" t="s">
        <v>141</v>
      </c>
      <c r="D215" t="s">
        <v>1059</v>
      </c>
      <c r="E215">
        <v>75</v>
      </c>
      <c r="F215" t="s">
        <v>1060</v>
      </c>
      <c r="G215" t="s">
        <v>743</v>
      </c>
      <c r="H215">
        <f>IF(VLOOKUP(Results_Updated[[#This Row],[Away_Team]],Teams_ESPN__2[[Team_Name]:[ABBR]],2,FALSE)=Results_Updated[[#This Row],[Team1]],Results_Updated[[#This Row],[Team1_Score]],Results_Updated[[#This Row],[Team2_Score]])</f>
        <v>75</v>
      </c>
      <c r="I215" t="str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216" spans="1:9">
      <c r="A216" s="17">
        <v>44981</v>
      </c>
      <c r="B216" t="s">
        <v>386</v>
      </c>
      <c r="C216" t="s">
        <v>46</v>
      </c>
      <c r="D216" t="s">
        <v>1061</v>
      </c>
      <c r="E216">
        <v>82</v>
      </c>
      <c r="F216" t="s">
        <v>781</v>
      </c>
      <c r="G216" t="s">
        <v>711</v>
      </c>
      <c r="H216">
        <f>IF(VLOOKUP(Results_Updated[[#This Row],[Away_Team]],Teams_ESPN__2[[Team_Name]:[ABBR]],2,FALSE)=Results_Updated[[#This Row],[Team1]],Results_Updated[[#This Row],[Team1_Score]],Results_Updated[[#This Row],[Team2_Score]])</f>
        <v>82</v>
      </c>
      <c r="I216" t="str">
        <f>IF(VLOOKUP(Results_Updated[[#This Row],[Home_Team]],Teams_ESPN__2[[Team_Name]:[ABBR]],2,FALSE)=Results_Updated[[#This Row],[Team2]],Results_Updated[[#This Row],[Team2_Score]],Results_Updated[[#This Row],[Team1_Score]])</f>
        <v>60</v>
      </c>
    </row>
    <row r="217" spans="1:9">
      <c r="A217" s="17">
        <v>44981</v>
      </c>
      <c r="B217" t="s">
        <v>242</v>
      </c>
      <c r="C217" t="s">
        <v>246</v>
      </c>
      <c r="D217" t="s">
        <v>867</v>
      </c>
      <c r="E217">
        <v>69</v>
      </c>
      <c r="F217" t="s">
        <v>856</v>
      </c>
      <c r="G217" t="s">
        <v>737</v>
      </c>
      <c r="H217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217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218" spans="1:9">
      <c r="A218" s="17">
        <v>44981</v>
      </c>
      <c r="B218" t="s">
        <v>241</v>
      </c>
      <c r="C218" t="s">
        <v>243</v>
      </c>
      <c r="D218" t="s">
        <v>854</v>
      </c>
      <c r="E218">
        <v>76</v>
      </c>
      <c r="F218" t="s">
        <v>858</v>
      </c>
      <c r="G218" t="s">
        <v>708</v>
      </c>
      <c r="H218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218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219" spans="1:9">
      <c r="A219" s="17">
        <v>44981</v>
      </c>
      <c r="B219" t="s">
        <v>420</v>
      </c>
      <c r="C219" t="s">
        <v>250</v>
      </c>
      <c r="D219" t="s">
        <v>855</v>
      </c>
      <c r="E219">
        <v>80</v>
      </c>
      <c r="F219" t="s">
        <v>866</v>
      </c>
      <c r="G219" t="s">
        <v>708</v>
      </c>
      <c r="H219">
        <f>IF(VLOOKUP(Results_Updated[[#This Row],[Away_Team]],Teams_ESPN__2[[Team_Name]:[ABBR]],2,FALSE)=Results_Updated[[#This Row],[Team1]],Results_Updated[[#This Row],[Team1_Score]],Results_Updated[[#This Row],[Team2_Score]])</f>
        <v>80</v>
      </c>
      <c r="I219" t="str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220" spans="1:9">
      <c r="A220" s="17">
        <v>44981</v>
      </c>
      <c r="B220" t="s">
        <v>249</v>
      </c>
      <c r="C220" t="s">
        <v>245</v>
      </c>
      <c r="D220" t="s">
        <v>1062</v>
      </c>
      <c r="E220">
        <v>81</v>
      </c>
      <c r="F220" t="s">
        <v>868</v>
      </c>
      <c r="G220" t="s">
        <v>750</v>
      </c>
      <c r="H220">
        <f>IF(VLOOKUP(Results_Updated[[#This Row],[Away_Team]],Teams_ESPN__2[[Team_Name]:[ABBR]],2,FALSE)=Results_Updated[[#This Row],[Team1]],Results_Updated[[#This Row],[Team1_Score]],Results_Updated[[#This Row],[Team2_Score]])</f>
        <v>81</v>
      </c>
      <c r="I220" t="str">
        <f>IF(VLOOKUP(Results_Updated[[#This Row],[Home_Team]],Teams_ESPN__2[[Team_Name]:[ABBR]],2,FALSE)=Results_Updated[[#This Row],[Team2]],Results_Updated[[#This Row],[Team2_Score]],Results_Updated[[#This Row],[Team1_Score]])</f>
        <v>58</v>
      </c>
    </row>
    <row r="221" spans="1:9">
      <c r="A221" s="17">
        <v>44981</v>
      </c>
      <c r="B221" t="s">
        <v>429</v>
      </c>
      <c r="C221" t="s">
        <v>247</v>
      </c>
      <c r="D221" t="s">
        <v>857</v>
      </c>
      <c r="E221">
        <v>66</v>
      </c>
      <c r="F221" t="s">
        <v>853</v>
      </c>
      <c r="G221" t="s">
        <v>761</v>
      </c>
      <c r="H221" t="str">
        <f>IF(VLOOKUP(Results_Updated[[#This Row],[Away_Team]],Teams_ESPN__2[[Team_Name]:[ABBR]],2,FALSE)=Results_Updated[[#This Row],[Team1]],Results_Updated[[#This Row],[Team1_Score]],Results_Updated[[#This Row],[Team2_Score]])</f>
        <v>53</v>
      </c>
      <c r="I221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222" spans="1:9">
      <c r="A222" s="17">
        <v>44981</v>
      </c>
      <c r="B222" t="s">
        <v>320</v>
      </c>
      <c r="C222" t="s">
        <v>324</v>
      </c>
      <c r="D222" t="s">
        <v>324</v>
      </c>
      <c r="E222">
        <v>73</v>
      </c>
      <c r="F222" t="s">
        <v>1063</v>
      </c>
      <c r="G222" t="s">
        <v>750</v>
      </c>
      <c r="H222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222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223" spans="1:9">
      <c r="A223" s="17">
        <v>44981</v>
      </c>
      <c r="B223" t="s">
        <v>24</v>
      </c>
      <c r="C223" t="s">
        <v>166</v>
      </c>
      <c r="D223" t="s">
        <v>1064</v>
      </c>
      <c r="E223">
        <v>71</v>
      </c>
      <c r="F223" t="s">
        <v>1065</v>
      </c>
      <c r="G223" t="s">
        <v>743</v>
      </c>
      <c r="H223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223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224" spans="1:9">
      <c r="A224" s="17">
        <v>44981</v>
      </c>
      <c r="B224" t="s">
        <v>165</v>
      </c>
      <c r="C224" t="s">
        <v>31</v>
      </c>
      <c r="D224" t="s">
        <v>1066</v>
      </c>
      <c r="E224">
        <v>73</v>
      </c>
      <c r="F224" t="s">
        <v>1067</v>
      </c>
      <c r="G224" t="s">
        <v>725</v>
      </c>
      <c r="H224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224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225" spans="1:9">
      <c r="A225" s="17">
        <v>44981</v>
      </c>
      <c r="B225" t="s">
        <v>115</v>
      </c>
      <c r="C225" t="s">
        <v>373</v>
      </c>
      <c r="D225" t="s">
        <v>804</v>
      </c>
      <c r="E225">
        <v>79</v>
      </c>
      <c r="F225" t="s">
        <v>731</v>
      </c>
      <c r="G225" t="s">
        <v>743</v>
      </c>
      <c r="H225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225">
        <f>IF(VLOOKUP(Results_Updated[[#This Row],[Home_Team]],Teams_ESPN__2[[Team_Name]:[ABBR]],2,FALSE)=Results_Updated[[#This Row],[Team2]],Results_Updated[[#This Row],[Team2_Score]],Results_Updated[[#This Row],[Team1_Score]])</f>
        <v>79</v>
      </c>
    </row>
    <row r="226" spans="1:9">
      <c r="A226" s="17">
        <v>44981</v>
      </c>
      <c r="B226" t="s">
        <v>85</v>
      </c>
      <c r="C226" t="s">
        <v>364</v>
      </c>
      <c r="D226" t="s">
        <v>732</v>
      </c>
      <c r="E226">
        <v>56</v>
      </c>
      <c r="F226" t="s">
        <v>1068</v>
      </c>
      <c r="G226" t="s">
        <v>916</v>
      </c>
      <c r="H226">
        <f>IF(VLOOKUP(Results_Updated[[#This Row],[Away_Team]],Teams_ESPN__2[[Team_Name]:[ABBR]],2,FALSE)=Results_Updated[[#This Row],[Team1]],Results_Updated[[#This Row],[Team1_Score]],Results_Updated[[#This Row],[Team2_Score]])</f>
        <v>56</v>
      </c>
      <c r="I226" t="str">
        <f>IF(VLOOKUP(Results_Updated[[#This Row],[Home_Team]],Teams_ESPN__2[[Team_Name]:[ABBR]],2,FALSE)=Results_Updated[[#This Row],[Team2]],Results_Updated[[#This Row],[Team2_Score]],Results_Updated[[#This Row],[Team1_Score]])</f>
        <v>52</v>
      </c>
    </row>
    <row r="227" spans="1:9">
      <c r="A227" s="17">
        <v>44981</v>
      </c>
      <c r="B227" t="s">
        <v>363</v>
      </c>
      <c r="C227" t="s">
        <v>366</v>
      </c>
      <c r="D227" t="s">
        <v>730</v>
      </c>
      <c r="E227">
        <v>73</v>
      </c>
      <c r="F227" t="s">
        <v>736</v>
      </c>
      <c r="G227" t="s">
        <v>761</v>
      </c>
      <c r="H227" t="str">
        <f>IF(VLOOKUP(Results_Updated[[#This Row],[Away_Team]],Teams_ESPN__2[[Team_Name]:[ABBR]],2,FALSE)=Results_Updated[[#This Row],[Team1]],Results_Updated[[#This Row],[Team1_Score]],Results_Updated[[#This Row],[Team2_Score]])</f>
        <v>53</v>
      </c>
      <c r="I227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228" spans="1:9">
      <c r="A228" s="17">
        <v>44981</v>
      </c>
      <c r="B228" t="s">
        <v>86</v>
      </c>
      <c r="C228" t="s">
        <v>175</v>
      </c>
      <c r="D228" t="s">
        <v>802</v>
      </c>
      <c r="E228">
        <v>89</v>
      </c>
      <c r="F228" t="s">
        <v>1069</v>
      </c>
      <c r="G228" t="s">
        <v>830</v>
      </c>
      <c r="H228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228">
        <f>IF(VLOOKUP(Results_Updated[[#This Row],[Home_Team]],Teams_ESPN__2[[Team_Name]:[ABBR]],2,FALSE)=Results_Updated[[#This Row],[Team2]],Results_Updated[[#This Row],[Team2_Score]],Results_Updated[[#This Row],[Team1_Score]])</f>
        <v>89</v>
      </c>
    </row>
    <row r="229" spans="1:9">
      <c r="A229" s="17">
        <v>44981</v>
      </c>
      <c r="B229" t="s">
        <v>116</v>
      </c>
      <c r="C229" t="s">
        <v>365</v>
      </c>
      <c r="D229" t="s">
        <v>738</v>
      </c>
      <c r="E229">
        <v>98</v>
      </c>
      <c r="F229" t="s">
        <v>739</v>
      </c>
      <c r="G229" t="s">
        <v>1026</v>
      </c>
      <c r="H229">
        <f>IF(VLOOKUP(Results_Updated[[#This Row],[Away_Team]],Teams_ESPN__2[[Team_Name]:[ABBR]],2,FALSE)=Results_Updated[[#This Row],[Team1]],Results_Updated[[#This Row],[Team1_Score]],Results_Updated[[#This Row],[Team2_Score]])</f>
        <v>98</v>
      </c>
      <c r="I229" t="str">
        <f>IF(VLOOKUP(Results_Updated[[#This Row],[Home_Team]],Teams_ESPN__2[[Team_Name]:[ABBR]],2,FALSE)=Results_Updated[[#This Row],[Team2]],Results_Updated[[#This Row],[Team2_Score]],Results_Updated[[#This Row],[Team1_Score]])</f>
        <v>91</v>
      </c>
    </row>
    <row r="230" spans="1:9">
      <c r="A230" s="17">
        <v>44981</v>
      </c>
      <c r="B230" t="s">
        <v>375</v>
      </c>
      <c r="C230" t="s">
        <v>193</v>
      </c>
      <c r="D230" t="s">
        <v>1070</v>
      </c>
      <c r="E230">
        <v>92</v>
      </c>
      <c r="F230" t="s">
        <v>733</v>
      </c>
      <c r="G230" t="s">
        <v>775</v>
      </c>
      <c r="H230">
        <f>IF(VLOOKUP(Results_Updated[[#This Row],[Away_Team]],Teams_ESPN__2[[Team_Name]:[ABBR]],2,FALSE)=Results_Updated[[#This Row],[Team1]],Results_Updated[[#This Row],[Team1_Score]],Results_Updated[[#This Row],[Team2_Score]])</f>
        <v>92</v>
      </c>
      <c r="I230" t="str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231" spans="1:9">
      <c r="A231" s="17">
        <v>44981</v>
      </c>
      <c r="B231" t="s">
        <v>25</v>
      </c>
      <c r="C231" t="s">
        <v>109</v>
      </c>
      <c r="D231" t="s">
        <v>715</v>
      </c>
      <c r="E231">
        <v>64</v>
      </c>
      <c r="F231" t="s">
        <v>1071</v>
      </c>
      <c r="G231" t="s">
        <v>714</v>
      </c>
      <c r="H231">
        <f>IF(VLOOKUP(Results_Updated[[#This Row],[Away_Team]],Teams_ESPN__2[[Team_Name]:[ABBR]],2,FALSE)=Results_Updated[[#This Row],[Team1]],Results_Updated[[#This Row],[Team1_Score]],Results_Updated[[#This Row],[Team2_Score]])</f>
        <v>64</v>
      </c>
      <c r="I231" t="str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232" spans="1:9">
      <c r="A232" s="17">
        <v>44981</v>
      </c>
      <c r="B232" t="s">
        <v>351</v>
      </c>
      <c r="C232" t="s">
        <v>110</v>
      </c>
      <c r="D232" t="s">
        <v>1072</v>
      </c>
      <c r="E232">
        <v>95</v>
      </c>
      <c r="F232" t="s">
        <v>716</v>
      </c>
      <c r="G232" t="s">
        <v>805</v>
      </c>
      <c r="H232" t="str">
        <f>IF(VLOOKUP(Results_Updated[[#This Row],[Away_Team]],Teams_ESPN__2[[Team_Name]:[ABBR]],2,FALSE)=Results_Updated[[#This Row],[Team1]],Results_Updated[[#This Row],[Team1_Score]],Results_Updated[[#This Row],[Team2_Score]])</f>
        <v>74</v>
      </c>
      <c r="I232">
        <f>IF(VLOOKUP(Results_Updated[[#This Row],[Home_Team]],Teams_ESPN__2[[Team_Name]:[ABBR]],2,FALSE)=Results_Updated[[#This Row],[Team2]],Results_Updated[[#This Row],[Team2_Score]],Results_Updated[[#This Row],[Team1_Score]])</f>
        <v>95</v>
      </c>
    </row>
    <row r="233" spans="1:9">
      <c r="A233" s="17">
        <v>44981</v>
      </c>
      <c r="B233" t="s">
        <v>29</v>
      </c>
      <c r="C233" t="s">
        <v>112</v>
      </c>
      <c r="D233" t="s">
        <v>1073</v>
      </c>
      <c r="E233">
        <v>79</v>
      </c>
      <c r="F233" t="s">
        <v>778</v>
      </c>
      <c r="G233" t="s">
        <v>717</v>
      </c>
      <c r="H233">
        <f>IF(VLOOKUP(Results_Updated[[#This Row],[Away_Team]],Teams_ESPN__2[[Team_Name]:[ABBR]],2,FALSE)=Results_Updated[[#This Row],[Team1]],Results_Updated[[#This Row],[Team1_Score]],Results_Updated[[#This Row],[Team2_Score]])</f>
        <v>79</v>
      </c>
      <c r="I233" t="str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234" spans="1:9">
      <c r="A234" s="17">
        <v>44981</v>
      </c>
      <c r="B234" t="s">
        <v>30</v>
      </c>
      <c r="C234" t="s">
        <v>28</v>
      </c>
      <c r="D234" t="s">
        <v>1074</v>
      </c>
      <c r="E234">
        <v>90</v>
      </c>
      <c r="F234" t="s">
        <v>779</v>
      </c>
      <c r="G234" t="s">
        <v>717</v>
      </c>
      <c r="H234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234">
        <f>IF(VLOOKUP(Results_Updated[[#This Row],[Home_Team]],Teams_ESPN__2[[Team_Name]:[ABBR]],2,FALSE)=Results_Updated[[#This Row],[Team2]],Results_Updated[[#This Row],[Team2_Score]],Results_Updated[[#This Row],[Team1_Score]])</f>
        <v>90</v>
      </c>
    </row>
    <row r="235" spans="1:9">
      <c r="A235" s="17">
        <v>44981</v>
      </c>
      <c r="B235" t="s">
        <v>174</v>
      </c>
      <c r="C235" t="s">
        <v>192</v>
      </c>
      <c r="D235" t="s">
        <v>735</v>
      </c>
      <c r="E235">
        <v>72</v>
      </c>
      <c r="F235" t="s">
        <v>1075</v>
      </c>
      <c r="G235" t="s">
        <v>700</v>
      </c>
      <c r="H235">
        <f>IF(VLOOKUP(Results_Updated[[#This Row],[Away_Team]],Teams_ESPN__2[[Team_Name]:[ABBR]],2,FALSE)=Results_Updated[[#This Row],[Team1]],Results_Updated[[#This Row],[Team1_Score]],Results_Updated[[#This Row],[Team2_Score]])</f>
        <v>72</v>
      </c>
      <c r="I235" t="str">
        <f>IF(VLOOKUP(Results_Updated[[#This Row],[Home_Team]],Teams_ESPN__2[[Team_Name]:[ABBR]],2,FALSE)=Results_Updated[[#This Row],[Team2]],Results_Updated[[#This Row],[Team2_Score]],Results_Updated[[#This Row],[Team1_Score]])</f>
        <v>56</v>
      </c>
    </row>
    <row r="236" spans="1:9">
      <c r="A236" s="17">
        <v>44981</v>
      </c>
      <c r="B236" t="s">
        <v>74</v>
      </c>
      <c r="C236" t="s">
        <v>73</v>
      </c>
      <c r="D236" t="s">
        <v>798</v>
      </c>
      <c r="E236">
        <v>84</v>
      </c>
      <c r="F236" t="s">
        <v>828</v>
      </c>
      <c r="G236" t="s">
        <v>830</v>
      </c>
      <c r="H236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236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237" spans="1:9">
      <c r="A237" s="17">
        <v>44981</v>
      </c>
      <c r="B237" t="s">
        <v>138</v>
      </c>
      <c r="C237" t="s">
        <v>183</v>
      </c>
      <c r="D237" t="s">
        <v>1076</v>
      </c>
      <c r="E237">
        <v>65</v>
      </c>
      <c r="F237" t="s">
        <v>1077</v>
      </c>
      <c r="G237" t="s">
        <v>789</v>
      </c>
      <c r="H237" t="str">
        <f>IF(VLOOKUP(Results_Updated[[#This Row],[Away_Team]],Teams_ESPN__2[[Team_Name]:[ABBR]],2,FALSE)=Results_Updated[[#This Row],[Team1]],Results_Updated[[#This Row],[Team1_Score]],Results_Updated[[#This Row],[Team2_Score]])</f>
        <v>54</v>
      </c>
      <c r="I237" t="str">
        <f>IF(VLOOKUP(Results_Updated[[#This Row],[Home_Team]],Teams_ESPN__2[[Team_Name]:[ABBR]],2,FALSE)=Results_Updated[[#This Row],[Team2]],Results_Updated[[#This Row],[Team2_Score]],Results_Updated[[#This Row],[Team1_Score]])</f>
        <v>54</v>
      </c>
    </row>
    <row r="238" spans="1:9">
      <c r="A238" s="17">
        <v>44981</v>
      </c>
      <c r="B238" t="s">
        <v>368</v>
      </c>
      <c r="C238" t="s">
        <v>111</v>
      </c>
      <c r="D238" t="s">
        <v>1078</v>
      </c>
      <c r="E238">
        <v>74</v>
      </c>
      <c r="F238" t="s">
        <v>1079</v>
      </c>
      <c r="G238" t="s">
        <v>725</v>
      </c>
      <c r="H238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238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239" spans="1:9">
      <c r="A239" s="17">
        <v>44981</v>
      </c>
      <c r="B239" t="s">
        <v>210</v>
      </c>
      <c r="C239" t="s">
        <v>133</v>
      </c>
      <c r="D239" t="s">
        <v>133</v>
      </c>
      <c r="E239">
        <v>54</v>
      </c>
      <c r="F239" t="s">
        <v>1080</v>
      </c>
      <c r="G239" t="s">
        <v>761</v>
      </c>
      <c r="H239" t="str">
        <f>IF(VLOOKUP(Results_Updated[[#This Row],[Away_Team]],Teams_ESPN__2[[Team_Name]:[ABBR]],2,FALSE)=Results_Updated[[#This Row],[Team1]],Results_Updated[[#This Row],[Team1_Score]],Results_Updated[[#This Row],[Team2_Score]])</f>
        <v>53</v>
      </c>
      <c r="I239">
        <f>IF(VLOOKUP(Results_Updated[[#This Row],[Home_Team]],Teams_ESPN__2[[Team_Name]:[ABBR]],2,FALSE)=Results_Updated[[#This Row],[Team2]],Results_Updated[[#This Row],[Team2_Score]],Results_Updated[[#This Row],[Team1_Score]])</f>
        <v>54</v>
      </c>
    </row>
    <row r="240" spans="1:9">
      <c r="A240" s="17">
        <v>44981</v>
      </c>
      <c r="B240" t="s">
        <v>408</v>
      </c>
      <c r="C240" t="s">
        <v>134</v>
      </c>
      <c r="D240" t="s">
        <v>829</v>
      </c>
      <c r="E240">
        <v>60</v>
      </c>
      <c r="F240" t="s">
        <v>795</v>
      </c>
      <c r="G240" t="s">
        <v>700</v>
      </c>
      <c r="H240">
        <f>IF(VLOOKUP(Results_Updated[[#This Row],[Away_Team]],Teams_ESPN__2[[Team_Name]:[ABBR]],2,FALSE)=Results_Updated[[#This Row],[Team1]],Results_Updated[[#This Row],[Team1_Score]],Results_Updated[[#This Row],[Team2_Score]])</f>
        <v>60</v>
      </c>
      <c r="I240" t="str">
        <f>IF(VLOOKUP(Results_Updated[[#This Row],[Home_Team]],Teams_ESPN__2[[Team_Name]:[ABBR]],2,FALSE)=Results_Updated[[#This Row],[Team2]],Results_Updated[[#This Row],[Team2_Score]],Results_Updated[[#This Row],[Team1_Score]])</f>
        <v>56</v>
      </c>
    </row>
    <row r="241" spans="1:9">
      <c r="A241" s="17">
        <v>44980</v>
      </c>
      <c r="B241" t="s">
        <v>374</v>
      </c>
      <c r="C241" t="s">
        <v>179</v>
      </c>
      <c r="D241" t="s">
        <v>374</v>
      </c>
      <c r="E241">
        <v>78</v>
      </c>
      <c r="F241" t="s">
        <v>1042</v>
      </c>
      <c r="G241" t="s">
        <v>830</v>
      </c>
      <c r="H241">
        <f>IF(VLOOKUP(Results_Updated[[#This Row],[Away_Team]],Teams_ESPN__2[[Team_Name]:[ABBR]],2,FALSE)=Results_Updated[[#This Row],[Team1]],Results_Updated[[#This Row],[Team1_Score]],Results_Updated[[#This Row],[Team2_Score]])</f>
        <v>78</v>
      </c>
      <c r="I241" t="str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242" spans="1:9">
      <c r="A242" s="17">
        <v>44980</v>
      </c>
      <c r="B242" t="s">
        <v>377</v>
      </c>
      <c r="C242" t="s">
        <v>205</v>
      </c>
      <c r="D242" t="s">
        <v>901</v>
      </c>
      <c r="E242">
        <v>97</v>
      </c>
      <c r="F242" t="s">
        <v>1053</v>
      </c>
      <c r="G242" t="s">
        <v>782</v>
      </c>
      <c r="H242" t="str">
        <f>IF(VLOOKUP(Results_Updated[[#This Row],[Away_Team]],Teams_ESPN__2[[Team_Name]:[ABBR]],2,FALSE)=Results_Updated[[#This Row],[Team1]],Results_Updated[[#This Row],[Team1_Score]],Results_Updated[[#This Row],[Team2_Score]])</f>
        <v>72</v>
      </c>
      <c r="I242">
        <f>IF(VLOOKUP(Results_Updated[[#This Row],[Home_Team]],Teams_ESPN__2[[Team_Name]:[ABBR]],2,FALSE)=Results_Updated[[#This Row],[Team2]],Results_Updated[[#This Row],[Team2_Score]],Results_Updated[[#This Row],[Team1_Score]])</f>
        <v>97</v>
      </c>
    </row>
    <row r="243" spans="1:9">
      <c r="A243" s="17">
        <v>44980</v>
      </c>
      <c r="B243" t="s">
        <v>206</v>
      </c>
      <c r="C243" t="s">
        <v>185</v>
      </c>
      <c r="D243" t="s">
        <v>902</v>
      </c>
      <c r="E243">
        <v>83</v>
      </c>
      <c r="F243" t="s">
        <v>1033</v>
      </c>
      <c r="G243" t="s">
        <v>916</v>
      </c>
      <c r="H243" t="str">
        <f>IF(VLOOKUP(Results_Updated[[#This Row],[Away_Team]],Teams_ESPN__2[[Team_Name]:[ABBR]],2,FALSE)=Results_Updated[[#This Row],[Team1]],Results_Updated[[#This Row],[Team1_Score]],Results_Updated[[#This Row],[Team2_Score]])</f>
        <v>52</v>
      </c>
      <c r="I243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244" spans="1:9">
      <c r="A244" s="17">
        <v>44980</v>
      </c>
      <c r="B244" t="s">
        <v>316</v>
      </c>
      <c r="C244" t="s">
        <v>269</v>
      </c>
      <c r="D244" t="s">
        <v>848</v>
      </c>
      <c r="E244">
        <v>66</v>
      </c>
      <c r="F244" t="s">
        <v>846</v>
      </c>
      <c r="G244" t="s">
        <v>772</v>
      </c>
      <c r="H244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244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245" spans="1:9">
      <c r="A245" s="17">
        <v>44980</v>
      </c>
      <c r="B245" t="s">
        <v>33</v>
      </c>
      <c r="C245" t="s">
        <v>400</v>
      </c>
      <c r="D245" t="s">
        <v>945</v>
      </c>
      <c r="E245">
        <v>81</v>
      </c>
      <c r="F245" t="s">
        <v>946</v>
      </c>
      <c r="G245" t="s">
        <v>740</v>
      </c>
      <c r="H245">
        <f>IF(VLOOKUP(Results_Updated[[#This Row],[Away_Team]],Teams_ESPN__2[[Team_Name]:[ABBR]],2,FALSE)=Results_Updated[[#This Row],[Team1]],Results_Updated[[#This Row],[Team1_Score]],Results_Updated[[#This Row],[Team2_Score]])</f>
        <v>81</v>
      </c>
      <c r="I245" t="str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246" spans="1:9">
      <c r="A246" s="17">
        <v>44980</v>
      </c>
      <c r="B246" t="s">
        <v>384</v>
      </c>
      <c r="C246" t="s">
        <v>268</v>
      </c>
      <c r="D246" t="s">
        <v>888</v>
      </c>
      <c r="E246">
        <v>75</v>
      </c>
      <c r="F246" t="s">
        <v>847</v>
      </c>
      <c r="G246" t="s">
        <v>830</v>
      </c>
      <c r="H246">
        <f>IF(VLOOKUP(Results_Updated[[#This Row],[Away_Team]],Teams_ESPN__2[[Team_Name]:[ABBR]],2,FALSE)=Results_Updated[[#This Row],[Team1]],Results_Updated[[#This Row],[Team1_Score]],Results_Updated[[#This Row],[Team2_Score]])</f>
        <v>75</v>
      </c>
      <c r="I246" t="str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247" spans="1:9">
      <c r="A247" s="17">
        <v>44980</v>
      </c>
      <c r="B247" t="s">
        <v>227</v>
      </c>
      <c r="C247" t="s">
        <v>253</v>
      </c>
      <c r="D247" t="s">
        <v>860</v>
      </c>
      <c r="E247">
        <v>83</v>
      </c>
      <c r="F247" t="s">
        <v>875</v>
      </c>
      <c r="G247" t="s">
        <v>814</v>
      </c>
      <c r="H247">
        <f>IF(VLOOKUP(Results_Updated[[#This Row],[Away_Team]],Teams_ESPN__2[[Team_Name]:[ABBR]],2,FALSE)=Results_Updated[[#This Row],[Team1]],Results_Updated[[#This Row],[Team1_Score]],Results_Updated[[#This Row],[Team2_Score]])</f>
        <v>83</v>
      </c>
      <c r="I247" t="str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248" spans="1:9">
      <c r="A248" s="17">
        <v>44980</v>
      </c>
      <c r="B248" t="s">
        <v>66</v>
      </c>
      <c r="C248" t="s">
        <v>196</v>
      </c>
      <c r="D248" t="s">
        <v>933</v>
      </c>
      <c r="E248">
        <v>106</v>
      </c>
      <c r="F248" t="s">
        <v>66</v>
      </c>
      <c r="G248" t="s">
        <v>737</v>
      </c>
      <c r="H248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248">
        <f>IF(VLOOKUP(Results_Updated[[#This Row],[Home_Team]],Teams_ESPN__2[[Team_Name]:[ABBR]],2,FALSE)=Results_Updated[[#This Row],[Team2]],Results_Updated[[#This Row],[Team2_Score]],Results_Updated[[#This Row],[Team1_Score]])</f>
        <v>106</v>
      </c>
    </row>
    <row r="249" spans="1:9">
      <c r="A249" s="17">
        <v>44980</v>
      </c>
      <c r="B249" t="s">
        <v>197</v>
      </c>
      <c r="C249" t="s">
        <v>65</v>
      </c>
      <c r="D249" t="s">
        <v>197</v>
      </c>
      <c r="E249">
        <v>87</v>
      </c>
      <c r="F249" t="s">
        <v>1025</v>
      </c>
      <c r="G249" t="s">
        <v>912</v>
      </c>
      <c r="H249">
        <f>IF(VLOOKUP(Results_Updated[[#This Row],[Away_Team]],Teams_ESPN__2[[Team_Name]:[ABBR]],2,FALSE)=Results_Updated[[#This Row],[Team1]],Results_Updated[[#This Row],[Team1_Score]],Results_Updated[[#This Row],[Team2_Score]])</f>
        <v>87</v>
      </c>
      <c r="I249" t="str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250" spans="1:9">
      <c r="A250" s="17">
        <v>44980</v>
      </c>
      <c r="B250" t="s">
        <v>67</v>
      </c>
      <c r="C250" t="s">
        <v>159</v>
      </c>
      <c r="D250" t="s">
        <v>969</v>
      </c>
      <c r="E250">
        <v>55</v>
      </c>
      <c r="F250" t="s">
        <v>1081</v>
      </c>
      <c r="G250" t="s">
        <v>884</v>
      </c>
      <c r="H250" t="str">
        <f>IF(VLOOKUP(Results_Updated[[#This Row],[Away_Team]],Teams_ESPN__2[[Team_Name]:[ABBR]],2,FALSE)=Results_Updated[[#This Row],[Team1]],Results_Updated[[#This Row],[Team1_Score]],Results_Updated[[#This Row],[Team2_Score]])</f>
        <v>49</v>
      </c>
      <c r="I250">
        <f>IF(VLOOKUP(Results_Updated[[#This Row],[Home_Team]],Teams_ESPN__2[[Team_Name]:[ABBR]],2,FALSE)=Results_Updated[[#This Row],[Team2]],Results_Updated[[#This Row],[Team2_Score]],Results_Updated[[#This Row],[Team1_Score]])</f>
        <v>55</v>
      </c>
    </row>
    <row r="251" spans="1:9">
      <c r="A251" s="17">
        <v>44980</v>
      </c>
      <c r="B251" t="s">
        <v>347</v>
      </c>
      <c r="C251" t="s">
        <v>329</v>
      </c>
      <c r="D251" t="s">
        <v>987</v>
      </c>
      <c r="E251">
        <v>75</v>
      </c>
      <c r="F251" t="s">
        <v>937</v>
      </c>
      <c r="G251" t="s">
        <v>697</v>
      </c>
      <c r="H251">
        <f>IF(VLOOKUP(Results_Updated[[#This Row],[Away_Team]],Teams_ESPN__2[[Team_Name]:[ABBR]],2,FALSE)=Results_Updated[[#This Row],[Team1]],Results_Updated[[#This Row],[Team1_Score]],Results_Updated[[#This Row],[Team2_Score]])</f>
        <v>75</v>
      </c>
      <c r="I251" t="str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252" spans="1:9">
      <c r="A252" s="17">
        <v>44980</v>
      </c>
      <c r="B252" t="s">
        <v>261</v>
      </c>
      <c r="C252" t="s">
        <v>238</v>
      </c>
      <c r="D252" t="s">
        <v>980</v>
      </c>
      <c r="E252">
        <v>54</v>
      </c>
      <c r="F252" t="s">
        <v>1082</v>
      </c>
      <c r="G252" t="s">
        <v>1083</v>
      </c>
      <c r="H252" t="str">
        <f>IF(VLOOKUP(Results_Updated[[#This Row],[Away_Team]],Teams_ESPN__2[[Team_Name]:[ABBR]],2,FALSE)=Results_Updated[[#This Row],[Team1]],Results_Updated[[#This Row],[Team1_Score]],Results_Updated[[#This Row],[Team2_Score]])</f>
        <v>44</v>
      </c>
      <c r="I252">
        <f>IF(VLOOKUP(Results_Updated[[#This Row],[Home_Team]],Teams_ESPN__2[[Team_Name]:[ABBR]],2,FALSE)=Results_Updated[[#This Row],[Team2]],Results_Updated[[#This Row],[Team2_Score]],Results_Updated[[#This Row],[Team1_Score]])</f>
        <v>54</v>
      </c>
    </row>
    <row r="253" spans="1:9">
      <c r="A253" s="17">
        <v>44980</v>
      </c>
      <c r="B253" t="s">
        <v>393</v>
      </c>
      <c r="C253" t="s">
        <v>237</v>
      </c>
      <c r="D253" t="s">
        <v>924</v>
      </c>
      <c r="E253">
        <v>70</v>
      </c>
      <c r="F253" t="s">
        <v>921</v>
      </c>
      <c r="G253" t="s">
        <v>697</v>
      </c>
      <c r="H253">
        <f>IF(VLOOKUP(Results_Updated[[#This Row],[Away_Team]],Teams_ESPN__2[[Team_Name]:[ABBR]],2,FALSE)=Results_Updated[[#This Row],[Team1]],Results_Updated[[#This Row],[Team1_Score]],Results_Updated[[#This Row],[Team2_Score]])</f>
        <v>70</v>
      </c>
      <c r="I253" t="str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254" spans="1:9">
      <c r="A254" s="17">
        <v>44980</v>
      </c>
      <c r="B254" t="s">
        <v>262</v>
      </c>
      <c r="C254" t="s">
        <v>350</v>
      </c>
      <c r="D254" t="s">
        <v>981</v>
      </c>
      <c r="E254">
        <v>82</v>
      </c>
      <c r="F254" t="s">
        <v>923</v>
      </c>
      <c r="G254" t="s">
        <v>782</v>
      </c>
      <c r="H254" t="str">
        <f>IF(VLOOKUP(Results_Updated[[#This Row],[Away_Team]],Teams_ESPN__2[[Team_Name]:[ABBR]],2,FALSE)=Results_Updated[[#This Row],[Team1]],Results_Updated[[#This Row],[Team1_Score]],Results_Updated[[#This Row],[Team2_Score]])</f>
        <v>72</v>
      </c>
      <c r="I254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255" spans="1:9">
      <c r="A255" s="17">
        <v>44980</v>
      </c>
      <c r="B255" t="s">
        <v>223</v>
      </c>
      <c r="C255" t="s">
        <v>235</v>
      </c>
      <c r="D255" t="s">
        <v>920</v>
      </c>
      <c r="E255">
        <v>70</v>
      </c>
      <c r="F255" t="s">
        <v>922</v>
      </c>
      <c r="G255" t="s">
        <v>789</v>
      </c>
      <c r="H255" t="str">
        <f>IF(VLOOKUP(Results_Updated[[#This Row],[Away_Team]],Teams_ESPN__2[[Team_Name]:[ABBR]],2,FALSE)=Results_Updated[[#This Row],[Team1]],Results_Updated[[#This Row],[Team1_Score]],Results_Updated[[#This Row],[Team2_Score]])</f>
        <v>54</v>
      </c>
      <c r="I255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256" spans="1:9">
      <c r="A256" s="17">
        <v>44980</v>
      </c>
      <c r="B256" t="s">
        <v>173</v>
      </c>
      <c r="C256" t="s">
        <v>397</v>
      </c>
      <c r="D256" t="s">
        <v>961</v>
      </c>
      <c r="E256">
        <v>75</v>
      </c>
      <c r="F256" t="s">
        <v>726</v>
      </c>
      <c r="G256" t="s">
        <v>708</v>
      </c>
      <c r="H256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256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257" spans="1:9">
      <c r="A257" s="17">
        <v>44980</v>
      </c>
      <c r="B257" t="s">
        <v>144</v>
      </c>
      <c r="C257" t="s">
        <v>398</v>
      </c>
      <c r="D257" t="s">
        <v>960</v>
      </c>
      <c r="E257">
        <v>67</v>
      </c>
      <c r="F257" t="s">
        <v>728</v>
      </c>
      <c r="G257" t="s">
        <v>725</v>
      </c>
      <c r="H257">
        <f>IF(VLOOKUP(Results_Updated[[#This Row],[Away_Team]],Teams_ESPN__2[[Team_Name]:[ABBR]],2,FALSE)=Results_Updated[[#This Row],[Team1]],Results_Updated[[#This Row],[Team1_Score]],Results_Updated[[#This Row],[Team2_Score]])</f>
        <v>67</v>
      </c>
      <c r="I257" t="str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258" spans="1:9">
      <c r="A258" s="17">
        <v>44980</v>
      </c>
      <c r="B258" t="s">
        <v>79</v>
      </c>
      <c r="C258" t="s">
        <v>361</v>
      </c>
      <c r="D258" t="s">
        <v>950</v>
      </c>
      <c r="E258">
        <v>73</v>
      </c>
      <c r="F258" t="s">
        <v>1039</v>
      </c>
      <c r="G258" t="s">
        <v>711</v>
      </c>
      <c r="H258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258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259" spans="1:9">
      <c r="A259" s="17">
        <v>44980</v>
      </c>
      <c r="B259" t="s">
        <v>78</v>
      </c>
      <c r="C259" t="s">
        <v>399</v>
      </c>
      <c r="D259" t="s">
        <v>914</v>
      </c>
      <c r="E259">
        <v>83</v>
      </c>
      <c r="F259" t="s">
        <v>1036</v>
      </c>
      <c r="G259" t="s">
        <v>769</v>
      </c>
      <c r="H259" t="str">
        <f>IF(VLOOKUP(Results_Updated[[#This Row],[Away_Team]],Teams_ESPN__2[[Team_Name]:[ABBR]],2,FALSE)=Results_Updated[[#This Row],[Team1]],Results_Updated[[#This Row],[Team1_Score]],Results_Updated[[#This Row],[Team2_Score]])</f>
        <v>75</v>
      </c>
      <c r="I259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260" spans="1:9">
      <c r="A260" s="17">
        <v>44980</v>
      </c>
      <c r="B260" t="s">
        <v>353</v>
      </c>
      <c r="C260" t="s">
        <v>356</v>
      </c>
      <c r="D260" t="s">
        <v>1038</v>
      </c>
      <c r="E260">
        <v>73</v>
      </c>
      <c r="F260" t="s">
        <v>948</v>
      </c>
      <c r="G260" t="s">
        <v>830</v>
      </c>
      <c r="H260">
        <f>IF(VLOOKUP(Results_Updated[[#This Row],[Away_Team]],Teams_ESPN__2[[Team_Name]:[ABBR]],2,FALSE)=Results_Updated[[#This Row],[Team1]],Results_Updated[[#This Row],[Team1_Score]],Results_Updated[[#This Row],[Team2_Score]])</f>
        <v>73</v>
      </c>
      <c r="I260" t="str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261" spans="1:9">
      <c r="A261" s="17">
        <v>44980</v>
      </c>
      <c r="B261" t="s">
        <v>357</v>
      </c>
      <c r="C261" t="s">
        <v>354</v>
      </c>
      <c r="D261" t="s">
        <v>949</v>
      </c>
      <c r="E261">
        <v>86</v>
      </c>
      <c r="F261" t="s">
        <v>951</v>
      </c>
      <c r="G261" t="s">
        <v>839</v>
      </c>
      <c r="H261" t="str">
        <f>IF(VLOOKUP(Results_Updated[[#This Row],[Away_Team]],Teams_ESPN__2[[Team_Name]:[ABBR]],2,FALSE)=Results_Updated[[#This Row],[Team1]],Results_Updated[[#This Row],[Team1_Score]],Results_Updated[[#This Row],[Team2_Score]])</f>
        <v>81</v>
      </c>
      <c r="I261">
        <f>IF(VLOOKUP(Results_Updated[[#This Row],[Home_Team]],Teams_ESPN__2[[Team_Name]:[ABBR]],2,FALSE)=Results_Updated[[#This Row],[Team2]],Results_Updated[[#This Row],[Team2_Score]],Results_Updated[[#This Row],[Team1_Score]])</f>
        <v>86</v>
      </c>
    </row>
    <row r="262" spans="1:9">
      <c r="A262" s="17">
        <v>44980</v>
      </c>
      <c r="B262" t="s">
        <v>360</v>
      </c>
      <c r="C262" t="s">
        <v>358</v>
      </c>
      <c r="D262" t="s">
        <v>1037</v>
      </c>
      <c r="E262">
        <v>76</v>
      </c>
      <c r="F262" t="s">
        <v>915</v>
      </c>
      <c r="G262" t="s">
        <v>717</v>
      </c>
      <c r="H262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262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263" spans="1:9">
      <c r="A263" s="17">
        <v>44980</v>
      </c>
      <c r="B263" t="s">
        <v>362</v>
      </c>
      <c r="C263" t="s">
        <v>355</v>
      </c>
      <c r="D263" t="s">
        <v>1084</v>
      </c>
      <c r="E263">
        <v>75</v>
      </c>
      <c r="F263" t="s">
        <v>953</v>
      </c>
      <c r="G263" t="s">
        <v>734</v>
      </c>
      <c r="H263" t="str">
        <f>IF(VLOOKUP(Results_Updated[[#This Row],[Away_Team]],Teams_ESPN__2[[Team_Name]:[ABBR]],2,FALSE)=Results_Updated[[#This Row],[Team1]],Results_Updated[[#This Row],[Team1_Score]],Results_Updated[[#This Row],[Team2_Score]])</f>
        <v>48</v>
      </c>
      <c r="I263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264" spans="1:9">
      <c r="A264" s="17">
        <v>44980</v>
      </c>
      <c r="B264" t="s">
        <v>367</v>
      </c>
      <c r="C264" t="s">
        <v>68</v>
      </c>
      <c r="D264" t="s">
        <v>68</v>
      </c>
      <c r="E264">
        <v>85</v>
      </c>
      <c r="F264" t="s">
        <v>970</v>
      </c>
      <c r="G264" t="s">
        <v>703</v>
      </c>
      <c r="H264" t="str">
        <f>IF(VLOOKUP(Results_Updated[[#This Row],[Away_Team]],Teams_ESPN__2[[Team_Name]:[ABBR]],2,FALSE)=Results_Updated[[#This Row],[Team1]],Results_Updated[[#This Row],[Team1_Score]],Results_Updated[[#This Row],[Team2_Score]])</f>
        <v>57</v>
      </c>
      <c r="I264">
        <f>IF(VLOOKUP(Results_Updated[[#This Row],[Home_Team]],Teams_ESPN__2[[Team_Name]:[ABBR]],2,FALSE)=Results_Updated[[#This Row],[Team2]],Results_Updated[[#This Row],[Team2_Score]],Results_Updated[[#This Row],[Team1_Score]])</f>
        <v>85</v>
      </c>
    </row>
    <row r="265" spans="1:9">
      <c r="A265" s="17">
        <v>44980</v>
      </c>
      <c r="B265" t="s">
        <v>200</v>
      </c>
      <c r="C265" t="s">
        <v>117</v>
      </c>
      <c r="D265" t="s">
        <v>957</v>
      </c>
      <c r="E265">
        <v>88</v>
      </c>
      <c r="F265" t="s">
        <v>1044</v>
      </c>
      <c r="G265" t="s">
        <v>839</v>
      </c>
      <c r="H265" t="str">
        <f>IF(VLOOKUP(Results_Updated[[#This Row],[Away_Team]],Teams_ESPN__2[[Team_Name]:[ABBR]],2,FALSE)=Results_Updated[[#This Row],[Team1]],Results_Updated[[#This Row],[Team1_Score]],Results_Updated[[#This Row],[Team2_Score]])</f>
        <v>81</v>
      </c>
      <c r="I265" t="str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266" spans="1:9">
      <c r="A266" s="17">
        <v>44980</v>
      </c>
      <c r="B266" t="s">
        <v>212</v>
      </c>
      <c r="C266" t="s">
        <v>118</v>
      </c>
      <c r="D266" t="s">
        <v>1008</v>
      </c>
      <c r="E266">
        <v>56</v>
      </c>
      <c r="F266" t="s">
        <v>890</v>
      </c>
      <c r="G266" t="s">
        <v>786</v>
      </c>
      <c r="H266" t="str">
        <f>IF(VLOOKUP(Results_Updated[[#This Row],[Away_Team]],Teams_ESPN__2[[Team_Name]:[ABBR]],2,FALSE)=Results_Updated[[#This Row],[Team1]],Results_Updated[[#This Row],[Team1_Score]],Results_Updated[[#This Row],[Team2_Score]])</f>
        <v>45</v>
      </c>
      <c r="I266">
        <f>IF(VLOOKUP(Results_Updated[[#This Row],[Home_Team]],Teams_ESPN__2[[Team_Name]:[ABBR]],2,FALSE)=Results_Updated[[#This Row],[Team2]],Results_Updated[[#This Row],[Team2_Score]],Results_Updated[[#This Row],[Team1_Score]])</f>
        <v>56</v>
      </c>
    </row>
    <row r="267" spans="1:9">
      <c r="A267" s="17">
        <v>44980</v>
      </c>
      <c r="B267" t="s">
        <v>167</v>
      </c>
      <c r="C267" t="s">
        <v>334</v>
      </c>
      <c r="D267" t="s">
        <v>724</v>
      </c>
      <c r="E267">
        <v>81</v>
      </c>
      <c r="F267" t="s">
        <v>723</v>
      </c>
      <c r="G267" t="s">
        <v>769</v>
      </c>
      <c r="H267" t="str">
        <f>IF(VLOOKUP(Results_Updated[[#This Row],[Away_Team]],Teams_ESPN__2[[Team_Name]:[ABBR]],2,FALSE)=Results_Updated[[#This Row],[Team1]],Results_Updated[[#This Row],[Team1_Score]],Results_Updated[[#This Row],[Team2_Score]])</f>
        <v>75</v>
      </c>
      <c r="I267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268" spans="1:9">
      <c r="A268" s="17">
        <v>44980</v>
      </c>
      <c r="B268" t="s">
        <v>89</v>
      </c>
      <c r="C268" t="s">
        <v>106</v>
      </c>
      <c r="D268" t="s">
        <v>1027</v>
      </c>
      <c r="E268">
        <v>88</v>
      </c>
      <c r="F268" t="s">
        <v>971</v>
      </c>
      <c r="G268" t="s">
        <v>912</v>
      </c>
      <c r="H268" t="str">
        <f>IF(VLOOKUP(Results_Updated[[#This Row],[Away_Team]],Teams_ESPN__2[[Team_Name]:[ABBR]],2,FALSE)=Results_Updated[[#This Row],[Team1]],Results_Updated[[#This Row],[Team1_Score]],Results_Updated[[#This Row],[Team2_Score]])</f>
        <v>82</v>
      </c>
      <c r="I268">
        <f>IF(VLOOKUP(Results_Updated[[#This Row],[Home_Team]],Teams_ESPN__2[[Team_Name]:[ABBR]],2,FALSE)=Results_Updated[[#This Row],[Team2]],Results_Updated[[#This Row],[Team2_Score]],Results_Updated[[#This Row],[Team1_Score]])</f>
        <v>88</v>
      </c>
    </row>
    <row r="269" spans="1:9">
      <c r="A269" s="17">
        <v>44980</v>
      </c>
      <c r="B269" t="s">
        <v>88</v>
      </c>
      <c r="C269" t="s">
        <v>162</v>
      </c>
      <c r="D269" t="s">
        <v>984</v>
      </c>
      <c r="E269">
        <v>83</v>
      </c>
      <c r="F269" t="s">
        <v>1028</v>
      </c>
      <c r="G269" t="s">
        <v>711</v>
      </c>
      <c r="H269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269" t="str">
        <f>IF(VLOOKUP(Results_Updated[[#This Row],[Home_Team]],Teams_ESPN__2[[Team_Name]:[ABBR]],2,FALSE)=Results_Updated[[#This Row],[Team2]],Results_Updated[[#This Row],[Team2_Score]],Results_Updated[[#This Row],[Team1_Score]])</f>
        <v>60</v>
      </c>
    </row>
    <row r="270" spans="1:9">
      <c r="A270" s="17">
        <v>44980</v>
      </c>
      <c r="B270" t="s">
        <v>90</v>
      </c>
      <c r="C270" t="s">
        <v>181</v>
      </c>
      <c r="D270" t="s">
        <v>972</v>
      </c>
      <c r="E270">
        <v>85</v>
      </c>
      <c r="F270" t="s">
        <v>985</v>
      </c>
      <c r="G270" t="s">
        <v>796</v>
      </c>
      <c r="H270" t="str">
        <f>IF(VLOOKUP(Results_Updated[[#This Row],[Away_Team]],Teams_ESPN__2[[Team_Name]:[ABBR]],2,FALSE)=Results_Updated[[#This Row],[Team1]],Results_Updated[[#This Row],[Team1_Score]],Results_Updated[[#This Row],[Team2_Score]])</f>
        <v>80</v>
      </c>
      <c r="I270">
        <f>IF(VLOOKUP(Results_Updated[[#This Row],[Home_Team]],Teams_ESPN__2[[Team_Name]:[ABBR]],2,FALSE)=Results_Updated[[#This Row],[Team2]],Results_Updated[[#This Row],[Team2_Score]],Results_Updated[[#This Row],[Team1_Score]])</f>
        <v>85</v>
      </c>
    </row>
    <row r="271" spans="1:9">
      <c r="A271" s="17">
        <v>44980</v>
      </c>
      <c r="B271" t="s">
        <v>182</v>
      </c>
      <c r="C271" t="s">
        <v>211</v>
      </c>
      <c r="D271" t="s">
        <v>784</v>
      </c>
      <c r="E271">
        <v>77</v>
      </c>
      <c r="F271" t="s">
        <v>1029</v>
      </c>
      <c r="G271" t="s">
        <v>750</v>
      </c>
      <c r="H271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271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272" spans="1:9">
      <c r="A272" s="17">
        <v>44980</v>
      </c>
      <c r="B272" t="s">
        <v>32</v>
      </c>
      <c r="C272" t="s">
        <v>401</v>
      </c>
      <c r="D272" t="s">
        <v>944</v>
      </c>
      <c r="E272">
        <v>73</v>
      </c>
      <c r="F272" t="s">
        <v>947</v>
      </c>
      <c r="G272" t="s">
        <v>725</v>
      </c>
      <c r="H272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272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273" spans="1:9">
      <c r="A273" s="17">
        <v>44980</v>
      </c>
      <c r="B273" t="s">
        <v>371</v>
      </c>
      <c r="C273" t="s">
        <v>352</v>
      </c>
      <c r="D273" t="s">
        <v>958</v>
      </c>
      <c r="E273">
        <v>82</v>
      </c>
      <c r="F273" t="s">
        <v>1046</v>
      </c>
      <c r="G273" t="s">
        <v>740</v>
      </c>
      <c r="H273">
        <f>IF(VLOOKUP(Results_Updated[[#This Row],[Away_Team]],Teams_ESPN__2[[Team_Name]:[ABBR]],2,FALSE)=Results_Updated[[#This Row],[Team1]],Results_Updated[[#This Row],[Team1_Score]],Results_Updated[[#This Row],[Team2_Score]])</f>
        <v>82</v>
      </c>
      <c r="I273" t="str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274" spans="1:9">
      <c r="A274" s="17">
        <v>44980</v>
      </c>
      <c r="B274" t="s">
        <v>370</v>
      </c>
      <c r="C274" t="s">
        <v>36</v>
      </c>
      <c r="D274" t="s">
        <v>959</v>
      </c>
      <c r="E274">
        <v>73</v>
      </c>
      <c r="F274" t="s">
        <v>1047</v>
      </c>
      <c r="G274" t="s">
        <v>911</v>
      </c>
      <c r="H274" t="str">
        <f>IF(VLOOKUP(Results_Updated[[#This Row],[Away_Team]],Teams_ESPN__2[[Team_Name]:[ABBR]],2,FALSE)=Results_Updated[[#This Row],[Team1]],Results_Updated[[#This Row],[Team1_Score]],Results_Updated[[#This Row],[Team2_Score]])</f>
        <v>50</v>
      </c>
      <c r="I274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275" spans="1:9">
      <c r="A275" s="17">
        <v>44980</v>
      </c>
      <c r="B275" t="s">
        <v>96</v>
      </c>
      <c r="C275" t="s">
        <v>92</v>
      </c>
      <c r="D275" t="s">
        <v>995</v>
      </c>
      <c r="E275">
        <v>79</v>
      </c>
      <c r="F275" t="s">
        <v>988</v>
      </c>
      <c r="G275" t="s">
        <v>805</v>
      </c>
      <c r="H275">
        <f>IF(VLOOKUP(Results_Updated[[#This Row],[Away_Team]],Teams_ESPN__2[[Team_Name]:[ABBR]],2,FALSE)=Results_Updated[[#This Row],[Team1]],Results_Updated[[#This Row],[Team1_Score]],Results_Updated[[#This Row],[Team2_Score]])</f>
        <v>79</v>
      </c>
      <c r="I275" t="str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276" spans="1:9">
      <c r="A276" s="17">
        <v>44980</v>
      </c>
      <c r="B276" t="s">
        <v>87</v>
      </c>
      <c r="C276" t="s">
        <v>180</v>
      </c>
      <c r="D276" t="s">
        <v>1002</v>
      </c>
      <c r="E276">
        <v>84</v>
      </c>
      <c r="F276" t="s">
        <v>1006</v>
      </c>
      <c r="G276" t="s">
        <v>796</v>
      </c>
      <c r="H276">
        <f>IF(VLOOKUP(Results_Updated[[#This Row],[Away_Team]],Teams_ESPN__2[[Team_Name]:[ABBR]],2,FALSE)=Results_Updated[[#This Row],[Team1]],Results_Updated[[#This Row],[Team1_Score]],Results_Updated[[#This Row],[Team2_Score]])</f>
        <v>84</v>
      </c>
      <c r="I276" t="str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277" spans="1:9">
      <c r="A277" s="17">
        <v>44980</v>
      </c>
      <c r="B277" t="s">
        <v>105</v>
      </c>
      <c r="C277" t="s">
        <v>161</v>
      </c>
      <c r="D277" t="s">
        <v>1007</v>
      </c>
      <c r="E277">
        <v>71</v>
      </c>
      <c r="F277" t="s">
        <v>1001</v>
      </c>
      <c r="G277" t="s">
        <v>737</v>
      </c>
      <c r="H277">
        <f>IF(VLOOKUP(Results_Updated[[#This Row],[Away_Team]],Teams_ESPN__2[[Team_Name]:[ABBR]],2,FALSE)=Results_Updated[[#This Row],[Team1]],Results_Updated[[#This Row],[Team1_Score]],Results_Updated[[#This Row],[Team2_Score]])</f>
        <v>71</v>
      </c>
      <c r="I277" t="str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278" spans="1:9">
      <c r="A278" s="17">
        <v>44980</v>
      </c>
      <c r="B278" t="s">
        <v>234</v>
      </c>
      <c r="C278" t="s">
        <v>391</v>
      </c>
      <c r="D278" t="s">
        <v>870</v>
      </c>
      <c r="E278">
        <v>58</v>
      </c>
      <c r="F278" t="s">
        <v>887</v>
      </c>
      <c r="G278" t="s">
        <v>786</v>
      </c>
      <c r="H278">
        <f>IF(VLOOKUP(Results_Updated[[#This Row],[Away_Team]],Teams_ESPN__2[[Team_Name]:[ABBR]],2,FALSE)=Results_Updated[[#This Row],[Team1]],Results_Updated[[#This Row],[Team1_Score]],Results_Updated[[#This Row],[Team2_Score]])</f>
        <v>58</v>
      </c>
      <c r="I278" t="str">
        <f>IF(VLOOKUP(Results_Updated[[#This Row],[Home_Team]],Teams_ESPN__2[[Team_Name]:[ABBR]],2,FALSE)=Results_Updated[[#This Row],[Team2]],Results_Updated[[#This Row],[Team2_Score]],Results_Updated[[#This Row],[Team1_Score]])</f>
        <v>45</v>
      </c>
    </row>
    <row r="279" spans="1:9">
      <c r="A279" s="17">
        <v>44980</v>
      </c>
      <c r="B279" t="s">
        <v>137</v>
      </c>
      <c r="C279" t="s">
        <v>163</v>
      </c>
      <c r="D279" t="s">
        <v>1009</v>
      </c>
      <c r="E279">
        <v>86</v>
      </c>
      <c r="F279" t="s">
        <v>956</v>
      </c>
      <c r="G279" t="s">
        <v>746</v>
      </c>
      <c r="H279">
        <f>IF(VLOOKUP(Results_Updated[[#This Row],[Away_Team]],Teams_ESPN__2[[Team_Name]:[ABBR]],2,FALSE)=Results_Updated[[#This Row],[Team1]],Results_Updated[[#This Row],[Team1_Score]],Results_Updated[[#This Row],[Team2_Score]])</f>
        <v>86</v>
      </c>
      <c r="I279" t="str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280" spans="1:9">
      <c r="A280" s="17">
        <v>44980</v>
      </c>
      <c r="B280" t="s">
        <v>113</v>
      </c>
      <c r="C280" t="s">
        <v>91</v>
      </c>
      <c r="D280" t="s">
        <v>992</v>
      </c>
      <c r="E280">
        <v>82</v>
      </c>
      <c r="F280" t="s">
        <v>990</v>
      </c>
      <c r="G280" t="s">
        <v>872</v>
      </c>
      <c r="H280">
        <f>IF(VLOOKUP(Results_Updated[[#This Row],[Away_Team]],Teams_ESPN__2[[Team_Name]:[ABBR]],2,FALSE)=Results_Updated[[#This Row],[Team1]],Results_Updated[[#This Row],[Team1_Score]],Results_Updated[[#This Row],[Team2_Score]])</f>
        <v>82</v>
      </c>
      <c r="I280" t="str">
        <f>IF(VLOOKUP(Results_Updated[[#This Row],[Home_Team]],Teams_ESPN__2[[Team_Name]:[ABBR]],2,FALSE)=Results_Updated[[#This Row],[Team2]],Results_Updated[[#This Row],[Team2_Score]],Results_Updated[[#This Row],[Team1_Score]])</f>
        <v>79</v>
      </c>
    </row>
    <row r="281" spans="1:9">
      <c r="A281" s="17">
        <v>44980</v>
      </c>
      <c r="B281" t="s">
        <v>143</v>
      </c>
      <c r="C281" t="s">
        <v>171</v>
      </c>
      <c r="D281" t="s">
        <v>1048</v>
      </c>
      <c r="E281">
        <v>96</v>
      </c>
      <c r="F281" t="s">
        <v>729</v>
      </c>
      <c r="G281" t="s">
        <v>1085</v>
      </c>
      <c r="H281" t="str">
        <f>IF(VLOOKUP(Results_Updated[[#This Row],[Away_Team]],Teams_ESPN__2[[Team_Name]:[ABBR]],2,FALSE)=Results_Updated[[#This Row],[Team1]],Results_Updated[[#This Row],[Team1_Score]],Results_Updated[[#This Row],[Team2_Score]])</f>
        <v>94</v>
      </c>
      <c r="I281">
        <f>IF(VLOOKUP(Results_Updated[[#This Row],[Home_Team]],Teams_ESPN__2[[Team_Name]:[ABBR]],2,FALSE)=Results_Updated[[#This Row],[Team2]],Results_Updated[[#This Row],[Team2_Score]],Results_Updated[[#This Row],[Team1_Score]])</f>
        <v>96</v>
      </c>
    </row>
    <row r="282" spans="1:9">
      <c r="A282" s="17">
        <v>44980</v>
      </c>
      <c r="B282" t="s">
        <v>102</v>
      </c>
      <c r="C282" t="s">
        <v>160</v>
      </c>
      <c r="D282" t="s">
        <v>1043</v>
      </c>
      <c r="E282">
        <v>76</v>
      </c>
      <c r="F282" t="s">
        <v>966</v>
      </c>
      <c r="G282" t="s">
        <v>737</v>
      </c>
      <c r="H282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282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283" spans="1:9">
      <c r="A283" s="17">
        <v>44980</v>
      </c>
      <c r="B283" t="s">
        <v>207</v>
      </c>
      <c r="C283" t="s">
        <v>260</v>
      </c>
      <c r="D283" t="s">
        <v>207</v>
      </c>
      <c r="E283">
        <v>84</v>
      </c>
      <c r="F283" t="s">
        <v>842</v>
      </c>
      <c r="G283" t="s">
        <v>764</v>
      </c>
      <c r="H283">
        <f>IF(VLOOKUP(Results_Updated[[#This Row],[Away_Team]],Teams_ESPN__2[[Team_Name]:[ABBR]],2,FALSE)=Results_Updated[[#This Row],[Team1]],Results_Updated[[#This Row],[Team1_Score]],Results_Updated[[#This Row],[Team2_Score]])</f>
        <v>84</v>
      </c>
      <c r="I283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284" spans="1:9">
      <c r="A284" s="17">
        <v>44980</v>
      </c>
      <c r="B284" t="s">
        <v>178</v>
      </c>
      <c r="C284" t="s">
        <v>256</v>
      </c>
      <c r="D284" t="s">
        <v>886</v>
      </c>
      <c r="E284">
        <v>65</v>
      </c>
      <c r="F284" t="s">
        <v>999</v>
      </c>
      <c r="G284" t="s">
        <v>700</v>
      </c>
      <c r="H284">
        <f>IF(VLOOKUP(Results_Updated[[#This Row],[Away_Team]],Teams_ESPN__2[[Team_Name]:[ABBR]],2,FALSE)=Results_Updated[[#This Row],[Team1]],Results_Updated[[#This Row],[Team1_Score]],Results_Updated[[#This Row],[Team2_Score]])</f>
        <v>65</v>
      </c>
      <c r="I284" t="str">
        <f>IF(VLOOKUP(Results_Updated[[#This Row],[Home_Team]],Teams_ESPN__2[[Team_Name]:[ABBR]],2,FALSE)=Results_Updated[[#This Row],[Team2]],Results_Updated[[#This Row],[Team2_Score]],Results_Updated[[#This Row],[Team1_Score]])</f>
        <v>56</v>
      </c>
    </row>
    <row r="285" spans="1:9">
      <c r="A285" s="17">
        <v>44980</v>
      </c>
      <c r="B285" t="s">
        <v>95</v>
      </c>
      <c r="C285" t="s">
        <v>94</v>
      </c>
      <c r="D285" t="s">
        <v>991</v>
      </c>
      <c r="E285">
        <v>88</v>
      </c>
      <c r="F285" t="s">
        <v>964</v>
      </c>
      <c r="G285" t="s">
        <v>912</v>
      </c>
      <c r="H285">
        <f>IF(VLOOKUP(Results_Updated[[#This Row],[Away_Team]],Teams_ESPN__2[[Team_Name]:[ABBR]],2,FALSE)=Results_Updated[[#This Row],[Team1]],Results_Updated[[#This Row],[Team1_Score]],Results_Updated[[#This Row],[Team2_Score]])</f>
        <v>88</v>
      </c>
      <c r="I285" t="str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286" spans="1:9">
      <c r="A286" s="17">
        <v>44980</v>
      </c>
      <c r="B286" t="s">
        <v>372</v>
      </c>
      <c r="C286" t="s">
        <v>98</v>
      </c>
      <c r="D286" t="s">
        <v>994</v>
      </c>
      <c r="E286">
        <v>105</v>
      </c>
      <c r="F286" t="s">
        <v>989</v>
      </c>
      <c r="G286" t="s">
        <v>1086</v>
      </c>
      <c r="H286" t="str">
        <f>IF(VLOOKUP(Results_Updated[[#This Row],[Away_Team]],Teams_ESPN__2[[Team_Name]:[ABBR]],2,FALSE)=Results_Updated[[#This Row],[Team1]],Results_Updated[[#This Row],[Team1_Score]],Results_Updated[[#This Row],[Team2_Score]])</f>
        <v>102</v>
      </c>
      <c r="I286">
        <f>IF(VLOOKUP(Results_Updated[[#This Row],[Home_Team]],Teams_ESPN__2[[Team_Name]:[ABBR]],2,FALSE)=Results_Updated[[#This Row],[Team2]],Results_Updated[[#This Row],[Team2_Score]],Results_Updated[[#This Row],[Team1_Score]])</f>
        <v>105</v>
      </c>
    </row>
    <row r="287" spans="1:9">
      <c r="A287" s="17">
        <v>44980</v>
      </c>
      <c r="B287" t="s">
        <v>201</v>
      </c>
      <c r="C287" t="s">
        <v>203</v>
      </c>
      <c r="D287" t="s">
        <v>833</v>
      </c>
      <c r="E287">
        <v>60</v>
      </c>
      <c r="F287" t="s">
        <v>840</v>
      </c>
      <c r="G287" t="s">
        <v>700</v>
      </c>
      <c r="H287" t="str">
        <f>IF(VLOOKUP(Results_Updated[[#This Row],[Away_Team]],Teams_ESPN__2[[Team_Name]:[ABBR]],2,FALSE)=Results_Updated[[#This Row],[Team1]],Results_Updated[[#This Row],[Team1_Score]],Results_Updated[[#This Row],[Team2_Score]])</f>
        <v>56</v>
      </c>
      <c r="I287">
        <f>IF(VLOOKUP(Results_Updated[[#This Row],[Home_Team]],Teams_ESPN__2[[Team_Name]:[ABBR]],2,FALSE)=Results_Updated[[#This Row],[Team2]],Results_Updated[[#This Row],[Team2_Score]],Results_Updated[[#This Row],[Team1_Score]])</f>
        <v>60</v>
      </c>
    </row>
    <row r="288" spans="1:9">
      <c r="A288" s="17">
        <v>44980</v>
      </c>
      <c r="B288" t="s">
        <v>190</v>
      </c>
      <c r="C288" t="s">
        <v>189</v>
      </c>
      <c r="D288" t="s">
        <v>825</v>
      </c>
      <c r="E288">
        <v>65</v>
      </c>
      <c r="F288" t="s">
        <v>832</v>
      </c>
      <c r="G288" t="s">
        <v>803</v>
      </c>
      <c r="H288" t="str">
        <f>IF(VLOOKUP(Results_Updated[[#This Row],[Away_Team]],Teams_ESPN__2[[Team_Name]:[ABBR]],2,FALSE)=Results_Updated[[#This Row],[Team1]],Results_Updated[[#This Row],[Team1_Score]],Results_Updated[[#This Row],[Team2_Score]])</f>
        <v>55</v>
      </c>
      <c r="I288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289" spans="1:9">
      <c r="A289" s="17">
        <v>44980</v>
      </c>
      <c r="B289" t="s">
        <v>83</v>
      </c>
      <c r="C289" t="s">
        <v>202</v>
      </c>
      <c r="D289" t="s">
        <v>834</v>
      </c>
      <c r="E289">
        <v>89</v>
      </c>
      <c r="F289" t="s">
        <v>821</v>
      </c>
      <c r="G289" t="s">
        <v>912</v>
      </c>
      <c r="H289">
        <f>IF(VLOOKUP(Results_Updated[[#This Row],[Away_Team]],Teams_ESPN__2[[Team_Name]:[ABBR]],2,FALSE)=Results_Updated[[#This Row],[Team1]],Results_Updated[[#This Row],[Team1_Score]],Results_Updated[[#This Row],[Team2_Score]])</f>
        <v>89</v>
      </c>
      <c r="I289" t="str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290" spans="1:9">
      <c r="A290" s="17">
        <v>44980</v>
      </c>
      <c r="B290" t="s">
        <v>172</v>
      </c>
      <c r="C290" t="s">
        <v>168</v>
      </c>
      <c r="D290" t="s">
        <v>1049</v>
      </c>
      <c r="E290">
        <v>76</v>
      </c>
      <c r="F290" t="s">
        <v>727</v>
      </c>
      <c r="G290" t="s">
        <v>764</v>
      </c>
      <c r="H290">
        <f>IF(VLOOKUP(Results_Updated[[#This Row],[Away_Team]],Teams_ESPN__2[[Team_Name]:[ABBR]],2,FALSE)=Results_Updated[[#This Row],[Team1]],Results_Updated[[#This Row],[Team1_Score]],Results_Updated[[#This Row],[Team2_Score]])</f>
        <v>76</v>
      </c>
      <c r="I290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291" spans="1:9">
      <c r="A291" s="17">
        <v>44980</v>
      </c>
      <c r="B291" t="s">
        <v>141</v>
      </c>
      <c r="C291" t="s">
        <v>184</v>
      </c>
      <c r="D291" t="s">
        <v>1052</v>
      </c>
      <c r="E291">
        <v>91</v>
      </c>
      <c r="F291" t="s">
        <v>1060</v>
      </c>
      <c r="G291" t="s">
        <v>912</v>
      </c>
      <c r="H291" t="str">
        <f>IF(VLOOKUP(Results_Updated[[#This Row],[Away_Team]],Teams_ESPN__2[[Team_Name]:[ABBR]],2,FALSE)=Results_Updated[[#This Row],[Team1]],Results_Updated[[#This Row],[Team1_Score]],Results_Updated[[#This Row],[Team2_Score]])</f>
        <v>82</v>
      </c>
      <c r="I291">
        <f>IF(VLOOKUP(Results_Updated[[#This Row],[Home_Team]],Teams_ESPN__2[[Team_Name]:[ABBR]],2,FALSE)=Results_Updated[[#This Row],[Team2]],Results_Updated[[#This Row],[Team2_Score]],Results_Updated[[#This Row],[Team1_Score]])</f>
        <v>91</v>
      </c>
    </row>
    <row r="292" spans="1:9">
      <c r="A292" s="17">
        <v>44980</v>
      </c>
      <c r="B292" t="s">
        <v>147</v>
      </c>
      <c r="C292" t="s">
        <v>214</v>
      </c>
      <c r="D292" t="s">
        <v>1055</v>
      </c>
      <c r="E292">
        <v>78</v>
      </c>
      <c r="F292" t="s">
        <v>1040</v>
      </c>
      <c r="G292" t="s">
        <v>862</v>
      </c>
      <c r="H292" t="str">
        <f>IF(VLOOKUP(Results_Updated[[#This Row],[Away_Team]],Teams_ESPN__2[[Team_Name]:[ABBR]],2,FALSE)=Results_Updated[[#This Row],[Team1]],Results_Updated[[#This Row],[Team1_Score]],Results_Updated[[#This Row],[Team2_Score]])</f>
        <v>73</v>
      </c>
      <c r="I292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293" spans="1:9">
      <c r="A293" s="17">
        <v>44980</v>
      </c>
      <c r="B293" t="s">
        <v>213</v>
      </c>
      <c r="C293" t="s">
        <v>216</v>
      </c>
      <c r="D293" t="s">
        <v>1041</v>
      </c>
      <c r="E293">
        <v>75</v>
      </c>
      <c r="F293" t="s">
        <v>983</v>
      </c>
      <c r="G293" t="s">
        <v>708</v>
      </c>
      <c r="H293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293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294" spans="1:9">
      <c r="A294" s="17">
        <v>44980</v>
      </c>
      <c r="B294" t="s">
        <v>148</v>
      </c>
      <c r="C294" t="s">
        <v>380</v>
      </c>
      <c r="D294" t="s">
        <v>1056</v>
      </c>
      <c r="E294">
        <v>99</v>
      </c>
      <c r="F294" t="s">
        <v>1058</v>
      </c>
      <c r="G294" t="s">
        <v>1026</v>
      </c>
      <c r="H294">
        <f>IF(VLOOKUP(Results_Updated[[#This Row],[Away_Team]],Teams_ESPN__2[[Team_Name]:[ABBR]],2,FALSE)=Results_Updated[[#This Row],[Team1]],Results_Updated[[#This Row],[Team1_Score]],Results_Updated[[#This Row],[Team2_Score]])</f>
        <v>99</v>
      </c>
      <c r="I294" t="str">
        <f>IF(VLOOKUP(Results_Updated[[#This Row],[Home_Team]],Teams_ESPN__2[[Team_Name]:[ABBR]],2,FALSE)=Results_Updated[[#This Row],[Team2]],Results_Updated[[#This Row],[Team2_Score]],Results_Updated[[#This Row],[Team1_Score]])</f>
        <v>91</v>
      </c>
    </row>
    <row r="295" spans="1:9">
      <c r="A295" s="17">
        <v>44980</v>
      </c>
      <c r="B295" t="s">
        <v>259</v>
      </c>
      <c r="C295" t="s">
        <v>218</v>
      </c>
      <c r="D295" t="s">
        <v>998</v>
      </c>
      <c r="E295">
        <v>67</v>
      </c>
      <c r="F295" t="s">
        <v>885</v>
      </c>
      <c r="G295" t="s">
        <v>697</v>
      </c>
      <c r="H295">
        <f>IF(VLOOKUP(Results_Updated[[#This Row],[Away_Team]],Teams_ESPN__2[[Team_Name]:[ABBR]],2,FALSE)=Results_Updated[[#This Row],[Team1]],Results_Updated[[#This Row],[Team1_Score]],Results_Updated[[#This Row],[Team2_Score]])</f>
        <v>67</v>
      </c>
      <c r="I295" t="str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296" spans="1:9">
      <c r="A296" s="17">
        <v>44980</v>
      </c>
      <c r="B296" t="s">
        <v>142</v>
      </c>
      <c r="C296" t="s">
        <v>187</v>
      </c>
      <c r="D296" t="s">
        <v>1054</v>
      </c>
      <c r="E296">
        <v>92</v>
      </c>
      <c r="F296" t="s">
        <v>1034</v>
      </c>
      <c r="G296" t="s">
        <v>823</v>
      </c>
      <c r="H296" t="str">
        <f>IF(VLOOKUP(Results_Updated[[#This Row],[Away_Team]],Teams_ESPN__2[[Team_Name]:[ABBR]],2,FALSE)=Results_Updated[[#This Row],[Team1]],Results_Updated[[#This Row],[Team1_Score]],Results_Updated[[#This Row],[Team2_Score]])</f>
        <v>89</v>
      </c>
      <c r="I296">
        <f>IF(VLOOKUP(Results_Updated[[#This Row],[Home_Team]],Teams_ESPN__2[[Team_Name]:[ABBR]],2,FALSE)=Results_Updated[[#This Row],[Team2]],Results_Updated[[#This Row],[Team2_Score]],Results_Updated[[#This Row],[Team1_Score]])</f>
        <v>92</v>
      </c>
    </row>
    <row r="297" spans="1:9">
      <c r="A297" s="17">
        <v>44980</v>
      </c>
      <c r="B297" t="s">
        <v>82</v>
      </c>
      <c r="C297" t="s">
        <v>81</v>
      </c>
      <c r="D297" t="s">
        <v>1087</v>
      </c>
      <c r="E297">
        <v>54</v>
      </c>
      <c r="F297" t="s">
        <v>1057</v>
      </c>
      <c r="G297" t="s">
        <v>916</v>
      </c>
      <c r="H297">
        <f>IF(VLOOKUP(Results_Updated[[#This Row],[Away_Team]],Teams_ESPN__2[[Team_Name]:[ABBR]],2,FALSE)=Results_Updated[[#This Row],[Team1]],Results_Updated[[#This Row],[Team1_Score]],Results_Updated[[#This Row],[Team2_Score]])</f>
        <v>54</v>
      </c>
      <c r="I297" t="str">
        <f>IF(VLOOKUP(Results_Updated[[#This Row],[Home_Team]],Teams_ESPN__2[[Team_Name]:[ABBR]],2,FALSE)=Results_Updated[[#This Row],[Team2]],Results_Updated[[#This Row],[Team2_Score]],Results_Updated[[#This Row],[Team1_Score]])</f>
        <v>52</v>
      </c>
    </row>
    <row r="298" spans="1:9">
      <c r="A298" s="17">
        <v>44979</v>
      </c>
      <c r="B298" t="s">
        <v>176</v>
      </c>
      <c r="C298" t="s">
        <v>252</v>
      </c>
      <c r="D298" t="s">
        <v>891</v>
      </c>
      <c r="E298">
        <v>89</v>
      </c>
      <c r="F298" t="s">
        <v>876</v>
      </c>
      <c r="G298" t="s">
        <v>720</v>
      </c>
      <c r="H298" t="str">
        <f>IF(VLOOKUP(Results_Updated[[#This Row],[Away_Team]],Teams_ESPN__2[[Team_Name]:[ABBR]],2,FALSE)=Results_Updated[[#This Row],[Team1]],Results_Updated[[#This Row],[Team1_Score]],Results_Updated[[#This Row],[Team2_Score]])</f>
        <v>59</v>
      </c>
      <c r="I298">
        <f>IF(VLOOKUP(Results_Updated[[#This Row],[Home_Team]],Teams_ESPN__2[[Team_Name]:[ABBR]],2,FALSE)=Results_Updated[[#This Row],[Team2]],Results_Updated[[#This Row],[Team2_Score]],Results_Updated[[#This Row],[Team1_Score]])</f>
        <v>89</v>
      </c>
    </row>
    <row r="299" spans="1:9">
      <c r="A299" s="17">
        <v>44979</v>
      </c>
      <c r="B299" t="s">
        <v>121</v>
      </c>
      <c r="C299" t="s">
        <v>39</v>
      </c>
      <c r="D299" t="s">
        <v>893</v>
      </c>
      <c r="E299">
        <v>78</v>
      </c>
      <c r="F299" t="s">
        <v>793</v>
      </c>
      <c r="G299" t="s">
        <v>746</v>
      </c>
      <c r="H299">
        <f>IF(VLOOKUP(Results_Updated[[#This Row],[Away_Team]],Teams_ESPN__2[[Team_Name]:[ABBR]],2,FALSE)=Results_Updated[[#This Row],[Team1]],Results_Updated[[#This Row],[Team1_Score]],Results_Updated[[#This Row],[Team2_Score]])</f>
        <v>78</v>
      </c>
      <c r="I299" t="str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300" spans="1:9">
      <c r="A300" s="17">
        <v>44979</v>
      </c>
      <c r="B300" t="s">
        <v>406</v>
      </c>
      <c r="C300" t="s">
        <v>340</v>
      </c>
      <c r="D300" t="s">
        <v>747</v>
      </c>
      <c r="E300">
        <v>63</v>
      </c>
      <c r="F300" t="s">
        <v>704</v>
      </c>
      <c r="G300" t="s">
        <v>734</v>
      </c>
      <c r="H300" t="str">
        <f>IF(VLOOKUP(Results_Updated[[#This Row],[Away_Team]],Teams_ESPN__2[[Team_Name]:[ABBR]],2,FALSE)=Results_Updated[[#This Row],[Team1]],Results_Updated[[#This Row],[Team1_Score]],Results_Updated[[#This Row],[Team2_Score]])</f>
        <v>48</v>
      </c>
      <c r="I300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301" spans="1:9">
      <c r="A301" s="17">
        <v>44979</v>
      </c>
      <c r="B301" t="s">
        <v>337</v>
      </c>
      <c r="C301" t="s">
        <v>220</v>
      </c>
      <c r="D301" t="s">
        <v>906</v>
      </c>
      <c r="E301">
        <v>87</v>
      </c>
      <c r="F301" t="s">
        <v>843</v>
      </c>
      <c r="G301" t="s">
        <v>717</v>
      </c>
      <c r="H301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301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302" spans="1:9">
      <c r="A302" s="17">
        <v>44979</v>
      </c>
      <c r="B302" t="s">
        <v>115</v>
      </c>
      <c r="C302" t="s">
        <v>364</v>
      </c>
      <c r="D302" t="s">
        <v>731</v>
      </c>
      <c r="E302">
        <v>63</v>
      </c>
      <c r="F302" t="s">
        <v>1068</v>
      </c>
      <c r="G302" t="s">
        <v>714</v>
      </c>
      <c r="H302">
        <f>IF(VLOOKUP(Results_Updated[[#This Row],[Away_Team]],Teams_ESPN__2[[Team_Name]:[ABBR]],2,FALSE)=Results_Updated[[#This Row],[Team1]],Results_Updated[[#This Row],[Team1_Score]],Results_Updated[[#This Row],[Team2_Score]])</f>
        <v>63</v>
      </c>
      <c r="I302" t="str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303" spans="1:9">
      <c r="A303" s="17">
        <v>44979</v>
      </c>
      <c r="B303" t="s">
        <v>387</v>
      </c>
      <c r="C303" t="s">
        <v>309</v>
      </c>
      <c r="D303" t="s">
        <v>917</v>
      </c>
      <c r="E303">
        <v>73</v>
      </c>
      <c r="F303" t="s">
        <v>926</v>
      </c>
      <c r="G303" t="s">
        <v>743</v>
      </c>
      <c r="H303">
        <f>IF(VLOOKUP(Results_Updated[[#This Row],[Away_Team]],Teams_ESPN__2[[Team_Name]:[ABBR]],2,FALSE)=Results_Updated[[#This Row],[Team1]],Results_Updated[[#This Row],[Team1_Score]],Results_Updated[[#This Row],[Team2_Score]])</f>
        <v>73</v>
      </c>
      <c r="I303" t="str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304" spans="1:9">
      <c r="A304" s="17">
        <v>44979</v>
      </c>
      <c r="B304" t="s">
        <v>232</v>
      </c>
      <c r="C304" t="s">
        <v>312</v>
      </c>
      <c r="D304" t="s">
        <v>1000</v>
      </c>
      <c r="E304">
        <v>75</v>
      </c>
      <c r="F304" t="s">
        <v>312</v>
      </c>
      <c r="G304" t="s">
        <v>740</v>
      </c>
      <c r="H304">
        <f>IF(VLOOKUP(Results_Updated[[#This Row],[Away_Team]],Teams_ESPN__2[[Team_Name]:[ABBR]],2,FALSE)=Results_Updated[[#This Row],[Team1]],Results_Updated[[#This Row],[Team1_Score]],Results_Updated[[#This Row],[Team2_Score]])</f>
        <v>75</v>
      </c>
      <c r="I304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305" spans="1:9">
      <c r="A305" s="17">
        <v>44979</v>
      </c>
      <c r="B305" t="s">
        <v>120</v>
      </c>
      <c r="C305" t="s">
        <v>298</v>
      </c>
      <c r="D305" t="s">
        <v>986</v>
      </c>
      <c r="E305">
        <v>80</v>
      </c>
      <c r="F305" t="s">
        <v>975</v>
      </c>
      <c r="G305" t="s">
        <v>772</v>
      </c>
      <c r="H305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305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306" spans="1:9">
      <c r="A306" s="17">
        <v>44979</v>
      </c>
      <c r="B306" t="s">
        <v>314</v>
      </c>
      <c r="C306" t="s">
        <v>154</v>
      </c>
      <c r="D306" t="s">
        <v>918</v>
      </c>
      <c r="E306">
        <v>78</v>
      </c>
      <c r="F306" t="s">
        <v>719</v>
      </c>
      <c r="G306" t="s">
        <v>772</v>
      </c>
      <c r="H306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306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307" spans="1:9">
      <c r="A307" s="17">
        <v>44979</v>
      </c>
      <c r="B307" t="s">
        <v>251</v>
      </c>
      <c r="C307" t="s">
        <v>228</v>
      </c>
      <c r="D307" t="s">
        <v>861</v>
      </c>
      <c r="E307">
        <v>88</v>
      </c>
      <c r="F307" t="s">
        <v>1088</v>
      </c>
      <c r="G307" t="s">
        <v>775</v>
      </c>
      <c r="H307" t="str">
        <f>IF(VLOOKUP(Results_Updated[[#This Row],[Away_Team]],Teams_ESPN__2[[Team_Name]:[ABBR]],2,FALSE)=Results_Updated[[#This Row],[Team1]],Results_Updated[[#This Row],[Team1_Score]],Results_Updated[[#This Row],[Team2_Score]])</f>
        <v>83</v>
      </c>
      <c r="I307">
        <f>IF(VLOOKUP(Results_Updated[[#This Row],[Home_Team]],Teams_ESPN__2[[Team_Name]:[ABBR]],2,FALSE)=Results_Updated[[#This Row],[Team2]],Results_Updated[[#This Row],[Team2_Score]],Results_Updated[[#This Row],[Team1_Score]])</f>
        <v>88</v>
      </c>
    </row>
    <row r="308" spans="1:9">
      <c r="A308" s="17">
        <v>44979</v>
      </c>
      <c r="B308" t="s">
        <v>306</v>
      </c>
      <c r="C308" t="s">
        <v>300</v>
      </c>
      <c r="D308" t="s">
        <v>1019</v>
      </c>
      <c r="E308">
        <v>82</v>
      </c>
      <c r="F308" t="s">
        <v>300</v>
      </c>
      <c r="G308" t="s">
        <v>769</v>
      </c>
      <c r="H308">
        <f>IF(VLOOKUP(Results_Updated[[#This Row],[Away_Team]],Teams_ESPN__2[[Team_Name]:[ABBR]],2,FALSE)=Results_Updated[[#This Row],[Team1]],Results_Updated[[#This Row],[Team1_Score]],Results_Updated[[#This Row],[Team2_Score]])</f>
        <v>82</v>
      </c>
      <c r="I308" t="str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309" spans="1:9">
      <c r="A309" s="17">
        <v>44979</v>
      </c>
      <c r="B309" t="s">
        <v>424</v>
      </c>
      <c r="C309" t="s">
        <v>153</v>
      </c>
      <c r="D309" t="s">
        <v>967</v>
      </c>
      <c r="E309">
        <v>73</v>
      </c>
      <c r="F309" t="s">
        <v>925</v>
      </c>
      <c r="G309" t="s">
        <v>717</v>
      </c>
      <c r="H309">
        <f>IF(VLOOKUP(Results_Updated[[#This Row],[Away_Team]],Teams_ESPN__2[[Team_Name]:[ABBR]],2,FALSE)=Results_Updated[[#This Row],[Team1]],Results_Updated[[#This Row],[Team1_Score]],Results_Updated[[#This Row],[Team2_Score]])</f>
        <v>73</v>
      </c>
      <c r="I309" t="str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310" spans="1:9">
      <c r="A310" s="17">
        <v>44979</v>
      </c>
      <c r="B310" t="s">
        <v>307</v>
      </c>
      <c r="C310" t="s">
        <v>308</v>
      </c>
      <c r="D310" t="s">
        <v>721</v>
      </c>
      <c r="E310">
        <v>90</v>
      </c>
      <c r="F310" t="s">
        <v>722</v>
      </c>
      <c r="G310" t="s">
        <v>708</v>
      </c>
      <c r="H310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310">
        <f>IF(VLOOKUP(Results_Updated[[#This Row],[Home_Team]],Teams_ESPN__2[[Team_Name]:[ABBR]],2,FALSE)=Results_Updated[[#This Row],[Team2]],Results_Updated[[#This Row],[Team2_Score]],Results_Updated[[#This Row],[Team1_Score]])</f>
        <v>90</v>
      </c>
    </row>
    <row r="311" spans="1:9">
      <c r="A311" s="17">
        <v>44979</v>
      </c>
      <c r="B311" t="s">
        <v>62</v>
      </c>
      <c r="C311" t="s">
        <v>157</v>
      </c>
      <c r="D311" t="s">
        <v>881</v>
      </c>
      <c r="E311">
        <v>76</v>
      </c>
      <c r="F311" t="s">
        <v>880</v>
      </c>
      <c r="G311" t="s">
        <v>737</v>
      </c>
      <c r="H311">
        <f>IF(VLOOKUP(Results_Updated[[#This Row],[Away_Team]],Teams_ESPN__2[[Team_Name]:[ABBR]],2,FALSE)=Results_Updated[[#This Row],[Team1]],Results_Updated[[#This Row],[Team1_Score]],Results_Updated[[#This Row],[Team2_Score]])</f>
        <v>76</v>
      </c>
      <c r="I311" t="str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312" spans="1:9">
      <c r="A312" s="17">
        <v>44979</v>
      </c>
      <c r="B312" t="s">
        <v>290</v>
      </c>
      <c r="C312" t="s">
        <v>126</v>
      </c>
      <c r="D312" t="s">
        <v>705</v>
      </c>
      <c r="E312">
        <v>91</v>
      </c>
      <c r="F312" t="s">
        <v>745</v>
      </c>
      <c r="G312" t="s">
        <v>862</v>
      </c>
      <c r="H312" t="str">
        <f>IF(VLOOKUP(Results_Updated[[#This Row],[Away_Team]],Teams_ESPN__2[[Team_Name]:[ABBR]],2,FALSE)=Results_Updated[[#This Row],[Team1]],Results_Updated[[#This Row],[Team1_Score]],Results_Updated[[#This Row],[Team2_Score]])</f>
        <v>73</v>
      </c>
      <c r="I312">
        <f>IF(VLOOKUP(Results_Updated[[#This Row],[Home_Team]],Teams_ESPN__2[[Team_Name]:[ABBR]],2,FALSE)=Results_Updated[[#This Row],[Team2]],Results_Updated[[#This Row],[Team2_Score]],Results_Updated[[#This Row],[Team1_Score]])</f>
        <v>91</v>
      </c>
    </row>
    <row r="313" spans="1:9">
      <c r="A313" s="17">
        <v>44979</v>
      </c>
      <c r="B313" t="s">
        <v>240</v>
      </c>
      <c r="C313" t="s">
        <v>388</v>
      </c>
      <c r="D313" t="s">
        <v>749</v>
      </c>
      <c r="E313">
        <v>74</v>
      </c>
      <c r="F313" t="s">
        <v>752</v>
      </c>
      <c r="G313" t="s">
        <v>772</v>
      </c>
      <c r="H313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313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314" spans="1:9">
      <c r="A314" s="17">
        <v>44979</v>
      </c>
      <c r="B314" t="s">
        <v>231</v>
      </c>
      <c r="C314" t="s">
        <v>229</v>
      </c>
      <c r="D314" t="s">
        <v>753</v>
      </c>
      <c r="E314">
        <v>79</v>
      </c>
      <c r="F314" t="s">
        <v>229</v>
      </c>
      <c r="G314" t="s">
        <v>814</v>
      </c>
      <c r="H314">
        <f>IF(VLOOKUP(Results_Updated[[#This Row],[Away_Team]],Teams_ESPN__2[[Team_Name]:[ABBR]],2,FALSE)=Results_Updated[[#This Row],[Team1]],Results_Updated[[#This Row],[Team1_Score]],Results_Updated[[#This Row],[Team2_Score]])</f>
        <v>79</v>
      </c>
      <c r="I314" t="str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315" spans="1:9">
      <c r="A315" s="17">
        <v>44979</v>
      </c>
      <c r="B315" t="s">
        <v>239</v>
      </c>
      <c r="C315" t="s">
        <v>230</v>
      </c>
      <c r="D315" t="s">
        <v>754</v>
      </c>
      <c r="E315">
        <v>81</v>
      </c>
      <c r="F315" t="s">
        <v>751</v>
      </c>
      <c r="G315" t="s">
        <v>740</v>
      </c>
      <c r="H315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315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316" spans="1:9">
      <c r="A316" s="17">
        <v>44979</v>
      </c>
      <c r="B316" t="s">
        <v>313</v>
      </c>
      <c r="C316" t="s">
        <v>425</v>
      </c>
      <c r="D316" t="s">
        <v>968</v>
      </c>
      <c r="E316">
        <v>70</v>
      </c>
      <c r="F316" t="s">
        <v>718</v>
      </c>
      <c r="G316" t="s">
        <v>789</v>
      </c>
      <c r="H316">
        <f>IF(VLOOKUP(Results_Updated[[#This Row],[Away_Team]],Teams_ESPN__2[[Team_Name]:[ABBR]],2,FALSE)=Results_Updated[[#This Row],[Team1]],Results_Updated[[#This Row],[Team1_Score]],Results_Updated[[#This Row],[Team2_Score]])</f>
        <v>70</v>
      </c>
      <c r="I316" t="str">
        <f>IF(VLOOKUP(Results_Updated[[#This Row],[Home_Team]],Teams_ESPN__2[[Team_Name]:[ABBR]],2,FALSE)=Results_Updated[[#This Row],[Team2]],Results_Updated[[#This Row],[Team2_Score]],Results_Updated[[#This Row],[Team1_Score]])</f>
        <v>54</v>
      </c>
    </row>
    <row r="317" spans="1:9">
      <c r="A317" s="17">
        <v>44979</v>
      </c>
      <c r="B317" t="s">
        <v>233</v>
      </c>
      <c r="C317" t="s">
        <v>225</v>
      </c>
      <c r="D317" t="s">
        <v>845</v>
      </c>
      <c r="E317">
        <v>88</v>
      </c>
      <c r="F317" t="s">
        <v>962</v>
      </c>
      <c r="G317" t="s">
        <v>740</v>
      </c>
      <c r="H317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317">
        <f>IF(VLOOKUP(Results_Updated[[#This Row],[Home_Team]],Teams_ESPN__2[[Team_Name]:[ABBR]],2,FALSE)=Results_Updated[[#This Row],[Team2]],Results_Updated[[#This Row],[Team2_Score]],Results_Updated[[#This Row],[Team1_Score]])</f>
        <v>88</v>
      </c>
    </row>
    <row r="318" spans="1:9">
      <c r="A318" s="17">
        <v>44979</v>
      </c>
      <c r="B318" t="s">
        <v>292</v>
      </c>
      <c r="C318" t="s">
        <v>43</v>
      </c>
      <c r="D318" t="s">
        <v>43</v>
      </c>
      <c r="E318">
        <v>84</v>
      </c>
      <c r="F318" t="s">
        <v>1010</v>
      </c>
      <c r="G318" t="s">
        <v>997</v>
      </c>
      <c r="H318" t="str">
        <f>IF(VLOOKUP(Results_Updated[[#This Row],[Away_Team]],Teams_ESPN__2[[Team_Name]:[ABBR]],2,FALSE)=Results_Updated[[#This Row],[Team1]],Results_Updated[[#This Row],[Team1_Score]],Results_Updated[[#This Row],[Team2_Score]])</f>
        <v>77</v>
      </c>
      <c r="I318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319" spans="1:9">
      <c r="A319" s="17">
        <v>44979</v>
      </c>
      <c r="B319" t="s">
        <v>291</v>
      </c>
      <c r="C319" t="s">
        <v>194</v>
      </c>
      <c r="D319" t="s">
        <v>973</v>
      </c>
      <c r="E319">
        <v>82</v>
      </c>
      <c r="F319" t="s">
        <v>756</v>
      </c>
      <c r="G319" t="s">
        <v>805</v>
      </c>
      <c r="H319">
        <f>IF(VLOOKUP(Results_Updated[[#This Row],[Away_Team]],Teams_ESPN__2[[Team_Name]:[ABBR]],2,FALSE)=Results_Updated[[#This Row],[Team1]],Results_Updated[[#This Row],[Team1_Score]],Results_Updated[[#This Row],[Team2_Score]])</f>
        <v>82</v>
      </c>
      <c r="I319" t="str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320" spans="1:9">
      <c r="A320" s="17">
        <v>44979</v>
      </c>
      <c r="B320" t="s">
        <v>71</v>
      </c>
      <c r="C320" t="s">
        <v>272</v>
      </c>
      <c r="D320" t="s">
        <v>873</v>
      </c>
      <c r="E320">
        <v>74</v>
      </c>
      <c r="F320" t="s">
        <v>849</v>
      </c>
      <c r="G320" t="s">
        <v>714</v>
      </c>
      <c r="H320" t="str">
        <f>IF(VLOOKUP(Results_Updated[[#This Row],[Away_Team]],Teams_ESPN__2[[Team_Name]:[ABBR]],2,FALSE)=Results_Updated[[#This Row],[Team1]],Results_Updated[[#This Row],[Team1_Score]],Results_Updated[[#This Row],[Team2_Score]])</f>
        <v>61</v>
      </c>
      <c r="I320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321" spans="1:9">
      <c r="A321" s="17">
        <v>44979</v>
      </c>
      <c r="B321" t="s">
        <v>319</v>
      </c>
      <c r="C321" t="s">
        <v>327</v>
      </c>
      <c r="D321" t="s">
        <v>1012</v>
      </c>
      <c r="E321">
        <v>89</v>
      </c>
      <c r="F321" t="s">
        <v>955</v>
      </c>
      <c r="G321" t="s">
        <v>796</v>
      </c>
      <c r="H321">
        <f>IF(VLOOKUP(Results_Updated[[#This Row],[Away_Team]],Teams_ESPN__2[[Team_Name]:[ABBR]],2,FALSE)=Results_Updated[[#This Row],[Team1]],Results_Updated[[#This Row],[Team1_Score]],Results_Updated[[#This Row],[Team2_Score]])</f>
        <v>89</v>
      </c>
      <c r="I321" t="str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322" spans="1:9">
      <c r="A322" s="17">
        <v>44979</v>
      </c>
      <c r="B322" t="s">
        <v>322</v>
      </c>
      <c r="C322" t="s">
        <v>273</v>
      </c>
      <c r="D322" t="s">
        <v>874</v>
      </c>
      <c r="E322">
        <v>91</v>
      </c>
      <c r="F322" t="s">
        <v>760</v>
      </c>
      <c r="G322" t="s">
        <v>805</v>
      </c>
      <c r="H322">
        <f>IF(VLOOKUP(Results_Updated[[#This Row],[Away_Team]],Teams_ESPN__2[[Team_Name]:[ABBR]],2,FALSE)=Results_Updated[[#This Row],[Team1]],Results_Updated[[#This Row],[Team1_Score]],Results_Updated[[#This Row],[Team2_Score]])</f>
        <v>91</v>
      </c>
      <c r="I322" t="str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323" spans="1:9">
      <c r="A323" s="17">
        <v>44979</v>
      </c>
      <c r="B323" t="s">
        <v>326</v>
      </c>
      <c r="C323" t="s">
        <v>321</v>
      </c>
      <c r="D323" t="s">
        <v>759</v>
      </c>
      <c r="E323">
        <v>72</v>
      </c>
      <c r="F323" t="s">
        <v>1089</v>
      </c>
      <c r="G323" t="s">
        <v>789</v>
      </c>
      <c r="H323">
        <f>IF(VLOOKUP(Results_Updated[[#This Row],[Away_Team]],Teams_ESPN__2[[Team_Name]:[ABBR]],2,FALSE)=Results_Updated[[#This Row],[Team1]],Results_Updated[[#This Row],[Team1_Score]],Results_Updated[[#This Row],[Team2_Score]])</f>
        <v>72</v>
      </c>
      <c r="I323" t="str">
        <f>IF(VLOOKUP(Results_Updated[[#This Row],[Home_Team]],Teams_ESPN__2[[Team_Name]:[ABBR]],2,FALSE)=Results_Updated[[#This Row],[Team2]],Results_Updated[[#This Row],[Team2_Score]],Results_Updated[[#This Row],[Team1_Score]])</f>
        <v>54</v>
      </c>
    </row>
    <row r="324" spans="1:9">
      <c r="A324" s="17">
        <v>44979</v>
      </c>
      <c r="B324" t="s">
        <v>328</v>
      </c>
      <c r="C324" t="s">
        <v>297</v>
      </c>
      <c r="D324" t="s">
        <v>936</v>
      </c>
      <c r="E324">
        <v>59</v>
      </c>
      <c r="F324" t="s">
        <v>976</v>
      </c>
      <c r="G324" t="s">
        <v>703</v>
      </c>
      <c r="H324">
        <f>IF(VLOOKUP(Results_Updated[[#This Row],[Away_Team]],Teams_ESPN__2[[Team_Name]:[ABBR]],2,FALSE)=Results_Updated[[#This Row],[Team1]],Results_Updated[[#This Row],[Team1_Score]],Results_Updated[[#This Row],[Team2_Score]])</f>
        <v>59</v>
      </c>
      <c r="I324" t="str">
        <f>IF(VLOOKUP(Results_Updated[[#This Row],[Home_Team]],Teams_ESPN__2[[Team_Name]:[ABBR]],2,FALSE)=Results_Updated[[#This Row],[Team2]],Results_Updated[[#This Row],[Team2_Score]],Results_Updated[[#This Row],[Team1_Score]])</f>
        <v>57</v>
      </c>
    </row>
    <row r="325" spans="1:9">
      <c r="A325" s="17">
        <v>44979</v>
      </c>
      <c r="B325" t="s">
        <v>348</v>
      </c>
      <c r="C325" t="s">
        <v>331</v>
      </c>
      <c r="D325" t="s">
        <v>935</v>
      </c>
      <c r="E325">
        <v>69</v>
      </c>
      <c r="F325" t="s">
        <v>938</v>
      </c>
      <c r="G325" t="s">
        <v>725</v>
      </c>
      <c r="H325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325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326" spans="1:9">
      <c r="A326" s="17">
        <v>44979</v>
      </c>
      <c r="B326" t="s">
        <v>119</v>
      </c>
      <c r="C326" t="s">
        <v>330</v>
      </c>
      <c r="D326" t="s">
        <v>934</v>
      </c>
      <c r="E326">
        <v>95</v>
      </c>
      <c r="F326" t="s">
        <v>939</v>
      </c>
      <c r="G326" t="s">
        <v>1090</v>
      </c>
      <c r="H326" t="str">
        <f>IF(VLOOKUP(Results_Updated[[#This Row],[Away_Team]],Teams_ESPN__2[[Team_Name]:[ABBR]],2,FALSE)=Results_Updated[[#This Row],[Team1]],Results_Updated[[#This Row],[Team1_Score]],Results_Updated[[#This Row],[Team2_Score]])</f>
        <v>93</v>
      </c>
      <c r="I326">
        <f>IF(VLOOKUP(Results_Updated[[#This Row],[Home_Team]],Teams_ESPN__2[[Team_Name]:[ABBR]],2,FALSE)=Results_Updated[[#This Row],[Team2]],Results_Updated[[#This Row],[Team2_Score]],Results_Updated[[#This Row],[Team1_Score]])</f>
        <v>95</v>
      </c>
    </row>
    <row r="327" spans="1:9">
      <c r="A327" s="17">
        <v>44979</v>
      </c>
      <c r="B327" t="s">
        <v>140</v>
      </c>
      <c r="C327" t="s">
        <v>23</v>
      </c>
      <c r="D327" t="s">
        <v>941</v>
      </c>
      <c r="E327">
        <v>75</v>
      </c>
      <c r="F327" t="s">
        <v>1032</v>
      </c>
      <c r="G327" t="s">
        <v>740</v>
      </c>
      <c r="H327">
        <f>IF(VLOOKUP(Results_Updated[[#This Row],[Away_Team]],Teams_ESPN__2[[Team_Name]:[ABBR]],2,FALSE)=Results_Updated[[#This Row],[Team1]],Results_Updated[[#This Row],[Team1_Score]],Results_Updated[[#This Row],[Team2_Score]])</f>
        <v>75</v>
      </c>
      <c r="I327" t="str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328" spans="1:9">
      <c r="A328" s="17">
        <v>44979</v>
      </c>
      <c r="B328" t="s">
        <v>332</v>
      </c>
      <c r="C328" t="s">
        <v>22</v>
      </c>
      <c r="D328" t="s">
        <v>978</v>
      </c>
      <c r="E328">
        <v>78</v>
      </c>
      <c r="F328" t="s">
        <v>943</v>
      </c>
      <c r="G328" t="s">
        <v>740</v>
      </c>
      <c r="H328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328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329" spans="1:9">
      <c r="A329" s="17">
        <v>44979</v>
      </c>
      <c r="B329" t="s">
        <v>76</v>
      </c>
      <c r="C329" t="s">
        <v>257</v>
      </c>
      <c r="D329" t="s">
        <v>940</v>
      </c>
      <c r="E329">
        <v>70</v>
      </c>
      <c r="F329" t="s">
        <v>942</v>
      </c>
      <c r="G329" t="s">
        <v>743</v>
      </c>
      <c r="H329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329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330" spans="1:9">
      <c r="A330" s="17">
        <v>44979</v>
      </c>
      <c r="B330" t="s">
        <v>139</v>
      </c>
      <c r="C330" t="s">
        <v>77</v>
      </c>
      <c r="D330" t="s">
        <v>979</v>
      </c>
      <c r="E330">
        <v>71</v>
      </c>
      <c r="F330" t="s">
        <v>977</v>
      </c>
      <c r="G330" t="s">
        <v>916</v>
      </c>
      <c r="H330" t="str">
        <f>IF(VLOOKUP(Results_Updated[[#This Row],[Away_Team]],Teams_ESPN__2[[Team_Name]:[ABBR]],2,FALSE)=Results_Updated[[#This Row],[Team1]],Results_Updated[[#This Row],[Team1_Score]],Results_Updated[[#This Row],[Team2_Score]])</f>
        <v>52</v>
      </c>
      <c r="I330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331" spans="1:9">
      <c r="A331" s="17">
        <v>44979</v>
      </c>
      <c r="B331" t="s">
        <v>258</v>
      </c>
      <c r="C331" t="s">
        <v>333</v>
      </c>
      <c r="D331" t="s">
        <v>333</v>
      </c>
      <c r="E331">
        <v>87</v>
      </c>
      <c r="F331" t="s">
        <v>1031</v>
      </c>
      <c r="G331" t="s">
        <v>775</v>
      </c>
      <c r="H331" t="str">
        <f>IF(VLOOKUP(Results_Updated[[#This Row],[Away_Team]],Teams_ESPN__2[[Team_Name]:[ABBR]],2,FALSE)=Results_Updated[[#This Row],[Team1]],Results_Updated[[#This Row],[Team1_Score]],Results_Updated[[#This Row],[Team2_Score]])</f>
        <v>83</v>
      </c>
      <c r="I331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332" spans="1:9">
      <c r="A332" s="17">
        <v>44979</v>
      </c>
      <c r="B332" t="s">
        <v>29</v>
      </c>
      <c r="C332" t="s">
        <v>166</v>
      </c>
      <c r="D332" t="s">
        <v>1064</v>
      </c>
      <c r="E332">
        <v>69</v>
      </c>
      <c r="F332" t="s">
        <v>1073</v>
      </c>
      <c r="G332" t="s">
        <v>725</v>
      </c>
      <c r="H332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332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333" spans="1:9">
      <c r="A333" s="17">
        <v>44979</v>
      </c>
      <c r="B333" t="s">
        <v>24</v>
      </c>
      <c r="C333" t="s">
        <v>28</v>
      </c>
      <c r="D333" t="s">
        <v>1065</v>
      </c>
      <c r="E333">
        <v>92</v>
      </c>
      <c r="F333" t="s">
        <v>1074</v>
      </c>
      <c r="G333" t="s">
        <v>775</v>
      </c>
      <c r="H333">
        <f>IF(VLOOKUP(Results_Updated[[#This Row],[Away_Team]],Teams_ESPN__2[[Team_Name]:[ABBR]],2,FALSE)=Results_Updated[[#This Row],[Team1]],Results_Updated[[#This Row],[Team1_Score]],Results_Updated[[#This Row],[Team2_Score]])</f>
        <v>92</v>
      </c>
      <c r="I333" t="str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334" spans="1:9">
      <c r="A334" s="17">
        <v>44979</v>
      </c>
      <c r="B334" t="s">
        <v>351</v>
      </c>
      <c r="C334" t="s">
        <v>31</v>
      </c>
      <c r="D334" t="s">
        <v>1066</v>
      </c>
      <c r="E334">
        <v>76</v>
      </c>
      <c r="F334" t="s">
        <v>716</v>
      </c>
      <c r="G334" t="s">
        <v>708</v>
      </c>
      <c r="H334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334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335" spans="1:9">
      <c r="A335" s="17">
        <v>44979</v>
      </c>
      <c r="B335" t="s">
        <v>165</v>
      </c>
      <c r="C335" t="s">
        <v>30</v>
      </c>
      <c r="D335" t="s">
        <v>1067</v>
      </c>
      <c r="E335">
        <v>78</v>
      </c>
      <c r="F335" t="s">
        <v>779</v>
      </c>
      <c r="G335" t="s">
        <v>916</v>
      </c>
      <c r="H335">
        <f>IF(VLOOKUP(Results_Updated[[#This Row],[Away_Team]],Teams_ESPN__2[[Team_Name]:[ABBR]],2,FALSE)=Results_Updated[[#This Row],[Team1]],Results_Updated[[#This Row],[Team1_Score]],Results_Updated[[#This Row],[Team2_Score]])</f>
        <v>78</v>
      </c>
      <c r="I335" t="str">
        <f>IF(VLOOKUP(Results_Updated[[#This Row],[Home_Team]],Teams_ESPN__2[[Team_Name]:[ABBR]],2,FALSE)=Results_Updated[[#This Row],[Team2]],Results_Updated[[#This Row],[Team2_Score]],Results_Updated[[#This Row],[Team1_Score]])</f>
        <v>52</v>
      </c>
    </row>
    <row r="336" spans="1:9">
      <c r="A336" s="17">
        <v>44979</v>
      </c>
      <c r="B336" t="s">
        <v>366</v>
      </c>
      <c r="C336" t="s">
        <v>363</v>
      </c>
      <c r="D336" t="s">
        <v>730</v>
      </c>
      <c r="E336">
        <v>85</v>
      </c>
      <c r="F336" t="s">
        <v>736</v>
      </c>
      <c r="G336" t="s">
        <v>997</v>
      </c>
      <c r="H336">
        <f>IF(VLOOKUP(Results_Updated[[#This Row],[Away_Team]],Teams_ESPN__2[[Team_Name]:[ABBR]],2,FALSE)=Results_Updated[[#This Row],[Team1]],Results_Updated[[#This Row],[Team1_Score]],Results_Updated[[#This Row],[Team2_Score]])</f>
        <v>85</v>
      </c>
      <c r="I336" t="str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337" spans="1:9">
      <c r="A337" s="17">
        <v>44979</v>
      </c>
      <c r="B337" t="s">
        <v>86</v>
      </c>
      <c r="C337" t="s">
        <v>365</v>
      </c>
      <c r="D337" t="s">
        <v>739</v>
      </c>
      <c r="E337">
        <v>76</v>
      </c>
      <c r="F337" t="s">
        <v>1069</v>
      </c>
      <c r="G337" t="s">
        <v>859</v>
      </c>
      <c r="H337" t="str">
        <f>IF(VLOOKUP(Results_Updated[[#This Row],[Away_Team]],Teams_ESPN__2[[Team_Name]:[ABBR]],2,FALSE)=Results_Updated[[#This Row],[Team1]],Results_Updated[[#This Row],[Team1_Score]],Results_Updated[[#This Row],[Team2_Score]])</f>
        <v>51</v>
      </c>
      <c r="I337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338" spans="1:9">
      <c r="A338" s="17">
        <v>44979</v>
      </c>
      <c r="B338" t="s">
        <v>85</v>
      </c>
      <c r="C338" t="s">
        <v>373</v>
      </c>
      <c r="D338" t="s">
        <v>804</v>
      </c>
      <c r="E338">
        <v>77</v>
      </c>
      <c r="F338" t="s">
        <v>732</v>
      </c>
      <c r="G338" t="s">
        <v>725</v>
      </c>
      <c r="H338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338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339" spans="1:9">
      <c r="A339" s="17">
        <v>44979</v>
      </c>
      <c r="B339" t="s">
        <v>116</v>
      </c>
      <c r="C339" t="s">
        <v>175</v>
      </c>
      <c r="D339" t="s">
        <v>738</v>
      </c>
      <c r="E339">
        <v>73</v>
      </c>
      <c r="F339" t="s">
        <v>802</v>
      </c>
      <c r="G339" t="s">
        <v>725</v>
      </c>
      <c r="H339">
        <f>IF(VLOOKUP(Results_Updated[[#This Row],[Away_Team]],Teams_ESPN__2[[Team_Name]:[ABBR]],2,FALSE)=Results_Updated[[#This Row],[Team1]],Results_Updated[[#This Row],[Team1_Score]],Results_Updated[[#This Row],[Team2_Score]])</f>
        <v>73</v>
      </c>
      <c r="I339" t="str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340" spans="1:9">
      <c r="A340" s="17">
        <v>44979</v>
      </c>
      <c r="B340" t="s">
        <v>174</v>
      </c>
      <c r="C340" t="s">
        <v>193</v>
      </c>
      <c r="D340" t="s">
        <v>735</v>
      </c>
      <c r="E340">
        <v>79</v>
      </c>
      <c r="F340" t="s">
        <v>733</v>
      </c>
      <c r="G340" t="s">
        <v>737</v>
      </c>
      <c r="H340">
        <f>IF(VLOOKUP(Results_Updated[[#This Row],[Away_Team]],Teams_ESPN__2[[Team_Name]:[ABBR]],2,FALSE)=Results_Updated[[#This Row],[Team1]],Results_Updated[[#This Row],[Team1_Score]],Results_Updated[[#This Row],[Team2_Score]])</f>
        <v>79</v>
      </c>
      <c r="I340" t="str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341" spans="1:9">
      <c r="A341" s="17">
        <v>44979</v>
      </c>
      <c r="B341" t="s">
        <v>129</v>
      </c>
      <c r="C341" t="s">
        <v>61</v>
      </c>
      <c r="D341" t="s">
        <v>851</v>
      </c>
      <c r="E341">
        <v>89</v>
      </c>
      <c r="F341" t="s">
        <v>865</v>
      </c>
      <c r="G341" t="s">
        <v>897</v>
      </c>
      <c r="H341" t="str">
        <f>IF(VLOOKUP(Results_Updated[[#This Row],[Away_Team]],Teams_ESPN__2[[Team_Name]:[ABBR]],2,FALSE)=Results_Updated[[#This Row],[Team1]],Results_Updated[[#This Row],[Team1_Score]],Results_Updated[[#This Row],[Team2_Score]])</f>
        <v>88</v>
      </c>
      <c r="I341">
        <f>IF(VLOOKUP(Results_Updated[[#This Row],[Home_Team]],Teams_ESPN__2[[Team_Name]:[ABBR]],2,FALSE)=Results_Updated[[#This Row],[Team2]],Results_Updated[[#This Row],[Team2_Score]],Results_Updated[[#This Row],[Team1_Score]])</f>
        <v>89</v>
      </c>
    </row>
    <row r="342" spans="1:9">
      <c r="A342" s="17">
        <v>44979</v>
      </c>
      <c r="B342" t="s">
        <v>110</v>
      </c>
      <c r="C342" t="s">
        <v>109</v>
      </c>
      <c r="D342" t="s">
        <v>1072</v>
      </c>
      <c r="E342">
        <v>82</v>
      </c>
      <c r="F342" t="s">
        <v>1071</v>
      </c>
      <c r="G342" t="s">
        <v>814</v>
      </c>
      <c r="H342">
        <f>IF(VLOOKUP(Results_Updated[[#This Row],[Away_Team]],Teams_ESPN__2[[Team_Name]:[ABBR]],2,FALSE)=Results_Updated[[#This Row],[Team1]],Results_Updated[[#This Row],[Team1_Score]],Results_Updated[[#This Row],[Team2_Score]])</f>
        <v>82</v>
      </c>
      <c r="I342" t="str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343" spans="1:9">
      <c r="A343" s="17">
        <v>44979</v>
      </c>
      <c r="B343" t="s">
        <v>336</v>
      </c>
      <c r="C343" t="s">
        <v>285</v>
      </c>
      <c r="D343" t="s">
        <v>863</v>
      </c>
      <c r="E343">
        <v>86</v>
      </c>
      <c r="F343" t="s">
        <v>852</v>
      </c>
      <c r="G343" t="s">
        <v>697</v>
      </c>
      <c r="H343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343">
        <f>IF(VLOOKUP(Results_Updated[[#This Row],[Home_Team]],Teams_ESPN__2[[Team_Name]:[ABBR]],2,FALSE)=Results_Updated[[#This Row],[Team2]],Results_Updated[[#This Row],[Team2_Score]],Results_Updated[[#This Row],[Team1_Score]])</f>
        <v>86</v>
      </c>
    </row>
    <row r="344" spans="1:9">
      <c r="A344" s="17">
        <v>44979</v>
      </c>
      <c r="B344" t="s">
        <v>283</v>
      </c>
      <c r="C344" t="s">
        <v>59</v>
      </c>
      <c r="D344" t="s">
        <v>283</v>
      </c>
      <c r="E344">
        <v>82</v>
      </c>
      <c r="F344" t="s">
        <v>878</v>
      </c>
      <c r="G344" t="s">
        <v>746</v>
      </c>
      <c r="H344">
        <f>IF(VLOOKUP(Results_Updated[[#This Row],[Away_Team]],Teams_ESPN__2[[Team_Name]:[ABBR]],2,FALSE)=Results_Updated[[#This Row],[Team1]],Results_Updated[[#This Row],[Team1_Score]],Results_Updated[[#This Row],[Team2_Score]])</f>
        <v>82</v>
      </c>
      <c r="I344" t="str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345" spans="1:9">
      <c r="A345" s="17">
        <v>44979</v>
      </c>
      <c r="B345" t="s">
        <v>158</v>
      </c>
      <c r="C345" t="s">
        <v>58</v>
      </c>
      <c r="D345" t="s">
        <v>882</v>
      </c>
      <c r="E345">
        <v>82</v>
      </c>
      <c r="F345" t="s">
        <v>877</v>
      </c>
      <c r="G345" t="s">
        <v>859</v>
      </c>
      <c r="H345" t="str">
        <f>IF(VLOOKUP(Results_Updated[[#This Row],[Away_Team]],Teams_ESPN__2[[Team_Name]:[ABBR]],2,FALSE)=Results_Updated[[#This Row],[Team1]],Results_Updated[[#This Row],[Team1_Score]],Results_Updated[[#This Row],[Team2_Score]])</f>
        <v>51</v>
      </c>
      <c r="I345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346" spans="1:9">
      <c r="A346" s="17">
        <v>44979</v>
      </c>
      <c r="B346" t="s">
        <v>335</v>
      </c>
      <c r="C346" t="s">
        <v>164</v>
      </c>
      <c r="D346" t="s">
        <v>889</v>
      </c>
      <c r="E346">
        <v>91</v>
      </c>
      <c r="F346" t="s">
        <v>1030</v>
      </c>
      <c r="G346" t="s">
        <v>1091</v>
      </c>
      <c r="H346">
        <f>IF(VLOOKUP(Results_Updated[[#This Row],[Away_Team]],Teams_ESPN__2[[Team_Name]:[ABBR]],2,FALSE)=Results_Updated[[#This Row],[Team1]],Results_Updated[[#This Row],[Team1_Score]],Results_Updated[[#This Row],[Team2_Score]])</f>
        <v>91</v>
      </c>
      <c r="I346" t="str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347" spans="1:9">
      <c r="A347" s="17">
        <v>44979</v>
      </c>
      <c r="B347" t="s">
        <v>368</v>
      </c>
      <c r="C347" t="s">
        <v>112</v>
      </c>
      <c r="D347" t="s">
        <v>1079</v>
      </c>
      <c r="E347">
        <v>76</v>
      </c>
      <c r="F347" t="s">
        <v>778</v>
      </c>
      <c r="G347" t="s">
        <v>743</v>
      </c>
      <c r="H347">
        <f>IF(VLOOKUP(Results_Updated[[#This Row],[Away_Team]],Teams_ESPN__2[[Team_Name]:[ABBR]],2,FALSE)=Results_Updated[[#This Row],[Team1]],Results_Updated[[#This Row],[Team1_Score]],Results_Updated[[#This Row],[Team2_Score]])</f>
        <v>76</v>
      </c>
      <c r="I347" t="str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348" spans="1:9">
      <c r="A348" s="17">
        <v>44979</v>
      </c>
      <c r="B348" t="s">
        <v>375</v>
      </c>
      <c r="C348" t="s">
        <v>192</v>
      </c>
      <c r="D348" t="s">
        <v>1070</v>
      </c>
      <c r="E348">
        <v>101</v>
      </c>
      <c r="F348" t="s">
        <v>1075</v>
      </c>
      <c r="G348" t="s">
        <v>830</v>
      </c>
      <c r="H348">
        <f>IF(VLOOKUP(Results_Updated[[#This Row],[Away_Team]],Teams_ESPN__2[[Team_Name]:[ABBR]],2,FALSE)=Results_Updated[[#This Row],[Team1]],Results_Updated[[#This Row],[Team1_Score]],Results_Updated[[#This Row],[Team2_Score]])</f>
        <v>101</v>
      </c>
      <c r="I348" t="str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349" spans="1:9">
      <c r="A349" s="17">
        <v>44979</v>
      </c>
      <c r="B349" t="s">
        <v>219</v>
      </c>
      <c r="C349" t="s">
        <v>266</v>
      </c>
      <c r="D349" t="s">
        <v>699</v>
      </c>
      <c r="E349">
        <v>59</v>
      </c>
      <c r="F349" t="s">
        <v>899</v>
      </c>
      <c r="G349" t="s">
        <v>750</v>
      </c>
      <c r="H349">
        <f>IF(VLOOKUP(Results_Updated[[#This Row],[Away_Team]],Teams_ESPN__2[[Team_Name]:[ABBR]],2,FALSE)=Results_Updated[[#This Row],[Team1]],Results_Updated[[#This Row],[Team1_Score]],Results_Updated[[#This Row],[Team2_Score]])</f>
        <v>59</v>
      </c>
      <c r="I349" t="str">
        <f>IF(VLOOKUP(Results_Updated[[#This Row],[Home_Team]],Teams_ESPN__2[[Team_Name]:[ABBR]],2,FALSE)=Results_Updated[[#This Row],[Team2]],Results_Updated[[#This Row],[Team2_Score]],Results_Updated[[#This Row],[Team1_Score]])</f>
        <v>58</v>
      </c>
    </row>
    <row r="350" spans="1:9">
      <c r="A350" s="17">
        <v>44979</v>
      </c>
      <c r="B350" t="s">
        <v>25</v>
      </c>
      <c r="C350" t="s">
        <v>111</v>
      </c>
      <c r="D350" t="s">
        <v>1078</v>
      </c>
      <c r="E350">
        <v>85</v>
      </c>
      <c r="F350" t="s">
        <v>715</v>
      </c>
      <c r="G350" t="s">
        <v>805</v>
      </c>
      <c r="H350" t="str">
        <f>IF(VLOOKUP(Results_Updated[[#This Row],[Away_Team]],Teams_ESPN__2[[Team_Name]:[ABBR]],2,FALSE)=Results_Updated[[#This Row],[Team1]],Results_Updated[[#This Row],[Team1_Score]],Results_Updated[[#This Row],[Team2_Score]])</f>
        <v>74</v>
      </c>
      <c r="I350">
        <f>IF(VLOOKUP(Results_Updated[[#This Row],[Home_Team]],Teams_ESPN__2[[Team_Name]:[ABBR]],2,FALSE)=Results_Updated[[#This Row],[Team2]],Results_Updated[[#This Row],[Team2_Score]],Results_Updated[[#This Row],[Team1_Score]])</f>
        <v>85</v>
      </c>
    </row>
    <row r="351" spans="1:9">
      <c r="A351" s="17">
        <v>44979</v>
      </c>
      <c r="B351" t="s">
        <v>97</v>
      </c>
      <c r="C351" t="s">
        <v>93</v>
      </c>
      <c r="D351" t="s">
        <v>963</v>
      </c>
      <c r="E351">
        <v>69</v>
      </c>
      <c r="F351" t="s">
        <v>993</v>
      </c>
      <c r="G351" t="s">
        <v>697</v>
      </c>
      <c r="H351">
        <f>IF(VLOOKUP(Results_Updated[[#This Row],[Away_Team]],Teams_ESPN__2[[Team_Name]:[ABBR]],2,FALSE)=Results_Updated[[#This Row],[Team1]],Results_Updated[[#This Row],[Team1_Score]],Results_Updated[[#This Row],[Team2_Score]])</f>
        <v>69</v>
      </c>
      <c r="I351" t="str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352" spans="1:9">
      <c r="A352" s="17">
        <v>44979</v>
      </c>
      <c r="B352" t="s">
        <v>311</v>
      </c>
      <c r="C352" t="s">
        <v>103</v>
      </c>
      <c r="D352" t="s">
        <v>742</v>
      </c>
      <c r="E352">
        <v>90</v>
      </c>
      <c r="F352" t="s">
        <v>748</v>
      </c>
      <c r="G352" t="s">
        <v>805</v>
      </c>
      <c r="H352" t="str">
        <f>IF(VLOOKUP(Results_Updated[[#This Row],[Away_Team]],Teams_ESPN__2[[Team_Name]:[ABBR]],2,FALSE)=Results_Updated[[#This Row],[Team1]],Results_Updated[[#This Row],[Team1_Score]],Results_Updated[[#This Row],[Team2_Score]])</f>
        <v>74</v>
      </c>
      <c r="I352">
        <f>IF(VLOOKUP(Results_Updated[[#This Row],[Home_Team]],Teams_ESPN__2[[Team_Name]:[ABBR]],2,FALSE)=Results_Updated[[#This Row],[Team2]],Results_Updated[[#This Row],[Team2_Score]],Results_Updated[[#This Row],[Team1_Score]])</f>
        <v>90</v>
      </c>
    </row>
    <row r="353" spans="1:9">
      <c r="A353" s="17">
        <v>44979</v>
      </c>
      <c r="B353" t="s">
        <v>104</v>
      </c>
      <c r="C353" t="s">
        <v>265</v>
      </c>
      <c r="D353" t="s">
        <v>806</v>
      </c>
      <c r="E353">
        <v>63</v>
      </c>
      <c r="F353" t="s">
        <v>1022</v>
      </c>
      <c r="G353" t="s">
        <v>720</v>
      </c>
      <c r="H353">
        <f>IF(VLOOKUP(Results_Updated[[#This Row],[Away_Team]],Teams_ESPN__2[[Team_Name]:[ABBR]],2,FALSE)=Results_Updated[[#This Row],[Team1]],Results_Updated[[#This Row],[Team1_Score]],Results_Updated[[#This Row],[Team2_Score]])</f>
        <v>63</v>
      </c>
      <c r="I353" t="str">
        <f>IF(VLOOKUP(Results_Updated[[#This Row],[Home_Team]],Teams_ESPN__2[[Team_Name]:[ABBR]],2,FALSE)=Results_Updated[[#This Row],[Team2]],Results_Updated[[#This Row],[Team2_Score]],Results_Updated[[#This Row],[Team1_Score]])</f>
        <v>59</v>
      </c>
    </row>
    <row r="354" spans="1:9">
      <c r="A354" s="17">
        <v>44979</v>
      </c>
      <c r="B354" t="s">
        <v>341</v>
      </c>
      <c r="C354" t="s">
        <v>267</v>
      </c>
      <c r="D354" t="s">
        <v>907</v>
      </c>
      <c r="E354">
        <v>79</v>
      </c>
      <c r="F354" t="s">
        <v>844</v>
      </c>
      <c r="G354" t="s">
        <v>740</v>
      </c>
      <c r="H354">
        <f>IF(VLOOKUP(Results_Updated[[#This Row],[Away_Team]],Teams_ESPN__2[[Team_Name]:[ABBR]],2,FALSE)=Results_Updated[[#This Row],[Team1]],Results_Updated[[#This Row],[Team1_Score]],Results_Updated[[#This Row],[Team2_Score]])</f>
        <v>79</v>
      </c>
      <c r="I354" t="str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355" spans="1:9">
      <c r="A355" s="17">
        <v>44979</v>
      </c>
      <c r="B355" t="s">
        <v>346</v>
      </c>
      <c r="C355" t="s">
        <v>315</v>
      </c>
      <c r="D355" t="s">
        <v>871</v>
      </c>
      <c r="E355">
        <v>64</v>
      </c>
      <c r="F355" t="s">
        <v>706</v>
      </c>
      <c r="G355" t="s">
        <v>916</v>
      </c>
      <c r="H355" t="str">
        <f>IF(VLOOKUP(Results_Updated[[#This Row],[Away_Team]],Teams_ESPN__2[[Team_Name]:[ABBR]],2,FALSE)=Results_Updated[[#This Row],[Team1]],Results_Updated[[#This Row],[Team1_Score]],Results_Updated[[#This Row],[Team2_Score]])</f>
        <v>52</v>
      </c>
      <c r="I355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356" spans="1:9">
      <c r="A356" s="17">
        <v>44979</v>
      </c>
      <c r="B356" t="s">
        <v>271</v>
      </c>
      <c r="C356" t="s">
        <v>38</v>
      </c>
      <c r="D356" t="s">
        <v>974</v>
      </c>
      <c r="E356">
        <v>78</v>
      </c>
      <c r="F356" t="s">
        <v>713</v>
      </c>
      <c r="G356" t="s">
        <v>805</v>
      </c>
      <c r="H356" t="str">
        <f>IF(VLOOKUP(Results_Updated[[#This Row],[Away_Team]],Teams_ESPN__2[[Team_Name]:[ABBR]],2,FALSE)=Results_Updated[[#This Row],[Team1]],Results_Updated[[#This Row],[Team1_Score]],Results_Updated[[#This Row],[Team2_Score]])</f>
        <v>74</v>
      </c>
      <c r="I356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357" spans="1:9">
      <c r="A357" s="17">
        <v>44979</v>
      </c>
      <c r="B357" t="s">
        <v>325</v>
      </c>
      <c r="C357" t="s">
        <v>72</v>
      </c>
      <c r="D357" t="s">
        <v>954</v>
      </c>
      <c r="E357">
        <v>71</v>
      </c>
      <c r="F357" t="s">
        <v>1011</v>
      </c>
      <c r="G357" t="s">
        <v>717</v>
      </c>
      <c r="H357">
        <f>IF(VLOOKUP(Results_Updated[[#This Row],[Away_Team]],Teams_ESPN__2[[Team_Name]:[ABBR]],2,FALSE)=Results_Updated[[#This Row],[Team1]],Results_Updated[[#This Row],[Team1_Score]],Results_Updated[[#This Row],[Team2_Score]])</f>
        <v>71</v>
      </c>
      <c r="I357" t="str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358" spans="1:9">
      <c r="A358" s="17">
        <v>44979</v>
      </c>
      <c r="B358" t="s">
        <v>183</v>
      </c>
      <c r="C358" t="s">
        <v>199</v>
      </c>
      <c r="D358" t="s">
        <v>1092</v>
      </c>
      <c r="H358">
        <f>IF(VLOOKUP(Results_Updated[[#This Row],[Away_Team]],Teams_ESPN__2[[Team_Name]:[ABBR]],2,FALSE)=Results_Updated[[#This Row],[Team1]],Results_Updated[[#This Row],[Team1_Score]],Results_Updated[[#This Row],[Team2_Score]])</f>
        <v>0</v>
      </c>
      <c r="I358">
        <f>IF(VLOOKUP(Results_Updated[[#This Row],[Home_Team]],Teams_ESPN__2[[Team_Name]:[ABBR]],2,FALSE)=Results_Updated[[#This Row],[Team2]],Results_Updated[[#This Row],[Team2_Score]],Results_Updated[[#This Row],[Team1_Score]])</f>
        <v>0</v>
      </c>
    </row>
    <row r="359" spans="1:9">
      <c r="A359" s="17">
        <v>44979</v>
      </c>
      <c r="B359" t="s">
        <v>392</v>
      </c>
      <c r="C359" t="s">
        <v>293</v>
      </c>
      <c r="D359" t="s">
        <v>709</v>
      </c>
      <c r="E359">
        <v>82</v>
      </c>
      <c r="F359" t="s">
        <v>794</v>
      </c>
      <c r="G359" t="s">
        <v>997</v>
      </c>
      <c r="H359" t="str">
        <f>IF(VLOOKUP(Results_Updated[[#This Row],[Away_Team]],Teams_ESPN__2[[Team_Name]:[ABBR]],2,FALSE)=Results_Updated[[#This Row],[Team1]],Results_Updated[[#This Row],[Team1_Score]],Results_Updated[[#This Row],[Team2_Score]])</f>
        <v>77</v>
      </c>
      <c r="I359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360" spans="1:9">
      <c r="A360" s="17">
        <v>44978</v>
      </c>
      <c r="B360" t="s">
        <v>287</v>
      </c>
      <c r="C360" t="s">
        <v>123</v>
      </c>
      <c r="D360" t="s">
        <v>898</v>
      </c>
      <c r="E360">
        <v>72</v>
      </c>
      <c r="F360" t="s">
        <v>827</v>
      </c>
      <c r="G360" t="s">
        <v>789</v>
      </c>
      <c r="H360" t="str">
        <f>IF(VLOOKUP(Results_Updated[[#This Row],[Away_Team]],Teams_ESPN__2[[Team_Name]:[ABBR]],2,FALSE)=Results_Updated[[#This Row],[Team1]],Results_Updated[[#This Row],[Team1_Score]],Results_Updated[[#This Row],[Team2_Score]])</f>
        <v>54</v>
      </c>
      <c r="I360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361" spans="1:9">
      <c r="A361" s="17">
        <v>44978</v>
      </c>
      <c r="B361" t="s">
        <v>47</v>
      </c>
      <c r="C361" t="s">
        <v>286</v>
      </c>
      <c r="D361" t="s">
        <v>904</v>
      </c>
      <c r="E361">
        <v>75</v>
      </c>
      <c r="F361" t="s">
        <v>800</v>
      </c>
      <c r="G361" t="s">
        <v>764</v>
      </c>
      <c r="H361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361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362" spans="1:9">
      <c r="A362" s="17">
        <v>44978</v>
      </c>
      <c r="B362" t="s">
        <v>45</v>
      </c>
      <c r="C362" t="s">
        <v>342</v>
      </c>
      <c r="D362" t="s">
        <v>698</v>
      </c>
      <c r="E362">
        <v>73</v>
      </c>
      <c r="F362" t="s">
        <v>909</v>
      </c>
      <c r="G362" t="s">
        <v>830</v>
      </c>
      <c r="H362">
        <f>IF(VLOOKUP(Results_Updated[[#This Row],[Away_Team]],Teams_ESPN__2[[Team_Name]:[ABBR]],2,FALSE)=Results_Updated[[#This Row],[Team1]],Results_Updated[[#This Row],[Team1_Score]],Results_Updated[[#This Row],[Team2_Score]])</f>
        <v>73</v>
      </c>
      <c r="I362" t="str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363" spans="1:9">
      <c r="A363" s="17">
        <v>44978</v>
      </c>
      <c r="B363" t="s">
        <v>42</v>
      </c>
      <c r="C363" t="s">
        <v>338</v>
      </c>
      <c r="D363" t="s">
        <v>712</v>
      </c>
      <c r="E363">
        <v>68</v>
      </c>
      <c r="F363" t="s">
        <v>701</v>
      </c>
      <c r="G363" t="s">
        <v>697</v>
      </c>
      <c r="H363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363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364" spans="1:9">
      <c r="A364" s="17">
        <v>44978</v>
      </c>
      <c r="B364" t="s">
        <v>20</v>
      </c>
      <c r="C364" t="s">
        <v>125</v>
      </c>
      <c r="D364" t="s">
        <v>903</v>
      </c>
      <c r="E364">
        <v>76</v>
      </c>
      <c r="F364" t="s">
        <v>787</v>
      </c>
      <c r="G364" t="s">
        <v>740</v>
      </c>
      <c r="H364">
        <f>IF(VLOOKUP(Results_Updated[[#This Row],[Away_Team]],Teams_ESPN__2[[Team_Name]:[ABBR]],2,FALSE)=Results_Updated[[#This Row],[Team1]],Results_Updated[[#This Row],[Team1_Score]],Results_Updated[[#This Row],[Team2_Score]])</f>
        <v>76</v>
      </c>
      <c r="I364" t="str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365" spans="1:9">
      <c r="A365" s="17">
        <v>44978</v>
      </c>
      <c r="B365" t="s">
        <v>390</v>
      </c>
      <c r="C365" t="s">
        <v>386</v>
      </c>
      <c r="D365" t="s">
        <v>780</v>
      </c>
      <c r="E365">
        <v>64</v>
      </c>
      <c r="F365" t="s">
        <v>1061</v>
      </c>
      <c r="G365" t="s">
        <v>697</v>
      </c>
      <c r="H365">
        <f>IF(VLOOKUP(Results_Updated[[#This Row],[Away_Team]],Teams_ESPN__2[[Team_Name]:[ABBR]],2,FALSE)=Results_Updated[[#This Row],[Team1]],Results_Updated[[#This Row],[Team1_Score]],Results_Updated[[#This Row],[Team2_Score]])</f>
        <v>64</v>
      </c>
      <c r="I365" t="str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366" spans="1:9">
      <c r="A366" s="17">
        <v>44978</v>
      </c>
      <c r="B366" t="s">
        <v>222</v>
      </c>
      <c r="C366" t="s">
        <v>221</v>
      </c>
      <c r="D366" t="s">
        <v>790</v>
      </c>
      <c r="E366">
        <v>80</v>
      </c>
      <c r="F366" t="s">
        <v>707</v>
      </c>
      <c r="G366" t="s">
        <v>764</v>
      </c>
      <c r="H366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366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367" spans="1:9">
      <c r="A367" s="17">
        <v>44978</v>
      </c>
      <c r="B367" t="s">
        <v>73</v>
      </c>
      <c r="C367" t="s">
        <v>209</v>
      </c>
      <c r="D367" t="s">
        <v>710</v>
      </c>
      <c r="E367">
        <v>77</v>
      </c>
      <c r="F367" t="s">
        <v>798</v>
      </c>
      <c r="G367" t="s">
        <v>750</v>
      </c>
      <c r="H367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367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368" spans="1:9">
      <c r="A368" s="17">
        <v>44978</v>
      </c>
      <c r="B368" t="s">
        <v>1093</v>
      </c>
      <c r="C368" t="s">
        <v>183</v>
      </c>
      <c r="D368" t="s">
        <v>1077</v>
      </c>
      <c r="E368">
        <v>111</v>
      </c>
      <c r="F368" t="s">
        <v>1094</v>
      </c>
      <c r="G368" t="s">
        <v>1095</v>
      </c>
      <c r="H368" t="e">
        <f>IF(VLOOKUP(Results_Updated[[#This Row],[Away_Team]],Teams_ESPN__2[[Team_Name]:[ABBR]],2,FALSE)=Results_Updated[[#This Row],[Team1]],Results_Updated[[#This Row],[Team1_Score]],Results_Updated[[#This Row],[Team2_Score]])</f>
        <v>#N/A</v>
      </c>
      <c r="I368">
        <f>IF(VLOOKUP(Results_Updated[[#This Row],[Home_Team]],Teams_ESPN__2[[Team_Name]:[ABBR]],2,FALSE)=Results_Updated[[#This Row],[Team2]],Results_Updated[[#This Row],[Team2_Score]],Results_Updated[[#This Row],[Team1_Score]])</f>
        <v>111</v>
      </c>
    </row>
    <row r="369" spans="1:9">
      <c r="A369" s="17">
        <v>44978</v>
      </c>
      <c r="B369" t="s">
        <v>130</v>
      </c>
      <c r="C369" t="s">
        <v>284</v>
      </c>
      <c r="D369" t="s">
        <v>864</v>
      </c>
      <c r="E369">
        <v>84</v>
      </c>
      <c r="F369" t="s">
        <v>879</v>
      </c>
      <c r="G369" t="s">
        <v>717</v>
      </c>
      <c r="H369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369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370" spans="1:9">
      <c r="A370" s="17">
        <v>44978</v>
      </c>
      <c r="B370" t="s">
        <v>289</v>
      </c>
      <c r="C370" t="s">
        <v>17</v>
      </c>
      <c r="D370" t="s">
        <v>1005</v>
      </c>
      <c r="E370">
        <v>76</v>
      </c>
      <c r="F370" t="s">
        <v>744</v>
      </c>
      <c r="G370" t="s">
        <v>708</v>
      </c>
      <c r="H370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370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371" spans="1:9">
      <c r="A371" s="17">
        <v>44978</v>
      </c>
      <c r="B371" t="s">
        <v>195</v>
      </c>
      <c r="C371" t="s">
        <v>122</v>
      </c>
      <c r="D371" t="s">
        <v>919</v>
      </c>
      <c r="E371">
        <v>66</v>
      </c>
      <c r="F371" t="s">
        <v>792</v>
      </c>
      <c r="G371" t="s">
        <v>725</v>
      </c>
      <c r="H371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371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372" spans="1:9">
      <c r="A372" s="17">
        <v>44978</v>
      </c>
      <c r="B372" t="s">
        <v>324</v>
      </c>
      <c r="C372" t="s">
        <v>318</v>
      </c>
      <c r="D372" t="s">
        <v>324</v>
      </c>
      <c r="E372">
        <v>88</v>
      </c>
      <c r="F372" t="s">
        <v>850</v>
      </c>
      <c r="G372" t="s">
        <v>697</v>
      </c>
      <c r="H372">
        <f>IF(VLOOKUP(Results_Updated[[#This Row],[Away_Team]],Teams_ESPN__2[[Team_Name]:[ABBR]],2,FALSE)=Results_Updated[[#This Row],[Team1]],Results_Updated[[#This Row],[Team1_Score]],Results_Updated[[#This Row],[Team2_Score]])</f>
        <v>88</v>
      </c>
      <c r="I372" t="str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373" spans="1:9">
      <c r="A373" s="17">
        <v>44978</v>
      </c>
      <c r="B373" t="s">
        <v>407</v>
      </c>
      <c r="C373" t="s">
        <v>320</v>
      </c>
      <c r="D373" t="s">
        <v>1063</v>
      </c>
      <c r="E373">
        <v>81</v>
      </c>
      <c r="F373" t="s">
        <v>758</v>
      </c>
      <c r="G373" t="s">
        <v>814</v>
      </c>
      <c r="H373" t="str">
        <f>IF(VLOOKUP(Results_Updated[[#This Row],[Away_Team]],Teams_ESPN__2[[Team_Name]:[ABBR]],2,FALSE)=Results_Updated[[#This Row],[Team1]],Results_Updated[[#This Row],[Team1_Score]],Results_Updated[[#This Row],[Team2_Score]])</f>
        <v>78</v>
      </c>
      <c r="I373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374" spans="1:9">
      <c r="A374" s="17">
        <v>44978</v>
      </c>
      <c r="B374" t="s">
        <v>279</v>
      </c>
      <c r="C374" t="s">
        <v>41</v>
      </c>
      <c r="D374" t="s">
        <v>766</v>
      </c>
      <c r="E374">
        <v>66</v>
      </c>
      <c r="F374" t="s">
        <v>771</v>
      </c>
      <c r="G374" t="s">
        <v>720</v>
      </c>
      <c r="H374" t="str">
        <f>IF(VLOOKUP(Results_Updated[[#This Row],[Away_Team]],Teams_ESPN__2[[Team_Name]:[ABBR]],2,FALSE)=Results_Updated[[#This Row],[Team1]],Results_Updated[[#This Row],[Team1_Score]],Results_Updated[[#This Row],[Team2_Score]])</f>
        <v>59</v>
      </c>
      <c r="I374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375" spans="1:9">
      <c r="A375" s="17">
        <v>44978</v>
      </c>
      <c r="B375" t="s">
        <v>276</v>
      </c>
      <c r="C375" t="s">
        <v>274</v>
      </c>
      <c r="D375" t="s">
        <v>762</v>
      </c>
      <c r="E375">
        <v>84</v>
      </c>
      <c r="F375" t="s">
        <v>773</v>
      </c>
      <c r="G375" t="s">
        <v>697</v>
      </c>
      <c r="H375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375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376" spans="1:9">
      <c r="A376" s="17">
        <v>44978</v>
      </c>
      <c r="B376" t="s">
        <v>275</v>
      </c>
      <c r="C376" t="s">
        <v>277</v>
      </c>
      <c r="D376" t="s">
        <v>776</v>
      </c>
      <c r="E376">
        <v>63</v>
      </c>
      <c r="F376" t="s">
        <v>763</v>
      </c>
      <c r="G376" t="s">
        <v>1096</v>
      </c>
      <c r="H376" t="str">
        <f>IF(VLOOKUP(Results_Updated[[#This Row],[Away_Team]],Teams_ESPN__2[[Team_Name]:[ABBR]],2,FALSE)=Results_Updated[[#This Row],[Team1]],Results_Updated[[#This Row],[Team1_Score]],Results_Updated[[#This Row],[Team2_Score]])</f>
        <v>35</v>
      </c>
      <c r="I376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377" spans="1:9">
      <c r="A377" s="17">
        <v>44978</v>
      </c>
      <c r="B377" t="s">
        <v>282</v>
      </c>
      <c r="C377" t="s">
        <v>278</v>
      </c>
      <c r="D377" t="s">
        <v>774</v>
      </c>
      <c r="E377">
        <v>82</v>
      </c>
      <c r="F377" t="s">
        <v>767</v>
      </c>
      <c r="G377" t="s">
        <v>740</v>
      </c>
      <c r="H377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377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378" spans="1:9">
      <c r="A378" s="17">
        <v>44978</v>
      </c>
      <c r="B378" t="s">
        <v>40</v>
      </c>
      <c r="C378" t="s">
        <v>280</v>
      </c>
      <c r="D378" t="s">
        <v>768</v>
      </c>
      <c r="E378">
        <v>77</v>
      </c>
      <c r="F378" t="s">
        <v>777</v>
      </c>
      <c r="G378" t="s">
        <v>708</v>
      </c>
      <c r="H378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378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379" spans="1:9">
      <c r="A379" s="17">
        <v>44978</v>
      </c>
      <c r="B379" t="s">
        <v>108</v>
      </c>
      <c r="C379" t="s">
        <v>107</v>
      </c>
      <c r="D379" t="s">
        <v>770</v>
      </c>
      <c r="E379">
        <v>74</v>
      </c>
      <c r="F379" t="s">
        <v>765</v>
      </c>
      <c r="G379" t="s">
        <v>764</v>
      </c>
      <c r="H379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379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380" spans="1:9">
      <c r="A380" s="17">
        <v>44978</v>
      </c>
      <c r="B380" t="s">
        <v>170</v>
      </c>
      <c r="C380" t="s">
        <v>167</v>
      </c>
      <c r="D380" t="s">
        <v>723</v>
      </c>
      <c r="E380">
        <v>83</v>
      </c>
      <c r="F380" t="s">
        <v>1035</v>
      </c>
      <c r="G380" t="s">
        <v>725</v>
      </c>
      <c r="H380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380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381" spans="1:9">
      <c r="A381" s="17">
        <v>44978</v>
      </c>
      <c r="B381" t="s">
        <v>264</v>
      </c>
      <c r="C381" t="s">
        <v>177</v>
      </c>
      <c r="D381" t="s">
        <v>892</v>
      </c>
      <c r="E381">
        <v>62</v>
      </c>
      <c r="F381" t="s">
        <v>883</v>
      </c>
      <c r="G381" t="s">
        <v>711</v>
      </c>
      <c r="H381">
        <f>IF(VLOOKUP(Results_Updated[[#This Row],[Away_Team]],Teams_ESPN__2[[Team_Name]:[ABBR]],2,FALSE)=Results_Updated[[#This Row],[Team1]],Results_Updated[[#This Row],[Team1_Score]],Results_Updated[[#This Row],[Team2_Score]])</f>
        <v>62</v>
      </c>
      <c r="I381" t="str">
        <f>IF(VLOOKUP(Results_Updated[[#This Row],[Home_Team]],Teams_ESPN__2[[Team_Name]:[ABBR]],2,FALSE)=Results_Updated[[#This Row],[Team2]],Results_Updated[[#This Row],[Team2_Score]],Results_Updated[[#This Row],[Team1_Score]])</f>
        <v>60</v>
      </c>
    </row>
    <row r="382" spans="1:9">
      <c r="A382" s="17">
        <v>44978</v>
      </c>
      <c r="B382" t="s">
        <v>305</v>
      </c>
      <c r="C382" t="s">
        <v>48</v>
      </c>
      <c r="D382" t="s">
        <v>696</v>
      </c>
      <c r="E382">
        <v>74</v>
      </c>
      <c r="F382" t="s">
        <v>910</v>
      </c>
      <c r="G382" t="s">
        <v>697</v>
      </c>
      <c r="H382">
        <f>IF(VLOOKUP(Results_Updated[[#This Row],[Away_Team]],Teams_ESPN__2[[Team_Name]:[ABBR]],2,FALSE)=Results_Updated[[#This Row],[Team1]],Results_Updated[[#This Row],[Team1_Score]],Results_Updated[[#This Row],[Team2_Score]])</f>
        <v>74</v>
      </c>
      <c r="I382" t="str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383" spans="1:9">
      <c r="A383" s="17">
        <v>44978</v>
      </c>
      <c r="B383" t="s">
        <v>301</v>
      </c>
      <c r="C383" t="s">
        <v>270</v>
      </c>
      <c r="D383" t="s">
        <v>702</v>
      </c>
      <c r="E383">
        <v>97</v>
      </c>
      <c r="F383" t="s">
        <v>757</v>
      </c>
      <c r="G383" t="s">
        <v>764</v>
      </c>
      <c r="H383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383">
        <f>IF(VLOOKUP(Results_Updated[[#This Row],[Home_Team]],Teams_ESPN__2[[Team_Name]:[ABBR]],2,FALSE)=Results_Updated[[#This Row],[Team2]],Results_Updated[[#This Row],[Team2_Score]],Results_Updated[[#This Row],[Team1_Score]])</f>
        <v>97</v>
      </c>
    </row>
    <row r="384" spans="1:9">
      <c r="A384" s="17">
        <v>44978</v>
      </c>
      <c r="B384" t="s">
        <v>136</v>
      </c>
      <c r="C384" t="s">
        <v>74</v>
      </c>
      <c r="D384" t="s">
        <v>1097</v>
      </c>
      <c r="E384">
        <v>65</v>
      </c>
      <c r="F384" t="s">
        <v>828</v>
      </c>
      <c r="G384" t="s">
        <v>803</v>
      </c>
      <c r="H384">
        <f>IF(VLOOKUP(Results_Updated[[#This Row],[Away_Team]],Teams_ESPN__2[[Team_Name]:[ABBR]],2,FALSE)=Results_Updated[[#This Row],[Team1]],Results_Updated[[#This Row],[Team1_Score]],Results_Updated[[#This Row],[Team2_Score]])</f>
        <v>65</v>
      </c>
      <c r="I384" t="str">
        <f>IF(VLOOKUP(Results_Updated[[#This Row],[Home_Team]],Teams_ESPN__2[[Team_Name]:[ABBR]],2,FALSE)=Results_Updated[[#This Row],[Team2]],Results_Updated[[#This Row],[Team2_Score]],Results_Updated[[#This Row],[Team1_Score]])</f>
        <v>55</v>
      </c>
    </row>
    <row r="385" spans="1:9">
      <c r="A385" s="17">
        <v>44978</v>
      </c>
      <c r="B385" t="s">
        <v>134</v>
      </c>
      <c r="C385" t="s">
        <v>210</v>
      </c>
      <c r="D385" t="s">
        <v>795</v>
      </c>
      <c r="E385">
        <v>74</v>
      </c>
      <c r="F385" t="s">
        <v>1080</v>
      </c>
      <c r="G385" t="s">
        <v>717</v>
      </c>
      <c r="H385">
        <f>IF(VLOOKUP(Results_Updated[[#This Row],[Away_Team]],Teams_ESPN__2[[Team_Name]:[ABBR]],2,FALSE)=Results_Updated[[#This Row],[Team1]],Results_Updated[[#This Row],[Team1_Score]],Results_Updated[[#This Row],[Team2_Score]])</f>
        <v>74</v>
      </c>
      <c r="I385" t="str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386" spans="1:9">
      <c r="A386" s="17">
        <v>44978</v>
      </c>
      <c r="B386" t="s">
        <v>135</v>
      </c>
      <c r="C386" t="s">
        <v>408</v>
      </c>
      <c r="D386" t="s">
        <v>829</v>
      </c>
      <c r="E386">
        <v>66</v>
      </c>
      <c r="F386" t="s">
        <v>797</v>
      </c>
      <c r="G386" t="s">
        <v>859</v>
      </c>
      <c r="H386" t="str">
        <f>IF(VLOOKUP(Results_Updated[[#This Row],[Away_Team]],Teams_ESPN__2[[Team_Name]:[ABBR]],2,FALSE)=Results_Updated[[#This Row],[Team1]],Results_Updated[[#This Row],[Team1_Score]],Results_Updated[[#This Row],[Team2_Score]])</f>
        <v>51</v>
      </c>
      <c r="I386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387" spans="1:9">
      <c r="A387" s="17">
        <v>44977</v>
      </c>
      <c r="B387" t="s">
        <v>404</v>
      </c>
      <c r="C387" t="s">
        <v>281</v>
      </c>
      <c r="D387" t="s">
        <v>695</v>
      </c>
      <c r="E387">
        <v>63</v>
      </c>
      <c r="F387" t="s">
        <v>281</v>
      </c>
      <c r="G387" t="s">
        <v>750</v>
      </c>
      <c r="H387">
        <f>IF(VLOOKUP(Results_Updated[[#This Row],[Away_Team]],Teams_ESPN__2[[Team_Name]:[ABBR]],2,FALSE)=Results_Updated[[#This Row],[Team1]],Results_Updated[[#This Row],[Team1_Score]],Results_Updated[[#This Row],[Team2_Score]])</f>
        <v>63</v>
      </c>
      <c r="I387" t="str">
        <f>IF(VLOOKUP(Results_Updated[[#This Row],[Home_Team]],Teams_ESPN__2[[Team_Name]:[ABBR]],2,FALSE)=Results_Updated[[#This Row],[Team2]],Results_Updated[[#This Row],[Team2_Score]],Results_Updated[[#This Row],[Team1_Score]])</f>
        <v>58</v>
      </c>
    </row>
    <row r="388" spans="1:9">
      <c r="A388" s="17">
        <v>44977</v>
      </c>
      <c r="B388" t="s">
        <v>148</v>
      </c>
      <c r="C388" t="s">
        <v>146</v>
      </c>
      <c r="D388" t="s">
        <v>1015</v>
      </c>
      <c r="E388">
        <v>76</v>
      </c>
      <c r="F388" t="s">
        <v>1056</v>
      </c>
      <c r="G388" t="s">
        <v>737</v>
      </c>
      <c r="H388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388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389" spans="1:9">
      <c r="A389" s="17">
        <v>44977</v>
      </c>
      <c r="B389" t="s">
        <v>288</v>
      </c>
      <c r="C389" t="s">
        <v>124</v>
      </c>
      <c r="D389" t="s">
        <v>826</v>
      </c>
      <c r="E389">
        <v>85</v>
      </c>
      <c r="F389" t="s">
        <v>801</v>
      </c>
      <c r="G389" t="s">
        <v>743</v>
      </c>
      <c r="H389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389">
        <f>IF(VLOOKUP(Results_Updated[[#This Row],[Home_Team]],Teams_ESPN__2[[Team_Name]:[ABBR]],2,FALSE)=Results_Updated[[#This Row],[Team2]],Results_Updated[[#This Row],[Team2_Score]],Results_Updated[[#This Row],[Team1_Score]])</f>
        <v>85</v>
      </c>
    </row>
    <row r="390" spans="1:9">
      <c r="A390" s="17">
        <v>44977</v>
      </c>
      <c r="B390" t="s">
        <v>339</v>
      </c>
      <c r="C390" t="s">
        <v>21</v>
      </c>
      <c r="D390" t="s">
        <v>741</v>
      </c>
      <c r="E390">
        <v>79</v>
      </c>
      <c r="F390" t="s">
        <v>788</v>
      </c>
      <c r="G390" t="s">
        <v>772</v>
      </c>
      <c r="H390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390">
        <f>IF(VLOOKUP(Results_Updated[[#This Row],[Home_Team]],Teams_ESPN__2[[Team_Name]:[ABBR]],2,FALSE)=Results_Updated[[#This Row],[Team2]],Results_Updated[[#This Row],[Team2_Score]],Results_Updated[[#This Row],[Team1_Score]])</f>
        <v>79</v>
      </c>
    </row>
    <row r="391" spans="1:9">
      <c r="A391" s="17">
        <v>44977</v>
      </c>
      <c r="B391" t="s">
        <v>783</v>
      </c>
      <c r="C391" t="s">
        <v>117</v>
      </c>
      <c r="D391" t="s">
        <v>1044</v>
      </c>
      <c r="E391">
        <v>113</v>
      </c>
      <c r="F391" t="s">
        <v>785</v>
      </c>
      <c r="G391" t="s">
        <v>764</v>
      </c>
      <c r="H391" t="e">
        <f>IF(VLOOKUP(Results_Updated[[#This Row],[Away_Team]],Teams_ESPN__2[[Team_Name]:[ABBR]],2,FALSE)=Results_Updated[[#This Row],[Team1]],Results_Updated[[#This Row],[Team1_Score]],Results_Updated[[#This Row],[Team2_Score]])</f>
        <v>#N/A</v>
      </c>
      <c r="I391">
        <f>IF(VLOOKUP(Results_Updated[[#This Row],[Home_Team]],Teams_ESPN__2[[Team_Name]:[ABBR]],2,FALSE)=Results_Updated[[#This Row],[Team2]],Results_Updated[[#This Row],[Team2_Score]],Results_Updated[[#This Row],[Team1_Score]])</f>
        <v>113</v>
      </c>
    </row>
    <row r="392" spans="1:9">
      <c r="A392" s="17">
        <v>44977</v>
      </c>
      <c r="B392" t="s">
        <v>50</v>
      </c>
      <c r="C392" t="s">
        <v>49</v>
      </c>
      <c r="D392" t="s">
        <v>819</v>
      </c>
      <c r="E392">
        <v>89</v>
      </c>
      <c r="F392" t="s">
        <v>812</v>
      </c>
      <c r="G392" t="s">
        <v>746</v>
      </c>
      <c r="H392" t="str">
        <f>IF(VLOOKUP(Results_Updated[[#This Row],[Away_Team]],Teams_ESPN__2[[Team_Name]:[ABBR]],2,FALSE)=Results_Updated[[#This Row],[Team1]],Results_Updated[[#This Row],[Team1_Score]],Results_Updated[[#This Row],[Team2_Score]])</f>
        <v>76</v>
      </c>
      <c r="I392">
        <f>IF(VLOOKUP(Results_Updated[[#This Row],[Home_Team]],Teams_ESPN__2[[Team_Name]:[ABBR]],2,FALSE)=Results_Updated[[#This Row],[Team2]],Results_Updated[[#This Row],[Team2_Score]],Results_Updated[[#This Row],[Team1_Score]])</f>
        <v>89</v>
      </c>
    </row>
    <row r="393" spans="1:9">
      <c r="A393" s="17">
        <v>44977</v>
      </c>
      <c r="B393" t="s">
        <v>56</v>
      </c>
      <c r="C393" t="s">
        <v>51</v>
      </c>
      <c r="D393" t="s">
        <v>810</v>
      </c>
      <c r="E393">
        <v>68</v>
      </c>
      <c r="F393" t="s">
        <v>820</v>
      </c>
      <c r="G393" t="s">
        <v>697</v>
      </c>
      <c r="H393">
        <f>IF(VLOOKUP(Results_Updated[[#This Row],[Away_Team]],Teams_ESPN__2[[Team_Name]:[ABBR]],2,FALSE)=Results_Updated[[#This Row],[Team1]],Results_Updated[[#This Row],[Team1_Score]],Results_Updated[[#This Row],[Team2_Score]])</f>
        <v>68</v>
      </c>
      <c r="I393" t="str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394" spans="1:9">
      <c r="A394" s="17">
        <v>44977</v>
      </c>
      <c r="B394" t="s">
        <v>52</v>
      </c>
      <c r="C394" t="s">
        <v>55</v>
      </c>
      <c r="D394" t="s">
        <v>809</v>
      </c>
      <c r="E394">
        <v>69</v>
      </c>
      <c r="F394" t="s">
        <v>813</v>
      </c>
      <c r="G394" t="s">
        <v>708</v>
      </c>
      <c r="H394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394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395" spans="1:9">
      <c r="A395" s="17">
        <v>44977</v>
      </c>
      <c r="B395" t="s">
        <v>70</v>
      </c>
      <c r="C395" t="s">
        <v>69</v>
      </c>
      <c r="D395" t="s">
        <v>808</v>
      </c>
      <c r="E395">
        <v>69</v>
      </c>
      <c r="F395" t="s">
        <v>811</v>
      </c>
      <c r="G395" t="s">
        <v>772</v>
      </c>
      <c r="H395">
        <f>IF(VLOOKUP(Results_Updated[[#This Row],[Away_Team]],Teams_ESPN__2[[Team_Name]:[ABBR]],2,FALSE)=Results_Updated[[#This Row],[Team1]],Results_Updated[[#This Row],[Team1_Score]],Results_Updated[[#This Row],[Team2_Score]])</f>
        <v>69</v>
      </c>
      <c r="I395" t="str">
        <f>IF(VLOOKUP(Results_Updated[[#This Row],[Home_Team]],Teams_ESPN__2[[Team_Name]:[ABBR]],2,FALSE)=Results_Updated[[#This Row],[Team2]],Results_Updated[[#This Row],[Team2_Score]],Results_Updated[[#This Row],[Team1_Score]])</f>
        <v>62</v>
      </c>
    </row>
    <row r="396" spans="1:9">
      <c r="A396" s="17">
        <v>44977</v>
      </c>
      <c r="B396" t="s">
        <v>87</v>
      </c>
      <c r="C396" t="s">
        <v>89</v>
      </c>
      <c r="D396" t="s">
        <v>1002</v>
      </c>
      <c r="E396">
        <v>72</v>
      </c>
      <c r="F396" t="s">
        <v>971</v>
      </c>
      <c r="G396" t="s">
        <v>830</v>
      </c>
      <c r="H396">
        <f>IF(VLOOKUP(Results_Updated[[#This Row],[Away_Team]],Teams_ESPN__2[[Team_Name]:[ABBR]],2,FALSE)=Results_Updated[[#This Row],[Team1]],Results_Updated[[#This Row],[Team1_Score]],Results_Updated[[#This Row],[Team2_Score]])</f>
        <v>72</v>
      </c>
      <c r="I396" t="str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397" spans="1:9">
      <c r="A397" s="17">
        <v>44977</v>
      </c>
      <c r="B397" t="s">
        <v>81</v>
      </c>
      <c r="C397" t="s">
        <v>213</v>
      </c>
      <c r="D397" t="s">
        <v>1057</v>
      </c>
      <c r="E397">
        <v>61</v>
      </c>
      <c r="F397" t="s">
        <v>983</v>
      </c>
      <c r="G397" t="s">
        <v>911</v>
      </c>
      <c r="H397">
        <f>IF(VLOOKUP(Results_Updated[[#This Row],[Away_Team]],Teams_ESPN__2[[Team_Name]:[ABBR]],2,FALSE)=Results_Updated[[#This Row],[Team1]],Results_Updated[[#This Row],[Team1_Score]],Results_Updated[[#This Row],[Team2_Score]])</f>
        <v>61</v>
      </c>
      <c r="I397" t="str">
        <f>IF(VLOOKUP(Results_Updated[[#This Row],[Home_Team]],Teams_ESPN__2[[Team_Name]:[ABBR]],2,FALSE)=Results_Updated[[#This Row],[Team2]],Results_Updated[[#This Row],[Team2_Score]],Results_Updated[[#This Row],[Team1_Score]])</f>
        <v>50</v>
      </c>
    </row>
    <row r="398" spans="1:9">
      <c r="A398" s="17">
        <v>44977</v>
      </c>
      <c r="B398" t="s">
        <v>150</v>
      </c>
      <c r="C398" t="s">
        <v>127</v>
      </c>
      <c r="D398" t="s">
        <v>838</v>
      </c>
      <c r="E398">
        <v>64</v>
      </c>
      <c r="F398" t="s">
        <v>1018</v>
      </c>
      <c r="G398" t="s">
        <v>720</v>
      </c>
      <c r="H398" t="str">
        <f>IF(VLOOKUP(Results_Updated[[#This Row],[Away_Team]],Teams_ESPN__2[[Team_Name]:[ABBR]],2,FALSE)=Results_Updated[[#This Row],[Team1]],Results_Updated[[#This Row],[Team1_Score]],Results_Updated[[#This Row],[Team2_Score]])</f>
        <v>59</v>
      </c>
      <c r="I398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399" spans="1:9">
      <c r="A399" s="17">
        <v>44977</v>
      </c>
      <c r="B399" t="s">
        <v>417</v>
      </c>
      <c r="C399" t="s">
        <v>152</v>
      </c>
      <c r="D399" t="s">
        <v>818</v>
      </c>
      <c r="E399">
        <v>70</v>
      </c>
      <c r="F399" t="s">
        <v>1021</v>
      </c>
      <c r="G399" t="s">
        <v>764</v>
      </c>
      <c r="H399">
        <f>IF(VLOOKUP(Results_Updated[[#This Row],[Away_Team]],Teams_ESPN__2[[Team_Name]:[ABBR]],2,FALSE)=Results_Updated[[#This Row],[Team1]],Results_Updated[[#This Row],[Team1_Score]],Results_Updated[[#This Row],[Team2_Score]])</f>
        <v>70</v>
      </c>
      <c r="I399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400" spans="1:9">
      <c r="A400" s="17">
        <v>44977</v>
      </c>
      <c r="B400" t="s">
        <v>233</v>
      </c>
      <c r="C400" t="s">
        <v>269</v>
      </c>
      <c r="D400" t="s">
        <v>848</v>
      </c>
      <c r="E400">
        <v>78</v>
      </c>
      <c r="F400" t="s">
        <v>962</v>
      </c>
      <c r="G400" t="s">
        <v>717</v>
      </c>
      <c r="H400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400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401" spans="1:9">
      <c r="A401" s="17">
        <v>44977</v>
      </c>
      <c r="B401" t="s">
        <v>99</v>
      </c>
      <c r="C401" t="s">
        <v>128</v>
      </c>
      <c r="D401" t="s">
        <v>816</v>
      </c>
      <c r="E401">
        <v>77</v>
      </c>
      <c r="F401" t="s">
        <v>1020</v>
      </c>
      <c r="G401" t="s">
        <v>830</v>
      </c>
      <c r="H401">
        <f>IF(VLOOKUP(Results_Updated[[#This Row],[Away_Team]],Teams_ESPN__2[[Team_Name]:[ABBR]],2,FALSE)=Results_Updated[[#This Row],[Team1]],Results_Updated[[#This Row],[Team1_Score]],Results_Updated[[#This Row],[Team2_Score]])</f>
        <v>77</v>
      </c>
      <c r="I401" t="str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402" spans="1:9">
      <c r="A402" s="17">
        <v>44977</v>
      </c>
      <c r="B402" t="s">
        <v>156</v>
      </c>
      <c r="C402" t="s">
        <v>151</v>
      </c>
      <c r="D402" t="s">
        <v>836</v>
      </c>
      <c r="E402">
        <v>67</v>
      </c>
      <c r="F402" t="s">
        <v>1017</v>
      </c>
      <c r="G402" t="s">
        <v>764</v>
      </c>
      <c r="H402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402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403" spans="1:9">
      <c r="A403" s="17">
        <v>44977</v>
      </c>
      <c r="B403" t="s">
        <v>215</v>
      </c>
      <c r="C403" t="s">
        <v>214</v>
      </c>
      <c r="D403" t="s">
        <v>982</v>
      </c>
      <c r="E403">
        <v>74</v>
      </c>
      <c r="F403" t="s">
        <v>1055</v>
      </c>
      <c r="G403" t="s">
        <v>711</v>
      </c>
      <c r="H403">
        <f>IF(VLOOKUP(Results_Updated[[#This Row],[Away_Team]],Teams_ESPN__2[[Team_Name]:[ABBR]],2,FALSE)=Results_Updated[[#This Row],[Team1]],Results_Updated[[#This Row],[Team1_Score]],Results_Updated[[#This Row],[Team2_Score]])</f>
        <v>74</v>
      </c>
      <c r="I403" t="str">
        <f>IF(VLOOKUP(Results_Updated[[#This Row],[Home_Team]],Teams_ESPN__2[[Team_Name]:[ABBR]],2,FALSE)=Results_Updated[[#This Row],[Team2]],Results_Updated[[#This Row],[Team2_Score]],Results_Updated[[#This Row],[Team1_Score]])</f>
        <v>60</v>
      </c>
    </row>
    <row r="404" spans="1:9">
      <c r="A404" s="17">
        <v>44977</v>
      </c>
      <c r="B404" t="s">
        <v>82</v>
      </c>
      <c r="C404" t="s">
        <v>216</v>
      </c>
      <c r="D404" t="s">
        <v>1087</v>
      </c>
      <c r="E404">
        <v>96</v>
      </c>
      <c r="F404" t="s">
        <v>1041</v>
      </c>
      <c r="G404" t="s">
        <v>746</v>
      </c>
      <c r="H404">
        <f>IF(VLOOKUP(Results_Updated[[#This Row],[Away_Team]],Teams_ESPN__2[[Team_Name]:[ABBR]],2,FALSE)=Results_Updated[[#This Row],[Team1]],Results_Updated[[#This Row],[Team1_Score]],Results_Updated[[#This Row],[Team2_Score]])</f>
        <v>96</v>
      </c>
      <c r="I404" t="str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405" spans="1:9">
      <c r="A405" s="17">
        <v>44977</v>
      </c>
      <c r="B405" t="s">
        <v>380</v>
      </c>
      <c r="C405" t="s">
        <v>145</v>
      </c>
      <c r="D405" t="s">
        <v>1058</v>
      </c>
      <c r="E405">
        <v>59</v>
      </c>
      <c r="F405" t="s">
        <v>1016</v>
      </c>
      <c r="G405" t="s">
        <v>700</v>
      </c>
      <c r="H405">
        <f>IF(VLOOKUP(Results_Updated[[#This Row],[Away_Team]],Teams_ESPN__2[[Team_Name]:[ABBR]],2,FALSE)=Results_Updated[[#This Row],[Team1]],Results_Updated[[#This Row],[Team1_Score]],Results_Updated[[#This Row],[Team2_Score]])</f>
        <v>59</v>
      </c>
      <c r="I405" t="str">
        <f>IF(VLOOKUP(Results_Updated[[#This Row],[Home_Team]],Teams_ESPN__2[[Team_Name]:[ABBR]],2,FALSE)=Results_Updated[[#This Row],[Team2]],Results_Updated[[#This Row],[Team2_Score]],Results_Updated[[#This Row],[Team1_Score]])</f>
        <v>56</v>
      </c>
    </row>
    <row r="406" spans="1:9">
      <c r="A406" s="17">
        <v>44976</v>
      </c>
      <c r="B406" t="s">
        <v>227</v>
      </c>
      <c r="C406" t="s">
        <v>252</v>
      </c>
      <c r="D406" t="s">
        <v>891</v>
      </c>
      <c r="E406">
        <v>72</v>
      </c>
      <c r="F406" t="s">
        <v>860</v>
      </c>
      <c r="G406" t="s">
        <v>725</v>
      </c>
      <c r="H406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406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407" spans="1:9">
      <c r="A407" s="17">
        <v>44976</v>
      </c>
      <c r="B407" t="s">
        <v>268</v>
      </c>
      <c r="C407" t="s">
        <v>226</v>
      </c>
      <c r="D407" t="s">
        <v>894</v>
      </c>
      <c r="E407">
        <v>82</v>
      </c>
      <c r="F407" t="s">
        <v>847</v>
      </c>
      <c r="G407" t="s">
        <v>803</v>
      </c>
      <c r="H407" t="str">
        <f>IF(VLOOKUP(Results_Updated[[#This Row],[Away_Team]],Teams_ESPN__2[[Team_Name]:[ABBR]],2,FALSE)=Results_Updated[[#This Row],[Team1]],Results_Updated[[#This Row],[Team1_Score]],Results_Updated[[#This Row],[Team2_Score]])</f>
        <v>55</v>
      </c>
      <c r="I407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408" spans="1:9">
      <c r="A408" s="17">
        <v>44976</v>
      </c>
      <c r="B408" t="s">
        <v>104</v>
      </c>
      <c r="C408" t="s">
        <v>103</v>
      </c>
      <c r="D408" t="s">
        <v>742</v>
      </c>
      <c r="E408">
        <v>77</v>
      </c>
      <c r="F408" t="s">
        <v>806</v>
      </c>
      <c r="G408" t="s">
        <v>717</v>
      </c>
      <c r="H408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408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409" spans="1:9">
      <c r="A409" s="17">
        <v>44976</v>
      </c>
      <c r="B409" t="s">
        <v>228</v>
      </c>
      <c r="C409" t="s">
        <v>300</v>
      </c>
      <c r="D409" t="s">
        <v>861</v>
      </c>
      <c r="E409">
        <v>73</v>
      </c>
      <c r="F409" t="s">
        <v>300</v>
      </c>
      <c r="G409" t="s">
        <v>830</v>
      </c>
      <c r="H409">
        <f>IF(VLOOKUP(Results_Updated[[#This Row],[Away_Team]],Teams_ESPN__2[[Team_Name]:[ABBR]],2,FALSE)=Results_Updated[[#This Row],[Team1]],Results_Updated[[#This Row],[Team1_Score]],Results_Updated[[#This Row],[Team2_Score]])</f>
        <v>73</v>
      </c>
      <c r="I409" t="str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410" spans="1:9">
      <c r="A410" s="17">
        <v>44976</v>
      </c>
      <c r="B410" t="s">
        <v>334</v>
      </c>
      <c r="C410" t="s">
        <v>398</v>
      </c>
      <c r="D410" t="s">
        <v>728</v>
      </c>
      <c r="E410">
        <v>81</v>
      </c>
      <c r="F410" t="s">
        <v>724</v>
      </c>
      <c r="G410" t="s">
        <v>708</v>
      </c>
      <c r="H410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410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411" spans="1:9">
      <c r="A411" s="17">
        <v>44976</v>
      </c>
      <c r="B411" t="s">
        <v>177</v>
      </c>
      <c r="C411" t="s">
        <v>251</v>
      </c>
      <c r="D411" t="s">
        <v>1088</v>
      </c>
      <c r="E411">
        <v>76</v>
      </c>
      <c r="F411" t="s">
        <v>883</v>
      </c>
      <c r="G411" t="s">
        <v>761</v>
      </c>
      <c r="H411" t="str">
        <f>IF(VLOOKUP(Results_Updated[[#This Row],[Away_Team]],Teams_ESPN__2[[Team_Name]:[ABBR]],2,FALSE)=Results_Updated[[#This Row],[Team1]],Results_Updated[[#This Row],[Team1_Score]],Results_Updated[[#This Row],[Team2_Score]])</f>
        <v>53</v>
      </c>
      <c r="I411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412" spans="1:9">
      <c r="A412" s="17">
        <v>44976</v>
      </c>
      <c r="B412" t="s">
        <v>62</v>
      </c>
      <c r="C412" t="s">
        <v>285</v>
      </c>
      <c r="D412" t="s">
        <v>881</v>
      </c>
      <c r="E412">
        <v>50</v>
      </c>
      <c r="F412" t="s">
        <v>863</v>
      </c>
      <c r="G412" t="s">
        <v>734</v>
      </c>
      <c r="H412">
        <f>IF(VLOOKUP(Results_Updated[[#This Row],[Away_Team]],Teams_ESPN__2[[Team_Name]:[ABBR]],2,FALSE)=Results_Updated[[#This Row],[Team1]],Results_Updated[[#This Row],[Team1_Score]],Results_Updated[[#This Row],[Team2_Score]])</f>
        <v>50</v>
      </c>
      <c r="I412" t="str">
        <f>IF(VLOOKUP(Results_Updated[[#This Row],[Home_Team]],Teams_ESPN__2[[Team_Name]:[ABBR]],2,FALSE)=Results_Updated[[#This Row],[Team2]],Results_Updated[[#This Row],[Team2_Score]],Results_Updated[[#This Row],[Team1_Score]])</f>
        <v>48</v>
      </c>
    </row>
    <row r="413" spans="1:9">
      <c r="A413" s="17">
        <v>44976</v>
      </c>
      <c r="B413" t="s">
        <v>420</v>
      </c>
      <c r="C413" t="s">
        <v>429</v>
      </c>
      <c r="D413" t="s">
        <v>855</v>
      </c>
      <c r="E413">
        <v>73</v>
      </c>
      <c r="F413" t="s">
        <v>853</v>
      </c>
      <c r="G413" t="s">
        <v>761</v>
      </c>
      <c r="H413">
        <f>IF(VLOOKUP(Results_Updated[[#This Row],[Away_Team]],Teams_ESPN__2[[Team_Name]:[ABBR]],2,FALSE)=Results_Updated[[#This Row],[Team1]],Results_Updated[[#This Row],[Team1_Score]],Results_Updated[[#This Row],[Team2_Score]])</f>
        <v>73</v>
      </c>
      <c r="I413" t="str">
        <f>IF(VLOOKUP(Results_Updated[[#This Row],[Home_Team]],Teams_ESPN__2[[Team_Name]:[ABBR]],2,FALSE)=Results_Updated[[#This Row],[Team2]],Results_Updated[[#This Row],[Team2_Score]],Results_Updated[[#This Row],[Team1_Score]])</f>
        <v>53</v>
      </c>
    </row>
    <row r="414" spans="1:9">
      <c r="A414" s="17">
        <v>44976</v>
      </c>
      <c r="B414" t="s">
        <v>246</v>
      </c>
      <c r="C414" t="s">
        <v>248</v>
      </c>
      <c r="D414" t="s">
        <v>869</v>
      </c>
      <c r="E414">
        <v>90</v>
      </c>
      <c r="F414" t="s">
        <v>867</v>
      </c>
      <c r="G414" t="s">
        <v>897</v>
      </c>
      <c r="H414" t="str">
        <f>IF(VLOOKUP(Results_Updated[[#This Row],[Away_Team]],Teams_ESPN__2[[Team_Name]:[ABBR]],2,FALSE)=Results_Updated[[#This Row],[Team1]],Results_Updated[[#This Row],[Team1_Score]],Results_Updated[[#This Row],[Team2_Score]])</f>
        <v>88</v>
      </c>
      <c r="I414">
        <f>IF(VLOOKUP(Results_Updated[[#This Row],[Home_Team]],Teams_ESPN__2[[Team_Name]:[ABBR]],2,FALSE)=Results_Updated[[#This Row],[Team2]],Results_Updated[[#This Row],[Team2_Score]],Results_Updated[[#This Row],[Team1_Score]])</f>
        <v>90</v>
      </c>
    </row>
    <row r="415" spans="1:9">
      <c r="A415" s="17">
        <v>44976</v>
      </c>
      <c r="B415" t="s">
        <v>247</v>
      </c>
      <c r="C415" t="s">
        <v>250</v>
      </c>
      <c r="D415" t="s">
        <v>866</v>
      </c>
      <c r="E415">
        <v>75</v>
      </c>
      <c r="F415" t="s">
        <v>857</v>
      </c>
      <c r="G415" t="s">
        <v>805</v>
      </c>
      <c r="H415" t="str">
        <f>IF(VLOOKUP(Results_Updated[[#This Row],[Away_Team]],Teams_ESPN__2[[Team_Name]:[ABBR]],2,FALSE)=Results_Updated[[#This Row],[Team1]],Results_Updated[[#This Row],[Team1_Score]],Results_Updated[[#This Row],[Team2_Score]])</f>
        <v>74</v>
      </c>
      <c r="I415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416" spans="1:9">
      <c r="A416" s="17">
        <v>44976</v>
      </c>
      <c r="B416" t="s">
        <v>243</v>
      </c>
      <c r="C416" t="s">
        <v>249</v>
      </c>
      <c r="D416" t="s">
        <v>1062</v>
      </c>
      <c r="E416">
        <v>61</v>
      </c>
      <c r="F416" t="s">
        <v>854</v>
      </c>
      <c r="G416" t="s">
        <v>916</v>
      </c>
      <c r="H416" t="str">
        <f>IF(VLOOKUP(Results_Updated[[#This Row],[Away_Team]],Teams_ESPN__2[[Team_Name]:[ABBR]],2,FALSE)=Results_Updated[[#This Row],[Team1]],Results_Updated[[#This Row],[Team1_Score]],Results_Updated[[#This Row],[Team2_Score]])</f>
        <v>52</v>
      </c>
      <c r="I416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417" spans="1:9">
      <c r="A417" s="17">
        <v>44976</v>
      </c>
      <c r="B417" t="s">
        <v>245</v>
      </c>
      <c r="C417" t="s">
        <v>241</v>
      </c>
      <c r="D417" t="s">
        <v>868</v>
      </c>
      <c r="E417">
        <v>73</v>
      </c>
      <c r="F417" t="s">
        <v>858</v>
      </c>
      <c r="G417" t="s">
        <v>782</v>
      </c>
      <c r="H417">
        <f>IF(VLOOKUP(Results_Updated[[#This Row],[Away_Team]],Teams_ESPN__2[[Team_Name]:[ABBR]],2,FALSE)=Results_Updated[[#This Row],[Team1]],Results_Updated[[#This Row],[Team1_Score]],Results_Updated[[#This Row],[Team2_Score]])</f>
        <v>73</v>
      </c>
      <c r="I417" t="str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418" spans="1:9">
      <c r="A418" s="17">
        <v>44976</v>
      </c>
      <c r="B418" t="s">
        <v>319</v>
      </c>
      <c r="C418" t="s">
        <v>71</v>
      </c>
      <c r="D418" t="s">
        <v>1012</v>
      </c>
      <c r="E418">
        <v>83</v>
      </c>
      <c r="F418" t="s">
        <v>849</v>
      </c>
      <c r="G418" t="s">
        <v>839</v>
      </c>
      <c r="H418">
        <f>IF(VLOOKUP(Results_Updated[[#This Row],[Away_Team]],Teams_ESPN__2[[Team_Name]:[ABBR]],2,FALSE)=Results_Updated[[#This Row],[Team1]],Results_Updated[[#This Row],[Team1_Score]],Results_Updated[[#This Row],[Team2_Score]])</f>
        <v>83</v>
      </c>
      <c r="I418" t="str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419" spans="1:9">
      <c r="A419" s="17">
        <v>44976</v>
      </c>
      <c r="B419" t="s">
        <v>173</v>
      </c>
      <c r="C419" t="s">
        <v>143</v>
      </c>
      <c r="D419" t="s">
        <v>729</v>
      </c>
      <c r="E419">
        <v>77</v>
      </c>
      <c r="F419" t="s">
        <v>726</v>
      </c>
      <c r="G419" t="s">
        <v>769</v>
      </c>
      <c r="H419" t="str">
        <f>IF(VLOOKUP(Results_Updated[[#This Row],[Away_Team]],Teams_ESPN__2[[Team_Name]:[ABBR]],2,FALSE)=Results_Updated[[#This Row],[Team1]],Results_Updated[[#This Row],[Team1_Score]],Results_Updated[[#This Row],[Team2_Score]])</f>
        <v>75</v>
      </c>
      <c r="I419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420" spans="1:9">
      <c r="A420" s="17">
        <v>44976</v>
      </c>
      <c r="B420" t="s">
        <v>303</v>
      </c>
      <c r="C420" t="s">
        <v>343</v>
      </c>
      <c r="D420" t="s">
        <v>1098</v>
      </c>
      <c r="E420">
        <v>75</v>
      </c>
      <c r="F420" t="s">
        <v>1099</v>
      </c>
      <c r="G420" t="s">
        <v>761</v>
      </c>
      <c r="H420" t="str">
        <f>IF(VLOOKUP(Results_Updated[[#This Row],[Away_Team]],Teams_ESPN__2[[Team_Name]:[ABBR]],2,FALSE)=Results_Updated[[#This Row],[Team1]],Results_Updated[[#This Row],[Team1_Score]],Results_Updated[[#This Row],[Team2_Score]])</f>
        <v>53</v>
      </c>
      <c r="I420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421" spans="1:9">
      <c r="A421" s="17">
        <v>44976</v>
      </c>
      <c r="B421" t="s">
        <v>264</v>
      </c>
      <c r="C421" t="s">
        <v>254</v>
      </c>
      <c r="D421" t="s">
        <v>254</v>
      </c>
      <c r="E421">
        <v>86</v>
      </c>
      <c r="F421" t="s">
        <v>892</v>
      </c>
      <c r="G421" t="s">
        <v>740</v>
      </c>
      <c r="H421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421">
        <f>IF(VLOOKUP(Results_Updated[[#This Row],[Home_Team]],Teams_ESPN__2[[Team_Name]:[ABBR]],2,FALSE)=Results_Updated[[#This Row],[Team2]],Results_Updated[[#This Row],[Team2_Score]],Results_Updated[[#This Row],[Team1_Score]])</f>
        <v>86</v>
      </c>
    </row>
    <row r="422" spans="1:9">
      <c r="A422" s="17">
        <v>44976</v>
      </c>
      <c r="B422" t="s">
        <v>157</v>
      </c>
      <c r="C422" t="s">
        <v>283</v>
      </c>
      <c r="D422" t="s">
        <v>283</v>
      </c>
      <c r="E422">
        <v>74</v>
      </c>
      <c r="F422" t="s">
        <v>880</v>
      </c>
      <c r="G422" t="s">
        <v>862</v>
      </c>
      <c r="H422" t="str">
        <f>IF(VLOOKUP(Results_Updated[[#This Row],[Away_Team]],Teams_ESPN__2[[Team_Name]:[ABBR]],2,FALSE)=Results_Updated[[#This Row],[Team1]],Results_Updated[[#This Row],[Team1_Score]],Results_Updated[[#This Row],[Team2_Score]])</f>
        <v>73</v>
      </c>
      <c r="I422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423" spans="1:9">
      <c r="A423" s="17">
        <v>44976</v>
      </c>
      <c r="B423" t="s">
        <v>267</v>
      </c>
      <c r="C423" t="s">
        <v>219</v>
      </c>
      <c r="D423" t="s">
        <v>844</v>
      </c>
      <c r="E423">
        <v>68</v>
      </c>
      <c r="F423" t="s">
        <v>699</v>
      </c>
      <c r="G423" t="s">
        <v>772</v>
      </c>
      <c r="H423">
        <f>IF(VLOOKUP(Results_Updated[[#This Row],[Away_Team]],Teams_ESPN__2[[Team_Name]:[ABBR]],2,FALSE)=Results_Updated[[#This Row],[Team1]],Results_Updated[[#This Row],[Team1_Score]],Results_Updated[[#This Row],[Team2_Score]])</f>
        <v>68</v>
      </c>
      <c r="I423" t="str">
        <f>IF(VLOOKUP(Results_Updated[[#This Row],[Home_Team]],Teams_ESPN__2[[Team_Name]:[ABBR]],2,FALSE)=Results_Updated[[#This Row],[Team2]],Results_Updated[[#This Row],[Team2_Score]],Results_Updated[[#This Row],[Team1_Score]])</f>
        <v>62</v>
      </c>
    </row>
    <row r="424" spans="1:9">
      <c r="A424" s="17">
        <v>44976</v>
      </c>
      <c r="B424" t="s">
        <v>144</v>
      </c>
      <c r="C424" t="s">
        <v>172</v>
      </c>
      <c r="D424" t="s">
        <v>1049</v>
      </c>
      <c r="E424">
        <v>64</v>
      </c>
      <c r="F424" t="s">
        <v>960</v>
      </c>
      <c r="G424" t="s">
        <v>697</v>
      </c>
      <c r="H424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424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425" spans="1:9">
      <c r="A425" s="17">
        <v>44976</v>
      </c>
      <c r="B425" t="s">
        <v>61</v>
      </c>
      <c r="C425" t="s">
        <v>58</v>
      </c>
      <c r="D425" t="s">
        <v>882</v>
      </c>
      <c r="E425">
        <v>70</v>
      </c>
      <c r="F425" t="s">
        <v>851</v>
      </c>
      <c r="G425" t="s">
        <v>700</v>
      </c>
      <c r="H425" t="str">
        <f>IF(VLOOKUP(Results_Updated[[#This Row],[Away_Team]],Teams_ESPN__2[[Team_Name]:[ABBR]],2,FALSE)=Results_Updated[[#This Row],[Team1]],Results_Updated[[#This Row],[Team1_Score]],Results_Updated[[#This Row],[Team2_Score]])</f>
        <v>56</v>
      </c>
      <c r="I425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426" spans="1:9">
      <c r="A426" s="17">
        <v>44976</v>
      </c>
      <c r="B426" t="s">
        <v>192</v>
      </c>
      <c r="C426" t="s">
        <v>115</v>
      </c>
      <c r="D426" t="s">
        <v>731</v>
      </c>
      <c r="E426">
        <v>68</v>
      </c>
      <c r="F426" t="s">
        <v>1075</v>
      </c>
      <c r="G426" t="s">
        <v>743</v>
      </c>
      <c r="H426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426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427" spans="1:9">
      <c r="A427" s="17">
        <v>44976</v>
      </c>
      <c r="B427" t="s">
        <v>225</v>
      </c>
      <c r="C427" t="s">
        <v>317</v>
      </c>
      <c r="D427" t="s">
        <v>791</v>
      </c>
      <c r="E427">
        <v>70</v>
      </c>
      <c r="F427" t="s">
        <v>845</v>
      </c>
      <c r="G427" t="s">
        <v>737</v>
      </c>
      <c r="H427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427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428" spans="1:9">
      <c r="A428" s="17">
        <v>44976</v>
      </c>
      <c r="B428" t="s">
        <v>22</v>
      </c>
      <c r="C428" t="s">
        <v>257</v>
      </c>
      <c r="D428" t="s">
        <v>940</v>
      </c>
      <c r="E428">
        <v>83</v>
      </c>
      <c r="F428" t="s">
        <v>978</v>
      </c>
      <c r="G428" t="s">
        <v>872</v>
      </c>
      <c r="H428" t="str">
        <f>IF(VLOOKUP(Results_Updated[[#This Row],[Away_Team]],Teams_ESPN__2[[Team_Name]:[ABBR]],2,FALSE)=Results_Updated[[#This Row],[Team1]],Results_Updated[[#This Row],[Team1_Score]],Results_Updated[[#This Row],[Team2_Score]])</f>
        <v>79</v>
      </c>
      <c r="I428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429" spans="1:9">
      <c r="A429" s="17">
        <v>44976</v>
      </c>
      <c r="B429" t="s">
        <v>346</v>
      </c>
      <c r="C429" t="s">
        <v>316</v>
      </c>
      <c r="D429" t="s">
        <v>846</v>
      </c>
      <c r="E429">
        <v>80</v>
      </c>
      <c r="F429" t="s">
        <v>706</v>
      </c>
      <c r="G429" t="s">
        <v>711</v>
      </c>
      <c r="H429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429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430" spans="1:9">
      <c r="A430" s="17">
        <v>44976</v>
      </c>
      <c r="B430" t="s">
        <v>217</v>
      </c>
      <c r="C430" t="s">
        <v>259</v>
      </c>
      <c r="D430" t="s">
        <v>998</v>
      </c>
      <c r="E430">
        <v>68</v>
      </c>
      <c r="F430" t="s">
        <v>1050</v>
      </c>
      <c r="G430" t="s">
        <v>764</v>
      </c>
      <c r="H430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430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431" spans="1:9">
      <c r="A431" s="17">
        <v>44976</v>
      </c>
      <c r="B431" t="s">
        <v>133</v>
      </c>
      <c r="C431" t="s">
        <v>293</v>
      </c>
      <c r="D431" t="s">
        <v>709</v>
      </c>
      <c r="E431">
        <v>73</v>
      </c>
      <c r="F431" t="s">
        <v>133</v>
      </c>
      <c r="G431" t="s">
        <v>717</v>
      </c>
      <c r="H431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431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432" spans="1:9">
      <c r="A432" s="17">
        <v>44975</v>
      </c>
      <c r="B432" t="s">
        <v>301</v>
      </c>
      <c r="C432" t="s">
        <v>121</v>
      </c>
      <c r="D432" t="s">
        <v>893</v>
      </c>
      <c r="E432">
        <v>108</v>
      </c>
      <c r="F432" t="s">
        <v>757</v>
      </c>
      <c r="G432" t="s">
        <v>720</v>
      </c>
      <c r="H432" t="str">
        <f>IF(VLOOKUP(Results_Updated[[#This Row],[Away_Team]],Teams_ESPN__2[[Team_Name]:[ABBR]],2,FALSE)=Results_Updated[[#This Row],[Team1]],Results_Updated[[#This Row],[Team1_Score]],Results_Updated[[#This Row],[Team2_Score]])</f>
        <v>59</v>
      </c>
      <c r="I432">
        <f>IF(VLOOKUP(Results_Updated[[#This Row],[Home_Team]],Teams_ESPN__2[[Team_Name]:[ABBR]],2,FALSE)=Results_Updated[[#This Row],[Team2]],Results_Updated[[#This Row],[Team2_Score]],Results_Updated[[#This Row],[Team1_Score]])</f>
        <v>108</v>
      </c>
    </row>
    <row r="433" spans="1:9">
      <c r="A433" s="17">
        <v>44975</v>
      </c>
      <c r="B433" t="s">
        <v>256</v>
      </c>
      <c r="C433" t="s">
        <v>374</v>
      </c>
      <c r="D433" t="s">
        <v>374</v>
      </c>
      <c r="E433">
        <v>78</v>
      </c>
      <c r="F433" t="s">
        <v>999</v>
      </c>
      <c r="G433" t="s">
        <v>1100</v>
      </c>
      <c r="H433" t="str">
        <f>IF(VLOOKUP(Results_Updated[[#This Row],[Away_Team]],Teams_ESPN__2[[Team_Name]:[ABBR]],2,FALSE)=Results_Updated[[#This Row],[Team1]],Results_Updated[[#This Row],[Team1_Score]],Results_Updated[[#This Row],[Team2_Score]])</f>
        <v>43</v>
      </c>
      <c r="I433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434" spans="1:9">
      <c r="A434" s="17">
        <v>44975</v>
      </c>
      <c r="B434" t="s">
        <v>47</v>
      </c>
      <c r="C434" t="s">
        <v>404</v>
      </c>
      <c r="D434" t="s">
        <v>695</v>
      </c>
      <c r="E434">
        <v>87</v>
      </c>
      <c r="F434" t="s">
        <v>800</v>
      </c>
      <c r="G434" t="s">
        <v>830</v>
      </c>
      <c r="H434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434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435" spans="1:9">
      <c r="A435" s="17">
        <v>44975</v>
      </c>
      <c r="B435" t="s">
        <v>48</v>
      </c>
      <c r="C435" t="s">
        <v>123</v>
      </c>
      <c r="D435" t="s">
        <v>898</v>
      </c>
      <c r="E435">
        <v>85</v>
      </c>
      <c r="F435" t="s">
        <v>910</v>
      </c>
      <c r="G435" t="s">
        <v>775</v>
      </c>
      <c r="H435" t="str">
        <f>IF(VLOOKUP(Results_Updated[[#This Row],[Away_Team]],Teams_ESPN__2[[Team_Name]:[ABBR]],2,FALSE)=Results_Updated[[#This Row],[Team1]],Results_Updated[[#This Row],[Team1_Score]],Results_Updated[[#This Row],[Team2_Score]])</f>
        <v>83</v>
      </c>
      <c r="I435">
        <f>IF(VLOOKUP(Results_Updated[[#This Row],[Home_Team]],Teams_ESPN__2[[Team_Name]:[ABBR]],2,FALSE)=Results_Updated[[#This Row],[Team2]],Results_Updated[[#This Row],[Team2_Score]],Results_Updated[[#This Row],[Team1_Score]])</f>
        <v>85</v>
      </c>
    </row>
    <row r="436" spans="1:9">
      <c r="A436" s="17">
        <v>44975</v>
      </c>
      <c r="B436" t="s">
        <v>265</v>
      </c>
      <c r="C436" t="s">
        <v>406</v>
      </c>
      <c r="D436" t="s">
        <v>704</v>
      </c>
      <c r="E436">
        <v>57</v>
      </c>
      <c r="F436" t="s">
        <v>1022</v>
      </c>
      <c r="G436" t="s">
        <v>803</v>
      </c>
      <c r="H436" t="str">
        <f>IF(VLOOKUP(Results_Updated[[#This Row],[Away_Team]],Teams_ESPN__2[[Team_Name]:[ABBR]],2,FALSE)=Results_Updated[[#This Row],[Team1]],Results_Updated[[#This Row],[Team1_Score]],Results_Updated[[#This Row],[Team2_Score]])</f>
        <v>55</v>
      </c>
      <c r="I436">
        <f>IF(VLOOKUP(Results_Updated[[#This Row],[Home_Team]],Teams_ESPN__2[[Team_Name]:[ABBR]],2,FALSE)=Results_Updated[[#This Row],[Team2]],Results_Updated[[#This Row],[Team2_Score]],Results_Updated[[#This Row],[Team1_Score]])</f>
        <v>57</v>
      </c>
    </row>
    <row r="437" spans="1:9">
      <c r="A437" s="17">
        <v>44975</v>
      </c>
      <c r="B437" t="s">
        <v>260</v>
      </c>
      <c r="C437" t="s">
        <v>402</v>
      </c>
      <c r="D437" t="s">
        <v>896</v>
      </c>
      <c r="E437">
        <v>78</v>
      </c>
      <c r="F437" t="s">
        <v>842</v>
      </c>
      <c r="G437" t="s">
        <v>708</v>
      </c>
      <c r="H437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437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438" spans="1:9">
      <c r="A438" s="17">
        <v>44975</v>
      </c>
      <c r="B438" t="s">
        <v>42</v>
      </c>
      <c r="C438" t="s">
        <v>291</v>
      </c>
      <c r="D438" t="s">
        <v>973</v>
      </c>
      <c r="E438">
        <v>66</v>
      </c>
      <c r="F438" t="s">
        <v>701</v>
      </c>
      <c r="G438" t="s">
        <v>789</v>
      </c>
      <c r="H438" t="str">
        <f>IF(VLOOKUP(Results_Updated[[#This Row],[Away_Team]],Teams_ESPN__2[[Team_Name]:[ABBR]],2,FALSE)=Results_Updated[[#This Row],[Team1]],Results_Updated[[#This Row],[Team1_Score]],Results_Updated[[#This Row],[Team2_Score]])</f>
        <v>54</v>
      </c>
      <c r="I438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439" spans="1:9">
      <c r="A439" s="17">
        <v>44975</v>
      </c>
      <c r="B439" t="s">
        <v>287</v>
      </c>
      <c r="C439" t="s">
        <v>286</v>
      </c>
      <c r="D439" t="s">
        <v>904</v>
      </c>
      <c r="E439">
        <v>61</v>
      </c>
      <c r="F439" t="s">
        <v>827</v>
      </c>
      <c r="G439" t="s">
        <v>803</v>
      </c>
      <c r="H439" t="str">
        <f>IF(VLOOKUP(Results_Updated[[#This Row],[Away_Team]],Teams_ESPN__2[[Team_Name]:[ABBR]],2,FALSE)=Results_Updated[[#This Row],[Team1]],Results_Updated[[#This Row],[Team1_Score]],Results_Updated[[#This Row],[Team2_Score]])</f>
        <v>55</v>
      </c>
      <c r="I439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440" spans="1:9">
      <c r="A440" s="17">
        <v>44975</v>
      </c>
      <c r="B440" t="s">
        <v>205</v>
      </c>
      <c r="C440" t="s">
        <v>141</v>
      </c>
      <c r="D440" t="s">
        <v>901</v>
      </c>
      <c r="E440">
        <v>97</v>
      </c>
      <c r="F440" t="s">
        <v>1060</v>
      </c>
      <c r="G440" t="s">
        <v>897</v>
      </c>
      <c r="H440">
        <f>IF(VLOOKUP(Results_Updated[[#This Row],[Away_Team]],Teams_ESPN__2[[Team_Name]:[ABBR]],2,FALSE)=Results_Updated[[#This Row],[Team1]],Results_Updated[[#This Row],[Team1_Score]],Results_Updated[[#This Row],[Team2_Score]])</f>
        <v>97</v>
      </c>
      <c r="I440" t="str">
        <f>IF(VLOOKUP(Results_Updated[[#This Row],[Home_Team]],Teams_ESPN__2[[Team_Name]:[ABBR]],2,FALSE)=Results_Updated[[#This Row],[Team2]],Results_Updated[[#This Row],[Team2_Score]],Results_Updated[[#This Row],[Team1_Score]])</f>
        <v>88</v>
      </c>
    </row>
    <row r="441" spans="1:9">
      <c r="A441" s="17">
        <v>44975</v>
      </c>
      <c r="B441" t="s">
        <v>269</v>
      </c>
      <c r="C441" t="s">
        <v>222</v>
      </c>
      <c r="D441" t="s">
        <v>707</v>
      </c>
      <c r="E441">
        <v>71</v>
      </c>
      <c r="F441" t="s">
        <v>848</v>
      </c>
      <c r="G441" t="s">
        <v>708</v>
      </c>
      <c r="H441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441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442" spans="1:9">
      <c r="A442" s="17">
        <v>44975</v>
      </c>
      <c r="B442" t="s">
        <v>311</v>
      </c>
      <c r="C442" t="s">
        <v>422</v>
      </c>
      <c r="D442" t="s">
        <v>903</v>
      </c>
      <c r="E442">
        <v>96</v>
      </c>
      <c r="F442" t="s">
        <v>748</v>
      </c>
      <c r="G442" t="s">
        <v>1091</v>
      </c>
      <c r="H442" t="str">
        <f>IF(VLOOKUP(Results_Updated[[#This Row],[Away_Team]],Teams_ESPN__2[[Team_Name]:[ABBR]],2,FALSE)=Results_Updated[[#This Row],[Team1]],Results_Updated[[#This Row],[Team1_Score]],Results_Updated[[#This Row],[Team2_Score]])</f>
        <v>87</v>
      </c>
      <c r="I442">
        <f>IF(VLOOKUP(Results_Updated[[#This Row],[Home_Team]],Teams_ESPN__2[[Team_Name]:[ABBR]],2,FALSE)=Results_Updated[[#This Row],[Team2]],Results_Updated[[#This Row],[Team2_Score]],Results_Updated[[#This Row],[Team1_Score]])</f>
        <v>96</v>
      </c>
    </row>
    <row r="443" spans="1:9">
      <c r="A443" s="17">
        <v>44975</v>
      </c>
      <c r="B443" t="s">
        <v>266</v>
      </c>
      <c r="C443" t="s">
        <v>386</v>
      </c>
      <c r="D443" t="s">
        <v>1061</v>
      </c>
      <c r="E443">
        <v>82</v>
      </c>
      <c r="F443" t="s">
        <v>899</v>
      </c>
      <c r="G443" t="s">
        <v>708</v>
      </c>
      <c r="H443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443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444" spans="1:9">
      <c r="A444" s="17">
        <v>44975</v>
      </c>
      <c r="B444" t="s">
        <v>186</v>
      </c>
      <c r="C444" t="s">
        <v>185</v>
      </c>
      <c r="D444" t="s">
        <v>902</v>
      </c>
      <c r="E444">
        <v>71</v>
      </c>
      <c r="F444" t="s">
        <v>186</v>
      </c>
      <c r="G444" t="s">
        <v>764</v>
      </c>
      <c r="H444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444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445" spans="1:9">
      <c r="A445" s="17">
        <v>44975</v>
      </c>
      <c r="B445" t="s">
        <v>342</v>
      </c>
      <c r="C445" t="s">
        <v>341</v>
      </c>
      <c r="D445" t="s">
        <v>909</v>
      </c>
      <c r="E445">
        <v>77</v>
      </c>
      <c r="F445" t="s">
        <v>907</v>
      </c>
      <c r="G445" t="s">
        <v>743</v>
      </c>
      <c r="H445">
        <f>IF(VLOOKUP(Results_Updated[[#This Row],[Away_Team]],Teams_ESPN__2[[Team_Name]:[ABBR]],2,FALSE)=Results_Updated[[#This Row],[Team1]],Results_Updated[[#This Row],[Team1_Score]],Results_Updated[[#This Row],[Team2_Score]])</f>
        <v>77</v>
      </c>
      <c r="I445" t="str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446" spans="1:9">
      <c r="A446" s="17">
        <v>44975</v>
      </c>
      <c r="B446" t="s">
        <v>46</v>
      </c>
      <c r="C446" t="s">
        <v>220</v>
      </c>
      <c r="D446" t="s">
        <v>906</v>
      </c>
      <c r="E446">
        <v>64</v>
      </c>
      <c r="F446" t="s">
        <v>781</v>
      </c>
      <c r="G446" t="s">
        <v>803</v>
      </c>
      <c r="H446" t="str">
        <f>IF(VLOOKUP(Results_Updated[[#This Row],[Away_Team]],Teams_ESPN__2[[Team_Name]:[ABBR]],2,FALSE)=Results_Updated[[#This Row],[Team1]],Results_Updated[[#This Row],[Team1_Score]],Results_Updated[[#This Row],[Team2_Score]])</f>
        <v>55</v>
      </c>
      <c r="I446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447" spans="1:9">
      <c r="A447" s="17">
        <v>44975</v>
      </c>
      <c r="B447" t="s">
        <v>288</v>
      </c>
      <c r="C447" t="s">
        <v>281</v>
      </c>
      <c r="D447" t="s">
        <v>281</v>
      </c>
      <c r="E447">
        <v>100</v>
      </c>
      <c r="F447" t="s">
        <v>801</v>
      </c>
      <c r="G447" t="s">
        <v>769</v>
      </c>
      <c r="H447" t="str">
        <f>IF(VLOOKUP(Results_Updated[[#This Row],[Away_Team]],Teams_ESPN__2[[Team_Name]:[ABBR]],2,FALSE)=Results_Updated[[#This Row],[Team1]],Results_Updated[[#This Row],[Team1_Score]],Results_Updated[[#This Row],[Team2_Score]])</f>
        <v>75</v>
      </c>
      <c r="I447">
        <f>IF(VLOOKUP(Results_Updated[[#This Row],[Home_Team]],Teams_ESPN__2[[Team_Name]:[ABBR]],2,FALSE)=Results_Updated[[#This Row],[Team2]],Results_Updated[[#This Row],[Team2_Score]],Results_Updated[[#This Row],[Team1_Score]])</f>
        <v>100</v>
      </c>
    </row>
    <row r="448" spans="1:9">
      <c r="A448" s="17">
        <v>44975</v>
      </c>
      <c r="B448" t="s">
        <v>390</v>
      </c>
      <c r="C448" t="s">
        <v>337</v>
      </c>
      <c r="D448" t="s">
        <v>843</v>
      </c>
      <c r="E448">
        <v>85</v>
      </c>
      <c r="F448" t="s">
        <v>780</v>
      </c>
      <c r="G448" t="s">
        <v>782</v>
      </c>
      <c r="H448" t="str">
        <f>IF(VLOOKUP(Results_Updated[[#This Row],[Away_Team]],Teams_ESPN__2[[Team_Name]:[ABBR]],2,FALSE)=Results_Updated[[#This Row],[Team1]],Results_Updated[[#This Row],[Team1_Score]],Results_Updated[[#This Row],[Team2_Score]])</f>
        <v>72</v>
      </c>
      <c r="I448">
        <f>IF(VLOOKUP(Results_Updated[[#This Row],[Home_Team]],Teams_ESPN__2[[Team_Name]:[ABBR]],2,FALSE)=Results_Updated[[#This Row],[Team2]],Results_Updated[[#This Row],[Team2_Score]],Results_Updated[[#This Row],[Team1_Score]])</f>
        <v>85</v>
      </c>
    </row>
    <row r="449" spans="1:9">
      <c r="A449" s="17">
        <v>44975</v>
      </c>
      <c r="B449" t="s">
        <v>305</v>
      </c>
      <c r="C449" t="s">
        <v>124</v>
      </c>
      <c r="D449" t="s">
        <v>696</v>
      </c>
      <c r="E449">
        <v>78</v>
      </c>
      <c r="F449" t="s">
        <v>826</v>
      </c>
      <c r="G449" t="s">
        <v>782</v>
      </c>
      <c r="H449">
        <f>IF(VLOOKUP(Results_Updated[[#This Row],[Away_Team]],Teams_ESPN__2[[Team_Name]:[ABBR]],2,FALSE)=Results_Updated[[#This Row],[Team1]],Results_Updated[[#This Row],[Team1_Score]],Results_Updated[[#This Row],[Team2_Score]])</f>
        <v>78</v>
      </c>
      <c r="I449" t="str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450" spans="1:9">
      <c r="A450" s="17">
        <v>44975</v>
      </c>
      <c r="B450" t="s">
        <v>340</v>
      </c>
      <c r="C450" t="s">
        <v>16</v>
      </c>
      <c r="D450" t="s">
        <v>747</v>
      </c>
      <c r="E450">
        <v>75</v>
      </c>
      <c r="F450" t="s">
        <v>807</v>
      </c>
      <c r="G450" t="s">
        <v>717</v>
      </c>
      <c r="H450">
        <f>IF(VLOOKUP(Results_Updated[[#This Row],[Away_Team]],Teams_ESPN__2[[Team_Name]:[ABBR]],2,FALSE)=Results_Updated[[#This Row],[Team1]],Results_Updated[[#This Row],[Team1_Score]],Results_Updated[[#This Row],[Team2_Score]])</f>
        <v>75</v>
      </c>
      <c r="I450" t="str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451" spans="1:9">
      <c r="A451" s="17">
        <v>44975</v>
      </c>
      <c r="B451" t="s">
        <v>391</v>
      </c>
      <c r="C451" t="s">
        <v>315</v>
      </c>
      <c r="D451" t="s">
        <v>887</v>
      </c>
      <c r="E451">
        <v>58</v>
      </c>
      <c r="F451" t="s">
        <v>871</v>
      </c>
      <c r="G451" t="s">
        <v>703</v>
      </c>
      <c r="H451">
        <f>IF(VLOOKUP(Results_Updated[[#This Row],[Away_Team]],Teams_ESPN__2[[Team_Name]:[ABBR]],2,FALSE)=Results_Updated[[#This Row],[Team1]],Results_Updated[[#This Row],[Team1_Score]],Results_Updated[[#This Row],[Team2_Score]])</f>
        <v>58</v>
      </c>
      <c r="I451" t="str">
        <f>IF(VLOOKUP(Results_Updated[[#This Row],[Home_Team]],Teams_ESPN__2[[Team_Name]:[ABBR]],2,FALSE)=Results_Updated[[#This Row],[Team2]],Results_Updated[[#This Row],[Team2_Score]],Results_Updated[[#This Row],[Team1_Score]])</f>
        <v>57</v>
      </c>
    </row>
    <row r="452" spans="1:9">
      <c r="A452" s="17">
        <v>44975</v>
      </c>
      <c r="B452" t="s">
        <v>77</v>
      </c>
      <c r="C452" t="s">
        <v>23</v>
      </c>
      <c r="D452" t="s">
        <v>979</v>
      </c>
      <c r="E452">
        <v>93</v>
      </c>
      <c r="F452" t="s">
        <v>1032</v>
      </c>
      <c r="G452" t="s">
        <v>746</v>
      </c>
      <c r="H452">
        <f>IF(VLOOKUP(Results_Updated[[#This Row],[Away_Team]],Teams_ESPN__2[[Team_Name]:[ABBR]],2,FALSE)=Results_Updated[[#This Row],[Team1]],Results_Updated[[#This Row],[Team1_Score]],Results_Updated[[#This Row],[Team2_Score]])</f>
        <v>93</v>
      </c>
      <c r="I452" t="str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453" spans="1:9">
      <c r="A453" s="17">
        <v>44975</v>
      </c>
      <c r="B453" t="s">
        <v>361</v>
      </c>
      <c r="C453" t="s">
        <v>362</v>
      </c>
      <c r="D453" t="s">
        <v>953</v>
      </c>
      <c r="E453">
        <v>69</v>
      </c>
      <c r="F453" t="s">
        <v>950</v>
      </c>
      <c r="G453" t="s">
        <v>703</v>
      </c>
      <c r="H453" t="str">
        <f>IF(VLOOKUP(Results_Updated[[#This Row],[Away_Team]],Teams_ESPN__2[[Team_Name]:[ABBR]],2,FALSE)=Results_Updated[[#This Row],[Team1]],Results_Updated[[#This Row],[Team1_Score]],Results_Updated[[#This Row],[Team2_Score]])</f>
        <v>57</v>
      </c>
      <c r="I453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454" spans="1:9">
      <c r="A454" s="17">
        <v>44975</v>
      </c>
      <c r="B454" t="s">
        <v>318</v>
      </c>
      <c r="C454" t="s">
        <v>272</v>
      </c>
      <c r="D454" t="s">
        <v>873</v>
      </c>
      <c r="E454">
        <v>76</v>
      </c>
      <c r="F454" t="s">
        <v>850</v>
      </c>
      <c r="G454" t="s">
        <v>769</v>
      </c>
      <c r="H454" t="str">
        <f>IF(VLOOKUP(Results_Updated[[#This Row],[Away_Team]],Teams_ESPN__2[[Team_Name]:[ABBR]],2,FALSE)=Results_Updated[[#This Row],[Team1]],Results_Updated[[#This Row],[Team1_Score]],Results_Updated[[#This Row],[Team2_Score]])</f>
        <v>75</v>
      </c>
      <c r="I454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455" spans="1:9">
      <c r="A455" s="17">
        <v>44975</v>
      </c>
      <c r="B455" t="s">
        <v>314</v>
      </c>
      <c r="C455" t="s">
        <v>387</v>
      </c>
      <c r="D455" t="s">
        <v>917</v>
      </c>
      <c r="E455">
        <v>77</v>
      </c>
      <c r="F455" t="s">
        <v>719</v>
      </c>
      <c r="G455" t="s">
        <v>714</v>
      </c>
      <c r="H455" t="str">
        <f>IF(VLOOKUP(Results_Updated[[#This Row],[Away_Team]],Teams_ESPN__2[[Team_Name]:[ABBR]],2,FALSE)=Results_Updated[[#This Row],[Team1]],Results_Updated[[#This Row],[Team1_Score]],Results_Updated[[#This Row],[Team2_Score]])</f>
        <v>61</v>
      </c>
      <c r="I455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456" spans="1:9">
      <c r="A456" s="17">
        <v>44975</v>
      </c>
      <c r="B456" t="s">
        <v>312</v>
      </c>
      <c r="C456" t="s">
        <v>388</v>
      </c>
      <c r="D456" t="s">
        <v>749</v>
      </c>
      <c r="E456">
        <v>75</v>
      </c>
      <c r="F456" t="s">
        <v>312</v>
      </c>
      <c r="G456" t="s">
        <v>737</v>
      </c>
      <c r="H456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456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457" spans="1:9">
      <c r="A457" s="17">
        <v>44975</v>
      </c>
      <c r="B457" t="s">
        <v>239</v>
      </c>
      <c r="C457" t="s">
        <v>232</v>
      </c>
      <c r="D457" t="s">
        <v>1000</v>
      </c>
      <c r="E457">
        <v>84</v>
      </c>
      <c r="F457" t="s">
        <v>751</v>
      </c>
      <c r="G457" t="s">
        <v>740</v>
      </c>
      <c r="H457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457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458" spans="1:9">
      <c r="A458" s="17">
        <v>44975</v>
      </c>
      <c r="B458" t="s">
        <v>39</v>
      </c>
      <c r="C458" t="s">
        <v>43</v>
      </c>
      <c r="D458" t="s">
        <v>793</v>
      </c>
      <c r="E458">
        <v>82</v>
      </c>
      <c r="F458" t="s">
        <v>43</v>
      </c>
      <c r="G458" t="s">
        <v>862</v>
      </c>
      <c r="H458">
        <f>IF(VLOOKUP(Results_Updated[[#This Row],[Away_Team]],Teams_ESPN__2[[Team_Name]:[ABBR]],2,FALSE)=Results_Updated[[#This Row],[Team1]],Results_Updated[[#This Row],[Team1_Score]],Results_Updated[[#This Row],[Team2_Score]])</f>
        <v>82</v>
      </c>
      <c r="I458" t="str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459" spans="1:9">
      <c r="A459" s="17">
        <v>44975</v>
      </c>
      <c r="B459" t="s">
        <v>140</v>
      </c>
      <c r="C459" t="s">
        <v>333</v>
      </c>
      <c r="D459" t="s">
        <v>941</v>
      </c>
      <c r="E459">
        <v>96</v>
      </c>
      <c r="F459" t="s">
        <v>333</v>
      </c>
      <c r="G459" t="s">
        <v>714</v>
      </c>
      <c r="H459">
        <f>IF(VLOOKUP(Results_Updated[[#This Row],[Away_Team]],Teams_ESPN__2[[Team_Name]:[ABBR]],2,FALSE)=Results_Updated[[#This Row],[Team1]],Results_Updated[[#This Row],[Team1_Score]],Results_Updated[[#This Row],[Team2_Score]])</f>
        <v>96</v>
      </c>
      <c r="I459" t="str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460" spans="1:9">
      <c r="A460" s="17">
        <v>44975</v>
      </c>
      <c r="B460" t="s">
        <v>258</v>
      </c>
      <c r="C460" t="s">
        <v>332</v>
      </c>
      <c r="D460" t="s">
        <v>1031</v>
      </c>
      <c r="E460">
        <v>72</v>
      </c>
      <c r="F460" t="s">
        <v>943</v>
      </c>
      <c r="G460" t="s">
        <v>708</v>
      </c>
      <c r="H460">
        <f>IF(VLOOKUP(Results_Updated[[#This Row],[Away_Team]],Teams_ESPN__2[[Team_Name]:[ABBR]],2,FALSE)=Results_Updated[[#This Row],[Team1]],Results_Updated[[#This Row],[Team1_Score]],Results_Updated[[#This Row],[Team2_Score]])</f>
        <v>72</v>
      </c>
      <c r="I460" t="str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461" spans="1:9">
      <c r="A461" s="17">
        <v>44975</v>
      </c>
      <c r="B461" t="s">
        <v>261</v>
      </c>
      <c r="C461" t="s">
        <v>223</v>
      </c>
      <c r="D461" t="s">
        <v>922</v>
      </c>
      <c r="E461">
        <v>94</v>
      </c>
      <c r="F461" t="s">
        <v>1082</v>
      </c>
      <c r="G461" t="s">
        <v>1101</v>
      </c>
      <c r="H461" t="str">
        <f>IF(VLOOKUP(Results_Updated[[#This Row],[Away_Team]],Teams_ESPN__2[[Team_Name]:[ABBR]],2,FALSE)=Results_Updated[[#This Row],[Team1]],Results_Updated[[#This Row],[Team1_Score]],Results_Updated[[#This Row],[Team2_Score]])</f>
        <v>90</v>
      </c>
      <c r="I461">
        <f>IF(VLOOKUP(Results_Updated[[#This Row],[Home_Team]],Teams_ESPN__2[[Team_Name]:[ABBR]],2,FALSE)=Results_Updated[[#This Row],[Team2]],Results_Updated[[#This Row],[Team2_Score]],Results_Updated[[#This Row],[Team1_Score]])</f>
        <v>94</v>
      </c>
    </row>
    <row r="462" spans="1:9">
      <c r="A462" s="17">
        <v>44975</v>
      </c>
      <c r="B462" t="s">
        <v>350</v>
      </c>
      <c r="C462" t="s">
        <v>349</v>
      </c>
      <c r="D462" t="s">
        <v>981</v>
      </c>
      <c r="E462">
        <v>93</v>
      </c>
      <c r="F462" t="s">
        <v>224</v>
      </c>
      <c r="G462" t="s">
        <v>912</v>
      </c>
      <c r="H462">
        <f>IF(VLOOKUP(Results_Updated[[#This Row],[Away_Team]],Teams_ESPN__2[[Team_Name]:[ABBR]],2,FALSE)=Results_Updated[[#This Row],[Team1]],Results_Updated[[#This Row],[Team1_Score]],Results_Updated[[#This Row],[Team2_Score]])</f>
        <v>93</v>
      </c>
      <c r="I462" t="str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463" spans="1:9">
      <c r="A463" s="17">
        <v>44975</v>
      </c>
      <c r="B463" t="s">
        <v>31</v>
      </c>
      <c r="C463" t="s">
        <v>29</v>
      </c>
      <c r="D463" t="s">
        <v>1073</v>
      </c>
      <c r="E463">
        <v>73</v>
      </c>
      <c r="F463" t="s">
        <v>1066</v>
      </c>
      <c r="G463" t="s">
        <v>772</v>
      </c>
      <c r="H463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463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464" spans="1:9">
      <c r="A464" s="17">
        <v>44975</v>
      </c>
      <c r="B464" t="s">
        <v>423</v>
      </c>
      <c r="C464" t="s">
        <v>289</v>
      </c>
      <c r="D464" t="s">
        <v>744</v>
      </c>
      <c r="E464">
        <v>79</v>
      </c>
      <c r="F464" t="s">
        <v>1102</v>
      </c>
      <c r="G464" t="s">
        <v>700</v>
      </c>
      <c r="H464" t="e">
        <f>IF(VLOOKUP(Results_Updated[[#This Row],[Away_Team]],Teams_ESPN__2[[Team_Name]:[ABBR]],2,FALSE)=Results_Updated[[#This Row],[Team1]],Results_Updated[[#This Row],[Team1_Score]],Results_Updated[[#This Row],[Team2_Score]])</f>
        <v>#N/A</v>
      </c>
      <c r="I464">
        <f>IF(VLOOKUP(Results_Updated[[#This Row],[Home_Team]],Teams_ESPN__2[[Team_Name]:[ABBR]],2,FALSE)=Results_Updated[[#This Row],[Team2]],Results_Updated[[#This Row],[Team2_Score]],Results_Updated[[#This Row],[Team1_Score]])</f>
        <v>79</v>
      </c>
    </row>
    <row r="465" spans="1:9">
      <c r="A465" s="17">
        <v>44975</v>
      </c>
      <c r="B465" t="s">
        <v>307</v>
      </c>
      <c r="C465" t="s">
        <v>424</v>
      </c>
      <c r="D465" t="s">
        <v>967</v>
      </c>
      <c r="E465">
        <v>96</v>
      </c>
      <c r="F465" t="s">
        <v>722</v>
      </c>
      <c r="G465" t="s">
        <v>862</v>
      </c>
      <c r="H465" t="str">
        <f>IF(VLOOKUP(Results_Updated[[#This Row],[Away_Team]],Teams_ESPN__2[[Team_Name]:[ABBR]],2,FALSE)=Results_Updated[[#This Row],[Team1]],Results_Updated[[#This Row],[Team1_Score]],Results_Updated[[#This Row],[Team2_Score]])</f>
        <v>73</v>
      </c>
      <c r="I465">
        <f>IF(VLOOKUP(Results_Updated[[#This Row],[Home_Team]],Teams_ESPN__2[[Team_Name]:[ABBR]],2,FALSE)=Results_Updated[[#This Row],[Team2]],Results_Updated[[#This Row],[Team2_Score]],Results_Updated[[#This Row],[Team1_Score]])</f>
        <v>96</v>
      </c>
    </row>
    <row r="466" spans="1:9">
      <c r="A466" s="17">
        <v>44975</v>
      </c>
      <c r="B466" t="s">
        <v>154</v>
      </c>
      <c r="C466" t="s">
        <v>425</v>
      </c>
      <c r="D466" t="s">
        <v>918</v>
      </c>
      <c r="E466">
        <v>62</v>
      </c>
      <c r="F466" t="s">
        <v>718</v>
      </c>
      <c r="G466" t="s">
        <v>720</v>
      </c>
      <c r="H466">
        <f>IF(VLOOKUP(Results_Updated[[#This Row],[Away_Team]],Teams_ESPN__2[[Team_Name]:[ABBR]],2,FALSE)=Results_Updated[[#This Row],[Team1]],Results_Updated[[#This Row],[Team1_Score]],Results_Updated[[#This Row],[Team2_Score]])</f>
        <v>62</v>
      </c>
      <c r="I466" t="str">
        <f>IF(VLOOKUP(Results_Updated[[#This Row],[Home_Team]],Teams_ESPN__2[[Team_Name]:[ABBR]],2,FALSE)=Results_Updated[[#This Row],[Team2]],Results_Updated[[#This Row],[Team2_Score]],Results_Updated[[#This Row],[Team1_Score]])</f>
        <v>59</v>
      </c>
    </row>
    <row r="467" spans="1:9">
      <c r="A467" s="17">
        <v>44975</v>
      </c>
      <c r="B467" t="s">
        <v>158</v>
      </c>
      <c r="C467" t="s">
        <v>129</v>
      </c>
      <c r="D467" t="s">
        <v>865</v>
      </c>
      <c r="E467">
        <v>80</v>
      </c>
      <c r="F467" t="s">
        <v>877</v>
      </c>
      <c r="G467" t="s">
        <v>725</v>
      </c>
      <c r="H467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467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468" spans="1:9">
      <c r="A468" s="17">
        <v>44975</v>
      </c>
      <c r="B468" t="s">
        <v>383</v>
      </c>
      <c r="C468" t="s">
        <v>240</v>
      </c>
      <c r="D468" t="s">
        <v>752</v>
      </c>
      <c r="E468">
        <v>74</v>
      </c>
      <c r="F468" t="s">
        <v>755</v>
      </c>
      <c r="G468" t="s">
        <v>782</v>
      </c>
      <c r="H468" t="str">
        <f>IF(VLOOKUP(Results_Updated[[#This Row],[Away_Team]],Teams_ESPN__2[[Team_Name]:[ABBR]],2,FALSE)=Results_Updated[[#This Row],[Team1]],Results_Updated[[#This Row],[Team1_Score]],Results_Updated[[#This Row],[Team2_Score]])</f>
        <v>72</v>
      </c>
      <c r="I468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469" spans="1:9">
      <c r="A469" s="17">
        <v>44975</v>
      </c>
      <c r="B469" t="s">
        <v>194</v>
      </c>
      <c r="C469" t="s">
        <v>270</v>
      </c>
      <c r="D469" t="s">
        <v>702</v>
      </c>
      <c r="E469">
        <v>84</v>
      </c>
      <c r="F469" t="s">
        <v>756</v>
      </c>
      <c r="G469" t="s">
        <v>764</v>
      </c>
      <c r="H469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469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470" spans="1:9">
      <c r="A470" s="17">
        <v>44975</v>
      </c>
      <c r="B470" t="s">
        <v>321</v>
      </c>
      <c r="C470" t="s">
        <v>327</v>
      </c>
      <c r="D470" t="s">
        <v>1089</v>
      </c>
      <c r="E470">
        <v>69</v>
      </c>
      <c r="F470" t="s">
        <v>955</v>
      </c>
      <c r="G470" t="s">
        <v>786</v>
      </c>
      <c r="H470">
        <f>IF(VLOOKUP(Results_Updated[[#This Row],[Away_Team]],Teams_ESPN__2[[Team_Name]:[ABBR]],2,FALSE)=Results_Updated[[#This Row],[Team1]],Results_Updated[[#This Row],[Team1_Score]],Results_Updated[[#This Row],[Team2_Score]])</f>
        <v>69</v>
      </c>
      <c r="I470" t="str">
        <f>IF(VLOOKUP(Results_Updated[[#This Row],[Home_Team]],Teams_ESPN__2[[Team_Name]:[ABBR]],2,FALSE)=Results_Updated[[#This Row],[Team2]],Results_Updated[[#This Row],[Team2_Score]],Results_Updated[[#This Row],[Team1_Score]])</f>
        <v>45</v>
      </c>
    </row>
    <row r="471" spans="1:9">
      <c r="A471" s="17">
        <v>44975</v>
      </c>
      <c r="B471" t="s">
        <v>297</v>
      </c>
      <c r="C471" t="s">
        <v>119</v>
      </c>
      <c r="D471" t="s">
        <v>939</v>
      </c>
      <c r="E471">
        <v>74</v>
      </c>
      <c r="F471" t="s">
        <v>976</v>
      </c>
      <c r="G471" t="s">
        <v>703</v>
      </c>
      <c r="H471" t="str">
        <f>IF(VLOOKUP(Results_Updated[[#This Row],[Away_Team]],Teams_ESPN__2[[Team_Name]:[ABBR]],2,FALSE)=Results_Updated[[#This Row],[Team1]],Results_Updated[[#This Row],[Team1_Score]],Results_Updated[[#This Row],[Team2_Score]])</f>
        <v>57</v>
      </c>
      <c r="I471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472" spans="1:9">
      <c r="A472" s="17">
        <v>44975</v>
      </c>
      <c r="B472" t="s">
        <v>139</v>
      </c>
      <c r="C472" t="s">
        <v>76</v>
      </c>
      <c r="D472" t="s">
        <v>977</v>
      </c>
      <c r="E472">
        <v>71</v>
      </c>
      <c r="F472" t="s">
        <v>942</v>
      </c>
      <c r="G472" t="s">
        <v>708</v>
      </c>
      <c r="H472">
        <f>IF(VLOOKUP(Results_Updated[[#This Row],[Away_Team]],Teams_ESPN__2[[Team_Name]:[ABBR]],2,FALSE)=Results_Updated[[#This Row],[Team1]],Results_Updated[[#This Row],[Team1_Score]],Results_Updated[[#This Row],[Team2_Score]])</f>
        <v>71</v>
      </c>
      <c r="I472" t="str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473" spans="1:9">
      <c r="A473" s="17">
        <v>44975</v>
      </c>
      <c r="B473" t="s">
        <v>280</v>
      </c>
      <c r="C473" t="s">
        <v>275</v>
      </c>
      <c r="D473" t="s">
        <v>768</v>
      </c>
      <c r="E473">
        <v>76</v>
      </c>
      <c r="F473" t="s">
        <v>763</v>
      </c>
      <c r="G473" t="s">
        <v>720</v>
      </c>
      <c r="H473">
        <f>IF(VLOOKUP(Results_Updated[[#This Row],[Away_Team]],Teams_ESPN__2[[Team_Name]:[ABBR]],2,FALSE)=Results_Updated[[#This Row],[Team1]],Results_Updated[[#This Row],[Team1_Score]],Results_Updated[[#This Row],[Team2_Score]])</f>
        <v>76</v>
      </c>
      <c r="I473" t="str">
        <f>IF(VLOOKUP(Results_Updated[[#This Row],[Home_Team]],Teams_ESPN__2[[Team_Name]:[ABBR]],2,FALSE)=Results_Updated[[#This Row],[Team2]],Results_Updated[[#This Row],[Team2_Score]],Results_Updated[[#This Row],[Team1_Score]])</f>
        <v>59</v>
      </c>
    </row>
    <row r="474" spans="1:9">
      <c r="A474" s="17">
        <v>44975</v>
      </c>
      <c r="B474" t="s">
        <v>235</v>
      </c>
      <c r="C474" t="s">
        <v>237</v>
      </c>
      <c r="D474" t="s">
        <v>920</v>
      </c>
      <c r="E474">
        <v>67</v>
      </c>
      <c r="F474" t="s">
        <v>921</v>
      </c>
      <c r="G474" t="s">
        <v>803</v>
      </c>
      <c r="H474">
        <f>IF(VLOOKUP(Results_Updated[[#This Row],[Away_Team]],Teams_ESPN__2[[Team_Name]:[ABBR]],2,FALSE)=Results_Updated[[#This Row],[Team1]],Results_Updated[[#This Row],[Team1_Score]],Results_Updated[[#This Row],[Team2_Score]])</f>
        <v>67</v>
      </c>
      <c r="I474" t="str">
        <f>IF(VLOOKUP(Results_Updated[[#This Row],[Home_Team]],Teams_ESPN__2[[Team_Name]:[ABBR]],2,FALSE)=Results_Updated[[#This Row],[Team2]],Results_Updated[[#This Row],[Team2_Score]],Results_Updated[[#This Row],[Team1_Score]])</f>
        <v>55</v>
      </c>
    </row>
    <row r="475" spans="1:9">
      <c r="A475" s="17">
        <v>44975</v>
      </c>
      <c r="B475" t="s">
        <v>112</v>
      </c>
      <c r="C475" t="s">
        <v>351</v>
      </c>
      <c r="D475" t="s">
        <v>778</v>
      </c>
      <c r="E475">
        <v>78</v>
      </c>
      <c r="F475" t="s">
        <v>716</v>
      </c>
      <c r="G475" t="s">
        <v>769</v>
      </c>
      <c r="H475">
        <f>IF(VLOOKUP(Results_Updated[[#This Row],[Away_Team]],Teams_ESPN__2[[Team_Name]:[ABBR]],2,FALSE)=Results_Updated[[#This Row],[Team1]],Results_Updated[[#This Row],[Team1_Score]],Results_Updated[[#This Row],[Team2_Score]])</f>
        <v>78</v>
      </c>
      <c r="I475" t="str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476" spans="1:9">
      <c r="A476" s="17">
        <v>44975</v>
      </c>
      <c r="B476" t="s">
        <v>168</v>
      </c>
      <c r="C476" t="s">
        <v>170</v>
      </c>
      <c r="D476" t="s">
        <v>1035</v>
      </c>
      <c r="E476">
        <v>95</v>
      </c>
      <c r="F476" t="s">
        <v>727</v>
      </c>
      <c r="G476" t="s">
        <v>764</v>
      </c>
      <c r="H476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476">
        <f>IF(VLOOKUP(Results_Updated[[#This Row],[Home_Team]],Teams_ESPN__2[[Team_Name]:[ABBR]],2,FALSE)=Results_Updated[[#This Row],[Team2]],Results_Updated[[#This Row],[Team2_Score]],Results_Updated[[#This Row],[Team1_Score]])</f>
        <v>95</v>
      </c>
    </row>
    <row r="477" spans="1:9">
      <c r="A477" s="17">
        <v>44975</v>
      </c>
      <c r="B477" t="s">
        <v>79</v>
      </c>
      <c r="C477" t="s">
        <v>357</v>
      </c>
      <c r="D477" t="s">
        <v>1039</v>
      </c>
      <c r="E477">
        <v>75</v>
      </c>
      <c r="F477" t="s">
        <v>951</v>
      </c>
      <c r="G477" t="s">
        <v>708</v>
      </c>
      <c r="H477">
        <f>IF(VLOOKUP(Results_Updated[[#This Row],[Away_Team]],Teams_ESPN__2[[Team_Name]:[ABBR]],2,FALSE)=Results_Updated[[#This Row],[Team1]],Results_Updated[[#This Row],[Team1_Score]],Results_Updated[[#This Row],[Team2_Score]])</f>
        <v>75</v>
      </c>
      <c r="I477" t="str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478" spans="1:9">
      <c r="A478" s="17">
        <v>44975</v>
      </c>
      <c r="B478" t="s">
        <v>363</v>
      </c>
      <c r="C478" t="s">
        <v>174</v>
      </c>
      <c r="D478" t="s">
        <v>736</v>
      </c>
      <c r="E478">
        <v>83</v>
      </c>
      <c r="F478" t="s">
        <v>735</v>
      </c>
      <c r="G478" t="s">
        <v>746</v>
      </c>
      <c r="H478">
        <f>IF(VLOOKUP(Results_Updated[[#This Row],[Away_Team]],Teams_ESPN__2[[Team_Name]:[ABBR]],2,FALSE)=Results_Updated[[#This Row],[Team1]],Results_Updated[[#This Row],[Team1_Score]],Results_Updated[[#This Row],[Team2_Score]])</f>
        <v>83</v>
      </c>
      <c r="I478" t="str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479" spans="1:9">
      <c r="A479" s="17">
        <v>44975</v>
      </c>
      <c r="B479" t="s">
        <v>325</v>
      </c>
      <c r="C479" t="s">
        <v>324</v>
      </c>
      <c r="D479" t="s">
        <v>324</v>
      </c>
      <c r="E479">
        <v>80</v>
      </c>
      <c r="F479" t="s">
        <v>954</v>
      </c>
      <c r="G479" t="s">
        <v>714</v>
      </c>
      <c r="H479" t="str">
        <f>IF(VLOOKUP(Results_Updated[[#This Row],[Away_Team]],Teams_ESPN__2[[Team_Name]:[ABBR]],2,FALSE)=Results_Updated[[#This Row],[Team1]],Results_Updated[[#This Row],[Team1_Score]],Results_Updated[[#This Row],[Team2_Score]])</f>
        <v>61</v>
      </c>
      <c r="I479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480" spans="1:9">
      <c r="A480" s="17">
        <v>44975</v>
      </c>
      <c r="B480" t="s">
        <v>278</v>
      </c>
      <c r="C480" t="s">
        <v>279</v>
      </c>
      <c r="D480" t="s">
        <v>771</v>
      </c>
      <c r="E480">
        <v>78</v>
      </c>
      <c r="F480" t="s">
        <v>774</v>
      </c>
      <c r="G480" t="s">
        <v>708</v>
      </c>
      <c r="H480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480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481" spans="1:9">
      <c r="A481" s="17">
        <v>44975</v>
      </c>
      <c r="B481" t="s">
        <v>159</v>
      </c>
      <c r="C481" t="s">
        <v>102</v>
      </c>
      <c r="D481" t="s">
        <v>969</v>
      </c>
      <c r="E481">
        <v>74</v>
      </c>
      <c r="F481" t="s">
        <v>966</v>
      </c>
      <c r="G481" t="s">
        <v>743</v>
      </c>
      <c r="H481">
        <f>IF(VLOOKUP(Results_Updated[[#This Row],[Away_Team]],Teams_ESPN__2[[Team_Name]:[ABBR]],2,FALSE)=Results_Updated[[#This Row],[Team1]],Results_Updated[[#This Row],[Team1_Score]],Results_Updated[[#This Row],[Team2_Score]])</f>
        <v>74</v>
      </c>
      <c r="I481" t="str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482" spans="1:9">
      <c r="A482" s="17">
        <v>44975</v>
      </c>
      <c r="B482" t="s">
        <v>163</v>
      </c>
      <c r="C482" t="s">
        <v>335</v>
      </c>
      <c r="D482" t="s">
        <v>956</v>
      </c>
      <c r="E482">
        <v>75</v>
      </c>
      <c r="F482" t="s">
        <v>889</v>
      </c>
      <c r="G482" t="s">
        <v>740</v>
      </c>
      <c r="H482">
        <f>IF(VLOOKUP(Results_Updated[[#This Row],[Away_Team]],Teams_ESPN__2[[Team_Name]:[ABBR]],2,FALSE)=Results_Updated[[#This Row],[Team1]],Results_Updated[[#This Row],[Team1_Score]],Results_Updated[[#This Row],[Team2_Score]])</f>
        <v>75</v>
      </c>
      <c r="I482" t="str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483" spans="1:9">
      <c r="A483" s="17">
        <v>44975</v>
      </c>
      <c r="B483" t="s">
        <v>348</v>
      </c>
      <c r="C483" t="s">
        <v>347</v>
      </c>
      <c r="D483" t="s">
        <v>987</v>
      </c>
      <c r="E483">
        <v>73</v>
      </c>
      <c r="F483" t="s">
        <v>938</v>
      </c>
      <c r="G483" t="s">
        <v>697</v>
      </c>
      <c r="H483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483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484" spans="1:9">
      <c r="A484" s="17">
        <v>44975</v>
      </c>
      <c r="B484" t="s">
        <v>329</v>
      </c>
      <c r="C484" t="s">
        <v>298</v>
      </c>
      <c r="D484" t="s">
        <v>986</v>
      </c>
      <c r="E484">
        <v>75</v>
      </c>
      <c r="F484" t="s">
        <v>937</v>
      </c>
      <c r="G484" t="s">
        <v>697</v>
      </c>
      <c r="H484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484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485" spans="1:9">
      <c r="A485" s="17">
        <v>44975</v>
      </c>
      <c r="B485" t="s">
        <v>30</v>
      </c>
      <c r="C485" t="s">
        <v>25</v>
      </c>
      <c r="D485" t="s">
        <v>715</v>
      </c>
      <c r="E485">
        <v>75</v>
      </c>
      <c r="F485" t="s">
        <v>779</v>
      </c>
      <c r="G485" t="s">
        <v>740</v>
      </c>
      <c r="H485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485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486" spans="1:9">
      <c r="A486" s="17">
        <v>44975</v>
      </c>
      <c r="B486" t="s">
        <v>352</v>
      </c>
      <c r="C486" t="s">
        <v>35</v>
      </c>
      <c r="D486" t="s">
        <v>1003</v>
      </c>
      <c r="E486">
        <v>86</v>
      </c>
      <c r="F486" t="s">
        <v>1046</v>
      </c>
      <c r="G486" t="s">
        <v>708</v>
      </c>
      <c r="H486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486">
        <f>IF(VLOOKUP(Results_Updated[[#This Row],[Home_Team]],Teams_ESPN__2[[Team_Name]:[ABBR]],2,FALSE)=Results_Updated[[#This Row],[Team2]],Results_Updated[[#This Row],[Team2_Score]],Results_Updated[[#This Row],[Team1_Score]])</f>
        <v>86</v>
      </c>
    </row>
    <row r="487" spans="1:9">
      <c r="A487" s="17">
        <v>44975</v>
      </c>
      <c r="B487" t="s">
        <v>98</v>
      </c>
      <c r="C487" t="s">
        <v>97</v>
      </c>
      <c r="D487" t="s">
        <v>963</v>
      </c>
      <c r="E487">
        <v>71</v>
      </c>
      <c r="F487" t="s">
        <v>994</v>
      </c>
      <c r="G487" t="s">
        <v>750</v>
      </c>
      <c r="H487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487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488" spans="1:9">
      <c r="A488" s="17">
        <v>44975</v>
      </c>
      <c r="B488" t="s">
        <v>84</v>
      </c>
      <c r="C488" t="s">
        <v>190</v>
      </c>
      <c r="D488" t="s">
        <v>822</v>
      </c>
      <c r="E488">
        <v>72</v>
      </c>
      <c r="F488" t="s">
        <v>832</v>
      </c>
      <c r="G488" t="s">
        <v>911</v>
      </c>
      <c r="H488">
        <f>IF(VLOOKUP(Results_Updated[[#This Row],[Away_Team]],Teams_ESPN__2[[Team_Name]:[ABBR]],2,FALSE)=Results_Updated[[#This Row],[Team1]],Results_Updated[[#This Row],[Team1_Score]],Results_Updated[[#This Row],[Team2_Score]])</f>
        <v>72</v>
      </c>
      <c r="I488" t="str">
        <f>IF(VLOOKUP(Results_Updated[[#This Row],[Home_Team]],Teams_ESPN__2[[Team_Name]:[ABBR]],2,FALSE)=Results_Updated[[#This Row],[Team2]],Results_Updated[[#This Row],[Team2_Score]],Results_Updated[[#This Row],[Team1_Score]])</f>
        <v>50</v>
      </c>
    </row>
    <row r="489" spans="1:9">
      <c r="A489" s="17">
        <v>44975</v>
      </c>
      <c r="B489" t="s">
        <v>195</v>
      </c>
      <c r="C489" t="s">
        <v>271</v>
      </c>
      <c r="D489" t="s">
        <v>792</v>
      </c>
      <c r="E489">
        <v>69</v>
      </c>
      <c r="F489" t="s">
        <v>713</v>
      </c>
      <c r="G489" t="s">
        <v>714</v>
      </c>
      <c r="H489">
        <f>IF(VLOOKUP(Results_Updated[[#This Row],[Away_Team]],Teams_ESPN__2[[Team_Name]:[ABBR]],2,FALSE)=Results_Updated[[#This Row],[Team1]],Results_Updated[[#This Row],[Team1_Score]],Results_Updated[[#This Row],[Team2_Score]])</f>
        <v>69</v>
      </c>
      <c r="I489" t="str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490" spans="1:9">
      <c r="A490" s="17">
        <v>44975</v>
      </c>
      <c r="B490" t="s">
        <v>50</v>
      </c>
      <c r="C490" t="s">
        <v>70</v>
      </c>
      <c r="D490" t="s">
        <v>812</v>
      </c>
      <c r="E490">
        <v>80</v>
      </c>
      <c r="F490" t="s">
        <v>808</v>
      </c>
      <c r="G490" t="s">
        <v>740</v>
      </c>
      <c r="H490">
        <f>IF(VLOOKUP(Results_Updated[[#This Row],[Away_Team]],Teams_ESPN__2[[Team_Name]:[ABBR]],2,FALSE)=Results_Updated[[#This Row],[Team1]],Results_Updated[[#This Row],[Team1_Score]],Results_Updated[[#This Row],[Team2_Score]])</f>
        <v>80</v>
      </c>
      <c r="I490" t="str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491" spans="1:9">
      <c r="A491" s="17">
        <v>44975</v>
      </c>
      <c r="B491" t="s">
        <v>52</v>
      </c>
      <c r="C491" t="s">
        <v>51</v>
      </c>
      <c r="D491" t="s">
        <v>820</v>
      </c>
      <c r="E491">
        <v>78</v>
      </c>
      <c r="F491" t="s">
        <v>813</v>
      </c>
      <c r="G491" t="s">
        <v>772</v>
      </c>
      <c r="H491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491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492" spans="1:9">
      <c r="A492" s="17">
        <v>44975</v>
      </c>
      <c r="B492" t="s">
        <v>149</v>
      </c>
      <c r="C492" t="s">
        <v>155</v>
      </c>
      <c r="D492" t="s">
        <v>817</v>
      </c>
      <c r="E492">
        <v>69</v>
      </c>
      <c r="F492" t="s">
        <v>815</v>
      </c>
      <c r="G492" t="s">
        <v>725</v>
      </c>
      <c r="H492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492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493" spans="1:9">
      <c r="A493" s="17">
        <v>44975</v>
      </c>
      <c r="B493" t="s">
        <v>100</v>
      </c>
      <c r="C493" t="s">
        <v>54</v>
      </c>
      <c r="D493" t="s">
        <v>837</v>
      </c>
      <c r="E493">
        <v>75</v>
      </c>
      <c r="F493" t="s">
        <v>835</v>
      </c>
      <c r="G493" t="s">
        <v>711</v>
      </c>
      <c r="H493">
        <f>IF(VLOOKUP(Results_Updated[[#This Row],[Away_Team]],Teams_ESPN__2[[Team_Name]:[ABBR]],2,FALSE)=Results_Updated[[#This Row],[Team1]],Results_Updated[[#This Row],[Team1_Score]],Results_Updated[[#This Row],[Team2_Score]])</f>
        <v>75</v>
      </c>
      <c r="I493" t="str">
        <f>IF(VLOOKUP(Results_Updated[[#This Row],[Home_Team]],Teams_ESPN__2[[Team_Name]:[ABBR]],2,FALSE)=Results_Updated[[#This Row],[Team2]],Results_Updated[[#This Row],[Team2_Score]],Results_Updated[[#This Row],[Team1_Score]])</f>
        <v>60</v>
      </c>
    </row>
    <row r="494" spans="1:9">
      <c r="A494" s="17">
        <v>44975</v>
      </c>
      <c r="B494" t="s">
        <v>56</v>
      </c>
      <c r="C494" t="s">
        <v>55</v>
      </c>
      <c r="D494" t="s">
        <v>810</v>
      </c>
      <c r="E494">
        <v>66</v>
      </c>
      <c r="F494" t="s">
        <v>809</v>
      </c>
      <c r="G494" t="s">
        <v>750</v>
      </c>
      <c r="H494">
        <f>IF(VLOOKUP(Results_Updated[[#This Row],[Away_Team]],Teams_ESPN__2[[Team_Name]:[ABBR]],2,FALSE)=Results_Updated[[#This Row],[Team1]],Results_Updated[[#This Row],[Team1_Score]],Results_Updated[[#This Row],[Team2_Score]])</f>
        <v>66</v>
      </c>
      <c r="I494" t="str">
        <f>IF(VLOOKUP(Results_Updated[[#This Row],[Home_Team]],Teams_ESPN__2[[Team_Name]:[ABBR]],2,FALSE)=Results_Updated[[#This Row],[Team2]],Results_Updated[[#This Row],[Team2_Score]],Results_Updated[[#This Row],[Team1_Score]])</f>
        <v>58</v>
      </c>
    </row>
    <row r="495" spans="1:9">
      <c r="A495" s="17">
        <v>44975</v>
      </c>
      <c r="B495" t="s">
        <v>336</v>
      </c>
      <c r="C495" t="s">
        <v>284</v>
      </c>
      <c r="D495" t="s">
        <v>852</v>
      </c>
      <c r="E495">
        <v>69</v>
      </c>
      <c r="F495" t="s">
        <v>864</v>
      </c>
      <c r="G495" t="s">
        <v>737</v>
      </c>
      <c r="H495">
        <f>IF(VLOOKUP(Results_Updated[[#This Row],[Away_Team]],Teams_ESPN__2[[Team_Name]:[ABBR]],2,FALSE)=Results_Updated[[#This Row],[Team1]],Results_Updated[[#This Row],[Team1_Score]],Results_Updated[[#This Row],[Team2_Score]])</f>
        <v>69</v>
      </c>
      <c r="I495" t="str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496" spans="1:9">
      <c r="A496" s="17">
        <v>44975</v>
      </c>
      <c r="B496" t="s">
        <v>59</v>
      </c>
      <c r="C496" t="s">
        <v>130</v>
      </c>
      <c r="D496" t="s">
        <v>879</v>
      </c>
      <c r="E496">
        <v>74</v>
      </c>
      <c r="F496" t="s">
        <v>878</v>
      </c>
      <c r="G496" t="s">
        <v>750</v>
      </c>
      <c r="H496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496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497" spans="1:9">
      <c r="A497" s="17">
        <v>44975</v>
      </c>
      <c r="B497" t="s">
        <v>308</v>
      </c>
      <c r="C497" t="s">
        <v>313</v>
      </c>
      <c r="D497" t="s">
        <v>968</v>
      </c>
      <c r="E497">
        <v>65</v>
      </c>
      <c r="F497" t="s">
        <v>721</v>
      </c>
      <c r="G497" t="s">
        <v>761</v>
      </c>
      <c r="H497" t="str">
        <f>IF(VLOOKUP(Results_Updated[[#This Row],[Away_Team]],Teams_ESPN__2[[Team_Name]:[ABBR]],2,FALSE)=Results_Updated[[#This Row],[Team1]],Results_Updated[[#This Row],[Team1_Score]],Results_Updated[[#This Row],[Team2_Score]])</f>
        <v>53</v>
      </c>
      <c r="I497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498" spans="1:9">
      <c r="A498" s="17">
        <v>44975</v>
      </c>
      <c r="B498" t="s">
        <v>68</v>
      </c>
      <c r="C498" t="s">
        <v>66</v>
      </c>
      <c r="D498" t="s">
        <v>68</v>
      </c>
      <c r="E498">
        <v>83</v>
      </c>
      <c r="F498" t="s">
        <v>66</v>
      </c>
      <c r="G498" t="s">
        <v>814</v>
      </c>
      <c r="H498">
        <f>IF(VLOOKUP(Results_Updated[[#This Row],[Away_Team]],Teams_ESPN__2[[Team_Name]:[ABBR]],2,FALSE)=Results_Updated[[#This Row],[Team1]],Results_Updated[[#This Row],[Team1_Score]],Results_Updated[[#This Row],[Team2_Score]])</f>
        <v>83</v>
      </c>
      <c r="I498" t="str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499" spans="1:9">
      <c r="A499" s="17">
        <v>44975</v>
      </c>
      <c r="B499" t="s">
        <v>49</v>
      </c>
      <c r="C499" t="s">
        <v>69</v>
      </c>
      <c r="D499" t="s">
        <v>811</v>
      </c>
      <c r="E499">
        <v>72</v>
      </c>
      <c r="F499" t="s">
        <v>819</v>
      </c>
      <c r="G499" t="s">
        <v>911</v>
      </c>
      <c r="H499" t="str">
        <f>IF(VLOOKUP(Results_Updated[[#This Row],[Away_Team]],Teams_ESPN__2[[Team_Name]:[ABBR]],2,FALSE)=Results_Updated[[#This Row],[Team1]],Results_Updated[[#This Row],[Team1_Score]],Results_Updated[[#This Row],[Team2_Score]])</f>
        <v>50</v>
      </c>
      <c r="I499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500" spans="1:9">
      <c r="A500" s="17">
        <v>44975</v>
      </c>
      <c r="B500" t="s">
        <v>161</v>
      </c>
      <c r="C500" t="s">
        <v>89</v>
      </c>
      <c r="D500" t="s">
        <v>971</v>
      </c>
      <c r="E500">
        <v>84</v>
      </c>
      <c r="F500" t="s">
        <v>1001</v>
      </c>
      <c r="G500" t="s">
        <v>805</v>
      </c>
      <c r="H500" t="str">
        <f>IF(VLOOKUP(Results_Updated[[#This Row],[Away_Team]],Teams_ESPN__2[[Team_Name]:[ABBR]],2,FALSE)=Results_Updated[[#This Row],[Team1]],Results_Updated[[#This Row],[Team1_Score]],Results_Updated[[#This Row],[Team2_Score]])</f>
        <v>74</v>
      </c>
      <c r="I500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501" spans="1:9">
      <c r="A501" s="17">
        <v>44975</v>
      </c>
      <c r="B501" t="s">
        <v>273</v>
      </c>
      <c r="C501" t="s">
        <v>323</v>
      </c>
      <c r="D501" t="s">
        <v>1014</v>
      </c>
      <c r="E501">
        <v>70</v>
      </c>
      <c r="F501" t="s">
        <v>760</v>
      </c>
      <c r="G501" t="s">
        <v>737</v>
      </c>
      <c r="H501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501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502" spans="1:9">
      <c r="A502" s="17">
        <v>44975</v>
      </c>
      <c r="B502" t="s">
        <v>328</v>
      </c>
      <c r="C502" t="s">
        <v>331</v>
      </c>
      <c r="D502" t="s">
        <v>935</v>
      </c>
      <c r="E502">
        <v>81</v>
      </c>
      <c r="F502" t="s">
        <v>936</v>
      </c>
      <c r="G502" t="s">
        <v>737</v>
      </c>
      <c r="H502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502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503" spans="1:9">
      <c r="A503" s="17">
        <v>44975</v>
      </c>
      <c r="B503" t="s">
        <v>262</v>
      </c>
      <c r="C503" t="s">
        <v>238</v>
      </c>
      <c r="D503" t="s">
        <v>923</v>
      </c>
      <c r="E503">
        <v>66</v>
      </c>
      <c r="F503" t="s">
        <v>980</v>
      </c>
      <c r="G503" t="s">
        <v>734</v>
      </c>
      <c r="H503">
        <f>IF(VLOOKUP(Results_Updated[[#This Row],[Away_Team]],Teams_ESPN__2[[Team_Name]:[ABBR]],2,FALSE)=Results_Updated[[#This Row],[Team1]],Results_Updated[[#This Row],[Team1_Score]],Results_Updated[[#This Row],[Team2_Score]])</f>
        <v>66</v>
      </c>
      <c r="I503" t="str">
        <f>IF(VLOOKUP(Results_Updated[[#This Row],[Home_Team]],Teams_ESPN__2[[Team_Name]:[ABBR]],2,FALSE)=Results_Updated[[#This Row],[Team2]],Results_Updated[[#This Row],[Team2_Score]],Results_Updated[[#This Row],[Team1_Score]])</f>
        <v>48</v>
      </c>
    </row>
    <row r="504" spans="1:9">
      <c r="A504" s="17">
        <v>44975</v>
      </c>
      <c r="B504" t="s">
        <v>109</v>
      </c>
      <c r="C504" t="s">
        <v>368</v>
      </c>
      <c r="D504" t="s">
        <v>1079</v>
      </c>
      <c r="E504">
        <v>81</v>
      </c>
      <c r="F504" t="s">
        <v>1071</v>
      </c>
      <c r="G504" t="s">
        <v>786</v>
      </c>
      <c r="H504" t="str">
        <f>IF(VLOOKUP(Results_Updated[[#This Row],[Away_Team]],Teams_ESPN__2[[Team_Name]:[ABBR]],2,FALSE)=Results_Updated[[#This Row],[Team1]],Results_Updated[[#This Row],[Team1_Score]],Results_Updated[[#This Row],[Team2_Score]])</f>
        <v>45</v>
      </c>
      <c r="I504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505" spans="1:9">
      <c r="A505" s="17">
        <v>44975</v>
      </c>
      <c r="B505" t="s">
        <v>166</v>
      </c>
      <c r="C505" t="s">
        <v>165</v>
      </c>
      <c r="D505" t="s">
        <v>1064</v>
      </c>
      <c r="E505">
        <v>74</v>
      </c>
      <c r="F505" t="s">
        <v>1067</v>
      </c>
      <c r="G505" t="s">
        <v>697</v>
      </c>
      <c r="H505">
        <f>IF(VLOOKUP(Results_Updated[[#This Row],[Away_Team]],Teams_ESPN__2[[Team_Name]:[ABBR]],2,FALSE)=Results_Updated[[#This Row],[Team1]],Results_Updated[[#This Row],[Team1_Score]],Results_Updated[[#This Row],[Team2_Score]])</f>
        <v>74</v>
      </c>
      <c r="I505" t="str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506" spans="1:9">
      <c r="A506" s="17">
        <v>44975</v>
      </c>
      <c r="B506" t="s">
        <v>94</v>
      </c>
      <c r="C506" t="s">
        <v>113</v>
      </c>
      <c r="D506" t="s">
        <v>964</v>
      </c>
      <c r="E506">
        <v>100</v>
      </c>
      <c r="F506" t="s">
        <v>992</v>
      </c>
      <c r="G506" t="s">
        <v>1026</v>
      </c>
      <c r="H506">
        <f>IF(VLOOKUP(Results_Updated[[#This Row],[Away_Team]],Teams_ESPN__2[[Team_Name]:[ABBR]],2,FALSE)=Results_Updated[[#This Row],[Team1]],Results_Updated[[#This Row],[Team1_Score]],Results_Updated[[#This Row],[Team2_Score]])</f>
        <v>100</v>
      </c>
      <c r="I506" t="str">
        <f>IF(VLOOKUP(Results_Updated[[#This Row],[Home_Team]],Teams_ESPN__2[[Team_Name]:[ABBR]],2,FALSE)=Results_Updated[[#This Row],[Team2]],Results_Updated[[#This Row],[Team2_Score]],Results_Updated[[#This Row],[Team1_Score]])</f>
        <v>91</v>
      </c>
    </row>
    <row r="507" spans="1:9">
      <c r="A507" s="17">
        <v>44975</v>
      </c>
      <c r="B507" t="s">
        <v>358</v>
      </c>
      <c r="C507" t="s">
        <v>353</v>
      </c>
      <c r="D507" t="s">
        <v>1038</v>
      </c>
      <c r="E507">
        <v>75</v>
      </c>
      <c r="F507" t="s">
        <v>1037</v>
      </c>
      <c r="G507" t="s">
        <v>737</v>
      </c>
      <c r="H507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507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508" spans="1:9">
      <c r="A508" s="17">
        <v>44975</v>
      </c>
      <c r="B508" t="s">
        <v>356</v>
      </c>
      <c r="C508" t="s">
        <v>78</v>
      </c>
      <c r="D508" t="s">
        <v>1036</v>
      </c>
      <c r="E508">
        <v>87</v>
      </c>
      <c r="F508" t="s">
        <v>948</v>
      </c>
      <c r="G508" t="s">
        <v>769</v>
      </c>
      <c r="H508" t="str">
        <f>IF(VLOOKUP(Results_Updated[[#This Row],[Away_Team]],Teams_ESPN__2[[Team_Name]:[ABBR]],2,FALSE)=Results_Updated[[#This Row],[Team1]],Results_Updated[[#This Row],[Team1_Score]],Results_Updated[[#This Row],[Team2_Score]])</f>
        <v>75</v>
      </c>
      <c r="I508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509" spans="1:9">
      <c r="A509" s="17">
        <v>44975</v>
      </c>
      <c r="B509" t="s">
        <v>355</v>
      </c>
      <c r="C509" t="s">
        <v>354</v>
      </c>
      <c r="D509" t="s">
        <v>949</v>
      </c>
      <c r="E509">
        <v>75</v>
      </c>
      <c r="F509" t="s">
        <v>1084</v>
      </c>
      <c r="G509" t="s">
        <v>782</v>
      </c>
      <c r="H509" t="str">
        <f>IF(VLOOKUP(Results_Updated[[#This Row],[Away_Team]],Teams_ESPN__2[[Team_Name]:[ABBR]],2,FALSE)=Results_Updated[[#This Row],[Team1]],Results_Updated[[#This Row],[Team1_Score]],Results_Updated[[#This Row],[Team2_Score]])</f>
        <v>72</v>
      </c>
      <c r="I509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510" spans="1:9">
      <c r="A510" s="17">
        <v>44975</v>
      </c>
      <c r="B510" t="s">
        <v>146</v>
      </c>
      <c r="C510" t="s">
        <v>380</v>
      </c>
      <c r="D510" t="s">
        <v>1058</v>
      </c>
      <c r="E510">
        <v>78</v>
      </c>
      <c r="F510" t="s">
        <v>1015</v>
      </c>
      <c r="G510" t="s">
        <v>746</v>
      </c>
      <c r="H510" t="str">
        <f>IF(VLOOKUP(Results_Updated[[#This Row],[Away_Team]],Teams_ESPN__2[[Team_Name]:[ABBR]],2,FALSE)=Results_Updated[[#This Row],[Team1]],Results_Updated[[#This Row],[Team1_Score]],Results_Updated[[#This Row],[Team2_Score]])</f>
        <v>76</v>
      </c>
      <c r="I510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511" spans="1:9">
      <c r="A511" s="17">
        <v>44975</v>
      </c>
      <c r="B511" t="s">
        <v>373</v>
      </c>
      <c r="C511" t="s">
        <v>86</v>
      </c>
      <c r="D511" t="s">
        <v>1069</v>
      </c>
      <c r="E511">
        <v>73</v>
      </c>
      <c r="F511" t="s">
        <v>804</v>
      </c>
      <c r="G511" t="s">
        <v>830</v>
      </c>
      <c r="H511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511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512" spans="1:9">
      <c r="A512" s="17">
        <v>44975</v>
      </c>
      <c r="B512" t="s">
        <v>106</v>
      </c>
      <c r="C512" t="s">
        <v>105</v>
      </c>
      <c r="D512" t="s">
        <v>1027</v>
      </c>
      <c r="E512">
        <v>68</v>
      </c>
      <c r="F512" t="s">
        <v>1007</v>
      </c>
      <c r="G512" t="s">
        <v>764</v>
      </c>
      <c r="H512">
        <f>IF(VLOOKUP(Results_Updated[[#This Row],[Away_Team]],Teams_ESPN__2[[Team_Name]:[ABBR]],2,FALSE)=Results_Updated[[#This Row],[Team1]],Results_Updated[[#This Row],[Team1_Score]],Results_Updated[[#This Row],[Team2_Score]])</f>
        <v>68</v>
      </c>
      <c r="I512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513" spans="1:9">
      <c r="A513" s="17">
        <v>44975</v>
      </c>
      <c r="B513" t="s">
        <v>180</v>
      </c>
      <c r="C513" t="s">
        <v>90</v>
      </c>
      <c r="D513" t="s">
        <v>1006</v>
      </c>
      <c r="E513">
        <v>77</v>
      </c>
      <c r="F513" t="s">
        <v>985</v>
      </c>
      <c r="G513" t="s">
        <v>789</v>
      </c>
      <c r="H513">
        <f>IF(VLOOKUP(Results_Updated[[#This Row],[Away_Team]],Teams_ESPN__2[[Team_Name]:[ABBR]],2,FALSE)=Results_Updated[[#This Row],[Team1]],Results_Updated[[#This Row],[Team1_Score]],Results_Updated[[#This Row],[Team2_Score]])</f>
        <v>77</v>
      </c>
      <c r="I513" t="str">
        <f>IF(VLOOKUP(Results_Updated[[#This Row],[Home_Team]],Teams_ESPN__2[[Team_Name]:[ABBR]],2,FALSE)=Results_Updated[[#This Row],[Team2]],Results_Updated[[#This Row],[Team2_Score]],Results_Updated[[#This Row],[Team1_Score]])</f>
        <v>54</v>
      </c>
    </row>
    <row r="514" spans="1:9">
      <c r="A514" s="17">
        <v>44975</v>
      </c>
      <c r="B514" t="s">
        <v>107</v>
      </c>
      <c r="C514" t="s">
        <v>40</v>
      </c>
      <c r="D514" t="s">
        <v>770</v>
      </c>
      <c r="E514">
        <v>66</v>
      </c>
      <c r="F514" t="s">
        <v>777</v>
      </c>
      <c r="G514" t="s">
        <v>764</v>
      </c>
      <c r="H514">
        <f>IF(VLOOKUP(Results_Updated[[#This Row],[Away_Team]],Teams_ESPN__2[[Team_Name]:[ABBR]],2,FALSE)=Results_Updated[[#This Row],[Team1]],Results_Updated[[#This Row],[Team1_Score]],Results_Updated[[#This Row],[Team2_Score]])</f>
        <v>66</v>
      </c>
      <c r="I514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515" spans="1:9">
      <c r="A515" s="17">
        <v>44975</v>
      </c>
      <c r="B515" t="s">
        <v>92</v>
      </c>
      <c r="C515" t="s">
        <v>95</v>
      </c>
      <c r="D515" t="s">
        <v>991</v>
      </c>
      <c r="E515">
        <v>100</v>
      </c>
      <c r="F515" t="s">
        <v>988</v>
      </c>
      <c r="G515" t="s">
        <v>1013</v>
      </c>
      <c r="H515" t="str">
        <f>IF(VLOOKUP(Results_Updated[[#This Row],[Away_Team]],Teams_ESPN__2[[Team_Name]:[ABBR]],2,FALSE)=Results_Updated[[#This Row],[Team1]],Results_Updated[[#This Row],[Team1_Score]],Results_Updated[[#This Row],[Team2_Score]])</f>
        <v>85</v>
      </c>
      <c r="I515">
        <f>IF(VLOOKUP(Results_Updated[[#This Row],[Home_Team]],Teams_ESPN__2[[Team_Name]:[ABBR]],2,FALSE)=Results_Updated[[#This Row],[Team2]],Results_Updated[[#This Row],[Team2_Score]],Results_Updated[[#This Row],[Team1_Score]])</f>
        <v>100</v>
      </c>
    </row>
    <row r="516" spans="1:9">
      <c r="A516" s="17">
        <v>44975</v>
      </c>
      <c r="B516" t="s">
        <v>93</v>
      </c>
      <c r="C516" t="s">
        <v>96</v>
      </c>
      <c r="D516" t="s">
        <v>995</v>
      </c>
      <c r="E516">
        <v>81</v>
      </c>
      <c r="F516" t="s">
        <v>993</v>
      </c>
      <c r="G516" t="s">
        <v>997</v>
      </c>
      <c r="H516" t="str">
        <f>IF(VLOOKUP(Results_Updated[[#This Row],[Away_Team]],Teams_ESPN__2[[Team_Name]:[ABBR]],2,FALSE)=Results_Updated[[#This Row],[Team1]],Results_Updated[[#This Row],[Team1_Score]],Results_Updated[[#This Row],[Team2_Score]])</f>
        <v>77</v>
      </c>
      <c r="I516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517" spans="1:9">
      <c r="A517" s="17">
        <v>44975</v>
      </c>
      <c r="B517" t="s">
        <v>17</v>
      </c>
      <c r="C517" t="s">
        <v>125</v>
      </c>
      <c r="D517" t="s">
        <v>787</v>
      </c>
      <c r="E517">
        <v>79</v>
      </c>
      <c r="F517" t="s">
        <v>1005</v>
      </c>
      <c r="G517" t="s">
        <v>782</v>
      </c>
      <c r="H517" t="str">
        <f>IF(VLOOKUP(Results_Updated[[#This Row],[Away_Team]],Teams_ESPN__2[[Team_Name]:[ABBR]],2,FALSE)=Results_Updated[[#This Row],[Team1]],Results_Updated[[#This Row],[Team1_Score]],Results_Updated[[#This Row],[Team2_Score]])</f>
        <v>72</v>
      </c>
      <c r="I517">
        <f>IF(VLOOKUP(Results_Updated[[#This Row],[Home_Team]],Teams_ESPN__2[[Team_Name]:[ABBR]],2,FALSE)=Results_Updated[[#This Row],[Team2]],Results_Updated[[#This Row],[Team2_Score]],Results_Updated[[#This Row],[Team1_Score]])</f>
        <v>79</v>
      </c>
    </row>
    <row r="518" spans="1:9">
      <c r="A518" s="17">
        <v>44975</v>
      </c>
      <c r="B518" t="s">
        <v>73</v>
      </c>
      <c r="C518" t="s">
        <v>134</v>
      </c>
      <c r="D518" t="s">
        <v>798</v>
      </c>
      <c r="E518">
        <v>60</v>
      </c>
      <c r="F518" t="s">
        <v>795</v>
      </c>
      <c r="G518" t="s">
        <v>703</v>
      </c>
      <c r="H518">
        <f>IF(VLOOKUP(Results_Updated[[#This Row],[Away_Team]],Teams_ESPN__2[[Team_Name]:[ABBR]],2,FALSE)=Results_Updated[[#This Row],[Team1]],Results_Updated[[#This Row],[Team1_Score]],Results_Updated[[#This Row],[Team2_Score]])</f>
        <v>60</v>
      </c>
      <c r="I518" t="str">
        <f>IF(VLOOKUP(Results_Updated[[#This Row],[Home_Team]],Teams_ESPN__2[[Team_Name]:[ABBR]],2,FALSE)=Results_Updated[[#This Row],[Team2]],Results_Updated[[#This Row],[Team2_Score]],Results_Updated[[#This Row],[Team1_Score]])</f>
        <v>57</v>
      </c>
    </row>
    <row r="519" spans="1:9">
      <c r="A519" s="17">
        <v>44975</v>
      </c>
      <c r="B519" t="s">
        <v>274</v>
      </c>
      <c r="C519" t="s">
        <v>108</v>
      </c>
      <c r="D519" t="s">
        <v>762</v>
      </c>
      <c r="E519">
        <v>91</v>
      </c>
      <c r="F519" t="s">
        <v>765</v>
      </c>
      <c r="G519" t="s">
        <v>908</v>
      </c>
      <c r="H519">
        <f>IF(VLOOKUP(Results_Updated[[#This Row],[Away_Team]],Teams_ESPN__2[[Team_Name]:[ABBR]],2,FALSE)=Results_Updated[[#This Row],[Team1]],Results_Updated[[#This Row],[Team1_Score]],Results_Updated[[#This Row],[Team2_Score]])</f>
        <v>91</v>
      </c>
      <c r="I519" t="str">
        <f>IF(VLOOKUP(Results_Updated[[#This Row],[Home_Team]],Teams_ESPN__2[[Team_Name]:[ABBR]],2,FALSE)=Results_Updated[[#This Row],[Team2]],Results_Updated[[#This Row],[Team2_Score]],Results_Updated[[#This Row],[Team1_Score]])</f>
        <v>86</v>
      </c>
    </row>
    <row r="520" spans="1:9">
      <c r="A520" s="17">
        <v>44975</v>
      </c>
      <c r="B520" t="s">
        <v>91</v>
      </c>
      <c r="C520" t="s">
        <v>372</v>
      </c>
      <c r="D520" t="s">
        <v>989</v>
      </c>
      <c r="E520">
        <v>85</v>
      </c>
      <c r="F520" t="s">
        <v>990</v>
      </c>
      <c r="G520" t="s">
        <v>796</v>
      </c>
      <c r="H520" t="str">
        <f>IF(VLOOKUP(Results_Updated[[#This Row],[Away_Team]],Teams_ESPN__2[[Team_Name]:[ABBR]],2,FALSE)=Results_Updated[[#This Row],[Team1]],Results_Updated[[#This Row],[Team1_Score]],Results_Updated[[#This Row],[Team2_Score]])</f>
        <v>80</v>
      </c>
      <c r="I520">
        <f>IF(VLOOKUP(Results_Updated[[#This Row],[Home_Team]],Teams_ESPN__2[[Team_Name]:[ABBR]],2,FALSE)=Results_Updated[[#This Row],[Team2]],Results_Updated[[#This Row],[Team2_Score]],Results_Updated[[#This Row],[Team1_Score]])</f>
        <v>85</v>
      </c>
    </row>
    <row r="521" spans="1:9">
      <c r="A521" s="17">
        <v>44975</v>
      </c>
      <c r="B521" t="s">
        <v>191</v>
      </c>
      <c r="C521" t="s">
        <v>83</v>
      </c>
      <c r="D521" t="s">
        <v>834</v>
      </c>
      <c r="E521">
        <v>89</v>
      </c>
      <c r="F521" t="s">
        <v>824</v>
      </c>
      <c r="G521" t="s">
        <v>997</v>
      </c>
      <c r="H521" t="str">
        <f>IF(VLOOKUP(Results_Updated[[#This Row],[Away_Team]],Teams_ESPN__2[[Team_Name]:[ABBR]],2,FALSE)=Results_Updated[[#This Row],[Team1]],Results_Updated[[#This Row],[Team1_Score]],Results_Updated[[#This Row],[Team2_Score]])</f>
        <v>77</v>
      </c>
      <c r="I521">
        <f>IF(VLOOKUP(Results_Updated[[#This Row],[Home_Team]],Teams_ESPN__2[[Team_Name]:[ABBR]],2,FALSE)=Results_Updated[[#This Row],[Team2]],Results_Updated[[#This Row],[Team2_Score]],Results_Updated[[#This Row],[Team1_Score]])</f>
        <v>89</v>
      </c>
    </row>
    <row r="522" spans="1:9">
      <c r="A522" s="17">
        <v>44975</v>
      </c>
      <c r="B522" t="s">
        <v>88</v>
      </c>
      <c r="C522" t="s">
        <v>87</v>
      </c>
      <c r="D522" t="s">
        <v>984</v>
      </c>
      <c r="E522">
        <v>78</v>
      </c>
      <c r="F522" t="s">
        <v>1002</v>
      </c>
      <c r="G522" t="s">
        <v>746</v>
      </c>
      <c r="H522" t="str">
        <f>IF(VLOOKUP(Results_Updated[[#This Row],[Away_Team]],Teams_ESPN__2[[Team_Name]:[ABBR]],2,FALSE)=Results_Updated[[#This Row],[Team1]],Results_Updated[[#This Row],[Team1_Score]],Results_Updated[[#This Row],[Team2_Score]])</f>
        <v>76</v>
      </c>
      <c r="I522" t="str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523" spans="1:9">
      <c r="A523" s="17">
        <v>44975</v>
      </c>
      <c r="B523" t="s">
        <v>330</v>
      </c>
      <c r="C523" t="s">
        <v>120</v>
      </c>
      <c r="D523" t="s">
        <v>934</v>
      </c>
      <c r="E523">
        <v>75</v>
      </c>
      <c r="F523" t="s">
        <v>975</v>
      </c>
      <c r="G523" t="s">
        <v>743</v>
      </c>
      <c r="H523">
        <f>IF(VLOOKUP(Results_Updated[[#This Row],[Away_Team]],Teams_ESPN__2[[Team_Name]:[ABBR]],2,FALSE)=Results_Updated[[#This Row],[Team1]],Results_Updated[[#This Row],[Team1_Score]],Results_Updated[[#This Row],[Team2_Score]])</f>
        <v>75</v>
      </c>
      <c r="I523" t="str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524" spans="1:9">
      <c r="A524" s="17">
        <v>44975</v>
      </c>
      <c r="B524" t="s">
        <v>156</v>
      </c>
      <c r="C524" t="s">
        <v>127</v>
      </c>
      <c r="D524" t="s">
        <v>838</v>
      </c>
      <c r="E524">
        <v>80</v>
      </c>
      <c r="F524" t="s">
        <v>1017</v>
      </c>
      <c r="G524" t="s">
        <v>772</v>
      </c>
      <c r="H524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524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525" spans="1:9">
      <c r="A525" s="17">
        <v>44975</v>
      </c>
      <c r="B525" t="s">
        <v>417</v>
      </c>
      <c r="C525" t="s">
        <v>128</v>
      </c>
      <c r="D525" t="s">
        <v>1020</v>
      </c>
      <c r="E525">
        <v>90</v>
      </c>
      <c r="F525" t="s">
        <v>818</v>
      </c>
      <c r="G525" t="s">
        <v>700</v>
      </c>
      <c r="H525" t="str">
        <f>IF(VLOOKUP(Results_Updated[[#This Row],[Away_Team]],Teams_ESPN__2[[Team_Name]:[ABBR]],2,FALSE)=Results_Updated[[#This Row],[Team1]],Results_Updated[[#This Row],[Team1_Score]],Results_Updated[[#This Row],[Team2_Score]])</f>
        <v>56</v>
      </c>
      <c r="I525">
        <f>IF(VLOOKUP(Results_Updated[[#This Row],[Home_Team]],Teams_ESPN__2[[Team_Name]:[ABBR]],2,FALSE)=Results_Updated[[#This Row],[Team2]],Results_Updated[[#This Row],[Team2_Score]],Results_Updated[[#This Row],[Team1_Score]])</f>
        <v>90</v>
      </c>
    </row>
    <row r="526" spans="1:9">
      <c r="A526" s="17">
        <v>44975</v>
      </c>
      <c r="B526" t="s">
        <v>153</v>
      </c>
      <c r="C526" t="s">
        <v>309</v>
      </c>
      <c r="D526" t="s">
        <v>926</v>
      </c>
      <c r="E526">
        <v>53</v>
      </c>
      <c r="F526" t="s">
        <v>925</v>
      </c>
      <c r="G526" t="s">
        <v>1100</v>
      </c>
      <c r="H526" t="str">
        <f>IF(VLOOKUP(Results_Updated[[#This Row],[Away_Team]],Teams_ESPN__2[[Team_Name]:[ABBR]],2,FALSE)=Results_Updated[[#This Row],[Team1]],Results_Updated[[#This Row],[Team1_Score]],Results_Updated[[#This Row],[Team2_Score]])</f>
        <v>43</v>
      </c>
      <c r="I526">
        <f>IF(VLOOKUP(Results_Updated[[#This Row],[Home_Team]],Teams_ESPN__2[[Team_Name]:[ABBR]],2,FALSE)=Results_Updated[[#This Row],[Team2]],Results_Updated[[#This Row],[Team2_Score]],Results_Updated[[#This Row],[Team1_Score]])</f>
        <v>53</v>
      </c>
    </row>
    <row r="527" spans="1:9">
      <c r="A527" s="17">
        <v>44975</v>
      </c>
      <c r="B527" t="s">
        <v>179</v>
      </c>
      <c r="C527" t="s">
        <v>208</v>
      </c>
      <c r="D527" t="s">
        <v>895</v>
      </c>
      <c r="E527">
        <v>67</v>
      </c>
      <c r="F527" t="s">
        <v>1042</v>
      </c>
      <c r="G527" t="s">
        <v>720</v>
      </c>
      <c r="H527" t="str">
        <f>IF(VLOOKUP(Results_Updated[[#This Row],[Away_Team]],Teams_ESPN__2[[Team_Name]:[ABBR]],2,FALSE)=Results_Updated[[#This Row],[Team1]],Results_Updated[[#This Row],[Team1_Score]],Results_Updated[[#This Row],[Team2_Score]])</f>
        <v>59</v>
      </c>
      <c r="I527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528" spans="1:9">
      <c r="A528" s="17">
        <v>44975</v>
      </c>
      <c r="B528" t="s">
        <v>65</v>
      </c>
      <c r="C528" t="s">
        <v>101</v>
      </c>
      <c r="D528" t="s">
        <v>965</v>
      </c>
      <c r="E528">
        <v>69</v>
      </c>
      <c r="F528" t="s">
        <v>1025</v>
      </c>
      <c r="G528" t="s">
        <v>750</v>
      </c>
      <c r="H528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528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529" spans="1:9">
      <c r="A529" s="17">
        <v>44975</v>
      </c>
      <c r="B529" t="s">
        <v>21</v>
      </c>
      <c r="C529" t="s">
        <v>290</v>
      </c>
      <c r="D529" t="s">
        <v>741</v>
      </c>
      <c r="E529">
        <v>77</v>
      </c>
      <c r="F529" t="s">
        <v>745</v>
      </c>
      <c r="G529" t="s">
        <v>803</v>
      </c>
      <c r="H529">
        <f>IF(VLOOKUP(Results_Updated[[#This Row],[Away_Team]],Teams_ESPN__2[[Team_Name]:[ABBR]],2,FALSE)=Results_Updated[[#This Row],[Team1]],Results_Updated[[#This Row],[Team1_Score]],Results_Updated[[#This Row],[Team2_Score]])</f>
        <v>77</v>
      </c>
      <c r="I529" t="str">
        <f>IF(VLOOKUP(Results_Updated[[#This Row],[Home_Team]],Teams_ESPN__2[[Team_Name]:[ABBR]],2,FALSE)=Results_Updated[[#This Row],[Team2]],Results_Updated[[#This Row],[Team2_Score]],Results_Updated[[#This Row],[Team1_Score]])</f>
        <v>55</v>
      </c>
    </row>
    <row r="530" spans="1:9">
      <c r="A530" s="17">
        <v>44975</v>
      </c>
      <c r="B530" t="s">
        <v>132</v>
      </c>
      <c r="C530" t="s">
        <v>411</v>
      </c>
      <c r="D530" t="s">
        <v>1023</v>
      </c>
      <c r="E530">
        <v>93</v>
      </c>
      <c r="F530" t="s">
        <v>927</v>
      </c>
      <c r="G530" t="s">
        <v>775</v>
      </c>
      <c r="H530">
        <f>IF(VLOOKUP(Results_Updated[[#This Row],[Away_Team]],Teams_ESPN__2[[Team_Name]:[ABBR]],2,FALSE)=Results_Updated[[#This Row],[Team1]],Results_Updated[[#This Row],[Team1_Score]],Results_Updated[[#This Row],[Team2_Score]])</f>
        <v>93</v>
      </c>
      <c r="I530" t="str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531" spans="1:9">
      <c r="A531" s="17">
        <v>44975</v>
      </c>
      <c r="B531" t="s">
        <v>410</v>
      </c>
      <c r="C531" t="s">
        <v>413</v>
      </c>
      <c r="D531" t="s">
        <v>928</v>
      </c>
      <c r="E531">
        <v>73</v>
      </c>
      <c r="F531" t="s">
        <v>1024</v>
      </c>
      <c r="G531" t="s">
        <v>700</v>
      </c>
      <c r="H531">
        <f>IF(VLOOKUP(Results_Updated[[#This Row],[Away_Team]],Teams_ESPN__2[[Team_Name]:[ABBR]],2,FALSE)=Results_Updated[[#This Row],[Team1]],Results_Updated[[#This Row],[Team1_Score]],Results_Updated[[#This Row],[Team2_Score]])</f>
        <v>73</v>
      </c>
      <c r="I531" t="str">
        <f>IF(VLOOKUP(Results_Updated[[#This Row],[Home_Team]],Teams_ESPN__2[[Team_Name]:[ABBR]],2,FALSE)=Results_Updated[[#This Row],[Team2]],Results_Updated[[#This Row],[Team2_Score]],Results_Updated[[#This Row],[Team1_Score]])</f>
        <v>56</v>
      </c>
    </row>
    <row r="532" spans="1:9">
      <c r="A532" s="17">
        <v>44975</v>
      </c>
      <c r="B532" t="s">
        <v>64</v>
      </c>
      <c r="C532" t="s">
        <v>131</v>
      </c>
      <c r="D532" t="s">
        <v>929</v>
      </c>
      <c r="E532">
        <v>90</v>
      </c>
      <c r="F532" t="s">
        <v>931</v>
      </c>
      <c r="G532" t="s">
        <v>717</v>
      </c>
      <c r="H532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532">
        <f>IF(VLOOKUP(Results_Updated[[#This Row],[Home_Team]],Teams_ESPN__2[[Team_Name]:[ABBR]],2,FALSE)=Results_Updated[[#This Row],[Team2]],Results_Updated[[#This Row],[Team2_Score]],Results_Updated[[#This Row],[Team1_Score]])</f>
        <v>90</v>
      </c>
    </row>
    <row r="533" spans="1:9">
      <c r="A533" s="17">
        <v>44975</v>
      </c>
      <c r="B533" t="s">
        <v>338</v>
      </c>
      <c r="C533" t="s">
        <v>122</v>
      </c>
      <c r="D533" t="s">
        <v>712</v>
      </c>
      <c r="E533">
        <v>69</v>
      </c>
      <c r="F533" t="s">
        <v>919</v>
      </c>
      <c r="G533" t="s">
        <v>711</v>
      </c>
      <c r="H533">
        <f>IF(VLOOKUP(Results_Updated[[#This Row],[Away_Team]],Teams_ESPN__2[[Team_Name]:[ABBR]],2,FALSE)=Results_Updated[[#This Row],[Team1]],Results_Updated[[#This Row],[Team1_Score]],Results_Updated[[#This Row],[Team2_Score]])</f>
        <v>69</v>
      </c>
      <c r="I533" t="str">
        <f>IF(VLOOKUP(Results_Updated[[#This Row],[Home_Team]],Teams_ESPN__2[[Team_Name]:[ABBR]],2,FALSE)=Results_Updated[[#This Row],[Team2]],Results_Updated[[#This Row],[Team2_Score]],Results_Updated[[#This Row],[Team1_Score]])</f>
        <v>60</v>
      </c>
    </row>
    <row r="534" spans="1:9">
      <c r="A534" s="17">
        <v>44975</v>
      </c>
      <c r="B534" t="s">
        <v>366</v>
      </c>
      <c r="C534" t="s">
        <v>375</v>
      </c>
      <c r="D534" t="s">
        <v>730</v>
      </c>
      <c r="E534">
        <v>79</v>
      </c>
      <c r="F534" t="s">
        <v>1070</v>
      </c>
      <c r="G534" t="s">
        <v>803</v>
      </c>
      <c r="H534">
        <f>IF(VLOOKUP(Results_Updated[[#This Row],[Away_Team]],Teams_ESPN__2[[Team_Name]:[ABBR]],2,FALSE)=Results_Updated[[#This Row],[Team1]],Results_Updated[[#This Row],[Team1_Score]],Results_Updated[[#This Row],[Team2_Score]])</f>
        <v>79</v>
      </c>
      <c r="I534" t="str">
        <f>IF(VLOOKUP(Results_Updated[[#This Row],[Home_Team]],Teams_ESPN__2[[Team_Name]:[ABBR]],2,FALSE)=Results_Updated[[#This Row],[Team2]],Results_Updated[[#This Row],[Team2_Score]],Results_Updated[[#This Row],[Team1_Score]])</f>
        <v>55</v>
      </c>
    </row>
    <row r="535" spans="1:9">
      <c r="A535" s="17">
        <v>44975</v>
      </c>
      <c r="B535" t="s">
        <v>365</v>
      </c>
      <c r="C535" t="s">
        <v>175</v>
      </c>
      <c r="D535" t="s">
        <v>739</v>
      </c>
      <c r="E535">
        <v>88</v>
      </c>
      <c r="F535" t="s">
        <v>802</v>
      </c>
      <c r="G535" t="s">
        <v>900</v>
      </c>
      <c r="H535">
        <f>IF(VLOOKUP(Results_Updated[[#This Row],[Away_Team]],Teams_ESPN__2[[Team_Name]:[ABBR]],2,FALSE)=Results_Updated[[#This Row],[Team1]],Results_Updated[[#This Row],[Team1_Score]],Results_Updated[[#This Row],[Team2_Score]])</f>
        <v>88</v>
      </c>
      <c r="I535" t="str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536" spans="1:9">
      <c r="A536" s="17">
        <v>44975</v>
      </c>
      <c r="B536" t="s">
        <v>150</v>
      </c>
      <c r="C536" t="s">
        <v>151</v>
      </c>
      <c r="D536" t="s">
        <v>836</v>
      </c>
      <c r="E536">
        <v>82</v>
      </c>
      <c r="F536" t="s">
        <v>1018</v>
      </c>
      <c r="G536" t="s">
        <v>830</v>
      </c>
      <c r="H536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536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537" spans="1:9">
      <c r="A537" s="17">
        <v>44975</v>
      </c>
      <c r="B537" t="s">
        <v>99</v>
      </c>
      <c r="C537" t="s">
        <v>152</v>
      </c>
      <c r="D537" t="s">
        <v>816</v>
      </c>
      <c r="E537">
        <v>60</v>
      </c>
      <c r="F537" t="s">
        <v>1021</v>
      </c>
      <c r="G537" t="s">
        <v>789</v>
      </c>
      <c r="H537">
        <f>IF(VLOOKUP(Results_Updated[[#This Row],[Away_Team]],Teams_ESPN__2[[Team_Name]:[ABBR]],2,FALSE)=Results_Updated[[#This Row],[Team1]],Results_Updated[[#This Row],[Team1_Score]],Results_Updated[[#This Row],[Team2_Score]])</f>
        <v>60</v>
      </c>
      <c r="I537" t="str">
        <f>IF(VLOOKUP(Results_Updated[[#This Row],[Home_Team]],Teams_ESPN__2[[Team_Name]:[ABBR]],2,FALSE)=Results_Updated[[#This Row],[Team2]],Results_Updated[[#This Row],[Team2_Score]],Results_Updated[[#This Row],[Team1_Score]])</f>
        <v>54</v>
      </c>
    </row>
    <row r="538" spans="1:9">
      <c r="A538" s="17">
        <v>44975</v>
      </c>
      <c r="B538" t="s">
        <v>359</v>
      </c>
      <c r="C538" t="s">
        <v>360</v>
      </c>
      <c r="D538" t="s">
        <v>952</v>
      </c>
      <c r="E538">
        <v>68</v>
      </c>
      <c r="F538" t="s">
        <v>915</v>
      </c>
      <c r="G538" t="s">
        <v>764</v>
      </c>
      <c r="H538">
        <f>IF(VLOOKUP(Results_Updated[[#This Row],[Away_Team]],Teams_ESPN__2[[Team_Name]:[ABBR]],2,FALSE)=Results_Updated[[#This Row],[Team1]],Results_Updated[[#This Row],[Team1_Score]],Results_Updated[[#This Row],[Team2_Score]])</f>
        <v>68</v>
      </c>
      <c r="I538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539" spans="1:9">
      <c r="A539" s="17">
        <v>44975</v>
      </c>
      <c r="B539" t="s">
        <v>126</v>
      </c>
      <c r="C539" t="s">
        <v>339</v>
      </c>
      <c r="D539" t="s">
        <v>788</v>
      </c>
      <c r="E539">
        <v>83</v>
      </c>
      <c r="F539" t="s">
        <v>705</v>
      </c>
      <c r="G539" t="s">
        <v>862</v>
      </c>
      <c r="H539" t="str">
        <f>IF(VLOOKUP(Results_Updated[[#This Row],[Away_Team]],Teams_ESPN__2[[Team_Name]:[ABBR]],2,FALSE)=Results_Updated[[#This Row],[Team1]],Results_Updated[[#This Row],[Team1_Score]],Results_Updated[[#This Row],[Team2_Score]])</f>
        <v>73</v>
      </c>
      <c r="I539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540" spans="1:9">
      <c r="A540" s="17">
        <v>44975</v>
      </c>
      <c r="B540" t="s">
        <v>230</v>
      </c>
      <c r="C540" t="s">
        <v>229</v>
      </c>
      <c r="D540" t="s">
        <v>754</v>
      </c>
      <c r="E540">
        <v>82</v>
      </c>
      <c r="F540" t="s">
        <v>229</v>
      </c>
      <c r="G540" t="s">
        <v>796</v>
      </c>
      <c r="H540">
        <f>IF(VLOOKUP(Results_Updated[[#This Row],[Away_Team]],Teams_ESPN__2[[Team_Name]:[ABBR]],2,FALSE)=Results_Updated[[#This Row],[Team1]],Results_Updated[[#This Row],[Team1_Score]],Results_Updated[[#This Row],[Team2_Score]])</f>
        <v>82</v>
      </c>
      <c r="I540" t="str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541" spans="1:9">
      <c r="A541" s="17">
        <v>44975</v>
      </c>
      <c r="B541" t="s">
        <v>412</v>
      </c>
      <c r="C541" t="s">
        <v>63</v>
      </c>
      <c r="D541" t="s">
        <v>932</v>
      </c>
      <c r="E541">
        <v>71</v>
      </c>
      <c r="F541" t="s">
        <v>930</v>
      </c>
      <c r="G541" t="s">
        <v>764</v>
      </c>
      <c r="H541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541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542" spans="1:9">
      <c r="A542" s="17">
        <v>44975</v>
      </c>
      <c r="B542" t="s">
        <v>277</v>
      </c>
      <c r="C542" t="s">
        <v>276</v>
      </c>
      <c r="D542" t="s">
        <v>773</v>
      </c>
      <c r="E542">
        <v>86</v>
      </c>
      <c r="F542" t="s">
        <v>776</v>
      </c>
      <c r="G542" t="s">
        <v>737</v>
      </c>
      <c r="H542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542">
        <f>IF(VLOOKUP(Results_Updated[[#This Row],[Home_Team]],Teams_ESPN__2[[Team_Name]:[ABBR]],2,FALSE)=Results_Updated[[#This Row],[Team2]],Results_Updated[[#This Row],[Team2_Score]],Results_Updated[[#This Row],[Team1_Score]])</f>
        <v>86</v>
      </c>
    </row>
    <row r="543" spans="1:9">
      <c r="A543" s="17">
        <v>44975</v>
      </c>
      <c r="B543" t="s">
        <v>110</v>
      </c>
      <c r="C543" t="s">
        <v>24</v>
      </c>
      <c r="D543" t="s">
        <v>1065</v>
      </c>
      <c r="E543">
        <v>88</v>
      </c>
      <c r="F543" t="s">
        <v>1072</v>
      </c>
      <c r="G543" t="s">
        <v>814</v>
      </c>
      <c r="H543" t="str">
        <f>IF(VLOOKUP(Results_Updated[[#This Row],[Away_Team]],Teams_ESPN__2[[Team_Name]:[ABBR]],2,FALSE)=Results_Updated[[#This Row],[Team1]],Results_Updated[[#This Row],[Team1_Score]],Results_Updated[[#This Row],[Team2_Score]])</f>
        <v>78</v>
      </c>
      <c r="I543">
        <f>IF(VLOOKUP(Results_Updated[[#This Row],[Home_Team]],Teams_ESPN__2[[Team_Name]:[ABBR]],2,FALSE)=Results_Updated[[#This Row],[Team2]],Results_Updated[[#This Row],[Team2_Score]],Results_Updated[[#This Row],[Team1_Score]])</f>
        <v>88</v>
      </c>
    </row>
    <row r="544" spans="1:9">
      <c r="A544" s="17">
        <v>44975</v>
      </c>
      <c r="B544" t="s">
        <v>111</v>
      </c>
      <c r="C544" t="s">
        <v>28</v>
      </c>
      <c r="D544" t="s">
        <v>1074</v>
      </c>
      <c r="E544">
        <v>74</v>
      </c>
      <c r="F544" t="s">
        <v>1078</v>
      </c>
      <c r="G544" t="s">
        <v>708</v>
      </c>
      <c r="H544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544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545" spans="1:9">
      <c r="A545" s="17">
        <v>44975</v>
      </c>
      <c r="B545" t="s">
        <v>171</v>
      </c>
      <c r="C545" t="s">
        <v>167</v>
      </c>
      <c r="D545" t="s">
        <v>723</v>
      </c>
      <c r="E545">
        <v>80</v>
      </c>
      <c r="F545" t="s">
        <v>1048</v>
      </c>
      <c r="G545" t="s">
        <v>711</v>
      </c>
      <c r="H545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545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546" spans="1:9">
      <c r="A546" s="17">
        <v>44975</v>
      </c>
      <c r="B546" t="s">
        <v>145</v>
      </c>
      <c r="C546" t="s">
        <v>215</v>
      </c>
      <c r="D546" t="s">
        <v>982</v>
      </c>
      <c r="E546">
        <v>83</v>
      </c>
      <c r="F546" t="s">
        <v>1016</v>
      </c>
      <c r="G546" t="s">
        <v>772</v>
      </c>
      <c r="H546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546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547" spans="1:9">
      <c r="A547" s="17">
        <v>44975</v>
      </c>
      <c r="B547" t="s">
        <v>81</v>
      </c>
      <c r="C547" t="s">
        <v>147</v>
      </c>
      <c r="D547" t="s">
        <v>1057</v>
      </c>
      <c r="E547">
        <v>70</v>
      </c>
      <c r="F547" t="s">
        <v>1040</v>
      </c>
      <c r="G547" t="s">
        <v>743</v>
      </c>
      <c r="H547">
        <f>IF(VLOOKUP(Results_Updated[[#This Row],[Away_Team]],Teams_ESPN__2[[Team_Name]:[ABBR]],2,FALSE)=Results_Updated[[#This Row],[Team1]],Results_Updated[[#This Row],[Team1_Score]],Results_Updated[[#This Row],[Team2_Score]])</f>
        <v>70</v>
      </c>
      <c r="I547" t="str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548" spans="1:9">
      <c r="A548" s="17">
        <v>44975</v>
      </c>
      <c r="B548" t="s">
        <v>189</v>
      </c>
      <c r="C548" t="s">
        <v>201</v>
      </c>
      <c r="D548" t="s">
        <v>840</v>
      </c>
      <c r="E548">
        <v>70</v>
      </c>
      <c r="F548" t="s">
        <v>825</v>
      </c>
      <c r="G548" t="s">
        <v>764</v>
      </c>
      <c r="H548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548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549" spans="1:9">
      <c r="A549" s="17">
        <v>44975</v>
      </c>
      <c r="B549" t="s">
        <v>193</v>
      </c>
      <c r="C549" t="s">
        <v>85</v>
      </c>
      <c r="D549" t="s">
        <v>733</v>
      </c>
      <c r="E549">
        <v>98</v>
      </c>
      <c r="F549" t="s">
        <v>732</v>
      </c>
      <c r="G549" t="s">
        <v>1090</v>
      </c>
      <c r="H549">
        <f>IF(VLOOKUP(Results_Updated[[#This Row],[Away_Team]],Teams_ESPN__2[[Team_Name]:[ABBR]],2,FALSE)=Results_Updated[[#This Row],[Team1]],Results_Updated[[#This Row],[Team1_Score]],Results_Updated[[#This Row],[Team2_Score]])</f>
        <v>98</v>
      </c>
      <c r="I549" t="str">
        <f>IF(VLOOKUP(Results_Updated[[#This Row],[Home_Team]],Teams_ESPN__2[[Team_Name]:[ABBR]],2,FALSE)=Results_Updated[[#This Row],[Team2]],Results_Updated[[#This Row],[Team2_Score]],Results_Updated[[#This Row],[Team1_Score]])</f>
        <v>93</v>
      </c>
    </row>
    <row r="550" spans="1:9">
      <c r="A550" s="17">
        <v>44975</v>
      </c>
      <c r="B550" t="s">
        <v>176</v>
      </c>
      <c r="C550" t="s">
        <v>306</v>
      </c>
      <c r="D550" t="s">
        <v>876</v>
      </c>
      <c r="E550">
        <v>84</v>
      </c>
      <c r="F550" t="s">
        <v>1019</v>
      </c>
      <c r="G550" t="s">
        <v>737</v>
      </c>
      <c r="H550">
        <f>IF(VLOOKUP(Results_Updated[[#This Row],[Away_Team]],Teams_ESPN__2[[Team_Name]:[ABBR]],2,FALSE)=Results_Updated[[#This Row],[Team1]],Results_Updated[[#This Row],[Team1_Score]],Results_Updated[[#This Row],[Team2_Score]])</f>
        <v>84</v>
      </c>
      <c r="I550" t="str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551" spans="1:9">
      <c r="A551" s="17">
        <v>44975</v>
      </c>
      <c r="B551" t="s">
        <v>255</v>
      </c>
      <c r="C551" t="s">
        <v>178</v>
      </c>
      <c r="D551" t="s">
        <v>886</v>
      </c>
      <c r="E551">
        <v>61</v>
      </c>
      <c r="F551" t="s">
        <v>1051</v>
      </c>
      <c r="G551" t="s">
        <v>1103</v>
      </c>
      <c r="H551" t="str">
        <f>IF(VLOOKUP(Results_Updated[[#This Row],[Away_Team]],Teams_ESPN__2[[Team_Name]:[ABBR]],2,FALSE)=Results_Updated[[#This Row],[Team1]],Results_Updated[[#This Row],[Team1_Score]],Results_Updated[[#This Row],[Team2_Score]])</f>
        <v>47</v>
      </c>
      <c r="I551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552" spans="1:9">
      <c r="A552" s="17">
        <v>44975</v>
      </c>
      <c r="B552" t="s">
        <v>160</v>
      </c>
      <c r="C552" t="s">
        <v>367</v>
      </c>
      <c r="D552" t="s">
        <v>970</v>
      </c>
      <c r="E552">
        <v>83</v>
      </c>
      <c r="F552" t="s">
        <v>1043</v>
      </c>
      <c r="G552" t="s">
        <v>997</v>
      </c>
      <c r="H552" t="str">
        <f>IF(VLOOKUP(Results_Updated[[#This Row],[Away_Team]],Teams_ESPN__2[[Team_Name]:[ABBR]],2,FALSE)=Results_Updated[[#This Row],[Team1]],Results_Updated[[#This Row],[Team1_Score]],Results_Updated[[#This Row],[Team2_Score]])</f>
        <v>77</v>
      </c>
      <c r="I552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553" spans="1:9">
      <c r="A553" s="17">
        <v>44975</v>
      </c>
      <c r="B553" t="s">
        <v>162</v>
      </c>
      <c r="C553" t="s">
        <v>181</v>
      </c>
      <c r="D553" t="s">
        <v>972</v>
      </c>
      <c r="E553">
        <v>93</v>
      </c>
      <c r="F553" t="s">
        <v>1028</v>
      </c>
      <c r="G553" t="s">
        <v>805</v>
      </c>
      <c r="H553" t="str">
        <f>IF(VLOOKUP(Results_Updated[[#This Row],[Away_Team]],Teams_ESPN__2[[Team_Name]:[ABBR]],2,FALSE)=Results_Updated[[#This Row],[Team1]],Results_Updated[[#This Row],[Team1_Score]],Results_Updated[[#This Row],[Team2_Score]])</f>
        <v>74</v>
      </c>
      <c r="I553">
        <f>IF(VLOOKUP(Results_Updated[[#This Row],[Home_Team]],Teams_ESPN__2[[Team_Name]:[ABBR]],2,FALSE)=Results_Updated[[#This Row],[Team2]],Results_Updated[[#This Row],[Team2_Score]],Results_Updated[[#This Row],[Team1_Score]])</f>
        <v>93</v>
      </c>
    </row>
    <row r="554" spans="1:9">
      <c r="A554" s="17">
        <v>44975</v>
      </c>
      <c r="B554" t="s">
        <v>221</v>
      </c>
      <c r="C554" t="s">
        <v>234</v>
      </c>
      <c r="D554" t="s">
        <v>870</v>
      </c>
      <c r="E554">
        <v>84</v>
      </c>
      <c r="F554" t="s">
        <v>790</v>
      </c>
      <c r="G554" t="s">
        <v>782</v>
      </c>
      <c r="H554" t="str">
        <f>IF(VLOOKUP(Results_Updated[[#This Row],[Away_Team]],Teams_ESPN__2[[Team_Name]:[ABBR]],2,FALSE)=Results_Updated[[#This Row],[Team1]],Results_Updated[[#This Row],[Team1_Score]],Results_Updated[[#This Row],[Team2_Score]])</f>
        <v>72</v>
      </c>
      <c r="I554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555" spans="1:9">
      <c r="A555" s="17">
        <v>44975</v>
      </c>
      <c r="B555" t="s">
        <v>322</v>
      </c>
      <c r="C555" t="s">
        <v>407</v>
      </c>
      <c r="D555" t="s">
        <v>758</v>
      </c>
      <c r="E555">
        <v>90</v>
      </c>
      <c r="F555" t="s">
        <v>874</v>
      </c>
      <c r="G555" t="s">
        <v>1013</v>
      </c>
      <c r="H555" t="str">
        <f>IF(VLOOKUP(Results_Updated[[#This Row],[Away_Team]],Teams_ESPN__2[[Team_Name]:[ABBR]],2,FALSE)=Results_Updated[[#This Row],[Team1]],Results_Updated[[#This Row],[Team1_Score]],Results_Updated[[#This Row],[Team2_Score]])</f>
        <v>85</v>
      </c>
      <c r="I555">
        <f>IF(VLOOKUP(Results_Updated[[#This Row],[Home_Team]],Teams_ESPN__2[[Team_Name]:[ABBR]],2,FALSE)=Results_Updated[[#This Row],[Team2]],Results_Updated[[#This Row],[Team2_Score]],Results_Updated[[#This Row],[Team1_Score]])</f>
        <v>90</v>
      </c>
    </row>
    <row r="556" spans="1:9">
      <c r="A556" s="17">
        <v>44975</v>
      </c>
      <c r="B556" t="s">
        <v>408</v>
      </c>
      <c r="C556" t="s">
        <v>136</v>
      </c>
      <c r="D556" t="s">
        <v>1097</v>
      </c>
      <c r="E556">
        <v>75</v>
      </c>
      <c r="F556" t="s">
        <v>829</v>
      </c>
      <c r="G556" t="s">
        <v>737</v>
      </c>
      <c r="H556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556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557" spans="1:9">
      <c r="A557" s="17">
        <v>44975</v>
      </c>
      <c r="B557" t="s">
        <v>118</v>
      </c>
      <c r="C557" t="s">
        <v>211</v>
      </c>
      <c r="D557" t="s">
        <v>1008</v>
      </c>
      <c r="E557">
        <v>64</v>
      </c>
      <c r="F557" t="s">
        <v>784</v>
      </c>
      <c r="G557" t="s">
        <v>720</v>
      </c>
      <c r="H557">
        <f>IF(VLOOKUP(Results_Updated[[#This Row],[Away_Team]],Teams_ESPN__2[[Team_Name]:[ABBR]],2,FALSE)=Results_Updated[[#This Row],[Team1]],Results_Updated[[#This Row],[Team1_Score]],Results_Updated[[#This Row],[Team2_Score]])</f>
        <v>64</v>
      </c>
      <c r="I557" t="str">
        <f>IF(VLOOKUP(Results_Updated[[#This Row],[Home_Team]],Teams_ESPN__2[[Team_Name]:[ABBR]],2,FALSE)=Results_Updated[[#This Row],[Team2]],Results_Updated[[#This Row],[Team2_Score]],Results_Updated[[#This Row],[Team1_Score]])</f>
        <v>59</v>
      </c>
    </row>
    <row r="558" spans="1:9">
      <c r="A558" s="17">
        <v>44975</v>
      </c>
      <c r="B558" t="s">
        <v>182</v>
      </c>
      <c r="C558" t="s">
        <v>138</v>
      </c>
      <c r="D558" t="s">
        <v>1029</v>
      </c>
      <c r="E558">
        <v>67</v>
      </c>
      <c r="F558" t="s">
        <v>1076</v>
      </c>
      <c r="G558" t="s">
        <v>750</v>
      </c>
      <c r="H558">
        <f>IF(VLOOKUP(Results_Updated[[#This Row],[Away_Team]],Teams_ESPN__2[[Team_Name]:[ABBR]],2,FALSE)=Results_Updated[[#This Row],[Team1]],Results_Updated[[#This Row],[Team1_Score]],Results_Updated[[#This Row],[Team2_Score]])</f>
        <v>67</v>
      </c>
      <c r="I558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559" spans="1:9">
      <c r="A559" s="17">
        <v>44975</v>
      </c>
      <c r="B559" t="s">
        <v>33</v>
      </c>
      <c r="C559" t="s">
        <v>32</v>
      </c>
      <c r="D559" t="s">
        <v>947</v>
      </c>
      <c r="E559">
        <v>82</v>
      </c>
      <c r="F559" t="s">
        <v>945</v>
      </c>
      <c r="G559" t="s">
        <v>717</v>
      </c>
      <c r="H559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559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560" spans="1:9">
      <c r="A560" s="17">
        <v>44975</v>
      </c>
      <c r="B560" t="s">
        <v>401</v>
      </c>
      <c r="C560" t="s">
        <v>371</v>
      </c>
      <c r="D560" t="s">
        <v>958</v>
      </c>
      <c r="E560">
        <v>74</v>
      </c>
      <c r="F560" t="s">
        <v>944</v>
      </c>
      <c r="G560" t="s">
        <v>737</v>
      </c>
      <c r="H560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560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561" spans="1:9">
      <c r="A561" s="17">
        <v>44975</v>
      </c>
      <c r="B561" t="s">
        <v>400</v>
      </c>
      <c r="C561" t="s">
        <v>370</v>
      </c>
      <c r="D561" t="s">
        <v>946</v>
      </c>
      <c r="E561">
        <v>81</v>
      </c>
      <c r="F561" t="s">
        <v>1047</v>
      </c>
      <c r="G561" t="s">
        <v>862</v>
      </c>
      <c r="H561">
        <f>IF(VLOOKUP(Results_Updated[[#This Row],[Away_Team]],Teams_ESPN__2[[Team_Name]:[ABBR]],2,FALSE)=Results_Updated[[#This Row],[Team1]],Results_Updated[[#This Row],[Team1_Score]],Results_Updated[[#This Row],[Team2_Score]])</f>
        <v>81</v>
      </c>
      <c r="I561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562" spans="1:9">
      <c r="A562" s="17">
        <v>44975</v>
      </c>
      <c r="B562" t="s">
        <v>36</v>
      </c>
      <c r="C562" t="s">
        <v>369</v>
      </c>
      <c r="D562" t="s">
        <v>959</v>
      </c>
      <c r="E562">
        <v>91</v>
      </c>
      <c r="F562" t="s">
        <v>1004</v>
      </c>
      <c r="G562" t="s">
        <v>740</v>
      </c>
      <c r="H562">
        <f>IF(VLOOKUP(Results_Updated[[#This Row],[Away_Team]],Teams_ESPN__2[[Team_Name]:[ABBR]],2,FALSE)=Results_Updated[[#This Row],[Team1]],Results_Updated[[#This Row],[Team1_Score]],Results_Updated[[#This Row],[Team2_Score]])</f>
        <v>91</v>
      </c>
      <c r="I562" t="str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563" spans="1:9">
      <c r="A563" s="17">
        <v>44975</v>
      </c>
      <c r="B563" t="s">
        <v>214</v>
      </c>
      <c r="C563" t="s">
        <v>82</v>
      </c>
      <c r="D563" t="s">
        <v>1087</v>
      </c>
      <c r="E563">
        <v>74</v>
      </c>
      <c r="F563" t="s">
        <v>1055</v>
      </c>
      <c r="G563" t="s">
        <v>697</v>
      </c>
      <c r="H563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563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564" spans="1:9">
      <c r="A564" s="17">
        <v>44975</v>
      </c>
      <c r="B564" t="s">
        <v>364</v>
      </c>
      <c r="C564" t="s">
        <v>116</v>
      </c>
      <c r="D564" t="s">
        <v>738</v>
      </c>
      <c r="E564">
        <v>62</v>
      </c>
      <c r="F564" t="s">
        <v>1068</v>
      </c>
      <c r="G564" t="s">
        <v>720</v>
      </c>
      <c r="H564" t="str">
        <f>IF(VLOOKUP(Results_Updated[[#This Row],[Away_Team]],Teams_ESPN__2[[Team_Name]:[ABBR]],2,FALSE)=Results_Updated[[#This Row],[Team1]],Results_Updated[[#This Row],[Team1_Score]],Results_Updated[[#This Row],[Team2_Score]])</f>
        <v>59</v>
      </c>
      <c r="I564">
        <f>IF(VLOOKUP(Results_Updated[[#This Row],[Home_Team]],Teams_ESPN__2[[Team_Name]:[ABBR]],2,FALSE)=Results_Updated[[#This Row],[Team2]],Results_Updated[[#This Row],[Team2_Score]],Results_Updated[[#This Row],[Team1_Score]])</f>
        <v>62</v>
      </c>
    </row>
    <row r="565" spans="1:9">
      <c r="A565" s="17">
        <v>44975</v>
      </c>
      <c r="B565" t="s">
        <v>38</v>
      </c>
      <c r="C565" t="s">
        <v>292</v>
      </c>
      <c r="D565" t="s">
        <v>1010</v>
      </c>
      <c r="E565">
        <v>67</v>
      </c>
      <c r="F565" t="s">
        <v>974</v>
      </c>
      <c r="G565" t="s">
        <v>764</v>
      </c>
      <c r="H565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565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566" spans="1:9">
      <c r="A566" s="17">
        <v>44975</v>
      </c>
      <c r="B566" t="s">
        <v>184</v>
      </c>
      <c r="C566" t="s">
        <v>142</v>
      </c>
      <c r="D566" t="s">
        <v>1052</v>
      </c>
      <c r="E566">
        <v>103</v>
      </c>
      <c r="F566" t="s">
        <v>1034</v>
      </c>
      <c r="G566" t="s">
        <v>900</v>
      </c>
      <c r="H566">
        <f>IF(VLOOKUP(Results_Updated[[#This Row],[Away_Team]],Teams_ESPN__2[[Team_Name]:[ABBR]],2,FALSE)=Results_Updated[[#This Row],[Team1]],Results_Updated[[#This Row],[Team1_Score]],Results_Updated[[#This Row],[Team2_Score]])</f>
        <v>103</v>
      </c>
      <c r="I566" t="str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567" spans="1:9">
      <c r="A567" s="17">
        <v>44975</v>
      </c>
      <c r="B567" t="s">
        <v>67</v>
      </c>
      <c r="C567" t="s">
        <v>197</v>
      </c>
      <c r="D567" t="s">
        <v>1081</v>
      </c>
      <c r="E567">
        <v>80</v>
      </c>
      <c r="F567" t="s">
        <v>197</v>
      </c>
      <c r="G567" t="s">
        <v>782</v>
      </c>
      <c r="H567">
        <f>IF(VLOOKUP(Results_Updated[[#This Row],[Away_Team]],Teams_ESPN__2[[Team_Name]:[ABBR]],2,FALSE)=Results_Updated[[#This Row],[Team1]],Results_Updated[[#This Row],[Team1_Score]],Results_Updated[[#This Row],[Team2_Score]])</f>
        <v>80</v>
      </c>
      <c r="I567" t="str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568" spans="1:9">
      <c r="A568" s="17">
        <v>44975</v>
      </c>
      <c r="B568" t="s">
        <v>384</v>
      </c>
      <c r="C568" t="s">
        <v>233</v>
      </c>
      <c r="D568" t="s">
        <v>888</v>
      </c>
      <c r="E568">
        <v>76</v>
      </c>
      <c r="F568" t="s">
        <v>962</v>
      </c>
      <c r="G568" t="s">
        <v>717</v>
      </c>
      <c r="H568">
        <f>IF(VLOOKUP(Results_Updated[[#This Row],[Away_Team]],Teams_ESPN__2[[Team_Name]:[ABBR]],2,FALSE)=Results_Updated[[#This Row],[Team1]],Results_Updated[[#This Row],[Team1_Score]],Results_Updated[[#This Row],[Team2_Score]])</f>
        <v>76</v>
      </c>
      <c r="I568" t="str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569" spans="1:9">
      <c r="A569" s="17">
        <v>44975</v>
      </c>
      <c r="B569" t="s">
        <v>117</v>
      </c>
      <c r="C569" t="s">
        <v>199</v>
      </c>
      <c r="D569" t="s">
        <v>1092</v>
      </c>
      <c r="H569">
        <f>IF(VLOOKUP(Results_Updated[[#This Row],[Away_Team]],Teams_ESPN__2[[Team_Name]:[ABBR]],2,FALSE)=Results_Updated[[#This Row],[Team1]],Results_Updated[[#This Row],[Team1_Score]],Results_Updated[[#This Row],[Team2_Score]])</f>
        <v>0</v>
      </c>
      <c r="I569">
        <f>IF(VLOOKUP(Results_Updated[[#This Row],[Home_Team]],Teams_ESPN__2[[Team_Name]:[ABBR]],2,FALSE)=Results_Updated[[#This Row],[Team2]],Results_Updated[[#This Row],[Team2_Score]],Results_Updated[[#This Row],[Team1_Score]])</f>
        <v>0</v>
      </c>
    </row>
    <row r="570" spans="1:9">
      <c r="A570" s="17">
        <v>44975</v>
      </c>
      <c r="B570" t="s">
        <v>204</v>
      </c>
      <c r="C570" t="s">
        <v>203</v>
      </c>
      <c r="D570" t="s">
        <v>833</v>
      </c>
      <c r="E570">
        <v>72</v>
      </c>
      <c r="F570" t="s">
        <v>831</v>
      </c>
      <c r="G570" t="s">
        <v>708</v>
      </c>
      <c r="H570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570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571" spans="1:9">
      <c r="A571" s="17">
        <v>44975</v>
      </c>
      <c r="B571" t="s">
        <v>218</v>
      </c>
      <c r="C571" t="s">
        <v>207</v>
      </c>
      <c r="D571" t="s">
        <v>207</v>
      </c>
      <c r="E571">
        <v>85</v>
      </c>
      <c r="F571" t="s">
        <v>885</v>
      </c>
      <c r="G571" t="s">
        <v>769</v>
      </c>
      <c r="H571" t="str">
        <f>IF(VLOOKUP(Results_Updated[[#This Row],[Away_Team]],Teams_ESPN__2[[Team_Name]:[ABBR]],2,FALSE)=Results_Updated[[#This Row],[Team1]],Results_Updated[[#This Row],[Team1_Score]],Results_Updated[[#This Row],[Team2_Score]])</f>
        <v>75</v>
      </c>
      <c r="I571">
        <f>IF(VLOOKUP(Results_Updated[[#This Row],[Home_Team]],Teams_ESPN__2[[Team_Name]:[ABBR]],2,FALSE)=Results_Updated[[#This Row],[Team2]],Results_Updated[[#This Row],[Team2_Score]],Results_Updated[[#This Row],[Team1_Score]])</f>
        <v>85</v>
      </c>
    </row>
    <row r="572" spans="1:9">
      <c r="A572" s="17">
        <v>44975</v>
      </c>
      <c r="B572" t="s">
        <v>206</v>
      </c>
      <c r="C572" t="s">
        <v>376</v>
      </c>
      <c r="D572" t="s">
        <v>1059</v>
      </c>
      <c r="E572">
        <v>90</v>
      </c>
      <c r="F572" t="s">
        <v>1033</v>
      </c>
      <c r="G572" t="s">
        <v>897</v>
      </c>
      <c r="H572" t="str">
        <f>IF(VLOOKUP(Results_Updated[[#This Row],[Away_Team]],Teams_ESPN__2[[Team_Name]:[ABBR]],2,FALSE)=Results_Updated[[#This Row],[Team1]],Results_Updated[[#This Row],[Team1_Score]],Results_Updated[[#This Row],[Team2_Score]])</f>
        <v>88</v>
      </c>
      <c r="I572">
        <f>IF(VLOOKUP(Results_Updated[[#This Row],[Home_Team]],Teams_ESPN__2[[Team_Name]:[ABBR]],2,FALSE)=Results_Updated[[#This Row],[Team2]],Results_Updated[[#This Row],[Team2_Score]],Results_Updated[[#This Row],[Team1_Score]])</f>
        <v>90</v>
      </c>
    </row>
    <row r="573" spans="1:9">
      <c r="A573" s="17">
        <v>44975</v>
      </c>
      <c r="B573" t="s">
        <v>216</v>
      </c>
      <c r="C573" t="s">
        <v>148</v>
      </c>
      <c r="D573" t="s">
        <v>1056</v>
      </c>
      <c r="E573">
        <v>75</v>
      </c>
      <c r="F573" t="s">
        <v>1041</v>
      </c>
      <c r="G573" t="s">
        <v>772</v>
      </c>
      <c r="H573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573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574" spans="1:9">
      <c r="A574" s="17">
        <v>44975</v>
      </c>
      <c r="B574" t="s">
        <v>202</v>
      </c>
      <c r="C574" t="s">
        <v>188</v>
      </c>
      <c r="D574" t="s">
        <v>821</v>
      </c>
      <c r="E574">
        <v>65</v>
      </c>
      <c r="F574" t="s">
        <v>841</v>
      </c>
      <c r="G574" t="s">
        <v>703</v>
      </c>
      <c r="H574">
        <f>IF(VLOOKUP(Results_Updated[[#This Row],[Away_Team]],Teams_ESPN__2[[Team_Name]:[ABBR]],2,FALSE)=Results_Updated[[#This Row],[Team1]],Results_Updated[[#This Row],[Team1_Score]],Results_Updated[[#This Row],[Team2_Score]])</f>
        <v>65</v>
      </c>
      <c r="I574" t="str">
        <f>IF(VLOOKUP(Results_Updated[[#This Row],[Home_Team]],Teams_ESPN__2[[Team_Name]:[ABBR]],2,FALSE)=Results_Updated[[#This Row],[Team2]],Results_Updated[[#This Row],[Team2_Score]],Results_Updated[[#This Row],[Team1_Score]])</f>
        <v>57</v>
      </c>
    </row>
    <row r="575" spans="1:9">
      <c r="A575" s="17">
        <v>44974</v>
      </c>
      <c r="B575" t="s">
        <v>412</v>
      </c>
      <c r="C575" t="s">
        <v>413</v>
      </c>
      <c r="D575" t="s">
        <v>1024</v>
      </c>
      <c r="E575">
        <v>95</v>
      </c>
      <c r="F575" t="s">
        <v>930</v>
      </c>
      <c r="G575" t="s">
        <v>775</v>
      </c>
      <c r="H575" t="str">
        <f>IF(VLOOKUP(Results_Updated[[#This Row],[Away_Team]],Teams_ESPN__2[[Team_Name]:[ABBR]],2,FALSE)=Results_Updated[[#This Row],[Team1]],Results_Updated[[#This Row],[Team1_Score]],Results_Updated[[#This Row],[Team2_Score]])</f>
        <v>83</v>
      </c>
      <c r="I575">
        <f>IF(VLOOKUP(Results_Updated[[#This Row],[Home_Team]],Teams_ESPN__2[[Team_Name]:[ABBR]],2,FALSE)=Results_Updated[[#This Row],[Team2]],Results_Updated[[#This Row],[Team2_Score]],Results_Updated[[#This Row],[Team1_Score]])</f>
        <v>95</v>
      </c>
    </row>
    <row r="576" spans="1:9">
      <c r="A576" s="17">
        <v>44974</v>
      </c>
      <c r="B576" t="s">
        <v>41</v>
      </c>
      <c r="C576" t="s">
        <v>282</v>
      </c>
      <c r="D576" t="s">
        <v>767</v>
      </c>
      <c r="E576">
        <v>81</v>
      </c>
      <c r="F576" t="s">
        <v>766</v>
      </c>
      <c r="G576" t="s">
        <v>789</v>
      </c>
      <c r="H576" t="str">
        <f>IF(VLOOKUP(Results_Updated[[#This Row],[Away_Team]],Teams_ESPN__2[[Team_Name]:[ABBR]],2,FALSE)=Results_Updated[[#This Row],[Team1]],Results_Updated[[#This Row],[Team1_Score]],Results_Updated[[#This Row],[Team2_Score]])</f>
        <v>54</v>
      </c>
      <c r="I576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577" spans="1:9">
      <c r="A577" s="17">
        <v>44974</v>
      </c>
      <c r="B577" t="s">
        <v>132</v>
      </c>
      <c r="C577" t="s">
        <v>131</v>
      </c>
      <c r="D577" t="s">
        <v>929</v>
      </c>
      <c r="E577">
        <v>66</v>
      </c>
      <c r="F577" t="s">
        <v>1023</v>
      </c>
      <c r="G577" t="s">
        <v>725</v>
      </c>
      <c r="H577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577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578" spans="1:9">
      <c r="A578" s="17">
        <v>44974</v>
      </c>
      <c r="B578" t="s">
        <v>410</v>
      </c>
      <c r="C578" t="s">
        <v>63</v>
      </c>
      <c r="D578" t="s">
        <v>928</v>
      </c>
      <c r="E578">
        <v>83</v>
      </c>
      <c r="F578" t="s">
        <v>932</v>
      </c>
      <c r="G578" t="s">
        <v>764</v>
      </c>
      <c r="H578">
        <f>IF(VLOOKUP(Results_Updated[[#This Row],[Away_Team]],Teams_ESPN__2[[Team_Name]:[ABBR]],2,FALSE)=Results_Updated[[#This Row],[Team1]],Results_Updated[[#This Row],[Team1_Score]],Results_Updated[[#This Row],[Team2_Score]])</f>
        <v>83</v>
      </c>
      <c r="I578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579" spans="1:9">
      <c r="A579" s="17">
        <v>44974</v>
      </c>
      <c r="B579" t="s">
        <v>64</v>
      </c>
      <c r="C579" t="s">
        <v>411</v>
      </c>
      <c r="D579" t="s">
        <v>927</v>
      </c>
      <c r="E579">
        <v>78</v>
      </c>
      <c r="F579" t="s">
        <v>931</v>
      </c>
      <c r="G579" t="s">
        <v>743</v>
      </c>
      <c r="H579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579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580" spans="1:9">
      <c r="A580" s="17">
        <v>44974</v>
      </c>
      <c r="B580" t="s">
        <v>247</v>
      </c>
      <c r="C580" t="s">
        <v>246</v>
      </c>
      <c r="D580" t="s">
        <v>857</v>
      </c>
      <c r="E580">
        <v>81</v>
      </c>
      <c r="F580" t="s">
        <v>867</v>
      </c>
      <c r="G580" t="s">
        <v>814</v>
      </c>
      <c r="H580">
        <f>IF(VLOOKUP(Results_Updated[[#This Row],[Away_Team]],Teams_ESPN__2[[Team_Name]:[ABBR]],2,FALSE)=Results_Updated[[#This Row],[Team1]],Results_Updated[[#This Row],[Team1_Score]],Results_Updated[[#This Row],[Team2_Score]])</f>
        <v>81</v>
      </c>
      <c r="I580" t="str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581" spans="1:9">
      <c r="A581" s="17">
        <v>44974</v>
      </c>
      <c r="B581" t="s">
        <v>243</v>
      </c>
      <c r="C581" t="s">
        <v>250</v>
      </c>
      <c r="D581" t="s">
        <v>866</v>
      </c>
      <c r="E581">
        <v>70</v>
      </c>
      <c r="F581" t="s">
        <v>854</v>
      </c>
      <c r="G581" t="s">
        <v>737</v>
      </c>
      <c r="H581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581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582" spans="1:9">
      <c r="A582" s="17">
        <v>44974</v>
      </c>
      <c r="B582" t="s">
        <v>241</v>
      </c>
      <c r="C582" t="s">
        <v>249</v>
      </c>
      <c r="D582" t="s">
        <v>858</v>
      </c>
      <c r="E582">
        <v>70</v>
      </c>
      <c r="F582" t="s">
        <v>1062</v>
      </c>
      <c r="G582" t="s">
        <v>714</v>
      </c>
      <c r="H582">
        <f>IF(VLOOKUP(Results_Updated[[#This Row],[Away_Team]],Teams_ESPN__2[[Team_Name]:[ABBR]],2,FALSE)=Results_Updated[[#This Row],[Team1]],Results_Updated[[#This Row],[Team1_Score]],Results_Updated[[#This Row],[Team2_Score]])</f>
        <v>70</v>
      </c>
      <c r="I582" t="str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583" spans="1:9">
      <c r="A583" s="17">
        <v>44974</v>
      </c>
      <c r="B583" t="s">
        <v>245</v>
      </c>
      <c r="C583" t="s">
        <v>420</v>
      </c>
      <c r="D583" t="s">
        <v>855</v>
      </c>
      <c r="E583">
        <v>71</v>
      </c>
      <c r="F583" t="s">
        <v>868</v>
      </c>
      <c r="G583" t="s">
        <v>711</v>
      </c>
      <c r="H583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583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584" spans="1:9">
      <c r="A584" s="17">
        <v>44974</v>
      </c>
      <c r="B584" t="s">
        <v>326</v>
      </c>
      <c r="C584" t="s">
        <v>72</v>
      </c>
      <c r="D584" t="s">
        <v>759</v>
      </c>
      <c r="E584">
        <v>65</v>
      </c>
      <c r="F584" t="s">
        <v>1011</v>
      </c>
      <c r="G584" t="s">
        <v>884</v>
      </c>
      <c r="H584">
        <f>IF(VLOOKUP(Results_Updated[[#This Row],[Away_Team]],Teams_ESPN__2[[Team_Name]:[ABBR]],2,FALSE)=Results_Updated[[#This Row],[Team1]],Results_Updated[[#This Row],[Team1_Score]],Results_Updated[[#This Row],[Team2_Score]])</f>
        <v>65</v>
      </c>
      <c r="I584" t="str">
        <f>IF(VLOOKUP(Results_Updated[[#This Row],[Home_Team]],Teams_ESPN__2[[Team_Name]:[ABBR]],2,FALSE)=Results_Updated[[#This Row],[Team2]],Results_Updated[[#This Row],[Team2_Score]],Results_Updated[[#This Row],[Team1_Score]])</f>
        <v>49</v>
      </c>
    </row>
    <row r="585" spans="1:9">
      <c r="A585" s="17">
        <v>44974</v>
      </c>
      <c r="B585" t="s">
        <v>173</v>
      </c>
      <c r="C585" t="s">
        <v>172</v>
      </c>
      <c r="D585" t="s">
        <v>1049</v>
      </c>
      <c r="E585">
        <v>85</v>
      </c>
      <c r="F585" t="s">
        <v>726</v>
      </c>
      <c r="G585" t="s">
        <v>708</v>
      </c>
      <c r="H585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585">
        <f>IF(VLOOKUP(Results_Updated[[#This Row],[Home_Team]],Teams_ESPN__2[[Team_Name]:[ABBR]],2,FALSE)=Results_Updated[[#This Row],[Team2]],Results_Updated[[#This Row],[Team2_Score]],Results_Updated[[#This Row],[Team1_Score]])</f>
        <v>85</v>
      </c>
    </row>
    <row r="586" spans="1:9">
      <c r="A586" s="17">
        <v>44974</v>
      </c>
      <c r="B586" t="s">
        <v>144</v>
      </c>
      <c r="C586" t="s">
        <v>143</v>
      </c>
      <c r="D586" t="s">
        <v>960</v>
      </c>
      <c r="E586">
        <v>63</v>
      </c>
      <c r="F586" t="s">
        <v>729</v>
      </c>
      <c r="G586" t="s">
        <v>911</v>
      </c>
      <c r="H586">
        <f>IF(VLOOKUP(Results_Updated[[#This Row],[Away_Team]],Teams_ESPN__2[[Team_Name]:[ABBR]],2,FALSE)=Results_Updated[[#This Row],[Team1]],Results_Updated[[#This Row],[Team1_Score]],Results_Updated[[#This Row],[Team2_Score]])</f>
        <v>63</v>
      </c>
      <c r="I586" t="str">
        <f>IF(VLOOKUP(Results_Updated[[#This Row],[Home_Team]],Teams_ESPN__2[[Team_Name]:[ABBR]],2,FALSE)=Results_Updated[[#This Row],[Team2]],Results_Updated[[#This Row],[Team2_Score]],Results_Updated[[#This Row],[Team1_Score]])</f>
        <v>50</v>
      </c>
    </row>
    <row r="587" spans="1:9">
      <c r="A587" s="17">
        <v>44974</v>
      </c>
      <c r="B587" t="s">
        <v>398</v>
      </c>
      <c r="C587" t="s">
        <v>397</v>
      </c>
      <c r="D587" t="s">
        <v>728</v>
      </c>
      <c r="E587">
        <v>96</v>
      </c>
      <c r="F587" t="s">
        <v>961</v>
      </c>
      <c r="G587" t="s">
        <v>805</v>
      </c>
      <c r="H587">
        <f>IF(VLOOKUP(Results_Updated[[#This Row],[Away_Team]],Teams_ESPN__2[[Team_Name]:[ABBR]],2,FALSE)=Results_Updated[[#This Row],[Team1]],Results_Updated[[#This Row],[Team1_Score]],Results_Updated[[#This Row],[Team2_Score]])</f>
        <v>96</v>
      </c>
      <c r="I587" t="str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588" spans="1:9">
      <c r="A588" s="17">
        <v>44974</v>
      </c>
      <c r="B588" t="s">
        <v>1104</v>
      </c>
      <c r="C588" t="s">
        <v>343</v>
      </c>
      <c r="D588" t="s">
        <v>1098</v>
      </c>
      <c r="E588">
        <v>103</v>
      </c>
      <c r="F588" t="s">
        <v>1105</v>
      </c>
      <c r="G588" t="s">
        <v>700</v>
      </c>
      <c r="H588" t="e">
        <f>IF(VLOOKUP(Results_Updated[[#This Row],[Away_Team]],Teams_ESPN__2[[Team_Name]:[ABBR]],2,FALSE)=Results_Updated[[#This Row],[Team1]],Results_Updated[[#This Row],[Team1_Score]],Results_Updated[[#This Row],[Team2_Score]])</f>
        <v>#N/A</v>
      </c>
      <c r="I588">
        <f>IF(VLOOKUP(Results_Updated[[#This Row],[Home_Team]],Teams_ESPN__2[[Team_Name]:[ABBR]],2,FALSE)=Results_Updated[[#This Row],[Team2]],Results_Updated[[#This Row],[Team2_Score]],Results_Updated[[#This Row],[Team1_Score]])</f>
        <v>103</v>
      </c>
    </row>
    <row r="589" spans="1:9">
      <c r="A589" s="17">
        <v>44974</v>
      </c>
      <c r="B589" t="s">
        <v>248</v>
      </c>
      <c r="C589" t="s">
        <v>242</v>
      </c>
      <c r="D589" t="s">
        <v>869</v>
      </c>
      <c r="E589">
        <v>66</v>
      </c>
      <c r="F589" t="s">
        <v>856</v>
      </c>
      <c r="G589" t="s">
        <v>697</v>
      </c>
      <c r="H589">
        <f>IF(VLOOKUP(Results_Updated[[#This Row],[Away_Team]],Teams_ESPN__2[[Team_Name]:[ABBR]],2,FALSE)=Results_Updated[[#This Row],[Team1]],Results_Updated[[#This Row],[Team1_Score]],Results_Updated[[#This Row],[Team2_Score]])</f>
        <v>66</v>
      </c>
      <c r="I589" t="str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590" spans="1:9">
      <c r="A590" s="17">
        <v>44974</v>
      </c>
      <c r="B590" t="s">
        <v>200</v>
      </c>
      <c r="C590" t="s">
        <v>137</v>
      </c>
      <c r="D590" t="s">
        <v>1009</v>
      </c>
      <c r="E590">
        <v>81</v>
      </c>
      <c r="F590" t="s">
        <v>957</v>
      </c>
      <c r="G590" t="s">
        <v>830</v>
      </c>
      <c r="H590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590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591" spans="1:9">
      <c r="A591" s="17">
        <v>44974</v>
      </c>
      <c r="B591" t="s">
        <v>210</v>
      </c>
      <c r="C591" t="s">
        <v>74</v>
      </c>
      <c r="D591" t="s">
        <v>1080</v>
      </c>
      <c r="E591">
        <v>75</v>
      </c>
      <c r="F591" t="s">
        <v>828</v>
      </c>
      <c r="G591" t="s">
        <v>717</v>
      </c>
      <c r="H591">
        <f>IF(VLOOKUP(Results_Updated[[#This Row],[Away_Team]],Teams_ESPN__2[[Team_Name]:[ABBR]],2,FALSE)=Results_Updated[[#This Row],[Team1]],Results_Updated[[#This Row],[Team1_Score]],Results_Updated[[#This Row],[Team2_Score]])</f>
        <v>75</v>
      </c>
      <c r="I591" t="str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592" spans="1:9">
      <c r="A592" s="17">
        <v>44974</v>
      </c>
      <c r="B592" t="s">
        <v>392</v>
      </c>
      <c r="C592" t="s">
        <v>135</v>
      </c>
      <c r="D592" t="s">
        <v>794</v>
      </c>
      <c r="E592">
        <v>96</v>
      </c>
      <c r="F592" t="s">
        <v>797</v>
      </c>
      <c r="G592" t="s">
        <v>708</v>
      </c>
      <c r="H592">
        <f>IF(VLOOKUP(Results_Updated[[#This Row],[Away_Team]],Teams_ESPN__2[[Team_Name]:[ABBR]],2,FALSE)=Results_Updated[[#This Row],[Team1]],Results_Updated[[#This Row],[Team1_Score]],Results_Updated[[#This Row],[Team2_Score]])</f>
        <v>96</v>
      </c>
      <c r="I592" t="str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593" spans="1:9">
      <c r="A593" s="17">
        <v>44974</v>
      </c>
      <c r="B593" t="s">
        <v>164</v>
      </c>
      <c r="C593" t="s">
        <v>183</v>
      </c>
      <c r="D593" t="s">
        <v>1077</v>
      </c>
      <c r="E593">
        <v>94</v>
      </c>
      <c r="F593" t="s">
        <v>1030</v>
      </c>
      <c r="G593" t="s">
        <v>900</v>
      </c>
      <c r="H593" t="str">
        <f>IF(VLOOKUP(Results_Updated[[#This Row],[Away_Team]],Teams_ESPN__2[[Team_Name]:[ABBR]],2,FALSE)=Results_Updated[[#This Row],[Team1]],Results_Updated[[#This Row],[Team1_Score]],Results_Updated[[#This Row],[Team2_Score]])</f>
        <v>84</v>
      </c>
      <c r="I593">
        <f>IF(VLOOKUP(Results_Updated[[#This Row],[Home_Team]],Teams_ESPN__2[[Team_Name]:[ABBR]],2,FALSE)=Results_Updated[[#This Row],[Team2]],Results_Updated[[#This Row],[Team2_Score]],Results_Updated[[#This Row],[Team1_Score]])</f>
        <v>94</v>
      </c>
    </row>
    <row r="594" spans="1:9">
      <c r="A594" s="17">
        <v>44986</v>
      </c>
      <c r="B594" t="s">
        <v>38</v>
      </c>
      <c r="C594" t="s">
        <v>121</v>
      </c>
      <c r="D594" t="s">
        <v>893</v>
      </c>
      <c r="E594">
        <v>90</v>
      </c>
      <c r="F594" t="s">
        <v>974</v>
      </c>
      <c r="G594" t="s">
        <v>1013</v>
      </c>
      <c r="H594" t="str">
        <f>IF(VLOOKUP(Results_Updated[[#This Row],[Away_Team]],Teams_ESPN__2[[Team_Name]:[ABBR]],2,FALSE)=Results_Updated[[#This Row],[Team1]],Results_Updated[[#This Row],[Team1_Score]],Results_Updated[[#This Row],[Team2_Score]])</f>
        <v>85</v>
      </c>
      <c r="I594">
        <f>IF(VLOOKUP(Results_Updated[[#This Row],[Home_Team]],Teams_ESPN__2[[Team_Name]:[ABBR]],2,FALSE)=Results_Updated[[#This Row],[Team2]],Results_Updated[[#This Row],[Team2_Score]],Results_Updated[[#This Row],[Team1_Score]])</f>
        <v>90</v>
      </c>
    </row>
    <row r="595" spans="1:9">
      <c r="A595" s="17">
        <v>44986</v>
      </c>
      <c r="B595" t="s">
        <v>123</v>
      </c>
      <c r="C595" t="s">
        <v>281</v>
      </c>
      <c r="D595" t="s">
        <v>281</v>
      </c>
      <c r="E595">
        <v>75</v>
      </c>
      <c r="F595" t="s">
        <v>898</v>
      </c>
      <c r="G595" t="s">
        <v>862</v>
      </c>
      <c r="H595" t="str">
        <f>IF(VLOOKUP(Results_Updated[[#This Row],[Away_Team]],Teams_ESPN__2[[Team_Name]:[ABBR]],2,FALSE)=Results_Updated[[#This Row],[Team1]],Results_Updated[[#This Row],[Team1_Score]],Results_Updated[[#This Row],[Team2_Score]])</f>
        <v>73</v>
      </c>
      <c r="I595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596" spans="1:9">
      <c r="A596" s="17">
        <v>44986</v>
      </c>
      <c r="B596" t="s">
        <v>343</v>
      </c>
      <c r="C596" t="s">
        <v>205</v>
      </c>
      <c r="D596" t="s">
        <v>901</v>
      </c>
      <c r="E596">
        <v>104</v>
      </c>
      <c r="F596" t="s">
        <v>1098</v>
      </c>
      <c r="G596" t="s">
        <v>764</v>
      </c>
      <c r="H596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596">
        <f>IF(VLOOKUP(Results_Updated[[#This Row],[Home_Team]],Teams_ESPN__2[[Team_Name]:[ABBR]],2,FALSE)=Results_Updated[[#This Row],[Team2]],Results_Updated[[#This Row],[Team2_Score]],Results_Updated[[#This Row],[Team1_Score]])</f>
        <v>104</v>
      </c>
    </row>
    <row r="597" spans="1:9">
      <c r="A597" s="17">
        <v>44986</v>
      </c>
      <c r="B597" t="s">
        <v>48</v>
      </c>
      <c r="C597" t="s">
        <v>286</v>
      </c>
      <c r="D597" t="s">
        <v>904</v>
      </c>
      <c r="E597">
        <v>85</v>
      </c>
      <c r="F597" t="s">
        <v>910</v>
      </c>
      <c r="G597" t="s">
        <v>717</v>
      </c>
      <c r="H597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597">
        <f>IF(VLOOKUP(Results_Updated[[#This Row],[Home_Team]],Teams_ESPN__2[[Team_Name]:[ABBR]],2,FALSE)=Results_Updated[[#This Row],[Team2]],Results_Updated[[#This Row],[Team2_Score]],Results_Updated[[#This Row],[Team1_Score]])</f>
        <v>85</v>
      </c>
    </row>
    <row r="598" spans="1:9">
      <c r="A598" s="17">
        <v>44986</v>
      </c>
      <c r="B598" t="s">
        <v>266</v>
      </c>
      <c r="C598" t="s">
        <v>220</v>
      </c>
      <c r="D598" t="s">
        <v>906</v>
      </c>
      <c r="E598">
        <v>88</v>
      </c>
      <c r="F598" t="s">
        <v>899</v>
      </c>
      <c r="G598" t="s">
        <v>720</v>
      </c>
      <c r="H598" t="str">
        <f>IF(VLOOKUP(Results_Updated[[#This Row],[Away_Team]],Teams_ESPN__2[[Team_Name]:[ABBR]],2,FALSE)=Results_Updated[[#This Row],[Team1]],Results_Updated[[#This Row],[Team1_Score]],Results_Updated[[#This Row],[Team2_Score]])</f>
        <v>59</v>
      </c>
      <c r="I598">
        <f>IF(VLOOKUP(Results_Updated[[#This Row],[Home_Team]],Teams_ESPN__2[[Team_Name]:[ABBR]],2,FALSE)=Results_Updated[[#This Row],[Team2]],Results_Updated[[#This Row],[Team2_Score]],Results_Updated[[#This Row],[Team1_Score]])</f>
        <v>88</v>
      </c>
    </row>
    <row r="599" spans="1:9">
      <c r="A599" s="17">
        <v>44986</v>
      </c>
      <c r="B599" t="s">
        <v>386</v>
      </c>
      <c r="C599" t="s">
        <v>337</v>
      </c>
      <c r="D599" t="s">
        <v>1061</v>
      </c>
      <c r="E599">
        <v>94</v>
      </c>
      <c r="F599" t="s">
        <v>843</v>
      </c>
      <c r="G599" t="s">
        <v>823</v>
      </c>
      <c r="H599">
        <f>IF(VLOOKUP(Results_Updated[[#This Row],[Away_Team]],Teams_ESPN__2[[Team_Name]:[ABBR]],2,FALSE)=Results_Updated[[#This Row],[Team1]],Results_Updated[[#This Row],[Team1_Score]],Results_Updated[[#This Row],[Team2_Score]])</f>
        <v>94</v>
      </c>
      <c r="I599" t="str">
        <f>IF(VLOOKUP(Results_Updated[[#This Row],[Home_Team]],Teams_ESPN__2[[Team_Name]:[ABBR]],2,FALSE)=Results_Updated[[#This Row],[Team2]],Results_Updated[[#This Row],[Team2_Score]],Results_Updated[[#This Row],[Team1_Score]])</f>
        <v>89</v>
      </c>
    </row>
    <row r="600" spans="1:9">
      <c r="A600" s="17">
        <v>44986</v>
      </c>
      <c r="B600" t="s">
        <v>225</v>
      </c>
      <c r="C600" t="s">
        <v>268</v>
      </c>
      <c r="D600" t="s">
        <v>847</v>
      </c>
      <c r="E600">
        <v>73</v>
      </c>
      <c r="F600" t="s">
        <v>845</v>
      </c>
      <c r="G600" t="s">
        <v>772</v>
      </c>
      <c r="H600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600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601" spans="1:9">
      <c r="A601" s="17">
        <v>44986</v>
      </c>
      <c r="B601" t="s">
        <v>292</v>
      </c>
      <c r="C601" t="s">
        <v>291</v>
      </c>
      <c r="D601" t="s">
        <v>1010</v>
      </c>
      <c r="E601">
        <v>68</v>
      </c>
      <c r="F601" t="s">
        <v>973</v>
      </c>
      <c r="G601" t="s">
        <v>737</v>
      </c>
      <c r="H601">
        <f>IF(VLOOKUP(Results_Updated[[#This Row],[Away_Team]],Teams_ESPN__2[[Team_Name]:[ABBR]],2,FALSE)=Results_Updated[[#This Row],[Team1]],Results_Updated[[#This Row],[Team1_Score]],Results_Updated[[#This Row],[Team2_Score]])</f>
        <v>68</v>
      </c>
      <c r="I601" t="str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602" spans="1:9">
      <c r="A602" s="17">
        <v>44986</v>
      </c>
      <c r="B602" t="s">
        <v>17</v>
      </c>
      <c r="C602" t="s">
        <v>265</v>
      </c>
      <c r="D602" t="s">
        <v>1022</v>
      </c>
      <c r="E602">
        <v>88</v>
      </c>
      <c r="F602" t="s">
        <v>1005</v>
      </c>
      <c r="G602" t="s">
        <v>839</v>
      </c>
      <c r="H602" t="str">
        <f>IF(VLOOKUP(Results_Updated[[#This Row],[Away_Team]],Teams_ESPN__2[[Team_Name]:[ABBR]],2,FALSE)=Results_Updated[[#This Row],[Team1]],Results_Updated[[#This Row],[Team1_Score]],Results_Updated[[#This Row],[Team2_Score]])</f>
        <v>81</v>
      </c>
      <c r="I602">
        <f>IF(VLOOKUP(Results_Updated[[#This Row],[Home_Team]],Teams_ESPN__2[[Team_Name]:[ABBR]],2,FALSE)=Results_Updated[[#This Row],[Team2]],Results_Updated[[#This Row],[Team2_Score]],Results_Updated[[#This Row],[Team1_Score]])</f>
        <v>88</v>
      </c>
    </row>
    <row r="603" spans="1:9">
      <c r="A603" s="17">
        <v>44986</v>
      </c>
      <c r="B603" t="s">
        <v>120</v>
      </c>
      <c r="C603" t="s">
        <v>331</v>
      </c>
      <c r="D603" t="s">
        <v>975</v>
      </c>
      <c r="E603">
        <v>72</v>
      </c>
      <c r="F603" t="s">
        <v>935</v>
      </c>
      <c r="G603" t="s">
        <v>740</v>
      </c>
      <c r="H603">
        <f>IF(VLOOKUP(Results_Updated[[#This Row],[Away_Team]],Teams_ESPN__2[[Team_Name]:[ABBR]],2,FALSE)=Results_Updated[[#This Row],[Team1]],Results_Updated[[#This Row],[Team1_Score]],Results_Updated[[#This Row],[Team2_Score]])</f>
        <v>72</v>
      </c>
      <c r="I603" t="str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604" spans="1:9">
      <c r="A604" s="17">
        <v>44986</v>
      </c>
      <c r="B604" t="s">
        <v>349</v>
      </c>
      <c r="C604" t="s">
        <v>235</v>
      </c>
      <c r="D604" t="s">
        <v>920</v>
      </c>
      <c r="E604">
        <v>91</v>
      </c>
      <c r="F604" t="s">
        <v>224</v>
      </c>
      <c r="G604" t="s">
        <v>746</v>
      </c>
      <c r="H604" t="str">
        <f>IF(VLOOKUP(Results_Updated[[#This Row],[Away_Team]],Teams_ESPN__2[[Team_Name]:[ABBR]],2,FALSE)=Results_Updated[[#This Row],[Team1]],Results_Updated[[#This Row],[Team1_Score]],Results_Updated[[#This Row],[Team2_Score]])</f>
        <v>76</v>
      </c>
      <c r="I604">
        <f>IF(VLOOKUP(Results_Updated[[#This Row],[Home_Team]],Teams_ESPN__2[[Team_Name]:[ABBR]],2,FALSE)=Results_Updated[[#This Row],[Team2]],Results_Updated[[#This Row],[Team2_Score]],Results_Updated[[#This Row],[Team1_Score]])</f>
        <v>91</v>
      </c>
    </row>
    <row r="605" spans="1:9">
      <c r="A605" s="17">
        <v>44986</v>
      </c>
      <c r="B605" t="s">
        <v>393</v>
      </c>
      <c r="C605" t="s">
        <v>262</v>
      </c>
      <c r="D605" t="s">
        <v>923</v>
      </c>
      <c r="E605">
        <v>83</v>
      </c>
      <c r="F605" t="s">
        <v>924</v>
      </c>
      <c r="G605" t="s">
        <v>769</v>
      </c>
      <c r="H605" t="str">
        <f>IF(VLOOKUP(Results_Updated[[#This Row],[Away_Team]],Teams_ESPN__2[[Team_Name]:[ABBR]],2,FALSE)=Results_Updated[[#This Row],[Team1]],Results_Updated[[#This Row],[Team1_Score]],Results_Updated[[#This Row],[Team2_Score]])</f>
        <v>75</v>
      </c>
      <c r="I605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606" spans="1:9">
      <c r="A606" s="17">
        <v>44986</v>
      </c>
      <c r="B606" t="s">
        <v>223</v>
      </c>
      <c r="C606" t="s">
        <v>350</v>
      </c>
      <c r="D606" t="s">
        <v>981</v>
      </c>
      <c r="E606">
        <v>83</v>
      </c>
      <c r="F606" t="s">
        <v>922</v>
      </c>
      <c r="G606" t="s">
        <v>717</v>
      </c>
      <c r="H606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606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607" spans="1:9">
      <c r="A607" s="17">
        <v>44986</v>
      </c>
      <c r="B607" t="s">
        <v>238</v>
      </c>
      <c r="C607" t="s">
        <v>237</v>
      </c>
      <c r="D607" t="s">
        <v>921</v>
      </c>
      <c r="E607">
        <v>67</v>
      </c>
      <c r="F607" t="s">
        <v>980</v>
      </c>
      <c r="G607" t="s">
        <v>803</v>
      </c>
      <c r="H607" t="str">
        <f>IF(VLOOKUP(Results_Updated[[#This Row],[Away_Team]],Teams_ESPN__2[[Team_Name]:[ABBR]],2,FALSE)=Results_Updated[[#This Row],[Team1]],Results_Updated[[#This Row],[Team1_Score]],Results_Updated[[#This Row],[Team2_Score]])</f>
        <v>55</v>
      </c>
      <c r="I607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608" spans="1:9">
      <c r="A608" s="17">
        <v>44986</v>
      </c>
      <c r="B608" t="s">
        <v>177</v>
      </c>
      <c r="C608" t="s">
        <v>306</v>
      </c>
      <c r="D608" t="s">
        <v>1019</v>
      </c>
      <c r="E608">
        <v>72</v>
      </c>
      <c r="F608" t="s">
        <v>883</v>
      </c>
      <c r="G608" t="s">
        <v>700</v>
      </c>
      <c r="H608" t="str">
        <f>IF(VLOOKUP(Results_Updated[[#This Row],[Away_Team]],Teams_ESPN__2[[Team_Name]:[ABBR]],2,FALSE)=Results_Updated[[#This Row],[Team1]],Results_Updated[[#This Row],[Team1_Score]],Results_Updated[[#This Row],[Team2_Score]])</f>
        <v>56</v>
      </c>
      <c r="I608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609" spans="1:9">
      <c r="A609" s="17">
        <v>44986</v>
      </c>
      <c r="B609" t="s">
        <v>320</v>
      </c>
      <c r="C609" t="s">
        <v>318</v>
      </c>
      <c r="D609" t="s">
        <v>850</v>
      </c>
      <c r="E609">
        <v>83</v>
      </c>
      <c r="F609" t="s">
        <v>1063</v>
      </c>
      <c r="G609" t="s">
        <v>743</v>
      </c>
      <c r="H609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609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610" spans="1:9">
      <c r="A610" s="17">
        <v>44986</v>
      </c>
      <c r="B610" t="s">
        <v>321</v>
      </c>
      <c r="C610" t="s">
        <v>322</v>
      </c>
      <c r="D610" t="s">
        <v>874</v>
      </c>
      <c r="E610">
        <v>88</v>
      </c>
      <c r="F610" t="s">
        <v>1089</v>
      </c>
      <c r="G610" t="s">
        <v>872</v>
      </c>
      <c r="H610" t="str">
        <f>IF(VLOOKUP(Results_Updated[[#This Row],[Away_Team]],Teams_ESPN__2[[Team_Name]:[ABBR]],2,FALSE)=Results_Updated[[#This Row],[Team1]],Results_Updated[[#This Row],[Team1_Score]],Results_Updated[[#This Row],[Team2_Score]])</f>
        <v>79</v>
      </c>
      <c r="I610">
        <f>IF(VLOOKUP(Results_Updated[[#This Row],[Home_Team]],Teams_ESPN__2[[Team_Name]:[ABBR]],2,FALSE)=Results_Updated[[#This Row],[Team2]],Results_Updated[[#This Row],[Team2_Score]],Results_Updated[[#This Row],[Team1_Score]])</f>
        <v>88</v>
      </c>
    </row>
    <row r="611" spans="1:9">
      <c r="A611" s="17">
        <v>44986</v>
      </c>
      <c r="B611" t="s">
        <v>319</v>
      </c>
      <c r="C611" t="s">
        <v>272</v>
      </c>
      <c r="D611" t="s">
        <v>1012</v>
      </c>
      <c r="E611">
        <v>75</v>
      </c>
      <c r="F611" t="s">
        <v>873</v>
      </c>
      <c r="G611" t="s">
        <v>740</v>
      </c>
      <c r="H611">
        <f>IF(VLOOKUP(Results_Updated[[#This Row],[Away_Team]],Teams_ESPN__2[[Team_Name]:[ABBR]],2,FALSE)=Results_Updated[[#This Row],[Team1]],Results_Updated[[#This Row],[Team1_Score]],Results_Updated[[#This Row],[Team2_Score]])</f>
        <v>75</v>
      </c>
      <c r="I611" t="str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612" spans="1:9">
      <c r="A612" s="17">
        <v>44986</v>
      </c>
      <c r="B612" t="s">
        <v>325</v>
      </c>
      <c r="C612" t="s">
        <v>323</v>
      </c>
      <c r="D612" t="s">
        <v>1014</v>
      </c>
      <c r="E612">
        <v>64</v>
      </c>
      <c r="F612" t="s">
        <v>954</v>
      </c>
      <c r="G612" t="s">
        <v>750</v>
      </c>
      <c r="H612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612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613" spans="1:9">
      <c r="A613" s="17">
        <v>44986</v>
      </c>
      <c r="B613" t="s">
        <v>98</v>
      </c>
      <c r="C613" t="s">
        <v>372</v>
      </c>
      <c r="D613" t="s">
        <v>989</v>
      </c>
      <c r="E613">
        <v>84</v>
      </c>
      <c r="F613" t="s">
        <v>994</v>
      </c>
      <c r="G613" t="s">
        <v>764</v>
      </c>
      <c r="H613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613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614" spans="1:9">
      <c r="A614" s="17">
        <v>44986</v>
      </c>
      <c r="B614" t="s">
        <v>118</v>
      </c>
      <c r="C614" t="s">
        <v>335</v>
      </c>
      <c r="D614" t="s">
        <v>1008</v>
      </c>
      <c r="E614">
        <v>64</v>
      </c>
      <c r="F614" t="s">
        <v>889</v>
      </c>
      <c r="G614" t="s">
        <v>720</v>
      </c>
      <c r="H614">
        <f>IF(VLOOKUP(Results_Updated[[#This Row],[Away_Team]],Teams_ESPN__2[[Team_Name]:[ABBR]],2,FALSE)=Results_Updated[[#This Row],[Team1]],Results_Updated[[#This Row],[Team1_Score]],Results_Updated[[#This Row],[Team2_Score]])</f>
        <v>64</v>
      </c>
      <c r="I614" t="str">
        <f>IF(VLOOKUP(Results_Updated[[#This Row],[Home_Team]],Teams_ESPN__2[[Team_Name]:[ABBR]],2,FALSE)=Results_Updated[[#This Row],[Team2]],Results_Updated[[#This Row],[Team2_Score]],Results_Updated[[#This Row],[Team1_Score]])</f>
        <v>59</v>
      </c>
    </row>
    <row r="615" spans="1:9">
      <c r="A615" s="17">
        <v>44986</v>
      </c>
      <c r="B615" t="s">
        <v>297</v>
      </c>
      <c r="C615" t="s">
        <v>119</v>
      </c>
      <c r="D615" t="s">
        <v>939</v>
      </c>
      <c r="E615">
        <v>68</v>
      </c>
      <c r="F615" t="s">
        <v>976</v>
      </c>
      <c r="G615" t="s">
        <v>697</v>
      </c>
      <c r="H615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615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616" spans="1:9">
      <c r="A616" s="17">
        <v>44986</v>
      </c>
      <c r="B616" t="s">
        <v>162</v>
      </c>
      <c r="C616" t="s">
        <v>89</v>
      </c>
      <c r="D616" t="s">
        <v>971</v>
      </c>
      <c r="E616">
        <v>64</v>
      </c>
      <c r="F616" t="s">
        <v>1028</v>
      </c>
      <c r="G616" t="s">
        <v>711</v>
      </c>
      <c r="H616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616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617" spans="1:9">
      <c r="A617" s="17">
        <v>44986</v>
      </c>
      <c r="B617" t="s">
        <v>88</v>
      </c>
      <c r="C617" t="s">
        <v>181</v>
      </c>
      <c r="D617" t="s">
        <v>984</v>
      </c>
      <c r="E617">
        <v>80</v>
      </c>
      <c r="F617" t="s">
        <v>972</v>
      </c>
      <c r="G617" t="s">
        <v>725</v>
      </c>
      <c r="H617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617" t="str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618" spans="1:9">
      <c r="A618" s="17">
        <v>44986</v>
      </c>
      <c r="B618" t="s">
        <v>199</v>
      </c>
      <c r="C618" t="s">
        <v>164</v>
      </c>
      <c r="D618" t="s">
        <v>1092</v>
      </c>
      <c r="H618">
        <f>IF(VLOOKUP(Results_Updated[[#This Row],[Away_Team]],Teams_ESPN__2[[Team_Name]:[ABBR]],2,FALSE)=Results_Updated[[#This Row],[Team1]],Results_Updated[[#This Row],[Team1_Score]],Results_Updated[[#This Row],[Team2_Score]])</f>
        <v>0</v>
      </c>
      <c r="I618">
        <f>IF(VLOOKUP(Results_Updated[[#This Row],[Home_Team]],Teams_ESPN__2[[Team_Name]:[ABBR]],2,FALSE)=Results_Updated[[#This Row],[Team2]],Results_Updated[[#This Row],[Team2_Score]],Results_Updated[[#This Row],[Team1_Score]])</f>
        <v>0</v>
      </c>
    </row>
    <row r="619" spans="1:9">
      <c r="A619" s="17">
        <v>44986</v>
      </c>
      <c r="B619" t="s">
        <v>163</v>
      </c>
      <c r="C619" t="s">
        <v>182</v>
      </c>
      <c r="D619" t="s">
        <v>1029</v>
      </c>
      <c r="E619">
        <v>78</v>
      </c>
      <c r="F619" t="s">
        <v>956</v>
      </c>
      <c r="G619" t="s">
        <v>720</v>
      </c>
      <c r="H619" t="str">
        <f>IF(VLOOKUP(Results_Updated[[#This Row],[Away_Team]],Teams_ESPN__2[[Team_Name]:[ABBR]],2,FALSE)=Results_Updated[[#This Row],[Team1]],Results_Updated[[#This Row],[Team1_Score]],Results_Updated[[#This Row],[Team2_Score]])</f>
        <v>59</v>
      </c>
      <c r="I619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620" spans="1:9">
      <c r="A620" s="17">
        <v>44986</v>
      </c>
      <c r="B620" t="s">
        <v>106</v>
      </c>
      <c r="C620" t="s">
        <v>90</v>
      </c>
      <c r="D620" t="s">
        <v>985</v>
      </c>
      <c r="E620">
        <v>80</v>
      </c>
      <c r="F620" t="s">
        <v>1027</v>
      </c>
      <c r="G620" t="s">
        <v>862</v>
      </c>
      <c r="H620" t="str">
        <f>IF(VLOOKUP(Results_Updated[[#This Row],[Away_Team]],Teams_ESPN__2[[Team_Name]:[ABBR]],2,FALSE)=Results_Updated[[#This Row],[Team1]],Results_Updated[[#This Row],[Team1_Score]],Results_Updated[[#This Row],[Team2_Score]])</f>
        <v>73</v>
      </c>
      <c r="I620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621" spans="1:9">
      <c r="A621" s="17">
        <v>44986</v>
      </c>
      <c r="B621" t="s">
        <v>267</v>
      </c>
      <c r="C621" t="s">
        <v>342</v>
      </c>
      <c r="D621" t="s">
        <v>909</v>
      </c>
      <c r="E621">
        <v>99</v>
      </c>
      <c r="F621" t="s">
        <v>844</v>
      </c>
      <c r="G621" t="s">
        <v>720</v>
      </c>
      <c r="H621" t="str">
        <f>IF(VLOOKUP(Results_Updated[[#This Row],[Away_Team]],Teams_ESPN__2[[Team_Name]:[ABBR]],2,FALSE)=Results_Updated[[#This Row],[Team1]],Results_Updated[[#This Row],[Team1_Score]],Results_Updated[[#This Row],[Team2_Score]])</f>
        <v>59</v>
      </c>
      <c r="I621">
        <f>IF(VLOOKUP(Results_Updated[[#This Row],[Home_Team]],Teams_ESPN__2[[Team_Name]:[ABBR]],2,FALSE)=Results_Updated[[#This Row],[Team2]],Results_Updated[[#This Row],[Team2_Score]],Results_Updated[[#This Row],[Team1_Score]])</f>
        <v>99</v>
      </c>
    </row>
    <row r="622" spans="1:9">
      <c r="A622" s="17">
        <v>44986</v>
      </c>
      <c r="B622" t="s">
        <v>176</v>
      </c>
      <c r="C622" t="s">
        <v>264</v>
      </c>
      <c r="D622" t="s">
        <v>892</v>
      </c>
      <c r="E622">
        <v>83</v>
      </c>
      <c r="F622" t="s">
        <v>876</v>
      </c>
      <c r="G622" t="s">
        <v>708</v>
      </c>
      <c r="H622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622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623" spans="1:9">
      <c r="A623" s="17">
        <v>44986</v>
      </c>
      <c r="B623" t="s">
        <v>180</v>
      </c>
      <c r="C623" t="s">
        <v>87</v>
      </c>
      <c r="D623" t="s">
        <v>1006</v>
      </c>
      <c r="E623">
        <v>93</v>
      </c>
      <c r="F623" t="s">
        <v>1002</v>
      </c>
      <c r="G623" t="s">
        <v>897</v>
      </c>
      <c r="H623">
        <f>IF(VLOOKUP(Results_Updated[[#This Row],[Away_Team]],Teams_ESPN__2[[Team_Name]:[ABBR]],2,FALSE)=Results_Updated[[#This Row],[Team1]],Results_Updated[[#This Row],[Team1_Score]],Results_Updated[[#This Row],[Team2_Score]])</f>
        <v>93</v>
      </c>
      <c r="I623" t="str">
        <f>IF(VLOOKUP(Results_Updated[[#This Row],[Home_Team]],Teams_ESPN__2[[Team_Name]:[ABBR]],2,FALSE)=Results_Updated[[#This Row],[Team2]],Results_Updated[[#This Row],[Team2_Score]],Results_Updated[[#This Row],[Team1_Score]])</f>
        <v>88</v>
      </c>
    </row>
    <row r="624" spans="1:9">
      <c r="A624" s="17">
        <v>44986</v>
      </c>
      <c r="B624" t="s">
        <v>161</v>
      </c>
      <c r="C624" t="s">
        <v>105</v>
      </c>
      <c r="D624" t="s">
        <v>1007</v>
      </c>
      <c r="E624">
        <v>81</v>
      </c>
      <c r="F624" t="s">
        <v>1001</v>
      </c>
      <c r="G624" t="s">
        <v>725</v>
      </c>
      <c r="H624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624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625" spans="1:9">
      <c r="A625" s="17">
        <v>44986</v>
      </c>
      <c r="B625" t="s">
        <v>384</v>
      </c>
      <c r="C625" t="s">
        <v>316</v>
      </c>
      <c r="D625" t="s">
        <v>888</v>
      </c>
      <c r="E625">
        <v>68</v>
      </c>
      <c r="F625" t="s">
        <v>846</v>
      </c>
      <c r="G625" t="s">
        <v>764</v>
      </c>
      <c r="H625">
        <f>IF(VLOOKUP(Results_Updated[[#This Row],[Away_Team]],Teams_ESPN__2[[Team_Name]:[ABBR]],2,FALSE)=Results_Updated[[#This Row],[Team1]],Results_Updated[[#This Row],[Team1_Score]],Results_Updated[[#This Row],[Team2_Score]])</f>
        <v>68</v>
      </c>
      <c r="I625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626" spans="1:9">
      <c r="A626" s="17">
        <v>44986</v>
      </c>
      <c r="B626" t="s">
        <v>122</v>
      </c>
      <c r="C626" t="s">
        <v>43</v>
      </c>
      <c r="D626" t="s">
        <v>919</v>
      </c>
      <c r="E626">
        <v>81</v>
      </c>
      <c r="F626" t="s">
        <v>43</v>
      </c>
      <c r="G626" t="s">
        <v>746</v>
      </c>
      <c r="H626">
        <f>IF(VLOOKUP(Results_Updated[[#This Row],[Away_Team]],Teams_ESPN__2[[Team_Name]:[ABBR]],2,FALSE)=Results_Updated[[#This Row],[Team1]],Results_Updated[[#This Row],[Team1_Score]],Results_Updated[[#This Row],[Team2_Score]])</f>
        <v>81</v>
      </c>
      <c r="I626" t="str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627" spans="1:9">
      <c r="A627" s="17">
        <v>44986</v>
      </c>
      <c r="B627" t="s">
        <v>327</v>
      </c>
      <c r="C627" t="s">
        <v>72</v>
      </c>
      <c r="D627" t="s">
        <v>955</v>
      </c>
      <c r="E627">
        <v>79</v>
      </c>
      <c r="F627" t="s">
        <v>1011</v>
      </c>
      <c r="G627" t="s">
        <v>997</v>
      </c>
      <c r="H627">
        <f>IF(VLOOKUP(Results_Updated[[#This Row],[Away_Team]],Teams_ESPN__2[[Team_Name]:[ABBR]],2,FALSE)=Results_Updated[[#This Row],[Team1]],Results_Updated[[#This Row],[Team1_Score]],Results_Updated[[#This Row],[Team2_Score]])</f>
        <v>79</v>
      </c>
      <c r="I627" t="str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628" spans="1:9">
      <c r="A628" s="17">
        <v>44986</v>
      </c>
      <c r="B628" t="s">
        <v>183</v>
      </c>
      <c r="C628" t="s">
        <v>137</v>
      </c>
      <c r="D628" t="s">
        <v>1077</v>
      </c>
      <c r="E628">
        <v>83</v>
      </c>
      <c r="F628" t="s">
        <v>1009</v>
      </c>
      <c r="G628" t="s">
        <v>814</v>
      </c>
      <c r="H628">
        <f>IF(VLOOKUP(Results_Updated[[#This Row],[Away_Team]],Teams_ESPN__2[[Team_Name]:[ABBR]],2,FALSE)=Results_Updated[[#This Row],[Team1]],Results_Updated[[#This Row],[Team1_Score]],Results_Updated[[#This Row],[Team2_Score]])</f>
        <v>83</v>
      </c>
      <c r="I628" t="str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629" spans="1:9">
      <c r="A629" s="17">
        <v>44986</v>
      </c>
      <c r="B629" t="s">
        <v>138</v>
      </c>
      <c r="C629" t="s">
        <v>200</v>
      </c>
      <c r="D629" t="s">
        <v>957</v>
      </c>
      <c r="E629">
        <v>93</v>
      </c>
      <c r="F629" t="s">
        <v>1076</v>
      </c>
      <c r="G629" t="s">
        <v>700</v>
      </c>
      <c r="H629" t="str">
        <f>IF(VLOOKUP(Results_Updated[[#This Row],[Away_Team]],Teams_ESPN__2[[Team_Name]:[ABBR]],2,FALSE)=Results_Updated[[#This Row],[Team1]],Results_Updated[[#This Row],[Team1_Score]],Results_Updated[[#This Row],[Team2_Score]])</f>
        <v>56</v>
      </c>
      <c r="I629">
        <f>IF(VLOOKUP(Results_Updated[[#This Row],[Home_Team]],Teams_ESPN__2[[Team_Name]:[ABBR]],2,FALSE)=Results_Updated[[#This Row],[Team2]],Results_Updated[[#This Row],[Team2_Score]],Results_Updated[[#This Row],[Team1_Score]])</f>
        <v>93</v>
      </c>
    </row>
    <row r="630" spans="1:9">
      <c r="A630" s="17">
        <v>44986</v>
      </c>
      <c r="B630" t="s">
        <v>91</v>
      </c>
      <c r="C630" t="s">
        <v>92</v>
      </c>
      <c r="D630" t="s">
        <v>988</v>
      </c>
      <c r="E630">
        <v>68</v>
      </c>
      <c r="F630" t="s">
        <v>990</v>
      </c>
      <c r="G630" t="s">
        <v>789</v>
      </c>
      <c r="H630" t="str">
        <f>IF(VLOOKUP(Results_Updated[[#This Row],[Away_Team]],Teams_ESPN__2[[Team_Name]:[ABBR]],2,FALSE)=Results_Updated[[#This Row],[Team1]],Results_Updated[[#This Row],[Team1_Score]],Results_Updated[[#This Row],[Team2_Score]])</f>
        <v>54</v>
      </c>
      <c r="I630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631" spans="1:9">
      <c r="A631" s="17">
        <v>44986</v>
      </c>
      <c r="B631" t="s">
        <v>117</v>
      </c>
      <c r="C631" t="s">
        <v>212</v>
      </c>
      <c r="D631" t="s">
        <v>890</v>
      </c>
      <c r="E631">
        <v>88</v>
      </c>
      <c r="F631" t="s">
        <v>1044</v>
      </c>
      <c r="G631" t="s">
        <v>740</v>
      </c>
      <c r="H631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631">
        <f>IF(VLOOKUP(Results_Updated[[#This Row],[Home_Team]],Teams_ESPN__2[[Team_Name]:[ABBR]],2,FALSE)=Results_Updated[[#This Row],[Team2]],Results_Updated[[#This Row],[Team2_Score]],Results_Updated[[#This Row],[Team1_Score]])</f>
        <v>88</v>
      </c>
    </row>
    <row r="632" spans="1:9">
      <c r="A632" s="17">
        <v>44974</v>
      </c>
      <c r="B632" t="s">
        <v>412</v>
      </c>
      <c r="C632" t="s">
        <v>413</v>
      </c>
      <c r="D632" t="s">
        <v>1024</v>
      </c>
      <c r="E632">
        <v>95</v>
      </c>
      <c r="F632" t="s">
        <v>930</v>
      </c>
      <c r="G632" t="s">
        <v>775</v>
      </c>
      <c r="H632" t="str">
        <f>IF(VLOOKUP(Results_Updated[[#This Row],[Away_Team]],Teams_ESPN__2[[Team_Name]:[ABBR]],2,FALSE)=Results_Updated[[#This Row],[Team1]],Results_Updated[[#This Row],[Team1_Score]],Results_Updated[[#This Row],[Team2_Score]])</f>
        <v>83</v>
      </c>
      <c r="I632">
        <f>IF(VLOOKUP(Results_Updated[[#This Row],[Home_Team]],Teams_ESPN__2[[Team_Name]:[ABBR]],2,FALSE)=Results_Updated[[#This Row],[Team2]],Results_Updated[[#This Row],[Team2_Score]],Results_Updated[[#This Row],[Team1_Score]])</f>
        <v>95</v>
      </c>
    </row>
    <row r="633" spans="1:9">
      <c r="A633" s="17">
        <v>44974</v>
      </c>
      <c r="B633" t="s">
        <v>41</v>
      </c>
      <c r="C633" t="s">
        <v>282</v>
      </c>
      <c r="D633" t="s">
        <v>767</v>
      </c>
      <c r="E633">
        <v>81</v>
      </c>
      <c r="F633" t="s">
        <v>766</v>
      </c>
      <c r="G633" t="s">
        <v>789</v>
      </c>
      <c r="H633" t="str">
        <f>IF(VLOOKUP(Results_Updated[[#This Row],[Away_Team]],Teams_ESPN__2[[Team_Name]:[ABBR]],2,FALSE)=Results_Updated[[#This Row],[Team1]],Results_Updated[[#This Row],[Team1_Score]],Results_Updated[[#This Row],[Team2_Score]])</f>
        <v>54</v>
      </c>
      <c r="I633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634" spans="1:9">
      <c r="A634" s="17">
        <v>44974</v>
      </c>
      <c r="B634" t="s">
        <v>132</v>
      </c>
      <c r="C634" t="s">
        <v>131</v>
      </c>
      <c r="D634" t="s">
        <v>929</v>
      </c>
      <c r="E634">
        <v>66</v>
      </c>
      <c r="F634" t="s">
        <v>1023</v>
      </c>
      <c r="G634" t="s">
        <v>725</v>
      </c>
      <c r="H634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634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635" spans="1:9">
      <c r="A635" s="17">
        <v>44974</v>
      </c>
      <c r="B635" t="s">
        <v>410</v>
      </c>
      <c r="C635" t="s">
        <v>63</v>
      </c>
      <c r="D635" t="s">
        <v>928</v>
      </c>
      <c r="E635">
        <v>83</v>
      </c>
      <c r="F635" t="s">
        <v>932</v>
      </c>
      <c r="G635" t="s">
        <v>764</v>
      </c>
      <c r="H635">
        <f>IF(VLOOKUP(Results_Updated[[#This Row],[Away_Team]],Teams_ESPN__2[[Team_Name]:[ABBR]],2,FALSE)=Results_Updated[[#This Row],[Team1]],Results_Updated[[#This Row],[Team1_Score]],Results_Updated[[#This Row],[Team2_Score]])</f>
        <v>83</v>
      </c>
      <c r="I635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636" spans="1:9">
      <c r="A636" s="17">
        <v>44974</v>
      </c>
      <c r="B636" t="s">
        <v>64</v>
      </c>
      <c r="C636" t="s">
        <v>411</v>
      </c>
      <c r="D636" t="s">
        <v>927</v>
      </c>
      <c r="E636">
        <v>78</v>
      </c>
      <c r="F636" t="s">
        <v>931</v>
      </c>
      <c r="G636" t="s">
        <v>743</v>
      </c>
      <c r="H636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636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637" spans="1:9">
      <c r="A637" s="17">
        <v>44974</v>
      </c>
      <c r="B637" t="s">
        <v>247</v>
      </c>
      <c r="C637" t="s">
        <v>246</v>
      </c>
      <c r="D637" t="s">
        <v>857</v>
      </c>
      <c r="E637">
        <v>81</v>
      </c>
      <c r="F637" t="s">
        <v>867</v>
      </c>
      <c r="G637" t="s">
        <v>814</v>
      </c>
      <c r="H637">
        <f>IF(VLOOKUP(Results_Updated[[#This Row],[Away_Team]],Teams_ESPN__2[[Team_Name]:[ABBR]],2,FALSE)=Results_Updated[[#This Row],[Team1]],Results_Updated[[#This Row],[Team1_Score]],Results_Updated[[#This Row],[Team2_Score]])</f>
        <v>81</v>
      </c>
      <c r="I637" t="str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638" spans="1:9">
      <c r="A638" s="17">
        <v>44974</v>
      </c>
      <c r="B638" t="s">
        <v>243</v>
      </c>
      <c r="C638" t="s">
        <v>250</v>
      </c>
      <c r="D638" t="s">
        <v>866</v>
      </c>
      <c r="E638">
        <v>70</v>
      </c>
      <c r="F638" t="s">
        <v>854</v>
      </c>
      <c r="G638" t="s">
        <v>737</v>
      </c>
      <c r="H638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638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639" spans="1:9">
      <c r="A639" s="17">
        <v>44974</v>
      </c>
      <c r="B639" t="s">
        <v>241</v>
      </c>
      <c r="C639" t="s">
        <v>249</v>
      </c>
      <c r="D639" t="s">
        <v>858</v>
      </c>
      <c r="E639">
        <v>70</v>
      </c>
      <c r="F639" t="s">
        <v>1062</v>
      </c>
      <c r="G639" t="s">
        <v>714</v>
      </c>
      <c r="H639">
        <f>IF(VLOOKUP(Results_Updated[[#This Row],[Away_Team]],Teams_ESPN__2[[Team_Name]:[ABBR]],2,FALSE)=Results_Updated[[#This Row],[Team1]],Results_Updated[[#This Row],[Team1_Score]],Results_Updated[[#This Row],[Team2_Score]])</f>
        <v>70</v>
      </c>
      <c r="I639" t="str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640" spans="1:9">
      <c r="A640" s="17">
        <v>44974</v>
      </c>
      <c r="B640" t="s">
        <v>245</v>
      </c>
      <c r="C640" t="s">
        <v>420</v>
      </c>
      <c r="D640" t="s">
        <v>855</v>
      </c>
      <c r="E640">
        <v>71</v>
      </c>
      <c r="F640" t="s">
        <v>868</v>
      </c>
      <c r="G640" t="s">
        <v>711</v>
      </c>
      <c r="H640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640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641" spans="1:9">
      <c r="A641" s="17">
        <v>44974</v>
      </c>
      <c r="B641" t="s">
        <v>326</v>
      </c>
      <c r="C641" t="s">
        <v>72</v>
      </c>
      <c r="D641" t="s">
        <v>759</v>
      </c>
      <c r="E641">
        <v>65</v>
      </c>
      <c r="F641" t="s">
        <v>1011</v>
      </c>
      <c r="G641" t="s">
        <v>884</v>
      </c>
      <c r="H641">
        <f>IF(VLOOKUP(Results_Updated[[#This Row],[Away_Team]],Teams_ESPN__2[[Team_Name]:[ABBR]],2,FALSE)=Results_Updated[[#This Row],[Team1]],Results_Updated[[#This Row],[Team1_Score]],Results_Updated[[#This Row],[Team2_Score]])</f>
        <v>65</v>
      </c>
      <c r="I641" t="str">
        <f>IF(VLOOKUP(Results_Updated[[#This Row],[Home_Team]],Teams_ESPN__2[[Team_Name]:[ABBR]],2,FALSE)=Results_Updated[[#This Row],[Team2]],Results_Updated[[#This Row],[Team2_Score]],Results_Updated[[#This Row],[Team1_Score]])</f>
        <v>49</v>
      </c>
    </row>
    <row r="642" spans="1:9">
      <c r="A642" s="17">
        <v>44974</v>
      </c>
      <c r="B642" t="s">
        <v>173</v>
      </c>
      <c r="C642" t="s">
        <v>172</v>
      </c>
      <c r="D642" t="s">
        <v>1049</v>
      </c>
      <c r="E642">
        <v>85</v>
      </c>
      <c r="F642" t="s">
        <v>726</v>
      </c>
      <c r="G642" t="s">
        <v>708</v>
      </c>
      <c r="H642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642">
        <f>IF(VLOOKUP(Results_Updated[[#This Row],[Home_Team]],Teams_ESPN__2[[Team_Name]:[ABBR]],2,FALSE)=Results_Updated[[#This Row],[Team2]],Results_Updated[[#This Row],[Team2_Score]],Results_Updated[[#This Row],[Team1_Score]])</f>
        <v>85</v>
      </c>
    </row>
    <row r="643" spans="1:9">
      <c r="A643" s="17">
        <v>44974</v>
      </c>
      <c r="B643" t="s">
        <v>144</v>
      </c>
      <c r="C643" t="s">
        <v>143</v>
      </c>
      <c r="D643" t="s">
        <v>960</v>
      </c>
      <c r="E643">
        <v>63</v>
      </c>
      <c r="F643" t="s">
        <v>729</v>
      </c>
      <c r="G643" t="s">
        <v>911</v>
      </c>
      <c r="H643">
        <f>IF(VLOOKUP(Results_Updated[[#This Row],[Away_Team]],Teams_ESPN__2[[Team_Name]:[ABBR]],2,FALSE)=Results_Updated[[#This Row],[Team1]],Results_Updated[[#This Row],[Team1_Score]],Results_Updated[[#This Row],[Team2_Score]])</f>
        <v>63</v>
      </c>
      <c r="I643" t="str">
        <f>IF(VLOOKUP(Results_Updated[[#This Row],[Home_Team]],Teams_ESPN__2[[Team_Name]:[ABBR]],2,FALSE)=Results_Updated[[#This Row],[Team2]],Results_Updated[[#This Row],[Team2_Score]],Results_Updated[[#This Row],[Team1_Score]])</f>
        <v>50</v>
      </c>
    </row>
    <row r="644" spans="1:9">
      <c r="A644" s="17">
        <v>44974</v>
      </c>
      <c r="B644" t="s">
        <v>398</v>
      </c>
      <c r="C644" t="s">
        <v>397</v>
      </c>
      <c r="D644" t="s">
        <v>728</v>
      </c>
      <c r="E644">
        <v>96</v>
      </c>
      <c r="F644" t="s">
        <v>961</v>
      </c>
      <c r="G644" t="s">
        <v>805</v>
      </c>
      <c r="H644">
        <f>IF(VLOOKUP(Results_Updated[[#This Row],[Away_Team]],Teams_ESPN__2[[Team_Name]:[ABBR]],2,FALSE)=Results_Updated[[#This Row],[Team1]],Results_Updated[[#This Row],[Team1_Score]],Results_Updated[[#This Row],[Team2_Score]])</f>
        <v>96</v>
      </c>
      <c r="I644" t="str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645" spans="1:9">
      <c r="A645" s="17">
        <v>44974</v>
      </c>
      <c r="B645" t="s">
        <v>1104</v>
      </c>
      <c r="C645" t="s">
        <v>343</v>
      </c>
      <c r="D645" t="s">
        <v>1098</v>
      </c>
      <c r="E645">
        <v>103</v>
      </c>
      <c r="F645" t="s">
        <v>1105</v>
      </c>
      <c r="G645" t="s">
        <v>700</v>
      </c>
      <c r="H645" t="e">
        <f>IF(VLOOKUP(Results_Updated[[#This Row],[Away_Team]],Teams_ESPN__2[[Team_Name]:[ABBR]],2,FALSE)=Results_Updated[[#This Row],[Team1]],Results_Updated[[#This Row],[Team1_Score]],Results_Updated[[#This Row],[Team2_Score]])</f>
        <v>#N/A</v>
      </c>
      <c r="I645">
        <f>IF(VLOOKUP(Results_Updated[[#This Row],[Home_Team]],Teams_ESPN__2[[Team_Name]:[ABBR]],2,FALSE)=Results_Updated[[#This Row],[Team2]],Results_Updated[[#This Row],[Team2_Score]],Results_Updated[[#This Row],[Team1_Score]])</f>
        <v>103</v>
      </c>
    </row>
    <row r="646" spans="1:9">
      <c r="A646" s="17">
        <v>44974</v>
      </c>
      <c r="B646" t="s">
        <v>248</v>
      </c>
      <c r="C646" t="s">
        <v>242</v>
      </c>
      <c r="D646" t="s">
        <v>869</v>
      </c>
      <c r="E646">
        <v>66</v>
      </c>
      <c r="F646" t="s">
        <v>856</v>
      </c>
      <c r="G646" t="s">
        <v>697</v>
      </c>
      <c r="H646">
        <f>IF(VLOOKUP(Results_Updated[[#This Row],[Away_Team]],Teams_ESPN__2[[Team_Name]:[ABBR]],2,FALSE)=Results_Updated[[#This Row],[Team1]],Results_Updated[[#This Row],[Team1_Score]],Results_Updated[[#This Row],[Team2_Score]])</f>
        <v>66</v>
      </c>
      <c r="I646" t="str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647" spans="1:9">
      <c r="A647" s="17">
        <v>44974</v>
      </c>
      <c r="B647" t="s">
        <v>200</v>
      </c>
      <c r="C647" t="s">
        <v>137</v>
      </c>
      <c r="D647" t="s">
        <v>1009</v>
      </c>
      <c r="E647">
        <v>81</v>
      </c>
      <c r="F647" t="s">
        <v>957</v>
      </c>
      <c r="G647" t="s">
        <v>830</v>
      </c>
      <c r="H647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647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648" spans="1:9">
      <c r="A648" s="17">
        <v>44974</v>
      </c>
      <c r="B648" t="s">
        <v>210</v>
      </c>
      <c r="C648" t="s">
        <v>74</v>
      </c>
      <c r="D648" t="s">
        <v>1080</v>
      </c>
      <c r="E648">
        <v>75</v>
      </c>
      <c r="F648" t="s">
        <v>828</v>
      </c>
      <c r="G648" t="s">
        <v>717</v>
      </c>
      <c r="H648">
        <f>IF(VLOOKUP(Results_Updated[[#This Row],[Away_Team]],Teams_ESPN__2[[Team_Name]:[ABBR]],2,FALSE)=Results_Updated[[#This Row],[Team1]],Results_Updated[[#This Row],[Team1_Score]],Results_Updated[[#This Row],[Team2_Score]])</f>
        <v>75</v>
      </c>
      <c r="I648" t="str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649" spans="1:9">
      <c r="A649" s="17">
        <v>44974</v>
      </c>
      <c r="B649" t="s">
        <v>392</v>
      </c>
      <c r="C649" t="s">
        <v>135</v>
      </c>
      <c r="D649" t="s">
        <v>794</v>
      </c>
      <c r="E649">
        <v>96</v>
      </c>
      <c r="F649" t="s">
        <v>797</v>
      </c>
      <c r="G649" t="s">
        <v>708</v>
      </c>
      <c r="H649">
        <f>IF(VLOOKUP(Results_Updated[[#This Row],[Away_Team]],Teams_ESPN__2[[Team_Name]:[ABBR]],2,FALSE)=Results_Updated[[#This Row],[Team1]],Results_Updated[[#This Row],[Team1_Score]],Results_Updated[[#This Row],[Team2_Score]])</f>
        <v>96</v>
      </c>
      <c r="I649" t="str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650" spans="1:9">
      <c r="A650" s="17">
        <v>44974</v>
      </c>
      <c r="B650" t="s">
        <v>164</v>
      </c>
      <c r="C650" t="s">
        <v>183</v>
      </c>
      <c r="D650" t="s">
        <v>1077</v>
      </c>
      <c r="E650">
        <v>94</v>
      </c>
      <c r="F650" t="s">
        <v>1030</v>
      </c>
      <c r="G650" t="s">
        <v>900</v>
      </c>
      <c r="H650" t="str">
        <f>IF(VLOOKUP(Results_Updated[[#This Row],[Away_Team]],Teams_ESPN__2[[Team_Name]:[ABBR]],2,FALSE)=Results_Updated[[#This Row],[Team1]],Results_Updated[[#This Row],[Team1_Score]],Results_Updated[[#This Row],[Team2_Score]])</f>
        <v>84</v>
      </c>
      <c r="I650">
        <f>IF(VLOOKUP(Results_Updated[[#This Row],[Home_Team]],Teams_ESPN__2[[Team_Name]:[ABBR]],2,FALSE)=Results_Updated[[#This Row],[Team2]],Results_Updated[[#This Row],[Team2_Score]],Results_Updated[[#This Row],[Team1_Score]])</f>
        <v>94</v>
      </c>
    </row>
    <row r="651" spans="1:9">
      <c r="A651" s="17">
        <v>44973</v>
      </c>
      <c r="B651" t="s">
        <v>252</v>
      </c>
      <c r="C651" t="s">
        <v>254</v>
      </c>
      <c r="D651" t="s">
        <v>891</v>
      </c>
      <c r="E651">
        <v>80</v>
      </c>
      <c r="F651" t="s">
        <v>254</v>
      </c>
      <c r="G651" t="s">
        <v>764</v>
      </c>
      <c r="H651">
        <f>IF(VLOOKUP(Results_Updated[[#This Row],[Away_Team]],Teams_ESPN__2[[Team_Name]:[ABBR]],2,FALSE)=Results_Updated[[#This Row],[Team1]],Results_Updated[[#This Row],[Team1_Score]],Results_Updated[[#This Row],[Team2_Score]])</f>
        <v>80</v>
      </c>
      <c r="I651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652" spans="1:9">
      <c r="A652" s="17">
        <v>44973</v>
      </c>
      <c r="B652" t="s">
        <v>226</v>
      </c>
      <c r="C652" t="s">
        <v>225</v>
      </c>
      <c r="D652" t="s">
        <v>845</v>
      </c>
      <c r="E652">
        <v>68</v>
      </c>
      <c r="F652" t="s">
        <v>894</v>
      </c>
      <c r="G652" t="s">
        <v>789</v>
      </c>
      <c r="H652" t="str">
        <f>IF(VLOOKUP(Results_Updated[[#This Row],[Away_Team]],Teams_ESPN__2[[Team_Name]:[ABBR]],2,FALSE)=Results_Updated[[#This Row],[Team1]],Results_Updated[[#This Row],[Team1_Score]],Results_Updated[[#This Row],[Team2_Score]])</f>
        <v>54</v>
      </c>
      <c r="I652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653" spans="1:9">
      <c r="A653" s="17">
        <v>44973</v>
      </c>
      <c r="B653" t="s">
        <v>218</v>
      </c>
      <c r="C653" t="s">
        <v>374</v>
      </c>
      <c r="D653" t="s">
        <v>374</v>
      </c>
      <c r="E653">
        <v>73</v>
      </c>
      <c r="F653" t="s">
        <v>885</v>
      </c>
      <c r="G653" t="s">
        <v>725</v>
      </c>
      <c r="H653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653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654" spans="1:9">
      <c r="A654" s="17">
        <v>44973</v>
      </c>
      <c r="B654" t="s">
        <v>179</v>
      </c>
      <c r="C654" t="s">
        <v>402</v>
      </c>
      <c r="D654" t="s">
        <v>896</v>
      </c>
      <c r="E654">
        <v>88</v>
      </c>
      <c r="F654" t="s">
        <v>1042</v>
      </c>
      <c r="G654" t="s">
        <v>772</v>
      </c>
      <c r="H654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654">
        <f>IF(VLOOKUP(Results_Updated[[#This Row],[Home_Team]],Teams_ESPN__2[[Team_Name]:[ABBR]],2,FALSE)=Results_Updated[[#This Row],[Team2]],Results_Updated[[#This Row],[Team2_Score]],Results_Updated[[#This Row],[Team1_Score]])</f>
        <v>88</v>
      </c>
    </row>
    <row r="655" spans="1:9">
      <c r="A655" s="17">
        <v>44973</v>
      </c>
      <c r="B655" t="s">
        <v>205</v>
      </c>
      <c r="C655" t="s">
        <v>376</v>
      </c>
      <c r="D655" t="s">
        <v>901</v>
      </c>
      <c r="E655">
        <v>108</v>
      </c>
      <c r="F655" t="s">
        <v>1059</v>
      </c>
      <c r="G655" t="s">
        <v>764</v>
      </c>
      <c r="H655">
        <f>IF(VLOOKUP(Results_Updated[[#This Row],[Away_Team]],Teams_ESPN__2[[Team_Name]:[ABBR]],2,FALSE)=Results_Updated[[#This Row],[Team1]],Results_Updated[[#This Row],[Team1_Score]],Results_Updated[[#This Row],[Team2_Score]])</f>
        <v>108</v>
      </c>
      <c r="I655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656" spans="1:9">
      <c r="A656" s="17">
        <v>44973</v>
      </c>
      <c r="B656" t="s">
        <v>185</v>
      </c>
      <c r="C656" t="s">
        <v>377</v>
      </c>
      <c r="D656" t="s">
        <v>902</v>
      </c>
      <c r="E656">
        <v>62</v>
      </c>
      <c r="F656" t="s">
        <v>1053</v>
      </c>
      <c r="G656" t="s">
        <v>720</v>
      </c>
      <c r="H656">
        <f>IF(VLOOKUP(Results_Updated[[#This Row],[Away_Team]],Teams_ESPN__2[[Team_Name]:[ABBR]],2,FALSE)=Results_Updated[[#This Row],[Team1]],Results_Updated[[#This Row],[Team1_Score]],Results_Updated[[#This Row],[Team2_Score]])</f>
        <v>62</v>
      </c>
      <c r="I656" t="str">
        <f>IF(VLOOKUP(Results_Updated[[#This Row],[Home_Team]],Teams_ESPN__2[[Team_Name]:[ABBR]],2,FALSE)=Results_Updated[[#This Row],[Team2]],Results_Updated[[#This Row],[Team2_Score]],Results_Updated[[#This Row],[Team1_Score]])</f>
        <v>59</v>
      </c>
    </row>
    <row r="657" spans="1:9">
      <c r="A657" s="17">
        <v>44973</v>
      </c>
      <c r="B657" t="s">
        <v>196</v>
      </c>
      <c r="C657" t="s">
        <v>101</v>
      </c>
      <c r="D657" t="s">
        <v>965</v>
      </c>
      <c r="E657">
        <v>74</v>
      </c>
      <c r="F657" t="s">
        <v>933</v>
      </c>
      <c r="G657" t="s">
        <v>740</v>
      </c>
      <c r="H657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657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658" spans="1:9">
      <c r="A658" s="17">
        <v>44973</v>
      </c>
      <c r="B658" t="s">
        <v>350</v>
      </c>
      <c r="C658" t="s">
        <v>393</v>
      </c>
      <c r="D658" t="s">
        <v>981</v>
      </c>
      <c r="E658">
        <v>72</v>
      </c>
      <c r="F658" t="s">
        <v>924</v>
      </c>
      <c r="G658" t="s">
        <v>725</v>
      </c>
      <c r="H658">
        <f>IF(VLOOKUP(Results_Updated[[#This Row],[Away_Team]],Teams_ESPN__2[[Team_Name]:[ABBR]],2,FALSE)=Results_Updated[[#This Row],[Team1]],Results_Updated[[#This Row],[Team1_Score]],Results_Updated[[#This Row],[Team2_Score]])</f>
        <v>72</v>
      </c>
      <c r="I658" t="str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659" spans="1:9">
      <c r="A659" s="17">
        <v>44973</v>
      </c>
      <c r="B659" t="s">
        <v>112</v>
      </c>
      <c r="C659" t="s">
        <v>165</v>
      </c>
      <c r="D659" t="s">
        <v>1067</v>
      </c>
      <c r="E659">
        <v>82</v>
      </c>
      <c r="F659" t="s">
        <v>778</v>
      </c>
      <c r="G659" t="s">
        <v>769</v>
      </c>
      <c r="H659" t="str">
        <f>IF(VLOOKUP(Results_Updated[[#This Row],[Away_Team]],Teams_ESPN__2[[Team_Name]:[ABBR]],2,FALSE)=Results_Updated[[#This Row],[Team1]],Results_Updated[[#This Row],[Team1_Score]],Results_Updated[[#This Row],[Team2_Score]])</f>
        <v>75</v>
      </c>
      <c r="I659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660" spans="1:9">
      <c r="A660" s="17">
        <v>44973</v>
      </c>
      <c r="B660" t="s">
        <v>235</v>
      </c>
      <c r="C660" t="s">
        <v>303</v>
      </c>
      <c r="D660" t="s">
        <v>920</v>
      </c>
      <c r="E660">
        <v>67</v>
      </c>
      <c r="F660" t="s">
        <v>1099</v>
      </c>
      <c r="G660" t="s">
        <v>720</v>
      </c>
      <c r="H660">
        <f>IF(VLOOKUP(Results_Updated[[#This Row],[Away_Team]],Teams_ESPN__2[[Team_Name]:[ABBR]],2,FALSE)=Results_Updated[[#This Row],[Team1]],Results_Updated[[#This Row],[Team1_Score]],Results_Updated[[#This Row],[Team2_Score]])</f>
        <v>67</v>
      </c>
      <c r="I660" t="str">
        <f>IF(VLOOKUP(Results_Updated[[#This Row],[Home_Team]],Teams_ESPN__2[[Team_Name]:[ABBR]],2,FALSE)=Results_Updated[[#This Row],[Team2]],Results_Updated[[#This Row],[Team2_Score]],Results_Updated[[#This Row],[Team1_Score]])</f>
        <v>59</v>
      </c>
    </row>
    <row r="661" spans="1:9">
      <c r="A661" s="17">
        <v>44973</v>
      </c>
      <c r="B661" t="s">
        <v>253</v>
      </c>
      <c r="C661" t="s">
        <v>251</v>
      </c>
      <c r="D661" t="s">
        <v>875</v>
      </c>
      <c r="E661">
        <v>79</v>
      </c>
      <c r="F661" t="s">
        <v>1088</v>
      </c>
      <c r="G661" t="s">
        <v>764</v>
      </c>
      <c r="H661">
        <f>IF(VLOOKUP(Results_Updated[[#This Row],[Away_Team]],Teams_ESPN__2[[Team_Name]:[ABBR]],2,FALSE)=Results_Updated[[#This Row],[Team1]],Results_Updated[[#This Row],[Team1_Score]],Results_Updated[[#This Row],[Team2_Score]])</f>
        <v>79</v>
      </c>
      <c r="I661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662" spans="1:9">
      <c r="A662" s="17">
        <v>44973</v>
      </c>
      <c r="B662" t="s">
        <v>67</v>
      </c>
      <c r="C662" t="s">
        <v>102</v>
      </c>
      <c r="D662" t="s">
        <v>1081</v>
      </c>
      <c r="E662">
        <v>72</v>
      </c>
      <c r="F662" t="s">
        <v>966</v>
      </c>
      <c r="G662" t="s">
        <v>772</v>
      </c>
      <c r="H662">
        <f>IF(VLOOKUP(Results_Updated[[#This Row],[Away_Team]],Teams_ESPN__2[[Team_Name]:[ABBR]],2,FALSE)=Results_Updated[[#This Row],[Team1]],Results_Updated[[#This Row],[Team1_Score]],Results_Updated[[#This Row],[Team2_Score]])</f>
        <v>72</v>
      </c>
      <c r="I662" t="str">
        <f>IF(VLOOKUP(Results_Updated[[#This Row],[Home_Team]],Teams_ESPN__2[[Team_Name]:[ABBR]],2,FALSE)=Results_Updated[[#This Row],[Team2]],Results_Updated[[#This Row],[Team2_Score]],Results_Updated[[#This Row],[Team1_Score]])</f>
        <v>62</v>
      </c>
    </row>
    <row r="663" spans="1:9">
      <c r="A663" s="17">
        <v>44973</v>
      </c>
      <c r="B663" t="s">
        <v>160</v>
      </c>
      <c r="C663" t="s">
        <v>159</v>
      </c>
      <c r="D663" t="s">
        <v>969</v>
      </c>
      <c r="E663">
        <v>68</v>
      </c>
      <c r="F663" t="s">
        <v>1043</v>
      </c>
      <c r="G663" t="s">
        <v>725</v>
      </c>
      <c r="H663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663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664" spans="1:9">
      <c r="A664" s="17">
        <v>44973</v>
      </c>
      <c r="B664" t="s">
        <v>298</v>
      </c>
      <c r="C664" t="s">
        <v>348</v>
      </c>
      <c r="D664" t="s">
        <v>986</v>
      </c>
      <c r="E664">
        <v>63</v>
      </c>
      <c r="F664" t="s">
        <v>938</v>
      </c>
      <c r="G664" t="s">
        <v>789</v>
      </c>
      <c r="H664">
        <f>IF(VLOOKUP(Results_Updated[[#This Row],[Away_Team]],Teams_ESPN__2[[Team_Name]:[ABBR]],2,FALSE)=Results_Updated[[#This Row],[Team1]],Results_Updated[[#This Row],[Team1_Score]],Results_Updated[[#This Row],[Team2_Score]])</f>
        <v>63</v>
      </c>
      <c r="I664" t="str">
        <f>IF(VLOOKUP(Results_Updated[[#This Row],[Home_Team]],Teams_ESPN__2[[Team_Name]:[ABBR]],2,FALSE)=Results_Updated[[#This Row],[Team2]],Results_Updated[[#This Row],[Team2_Score]],Results_Updated[[#This Row],[Team1_Score]])</f>
        <v>54</v>
      </c>
    </row>
    <row r="665" spans="1:9">
      <c r="A665" s="17">
        <v>44973</v>
      </c>
      <c r="B665" t="s">
        <v>349</v>
      </c>
      <c r="C665" t="s">
        <v>261</v>
      </c>
      <c r="D665" t="s">
        <v>1082</v>
      </c>
      <c r="E665">
        <v>75</v>
      </c>
      <c r="F665" t="s">
        <v>224</v>
      </c>
      <c r="G665" t="s">
        <v>711</v>
      </c>
      <c r="H665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665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666" spans="1:9">
      <c r="A666" s="17">
        <v>44973</v>
      </c>
      <c r="B666" t="s">
        <v>262</v>
      </c>
      <c r="C666" t="s">
        <v>237</v>
      </c>
      <c r="D666" t="s">
        <v>921</v>
      </c>
      <c r="E666">
        <v>94</v>
      </c>
      <c r="F666" t="s">
        <v>923</v>
      </c>
      <c r="G666" t="s">
        <v>908</v>
      </c>
      <c r="H666" t="str">
        <f>IF(VLOOKUP(Results_Updated[[#This Row],[Away_Team]],Teams_ESPN__2[[Team_Name]:[ABBR]],2,FALSE)=Results_Updated[[#This Row],[Team1]],Results_Updated[[#This Row],[Team1_Score]],Results_Updated[[#This Row],[Team2_Score]])</f>
        <v>86</v>
      </c>
      <c r="I666">
        <f>IF(VLOOKUP(Results_Updated[[#This Row],[Home_Team]],Teams_ESPN__2[[Team_Name]:[ABBR]],2,FALSE)=Results_Updated[[#This Row],[Team2]],Results_Updated[[#This Row],[Team2_Score]],Results_Updated[[#This Row],[Team1_Score]])</f>
        <v>94</v>
      </c>
    </row>
    <row r="667" spans="1:9">
      <c r="A667" s="17">
        <v>44973</v>
      </c>
      <c r="B667" t="s">
        <v>238</v>
      </c>
      <c r="C667" t="s">
        <v>223</v>
      </c>
      <c r="D667" t="s">
        <v>922</v>
      </c>
      <c r="E667">
        <v>58</v>
      </c>
      <c r="F667" t="s">
        <v>980</v>
      </c>
      <c r="G667" t="s">
        <v>703</v>
      </c>
      <c r="H667" t="str">
        <f>IF(VLOOKUP(Results_Updated[[#This Row],[Away_Team]],Teams_ESPN__2[[Team_Name]:[ABBR]],2,FALSE)=Results_Updated[[#This Row],[Team1]],Results_Updated[[#This Row],[Team1_Score]],Results_Updated[[#This Row],[Team2_Score]])</f>
        <v>57</v>
      </c>
      <c r="I667">
        <f>IF(VLOOKUP(Results_Updated[[#This Row],[Home_Team]],Teams_ESPN__2[[Team_Name]:[ABBR]],2,FALSE)=Results_Updated[[#This Row],[Team2]],Results_Updated[[#This Row],[Team2_Score]],Results_Updated[[#This Row],[Team1_Score]])</f>
        <v>58</v>
      </c>
    </row>
    <row r="668" spans="1:9">
      <c r="A668" s="17">
        <v>44973</v>
      </c>
      <c r="B668" t="s">
        <v>166</v>
      </c>
      <c r="C668" t="s">
        <v>28</v>
      </c>
      <c r="D668" t="s">
        <v>1074</v>
      </c>
      <c r="E668">
        <v>76</v>
      </c>
      <c r="F668" t="s">
        <v>1064</v>
      </c>
      <c r="G668" t="s">
        <v>743</v>
      </c>
      <c r="H668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668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669" spans="1:9">
      <c r="A669" s="17">
        <v>44973</v>
      </c>
      <c r="B669" t="s">
        <v>31</v>
      </c>
      <c r="C669" t="s">
        <v>24</v>
      </c>
      <c r="D669" t="s">
        <v>1065</v>
      </c>
      <c r="E669">
        <v>84</v>
      </c>
      <c r="F669" t="s">
        <v>1066</v>
      </c>
      <c r="G669" t="s">
        <v>775</v>
      </c>
      <c r="H669" t="str">
        <f>IF(VLOOKUP(Results_Updated[[#This Row],[Away_Team]],Teams_ESPN__2[[Team_Name]:[ABBR]],2,FALSE)=Results_Updated[[#This Row],[Team1]],Results_Updated[[#This Row],[Team1_Score]],Results_Updated[[#This Row],[Team2_Score]])</f>
        <v>83</v>
      </c>
      <c r="I669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670" spans="1:9">
      <c r="A670" s="17">
        <v>44973</v>
      </c>
      <c r="B670" t="s">
        <v>30</v>
      </c>
      <c r="C670" t="s">
        <v>351</v>
      </c>
      <c r="D670" t="s">
        <v>716</v>
      </c>
      <c r="E670">
        <v>77</v>
      </c>
      <c r="F670" t="s">
        <v>779</v>
      </c>
      <c r="G670" t="s">
        <v>708</v>
      </c>
      <c r="H670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670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671" spans="1:9">
      <c r="A671" s="17">
        <v>44973</v>
      </c>
      <c r="B671" t="s">
        <v>171</v>
      </c>
      <c r="C671" t="s">
        <v>170</v>
      </c>
      <c r="D671" t="s">
        <v>1035</v>
      </c>
      <c r="E671">
        <v>87</v>
      </c>
      <c r="F671" t="s">
        <v>1048</v>
      </c>
      <c r="G671" t="s">
        <v>750</v>
      </c>
      <c r="H671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671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672" spans="1:9">
      <c r="A672" s="17">
        <v>44973</v>
      </c>
      <c r="B672" t="s">
        <v>168</v>
      </c>
      <c r="C672" t="s">
        <v>167</v>
      </c>
      <c r="D672" t="s">
        <v>723</v>
      </c>
      <c r="E672">
        <v>71</v>
      </c>
      <c r="F672" t="s">
        <v>727</v>
      </c>
      <c r="G672" t="s">
        <v>700</v>
      </c>
      <c r="H672" t="str">
        <f>IF(VLOOKUP(Results_Updated[[#This Row],[Away_Team]],Teams_ESPN__2[[Team_Name]:[ABBR]],2,FALSE)=Results_Updated[[#This Row],[Team1]],Results_Updated[[#This Row],[Team1_Score]],Results_Updated[[#This Row],[Team2_Score]])</f>
        <v>56</v>
      </c>
      <c r="I672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673" spans="1:9">
      <c r="A673" s="17">
        <v>44973</v>
      </c>
      <c r="B673" t="s">
        <v>358</v>
      </c>
      <c r="C673" t="s">
        <v>355</v>
      </c>
      <c r="D673" t="s">
        <v>1037</v>
      </c>
      <c r="E673">
        <v>72</v>
      </c>
      <c r="F673" t="s">
        <v>1084</v>
      </c>
      <c r="G673" t="s">
        <v>830</v>
      </c>
      <c r="H673">
        <f>IF(VLOOKUP(Results_Updated[[#This Row],[Away_Team]],Teams_ESPN__2[[Team_Name]:[ABBR]],2,FALSE)=Results_Updated[[#This Row],[Team1]],Results_Updated[[#This Row],[Team1_Score]],Results_Updated[[#This Row],[Team2_Score]])</f>
        <v>72</v>
      </c>
      <c r="I673" t="str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674" spans="1:9">
      <c r="A674" s="17">
        <v>44973</v>
      </c>
      <c r="B674" t="s">
        <v>399</v>
      </c>
      <c r="C674" t="s">
        <v>79</v>
      </c>
      <c r="D674" t="s">
        <v>914</v>
      </c>
      <c r="E674">
        <v>88</v>
      </c>
      <c r="F674" t="s">
        <v>1039</v>
      </c>
      <c r="G674" t="s">
        <v>737</v>
      </c>
      <c r="H674">
        <f>IF(VLOOKUP(Results_Updated[[#This Row],[Away_Team]],Teams_ESPN__2[[Team_Name]:[ABBR]],2,FALSE)=Results_Updated[[#This Row],[Team1]],Results_Updated[[#This Row],[Team1_Score]],Results_Updated[[#This Row],[Team2_Score]])</f>
        <v>88</v>
      </c>
      <c r="I674" t="str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675" spans="1:9">
      <c r="A675" s="17">
        <v>44973</v>
      </c>
      <c r="B675" t="s">
        <v>361</v>
      </c>
      <c r="C675" t="s">
        <v>360</v>
      </c>
      <c r="D675" t="s">
        <v>915</v>
      </c>
      <c r="E675">
        <v>71</v>
      </c>
      <c r="F675" t="s">
        <v>950</v>
      </c>
      <c r="G675" t="s">
        <v>737</v>
      </c>
      <c r="H675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675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676" spans="1:9">
      <c r="A676" s="17">
        <v>44973</v>
      </c>
      <c r="B676" t="s">
        <v>354</v>
      </c>
      <c r="C676" t="s">
        <v>359</v>
      </c>
      <c r="D676" t="s">
        <v>952</v>
      </c>
      <c r="E676">
        <v>73</v>
      </c>
      <c r="F676" t="s">
        <v>949</v>
      </c>
      <c r="G676" t="s">
        <v>1100</v>
      </c>
      <c r="H676" t="str">
        <f>IF(VLOOKUP(Results_Updated[[#This Row],[Away_Team]],Teams_ESPN__2[[Team_Name]:[ABBR]],2,FALSE)=Results_Updated[[#This Row],[Team1]],Results_Updated[[#This Row],[Team1_Score]],Results_Updated[[#This Row],[Team2_Score]])</f>
        <v>43</v>
      </c>
      <c r="I676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677" spans="1:9">
      <c r="A677" s="17">
        <v>44973</v>
      </c>
      <c r="B677" t="s">
        <v>353</v>
      </c>
      <c r="C677" t="s">
        <v>78</v>
      </c>
      <c r="D677" t="s">
        <v>1036</v>
      </c>
      <c r="E677">
        <v>95</v>
      </c>
      <c r="F677" t="s">
        <v>1038</v>
      </c>
      <c r="G677" t="s">
        <v>782</v>
      </c>
      <c r="H677" t="str">
        <f>IF(VLOOKUP(Results_Updated[[#This Row],[Away_Team]],Teams_ESPN__2[[Team_Name]:[ABBR]],2,FALSE)=Results_Updated[[#This Row],[Team1]],Results_Updated[[#This Row],[Team1_Score]],Results_Updated[[#This Row],[Team2_Score]])</f>
        <v>72</v>
      </c>
      <c r="I677">
        <f>IF(VLOOKUP(Results_Updated[[#This Row],[Home_Team]],Teams_ESPN__2[[Team_Name]:[ABBR]],2,FALSE)=Results_Updated[[#This Row],[Team2]],Results_Updated[[#This Row],[Team2_Score]],Results_Updated[[#This Row],[Team1_Score]])</f>
        <v>95</v>
      </c>
    </row>
    <row r="678" spans="1:9">
      <c r="A678" s="17">
        <v>44973</v>
      </c>
      <c r="B678" t="s">
        <v>357</v>
      </c>
      <c r="C678" t="s">
        <v>362</v>
      </c>
      <c r="D678" t="s">
        <v>953</v>
      </c>
      <c r="E678">
        <v>77</v>
      </c>
      <c r="F678" t="s">
        <v>951</v>
      </c>
      <c r="G678" t="s">
        <v>772</v>
      </c>
      <c r="H678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678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679" spans="1:9">
      <c r="A679" s="17">
        <v>44973</v>
      </c>
      <c r="B679" t="s">
        <v>366</v>
      </c>
      <c r="C679" t="s">
        <v>174</v>
      </c>
      <c r="D679" t="s">
        <v>735</v>
      </c>
      <c r="E679">
        <v>88</v>
      </c>
      <c r="F679" t="s">
        <v>730</v>
      </c>
      <c r="G679" t="s">
        <v>839</v>
      </c>
      <c r="H679" t="str">
        <f>IF(VLOOKUP(Results_Updated[[#This Row],[Away_Team]],Teams_ESPN__2[[Team_Name]:[ABBR]],2,FALSE)=Results_Updated[[#This Row],[Team1]],Results_Updated[[#This Row],[Team1_Score]],Results_Updated[[#This Row],[Team2_Score]])</f>
        <v>81</v>
      </c>
      <c r="I679">
        <f>IF(VLOOKUP(Results_Updated[[#This Row],[Home_Team]],Teams_ESPN__2[[Team_Name]:[ABBR]],2,FALSE)=Results_Updated[[#This Row],[Team2]],Results_Updated[[#This Row],[Team2_Score]],Results_Updated[[#This Row],[Team1_Score]])</f>
        <v>88</v>
      </c>
    </row>
    <row r="680" spans="1:9">
      <c r="A680" s="17">
        <v>44973</v>
      </c>
      <c r="B680" t="s">
        <v>363</v>
      </c>
      <c r="C680" t="s">
        <v>375</v>
      </c>
      <c r="D680" t="s">
        <v>1070</v>
      </c>
      <c r="E680">
        <v>76</v>
      </c>
      <c r="F680" t="s">
        <v>736</v>
      </c>
      <c r="G680" t="s">
        <v>717</v>
      </c>
      <c r="H680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680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681" spans="1:9">
      <c r="A681" s="17">
        <v>44973</v>
      </c>
      <c r="B681" t="s">
        <v>193</v>
      </c>
      <c r="C681" t="s">
        <v>115</v>
      </c>
      <c r="D681" t="s">
        <v>733</v>
      </c>
      <c r="E681">
        <v>70</v>
      </c>
      <c r="F681" t="s">
        <v>731</v>
      </c>
      <c r="G681" t="s">
        <v>703</v>
      </c>
      <c r="H681">
        <f>IF(VLOOKUP(Results_Updated[[#This Row],[Away_Team]],Teams_ESPN__2[[Team_Name]:[ABBR]],2,FALSE)=Results_Updated[[#This Row],[Team1]],Results_Updated[[#This Row],[Team1_Score]],Results_Updated[[#This Row],[Team2_Score]])</f>
        <v>70</v>
      </c>
      <c r="I681" t="str">
        <f>IF(VLOOKUP(Results_Updated[[#This Row],[Home_Team]],Teams_ESPN__2[[Team_Name]:[ABBR]],2,FALSE)=Results_Updated[[#This Row],[Team2]],Results_Updated[[#This Row],[Team2_Score]],Results_Updated[[#This Row],[Team1_Score]])</f>
        <v>57</v>
      </c>
    </row>
    <row r="682" spans="1:9">
      <c r="A682" s="17">
        <v>44973</v>
      </c>
      <c r="B682" t="s">
        <v>192</v>
      </c>
      <c r="C682" t="s">
        <v>85</v>
      </c>
      <c r="D682" t="s">
        <v>732</v>
      </c>
      <c r="E682">
        <v>74</v>
      </c>
      <c r="F682" t="s">
        <v>1075</v>
      </c>
      <c r="G682" t="s">
        <v>750</v>
      </c>
      <c r="H682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682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683" spans="1:9">
      <c r="A683" s="17">
        <v>44973</v>
      </c>
      <c r="B683" t="s">
        <v>300</v>
      </c>
      <c r="C683" t="s">
        <v>227</v>
      </c>
      <c r="D683" t="s">
        <v>860</v>
      </c>
      <c r="E683">
        <v>64</v>
      </c>
      <c r="F683" t="s">
        <v>300</v>
      </c>
      <c r="G683" t="s">
        <v>697</v>
      </c>
      <c r="H683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683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684" spans="1:9">
      <c r="A684" s="17">
        <v>44973</v>
      </c>
      <c r="B684" t="s">
        <v>260</v>
      </c>
      <c r="C684" t="s">
        <v>208</v>
      </c>
      <c r="D684" t="s">
        <v>842</v>
      </c>
      <c r="E684">
        <v>67</v>
      </c>
      <c r="F684" t="s">
        <v>895</v>
      </c>
      <c r="G684" t="s">
        <v>720</v>
      </c>
      <c r="H684">
        <f>IF(VLOOKUP(Results_Updated[[#This Row],[Away_Team]],Teams_ESPN__2[[Team_Name]:[ABBR]],2,FALSE)=Results_Updated[[#This Row],[Team1]],Results_Updated[[#This Row],[Team1_Score]],Results_Updated[[#This Row],[Team2_Score]])</f>
        <v>67</v>
      </c>
      <c r="I684" t="str">
        <f>IF(VLOOKUP(Results_Updated[[#This Row],[Home_Team]],Teams_ESPN__2[[Team_Name]:[ABBR]],2,FALSE)=Results_Updated[[#This Row],[Team2]],Results_Updated[[#This Row],[Team2_Score]],Results_Updated[[#This Row],[Team1_Score]])</f>
        <v>59</v>
      </c>
    </row>
    <row r="685" spans="1:9">
      <c r="A685" s="17">
        <v>44973</v>
      </c>
      <c r="B685" t="s">
        <v>66</v>
      </c>
      <c r="C685" t="s">
        <v>367</v>
      </c>
      <c r="D685" t="s">
        <v>66</v>
      </c>
      <c r="E685">
        <v>84</v>
      </c>
      <c r="F685" t="s">
        <v>970</v>
      </c>
      <c r="G685" t="s">
        <v>872</v>
      </c>
      <c r="H685">
        <f>IF(VLOOKUP(Results_Updated[[#This Row],[Away_Team]],Teams_ESPN__2[[Team_Name]:[ABBR]],2,FALSE)=Results_Updated[[#This Row],[Team1]],Results_Updated[[#This Row],[Team1_Score]],Results_Updated[[#This Row],[Team2_Score]])</f>
        <v>84</v>
      </c>
      <c r="I685" t="str">
        <f>IF(VLOOKUP(Results_Updated[[#This Row],[Home_Team]],Teams_ESPN__2[[Team_Name]:[ABBR]],2,FALSE)=Results_Updated[[#This Row],[Team2]],Results_Updated[[#This Row],[Team2_Score]],Results_Updated[[#This Row],[Team1_Score]])</f>
        <v>79</v>
      </c>
    </row>
    <row r="686" spans="1:9">
      <c r="A686" s="17">
        <v>44973</v>
      </c>
      <c r="B686" t="s">
        <v>180</v>
      </c>
      <c r="C686" t="s">
        <v>89</v>
      </c>
      <c r="D686" t="s">
        <v>1006</v>
      </c>
      <c r="E686">
        <v>78</v>
      </c>
      <c r="F686" t="s">
        <v>971</v>
      </c>
      <c r="G686" t="s">
        <v>805</v>
      </c>
      <c r="H686">
        <f>IF(VLOOKUP(Results_Updated[[#This Row],[Away_Team]],Teams_ESPN__2[[Team_Name]:[ABBR]],2,FALSE)=Results_Updated[[#This Row],[Team1]],Results_Updated[[#This Row],[Team1_Score]],Results_Updated[[#This Row],[Team2_Score]])</f>
        <v>78</v>
      </c>
      <c r="I686" t="str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687" spans="1:9">
      <c r="A687" s="17">
        <v>44973</v>
      </c>
      <c r="B687" t="s">
        <v>181</v>
      </c>
      <c r="C687" t="s">
        <v>162</v>
      </c>
      <c r="D687" t="s">
        <v>1028</v>
      </c>
      <c r="E687">
        <v>91</v>
      </c>
      <c r="F687" t="s">
        <v>972</v>
      </c>
      <c r="G687" t="s">
        <v>769</v>
      </c>
      <c r="H687" t="str">
        <f>IF(VLOOKUP(Results_Updated[[#This Row],[Away_Team]],Teams_ESPN__2[[Team_Name]:[ABBR]],2,FALSE)=Results_Updated[[#This Row],[Team1]],Results_Updated[[#This Row],[Team1_Score]],Results_Updated[[#This Row],[Team2_Score]])</f>
        <v>75</v>
      </c>
      <c r="I687">
        <f>IF(VLOOKUP(Results_Updated[[#This Row],[Home_Team]],Teams_ESPN__2[[Team_Name]:[ABBR]],2,FALSE)=Results_Updated[[#This Row],[Team2]],Results_Updated[[#This Row],[Team2_Score]],Results_Updated[[#This Row],[Team1_Score]])</f>
        <v>91</v>
      </c>
    </row>
    <row r="688" spans="1:9">
      <c r="A688" s="17">
        <v>44973</v>
      </c>
      <c r="B688" t="s">
        <v>29</v>
      </c>
      <c r="C688" t="s">
        <v>368</v>
      </c>
      <c r="D688" t="s">
        <v>1079</v>
      </c>
      <c r="E688">
        <v>85</v>
      </c>
      <c r="F688" t="s">
        <v>1073</v>
      </c>
      <c r="G688" t="s">
        <v>789</v>
      </c>
      <c r="H688" t="str">
        <f>IF(VLOOKUP(Results_Updated[[#This Row],[Away_Team]],Teams_ESPN__2[[Team_Name]:[ABBR]],2,FALSE)=Results_Updated[[#This Row],[Team1]],Results_Updated[[#This Row],[Team1_Score]],Results_Updated[[#This Row],[Team2_Score]])</f>
        <v>54</v>
      </c>
      <c r="I688">
        <f>IF(VLOOKUP(Results_Updated[[#This Row],[Home_Team]],Teams_ESPN__2[[Team_Name]:[ABBR]],2,FALSE)=Results_Updated[[#This Row],[Team2]],Results_Updated[[#This Row],[Team2_Score]],Results_Updated[[#This Row],[Team1_Score]])</f>
        <v>85</v>
      </c>
    </row>
    <row r="689" spans="1:9">
      <c r="A689" s="17">
        <v>44973</v>
      </c>
      <c r="B689" t="s">
        <v>109</v>
      </c>
      <c r="C689" t="s">
        <v>111</v>
      </c>
      <c r="D689" t="s">
        <v>1078</v>
      </c>
      <c r="E689">
        <v>84</v>
      </c>
      <c r="F689" t="s">
        <v>1071</v>
      </c>
      <c r="G689" t="s">
        <v>743</v>
      </c>
      <c r="H689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689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690" spans="1:9">
      <c r="A690" s="17">
        <v>44973</v>
      </c>
      <c r="B690" t="s">
        <v>400</v>
      </c>
      <c r="C690" t="s">
        <v>371</v>
      </c>
      <c r="D690" t="s">
        <v>958</v>
      </c>
      <c r="E690">
        <v>73</v>
      </c>
      <c r="F690" t="s">
        <v>946</v>
      </c>
      <c r="G690" t="s">
        <v>740</v>
      </c>
      <c r="H690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690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691" spans="1:9">
      <c r="A691" s="17">
        <v>44973</v>
      </c>
      <c r="B691" t="s">
        <v>401</v>
      </c>
      <c r="C691" t="s">
        <v>370</v>
      </c>
      <c r="D691" t="s">
        <v>944</v>
      </c>
      <c r="E691">
        <v>69</v>
      </c>
      <c r="F691" t="s">
        <v>1047</v>
      </c>
      <c r="G691" t="s">
        <v>750</v>
      </c>
      <c r="H691">
        <f>IF(VLOOKUP(Results_Updated[[#This Row],[Away_Team]],Teams_ESPN__2[[Team_Name]:[ABBR]],2,FALSE)=Results_Updated[[#This Row],[Team1]],Results_Updated[[#This Row],[Team1_Score]],Results_Updated[[#This Row],[Team2_Score]])</f>
        <v>69</v>
      </c>
      <c r="I691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692" spans="1:9">
      <c r="A692" s="17">
        <v>44973</v>
      </c>
      <c r="B692" t="s">
        <v>352</v>
      </c>
      <c r="C692" t="s">
        <v>369</v>
      </c>
      <c r="D692" t="s">
        <v>1004</v>
      </c>
      <c r="E692">
        <v>80</v>
      </c>
      <c r="F692" t="s">
        <v>1046</v>
      </c>
      <c r="G692" t="s">
        <v>782</v>
      </c>
      <c r="H692" t="str">
        <f>IF(VLOOKUP(Results_Updated[[#This Row],[Away_Team]],Teams_ESPN__2[[Team_Name]:[ABBR]],2,FALSE)=Results_Updated[[#This Row],[Team1]],Results_Updated[[#This Row],[Team1_Score]],Results_Updated[[#This Row],[Team2_Score]])</f>
        <v>72</v>
      </c>
      <c r="I692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693" spans="1:9">
      <c r="A693" s="17">
        <v>44973</v>
      </c>
      <c r="B693" t="s">
        <v>93</v>
      </c>
      <c r="C693" t="s">
        <v>372</v>
      </c>
      <c r="D693" t="s">
        <v>989</v>
      </c>
      <c r="E693">
        <v>78</v>
      </c>
      <c r="F693" t="s">
        <v>993</v>
      </c>
      <c r="G693" t="s">
        <v>725</v>
      </c>
      <c r="H693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693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694" spans="1:9">
      <c r="A694" s="17">
        <v>44973</v>
      </c>
      <c r="B694" t="s">
        <v>364</v>
      </c>
      <c r="C694" t="s">
        <v>86</v>
      </c>
      <c r="D694" t="s">
        <v>1068</v>
      </c>
      <c r="E694">
        <v>60</v>
      </c>
      <c r="F694" t="s">
        <v>1069</v>
      </c>
      <c r="G694" t="s">
        <v>700</v>
      </c>
      <c r="H694">
        <f>IF(VLOOKUP(Results_Updated[[#This Row],[Away_Team]],Teams_ESPN__2[[Team_Name]:[ABBR]],2,FALSE)=Results_Updated[[#This Row],[Team1]],Results_Updated[[#This Row],[Team1_Score]],Results_Updated[[#This Row],[Team2_Score]])</f>
        <v>60</v>
      </c>
      <c r="I694" t="str">
        <f>IF(VLOOKUP(Results_Updated[[#This Row],[Home_Team]],Teams_ESPN__2[[Team_Name]:[ABBR]],2,FALSE)=Results_Updated[[#This Row],[Team2]],Results_Updated[[#This Row],[Team2_Score]],Results_Updated[[#This Row],[Team1_Score]])</f>
        <v>56</v>
      </c>
    </row>
    <row r="695" spans="1:9">
      <c r="A695" s="17">
        <v>44973</v>
      </c>
      <c r="B695" t="s">
        <v>373</v>
      </c>
      <c r="C695" t="s">
        <v>116</v>
      </c>
      <c r="D695" t="s">
        <v>804</v>
      </c>
      <c r="E695">
        <v>114</v>
      </c>
      <c r="F695" t="s">
        <v>738</v>
      </c>
      <c r="G695" t="s">
        <v>1108</v>
      </c>
      <c r="H695">
        <f>IF(VLOOKUP(Results_Updated[[#This Row],[Away_Team]],Teams_ESPN__2[[Team_Name]:[ABBR]],2,FALSE)=Results_Updated[[#This Row],[Team1]],Results_Updated[[#This Row],[Team1_Score]],Results_Updated[[#This Row],[Team2_Score]])</f>
        <v>114</v>
      </c>
      <c r="I695" t="str">
        <f>IF(VLOOKUP(Results_Updated[[#This Row],[Home_Team]],Teams_ESPN__2[[Team_Name]:[ABBR]],2,FALSE)=Results_Updated[[#This Row],[Team2]],Results_Updated[[#This Row],[Team2_Score]],Results_Updated[[#This Row],[Team1_Score]])</f>
        <v>111</v>
      </c>
    </row>
    <row r="696" spans="1:9">
      <c r="A696" s="17">
        <v>44973</v>
      </c>
      <c r="B696" t="s">
        <v>161</v>
      </c>
      <c r="C696" t="s">
        <v>90</v>
      </c>
      <c r="D696" t="s">
        <v>985</v>
      </c>
      <c r="E696">
        <v>78</v>
      </c>
      <c r="F696" t="s">
        <v>1001</v>
      </c>
      <c r="G696" t="s">
        <v>746</v>
      </c>
      <c r="H696" t="str">
        <f>IF(VLOOKUP(Results_Updated[[#This Row],[Away_Team]],Teams_ESPN__2[[Team_Name]:[ABBR]],2,FALSE)=Results_Updated[[#This Row],[Team1]],Results_Updated[[#This Row],[Team1_Score]],Results_Updated[[#This Row],[Team2_Score]])</f>
        <v>76</v>
      </c>
      <c r="I696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697" spans="1:9">
      <c r="A697" s="17">
        <v>44973</v>
      </c>
      <c r="B697" t="s">
        <v>110</v>
      </c>
      <c r="C697" t="s">
        <v>25</v>
      </c>
      <c r="D697" t="s">
        <v>1072</v>
      </c>
      <c r="E697">
        <v>67</v>
      </c>
      <c r="F697" t="s">
        <v>715</v>
      </c>
      <c r="G697" t="s">
        <v>772</v>
      </c>
      <c r="H697">
        <f>IF(VLOOKUP(Results_Updated[[#This Row],[Away_Team]],Teams_ESPN__2[[Team_Name]:[ABBR]],2,FALSE)=Results_Updated[[#This Row],[Team1]],Results_Updated[[#This Row],[Team1_Score]],Results_Updated[[#This Row],[Team2_Score]])</f>
        <v>67</v>
      </c>
      <c r="I697" t="str">
        <f>IF(VLOOKUP(Results_Updated[[#This Row],[Home_Team]],Teams_ESPN__2[[Team_Name]:[ABBR]],2,FALSE)=Results_Updated[[#This Row],[Team2]],Results_Updated[[#This Row],[Team2_Score]],Results_Updated[[#This Row],[Team1_Score]])</f>
        <v>62</v>
      </c>
    </row>
    <row r="698" spans="1:9">
      <c r="A698" s="17">
        <v>44973</v>
      </c>
      <c r="B698" t="s">
        <v>91</v>
      </c>
      <c r="C698" t="s">
        <v>96</v>
      </c>
      <c r="D698" t="s">
        <v>990</v>
      </c>
      <c r="E698">
        <v>82</v>
      </c>
      <c r="F698" t="s">
        <v>995</v>
      </c>
      <c r="G698" t="s">
        <v>839</v>
      </c>
      <c r="H698">
        <f>IF(VLOOKUP(Results_Updated[[#This Row],[Away_Team]],Teams_ESPN__2[[Team_Name]:[ABBR]],2,FALSE)=Results_Updated[[#This Row],[Team1]],Results_Updated[[#This Row],[Team1_Score]],Results_Updated[[#This Row],[Team2_Score]])</f>
        <v>82</v>
      </c>
      <c r="I698" t="str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699" spans="1:9">
      <c r="A699" s="17">
        <v>44973</v>
      </c>
      <c r="B699" t="s">
        <v>68</v>
      </c>
      <c r="C699" t="s">
        <v>197</v>
      </c>
      <c r="D699" t="s">
        <v>68</v>
      </c>
      <c r="E699">
        <v>79</v>
      </c>
      <c r="F699" t="s">
        <v>197</v>
      </c>
      <c r="G699" t="s">
        <v>737</v>
      </c>
      <c r="H699">
        <f>IF(VLOOKUP(Results_Updated[[#This Row],[Away_Team]],Teams_ESPN__2[[Team_Name]:[ABBR]],2,FALSE)=Results_Updated[[#This Row],[Team1]],Results_Updated[[#This Row],[Team1_Score]],Results_Updated[[#This Row],[Team2_Score]])</f>
        <v>79</v>
      </c>
      <c r="I699" t="str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700" spans="1:9">
      <c r="A700" s="17">
        <v>44973</v>
      </c>
      <c r="B700" t="s">
        <v>106</v>
      </c>
      <c r="C700" t="s">
        <v>87</v>
      </c>
      <c r="D700" t="s">
        <v>1027</v>
      </c>
      <c r="E700">
        <v>84</v>
      </c>
      <c r="F700" t="s">
        <v>1002</v>
      </c>
      <c r="G700" t="s">
        <v>814</v>
      </c>
      <c r="H700">
        <f>IF(VLOOKUP(Results_Updated[[#This Row],[Away_Team]],Teams_ESPN__2[[Team_Name]:[ABBR]],2,FALSE)=Results_Updated[[#This Row],[Team1]],Results_Updated[[#This Row],[Team1_Score]],Results_Updated[[#This Row],[Team2_Score]])</f>
        <v>84</v>
      </c>
      <c r="I700" t="str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701" spans="1:9">
      <c r="A701" s="17">
        <v>44973</v>
      </c>
      <c r="B701" t="s">
        <v>88</v>
      </c>
      <c r="C701" t="s">
        <v>105</v>
      </c>
      <c r="D701" t="s">
        <v>1007</v>
      </c>
      <c r="E701">
        <v>81</v>
      </c>
      <c r="F701" t="s">
        <v>984</v>
      </c>
      <c r="G701" t="s">
        <v>746</v>
      </c>
      <c r="H701" t="str">
        <f>IF(VLOOKUP(Results_Updated[[#This Row],[Away_Team]],Teams_ESPN__2[[Team_Name]:[ABBR]],2,FALSE)=Results_Updated[[#This Row],[Team1]],Results_Updated[[#This Row],[Team1_Score]],Results_Updated[[#This Row],[Team2_Score]])</f>
        <v>76</v>
      </c>
      <c r="I701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702" spans="1:9">
      <c r="A702" s="17">
        <v>44973</v>
      </c>
      <c r="B702" t="s">
        <v>268</v>
      </c>
      <c r="C702" t="s">
        <v>346</v>
      </c>
      <c r="D702" t="s">
        <v>706</v>
      </c>
      <c r="E702">
        <v>92</v>
      </c>
      <c r="F702" t="s">
        <v>847</v>
      </c>
      <c r="G702" t="s">
        <v>769</v>
      </c>
      <c r="H702" t="str">
        <f>IF(VLOOKUP(Results_Updated[[#This Row],[Away_Team]],Teams_ESPN__2[[Team_Name]:[ABBR]],2,FALSE)=Results_Updated[[#This Row],[Team1]],Results_Updated[[#This Row],[Team1_Score]],Results_Updated[[#This Row],[Team2_Score]])</f>
        <v>75</v>
      </c>
      <c r="I702">
        <f>IF(VLOOKUP(Results_Updated[[#This Row],[Home_Team]],Teams_ESPN__2[[Team_Name]:[ABBR]],2,FALSE)=Results_Updated[[#This Row],[Team2]],Results_Updated[[#This Row],[Team2_Score]],Results_Updated[[#This Row],[Team1_Score]])</f>
        <v>92</v>
      </c>
    </row>
    <row r="703" spans="1:9">
      <c r="A703" s="17">
        <v>44973</v>
      </c>
      <c r="B703" t="s">
        <v>184</v>
      </c>
      <c r="C703" t="s">
        <v>186</v>
      </c>
      <c r="D703" t="s">
        <v>1052</v>
      </c>
      <c r="E703">
        <v>81</v>
      </c>
      <c r="F703" t="s">
        <v>186</v>
      </c>
      <c r="G703" t="s">
        <v>805</v>
      </c>
      <c r="H703">
        <f>IF(VLOOKUP(Results_Updated[[#This Row],[Away_Team]],Teams_ESPN__2[[Team_Name]:[ABBR]],2,FALSE)=Results_Updated[[#This Row],[Team1]],Results_Updated[[#This Row],[Team1_Score]],Results_Updated[[#This Row],[Team2_Score]])</f>
        <v>81</v>
      </c>
      <c r="I703" t="str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704" spans="1:9">
      <c r="A704" s="17">
        <v>44973</v>
      </c>
      <c r="B704" t="s">
        <v>36</v>
      </c>
      <c r="C704" t="s">
        <v>35</v>
      </c>
      <c r="D704" t="s">
        <v>959</v>
      </c>
      <c r="E704">
        <v>80</v>
      </c>
      <c r="F704" t="s">
        <v>1003</v>
      </c>
      <c r="G704" t="s">
        <v>769</v>
      </c>
      <c r="H704">
        <f>IF(VLOOKUP(Results_Updated[[#This Row],[Away_Team]],Teams_ESPN__2[[Team_Name]:[ABBR]],2,FALSE)=Results_Updated[[#This Row],[Team1]],Results_Updated[[#This Row],[Team1_Score]],Results_Updated[[#This Row],[Team2_Score]])</f>
        <v>80</v>
      </c>
      <c r="I704" t="str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705" spans="1:9">
      <c r="A705" s="17">
        <v>44973</v>
      </c>
      <c r="B705" t="s">
        <v>92</v>
      </c>
      <c r="C705" t="s">
        <v>94</v>
      </c>
      <c r="D705" t="s">
        <v>964</v>
      </c>
      <c r="E705">
        <v>90</v>
      </c>
      <c r="F705" t="s">
        <v>988</v>
      </c>
      <c r="G705" t="s">
        <v>900</v>
      </c>
      <c r="H705" t="str">
        <f>IF(VLOOKUP(Results_Updated[[#This Row],[Away_Team]],Teams_ESPN__2[[Team_Name]:[ABBR]],2,FALSE)=Results_Updated[[#This Row],[Team1]],Results_Updated[[#This Row],[Team1_Score]],Results_Updated[[#This Row],[Team2_Score]])</f>
        <v>84</v>
      </c>
      <c r="I705">
        <f>IF(VLOOKUP(Results_Updated[[#This Row],[Home_Team]],Teams_ESPN__2[[Team_Name]:[ABBR]],2,FALSE)=Results_Updated[[#This Row],[Team2]],Results_Updated[[#This Row],[Team2_Score]],Results_Updated[[#This Row],[Team1_Score]])</f>
        <v>90</v>
      </c>
    </row>
    <row r="706" spans="1:9">
      <c r="A706" s="17">
        <v>44973</v>
      </c>
      <c r="B706" t="s">
        <v>95</v>
      </c>
      <c r="C706" t="s">
        <v>97</v>
      </c>
      <c r="D706" t="s">
        <v>963</v>
      </c>
      <c r="E706">
        <v>74</v>
      </c>
      <c r="F706" t="s">
        <v>991</v>
      </c>
      <c r="G706" t="s">
        <v>725</v>
      </c>
      <c r="H706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706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707" spans="1:9">
      <c r="A707" s="17">
        <v>44973</v>
      </c>
      <c r="B707" t="s">
        <v>98</v>
      </c>
      <c r="C707" t="s">
        <v>113</v>
      </c>
      <c r="D707" t="s">
        <v>992</v>
      </c>
      <c r="E707">
        <v>77</v>
      </c>
      <c r="F707" t="s">
        <v>994</v>
      </c>
      <c r="G707" t="s">
        <v>708</v>
      </c>
      <c r="H707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707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708" spans="1:9">
      <c r="A708" s="17">
        <v>44973</v>
      </c>
      <c r="B708" t="s">
        <v>191</v>
      </c>
      <c r="C708" t="s">
        <v>190</v>
      </c>
      <c r="D708" t="s">
        <v>832</v>
      </c>
      <c r="E708">
        <v>84</v>
      </c>
      <c r="F708" t="s">
        <v>824</v>
      </c>
      <c r="G708" t="s">
        <v>912</v>
      </c>
      <c r="H708" t="str">
        <f>IF(VLOOKUP(Results_Updated[[#This Row],[Away_Team]],Teams_ESPN__2[[Team_Name]:[ABBR]],2,FALSE)=Results_Updated[[#This Row],[Team1]],Results_Updated[[#This Row],[Team1_Score]],Results_Updated[[#This Row],[Team2_Score]])</f>
        <v>82</v>
      </c>
      <c r="I708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709" spans="1:9">
      <c r="A709" s="17">
        <v>44973</v>
      </c>
      <c r="B709" t="s">
        <v>84</v>
      </c>
      <c r="C709" t="s">
        <v>83</v>
      </c>
      <c r="D709" t="s">
        <v>834</v>
      </c>
      <c r="E709">
        <v>72</v>
      </c>
      <c r="F709" t="s">
        <v>822</v>
      </c>
      <c r="G709" t="s">
        <v>803</v>
      </c>
      <c r="H709" t="str">
        <f>IF(VLOOKUP(Results_Updated[[#This Row],[Away_Team]],Teams_ESPN__2[[Team_Name]:[ABBR]],2,FALSE)=Results_Updated[[#This Row],[Team1]],Results_Updated[[#This Row],[Team1_Score]],Results_Updated[[#This Row],[Team2_Score]])</f>
        <v>55</v>
      </c>
      <c r="I709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710" spans="1:9">
      <c r="A710" s="17">
        <v>44973</v>
      </c>
      <c r="B710" t="s">
        <v>256</v>
      </c>
      <c r="C710" t="s">
        <v>207</v>
      </c>
      <c r="D710" t="s">
        <v>207</v>
      </c>
      <c r="E710">
        <v>97</v>
      </c>
      <c r="F710" t="s">
        <v>999</v>
      </c>
      <c r="G710" t="s">
        <v>711</v>
      </c>
      <c r="H710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710">
        <f>IF(VLOOKUP(Results_Updated[[#This Row],[Home_Team]],Teams_ESPN__2[[Team_Name]:[ABBR]],2,FALSE)=Results_Updated[[#This Row],[Team2]],Results_Updated[[#This Row],[Team2_Score]],Results_Updated[[#This Row],[Team1_Score]])</f>
        <v>97</v>
      </c>
    </row>
    <row r="711" spans="1:9">
      <c r="A711" s="17">
        <v>44973</v>
      </c>
      <c r="B711" t="s">
        <v>202</v>
      </c>
      <c r="C711" t="s">
        <v>201</v>
      </c>
      <c r="D711" t="s">
        <v>821</v>
      </c>
      <c r="E711">
        <v>52</v>
      </c>
      <c r="F711" t="s">
        <v>840</v>
      </c>
      <c r="G711" t="s">
        <v>884</v>
      </c>
      <c r="H711">
        <f>IF(VLOOKUP(Results_Updated[[#This Row],[Away_Team]],Teams_ESPN__2[[Team_Name]:[ABBR]],2,FALSE)=Results_Updated[[#This Row],[Team1]],Results_Updated[[#This Row],[Team1_Score]],Results_Updated[[#This Row],[Team2_Score]])</f>
        <v>52</v>
      </c>
      <c r="I711" t="str">
        <f>IF(VLOOKUP(Results_Updated[[#This Row],[Home_Team]],Teams_ESPN__2[[Team_Name]:[ABBR]],2,FALSE)=Results_Updated[[#This Row],[Team2]],Results_Updated[[#This Row],[Team2_Score]],Results_Updated[[#This Row],[Team1_Score]])</f>
        <v>49</v>
      </c>
    </row>
    <row r="712" spans="1:9">
      <c r="A712" s="17">
        <v>44973</v>
      </c>
      <c r="B712" t="s">
        <v>189</v>
      </c>
      <c r="C712" t="s">
        <v>188</v>
      </c>
      <c r="D712" t="s">
        <v>841</v>
      </c>
      <c r="E712">
        <v>79</v>
      </c>
      <c r="F712" t="s">
        <v>825</v>
      </c>
      <c r="G712" t="s">
        <v>740</v>
      </c>
      <c r="H712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712">
        <f>IF(VLOOKUP(Results_Updated[[#This Row],[Home_Team]],Teams_ESPN__2[[Team_Name]:[ABBR]],2,FALSE)=Results_Updated[[#This Row],[Team2]],Results_Updated[[#This Row],[Team2_Score]],Results_Updated[[#This Row],[Team1_Score]])</f>
        <v>79</v>
      </c>
    </row>
    <row r="713" spans="1:9">
      <c r="A713" s="17">
        <v>44973</v>
      </c>
      <c r="B713" t="s">
        <v>255</v>
      </c>
      <c r="C713" t="s">
        <v>259</v>
      </c>
      <c r="D713" t="s">
        <v>998</v>
      </c>
      <c r="E713">
        <v>80</v>
      </c>
      <c r="F713" t="s">
        <v>1051</v>
      </c>
      <c r="G713" t="s">
        <v>772</v>
      </c>
      <c r="H713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713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714" spans="1:9">
      <c r="A714" s="17">
        <v>44973</v>
      </c>
      <c r="B714" t="s">
        <v>187</v>
      </c>
      <c r="C714" t="s">
        <v>206</v>
      </c>
      <c r="D714" t="s">
        <v>1054</v>
      </c>
      <c r="E714">
        <v>76</v>
      </c>
      <c r="F714" t="s">
        <v>1033</v>
      </c>
      <c r="G714" t="s">
        <v>708</v>
      </c>
      <c r="H714">
        <f>IF(VLOOKUP(Results_Updated[[#This Row],[Away_Team]],Teams_ESPN__2[[Team_Name]:[ABBR]],2,FALSE)=Results_Updated[[#This Row],[Team1]],Results_Updated[[#This Row],[Team1_Score]],Results_Updated[[#This Row],[Team2_Score]])</f>
        <v>76</v>
      </c>
      <c r="I714" t="str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715" spans="1:9">
      <c r="A715" s="17">
        <v>44968</v>
      </c>
      <c r="B715" t="s">
        <v>121</v>
      </c>
      <c r="C715" t="s">
        <v>38</v>
      </c>
      <c r="D715" t="s">
        <v>893</v>
      </c>
      <c r="E715">
        <v>77</v>
      </c>
      <c r="F715" t="s">
        <v>974</v>
      </c>
      <c r="G715" t="s">
        <v>717</v>
      </c>
      <c r="H715">
        <f>IF(VLOOKUP(Results_Updated[[#This Row],[Away_Team]],Teams_ESPN__2[[Team_Name]:[ABBR]],2,FALSE)=Results_Updated[[#This Row],[Team1]],Results_Updated[[#This Row],[Team1_Score]],Results_Updated[[#This Row],[Team2_Score]])</f>
        <v>77</v>
      </c>
      <c r="I715" t="str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716" spans="1:9">
      <c r="A716" s="17">
        <v>44968</v>
      </c>
      <c r="B716" t="s">
        <v>402</v>
      </c>
      <c r="C716" t="s">
        <v>218</v>
      </c>
      <c r="D716" t="s">
        <v>885</v>
      </c>
      <c r="E716">
        <v>88</v>
      </c>
      <c r="F716" t="s">
        <v>896</v>
      </c>
      <c r="G716" t="s">
        <v>872</v>
      </c>
      <c r="H716" t="str">
        <f>IF(VLOOKUP(Results_Updated[[#This Row],[Away_Team]],Teams_ESPN__2[[Team_Name]:[ABBR]],2,FALSE)=Results_Updated[[#This Row],[Team1]],Results_Updated[[#This Row],[Team1_Score]],Results_Updated[[#This Row],[Team2_Score]])</f>
        <v>79</v>
      </c>
      <c r="I716">
        <f>IF(VLOOKUP(Results_Updated[[#This Row],[Home_Team]],Teams_ESPN__2[[Team_Name]:[ABBR]],2,FALSE)=Results_Updated[[#This Row],[Team2]],Results_Updated[[#This Row],[Team2_Score]],Results_Updated[[#This Row],[Team1_Score]])</f>
        <v>88</v>
      </c>
    </row>
    <row r="717" spans="1:9">
      <c r="A717" s="17">
        <v>44968</v>
      </c>
      <c r="B717" t="s">
        <v>124</v>
      </c>
      <c r="C717" t="s">
        <v>123</v>
      </c>
      <c r="D717" t="s">
        <v>898</v>
      </c>
      <c r="E717">
        <v>94</v>
      </c>
      <c r="F717" t="s">
        <v>826</v>
      </c>
      <c r="G717" t="s">
        <v>711</v>
      </c>
      <c r="H717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717">
        <f>IF(VLOOKUP(Results_Updated[[#This Row],[Home_Team]],Teams_ESPN__2[[Team_Name]:[ABBR]],2,FALSE)=Results_Updated[[#This Row],[Team2]],Results_Updated[[#This Row],[Team2_Score]],Results_Updated[[#This Row],[Team1_Score]])</f>
        <v>94</v>
      </c>
    </row>
    <row r="718" spans="1:9">
      <c r="A718" s="17">
        <v>44968</v>
      </c>
      <c r="B718" t="s">
        <v>122</v>
      </c>
      <c r="C718" t="s">
        <v>42</v>
      </c>
      <c r="D718" t="s">
        <v>919</v>
      </c>
      <c r="E718">
        <v>86</v>
      </c>
      <c r="F718" t="s">
        <v>701</v>
      </c>
      <c r="G718" t="s">
        <v>1013</v>
      </c>
      <c r="H718">
        <f>IF(VLOOKUP(Results_Updated[[#This Row],[Away_Team]],Teams_ESPN__2[[Team_Name]:[ABBR]],2,FALSE)=Results_Updated[[#This Row],[Team1]],Results_Updated[[#This Row],[Team1_Score]],Results_Updated[[#This Row],[Team2_Score]])</f>
        <v>86</v>
      </c>
      <c r="I718" t="str">
        <f>IF(VLOOKUP(Results_Updated[[#This Row],[Home_Team]],Teams_ESPN__2[[Team_Name]:[ABBR]],2,FALSE)=Results_Updated[[#This Row],[Team2]],Results_Updated[[#This Row],[Team2_Score]],Results_Updated[[#This Row],[Team1_Score]])</f>
        <v>85</v>
      </c>
    </row>
    <row r="719" spans="1:9">
      <c r="A719" s="17">
        <v>44968</v>
      </c>
      <c r="B719" t="s">
        <v>374</v>
      </c>
      <c r="C719" t="s">
        <v>217</v>
      </c>
      <c r="D719" t="s">
        <v>374</v>
      </c>
      <c r="E719">
        <v>70</v>
      </c>
      <c r="F719" t="s">
        <v>1050</v>
      </c>
      <c r="G719" t="s">
        <v>697</v>
      </c>
      <c r="H719">
        <f>IF(VLOOKUP(Results_Updated[[#This Row],[Away_Team]],Teams_ESPN__2[[Team_Name]:[ABBR]],2,FALSE)=Results_Updated[[#This Row],[Team1]],Results_Updated[[#This Row],[Team1_Score]],Results_Updated[[#This Row],[Team2_Score]])</f>
        <v>70</v>
      </c>
      <c r="I719" t="str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720" spans="1:9">
      <c r="A720" s="17">
        <v>44968</v>
      </c>
      <c r="B720" t="s">
        <v>21</v>
      </c>
      <c r="C720" t="s">
        <v>406</v>
      </c>
      <c r="D720" t="s">
        <v>704</v>
      </c>
      <c r="E720">
        <v>69</v>
      </c>
      <c r="F720" t="s">
        <v>741</v>
      </c>
      <c r="G720" t="s">
        <v>772</v>
      </c>
      <c r="H720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720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721" spans="1:9">
      <c r="A721" s="17">
        <v>44968</v>
      </c>
      <c r="B721" t="s">
        <v>404</v>
      </c>
      <c r="C721" t="s">
        <v>48</v>
      </c>
      <c r="D721" t="s">
        <v>695</v>
      </c>
      <c r="E721">
        <v>78</v>
      </c>
      <c r="F721" t="s">
        <v>910</v>
      </c>
      <c r="G721" t="s">
        <v>803</v>
      </c>
      <c r="H721">
        <f>IF(VLOOKUP(Results_Updated[[#This Row],[Away_Team]],Teams_ESPN__2[[Team_Name]:[ABBR]],2,FALSE)=Results_Updated[[#This Row],[Team1]],Results_Updated[[#This Row],[Team1_Score]],Results_Updated[[#This Row],[Team2_Score]])</f>
        <v>78</v>
      </c>
      <c r="I721" t="str">
        <f>IF(VLOOKUP(Results_Updated[[#This Row],[Home_Team]],Teams_ESPN__2[[Team_Name]:[ABBR]],2,FALSE)=Results_Updated[[#This Row],[Team2]],Results_Updated[[#This Row],[Team2_Score]],Results_Updated[[#This Row],[Team1_Score]])</f>
        <v>55</v>
      </c>
    </row>
    <row r="722" spans="1:9">
      <c r="A722" s="17">
        <v>44968</v>
      </c>
      <c r="B722" t="s">
        <v>45</v>
      </c>
      <c r="C722" t="s">
        <v>267</v>
      </c>
      <c r="D722" t="s">
        <v>698</v>
      </c>
      <c r="E722">
        <v>89</v>
      </c>
      <c r="F722" t="s">
        <v>844</v>
      </c>
      <c r="G722" t="s">
        <v>769</v>
      </c>
      <c r="H722">
        <f>IF(VLOOKUP(Results_Updated[[#This Row],[Away_Team]],Teams_ESPN__2[[Team_Name]:[ABBR]],2,FALSE)=Results_Updated[[#This Row],[Team1]],Results_Updated[[#This Row],[Team1_Score]],Results_Updated[[#This Row],[Team2_Score]])</f>
        <v>89</v>
      </c>
      <c r="I722" t="str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723" spans="1:9">
      <c r="A723" s="17">
        <v>44968</v>
      </c>
      <c r="B723" t="s">
        <v>288</v>
      </c>
      <c r="C723" t="s">
        <v>287</v>
      </c>
      <c r="D723" t="s">
        <v>801</v>
      </c>
      <c r="E723">
        <v>64</v>
      </c>
      <c r="F723" t="s">
        <v>827</v>
      </c>
      <c r="G723" t="s">
        <v>700</v>
      </c>
      <c r="H723">
        <f>IF(VLOOKUP(Results_Updated[[#This Row],[Away_Team]],Teams_ESPN__2[[Team_Name]:[ABBR]],2,FALSE)=Results_Updated[[#This Row],[Team1]],Results_Updated[[#This Row],[Team1_Score]],Results_Updated[[#This Row],[Team2_Score]])</f>
        <v>64</v>
      </c>
      <c r="I723" t="str">
        <f>IF(VLOOKUP(Results_Updated[[#This Row],[Home_Team]],Teams_ESPN__2[[Team_Name]:[ABBR]],2,FALSE)=Results_Updated[[#This Row],[Team2]],Results_Updated[[#This Row],[Team2_Score]],Results_Updated[[#This Row],[Team1_Score]])</f>
        <v>56</v>
      </c>
    </row>
    <row r="724" spans="1:9">
      <c r="A724" s="17">
        <v>44968</v>
      </c>
      <c r="B724" t="s">
        <v>286</v>
      </c>
      <c r="C724" t="s">
        <v>305</v>
      </c>
      <c r="D724" t="s">
        <v>696</v>
      </c>
      <c r="E724">
        <v>71</v>
      </c>
      <c r="F724" t="s">
        <v>904</v>
      </c>
      <c r="G724" t="s">
        <v>697</v>
      </c>
      <c r="H724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724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725" spans="1:9">
      <c r="A725" s="17">
        <v>44968</v>
      </c>
      <c r="B725" t="s">
        <v>47</v>
      </c>
      <c r="C725" t="s">
        <v>281</v>
      </c>
      <c r="D725" t="s">
        <v>800</v>
      </c>
      <c r="E725">
        <v>72</v>
      </c>
      <c r="F725" t="s">
        <v>281</v>
      </c>
      <c r="G725" t="s">
        <v>708</v>
      </c>
      <c r="H725">
        <f>IF(VLOOKUP(Results_Updated[[#This Row],[Away_Team]],Teams_ESPN__2[[Team_Name]:[ABBR]],2,FALSE)=Results_Updated[[#This Row],[Team1]],Results_Updated[[#This Row],[Team1_Score]],Results_Updated[[#This Row],[Team2_Score]])</f>
        <v>72</v>
      </c>
      <c r="I725" t="str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726" spans="1:9">
      <c r="A726" s="17">
        <v>44968</v>
      </c>
      <c r="B726" t="s">
        <v>185</v>
      </c>
      <c r="C726" t="s">
        <v>142</v>
      </c>
      <c r="D726" t="s">
        <v>902</v>
      </c>
      <c r="E726">
        <v>81</v>
      </c>
      <c r="F726" t="s">
        <v>1034</v>
      </c>
      <c r="G726" t="s">
        <v>725</v>
      </c>
      <c r="H726">
        <f>IF(VLOOKUP(Results_Updated[[#This Row],[Away_Team]],Teams_ESPN__2[[Team_Name]:[ABBR]],2,FALSE)=Results_Updated[[#This Row],[Team1]],Results_Updated[[#This Row],[Team1_Score]],Results_Updated[[#This Row],[Team2_Score]])</f>
        <v>81</v>
      </c>
      <c r="I726" t="str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727" spans="1:9">
      <c r="A727" s="17">
        <v>44968</v>
      </c>
      <c r="B727" t="s">
        <v>186</v>
      </c>
      <c r="C727" t="s">
        <v>205</v>
      </c>
      <c r="D727" t="s">
        <v>901</v>
      </c>
      <c r="E727">
        <v>88</v>
      </c>
      <c r="F727" t="s">
        <v>186</v>
      </c>
      <c r="G727" t="s">
        <v>839</v>
      </c>
      <c r="H727" t="str">
        <f>IF(VLOOKUP(Results_Updated[[#This Row],[Away_Team]],Teams_ESPN__2[[Team_Name]:[ABBR]],2,FALSE)=Results_Updated[[#This Row],[Team1]],Results_Updated[[#This Row],[Team1_Score]],Results_Updated[[#This Row],[Team2_Score]])</f>
        <v>81</v>
      </c>
      <c r="I727">
        <f>IF(VLOOKUP(Results_Updated[[#This Row],[Home_Team]],Teams_ESPN__2[[Team_Name]:[ABBR]],2,FALSE)=Results_Updated[[#This Row],[Team2]],Results_Updated[[#This Row],[Team2_Score]],Results_Updated[[#This Row],[Team1_Score]])</f>
        <v>88</v>
      </c>
    </row>
    <row r="728" spans="1:9">
      <c r="A728" s="17">
        <v>44968</v>
      </c>
      <c r="B728" t="s">
        <v>222</v>
      </c>
      <c r="C728" t="s">
        <v>234</v>
      </c>
      <c r="D728" t="s">
        <v>707</v>
      </c>
      <c r="E728">
        <v>62</v>
      </c>
      <c r="F728" t="s">
        <v>870</v>
      </c>
      <c r="G728" t="s">
        <v>714</v>
      </c>
      <c r="H728">
        <f>IF(VLOOKUP(Results_Updated[[#This Row],[Away_Team]],Teams_ESPN__2[[Team_Name]:[ABBR]],2,FALSE)=Results_Updated[[#This Row],[Team1]],Results_Updated[[#This Row],[Team1_Score]],Results_Updated[[#This Row],[Team2_Score]])</f>
        <v>62</v>
      </c>
      <c r="I728" t="str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729" spans="1:9">
      <c r="A729" s="17">
        <v>44968</v>
      </c>
      <c r="B729" t="s">
        <v>339</v>
      </c>
      <c r="C729" t="s">
        <v>422</v>
      </c>
      <c r="D729" t="s">
        <v>903</v>
      </c>
      <c r="E729">
        <v>93</v>
      </c>
      <c r="F729" t="s">
        <v>788</v>
      </c>
      <c r="G729" t="s">
        <v>1013</v>
      </c>
      <c r="H729" t="str">
        <f>IF(VLOOKUP(Results_Updated[[#This Row],[Away_Team]],Teams_ESPN__2[[Team_Name]:[ABBR]],2,FALSE)=Results_Updated[[#This Row],[Team1]],Results_Updated[[#This Row],[Team1_Score]],Results_Updated[[#This Row],[Team2_Score]])</f>
        <v>85</v>
      </c>
      <c r="I729">
        <f>IF(VLOOKUP(Results_Updated[[#This Row],[Home_Team]],Teams_ESPN__2[[Team_Name]:[ABBR]],2,FALSE)=Results_Updated[[#This Row],[Team2]],Results_Updated[[#This Row],[Team2_Score]],Results_Updated[[#This Row],[Team1_Score]])</f>
        <v>93</v>
      </c>
    </row>
    <row r="730" spans="1:9">
      <c r="A730" s="17">
        <v>44968</v>
      </c>
      <c r="B730" t="s">
        <v>337</v>
      </c>
      <c r="C730" t="s">
        <v>341</v>
      </c>
      <c r="D730" t="s">
        <v>907</v>
      </c>
      <c r="E730">
        <v>73</v>
      </c>
      <c r="F730" t="s">
        <v>843</v>
      </c>
      <c r="G730" t="s">
        <v>708</v>
      </c>
      <c r="H730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730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731" spans="1:9">
      <c r="A731" s="17">
        <v>44968</v>
      </c>
      <c r="B731" t="s">
        <v>220</v>
      </c>
      <c r="C731" t="s">
        <v>342</v>
      </c>
      <c r="D731" t="s">
        <v>909</v>
      </c>
      <c r="E731">
        <v>56</v>
      </c>
      <c r="F731" t="s">
        <v>906</v>
      </c>
      <c r="G731" t="s">
        <v>761</v>
      </c>
      <c r="H731" t="str">
        <f>IF(VLOOKUP(Results_Updated[[#This Row],[Away_Team]],Teams_ESPN__2[[Team_Name]:[ABBR]],2,FALSE)=Results_Updated[[#This Row],[Team1]],Results_Updated[[#This Row],[Team1_Score]],Results_Updated[[#This Row],[Team2_Score]])</f>
        <v>53</v>
      </c>
      <c r="I731">
        <f>IF(VLOOKUP(Results_Updated[[#This Row],[Home_Team]],Teams_ESPN__2[[Team_Name]:[ABBR]],2,FALSE)=Results_Updated[[#This Row],[Team2]],Results_Updated[[#This Row],[Team2_Score]],Results_Updated[[#This Row],[Team1_Score]])</f>
        <v>56</v>
      </c>
    </row>
    <row r="732" spans="1:9">
      <c r="A732" s="17">
        <v>44968</v>
      </c>
      <c r="B732" t="s">
        <v>103</v>
      </c>
      <c r="C732" t="s">
        <v>340</v>
      </c>
      <c r="D732" t="s">
        <v>742</v>
      </c>
      <c r="E732">
        <v>92</v>
      </c>
      <c r="F732" t="s">
        <v>747</v>
      </c>
      <c r="G732" t="s">
        <v>772</v>
      </c>
      <c r="H732">
        <f>IF(VLOOKUP(Results_Updated[[#This Row],[Away_Team]],Teams_ESPN__2[[Team_Name]:[ABBR]],2,FALSE)=Results_Updated[[#This Row],[Team1]],Results_Updated[[#This Row],[Team1_Score]],Results_Updated[[#This Row],[Team2_Score]])</f>
        <v>92</v>
      </c>
      <c r="I732" t="str">
        <f>IF(VLOOKUP(Results_Updated[[#This Row],[Home_Team]],Teams_ESPN__2[[Team_Name]:[ABBR]],2,FALSE)=Results_Updated[[#This Row],[Team2]],Results_Updated[[#This Row],[Team2_Score]],Results_Updated[[#This Row],[Team1_Score]])</f>
        <v>62</v>
      </c>
    </row>
    <row r="733" spans="1:9">
      <c r="A733" s="17">
        <v>44968</v>
      </c>
      <c r="B733" t="s">
        <v>391</v>
      </c>
      <c r="C733" t="s">
        <v>269</v>
      </c>
      <c r="D733" t="s">
        <v>848</v>
      </c>
      <c r="E733">
        <v>69</v>
      </c>
      <c r="F733" t="s">
        <v>887</v>
      </c>
      <c r="G733" t="s">
        <v>711</v>
      </c>
      <c r="H733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733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734" spans="1:9">
      <c r="A734" s="17">
        <v>44968</v>
      </c>
      <c r="B734" t="s">
        <v>133</v>
      </c>
      <c r="C734" t="s">
        <v>209</v>
      </c>
      <c r="D734" t="s">
        <v>710</v>
      </c>
      <c r="E734">
        <v>82</v>
      </c>
      <c r="F734" t="s">
        <v>133</v>
      </c>
      <c r="G734" t="s">
        <v>830</v>
      </c>
      <c r="H734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734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735" spans="1:9">
      <c r="A735" s="17">
        <v>44968</v>
      </c>
      <c r="B735" t="s">
        <v>424</v>
      </c>
      <c r="C735" t="s">
        <v>314</v>
      </c>
      <c r="D735" t="s">
        <v>967</v>
      </c>
      <c r="E735">
        <v>76</v>
      </c>
      <c r="F735" t="s">
        <v>719</v>
      </c>
      <c r="G735" t="s">
        <v>700</v>
      </c>
      <c r="H735">
        <f>IF(VLOOKUP(Results_Updated[[#This Row],[Away_Team]],Teams_ESPN__2[[Team_Name]:[ABBR]],2,FALSE)=Results_Updated[[#This Row],[Team1]],Results_Updated[[#This Row],[Team1_Score]],Results_Updated[[#This Row],[Team2_Score]])</f>
        <v>76</v>
      </c>
      <c r="I735" t="str">
        <f>IF(VLOOKUP(Results_Updated[[#This Row],[Home_Team]],Teams_ESPN__2[[Team_Name]:[ABBR]],2,FALSE)=Results_Updated[[#This Row],[Team2]],Results_Updated[[#This Row],[Team2_Score]],Results_Updated[[#This Row],[Team1_Score]])</f>
        <v>56</v>
      </c>
    </row>
    <row r="736" spans="1:9">
      <c r="A736" s="17">
        <v>44968</v>
      </c>
      <c r="B736" t="s">
        <v>17</v>
      </c>
      <c r="C736" t="s">
        <v>16</v>
      </c>
      <c r="D736" t="s">
        <v>1005</v>
      </c>
      <c r="E736">
        <v>83</v>
      </c>
      <c r="F736" t="s">
        <v>807</v>
      </c>
      <c r="G736" t="s">
        <v>769</v>
      </c>
      <c r="H736">
        <f>IF(VLOOKUP(Results_Updated[[#This Row],[Away_Team]],Teams_ESPN__2[[Team_Name]:[ABBR]],2,FALSE)=Results_Updated[[#This Row],[Team1]],Results_Updated[[#This Row],[Team1_Score]],Results_Updated[[#This Row],[Team2_Score]])</f>
        <v>83</v>
      </c>
      <c r="I736" t="str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737" spans="1:9">
      <c r="A737" s="17">
        <v>44968</v>
      </c>
      <c r="B737" t="s">
        <v>384</v>
      </c>
      <c r="C737" t="s">
        <v>225</v>
      </c>
      <c r="D737" t="s">
        <v>845</v>
      </c>
      <c r="E737">
        <v>74</v>
      </c>
      <c r="F737" t="s">
        <v>888</v>
      </c>
      <c r="G737" t="s">
        <v>708</v>
      </c>
      <c r="H737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737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738" spans="1:9">
      <c r="A738" s="17">
        <v>44968</v>
      </c>
      <c r="B738" t="s">
        <v>291</v>
      </c>
      <c r="C738" t="s">
        <v>301</v>
      </c>
      <c r="D738" t="s">
        <v>757</v>
      </c>
      <c r="E738">
        <v>75</v>
      </c>
      <c r="F738" t="s">
        <v>973</v>
      </c>
      <c r="G738" t="s">
        <v>708</v>
      </c>
      <c r="H738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738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739" spans="1:9">
      <c r="A739" s="17">
        <v>44968</v>
      </c>
      <c r="B739" t="s">
        <v>71</v>
      </c>
      <c r="C739" t="s">
        <v>322</v>
      </c>
      <c r="D739" t="s">
        <v>874</v>
      </c>
      <c r="E739">
        <v>56</v>
      </c>
      <c r="F739" t="s">
        <v>849</v>
      </c>
      <c r="G739" t="s">
        <v>789</v>
      </c>
      <c r="H739" t="str">
        <f>IF(VLOOKUP(Results_Updated[[#This Row],[Away_Team]],Teams_ESPN__2[[Team_Name]:[ABBR]],2,FALSE)=Results_Updated[[#This Row],[Team1]],Results_Updated[[#This Row],[Team1_Score]],Results_Updated[[#This Row],[Team2_Score]])</f>
        <v>54</v>
      </c>
      <c r="I739">
        <f>IF(VLOOKUP(Results_Updated[[#This Row],[Home_Team]],Teams_ESPN__2[[Team_Name]:[ABBR]],2,FALSE)=Results_Updated[[#This Row],[Team2]],Results_Updated[[#This Row],[Team2_Score]],Results_Updated[[#This Row],[Team1_Score]])</f>
        <v>56</v>
      </c>
    </row>
    <row r="740" spans="1:9">
      <c r="A740" s="17">
        <v>44968</v>
      </c>
      <c r="B740" t="s">
        <v>387</v>
      </c>
      <c r="C740" t="s">
        <v>153</v>
      </c>
      <c r="D740" t="s">
        <v>925</v>
      </c>
      <c r="E740">
        <v>69</v>
      </c>
      <c r="F740" t="s">
        <v>917</v>
      </c>
      <c r="G740" t="s">
        <v>764</v>
      </c>
      <c r="H740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740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741" spans="1:9">
      <c r="A741" s="17">
        <v>44968</v>
      </c>
      <c r="B741" t="s">
        <v>231</v>
      </c>
      <c r="C741" t="s">
        <v>312</v>
      </c>
      <c r="D741" t="s">
        <v>312</v>
      </c>
      <c r="E741">
        <v>76</v>
      </c>
      <c r="F741" t="s">
        <v>753</v>
      </c>
      <c r="G741" t="s">
        <v>862</v>
      </c>
      <c r="H741" t="str">
        <f>IF(VLOOKUP(Results_Updated[[#This Row],[Away_Team]],Teams_ESPN__2[[Team_Name]:[ABBR]],2,FALSE)=Results_Updated[[#This Row],[Team1]],Results_Updated[[#This Row],[Team1_Score]],Results_Updated[[#This Row],[Team2_Score]])</f>
        <v>73</v>
      </c>
      <c r="I741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742" spans="1:9">
      <c r="A742" s="17">
        <v>44968</v>
      </c>
      <c r="B742" t="s">
        <v>39</v>
      </c>
      <c r="C742" t="s">
        <v>271</v>
      </c>
      <c r="D742" t="s">
        <v>793</v>
      </c>
      <c r="E742">
        <v>64</v>
      </c>
      <c r="F742" t="s">
        <v>713</v>
      </c>
      <c r="G742" t="s">
        <v>714</v>
      </c>
      <c r="H742">
        <f>IF(VLOOKUP(Results_Updated[[#This Row],[Away_Team]],Teams_ESPN__2[[Team_Name]:[ABBR]],2,FALSE)=Results_Updated[[#This Row],[Team1]],Results_Updated[[#This Row],[Team1_Score]],Results_Updated[[#This Row],[Team2_Score]])</f>
        <v>64</v>
      </c>
      <c r="I742" t="str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743" spans="1:9">
      <c r="A743" s="17">
        <v>44968</v>
      </c>
      <c r="B743" t="s">
        <v>319</v>
      </c>
      <c r="C743" t="s">
        <v>318</v>
      </c>
      <c r="D743" t="s">
        <v>850</v>
      </c>
      <c r="E743">
        <v>81</v>
      </c>
      <c r="F743" t="s">
        <v>1012</v>
      </c>
      <c r="G743" t="s">
        <v>717</v>
      </c>
      <c r="H743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743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744" spans="1:9">
      <c r="A744" s="17">
        <v>44968</v>
      </c>
      <c r="B744" t="s">
        <v>349</v>
      </c>
      <c r="C744" t="s">
        <v>238</v>
      </c>
      <c r="D744" t="s">
        <v>980</v>
      </c>
      <c r="E744">
        <v>58</v>
      </c>
      <c r="F744" t="s">
        <v>224</v>
      </c>
      <c r="G744" t="s">
        <v>799</v>
      </c>
      <c r="H744" t="str">
        <f>IF(VLOOKUP(Results_Updated[[#This Row],[Away_Team]],Teams_ESPN__2[[Team_Name]:[ABBR]],2,FALSE)=Results_Updated[[#This Row],[Team1]],Results_Updated[[#This Row],[Team1_Score]],Results_Updated[[#This Row],[Team2_Score]])</f>
        <v>46</v>
      </c>
      <c r="I744">
        <f>IF(VLOOKUP(Results_Updated[[#This Row],[Home_Team]],Teams_ESPN__2[[Team_Name]:[ABBR]],2,FALSE)=Results_Updated[[#This Row],[Team2]],Results_Updated[[#This Row],[Team2_Score]],Results_Updated[[#This Row],[Team1_Score]])</f>
        <v>58</v>
      </c>
    </row>
    <row r="745" spans="1:9">
      <c r="A745" s="17">
        <v>44968</v>
      </c>
      <c r="B745" t="s">
        <v>115</v>
      </c>
      <c r="C745" t="s">
        <v>363</v>
      </c>
      <c r="D745" t="s">
        <v>731</v>
      </c>
      <c r="E745">
        <v>88</v>
      </c>
      <c r="F745" t="s">
        <v>736</v>
      </c>
      <c r="G745" t="s">
        <v>900</v>
      </c>
      <c r="H745">
        <f>IF(VLOOKUP(Results_Updated[[#This Row],[Away_Team]],Teams_ESPN__2[[Team_Name]:[ABBR]],2,FALSE)=Results_Updated[[#This Row],[Team1]],Results_Updated[[#This Row],[Team1_Score]],Results_Updated[[#This Row],[Team2_Score]])</f>
        <v>88</v>
      </c>
      <c r="I745" t="str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746" spans="1:9">
      <c r="A746" s="17">
        <v>44968</v>
      </c>
      <c r="B746" t="s">
        <v>309</v>
      </c>
      <c r="C746" t="s">
        <v>313</v>
      </c>
      <c r="D746" t="s">
        <v>968</v>
      </c>
      <c r="E746">
        <v>70</v>
      </c>
      <c r="F746" t="s">
        <v>926</v>
      </c>
      <c r="G746" t="s">
        <v>761</v>
      </c>
      <c r="H746" t="str">
        <f>IF(VLOOKUP(Results_Updated[[#This Row],[Away_Team]],Teams_ESPN__2[[Team_Name]:[ABBR]],2,FALSE)=Results_Updated[[#This Row],[Team1]],Results_Updated[[#This Row],[Team1_Score]],Results_Updated[[#This Row],[Team2_Score]])</f>
        <v>53</v>
      </c>
      <c r="I746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747" spans="1:9">
      <c r="A747" s="17">
        <v>44968</v>
      </c>
      <c r="B747" t="s">
        <v>307</v>
      </c>
      <c r="C747" t="s">
        <v>425</v>
      </c>
      <c r="D747" t="s">
        <v>722</v>
      </c>
      <c r="E747">
        <v>74</v>
      </c>
      <c r="F747" t="s">
        <v>718</v>
      </c>
      <c r="G747" t="s">
        <v>737</v>
      </c>
      <c r="H747">
        <f>IF(VLOOKUP(Results_Updated[[#This Row],[Away_Team]],Teams_ESPN__2[[Team_Name]:[ABBR]],2,FALSE)=Results_Updated[[#This Row],[Team1]],Results_Updated[[#This Row],[Team1_Score]],Results_Updated[[#This Row],[Team2_Score]])</f>
        <v>74</v>
      </c>
      <c r="I747" t="str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748" spans="1:9">
      <c r="A748" s="17">
        <v>44968</v>
      </c>
      <c r="B748" t="s">
        <v>129</v>
      </c>
      <c r="C748" t="s">
        <v>336</v>
      </c>
      <c r="D748" t="s">
        <v>865</v>
      </c>
      <c r="E748">
        <v>80</v>
      </c>
      <c r="F748" t="s">
        <v>852</v>
      </c>
      <c r="G748" t="s">
        <v>772</v>
      </c>
      <c r="H748">
        <f>IF(VLOOKUP(Results_Updated[[#This Row],[Away_Team]],Teams_ESPN__2[[Team_Name]:[ABBR]],2,FALSE)=Results_Updated[[#This Row],[Team1]],Results_Updated[[#This Row],[Team1_Score]],Results_Updated[[#This Row],[Team2_Score]])</f>
        <v>80</v>
      </c>
      <c r="I748" t="str">
        <f>IF(VLOOKUP(Results_Updated[[#This Row],[Home_Team]],Teams_ESPN__2[[Team_Name]:[ABBR]],2,FALSE)=Results_Updated[[#This Row],[Team2]],Results_Updated[[#This Row],[Team2_Score]],Results_Updated[[#This Row],[Team1_Score]])</f>
        <v>62</v>
      </c>
    </row>
    <row r="749" spans="1:9">
      <c r="A749" s="17">
        <v>44968</v>
      </c>
      <c r="B749" t="s">
        <v>283</v>
      </c>
      <c r="C749" t="s">
        <v>61</v>
      </c>
      <c r="D749" t="s">
        <v>851</v>
      </c>
      <c r="E749">
        <v>98</v>
      </c>
      <c r="F749" t="s">
        <v>283</v>
      </c>
      <c r="G749" t="s">
        <v>830</v>
      </c>
      <c r="H749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749">
        <f>IF(VLOOKUP(Results_Updated[[#This Row],[Home_Team]],Teams_ESPN__2[[Team_Name]:[ABBR]],2,FALSE)=Results_Updated[[#This Row],[Team2]],Results_Updated[[#This Row],[Team2_Score]],Results_Updated[[#This Row],[Team1_Score]])</f>
        <v>98</v>
      </c>
    </row>
    <row r="750" spans="1:9">
      <c r="A750" s="17">
        <v>44968</v>
      </c>
      <c r="B750" t="s">
        <v>130</v>
      </c>
      <c r="C750" t="s">
        <v>62</v>
      </c>
      <c r="D750" t="s">
        <v>881</v>
      </c>
      <c r="E750">
        <v>83</v>
      </c>
      <c r="F750" t="s">
        <v>879</v>
      </c>
      <c r="G750" t="s">
        <v>734</v>
      </c>
      <c r="H750" t="str">
        <f>IF(VLOOKUP(Results_Updated[[#This Row],[Away_Team]],Teams_ESPN__2[[Team_Name]:[ABBR]],2,FALSE)=Results_Updated[[#This Row],[Team1]],Results_Updated[[#This Row],[Team1_Score]],Results_Updated[[#This Row],[Team2_Score]])</f>
        <v>48</v>
      </c>
      <c r="I750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751" spans="1:9">
      <c r="A751" s="17">
        <v>44968</v>
      </c>
      <c r="B751" t="s">
        <v>102</v>
      </c>
      <c r="C751" t="s">
        <v>196</v>
      </c>
      <c r="D751" t="s">
        <v>933</v>
      </c>
      <c r="E751">
        <v>90</v>
      </c>
      <c r="F751" t="s">
        <v>966</v>
      </c>
      <c r="G751" t="s">
        <v>1013</v>
      </c>
      <c r="H751" t="str">
        <f>IF(VLOOKUP(Results_Updated[[#This Row],[Away_Team]],Teams_ESPN__2[[Team_Name]:[ABBR]],2,FALSE)=Results_Updated[[#This Row],[Team1]],Results_Updated[[#This Row],[Team1_Score]],Results_Updated[[#This Row],[Team2_Score]])</f>
        <v>85</v>
      </c>
      <c r="I751">
        <f>IF(VLOOKUP(Results_Updated[[#This Row],[Home_Team]],Teams_ESPN__2[[Team_Name]:[ABBR]],2,FALSE)=Results_Updated[[#This Row],[Team2]],Results_Updated[[#This Row],[Team2_Score]],Results_Updated[[#This Row],[Team1_Score]])</f>
        <v>90</v>
      </c>
    </row>
    <row r="752" spans="1:9">
      <c r="A752" s="17">
        <v>44968</v>
      </c>
      <c r="B752" t="s">
        <v>125</v>
      </c>
      <c r="C752" t="s">
        <v>265</v>
      </c>
      <c r="D752" t="s">
        <v>787</v>
      </c>
      <c r="E752">
        <v>93</v>
      </c>
      <c r="F752" t="s">
        <v>1022</v>
      </c>
      <c r="G752" t="s">
        <v>1091</v>
      </c>
      <c r="H752">
        <f>IF(VLOOKUP(Results_Updated[[#This Row],[Away_Team]],Teams_ESPN__2[[Team_Name]:[ABBR]],2,FALSE)=Results_Updated[[#This Row],[Team1]],Results_Updated[[#This Row],[Team1_Score]],Results_Updated[[#This Row],[Team2_Score]])</f>
        <v>93</v>
      </c>
      <c r="I752" t="str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753" spans="1:9">
      <c r="A753" s="17">
        <v>44968</v>
      </c>
      <c r="B753" t="s">
        <v>383</v>
      </c>
      <c r="C753" t="s">
        <v>239</v>
      </c>
      <c r="D753" t="s">
        <v>751</v>
      </c>
      <c r="E753">
        <v>80</v>
      </c>
      <c r="F753" t="s">
        <v>755</v>
      </c>
      <c r="G753" t="s">
        <v>737</v>
      </c>
      <c r="H753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753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754" spans="1:9">
      <c r="A754" s="17">
        <v>44968</v>
      </c>
      <c r="B754" t="s">
        <v>131</v>
      </c>
      <c r="C754" t="s">
        <v>410</v>
      </c>
      <c r="D754" t="s">
        <v>929</v>
      </c>
      <c r="E754">
        <v>80</v>
      </c>
      <c r="F754" t="s">
        <v>928</v>
      </c>
      <c r="G754" t="s">
        <v>782</v>
      </c>
      <c r="H754">
        <f>IF(VLOOKUP(Results_Updated[[#This Row],[Away_Team]],Teams_ESPN__2[[Team_Name]:[ABBR]],2,FALSE)=Results_Updated[[#This Row],[Team1]],Results_Updated[[#This Row],[Team1_Score]],Results_Updated[[#This Row],[Team2_Score]])</f>
        <v>80</v>
      </c>
      <c r="I754" t="str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755" spans="1:9">
      <c r="A755" s="17">
        <v>44968</v>
      </c>
      <c r="B755" t="s">
        <v>411</v>
      </c>
      <c r="C755" t="s">
        <v>412</v>
      </c>
      <c r="D755" t="s">
        <v>930</v>
      </c>
      <c r="E755">
        <v>83</v>
      </c>
      <c r="F755" t="s">
        <v>927</v>
      </c>
      <c r="G755" t="s">
        <v>746</v>
      </c>
      <c r="H755" t="str">
        <f>IF(VLOOKUP(Results_Updated[[#This Row],[Away_Team]],Teams_ESPN__2[[Team_Name]:[ABBR]],2,FALSE)=Results_Updated[[#This Row],[Team1]],Results_Updated[[#This Row],[Team1_Score]],Results_Updated[[#This Row],[Team2_Score]])</f>
        <v>76</v>
      </c>
      <c r="I755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756" spans="1:9">
      <c r="A756" s="17">
        <v>44968</v>
      </c>
      <c r="B756" t="s">
        <v>413</v>
      </c>
      <c r="C756" t="s">
        <v>64</v>
      </c>
      <c r="D756" t="s">
        <v>931</v>
      </c>
      <c r="E756">
        <v>80</v>
      </c>
      <c r="F756" t="s">
        <v>1024</v>
      </c>
      <c r="G756" t="s">
        <v>737</v>
      </c>
      <c r="H756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756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757" spans="1:9">
      <c r="A757" s="17">
        <v>44968</v>
      </c>
      <c r="B757" t="s">
        <v>327</v>
      </c>
      <c r="C757" t="s">
        <v>323</v>
      </c>
      <c r="D757" t="s">
        <v>1014</v>
      </c>
      <c r="E757">
        <v>75</v>
      </c>
      <c r="F757" t="s">
        <v>955</v>
      </c>
      <c r="G757" t="s">
        <v>743</v>
      </c>
      <c r="H757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757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758" spans="1:9">
      <c r="A758" s="17">
        <v>44968</v>
      </c>
      <c r="B758" t="s">
        <v>321</v>
      </c>
      <c r="C758" t="s">
        <v>273</v>
      </c>
      <c r="D758" t="s">
        <v>760</v>
      </c>
      <c r="E758">
        <v>86</v>
      </c>
      <c r="F758" t="s">
        <v>1089</v>
      </c>
      <c r="G758" t="s">
        <v>782</v>
      </c>
      <c r="H758" t="str">
        <f>IF(VLOOKUP(Results_Updated[[#This Row],[Away_Team]],Teams_ESPN__2[[Team_Name]:[ABBR]],2,FALSE)=Results_Updated[[#This Row],[Team1]],Results_Updated[[#This Row],[Team1_Score]],Results_Updated[[#This Row],[Team2_Score]])</f>
        <v>72</v>
      </c>
      <c r="I758">
        <f>IF(VLOOKUP(Results_Updated[[#This Row],[Home_Team]],Teams_ESPN__2[[Team_Name]:[ABBR]],2,FALSE)=Results_Updated[[#This Row],[Team2]],Results_Updated[[#This Row],[Team2_Score]],Results_Updated[[#This Row],[Team1_Score]])</f>
        <v>86</v>
      </c>
    </row>
    <row r="759" spans="1:9">
      <c r="A759" s="17">
        <v>44968</v>
      </c>
      <c r="B759" t="s">
        <v>298</v>
      </c>
      <c r="C759" t="s">
        <v>297</v>
      </c>
      <c r="D759" t="s">
        <v>986</v>
      </c>
      <c r="E759">
        <v>76</v>
      </c>
      <c r="F759" t="s">
        <v>976</v>
      </c>
      <c r="G759" t="s">
        <v>782</v>
      </c>
      <c r="H759">
        <f>IF(VLOOKUP(Results_Updated[[#This Row],[Away_Team]],Teams_ESPN__2[[Team_Name]:[ABBR]],2,FALSE)=Results_Updated[[#This Row],[Team1]],Results_Updated[[#This Row],[Team1_Score]],Results_Updated[[#This Row],[Team2_Score]])</f>
        <v>76</v>
      </c>
      <c r="I759" t="str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760" spans="1:9">
      <c r="A760" s="17">
        <v>44968</v>
      </c>
      <c r="B760" t="s">
        <v>119</v>
      </c>
      <c r="C760" t="s">
        <v>329</v>
      </c>
      <c r="D760" t="s">
        <v>937</v>
      </c>
      <c r="E760">
        <v>77</v>
      </c>
      <c r="F760" t="s">
        <v>939</v>
      </c>
      <c r="G760" t="s">
        <v>862</v>
      </c>
      <c r="H760" t="str">
        <f>IF(VLOOKUP(Results_Updated[[#This Row],[Away_Team]],Teams_ESPN__2[[Team_Name]:[ABBR]],2,FALSE)=Results_Updated[[#This Row],[Team1]],Results_Updated[[#This Row],[Team1_Score]],Results_Updated[[#This Row],[Team2_Score]])</f>
        <v>73</v>
      </c>
      <c r="I760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761" spans="1:9">
      <c r="A761" s="17">
        <v>44968</v>
      </c>
      <c r="B761" t="s">
        <v>139</v>
      </c>
      <c r="C761" t="s">
        <v>257</v>
      </c>
      <c r="D761" t="s">
        <v>940</v>
      </c>
      <c r="E761">
        <v>93</v>
      </c>
      <c r="F761" t="s">
        <v>977</v>
      </c>
      <c r="G761" t="s">
        <v>720</v>
      </c>
      <c r="H761" t="str">
        <f>IF(VLOOKUP(Results_Updated[[#This Row],[Away_Team]],Teams_ESPN__2[[Team_Name]:[ABBR]],2,FALSE)=Results_Updated[[#This Row],[Team1]],Results_Updated[[#This Row],[Team1_Score]],Results_Updated[[#This Row],[Team2_Score]])</f>
        <v>59</v>
      </c>
      <c r="I761">
        <f>IF(VLOOKUP(Results_Updated[[#This Row],[Home_Team]],Teams_ESPN__2[[Team_Name]:[ABBR]],2,FALSE)=Results_Updated[[#This Row],[Team2]],Results_Updated[[#This Row],[Team2_Score]],Results_Updated[[#This Row],[Team1_Score]])</f>
        <v>93</v>
      </c>
    </row>
    <row r="762" spans="1:9">
      <c r="A762" s="17">
        <v>44968</v>
      </c>
      <c r="B762" t="s">
        <v>108</v>
      </c>
      <c r="C762" t="s">
        <v>278</v>
      </c>
      <c r="D762" t="s">
        <v>774</v>
      </c>
      <c r="E762">
        <v>93</v>
      </c>
      <c r="F762" t="s">
        <v>765</v>
      </c>
      <c r="G762" t="s">
        <v>782</v>
      </c>
      <c r="H762" t="str">
        <f>IF(VLOOKUP(Results_Updated[[#This Row],[Away_Team]],Teams_ESPN__2[[Team_Name]:[ABBR]],2,FALSE)=Results_Updated[[#This Row],[Team1]],Results_Updated[[#This Row],[Team1_Score]],Results_Updated[[#This Row],[Team2_Score]])</f>
        <v>72</v>
      </c>
      <c r="I762">
        <f>IF(VLOOKUP(Results_Updated[[#This Row],[Home_Team]],Teams_ESPN__2[[Team_Name]:[ABBR]],2,FALSE)=Results_Updated[[#This Row],[Team2]],Results_Updated[[#This Row],[Team2_Score]],Results_Updated[[#This Row],[Team1_Score]])</f>
        <v>93</v>
      </c>
    </row>
    <row r="763" spans="1:9">
      <c r="A763" s="17">
        <v>44968</v>
      </c>
      <c r="B763" t="s">
        <v>393</v>
      </c>
      <c r="C763" t="s">
        <v>261</v>
      </c>
      <c r="D763" t="s">
        <v>1082</v>
      </c>
      <c r="E763">
        <v>62</v>
      </c>
      <c r="F763" t="s">
        <v>924</v>
      </c>
      <c r="G763" t="s">
        <v>859</v>
      </c>
      <c r="H763" t="str">
        <f>IF(VLOOKUP(Results_Updated[[#This Row],[Away_Team]],Teams_ESPN__2[[Team_Name]:[ABBR]],2,FALSE)=Results_Updated[[#This Row],[Team1]],Results_Updated[[#This Row],[Team1_Score]],Results_Updated[[#This Row],[Team2_Score]])</f>
        <v>51</v>
      </c>
      <c r="I763">
        <f>IF(VLOOKUP(Results_Updated[[#This Row],[Home_Team]],Teams_ESPN__2[[Team_Name]:[ABBR]],2,FALSE)=Results_Updated[[#This Row],[Team2]],Results_Updated[[#This Row],[Team2_Score]],Results_Updated[[#This Row],[Team1_Score]])</f>
        <v>62</v>
      </c>
    </row>
    <row r="764" spans="1:9">
      <c r="A764" s="17">
        <v>44968</v>
      </c>
      <c r="B764" t="s">
        <v>24</v>
      </c>
      <c r="C764" t="s">
        <v>30</v>
      </c>
      <c r="D764" t="s">
        <v>1065</v>
      </c>
      <c r="E764">
        <v>88</v>
      </c>
      <c r="F764" t="s">
        <v>779</v>
      </c>
      <c r="G764" t="s">
        <v>997</v>
      </c>
      <c r="H764">
        <f>IF(VLOOKUP(Results_Updated[[#This Row],[Away_Team]],Teams_ESPN__2[[Team_Name]:[ABBR]],2,FALSE)=Results_Updated[[#This Row],[Team1]],Results_Updated[[#This Row],[Team1_Score]],Results_Updated[[#This Row],[Team2_Score]])</f>
        <v>88</v>
      </c>
      <c r="I764" t="str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765" spans="1:9">
      <c r="A765" s="17">
        <v>44968</v>
      </c>
      <c r="B765" t="s">
        <v>28</v>
      </c>
      <c r="C765" t="s">
        <v>351</v>
      </c>
      <c r="D765" t="s">
        <v>1074</v>
      </c>
      <c r="E765">
        <v>73</v>
      </c>
      <c r="F765" t="s">
        <v>716</v>
      </c>
      <c r="G765" t="s">
        <v>737</v>
      </c>
      <c r="H765">
        <f>IF(VLOOKUP(Results_Updated[[#This Row],[Away_Team]],Teams_ESPN__2[[Team_Name]:[ABBR]],2,FALSE)=Results_Updated[[#This Row],[Team1]],Results_Updated[[#This Row],[Team1_Score]],Results_Updated[[#This Row],[Team2_Score]])</f>
        <v>73</v>
      </c>
      <c r="I765" t="str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766" spans="1:9">
      <c r="A766" s="17">
        <v>44968</v>
      </c>
      <c r="B766" t="s">
        <v>369</v>
      </c>
      <c r="C766" t="s">
        <v>400</v>
      </c>
      <c r="D766" t="s">
        <v>946</v>
      </c>
      <c r="E766">
        <v>76</v>
      </c>
      <c r="F766" t="s">
        <v>1004</v>
      </c>
      <c r="G766" t="s">
        <v>862</v>
      </c>
      <c r="H766" t="str">
        <f>IF(VLOOKUP(Results_Updated[[#This Row],[Away_Team]],Teams_ESPN__2[[Team_Name]:[ABBR]],2,FALSE)=Results_Updated[[#This Row],[Team1]],Results_Updated[[#This Row],[Team1_Score]],Results_Updated[[#This Row],[Team2_Score]])</f>
        <v>73</v>
      </c>
      <c r="I766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767" spans="1:9">
      <c r="A767" s="17">
        <v>44968</v>
      </c>
      <c r="B767" t="s">
        <v>35</v>
      </c>
      <c r="C767" t="s">
        <v>401</v>
      </c>
      <c r="D767" t="s">
        <v>944</v>
      </c>
      <c r="E767">
        <v>78</v>
      </c>
      <c r="F767" t="s">
        <v>1003</v>
      </c>
      <c r="G767" t="s">
        <v>740</v>
      </c>
      <c r="H767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767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768" spans="1:9">
      <c r="A768" s="17">
        <v>44968</v>
      </c>
      <c r="B768" t="s">
        <v>356</v>
      </c>
      <c r="C768" t="s">
        <v>360</v>
      </c>
      <c r="D768" t="s">
        <v>915</v>
      </c>
      <c r="E768">
        <v>69</v>
      </c>
      <c r="F768" t="s">
        <v>948</v>
      </c>
      <c r="G768" t="s">
        <v>720</v>
      </c>
      <c r="H768" t="str">
        <f>IF(VLOOKUP(Results_Updated[[#This Row],[Away_Team]],Teams_ESPN__2[[Team_Name]:[ABBR]],2,FALSE)=Results_Updated[[#This Row],[Team1]],Results_Updated[[#This Row],[Team1_Score]],Results_Updated[[#This Row],[Team2_Score]])</f>
        <v>59</v>
      </c>
      <c r="I768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769" spans="1:9">
      <c r="A769" s="17">
        <v>44968</v>
      </c>
      <c r="B769" t="s">
        <v>361</v>
      </c>
      <c r="C769" t="s">
        <v>79</v>
      </c>
      <c r="D769" t="s">
        <v>1039</v>
      </c>
      <c r="E769">
        <v>66</v>
      </c>
      <c r="F769" t="s">
        <v>950</v>
      </c>
      <c r="G769" t="s">
        <v>803</v>
      </c>
      <c r="H769" t="str">
        <f>IF(VLOOKUP(Results_Updated[[#This Row],[Away_Team]],Teams_ESPN__2[[Team_Name]:[ABBR]],2,FALSE)=Results_Updated[[#This Row],[Team1]],Results_Updated[[#This Row],[Team1_Score]],Results_Updated[[#This Row],[Team2_Score]])</f>
        <v>55</v>
      </c>
      <c r="I769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770" spans="1:9">
      <c r="A770" s="17">
        <v>44968</v>
      </c>
      <c r="B770" t="s">
        <v>78</v>
      </c>
      <c r="C770" t="s">
        <v>355</v>
      </c>
      <c r="D770" t="s">
        <v>1084</v>
      </c>
      <c r="E770">
        <v>73</v>
      </c>
      <c r="F770" t="s">
        <v>1036</v>
      </c>
      <c r="G770" t="s">
        <v>737</v>
      </c>
      <c r="H770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770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771" spans="1:9">
      <c r="A771" s="17">
        <v>44968</v>
      </c>
      <c r="B771" t="s">
        <v>359</v>
      </c>
      <c r="C771" t="s">
        <v>357</v>
      </c>
      <c r="D771" t="s">
        <v>952</v>
      </c>
      <c r="E771">
        <v>86</v>
      </c>
      <c r="F771" t="s">
        <v>951</v>
      </c>
      <c r="G771" t="s">
        <v>703</v>
      </c>
      <c r="H771">
        <f>IF(VLOOKUP(Results_Updated[[#This Row],[Away_Team]],Teams_ESPN__2[[Team_Name]:[ABBR]],2,FALSE)=Results_Updated[[#This Row],[Team1]],Results_Updated[[#This Row],[Team1_Score]],Results_Updated[[#This Row],[Team2_Score]])</f>
        <v>86</v>
      </c>
      <c r="I771" t="str">
        <f>IF(VLOOKUP(Results_Updated[[#This Row],[Home_Team]],Teams_ESPN__2[[Team_Name]:[ABBR]],2,FALSE)=Results_Updated[[#This Row],[Team2]],Results_Updated[[#This Row],[Team2_Score]],Results_Updated[[#This Row],[Team1_Score]])</f>
        <v>57</v>
      </c>
    </row>
    <row r="772" spans="1:9">
      <c r="A772" s="17">
        <v>44968</v>
      </c>
      <c r="B772" t="s">
        <v>365</v>
      </c>
      <c r="C772" t="s">
        <v>373</v>
      </c>
      <c r="D772" t="s">
        <v>804</v>
      </c>
      <c r="E772">
        <v>92</v>
      </c>
      <c r="F772" t="s">
        <v>739</v>
      </c>
      <c r="G772" t="s">
        <v>839</v>
      </c>
      <c r="H772" t="str">
        <f>IF(VLOOKUP(Results_Updated[[#This Row],[Away_Team]],Teams_ESPN__2[[Team_Name]:[ABBR]],2,FALSE)=Results_Updated[[#This Row],[Team1]],Results_Updated[[#This Row],[Team1_Score]],Results_Updated[[#This Row],[Team2_Score]])</f>
        <v>81</v>
      </c>
      <c r="I772">
        <f>IF(VLOOKUP(Results_Updated[[#This Row],[Home_Team]],Teams_ESPN__2[[Team_Name]:[ABBR]],2,FALSE)=Results_Updated[[#This Row],[Team2]],Results_Updated[[#This Row],[Team2_Score]],Results_Updated[[#This Row],[Team1_Score]])</f>
        <v>92</v>
      </c>
    </row>
    <row r="773" spans="1:9">
      <c r="A773" s="17">
        <v>44968</v>
      </c>
      <c r="B773" t="s">
        <v>285</v>
      </c>
      <c r="C773" t="s">
        <v>58</v>
      </c>
      <c r="D773" t="s">
        <v>882</v>
      </c>
      <c r="E773">
        <v>82</v>
      </c>
      <c r="F773" t="s">
        <v>863</v>
      </c>
      <c r="G773" t="s">
        <v>720</v>
      </c>
      <c r="H773" t="str">
        <f>IF(VLOOKUP(Results_Updated[[#This Row],[Away_Team]],Teams_ESPN__2[[Team_Name]:[ABBR]],2,FALSE)=Results_Updated[[#This Row],[Team1]],Results_Updated[[#This Row],[Team1_Score]],Results_Updated[[#This Row],[Team2_Score]])</f>
        <v>59</v>
      </c>
      <c r="I773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774" spans="1:9">
      <c r="A774" s="17">
        <v>44968</v>
      </c>
      <c r="B774" t="s">
        <v>126</v>
      </c>
      <c r="C774" t="s">
        <v>104</v>
      </c>
      <c r="D774" t="s">
        <v>806</v>
      </c>
      <c r="E774">
        <v>91</v>
      </c>
      <c r="F774" t="s">
        <v>705</v>
      </c>
      <c r="G774" t="s">
        <v>830</v>
      </c>
      <c r="H774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774">
        <f>IF(VLOOKUP(Results_Updated[[#This Row],[Home_Team]],Teams_ESPN__2[[Team_Name]:[ABBR]],2,FALSE)=Results_Updated[[#This Row],[Team2]],Results_Updated[[#This Row],[Team2_Score]],Results_Updated[[#This Row],[Team1_Score]])</f>
        <v>91</v>
      </c>
    </row>
    <row r="775" spans="1:9">
      <c r="A775" s="17">
        <v>44968</v>
      </c>
      <c r="B775" t="s">
        <v>325</v>
      </c>
      <c r="C775" t="s">
        <v>272</v>
      </c>
      <c r="D775" t="s">
        <v>954</v>
      </c>
      <c r="E775">
        <v>73</v>
      </c>
      <c r="F775" t="s">
        <v>873</v>
      </c>
      <c r="G775" t="s">
        <v>830</v>
      </c>
      <c r="H775">
        <f>IF(VLOOKUP(Results_Updated[[#This Row],[Away_Team]],Teams_ESPN__2[[Team_Name]:[ABBR]],2,FALSE)=Results_Updated[[#This Row],[Team1]],Results_Updated[[#This Row],[Team1_Score]],Results_Updated[[#This Row],[Team2_Score]])</f>
        <v>73</v>
      </c>
      <c r="I775" t="str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776" spans="1:9">
      <c r="A776" s="17">
        <v>44968</v>
      </c>
      <c r="B776" t="s">
        <v>414</v>
      </c>
      <c r="C776" t="s">
        <v>343</v>
      </c>
      <c r="D776" t="s">
        <v>1098</v>
      </c>
      <c r="E776">
        <v>91</v>
      </c>
      <c r="F776" t="s">
        <v>1109</v>
      </c>
      <c r="G776" t="s">
        <v>743</v>
      </c>
      <c r="H776" t="e">
        <f>IF(VLOOKUP(Results_Updated[[#This Row],[Away_Team]],Teams_ESPN__2[[Team_Name]:[ABBR]],2,FALSE)=Results_Updated[[#This Row],[Team1]],Results_Updated[[#This Row],[Team1_Score]],Results_Updated[[#This Row],[Team2_Score]])</f>
        <v>#N/A</v>
      </c>
      <c r="I776">
        <f>IF(VLOOKUP(Results_Updated[[#This Row],[Home_Team]],Teams_ESPN__2[[Team_Name]:[ABBR]],2,FALSE)=Results_Updated[[#This Row],[Team2]],Results_Updated[[#This Row],[Team2_Score]],Results_Updated[[#This Row],[Team1_Score]])</f>
        <v>91</v>
      </c>
    </row>
    <row r="777" spans="1:9">
      <c r="A777" s="17">
        <v>44968</v>
      </c>
      <c r="B777" t="s">
        <v>332</v>
      </c>
      <c r="C777" t="s">
        <v>140</v>
      </c>
      <c r="D777" t="s">
        <v>941</v>
      </c>
      <c r="E777">
        <v>76</v>
      </c>
      <c r="F777" t="s">
        <v>943</v>
      </c>
      <c r="G777" t="s">
        <v>740</v>
      </c>
      <c r="H777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777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778" spans="1:9">
      <c r="A778" s="17">
        <v>44968</v>
      </c>
      <c r="B778" t="s">
        <v>25</v>
      </c>
      <c r="C778" t="s">
        <v>31</v>
      </c>
      <c r="D778" t="s">
        <v>1066</v>
      </c>
      <c r="E778">
        <v>68</v>
      </c>
      <c r="F778" t="s">
        <v>715</v>
      </c>
      <c r="G778" t="s">
        <v>761</v>
      </c>
      <c r="H778" t="str">
        <f>IF(VLOOKUP(Results_Updated[[#This Row],[Away_Team]],Teams_ESPN__2[[Team_Name]:[ABBR]],2,FALSE)=Results_Updated[[#This Row],[Team1]],Results_Updated[[#This Row],[Team1_Score]],Results_Updated[[#This Row],[Team2_Score]])</f>
        <v>53</v>
      </c>
      <c r="I778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779" spans="1:9">
      <c r="A779" s="17">
        <v>44968</v>
      </c>
      <c r="B779" t="s">
        <v>371</v>
      </c>
      <c r="C779" t="s">
        <v>33</v>
      </c>
      <c r="D779" t="s">
        <v>958</v>
      </c>
      <c r="E779">
        <v>82</v>
      </c>
      <c r="F779" t="s">
        <v>945</v>
      </c>
      <c r="G779" t="s">
        <v>862</v>
      </c>
      <c r="H779">
        <f>IF(VLOOKUP(Results_Updated[[#This Row],[Away_Team]],Teams_ESPN__2[[Team_Name]:[ABBR]],2,FALSE)=Results_Updated[[#This Row],[Team1]],Results_Updated[[#This Row],[Team1_Score]],Results_Updated[[#This Row],[Team2_Score]])</f>
        <v>82</v>
      </c>
      <c r="I779" t="str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780" spans="1:9">
      <c r="A780" s="17">
        <v>44968</v>
      </c>
      <c r="B780" t="s">
        <v>292</v>
      </c>
      <c r="C780" t="s">
        <v>194</v>
      </c>
      <c r="D780" t="s">
        <v>1010</v>
      </c>
      <c r="E780">
        <v>88</v>
      </c>
      <c r="F780" t="s">
        <v>756</v>
      </c>
      <c r="G780" t="s">
        <v>796</v>
      </c>
      <c r="H780">
        <f>IF(VLOOKUP(Results_Updated[[#This Row],[Away_Team]],Teams_ESPN__2[[Team_Name]:[ABBR]],2,FALSE)=Results_Updated[[#This Row],[Team1]],Results_Updated[[#This Row],[Team1_Score]],Results_Updated[[#This Row],[Team2_Score]])</f>
        <v>88</v>
      </c>
      <c r="I780" t="str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781" spans="1:9">
      <c r="A781" s="17">
        <v>44968</v>
      </c>
      <c r="B781" t="s">
        <v>76</v>
      </c>
      <c r="C781" t="s">
        <v>23</v>
      </c>
      <c r="D781" t="s">
        <v>1032</v>
      </c>
      <c r="E781">
        <v>73</v>
      </c>
      <c r="F781" t="s">
        <v>942</v>
      </c>
      <c r="G781" t="s">
        <v>700</v>
      </c>
      <c r="H781" t="str">
        <f>IF(VLOOKUP(Results_Updated[[#This Row],[Away_Team]],Teams_ESPN__2[[Team_Name]:[ABBR]],2,FALSE)=Results_Updated[[#This Row],[Team1]],Results_Updated[[#This Row],[Team1_Score]],Results_Updated[[#This Row],[Team2_Score]])</f>
        <v>56</v>
      </c>
      <c r="I781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782" spans="1:9">
      <c r="A782" s="17">
        <v>44968</v>
      </c>
      <c r="B782" t="s">
        <v>275</v>
      </c>
      <c r="C782" t="s">
        <v>107</v>
      </c>
      <c r="D782" t="s">
        <v>763</v>
      </c>
      <c r="E782">
        <v>66</v>
      </c>
      <c r="F782" t="s">
        <v>770</v>
      </c>
      <c r="G782" t="s">
        <v>711</v>
      </c>
      <c r="H782">
        <f>IF(VLOOKUP(Results_Updated[[#This Row],[Away_Team]],Teams_ESPN__2[[Team_Name]:[ABBR]],2,FALSE)=Results_Updated[[#This Row],[Team1]],Results_Updated[[#This Row],[Team1_Score]],Results_Updated[[#This Row],[Team2_Score]])</f>
        <v>66</v>
      </c>
      <c r="I782" t="str">
        <f>IF(VLOOKUP(Results_Updated[[#This Row],[Home_Team]],Teams_ESPN__2[[Team_Name]:[ABBR]],2,FALSE)=Results_Updated[[#This Row],[Team2]],Results_Updated[[#This Row],[Team2_Score]],Results_Updated[[#This Row],[Team1_Score]])</f>
        <v>60</v>
      </c>
    </row>
    <row r="783" spans="1:9">
      <c r="A783" s="17">
        <v>44968</v>
      </c>
      <c r="B783" t="s">
        <v>109</v>
      </c>
      <c r="C783" t="s">
        <v>29</v>
      </c>
      <c r="D783" t="s">
        <v>1073</v>
      </c>
      <c r="E783">
        <v>76</v>
      </c>
      <c r="F783" t="s">
        <v>1071</v>
      </c>
      <c r="G783" t="s">
        <v>743</v>
      </c>
      <c r="H783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783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784" spans="1:9">
      <c r="A784" s="17">
        <v>44968</v>
      </c>
      <c r="B784" t="s">
        <v>152</v>
      </c>
      <c r="C784" t="s">
        <v>150</v>
      </c>
      <c r="D784" t="s">
        <v>1021</v>
      </c>
      <c r="E784">
        <v>74</v>
      </c>
      <c r="F784" t="s">
        <v>1018</v>
      </c>
      <c r="G784" t="s">
        <v>830</v>
      </c>
      <c r="H784">
        <f>IF(VLOOKUP(Results_Updated[[#This Row],[Away_Team]],Teams_ESPN__2[[Team_Name]:[ABBR]],2,FALSE)=Results_Updated[[#This Row],[Team1]],Results_Updated[[#This Row],[Team1_Score]],Results_Updated[[#This Row],[Team2_Score]])</f>
        <v>74</v>
      </c>
      <c r="I784" t="str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785" spans="1:9">
      <c r="A785" s="17">
        <v>44968</v>
      </c>
      <c r="B785" t="s">
        <v>50</v>
      </c>
      <c r="C785" t="s">
        <v>55</v>
      </c>
      <c r="D785" t="s">
        <v>812</v>
      </c>
      <c r="E785">
        <v>86</v>
      </c>
      <c r="F785" t="s">
        <v>809</v>
      </c>
      <c r="G785" t="s">
        <v>1013</v>
      </c>
      <c r="H785">
        <f>IF(VLOOKUP(Results_Updated[[#This Row],[Away_Team]],Teams_ESPN__2[[Team_Name]:[ABBR]],2,FALSE)=Results_Updated[[#This Row],[Team1]],Results_Updated[[#This Row],[Team1_Score]],Results_Updated[[#This Row],[Team2_Score]])</f>
        <v>86</v>
      </c>
      <c r="I785" t="str">
        <f>IF(VLOOKUP(Results_Updated[[#This Row],[Home_Team]],Teams_ESPN__2[[Team_Name]:[ABBR]],2,FALSE)=Results_Updated[[#This Row],[Team2]],Results_Updated[[#This Row],[Team2_Score]],Results_Updated[[#This Row],[Team1_Score]])</f>
        <v>85</v>
      </c>
    </row>
    <row r="786" spans="1:9">
      <c r="A786" s="17">
        <v>44968</v>
      </c>
      <c r="B786" t="s">
        <v>70</v>
      </c>
      <c r="C786" t="s">
        <v>52</v>
      </c>
      <c r="D786" t="s">
        <v>813</v>
      </c>
      <c r="E786">
        <v>94</v>
      </c>
      <c r="F786" t="s">
        <v>808</v>
      </c>
      <c r="G786" t="s">
        <v>900</v>
      </c>
      <c r="H786" t="str">
        <f>IF(VLOOKUP(Results_Updated[[#This Row],[Away_Team]],Teams_ESPN__2[[Team_Name]:[ABBR]],2,FALSE)=Results_Updated[[#This Row],[Team1]],Results_Updated[[#This Row],[Team1_Score]],Results_Updated[[#This Row],[Team2_Score]])</f>
        <v>84</v>
      </c>
      <c r="I786">
        <f>IF(VLOOKUP(Results_Updated[[#This Row],[Home_Team]],Teams_ESPN__2[[Team_Name]:[ABBR]],2,FALSE)=Results_Updated[[#This Row],[Team2]],Results_Updated[[#This Row],[Team2_Score]],Results_Updated[[#This Row],[Team1_Score]])</f>
        <v>94</v>
      </c>
    </row>
    <row r="787" spans="1:9">
      <c r="A787" s="17">
        <v>44968</v>
      </c>
      <c r="B787" t="s">
        <v>240</v>
      </c>
      <c r="C787" t="s">
        <v>229</v>
      </c>
      <c r="D787" t="s">
        <v>229</v>
      </c>
      <c r="E787">
        <v>65</v>
      </c>
      <c r="F787" t="s">
        <v>752</v>
      </c>
      <c r="G787" t="s">
        <v>911</v>
      </c>
      <c r="H787" t="str">
        <f>IF(VLOOKUP(Results_Updated[[#This Row],[Away_Team]],Teams_ESPN__2[[Team_Name]:[ABBR]],2,FALSE)=Results_Updated[[#This Row],[Team1]],Results_Updated[[#This Row],[Team1_Score]],Results_Updated[[#This Row],[Team2_Score]])</f>
        <v>50</v>
      </c>
      <c r="I787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788" spans="1:9">
      <c r="A788" s="17">
        <v>44968</v>
      </c>
      <c r="B788" t="s">
        <v>197</v>
      </c>
      <c r="C788" t="s">
        <v>66</v>
      </c>
      <c r="D788" t="s">
        <v>197</v>
      </c>
      <c r="E788">
        <v>77</v>
      </c>
      <c r="F788" t="s">
        <v>66</v>
      </c>
      <c r="G788" t="s">
        <v>737</v>
      </c>
      <c r="H788">
        <f>IF(VLOOKUP(Results_Updated[[#This Row],[Away_Team]],Teams_ESPN__2[[Team_Name]:[ABBR]],2,FALSE)=Results_Updated[[#This Row],[Team1]],Results_Updated[[#This Row],[Team1_Score]],Results_Updated[[#This Row],[Team2_Score]])</f>
        <v>77</v>
      </c>
      <c r="I788" t="str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789" spans="1:9">
      <c r="A789" s="17">
        <v>44968</v>
      </c>
      <c r="B789" t="s">
        <v>101</v>
      </c>
      <c r="C789" t="s">
        <v>68</v>
      </c>
      <c r="D789" t="s">
        <v>68</v>
      </c>
      <c r="E789">
        <v>92</v>
      </c>
      <c r="F789" t="s">
        <v>965</v>
      </c>
      <c r="G789" t="s">
        <v>717</v>
      </c>
      <c r="H789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789">
        <f>IF(VLOOKUP(Results_Updated[[#This Row],[Home_Team]],Teams_ESPN__2[[Team_Name]:[ABBR]],2,FALSE)=Results_Updated[[#This Row],[Team2]],Results_Updated[[#This Row],[Team2_Score]],Results_Updated[[#This Row],[Team1_Score]])</f>
        <v>92</v>
      </c>
    </row>
    <row r="790" spans="1:9">
      <c r="A790" s="17">
        <v>44968</v>
      </c>
      <c r="B790" t="s">
        <v>69</v>
      </c>
      <c r="C790" t="s">
        <v>51</v>
      </c>
      <c r="D790" t="s">
        <v>811</v>
      </c>
      <c r="E790">
        <v>76</v>
      </c>
      <c r="F790" t="s">
        <v>820</v>
      </c>
      <c r="G790" t="s">
        <v>862</v>
      </c>
      <c r="H790">
        <f>IF(VLOOKUP(Results_Updated[[#This Row],[Away_Team]],Teams_ESPN__2[[Team_Name]:[ABBR]],2,FALSE)=Results_Updated[[#This Row],[Team1]],Results_Updated[[#This Row],[Team1_Score]],Results_Updated[[#This Row],[Team2_Score]])</f>
        <v>76</v>
      </c>
      <c r="I790" t="str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791" spans="1:9">
      <c r="A791" s="17">
        <v>44968</v>
      </c>
      <c r="B791" t="s">
        <v>315</v>
      </c>
      <c r="C791" t="s">
        <v>317</v>
      </c>
      <c r="D791" t="s">
        <v>791</v>
      </c>
      <c r="E791">
        <v>73</v>
      </c>
      <c r="F791" t="s">
        <v>871</v>
      </c>
      <c r="G791" t="s">
        <v>697</v>
      </c>
      <c r="H791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791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792" spans="1:9">
      <c r="A792" s="17">
        <v>44968</v>
      </c>
      <c r="B792" t="s">
        <v>72</v>
      </c>
      <c r="C792" t="s">
        <v>320</v>
      </c>
      <c r="D792" t="s">
        <v>1063</v>
      </c>
      <c r="E792">
        <v>74</v>
      </c>
      <c r="F792" t="s">
        <v>1011</v>
      </c>
      <c r="G792" t="s">
        <v>830</v>
      </c>
      <c r="H792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792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793" spans="1:9">
      <c r="A793" s="17">
        <v>44968</v>
      </c>
      <c r="B793" t="s">
        <v>279</v>
      </c>
      <c r="C793" t="s">
        <v>40</v>
      </c>
      <c r="D793" t="s">
        <v>777</v>
      </c>
      <c r="E793">
        <v>81</v>
      </c>
      <c r="F793" t="s">
        <v>771</v>
      </c>
      <c r="G793" t="s">
        <v>761</v>
      </c>
      <c r="H793" t="str">
        <f>IF(VLOOKUP(Results_Updated[[#This Row],[Away_Team]],Teams_ESPN__2[[Team_Name]:[ABBR]],2,FALSE)=Results_Updated[[#This Row],[Team1]],Results_Updated[[#This Row],[Team1_Score]],Results_Updated[[#This Row],[Team2_Score]])</f>
        <v>53</v>
      </c>
      <c r="I793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794" spans="1:9">
      <c r="A794" s="17">
        <v>44968</v>
      </c>
      <c r="B794" t="s">
        <v>235</v>
      </c>
      <c r="C794" t="s">
        <v>350</v>
      </c>
      <c r="D794" t="s">
        <v>920</v>
      </c>
      <c r="E794">
        <v>75</v>
      </c>
      <c r="F794" t="s">
        <v>981</v>
      </c>
      <c r="G794" t="s">
        <v>708</v>
      </c>
      <c r="H794">
        <f>IF(VLOOKUP(Results_Updated[[#This Row],[Away_Team]],Teams_ESPN__2[[Team_Name]:[ABBR]],2,FALSE)=Results_Updated[[#This Row],[Team1]],Results_Updated[[#This Row],[Team1_Score]],Results_Updated[[#This Row],[Team2_Score]])</f>
        <v>75</v>
      </c>
      <c r="I794" t="str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795" spans="1:9">
      <c r="A795" s="17">
        <v>44968</v>
      </c>
      <c r="B795" t="s">
        <v>399</v>
      </c>
      <c r="C795" t="s">
        <v>354</v>
      </c>
      <c r="D795" t="s">
        <v>914</v>
      </c>
      <c r="E795">
        <v>83</v>
      </c>
      <c r="F795" t="s">
        <v>949</v>
      </c>
      <c r="G795" t="s">
        <v>740</v>
      </c>
      <c r="H795">
        <f>IF(VLOOKUP(Results_Updated[[#This Row],[Away_Team]],Teams_ESPN__2[[Team_Name]:[ABBR]],2,FALSE)=Results_Updated[[#This Row],[Team1]],Results_Updated[[#This Row],[Team1_Score]],Results_Updated[[#This Row],[Team2_Score]])</f>
        <v>83</v>
      </c>
      <c r="I795" t="str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796" spans="1:9">
      <c r="A796" s="17">
        <v>44968</v>
      </c>
      <c r="B796" t="s">
        <v>145</v>
      </c>
      <c r="C796" t="s">
        <v>216</v>
      </c>
      <c r="D796" t="s">
        <v>1041</v>
      </c>
      <c r="E796">
        <v>64</v>
      </c>
      <c r="F796" t="s">
        <v>1016</v>
      </c>
      <c r="G796" t="s">
        <v>761</v>
      </c>
      <c r="H796" t="str">
        <f>IF(VLOOKUP(Results_Updated[[#This Row],[Away_Team]],Teams_ESPN__2[[Team_Name]:[ABBR]],2,FALSE)=Results_Updated[[#This Row],[Team1]],Results_Updated[[#This Row],[Team1_Score]],Results_Updated[[#This Row],[Team2_Score]])</f>
        <v>53</v>
      </c>
      <c r="I796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797" spans="1:9">
      <c r="A797" s="17">
        <v>44968</v>
      </c>
      <c r="B797" t="s">
        <v>188</v>
      </c>
      <c r="C797" t="s">
        <v>84</v>
      </c>
      <c r="D797" t="s">
        <v>841</v>
      </c>
      <c r="E797">
        <v>88</v>
      </c>
      <c r="F797" t="s">
        <v>822</v>
      </c>
      <c r="G797" t="s">
        <v>1091</v>
      </c>
      <c r="H797">
        <f>IF(VLOOKUP(Results_Updated[[#This Row],[Away_Team]],Teams_ESPN__2[[Team_Name]:[ABBR]],2,FALSE)=Results_Updated[[#This Row],[Team1]],Results_Updated[[#This Row],[Team1_Score]],Results_Updated[[#This Row],[Team2_Score]])</f>
        <v>88</v>
      </c>
      <c r="I797" t="str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798" spans="1:9">
      <c r="A798" s="17">
        <v>44968</v>
      </c>
      <c r="B798" t="s">
        <v>175</v>
      </c>
      <c r="C798" t="s">
        <v>364</v>
      </c>
      <c r="D798" t="s">
        <v>802</v>
      </c>
      <c r="E798">
        <v>62</v>
      </c>
      <c r="F798" t="s">
        <v>1068</v>
      </c>
      <c r="G798" t="s">
        <v>859</v>
      </c>
      <c r="H798">
        <f>IF(VLOOKUP(Results_Updated[[#This Row],[Away_Team]],Teams_ESPN__2[[Team_Name]:[ABBR]],2,FALSE)=Results_Updated[[#This Row],[Team1]],Results_Updated[[#This Row],[Team1_Score]],Results_Updated[[#This Row],[Team2_Score]])</f>
        <v>62</v>
      </c>
      <c r="I798" t="str">
        <f>IF(VLOOKUP(Results_Updated[[#This Row],[Home_Team]],Teams_ESPN__2[[Team_Name]:[ABBR]],2,FALSE)=Results_Updated[[#This Row],[Team2]],Results_Updated[[#This Row],[Team2_Score]],Results_Updated[[#This Row],[Team1_Score]])</f>
        <v>51</v>
      </c>
    </row>
    <row r="799" spans="1:9">
      <c r="A799" s="17">
        <v>44968</v>
      </c>
      <c r="B799" t="s">
        <v>54</v>
      </c>
      <c r="C799" t="s">
        <v>99</v>
      </c>
      <c r="D799" t="s">
        <v>835</v>
      </c>
      <c r="E799">
        <v>69</v>
      </c>
      <c r="F799" t="s">
        <v>816</v>
      </c>
      <c r="G799" t="s">
        <v>750</v>
      </c>
      <c r="H799">
        <f>IF(VLOOKUP(Results_Updated[[#This Row],[Away_Team]],Teams_ESPN__2[[Team_Name]:[ABBR]],2,FALSE)=Results_Updated[[#This Row],[Team1]],Results_Updated[[#This Row],[Team1_Score]],Results_Updated[[#This Row],[Team2_Score]])</f>
        <v>69</v>
      </c>
      <c r="I799" t="str">
        <f>IF(VLOOKUP(Results_Updated[[#This Row],[Home_Team]],Teams_ESPN__2[[Team_Name]:[ABBR]],2,FALSE)=Results_Updated[[#This Row],[Team2]],Results_Updated[[#This Row],[Team2_Score]],Results_Updated[[#This Row],[Team1_Score]])</f>
        <v>58</v>
      </c>
    </row>
    <row r="800" spans="1:9">
      <c r="A800" s="17">
        <v>44968</v>
      </c>
      <c r="B800" t="s">
        <v>49</v>
      </c>
      <c r="C800" t="s">
        <v>56</v>
      </c>
      <c r="D800" t="s">
        <v>810</v>
      </c>
      <c r="E800">
        <v>83</v>
      </c>
      <c r="F800" t="s">
        <v>819</v>
      </c>
      <c r="G800" t="s">
        <v>697</v>
      </c>
      <c r="H800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800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801" spans="1:9">
      <c r="A801" s="17">
        <v>44968</v>
      </c>
      <c r="B801" t="s">
        <v>162</v>
      </c>
      <c r="C801" t="s">
        <v>180</v>
      </c>
      <c r="D801" t="s">
        <v>1006</v>
      </c>
      <c r="E801">
        <v>61</v>
      </c>
      <c r="F801" t="s">
        <v>1028</v>
      </c>
      <c r="G801" t="s">
        <v>916</v>
      </c>
      <c r="H801" t="str">
        <f>IF(VLOOKUP(Results_Updated[[#This Row],[Away_Team]],Teams_ESPN__2[[Team_Name]:[ABBR]],2,FALSE)=Results_Updated[[#This Row],[Team1]],Results_Updated[[#This Row],[Team1_Score]],Results_Updated[[#This Row],[Team2_Score]])</f>
        <v>52</v>
      </c>
      <c r="I801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802" spans="1:9">
      <c r="A802" s="17">
        <v>44968</v>
      </c>
      <c r="B802" t="s">
        <v>89</v>
      </c>
      <c r="C802" t="s">
        <v>88</v>
      </c>
      <c r="D802" t="s">
        <v>971</v>
      </c>
      <c r="E802">
        <v>88</v>
      </c>
      <c r="F802" t="s">
        <v>984</v>
      </c>
      <c r="G802" t="s">
        <v>997</v>
      </c>
      <c r="H802">
        <f>IF(VLOOKUP(Results_Updated[[#This Row],[Away_Team]],Teams_ESPN__2[[Team_Name]:[ABBR]],2,FALSE)=Results_Updated[[#This Row],[Team1]],Results_Updated[[#This Row],[Team1_Score]],Results_Updated[[#This Row],[Team2_Score]])</f>
        <v>88</v>
      </c>
      <c r="I802">
        <f>IF(VLOOKUP(Results_Updated[[#This Row],[Home_Team]],Teams_ESPN__2[[Team_Name]:[ABBR]],2,FALSE)=Results_Updated[[#This Row],[Team2]],Results_Updated[[#This Row],[Team2_Score]],Results_Updated[[#This Row],[Team1_Score]])</f>
        <v>88</v>
      </c>
    </row>
    <row r="803" spans="1:9">
      <c r="A803" s="17">
        <v>44968</v>
      </c>
      <c r="B803" t="s">
        <v>87</v>
      </c>
      <c r="C803" t="s">
        <v>105</v>
      </c>
      <c r="D803" t="s">
        <v>1007</v>
      </c>
      <c r="E803">
        <v>72</v>
      </c>
      <c r="F803" t="s">
        <v>1002</v>
      </c>
      <c r="G803" t="s">
        <v>725</v>
      </c>
      <c r="H803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803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804" spans="1:9">
      <c r="A804" s="17">
        <v>44968</v>
      </c>
      <c r="B804" t="s">
        <v>113</v>
      </c>
      <c r="C804" t="s">
        <v>95</v>
      </c>
      <c r="D804" t="s">
        <v>991</v>
      </c>
      <c r="E804">
        <v>67</v>
      </c>
      <c r="F804" t="s">
        <v>992</v>
      </c>
      <c r="G804" t="s">
        <v>761</v>
      </c>
      <c r="H804" t="str">
        <f>IF(VLOOKUP(Results_Updated[[#This Row],[Away_Team]],Teams_ESPN__2[[Team_Name]:[ABBR]],2,FALSE)=Results_Updated[[#This Row],[Team1]],Results_Updated[[#This Row],[Team1_Score]],Results_Updated[[#This Row],[Team2_Score]])</f>
        <v>53</v>
      </c>
      <c r="I804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805" spans="1:9">
      <c r="A805" s="17">
        <v>44968</v>
      </c>
      <c r="B805" t="s">
        <v>93</v>
      </c>
      <c r="C805" t="s">
        <v>92</v>
      </c>
      <c r="D805" t="s">
        <v>993</v>
      </c>
      <c r="E805">
        <v>84</v>
      </c>
      <c r="F805" t="s">
        <v>988</v>
      </c>
      <c r="G805" t="s">
        <v>862</v>
      </c>
      <c r="H805">
        <f>IF(VLOOKUP(Results_Updated[[#This Row],[Away_Team]],Teams_ESPN__2[[Team_Name]:[ABBR]],2,FALSE)=Results_Updated[[#This Row],[Team1]],Results_Updated[[#This Row],[Team1_Score]],Results_Updated[[#This Row],[Team2_Score]])</f>
        <v>84</v>
      </c>
      <c r="I805" t="str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806" spans="1:9">
      <c r="A806" s="17">
        <v>44968</v>
      </c>
      <c r="B806" t="s">
        <v>96</v>
      </c>
      <c r="C806" t="s">
        <v>94</v>
      </c>
      <c r="D806" t="s">
        <v>964</v>
      </c>
      <c r="E806">
        <v>84</v>
      </c>
      <c r="F806" t="s">
        <v>995</v>
      </c>
      <c r="G806" t="s">
        <v>714</v>
      </c>
      <c r="H806" t="str">
        <f>IF(VLOOKUP(Results_Updated[[#This Row],[Away_Team]],Teams_ESPN__2[[Team_Name]:[ABBR]],2,FALSE)=Results_Updated[[#This Row],[Team1]],Results_Updated[[#This Row],[Team1_Score]],Results_Updated[[#This Row],[Team2_Score]])</f>
        <v>61</v>
      </c>
      <c r="I806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807" spans="1:9">
      <c r="A807" s="17">
        <v>44968</v>
      </c>
      <c r="B807" t="s">
        <v>86</v>
      </c>
      <c r="C807" t="s">
        <v>192</v>
      </c>
      <c r="D807" t="s">
        <v>1075</v>
      </c>
      <c r="E807">
        <v>76</v>
      </c>
      <c r="F807" t="s">
        <v>1069</v>
      </c>
      <c r="G807" t="s">
        <v>717</v>
      </c>
      <c r="H807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807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808" spans="1:9">
      <c r="A808" s="17">
        <v>44968</v>
      </c>
      <c r="B808" t="s">
        <v>100</v>
      </c>
      <c r="C808" t="s">
        <v>417</v>
      </c>
      <c r="D808" t="s">
        <v>837</v>
      </c>
      <c r="E808">
        <v>76</v>
      </c>
      <c r="F808" t="s">
        <v>818</v>
      </c>
      <c r="G808" t="s">
        <v>805</v>
      </c>
      <c r="H808">
        <f>IF(VLOOKUP(Results_Updated[[#This Row],[Away_Team]],Teams_ESPN__2[[Team_Name]:[ABBR]],2,FALSE)=Results_Updated[[#This Row],[Team1]],Results_Updated[[#This Row],[Team1_Score]],Results_Updated[[#This Row],[Team2_Score]])</f>
        <v>76</v>
      </c>
      <c r="I808" t="str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809" spans="1:9">
      <c r="A809" s="17">
        <v>44968</v>
      </c>
      <c r="B809" t="s">
        <v>289</v>
      </c>
      <c r="C809" t="s">
        <v>311</v>
      </c>
      <c r="D809" t="s">
        <v>748</v>
      </c>
      <c r="E809">
        <v>71</v>
      </c>
      <c r="F809" t="s">
        <v>744</v>
      </c>
      <c r="G809" t="s">
        <v>740</v>
      </c>
      <c r="H809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809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810" spans="1:9">
      <c r="A810" s="17">
        <v>44968</v>
      </c>
      <c r="B810" t="s">
        <v>90</v>
      </c>
      <c r="C810" t="s">
        <v>106</v>
      </c>
      <c r="D810" t="s">
        <v>985</v>
      </c>
      <c r="E810">
        <v>79</v>
      </c>
      <c r="F810" t="s">
        <v>1027</v>
      </c>
      <c r="G810" t="s">
        <v>814</v>
      </c>
      <c r="H810">
        <f>IF(VLOOKUP(Results_Updated[[#This Row],[Away_Team]],Teams_ESPN__2[[Team_Name]:[ABBR]],2,FALSE)=Results_Updated[[#This Row],[Team1]],Results_Updated[[#This Row],[Team1_Score]],Results_Updated[[#This Row],[Team2_Score]])</f>
        <v>79</v>
      </c>
      <c r="I810" t="str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811" spans="1:9">
      <c r="A811" s="17">
        <v>44968</v>
      </c>
      <c r="B811" t="s">
        <v>328</v>
      </c>
      <c r="C811" t="s">
        <v>330</v>
      </c>
      <c r="D811" t="s">
        <v>936</v>
      </c>
      <c r="E811">
        <v>79</v>
      </c>
      <c r="F811" t="s">
        <v>934</v>
      </c>
      <c r="G811" t="s">
        <v>740</v>
      </c>
      <c r="H811">
        <f>IF(VLOOKUP(Results_Updated[[#This Row],[Away_Team]],Teams_ESPN__2[[Team_Name]:[ABBR]],2,FALSE)=Results_Updated[[#This Row],[Team1]],Results_Updated[[#This Row],[Team1_Score]],Results_Updated[[#This Row],[Team2_Score]])</f>
        <v>79</v>
      </c>
      <c r="I811" t="str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812" spans="1:9">
      <c r="A812" s="17">
        <v>44968</v>
      </c>
      <c r="B812" t="s">
        <v>223</v>
      </c>
      <c r="C812" t="s">
        <v>262</v>
      </c>
      <c r="D812" t="s">
        <v>922</v>
      </c>
      <c r="E812">
        <v>77</v>
      </c>
      <c r="F812" t="s">
        <v>923</v>
      </c>
      <c r="G812" t="s">
        <v>862</v>
      </c>
      <c r="H812">
        <f>IF(VLOOKUP(Results_Updated[[#This Row],[Away_Team]],Teams_ESPN__2[[Team_Name]:[ABBR]],2,FALSE)=Results_Updated[[#This Row],[Team1]],Results_Updated[[#This Row],[Team1_Score]],Results_Updated[[#This Row],[Team2_Score]])</f>
        <v>77</v>
      </c>
      <c r="I812" t="str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813" spans="1:9">
      <c r="A813" s="17">
        <v>44968</v>
      </c>
      <c r="B813" t="s">
        <v>111</v>
      </c>
      <c r="C813" t="s">
        <v>110</v>
      </c>
      <c r="D813" t="s">
        <v>1072</v>
      </c>
      <c r="E813">
        <v>80</v>
      </c>
      <c r="F813" t="s">
        <v>1078</v>
      </c>
      <c r="G813" t="s">
        <v>764</v>
      </c>
      <c r="H813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813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814" spans="1:9">
      <c r="A814" s="17">
        <v>44968</v>
      </c>
      <c r="B814" t="s">
        <v>166</v>
      </c>
      <c r="C814" t="s">
        <v>112</v>
      </c>
      <c r="D814" t="s">
        <v>1064</v>
      </c>
      <c r="E814">
        <v>70</v>
      </c>
      <c r="F814" t="s">
        <v>778</v>
      </c>
      <c r="G814" t="s">
        <v>708</v>
      </c>
      <c r="H814">
        <f>IF(VLOOKUP(Results_Updated[[#This Row],[Away_Team]],Teams_ESPN__2[[Team_Name]:[ABBR]],2,FALSE)=Results_Updated[[#This Row],[Team1]],Results_Updated[[#This Row],[Team1_Score]],Results_Updated[[#This Row],[Team2_Score]])</f>
        <v>70</v>
      </c>
      <c r="I814" t="str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815" spans="1:9">
      <c r="A815" s="17">
        <v>44968</v>
      </c>
      <c r="B815" t="s">
        <v>97</v>
      </c>
      <c r="C815" t="s">
        <v>372</v>
      </c>
      <c r="D815" t="s">
        <v>963</v>
      </c>
      <c r="E815">
        <v>65</v>
      </c>
      <c r="F815" t="s">
        <v>989</v>
      </c>
      <c r="G815" t="s">
        <v>720</v>
      </c>
      <c r="H815">
        <f>IF(VLOOKUP(Results_Updated[[#This Row],[Away_Team]],Teams_ESPN__2[[Team_Name]:[ABBR]],2,FALSE)=Results_Updated[[#This Row],[Team1]],Results_Updated[[#This Row],[Team1_Score]],Results_Updated[[#This Row],[Team2_Score]])</f>
        <v>65</v>
      </c>
      <c r="I815" t="str">
        <f>IF(VLOOKUP(Results_Updated[[#This Row],[Home_Team]],Teams_ESPN__2[[Team_Name]:[ABBR]],2,FALSE)=Results_Updated[[#This Row],[Team2]],Results_Updated[[#This Row],[Team2_Score]],Results_Updated[[#This Row],[Team1_Score]])</f>
        <v>59</v>
      </c>
    </row>
    <row r="816" spans="1:9">
      <c r="A816" s="17">
        <v>44968</v>
      </c>
      <c r="B816" t="s">
        <v>375</v>
      </c>
      <c r="C816" t="s">
        <v>174</v>
      </c>
      <c r="D816" t="s">
        <v>735</v>
      </c>
      <c r="E816">
        <v>74</v>
      </c>
      <c r="F816" t="s">
        <v>1070</v>
      </c>
      <c r="G816" t="s">
        <v>830</v>
      </c>
      <c r="H816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816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817" spans="1:9">
      <c r="A817" s="17">
        <v>44968</v>
      </c>
      <c r="B817" t="s">
        <v>181</v>
      </c>
      <c r="C817" t="s">
        <v>161</v>
      </c>
      <c r="D817" t="s">
        <v>972</v>
      </c>
      <c r="E817">
        <v>84</v>
      </c>
      <c r="F817" t="s">
        <v>1001</v>
      </c>
      <c r="G817" t="s">
        <v>814</v>
      </c>
      <c r="H817">
        <f>IF(VLOOKUP(Results_Updated[[#This Row],[Away_Team]],Teams_ESPN__2[[Team_Name]:[ABBR]],2,FALSE)=Results_Updated[[#This Row],[Team1]],Results_Updated[[#This Row],[Team1_Score]],Results_Updated[[#This Row],[Team2_Score]])</f>
        <v>84</v>
      </c>
      <c r="I817" t="str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818" spans="1:9">
      <c r="A818" s="17">
        <v>44968</v>
      </c>
      <c r="B818" t="s">
        <v>127</v>
      </c>
      <c r="C818" t="s">
        <v>155</v>
      </c>
      <c r="D818" t="s">
        <v>817</v>
      </c>
      <c r="E818">
        <v>65</v>
      </c>
      <c r="F818" t="s">
        <v>838</v>
      </c>
      <c r="G818" t="s">
        <v>799</v>
      </c>
      <c r="H818" t="str">
        <f>IF(VLOOKUP(Results_Updated[[#This Row],[Away_Team]],Teams_ESPN__2[[Team_Name]:[ABBR]],2,FALSE)=Results_Updated[[#This Row],[Team1]],Results_Updated[[#This Row],[Team1_Score]],Results_Updated[[#This Row],[Team2_Score]])</f>
        <v>46</v>
      </c>
      <c r="I818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819" spans="1:9">
      <c r="A819" s="17">
        <v>44968</v>
      </c>
      <c r="B819" t="s">
        <v>348</v>
      </c>
      <c r="C819" t="s">
        <v>120</v>
      </c>
      <c r="D819" t="s">
        <v>938</v>
      </c>
      <c r="E819">
        <v>90</v>
      </c>
      <c r="F819" t="s">
        <v>975</v>
      </c>
      <c r="G819" t="s">
        <v>830</v>
      </c>
      <c r="H819">
        <f>IF(VLOOKUP(Results_Updated[[#This Row],[Away_Team]],Teams_ESPN__2[[Team_Name]:[ABBR]],2,FALSE)=Results_Updated[[#This Row],[Team1]],Results_Updated[[#This Row],[Team1_Score]],Results_Updated[[#This Row],[Team2_Score]])</f>
        <v>90</v>
      </c>
      <c r="I819" t="str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820" spans="1:9">
      <c r="A820" s="17">
        <v>44968</v>
      </c>
      <c r="B820" t="s">
        <v>207</v>
      </c>
      <c r="C820" t="s">
        <v>255</v>
      </c>
      <c r="D820" t="s">
        <v>1051</v>
      </c>
      <c r="E820">
        <v>61</v>
      </c>
      <c r="F820" t="s">
        <v>207</v>
      </c>
      <c r="G820" t="s">
        <v>750</v>
      </c>
      <c r="H820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820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821" spans="1:9">
      <c r="A821" s="17">
        <v>44968</v>
      </c>
      <c r="B821" t="s">
        <v>159</v>
      </c>
      <c r="C821" t="s">
        <v>67</v>
      </c>
      <c r="D821" t="s">
        <v>1081</v>
      </c>
      <c r="E821">
        <v>67</v>
      </c>
      <c r="F821" t="s">
        <v>969</v>
      </c>
      <c r="G821" t="s">
        <v>1100</v>
      </c>
      <c r="H821" t="str">
        <f>IF(VLOOKUP(Results_Updated[[#This Row],[Away_Team]],Teams_ESPN__2[[Team_Name]:[ABBR]],2,FALSE)=Results_Updated[[#This Row],[Team1]],Results_Updated[[#This Row],[Team1_Score]],Results_Updated[[#This Row],[Team2_Score]])</f>
        <v>43</v>
      </c>
      <c r="I821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822" spans="1:9">
      <c r="A822" s="17">
        <v>44968</v>
      </c>
      <c r="B822" t="s">
        <v>195</v>
      </c>
      <c r="C822" t="s">
        <v>270</v>
      </c>
      <c r="D822" t="s">
        <v>792</v>
      </c>
      <c r="E822">
        <v>70</v>
      </c>
      <c r="F822" t="s">
        <v>702</v>
      </c>
      <c r="G822" t="s">
        <v>725</v>
      </c>
      <c r="H822">
        <f>IF(VLOOKUP(Results_Updated[[#This Row],[Away_Team]],Teams_ESPN__2[[Team_Name]:[ABBR]],2,FALSE)=Results_Updated[[#This Row],[Team1]],Results_Updated[[#This Row],[Team1_Score]],Results_Updated[[#This Row],[Team2_Score]])</f>
        <v>70</v>
      </c>
      <c r="I822" t="str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823" spans="1:9">
      <c r="A823" s="17">
        <v>44968</v>
      </c>
      <c r="B823" t="s">
        <v>165</v>
      </c>
      <c r="C823" t="s">
        <v>368</v>
      </c>
      <c r="D823" t="s">
        <v>1079</v>
      </c>
      <c r="E823">
        <v>74</v>
      </c>
      <c r="F823" t="s">
        <v>1067</v>
      </c>
      <c r="G823" t="s">
        <v>703</v>
      </c>
      <c r="H823" t="str">
        <f>IF(VLOOKUP(Results_Updated[[#This Row],[Away_Team]],Teams_ESPN__2[[Team_Name]:[ABBR]],2,FALSE)=Results_Updated[[#This Row],[Team1]],Results_Updated[[#This Row],[Team1_Score]],Results_Updated[[#This Row],[Team2_Score]])</f>
        <v>57</v>
      </c>
      <c r="I823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824" spans="1:9">
      <c r="A824" s="17">
        <v>44968</v>
      </c>
      <c r="B824" t="s">
        <v>151</v>
      </c>
      <c r="C824" t="s">
        <v>149</v>
      </c>
      <c r="D824" t="s">
        <v>815</v>
      </c>
      <c r="E824">
        <v>79</v>
      </c>
      <c r="F824" t="s">
        <v>836</v>
      </c>
      <c r="G824" t="s">
        <v>764</v>
      </c>
      <c r="H824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824">
        <f>IF(VLOOKUP(Results_Updated[[#This Row],[Home_Team]],Teams_ESPN__2[[Team_Name]:[ABBR]],2,FALSE)=Results_Updated[[#This Row],[Team2]],Results_Updated[[#This Row],[Team2_Score]],Results_Updated[[#This Row],[Team1_Score]])</f>
        <v>79</v>
      </c>
    </row>
    <row r="825" spans="1:9">
      <c r="A825" s="17">
        <v>44968</v>
      </c>
      <c r="B825" t="s">
        <v>83</v>
      </c>
      <c r="C825" t="s">
        <v>190</v>
      </c>
      <c r="D825" t="s">
        <v>834</v>
      </c>
      <c r="E825">
        <v>73</v>
      </c>
      <c r="F825" t="s">
        <v>832</v>
      </c>
      <c r="G825" t="s">
        <v>737</v>
      </c>
      <c r="H825">
        <f>IF(VLOOKUP(Results_Updated[[#This Row],[Away_Team]],Teams_ESPN__2[[Team_Name]:[ABBR]],2,FALSE)=Results_Updated[[#This Row],[Team1]],Results_Updated[[#This Row],[Team1_Score]],Results_Updated[[#This Row],[Team2_Score]])</f>
        <v>73</v>
      </c>
      <c r="I825" t="str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826" spans="1:9">
      <c r="A826" s="17">
        <v>44968</v>
      </c>
      <c r="B826" t="s">
        <v>128</v>
      </c>
      <c r="C826" t="s">
        <v>156</v>
      </c>
      <c r="D826" t="s">
        <v>1020</v>
      </c>
      <c r="E826">
        <v>70</v>
      </c>
      <c r="F826" t="s">
        <v>1017</v>
      </c>
      <c r="G826" t="s">
        <v>708</v>
      </c>
      <c r="H826">
        <f>IF(VLOOKUP(Results_Updated[[#This Row],[Away_Team]],Teams_ESPN__2[[Team_Name]:[ABBR]],2,FALSE)=Results_Updated[[#This Row],[Team1]],Results_Updated[[#This Row],[Team1_Score]],Results_Updated[[#This Row],[Team2_Score]])</f>
        <v>70</v>
      </c>
      <c r="I826" t="str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827" spans="1:9">
      <c r="A827" s="17">
        <v>44968</v>
      </c>
      <c r="B827" t="s">
        <v>177</v>
      </c>
      <c r="C827" t="s">
        <v>300</v>
      </c>
      <c r="D827" t="s">
        <v>300</v>
      </c>
      <c r="E827">
        <v>96</v>
      </c>
      <c r="F827" t="s">
        <v>883</v>
      </c>
      <c r="G827" t="s">
        <v>916</v>
      </c>
      <c r="H827" t="str">
        <f>IF(VLOOKUP(Results_Updated[[#This Row],[Away_Team]],Teams_ESPN__2[[Team_Name]:[ABBR]],2,FALSE)=Results_Updated[[#This Row],[Team1]],Results_Updated[[#This Row],[Team1_Score]],Results_Updated[[#This Row],[Team2_Score]])</f>
        <v>52</v>
      </c>
      <c r="I827">
        <f>IF(VLOOKUP(Results_Updated[[#This Row],[Home_Team]],Teams_ESPN__2[[Team_Name]:[ABBR]],2,FALSE)=Results_Updated[[#This Row],[Team2]],Results_Updated[[#This Row],[Team2_Score]],Results_Updated[[#This Row],[Team1_Score]])</f>
        <v>96</v>
      </c>
    </row>
    <row r="828" spans="1:9">
      <c r="A828" s="17">
        <v>44968</v>
      </c>
      <c r="B828" t="s">
        <v>306</v>
      </c>
      <c r="C828" t="s">
        <v>228</v>
      </c>
      <c r="D828" t="s">
        <v>861</v>
      </c>
      <c r="E828">
        <v>84</v>
      </c>
      <c r="F828" t="s">
        <v>1019</v>
      </c>
      <c r="G828" t="s">
        <v>764</v>
      </c>
      <c r="H828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828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829" spans="1:9">
      <c r="A829" s="17">
        <v>44968</v>
      </c>
      <c r="B829" t="s">
        <v>308</v>
      </c>
      <c r="C829" t="s">
        <v>154</v>
      </c>
      <c r="D829" t="s">
        <v>721</v>
      </c>
      <c r="E829">
        <v>91</v>
      </c>
      <c r="F829" t="s">
        <v>918</v>
      </c>
      <c r="G829" t="s">
        <v>912</v>
      </c>
      <c r="H829">
        <f>IF(VLOOKUP(Results_Updated[[#This Row],[Away_Team]],Teams_ESPN__2[[Team_Name]:[ABBR]],2,FALSE)=Results_Updated[[#This Row],[Team1]],Results_Updated[[#This Row],[Team1_Score]],Results_Updated[[#This Row],[Team2_Score]])</f>
        <v>91</v>
      </c>
      <c r="I829" t="str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830" spans="1:9">
      <c r="A830" s="17">
        <v>44968</v>
      </c>
      <c r="B830" t="s">
        <v>158</v>
      </c>
      <c r="C830" t="s">
        <v>157</v>
      </c>
      <c r="D830" t="s">
        <v>880</v>
      </c>
      <c r="E830">
        <v>81</v>
      </c>
      <c r="F830" t="s">
        <v>877</v>
      </c>
      <c r="G830" t="s">
        <v>746</v>
      </c>
      <c r="H830" t="str">
        <f>IF(VLOOKUP(Results_Updated[[#This Row],[Away_Team]],Teams_ESPN__2[[Team_Name]:[ABBR]],2,FALSE)=Results_Updated[[#This Row],[Team1]],Results_Updated[[#This Row],[Team1_Score]],Results_Updated[[#This Row],[Team2_Score]])</f>
        <v>76</v>
      </c>
      <c r="I830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831" spans="1:9">
      <c r="A831" s="17">
        <v>44968</v>
      </c>
      <c r="B831" t="s">
        <v>232</v>
      </c>
      <c r="C831" t="s">
        <v>230</v>
      </c>
      <c r="D831" t="s">
        <v>754</v>
      </c>
      <c r="E831">
        <v>93</v>
      </c>
      <c r="F831" t="s">
        <v>1000</v>
      </c>
      <c r="G831" t="s">
        <v>839</v>
      </c>
      <c r="H831" t="str">
        <f>IF(VLOOKUP(Results_Updated[[#This Row],[Away_Team]],Teams_ESPN__2[[Team_Name]:[ABBR]],2,FALSE)=Results_Updated[[#This Row],[Team1]],Results_Updated[[#This Row],[Team1_Score]],Results_Updated[[#This Row],[Team2_Score]])</f>
        <v>81</v>
      </c>
      <c r="I831">
        <f>IF(VLOOKUP(Results_Updated[[#This Row],[Home_Team]],Teams_ESPN__2[[Team_Name]:[ABBR]],2,FALSE)=Results_Updated[[#This Row],[Team2]],Results_Updated[[#This Row],[Team2_Score]],Results_Updated[[#This Row],[Team1_Score]])</f>
        <v>93</v>
      </c>
    </row>
    <row r="832" spans="1:9">
      <c r="A832" s="17">
        <v>44968</v>
      </c>
      <c r="B832" t="s">
        <v>63</v>
      </c>
      <c r="C832" t="s">
        <v>132</v>
      </c>
      <c r="D832" t="s">
        <v>1023</v>
      </c>
      <c r="E832">
        <v>99</v>
      </c>
      <c r="F832" t="s">
        <v>932</v>
      </c>
      <c r="G832" t="s">
        <v>708</v>
      </c>
      <c r="H832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832">
        <f>IF(VLOOKUP(Results_Updated[[#This Row],[Home_Team]],Teams_ESPN__2[[Team_Name]:[ABBR]],2,FALSE)=Results_Updated[[#This Row],[Team2]],Results_Updated[[#This Row],[Team2_Score]],Results_Updated[[#This Row],[Team1_Score]])</f>
        <v>99</v>
      </c>
    </row>
    <row r="833" spans="1:9">
      <c r="A833" s="17">
        <v>44968</v>
      </c>
      <c r="B833" t="s">
        <v>367</v>
      </c>
      <c r="C833" t="s">
        <v>65</v>
      </c>
      <c r="D833" t="s">
        <v>970</v>
      </c>
      <c r="E833">
        <v>85</v>
      </c>
      <c r="F833" t="s">
        <v>1025</v>
      </c>
      <c r="G833" t="s">
        <v>814</v>
      </c>
      <c r="H833">
        <f>IF(VLOOKUP(Results_Updated[[#This Row],[Away_Team]],Teams_ESPN__2[[Team_Name]:[ABBR]],2,FALSE)=Results_Updated[[#This Row],[Team1]],Results_Updated[[#This Row],[Team1_Score]],Results_Updated[[#This Row],[Team2_Score]])</f>
        <v>85</v>
      </c>
      <c r="I833" t="str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834" spans="1:9">
      <c r="A834" s="17">
        <v>44968</v>
      </c>
      <c r="B834" t="s">
        <v>118</v>
      </c>
      <c r="C834" t="s">
        <v>164</v>
      </c>
      <c r="D834" t="s">
        <v>1008</v>
      </c>
      <c r="E834">
        <v>77</v>
      </c>
      <c r="F834" t="s">
        <v>1030</v>
      </c>
      <c r="G834" t="s">
        <v>772</v>
      </c>
      <c r="H834">
        <f>IF(VLOOKUP(Results_Updated[[#This Row],[Away_Team]],Teams_ESPN__2[[Team_Name]:[ABBR]],2,FALSE)=Results_Updated[[#This Row],[Team1]],Results_Updated[[#This Row],[Team1_Score]],Results_Updated[[#This Row],[Team2_Score]])</f>
        <v>77</v>
      </c>
      <c r="I834" t="str">
        <f>IF(VLOOKUP(Results_Updated[[#This Row],[Home_Team]],Teams_ESPN__2[[Team_Name]:[ABBR]],2,FALSE)=Results_Updated[[#This Row],[Team2]],Results_Updated[[#This Row],[Team2_Score]],Results_Updated[[#This Row],[Team1_Score]])</f>
        <v>62</v>
      </c>
    </row>
    <row r="835" spans="1:9">
      <c r="A835" s="17">
        <v>44968</v>
      </c>
      <c r="B835" t="s">
        <v>347</v>
      </c>
      <c r="C835" t="s">
        <v>331</v>
      </c>
      <c r="D835" t="s">
        <v>987</v>
      </c>
      <c r="E835">
        <v>70</v>
      </c>
      <c r="F835" t="s">
        <v>935</v>
      </c>
      <c r="G835" t="s">
        <v>743</v>
      </c>
      <c r="H835">
        <f>IF(VLOOKUP(Results_Updated[[#This Row],[Away_Team]],Teams_ESPN__2[[Team_Name]:[ABBR]],2,FALSE)=Results_Updated[[#This Row],[Team1]],Results_Updated[[#This Row],[Team1_Score]],Results_Updated[[#This Row],[Team2_Score]])</f>
        <v>70</v>
      </c>
      <c r="I835" t="str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836" spans="1:9">
      <c r="A836" s="17">
        <v>44968</v>
      </c>
      <c r="B836" t="s">
        <v>376</v>
      </c>
      <c r="C836" t="s">
        <v>184</v>
      </c>
      <c r="D836" t="s">
        <v>1052</v>
      </c>
      <c r="E836">
        <v>71</v>
      </c>
      <c r="F836" t="s">
        <v>1059</v>
      </c>
      <c r="G836" t="s">
        <v>717</v>
      </c>
      <c r="H836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836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837" spans="1:9">
      <c r="A837" s="17">
        <v>44968</v>
      </c>
      <c r="B837" t="s">
        <v>352</v>
      </c>
      <c r="C837" t="s">
        <v>36</v>
      </c>
      <c r="D837" t="s">
        <v>959</v>
      </c>
      <c r="E837">
        <v>72</v>
      </c>
      <c r="F837" t="s">
        <v>1046</v>
      </c>
      <c r="G837" t="s">
        <v>743</v>
      </c>
      <c r="H837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837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838" spans="1:9">
      <c r="A838" s="17">
        <v>44968</v>
      </c>
      <c r="B838" t="s">
        <v>398</v>
      </c>
      <c r="C838" t="s">
        <v>168</v>
      </c>
      <c r="D838" t="s">
        <v>728</v>
      </c>
      <c r="E838">
        <v>76</v>
      </c>
      <c r="F838" t="s">
        <v>727</v>
      </c>
      <c r="G838" t="s">
        <v>830</v>
      </c>
      <c r="H838">
        <f>IF(VLOOKUP(Results_Updated[[#This Row],[Away_Team]],Teams_ESPN__2[[Team_Name]:[ABBR]],2,FALSE)=Results_Updated[[#This Row],[Team1]],Results_Updated[[#This Row],[Team1_Score]],Results_Updated[[#This Row],[Team2_Score]])</f>
        <v>76</v>
      </c>
      <c r="I838" t="str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839" spans="1:9">
      <c r="A839" s="17">
        <v>44968</v>
      </c>
      <c r="B839" t="s">
        <v>397</v>
      </c>
      <c r="C839" t="s">
        <v>171</v>
      </c>
      <c r="D839" t="s">
        <v>1048</v>
      </c>
      <c r="E839">
        <v>80</v>
      </c>
      <c r="F839" t="s">
        <v>961</v>
      </c>
      <c r="G839" t="s">
        <v>997</v>
      </c>
      <c r="H839" t="str">
        <f>IF(VLOOKUP(Results_Updated[[#This Row],[Away_Team]],Teams_ESPN__2[[Team_Name]:[ABBR]],2,FALSE)=Results_Updated[[#This Row],[Team1]],Results_Updated[[#This Row],[Team1_Score]],Results_Updated[[#This Row],[Team2_Score]])</f>
        <v>77</v>
      </c>
      <c r="I839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840" spans="1:9">
      <c r="A840" s="17">
        <v>44968</v>
      </c>
      <c r="B840" t="s">
        <v>362</v>
      </c>
      <c r="C840" t="s">
        <v>358</v>
      </c>
      <c r="D840" t="s">
        <v>1037</v>
      </c>
      <c r="E840">
        <v>71</v>
      </c>
      <c r="F840" t="s">
        <v>953</v>
      </c>
      <c r="G840" t="s">
        <v>720</v>
      </c>
      <c r="H840" t="str">
        <f>IF(VLOOKUP(Results_Updated[[#This Row],[Away_Team]],Teams_ESPN__2[[Team_Name]:[ABBR]],2,FALSE)=Results_Updated[[#This Row],[Team1]],Results_Updated[[#This Row],[Team1_Score]],Results_Updated[[#This Row],[Team2_Score]])</f>
        <v>59</v>
      </c>
      <c r="I840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841" spans="1:9">
      <c r="A841" s="17">
        <v>44968</v>
      </c>
      <c r="B841" t="s">
        <v>85</v>
      </c>
      <c r="C841" t="s">
        <v>366</v>
      </c>
      <c r="D841" t="s">
        <v>730</v>
      </c>
      <c r="E841">
        <v>83</v>
      </c>
      <c r="F841" t="s">
        <v>732</v>
      </c>
      <c r="G841" t="s">
        <v>862</v>
      </c>
      <c r="H841" t="str">
        <f>IF(VLOOKUP(Results_Updated[[#This Row],[Away_Team]],Teams_ESPN__2[[Team_Name]:[ABBR]],2,FALSE)=Results_Updated[[#This Row],[Team1]],Results_Updated[[#This Row],[Team1_Score]],Results_Updated[[#This Row],[Team2_Score]])</f>
        <v>73</v>
      </c>
      <c r="I841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842" spans="1:9">
      <c r="A842" s="17">
        <v>44968</v>
      </c>
      <c r="B842" t="s">
        <v>335</v>
      </c>
      <c r="C842" t="s">
        <v>117</v>
      </c>
      <c r="D842" t="s">
        <v>889</v>
      </c>
      <c r="E842">
        <v>82</v>
      </c>
      <c r="F842" t="s">
        <v>1044</v>
      </c>
      <c r="G842" t="s">
        <v>782</v>
      </c>
      <c r="H842">
        <f>IF(VLOOKUP(Results_Updated[[#This Row],[Away_Team]],Teams_ESPN__2[[Team_Name]:[ABBR]],2,FALSE)=Results_Updated[[#This Row],[Team1]],Results_Updated[[#This Row],[Team1_Score]],Results_Updated[[#This Row],[Team2_Score]])</f>
        <v>82</v>
      </c>
      <c r="I842" t="str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843" spans="1:9">
      <c r="A843" s="17">
        <v>44968</v>
      </c>
      <c r="B843" t="s">
        <v>274</v>
      </c>
      <c r="C843" t="s">
        <v>41</v>
      </c>
      <c r="D843" t="s">
        <v>762</v>
      </c>
      <c r="E843">
        <v>70</v>
      </c>
      <c r="F843" t="s">
        <v>766</v>
      </c>
      <c r="G843" t="s">
        <v>697</v>
      </c>
      <c r="H843">
        <f>IF(VLOOKUP(Results_Updated[[#This Row],[Away_Team]],Teams_ESPN__2[[Team_Name]:[ABBR]],2,FALSE)=Results_Updated[[#This Row],[Team1]],Results_Updated[[#This Row],[Team1_Score]],Results_Updated[[#This Row],[Team2_Score]])</f>
        <v>70</v>
      </c>
      <c r="I843" t="str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844" spans="1:9">
      <c r="A844" s="17">
        <v>44968</v>
      </c>
      <c r="B844" t="s">
        <v>208</v>
      </c>
      <c r="C844" t="s">
        <v>256</v>
      </c>
      <c r="D844" t="s">
        <v>895</v>
      </c>
      <c r="E844">
        <v>70</v>
      </c>
      <c r="F844" t="s">
        <v>999</v>
      </c>
      <c r="G844" t="s">
        <v>772</v>
      </c>
      <c r="H844">
        <f>IF(VLOOKUP(Results_Updated[[#This Row],[Away_Team]],Teams_ESPN__2[[Team_Name]:[ABBR]],2,FALSE)=Results_Updated[[#This Row],[Team1]],Results_Updated[[#This Row],[Team1_Score]],Results_Updated[[#This Row],[Team2_Score]])</f>
        <v>70</v>
      </c>
      <c r="I844" t="str">
        <f>IF(VLOOKUP(Results_Updated[[#This Row],[Home_Team]],Teams_ESPN__2[[Team_Name]:[ABBR]],2,FALSE)=Results_Updated[[#This Row],[Team2]],Results_Updated[[#This Row],[Team2_Score]],Results_Updated[[#This Row],[Team1_Score]])</f>
        <v>62</v>
      </c>
    </row>
    <row r="845" spans="1:9">
      <c r="A845" s="17">
        <v>44968</v>
      </c>
      <c r="B845" t="s">
        <v>46</v>
      </c>
      <c r="C845" t="s">
        <v>390</v>
      </c>
      <c r="D845" t="s">
        <v>780</v>
      </c>
      <c r="E845">
        <v>58</v>
      </c>
      <c r="F845" t="s">
        <v>781</v>
      </c>
      <c r="G845" t="s">
        <v>789</v>
      </c>
      <c r="H845" t="str">
        <f>IF(VLOOKUP(Results_Updated[[#This Row],[Away_Team]],Teams_ESPN__2[[Team_Name]:[ABBR]],2,FALSE)=Results_Updated[[#This Row],[Team1]],Results_Updated[[#This Row],[Team1_Score]],Results_Updated[[#This Row],[Team2_Score]])</f>
        <v>54</v>
      </c>
      <c r="I845">
        <f>IF(VLOOKUP(Results_Updated[[#This Row],[Home_Team]],Teams_ESPN__2[[Team_Name]:[ABBR]],2,FALSE)=Results_Updated[[#This Row],[Team2]],Results_Updated[[#This Row],[Team2_Score]],Results_Updated[[#This Row],[Team1_Score]])</f>
        <v>58</v>
      </c>
    </row>
    <row r="846" spans="1:9">
      <c r="A846" s="17">
        <v>44968</v>
      </c>
      <c r="B846" t="s">
        <v>74</v>
      </c>
      <c r="C846" t="s">
        <v>293</v>
      </c>
      <c r="D846" t="s">
        <v>709</v>
      </c>
      <c r="E846">
        <v>75</v>
      </c>
      <c r="F846" t="s">
        <v>828</v>
      </c>
      <c r="G846" t="s">
        <v>697</v>
      </c>
      <c r="H846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846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847" spans="1:9">
      <c r="A847" s="17">
        <v>44968</v>
      </c>
      <c r="B847" t="s">
        <v>137</v>
      </c>
      <c r="C847" t="s">
        <v>182</v>
      </c>
      <c r="D847" t="s">
        <v>1029</v>
      </c>
      <c r="E847">
        <v>90</v>
      </c>
      <c r="F847" t="s">
        <v>1009</v>
      </c>
      <c r="G847" t="s">
        <v>775</v>
      </c>
      <c r="H847" t="str">
        <f>IF(VLOOKUP(Results_Updated[[#This Row],[Away_Team]],Teams_ESPN__2[[Team_Name]:[ABBR]],2,FALSE)=Results_Updated[[#This Row],[Team1]],Results_Updated[[#This Row],[Team1_Score]],Results_Updated[[#This Row],[Team2_Score]])</f>
        <v>83</v>
      </c>
      <c r="I847">
        <f>IF(VLOOKUP(Results_Updated[[#This Row],[Home_Team]],Teams_ESPN__2[[Team_Name]:[ABBR]],2,FALSE)=Results_Updated[[#This Row],[Team2]],Results_Updated[[#This Row],[Team2_Score]],Results_Updated[[#This Row],[Team1_Score]])</f>
        <v>90</v>
      </c>
    </row>
    <row r="848" spans="1:9">
      <c r="A848" s="17">
        <v>44968</v>
      </c>
      <c r="B848" t="s">
        <v>370</v>
      </c>
      <c r="C848" t="s">
        <v>32</v>
      </c>
      <c r="D848" t="s">
        <v>947</v>
      </c>
      <c r="E848">
        <v>73</v>
      </c>
      <c r="F848" t="s">
        <v>1047</v>
      </c>
      <c r="G848" t="s">
        <v>1100</v>
      </c>
      <c r="H848" t="str">
        <f>IF(VLOOKUP(Results_Updated[[#This Row],[Away_Team]],Teams_ESPN__2[[Team_Name]:[ABBR]],2,FALSE)=Results_Updated[[#This Row],[Team1]],Results_Updated[[#This Row],[Team1_Score]],Results_Updated[[#This Row],[Team2_Score]])</f>
        <v>43</v>
      </c>
      <c r="I848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849" spans="1:9">
      <c r="A849" s="17">
        <v>44968</v>
      </c>
      <c r="B849" t="s">
        <v>201</v>
      </c>
      <c r="C849" t="s">
        <v>191</v>
      </c>
      <c r="D849" t="s">
        <v>824</v>
      </c>
      <c r="E849">
        <v>70</v>
      </c>
      <c r="F849" t="s">
        <v>840</v>
      </c>
      <c r="G849" t="s">
        <v>789</v>
      </c>
      <c r="H849" t="str">
        <f>IF(VLOOKUP(Results_Updated[[#This Row],[Away_Team]],Teams_ESPN__2[[Team_Name]:[ABBR]],2,FALSE)=Results_Updated[[#This Row],[Team1]],Results_Updated[[#This Row],[Team1_Score]],Results_Updated[[#This Row],[Team2_Score]])</f>
        <v>54</v>
      </c>
      <c r="I849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850" spans="1:9">
      <c r="A850" s="17">
        <v>44968</v>
      </c>
      <c r="B850" t="s">
        <v>203</v>
      </c>
      <c r="C850" t="s">
        <v>189</v>
      </c>
      <c r="D850" t="s">
        <v>833</v>
      </c>
      <c r="E850">
        <v>58</v>
      </c>
      <c r="F850" t="s">
        <v>825</v>
      </c>
      <c r="G850" t="s">
        <v>916</v>
      </c>
      <c r="H850">
        <f>IF(VLOOKUP(Results_Updated[[#This Row],[Away_Team]],Teams_ESPN__2[[Team_Name]:[ABBR]],2,FALSE)=Results_Updated[[#This Row],[Team1]],Results_Updated[[#This Row],[Team1_Score]],Results_Updated[[#This Row],[Team2_Score]])</f>
        <v>58</v>
      </c>
      <c r="I850" t="str">
        <f>IF(VLOOKUP(Results_Updated[[#This Row],[Home_Team]],Teams_ESPN__2[[Team_Name]:[ABBR]],2,FALSE)=Results_Updated[[#This Row],[Team2]],Results_Updated[[#This Row],[Team2_Score]],Results_Updated[[#This Row],[Team1_Score]])</f>
        <v>52</v>
      </c>
    </row>
    <row r="851" spans="1:9">
      <c r="A851" s="17">
        <v>44968</v>
      </c>
      <c r="B851" t="s">
        <v>116</v>
      </c>
      <c r="C851" t="s">
        <v>193</v>
      </c>
      <c r="D851" t="s">
        <v>733</v>
      </c>
      <c r="E851">
        <v>80</v>
      </c>
      <c r="F851" t="s">
        <v>738</v>
      </c>
      <c r="G851" t="s">
        <v>740</v>
      </c>
      <c r="H851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851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852" spans="1:9">
      <c r="A852" s="17">
        <v>44968</v>
      </c>
      <c r="B852" t="s">
        <v>338</v>
      </c>
      <c r="C852" t="s">
        <v>43</v>
      </c>
      <c r="D852" t="s">
        <v>712</v>
      </c>
      <c r="E852">
        <v>74</v>
      </c>
      <c r="F852" t="s">
        <v>43</v>
      </c>
      <c r="G852" t="s">
        <v>772</v>
      </c>
      <c r="H852">
        <f>IF(VLOOKUP(Results_Updated[[#This Row],[Away_Team]],Teams_ESPN__2[[Team_Name]:[ABBR]],2,FALSE)=Results_Updated[[#This Row],[Team1]],Results_Updated[[#This Row],[Team1_Score]],Results_Updated[[#This Row],[Team2_Score]])</f>
        <v>74</v>
      </c>
      <c r="I852" t="str">
        <f>IF(VLOOKUP(Results_Updated[[#This Row],[Home_Team]],Teams_ESPN__2[[Team_Name]:[ABBR]],2,FALSE)=Results_Updated[[#This Row],[Team2]],Results_Updated[[#This Row],[Team2_Score]],Results_Updated[[#This Row],[Team1_Score]])</f>
        <v>62</v>
      </c>
    </row>
    <row r="853" spans="1:9">
      <c r="A853" s="17">
        <v>44968</v>
      </c>
      <c r="B853" t="s">
        <v>211</v>
      </c>
      <c r="C853" t="s">
        <v>200</v>
      </c>
      <c r="D853" t="s">
        <v>784</v>
      </c>
      <c r="E853">
        <v>75</v>
      </c>
      <c r="F853" t="s">
        <v>957</v>
      </c>
      <c r="G853" t="s">
        <v>830</v>
      </c>
      <c r="H853">
        <f>IF(VLOOKUP(Results_Updated[[#This Row],[Away_Team]],Teams_ESPN__2[[Team_Name]:[ABBR]],2,FALSE)=Results_Updated[[#This Row],[Team1]],Results_Updated[[#This Row],[Team1_Score]],Results_Updated[[#This Row],[Team2_Score]])</f>
        <v>75</v>
      </c>
      <c r="I853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854" spans="1:9">
      <c r="A854" s="17">
        <v>44968</v>
      </c>
      <c r="B854" t="s">
        <v>98</v>
      </c>
      <c r="C854" t="s">
        <v>91</v>
      </c>
      <c r="D854" t="s">
        <v>990</v>
      </c>
      <c r="E854">
        <v>74</v>
      </c>
      <c r="F854" t="s">
        <v>994</v>
      </c>
      <c r="G854" t="s">
        <v>725</v>
      </c>
      <c r="H854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854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855" spans="1:9">
      <c r="A855" s="17">
        <v>44968</v>
      </c>
      <c r="B855" t="s">
        <v>204</v>
      </c>
      <c r="C855" t="s">
        <v>202</v>
      </c>
      <c r="D855" t="s">
        <v>831</v>
      </c>
      <c r="E855">
        <v>74</v>
      </c>
      <c r="F855" t="s">
        <v>821</v>
      </c>
      <c r="G855" t="s">
        <v>717</v>
      </c>
      <c r="H855">
        <f>IF(VLOOKUP(Results_Updated[[#This Row],[Away_Team]],Teams_ESPN__2[[Team_Name]:[ABBR]],2,FALSE)=Results_Updated[[#This Row],[Team1]],Results_Updated[[#This Row],[Team1_Score]],Results_Updated[[#This Row],[Team2_Score]])</f>
        <v>74</v>
      </c>
      <c r="I855" t="str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856" spans="1:9">
      <c r="A856" s="17">
        <v>44968</v>
      </c>
      <c r="B856" t="s">
        <v>199</v>
      </c>
      <c r="C856" t="s">
        <v>212</v>
      </c>
      <c r="D856" t="s">
        <v>1092</v>
      </c>
      <c r="H856">
        <f>IF(VLOOKUP(Results_Updated[[#This Row],[Away_Team]],Teams_ESPN__2[[Team_Name]:[ABBR]],2,FALSE)=Results_Updated[[#This Row],[Team1]],Results_Updated[[#This Row],[Team1_Score]],Results_Updated[[#This Row],[Team2_Score]])</f>
        <v>0</v>
      </c>
      <c r="I856">
        <f>IF(VLOOKUP(Results_Updated[[#This Row],[Home_Team]],Teams_ESPN__2[[Team_Name]:[ABBR]],2,FALSE)=Results_Updated[[#This Row],[Team2]],Results_Updated[[#This Row],[Team2_Score]],Results_Updated[[#This Row],[Team1_Score]])</f>
        <v>0</v>
      </c>
    </row>
    <row r="857" spans="1:9">
      <c r="A857" s="17">
        <v>44968</v>
      </c>
      <c r="B857" t="s">
        <v>419</v>
      </c>
      <c r="C857" t="s">
        <v>212</v>
      </c>
      <c r="D857" t="s">
        <v>890</v>
      </c>
      <c r="E857">
        <v>132</v>
      </c>
      <c r="F857" t="s">
        <v>1110</v>
      </c>
      <c r="G857" t="s">
        <v>799</v>
      </c>
      <c r="H857" t="e">
        <f>IF(VLOOKUP(Results_Updated[[#This Row],[Away_Team]],Teams_ESPN__2[[Team_Name]:[ABBR]],2,FALSE)=Results_Updated[[#This Row],[Team1]],Results_Updated[[#This Row],[Team1_Score]],Results_Updated[[#This Row],[Team2_Score]])</f>
        <v>#N/A</v>
      </c>
      <c r="I857">
        <f>IF(VLOOKUP(Results_Updated[[#This Row],[Home_Team]],Teams_ESPN__2[[Team_Name]:[ABBR]],2,FALSE)=Results_Updated[[#This Row],[Team2]],Results_Updated[[#This Row],[Team2_Score]],Results_Updated[[#This Row],[Team1_Score]])</f>
        <v>132</v>
      </c>
    </row>
    <row r="858" spans="1:9">
      <c r="A858" s="17">
        <v>44968</v>
      </c>
      <c r="B858" t="s">
        <v>260</v>
      </c>
      <c r="C858" t="s">
        <v>179</v>
      </c>
      <c r="D858" t="s">
        <v>1042</v>
      </c>
      <c r="E858">
        <v>73</v>
      </c>
      <c r="F858" t="s">
        <v>842</v>
      </c>
      <c r="G858" t="s">
        <v>772</v>
      </c>
      <c r="H858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858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859" spans="1:9">
      <c r="A859" s="17">
        <v>44968</v>
      </c>
      <c r="B859" t="s">
        <v>136</v>
      </c>
      <c r="C859" t="s">
        <v>135</v>
      </c>
      <c r="D859" t="s">
        <v>797</v>
      </c>
      <c r="E859">
        <v>69</v>
      </c>
      <c r="F859" t="s">
        <v>1097</v>
      </c>
      <c r="G859" t="s">
        <v>725</v>
      </c>
      <c r="H859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859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860" spans="1:9">
      <c r="A860" s="17">
        <v>44968</v>
      </c>
      <c r="B860" t="s">
        <v>183</v>
      </c>
      <c r="C860" t="s">
        <v>138</v>
      </c>
      <c r="D860" t="s">
        <v>1076</v>
      </c>
      <c r="E860">
        <v>63</v>
      </c>
      <c r="F860" t="s">
        <v>1077</v>
      </c>
      <c r="G860" t="s">
        <v>750</v>
      </c>
      <c r="H860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860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861" spans="1:9">
      <c r="A861" s="17">
        <v>44968</v>
      </c>
      <c r="B861" t="s">
        <v>141</v>
      </c>
      <c r="C861" t="s">
        <v>187</v>
      </c>
      <c r="D861" t="s">
        <v>1054</v>
      </c>
      <c r="E861">
        <v>88</v>
      </c>
      <c r="F861" t="s">
        <v>1060</v>
      </c>
      <c r="G861" t="s">
        <v>796</v>
      </c>
      <c r="H861" t="str">
        <f>IF(VLOOKUP(Results_Updated[[#This Row],[Away_Team]],Teams_ESPN__2[[Team_Name]:[ABBR]],2,FALSE)=Results_Updated[[#This Row],[Team1]],Results_Updated[[#This Row],[Team1_Score]],Results_Updated[[#This Row],[Team2_Score]])</f>
        <v>80</v>
      </c>
      <c r="I861">
        <f>IF(VLOOKUP(Results_Updated[[#This Row],[Home_Team]],Teams_ESPN__2[[Team_Name]:[ABBR]],2,FALSE)=Results_Updated[[#This Row],[Team2]],Results_Updated[[#This Row],[Team2_Score]],Results_Updated[[#This Row],[Team1_Score]])</f>
        <v>88</v>
      </c>
    </row>
    <row r="862" spans="1:9">
      <c r="A862" s="17">
        <v>44968</v>
      </c>
      <c r="B862" t="s">
        <v>377</v>
      </c>
      <c r="C862" t="s">
        <v>206</v>
      </c>
      <c r="D862" t="s">
        <v>1033</v>
      </c>
      <c r="E862">
        <v>99</v>
      </c>
      <c r="F862" t="s">
        <v>1053</v>
      </c>
      <c r="G862" t="s">
        <v>1085</v>
      </c>
      <c r="H862" t="str">
        <f>IF(VLOOKUP(Results_Updated[[#This Row],[Away_Team]],Teams_ESPN__2[[Team_Name]:[ABBR]],2,FALSE)=Results_Updated[[#This Row],[Team1]],Results_Updated[[#This Row],[Team1_Score]],Results_Updated[[#This Row],[Team2_Score]])</f>
        <v>94</v>
      </c>
      <c r="I862">
        <f>IF(VLOOKUP(Results_Updated[[#This Row],[Home_Team]],Teams_ESPN__2[[Team_Name]:[ABBR]],2,FALSE)=Results_Updated[[#This Row],[Team2]],Results_Updated[[#This Row],[Team2_Score]],Results_Updated[[#This Row],[Team1_Score]])</f>
        <v>99</v>
      </c>
    </row>
    <row r="863" spans="1:9">
      <c r="A863" s="17">
        <v>44968</v>
      </c>
      <c r="B863" t="s">
        <v>147</v>
      </c>
      <c r="C863" t="s">
        <v>213</v>
      </c>
      <c r="D863" t="s">
        <v>1040</v>
      </c>
      <c r="E863">
        <v>79</v>
      </c>
      <c r="F863" t="s">
        <v>983</v>
      </c>
      <c r="G863" t="s">
        <v>717</v>
      </c>
      <c r="H863">
        <f>IF(VLOOKUP(Results_Updated[[#This Row],[Away_Team]],Teams_ESPN__2[[Team_Name]:[ABBR]],2,FALSE)=Results_Updated[[#This Row],[Team1]],Results_Updated[[#This Row],[Team1_Score]],Results_Updated[[#This Row],[Team2_Score]])</f>
        <v>79</v>
      </c>
      <c r="I863" t="str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864" spans="1:9">
      <c r="A864" s="17">
        <v>44968</v>
      </c>
      <c r="B864" t="s">
        <v>146</v>
      </c>
      <c r="C864" t="s">
        <v>214</v>
      </c>
      <c r="D864" t="s">
        <v>1055</v>
      </c>
      <c r="E864">
        <v>84</v>
      </c>
      <c r="F864" t="s">
        <v>1015</v>
      </c>
      <c r="G864" t="s">
        <v>805</v>
      </c>
      <c r="H864" t="str">
        <f>IF(VLOOKUP(Results_Updated[[#This Row],[Away_Team]],Teams_ESPN__2[[Team_Name]:[ABBR]],2,FALSE)=Results_Updated[[#This Row],[Team1]],Results_Updated[[#This Row],[Team1_Score]],Results_Updated[[#This Row],[Team2_Score]])</f>
        <v>74</v>
      </c>
      <c r="I864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865" spans="1:9">
      <c r="A865" s="17">
        <v>44968</v>
      </c>
      <c r="B865" t="s">
        <v>178</v>
      </c>
      <c r="C865" t="s">
        <v>259</v>
      </c>
      <c r="D865" t="s">
        <v>998</v>
      </c>
      <c r="E865">
        <v>56</v>
      </c>
      <c r="F865" t="s">
        <v>886</v>
      </c>
      <c r="G865" t="s">
        <v>859</v>
      </c>
      <c r="H865" t="str">
        <f>IF(VLOOKUP(Results_Updated[[#This Row],[Away_Team]],Teams_ESPN__2[[Team_Name]:[ABBR]],2,FALSE)=Results_Updated[[#This Row],[Team1]],Results_Updated[[#This Row],[Team1_Score]],Results_Updated[[#This Row],[Team2_Score]])</f>
        <v>51</v>
      </c>
      <c r="I865">
        <f>IF(VLOOKUP(Results_Updated[[#This Row],[Home_Team]],Teams_ESPN__2[[Team_Name]:[ABBR]],2,FALSE)=Results_Updated[[#This Row],[Team2]],Results_Updated[[#This Row],[Team2_Score]],Results_Updated[[#This Row],[Team1_Score]])</f>
        <v>56</v>
      </c>
    </row>
    <row r="866" spans="1:9">
      <c r="A866" s="17">
        <v>44968</v>
      </c>
      <c r="B866" t="s">
        <v>82</v>
      </c>
      <c r="C866" t="s">
        <v>380</v>
      </c>
      <c r="D866" t="s">
        <v>1058</v>
      </c>
      <c r="E866">
        <v>83</v>
      </c>
      <c r="F866" t="s">
        <v>1087</v>
      </c>
      <c r="G866" t="s">
        <v>725</v>
      </c>
      <c r="H866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866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867" spans="1:9">
      <c r="A867" s="17">
        <v>44968</v>
      </c>
      <c r="B867" t="s">
        <v>215</v>
      </c>
      <c r="C867" t="s">
        <v>81</v>
      </c>
      <c r="D867" t="s">
        <v>982</v>
      </c>
      <c r="E867">
        <v>52</v>
      </c>
      <c r="F867" t="s">
        <v>1057</v>
      </c>
      <c r="G867" t="s">
        <v>859</v>
      </c>
      <c r="H867">
        <f>IF(VLOOKUP(Results_Updated[[#This Row],[Away_Team]],Teams_ESPN__2[[Team_Name]:[ABBR]],2,FALSE)=Results_Updated[[#This Row],[Team1]],Results_Updated[[#This Row],[Team1_Score]],Results_Updated[[#This Row],[Team2_Score]])</f>
        <v>52</v>
      </c>
      <c r="I867" t="str">
        <f>IF(VLOOKUP(Results_Updated[[#This Row],[Home_Team]],Teams_ESPN__2[[Team_Name]:[ABBR]],2,FALSE)=Results_Updated[[#This Row],[Team2]],Results_Updated[[#This Row],[Team2_Score]],Results_Updated[[#This Row],[Team1_Score]])</f>
        <v>51</v>
      </c>
    </row>
    <row r="868" spans="1:9">
      <c r="A868" s="17">
        <v>44987</v>
      </c>
      <c r="B868" t="s">
        <v>253</v>
      </c>
      <c r="C868" t="s">
        <v>252</v>
      </c>
      <c r="D868" t="s">
        <v>891</v>
      </c>
      <c r="E868">
        <v>83</v>
      </c>
      <c r="F868" t="s">
        <v>875</v>
      </c>
      <c r="G868" t="s">
        <v>737</v>
      </c>
      <c r="H868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868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869" spans="1:9">
      <c r="A869" s="17">
        <v>44987</v>
      </c>
      <c r="B869" t="s">
        <v>208</v>
      </c>
      <c r="C869" t="s">
        <v>374</v>
      </c>
      <c r="D869" t="s">
        <v>374</v>
      </c>
      <c r="E869">
        <v>79</v>
      </c>
      <c r="F869" t="s">
        <v>895</v>
      </c>
      <c r="G869" t="s">
        <v>714</v>
      </c>
      <c r="H869" t="str">
        <f>IF(VLOOKUP(Results_Updated[[#This Row],[Away_Team]],Teams_ESPN__2[[Team_Name]:[ABBR]],2,FALSE)=Results_Updated[[#This Row],[Team1]],Results_Updated[[#This Row],[Team1_Score]],Results_Updated[[#This Row],[Team2_Score]])</f>
        <v>61</v>
      </c>
      <c r="I869">
        <f>IF(VLOOKUP(Results_Updated[[#This Row],[Home_Team]],Teams_ESPN__2[[Team_Name]:[ABBR]],2,FALSE)=Results_Updated[[#This Row],[Team2]],Results_Updated[[#This Row],[Team2_Score]],Results_Updated[[#This Row],[Team1_Score]])</f>
        <v>79</v>
      </c>
    </row>
    <row r="870" spans="1:9">
      <c r="A870" s="17">
        <v>44987</v>
      </c>
      <c r="B870" t="s">
        <v>226</v>
      </c>
      <c r="C870" t="s">
        <v>315</v>
      </c>
      <c r="D870" t="s">
        <v>894</v>
      </c>
      <c r="E870">
        <v>63</v>
      </c>
      <c r="F870" t="s">
        <v>871</v>
      </c>
      <c r="G870" t="s">
        <v>714</v>
      </c>
      <c r="H870">
        <f>IF(VLOOKUP(Results_Updated[[#This Row],[Away_Team]],Teams_ESPN__2[[Team_Name]:[ABBR]],2,FALSE)=Results_Updated[[#This Row],[Team1]],Results_Updated[[#This Row],[Team1_Score]],Results_Updated[[#This Row],[Team2_Score]])</f>
        <v>63</v>
      </c>
      <c r="I870" t="str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871" spans="1:9">
      <c r="A871" s="17">
        <v>44987</v>
      </c>
      <c r="B871" t="s">
        <v>402</v>
      </c>
      <c r="C871" t="s">
        <v>207</v>
      </c>
      <c r="D871" t="s">
        <v>896</v>
      </c>
      <c r="E871">
        <v>87</v>
      </c>
      <c r="F871" t="s">
        <v>207</v>
      </c>
      <c r="G871" t="s">
        <v>839</v>
      </c>
      <c r="H871">
        <f>IF(VLOOKUP(Results_Updated[[#This Row],[Away_Team]],Teams_ESPN__2[[Team_Name]:[ABBR]],2,FALSE)=Results_Updated[[#This Row],[Team1]],Results_Updated[[#This Row],[Team1_Score]],Results_Updated[[#This Row],[Team2_Score]])</f>
        <v>87</v>
      </c>
      <c r="I871" t="str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872" spans="1:9">
      <c r="A872" s="17">
        <v>44987</v>
      </c>
      <c r="B872" t="s">
        <v>165</v>
      </c>
      <c r="C872" t="s">
        <v>368</v>
      </c>
      <c r="D872" t="s">
        <v>1079</v>
      </c>
      <c r="E872">
        <v>68</v>
      </c>
      <c r="F872" t="s">
        <v>1067</v>
      </c>
      <c r="G872" t="s">
        <v>714</v>
      </c>
      <c r="H872" t="str">
        <f>IF(VLOOKUP(Results_Updated[[#This Row],[Away_Team]],Teams_ESPN__2[[Team_Name]:[ABBR]],2,FALSE)=Results_Updated[[#This Row],[Team1]],Results_Updated[[#This Row],[Team1_Score]],Results_Updated[[#This Row],[Team2_Score]])</f>
        <v>61</v>
      </c>
      <c r="I872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873" spans="1:9">
      <c r="A873" s="17">
        <v>44987</v>
      </c>
      <c r="B873" t="s">
        <v>158</v>
      </c>
      <c r="C873" t="s">
        <v>336</v>
      </c>
      <c r="D873" t="s">
        <v>852</v>
      </c>
      <c r="E873">
        <v>75</v>
      </c>
      <c r="F873" t="s">
        <v>877</v>
      </c>
      <c r="G873" t="s">
        <v>772</v>
      </c>
      <c r="H873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873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874" spans="1:9">
      <c r="A874" s="17">
        <v>44987</v>
      </c>
      <c r="B874" t="s">
        <v>25</v>
      </c>
      <c r="C874" t="s">
        <v>110</v>
      </c>
      <c r="D874" t="s">
        <v>1072</v>
      </c>
      <c r="E874">
        <v>63</v>
      </c>
      <c r="F874" t="s">
        <v>715</v>
      </c>
      <c r="G874" t="s">
        <v>720</v>
      </c>
      <c r="H874" t="str">
        <f>IF(VLOOKUP(Results_Updated[[#This Row],[Away_Team]],Teams_ESPN__2[[Team_Name]:[ABBR]],2,FALSE)=Results_Updated[[#This Row],[Team1]],Results_Updated[[#This Row],[Team1_Score]],Results_Updated[[#This Row],[Team2_Score]])</f>
        <v>59</v>
      </c>
      <c r="I874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875" spans="1:9">
      <c r="A875" s="17">
        <v>44987</v>
      </c>
      <c r="B875" t="s">
        <v>59</v>
      </c>
      <c r="C875" t="s">
        <v>129</v>
      </c>
      <c r="D875" t="s">
        <v>865</v>
      </c>
      <c r="E875">
        <v>97</v>
      </c>
      <c r="F875" t="s">
        <v>878</v>
      </c>
      <c r="G875" t="s">
        <v>750</v>
      </c>
      <c r="H875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875">
        <f>IF(VLOOKUP(Results_Updated[[#This Row],[Home_Team]],Teams_ESPN__2[[Team_Name]:[ABBR]],2,FALSE)=Results_Updated[[#This Row],[Team2]],Results_Updated[[#This Row],[Team2_Score]],Results_Updated[[#This Row],[Team1_Score]])</f>
        <v>97</v>
      </c>
    </row>
    <row r="876" spans="1:9">
      <c r="A876" s="17">
        <v>44987</v>
      </c>
      <c r="B876" t="s">
        <v>112</v>
      </c>
      <c r="C876" t="s">
        <v>166</v>
      </c>
      <c r="D876" t="s">
        <v>778</v>
      </c>
      <c r="E876">
        <v>65</v>
      </c>
      <c r="F876" t="s">
        <v>1064</v>
      </c>
      <c r="G876" t="s">
        <v>1111</v>
      </c>
      <c r="H876">
        <f>IF(VLOOKUP(Results_Updated[[#This Row],[Away_Team]],Teams_ESPN__2[[Team_Name]:[ABBR]],2,FALSE)=Results_Updated[[#This Row],[Team1]],Results_Updated[[#This Row],[Team1_Score]],Results_Updated[[#This Row],[Team2_Score]])</f>
        <v>65</v>
      </c>
      <c r="I876" t="str">
        <f>IF(VLOOKUP(Results_Updated[[#This Row],[Home_Team]],Teams_ESPN__2[[Team_Name]:[ABBR]],2,FALSE)=Results_Updated[[#This Row],[Team2]],Results_Updated[[#This Row],[Team2_Score]],Results_Updated[[#This Row],[Team1_Score]])</f>
        <v>36</v>
      </c>
    </row>
    <row r="877" spans="1:9">
      <c r="A877" s="17">
        <v>44987</v>
      </c>
      <c r="B877" t="s">
        <v>387</v>
      </c>
      <c r="C877" t="s">
        <v>309</v>
      </c>
      <c r="D877" t="s">
        <v>926</v>
      </c>
      <c r="E877">
        <v>71</v>
      </c>
      <c r="F877" t="s">
        <v>917</v>
      </c>
      <c r="G877" t="s">
        <v>717</v>
      </c>
      <c r="H877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877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878" spans="1:9">
      <c r="A878" s="17">
        <v>44987</v>
      </c>
      <c r="B878" t="s">
        <v>308</v>
      </c>
      <c r="C878" t="s">
        <v>424</v>
      </c>
      <c r="D878" t="s">
        <v>967</v>
      </c>
      <c r="E878">
        <v>92</v>
      </c>
      <c r="F878" t="s">
        <v>721</v>
      </c>
      <c r="G878" t="s">
        <v>862</v>
      </c>
      <c r="H878" t="str">
        <f>IF(VLOOKUP(Results_Updated[[#This Row],[Away_Team]],Teams_ESPN__2[[Team_Name]:[ABBR]],2,FALSE)=Results_Updated[[#This Row],[Team1]],Results_Updated[[#This Row],[Team1_Score]],Results_Updated[[#This Row],[Team2_Score]])</f>
        <v>73</v>
      </c>
      <c r="I878">
        <f>IF(VLOOKUP(Results_Updated[[#This Row],[Home_Team]],Teams_ESPN__2[[Team_Name]:[ABBR]],2,FALSE)=Results_Updated[[#This Row],[Team2]],Results_Updated[[#This Row],[Team2_Score]],Results_Updated[[#This Row],[Team1_Score]])</f>
        <v>92</v>
      </c>
    </row>
    <row r="879" spans="1:9">
      <c r="A879" s="17">
        <v>44987</v>
      </c>
      <c r="B879" t="s">
        <v>425</v>
      </c>
      <c r="C879" t="s">
        <v>313</v>
      </c>
      <c r="D879" t="s">
        <v>718</v>
      </c>
      <c r="E879">
        <v>52</v>
      </c>
      <c r="F879" t="s">
        <v>968</v>
      </c>
      <c r="G879" t="s">
        <v>859</v>
      </c>
      <c r="H879">
        <f>IF(VLOOKUP(Results_Updated[[#This Row],[Away_Team]],Teams_ESPN__2[[Team_Name]:[ABBR]],2,FALSE)=Results_Updated[[#This Row],[Team1]],Results_Updated[[#This Row],[Team1_Score]],Results_Updated[[#This Row],[Team2_Score]])</f>
        <v>52</v>
      </c>
      <c r="I879" t="str">
        <f>IF(VLOOKUP(Results_Updated[[#This Row],[Home_Team]],Teams_ESPN__2[[Team_Name]:[ABBR]],2,FALSE)=Results_Updated[[#This Row],[Team2]],Results_Updated[[#This Row],[Team2_Score]],Results_Updated[[#This Row],[Team1_Score]])</f>
        <v>51</v>
      </c>
    </row>
    <row r="880" spans="1:9">
      <c r="A880" s="17">
        <v>44987</v>
      </c>
      <c r="B880" t="s">
        <v>153</v>
      </c>
      <c r="C880" t="s">
        <v>154</v>
      </c>
      <c r="D880" t="s">
        <v>925</v>
      </c>
      <c r="E880">
        <v>71</v>
      </c>
      <c r="F880" t="s">
        <v>918</v>
      </c>
      <c r="G880" t="s">
        <v>725</v>
      </c>
      <c r="H880">
        <f>IF(VLOOKUP(Results_Updated[[#This Row],[Away_Team]],Teams_ESPN__2[[Team_Name]:[ABBR]],2,FALSE)=Results_Updated[[#This Row],[Team1]],Results_Updated[[#This Row],[Team1_Score]],Results_Updated[[#This Row],[Team2_Score]])</f>
        <v>71</v>
      </c>
      <c r="I880" t="str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881" spans="1:9">
      <c r="A881" s="17">
        <v>44987</v>
      </c>
      <c r="B881" t="s">
        <v>157</v>
      </c>
      <c r="C881" t="s">
        <v>130</v>
      </c>
      <c r="D881" t="s">
        <v>879</v>
      </c>
      <c r="E881">
        <v>78</v>
      </c>
      <c r="F881" t="s">
        <v>880</v>
      </c>
      <c r="G881" t="s">
        <v>911</v>
      </c>
      <c r="H881" t="str">
        <f>IF(VLOOKUP(Results_Updated[[#This Row],[Away_Team]],Teams_ESPN__2[[Team_Name]:[ABBR]],2,FALSE)=Results_Updated[[#This Row],[Team1]],Results_Updated[[#This Row],[Team1_Score]],Results_Updated[[#This Row],[Team2_Score]])</f>
        <v>50</v>
      </c>
      <c r="I881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882" spans="1:9">
      <c r="A882" s="17">
        <v>44987</v>
      </c>
      <c r="B882" t="s">
        <v>397</v>
      </c>
      <c r="C882" t="s">
        <v>144</v>
      </c>
      <c r="D882" t="s">
        <v>960</v>
      </c>
      <c r="E882">
        <v>81</v>
      </c>
      <c r="F882" t="s">
        <v>961</v>
      </c>
      <c r="G882" t="s">
        <v>805</v>
      </c>
      <c r="H882" t="str">
        <f>IF(VLOOKUP(Results_Updated[[#This Row],[Away_Team]],Teams_ESPN__2[[Team_Name]:[ABBR]],2,FALSE)=Results_Updated[[#This Row],[Team1]],Results_Updated[[#This Row],[Team1_Score]],Results_Updated[[#This Row],[Team2_Score]])</f>
        <v>74</v>
      </c>
      <c r="I882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883" spans="1:9">
      <c r="A883" s="17">
        <v>44987</v>
      </c>
      <c r="B883" t="s">
        <v>116</v>
      </c>
      <c r="C883" t="s">
        <v>174</v>
      </c>
      <c r="D883" t="s">
        <v>735</v>
      </c>
      <c r="E883">
        <v>80</v>
      </c>
      <c r="F883" t="s">
        <v>738</v>
      </c>
      <c r="G883" t="s">
        <v>830</v>
      </c>
      <c r="H883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883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884" spans="1:9">
      <c r="A884" s="17">
        <v>44987</v>
      </c>
      <c r="B884" t="s">
        <v>85</v>
      </c>
      <c r="C884" t="s">
        <v>366</v>
      </c>
      <c r="D884" t="s">
        <v>730</v>
      </c>
      <c r="E884">
        <v>79</v>
      </c>
      <c r="F884" t="s">
        <v>732</v>
      </c>
      <c r="G884" t="s">
        <v>862</v>
      </c>
      <c r="H884" t="str">
        <f>IF(VLOOKUP(Results_Updated[[#This Row],[Away_Team]],Teams_ESPN__2[[Team_Name]:[ABBR]],2,FALSE)=Results_Updated[[#This Row],[Team1]],Results_Updated[[#This Row],[Team1_Score]],Results_Updated[[#This Row],[Team2_Score]])</f>
        <v>73</v>
      </c>
      <c r="I884">
        <f>IF(VLOOKUP(Results_Updated[[#This Row],[Home_Team]],Teams_ESPN__2[[Team_Name]:[ABBR]],2,FALSE)=Results_Updated[[#This Row],[Team2]],Results_Updated[[#This Row],[Team2_Score]],Results_Updated[[#This Row],[Team1_Score]])</f>
        <v>79</v>
      </c>
    </row>
    <row r="885" spans="1:9">
      <c r="A885" s="17">
        <v>44987</v>
      </c>
      <c r="B885" t="s">
        <v>300</v>
      </c>
      <c r="C885" t="s">
        <v>251</v>
      </c>
      <c r="D885" t="s">
        <v>1088</v>
      </c>
      <c r="E885">
        <v>57</v>
      </c>
      <c r="F885" t="s">
        <v>300</v>
      </c>
      <c r="G885" t="s">
        <v>803</v>
      </c>
      <c r="H885" t="str">
        <f>IF(VLOOKUP(Results_Updated[[#This Row],[Away_Team]],Teams_ESPN__2[[Team_Name]:[ABBR]],2,FALSE)=Results_Updated[[#This Row],[Team1]],Results_Updated[[#This Row],[Team1_Score]],Results_Updated[[#This Row],[Team2_Score]])</f>
        <v>55</v>
      </c>
      <c r="I885">
        <f>IF(VLOOKUP(Results_Updated[[#This Row],[Home_Team]],Teams_ESPN__2[[Team_Name]:[ABBR]],2,FALSE)=Results_Updated[[#This Row],[Team2]],Results_Updated[[#This Row],[Team2_Score]],Results_Updated[[#This Row],[Team1_Score]])</f>
        <v>57</v>
      </c>
    </row>
    <row r="886" spans="1:9">
      <c r="A886" s="17">
        <v>44987</v>
      </c>
      <c r="B886" t="s">
        <v>65</v>
      </c>
      <c r="C886" t="s">
        <v>102</v>
      </c>
      <c r="D886" t="s">
        <v>966</v>
      </c>
      <c r="E886">
        <v>77</v>
      </c>
      <c r="F886" t="s">
        <v>1025</v>
      </c>
      <c r="G886" t="s">
        <v>746</v>
      </c>
      <c r="H886" t="str">
        <f>IF(VLOOKUP(Results_Updated[[#This Row],[Away_Team]],Teams_ESPN__2[[Team_Name]:[ABBR]],2,FALSE)=Results_Updated[[#This Row],[Team1]],Results_Updated[[#This Row],[Team1_Score]],Results_Updated[[#This Row],[Team2_Score]])</f>
        <v>76</v>
      </c>
      <c r="I886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887" spans="1:9">
      <c r="A887" s="17">
        <v>44987</v>
      </c>
      <c r="B887" t="s">
        <v>245</v>
      </c>
      <c r="C887" t="s">
        <v>242</v>
      </c>
      <c r="D887" t="s">
        <v>868</v>
      </c>
      <c r="E887">
        <v>67</v>
      </c>
      <c r="F887" t="s">
        <v>856</v>
      </c>
      <c r="G887" t="s">
        <v>737</v>
      </c>
      <c r="H887">
        <f>IF(VLOOKUP(Results_Updated[[#This Row],[Away_Team]],Teams_ESPN__2[[Team_Name]:[ABBR]],2,FALSE)=Results_Updated[[#This Row],[Team1]],Results_Updated[[#This Row],[Team1_Score]],Results_Updated[[#This Row],[Team2_Score]])</f>
        <v>67</v>
      </c>
      <c r="I887" t="str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888" spans="1:9">
      <c r="A888" s="17">
        <v>44987</v>
      </c>
      <c r="B888" t="s">
        <v>246</v>
      </c>
      <c r="C888" t="s">
        <v>429</v>
      </c>
      <c r="D888" t="s">
        <v>867</v>
      </c>
      <c r="E888">
        <v>73</v>
      </c>
      <c r="F888" t="s">
        <v>853</v>
      </c>
      <c r="G888" t="s">
        <v>711</v>
      </c>
      <c r="H888">
        <f>IF(VLOOKUP(Results_Updated[[#This Row],[Away_Team]],Teams_ESPN__2[[Team_Name]:[ABBR]],2,FALSE)=Results_Updated[[#This Row],[Team1]],Results_Updated[[#This Row],[Team1_Score]],Results_Updated[[#This Row],[Team2_Score]])</f>
        <v>73</v>
      </c>
      <c r="I888" t="str">
        <f>IF(VLOOKUP(Results_Updated[[#This Row],[Home_Team]],Teams_ESPN__2[[Team_Name]:[ABBR]],2,FALSE)=Results_Updated[[#This Row],[Team2]],Results_Updated[[#This Row],[Team2_Score]],Results_Updated[[#This Row],[Team1_Score]])</f>
        <v>60</v>
      </c>
    </row>
    <row r="889" spans="1:9">
      <c r="A889" s="17">
        <v>44987</v>
      </c>
      <c r="B889" t="s">
        <v>249</v>
      </c>
      <c r="C889" t="s">
        <v>420</v>
      </c>
      <c r="D889" t="s">
        <v>855</v>
      </c>
      <c r="E889">
        <v>93</v>
      </c>
      <c r="F889" t="s">
        <v>1062</v>
      </c>
      <c r="G889" t="s">
        <v>805</v>
      </c>
      <c r="H889" t="str">
        <f>IF(VLOOKUP(Results_Updated[[#This Row],[Away_Team]],Teams_ESPN__2[[Team_Name]:[ABBR]],2,FALSE)=Results_Updated[[#This Row],[Team1]],Results_Updated[[#This Row],[Team1_Score]],Results_Updated[[#This Row],[Team2_Score]])</f>
        <v>74</v>
      </c>
      <c r="I889">
        <f>IF(VLOOKUP(Results_Updated[[#This Row],[Home_Team]],Teams_ESPN__2[[Team_Name]:[ABBR]],2,FALSE)=Results_Updated[[#This Row],[Team2]],Results_Updated[[#This Row],[Team2_Score]],Results_Updated[[#This Row],[Team1_Score]])</f>
        <v>93</v>
      </c>
    </row>
    <row r="890" spans="1:9">
      <c r="A890" s="17">
        <v>44987</v>
      </c>
      <c r="B890" t="s">
        <v>234</v>
      </c>
      <c r="C890" t="s">
        <v>269</v>
      </c>
      <c r="D890" t="s">
        <v>848</v>
      </c>
      <c r="E890">
        <v>91</v>
      </c>
      <c r="F890" t="s">
        <v>870</v>
      </c>
      <c r="G890" t="s">
        <v>1091</v>
      </c>
      <c r="H890" t="str">
        <f>IF(VLOOKUP(Results_Updated[[#This Row],[Away_Team]],Teams_ESPN__2[[Team_Name]:[ABBR]],2,FALSE)=Results_Updated[[#This Row],[Team1]],Results_Updated[[#This Row],[Team1_Score]],Results_Updated[[#This Row],[Team2_Score]])</f>
        <v>87</v>
      </c>
      <c r="I890">
        <f>IF(VLOOKUP(Results_Updated[[#This Row],[Home_Team]],Teams_ESPN__2[[Team_Name]:[ABBR]],2,FALSE)=Results_Updated[[#This Row],[Team2]],Results_Updated[[#This Row],[Team2_Score]],Results_Updated[[#This Row],[Team1_Score]])</f>
        <v>91</v>
      </c>
    </row>
    <row r="891" spans="1:9">
      <c r="A891" s="17">
        <v>44987</v>
      </c>
      <c r="B891" t="s">
        <v>391</v>
      </c>
      <c r="C891" t="s">
        <v>233</v>
      </c>
      <c r="D891" t="s">
        <v>962</v>
      </c>
      <c r="E891">
        <v>75</v>
      </c>
      <c r="F891" t="s">
        <v>887</v>
      </c>
      <c r="G891" t="s">
        <v>805</v>
      </c>
      <c r="H891" t="str">
        <f>IF(VLOOKUP(Results_Updated[[#This Row],[Away_Team]],Teams_ESPN__2[[Team_Name]:[ABBR]],2,FALSE)=Results_Updated[[#This Row],[Team1]],Results_Updated[[#This Row],[Team1_Score]],Results_Updated[[#This Row],[Team2_Score]])</f>
        <v>74</v>
      </c>
      <c r="I891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892" spans="1:9">
      <c r="A892" s="17">
        <v>44987</v>
      </c>
      <c r="B892" t="s">
        <v>372</v>
      </c>
      <c r="C892" t="s">
        <v>95</v>
      </c>
      <c r="D892" t="s">
        <v>989</v>
      </c>
      <c r="E892">
        <v>91</v>
      </c>
      <c r="F892" t="s">
        <v>991</v>
      </c>
      <c r="G892" t="s">
        <v>775</v>
      </c>
      <c r="H892">
        <f>IF(VLOOKUP(Results_Updated[[#This Row],[Away_Team]],Teams_ESPN__2[[Team_Name]:[ABBR]],2,FALSE)=Results_Updated[[#This Row],[Team1]],Results_Updated[[#This Row],[Team1_Score]],Results_Updated[[#This Row],[Team2_Score]])</f>
        <v>91</v>
      </c>
      <c r="I892" t="str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893" spans="1:9">
      <c r="A893" s="17">
        <v>44987</v>
      </c>
      <c r="B893" t="s">
        <v>248</v>
      </c>
      <c r="C893" t="s">
        <v>241</v>
      </c>
      <c r="D893" t="s">
        <v>858</v>
      </c>
      <c r="E893">
        <v>92</v>
      </c>
      <c r="F893" t="s">
        <v>869</v>
      </c>
      <c r="G893" t="s">
        <v>912</v>
      </c>
      <c r="H893" t="str">
        <f>IF(VLOOKUP(Results_Updated[[#This Row],[Away_Team]],Teams_ESPN__2[[Team_Name]:[ABBR]],2,FALSE)=Results_Updated[[#This Row],[Team1]],Results_Updated[[#This Row],[Team1_Score]],Results_Updated[[#This Row],[Team2_Score]])</f>
        <v>82</v>
      </c>
      <c r="I893">
        <f>IF(VLOOKUP(Results_Updated[[#This Row],[Home_Team]],Teams_ESPN__2[[Team_Name]:[ABBR]],2,FALSE)=Results_Updated[[#This Row],[Team2]],Results_Updated[[#This Row],[Team2_Score]],Results_Updated[[#This Row],[Team1_Score]])</f>
        <v>92</v>
      </c>
    </row>
    <row r="894" spans="1:9">
      <c r="A894" s="17">
        <v>44987</v>
      </c>
      <c r="B894" t="s">
        <v>56</v>
      </c>
      <c r="C894" t="s">
        <v>52</v>
      </c>
      <c r="D894" t="s">
        <v>810</v>
      </c>
      <c r="E894">
        <v>71</v>
      </c>
      <c r="F894" t="s">
        <v>813</v>
      </c>
      <c r="G894" t="s">
        <v>725</v>
      </c>
      <c r="H894">
        <f>IF(VLOOKUP(Results_Updated[[#This Row],[Away_Team]],Teams_ESPN__2[[Team_Name]:[ABBR]],2,FALSE)=Results_Updated[[#This Row],[Team1]],Results_Updated[[#This Row],[Team1_Score]],Results_Updated[[#This Row],[Team2_Score]])</f>
        <v>71</v>
      </c>
      <c r="I894" t="str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895" spans="1:9">
      <c r="A895" s="17">
        <v>44987</v>
      </c>
      <c r="B895" t="s">
        <v>51</v>
      </c>
      <c r="C895" t="s">
        <v>55</v>
      </c>
      <c r="D895" t="s">
        <v>820</v>
      </c>
      <c r="E895">
        <v>64</v>
      </c>
      <c r="F895" t="s">
        <v>809</v>
      </c>
      <c r="G895" t="s">
        <v>750</v>
      </c>
      <c r="H895">
        <f>IF(VLOOKUP(Results_Updated[[#This Row],[Away_Team]],Teams_ESPN__2[[Team_Name]:[ABBR]],2,FALSE)=Results_Updated[[#This Row],[Team1]],Results_Updated[[#This Row],[Team1_Score]],Results_Updated[[#This Row],[Team2_Score]])</f>
        <v>64</v>
      </c>
      <c r="I895" t="str">
        <f>IF(VLOOKUP(Results_Updated[[#This Row],[Home_Team]],Teams_ESPN__2[[Team_Name]:[ABBR]],2,FALSE)=Results_Updated[[#This Row],[Team2]],Results_Updated[[#This Row],[Team2_Score]],Results_Updated[[#This Row],[Team1_Score]])</f>
        <v>58</v>
      </c>
    </row>
    <row r="896" spans="1:9">
      <c r="A896" s="17">
        <v>44987</v>
      </c>
      <c r="B896" t="s">
        <v>398</v>
      </c>
      <c r="C896" t="s">
        <v>170</v>
      </c>
      <c r="D896" t="s">
        <v>1035</v>
      </c>
      <c r="E896">
        <v>71</v>
      </c>
      <c r="F896" t="s">
        <v>728</v>
      </c>
      <c r="G896" t="s">
        <v>737</v>
      </c>
      <c r="H896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896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897" spans="1:9">
      <c r="A897" s="17">
        <v>44987</v>
      </c>
      <c r="B897" t="s">
        <v>173</v>
      </c>
      <c r="C897" t="s">
        <v>171</v>
      </c>
      <c r="D897" t="s">
        <v>1048</v>
      </c>
      <c r="E897">
        <v>87</v>
      </c>
      <c r="F897" t="s">
        <v>726</v>
      </c>
      <c r="G897" t="s">
        <v>740</v>
      </c>
      <c r="H897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897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898" spans="1:9">
      <c r="A898" s="17">
        <v>44987</v>
      </c>
      <c r="B898" t="s">
        <v>167</v>
      </c>
      <c r="C898" t="s">
        <v>172</v>
      </c>
      <c r="D898" t="s">
        <v>1049</v>
      </c>
      <c r="E898">
        <v>75</v>
      </c>
      <c r="F898" t="s">
        <v>723</v>
      </c>
      <c r="G898" t="s">
        <v>740</v>
      </c>
      <c r="H898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898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899" spans="1:9">
      <c r="A899" s="17">
        <v>44987</v>
      </c>
      <c r="B899" t="s">
        <v>70</v>
      </c>
      <c r="C899" t="s">
        <v>49</v>
      </c>
      <c r="D899" t="s">
        <v>808</v>
      </c>
      <c r="E899">
        <v>77</v>
      </c>
      <c r="F899" t="s">
        <v>819</v>
      </c>
      <c r="G899" t="s">
        <v>764</v>
      </c>
      <c r="H899">
        <f>IF(VLOOKUP(Results_Updated[[#This Row],[Away_Team]],Teams_ESPN__2[[Team_Name]:[ABBR]],2,FALSE)=Results_Updated[[#This Row],[Team1]],Results_Updated[[#This Row],[Team1_Score]],Results_Updated[[#This Row],[Team2_Score]])</f>
        <v>77</v>
      </c>
      <c r="I899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900" spans="1:9">
      <c r="A900" s="17">
        <v>44987</v>
      </c>
      <c r="B900" t="s">
        <v>101</v>
      </c>
      <c r="C900" t="s">
        <v>67</v>
      </c>
      <c r="D900" t="s">
        <v>1081</v>
      </c>
      <c r="E900">
        <v>64</v>
      </c>
      <c r="F900" t="s">
        <v>965</v>
      </c>
      <c r="G900" t="s">
        <v>911</v>
      </c>
      <c r="H900" t="str">
        <f>IF(VLOOKUP(Results_Updated[[#This Row],[Away_Team]],Teams_ESPN__2[[Team_Name]:[ABBR]],2,FALSE)=Results_Updated[[#This Row],[Team1]],Results_Updated[[#This Row],[Team1_Score]],Results_Updated[[#This Row],[Team2_Score]])</f>
        <v>50</v>
      </c>
      <c r="I900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901" spans="1:9">
      <c r="A901" s="17">
        <v>44987</v>
      </c>
      <c r="B901" t="s">
        <v>196</v>
      </c>
      <c r="C901" t="s">
        <v>367</v>
      </c>
      <c r="D901" t="s">
        <v>933</v>
      </c>
      <c r="E901">
        <v>103</v>
      </c>
      <c r="F901" t="s">
        <v>970</v>
      </c>
      <c r="G901" t="s">
        <v>805</v>
      </c>
      <c r="H901">
        <f>IF(VLOOKUP(Results_Updated[[#This Row],[Away_Team]],Teams_ESPN__2[[Team_Name]:[ABBR]],2,FALSE)=Results_Updated[[#This Row],[Team1]],Results_Updated[[#This Row],[Team1_Score]],Results_Updated[[#This Row],[Team2_Score]])</f>
        <v>103</v>
      </c>
      <c r="I901" t="str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902" spans="1:9">
      <c r="A902" s="17">
        <v>44987</v>
      </c>
      <c r="B902" t="s">
        <v>159</v>
      </c>
      <c r="C902" t="s">
        <v>66</v>
      </c>
      <c r="D902" t="s">
        <v>66</v>
      </c>
      <c r="E902">
        <v>78</v>
      </c>
      <c r="F902" t="s">
        <v>969</v>
      </c>
      <c r="G902" t="s">
        <v>862</v>
      </c>
      <c r="H902" t="str">
        <f>IF(VLOOKUP(Results_Updated[[#This Row],[Away_Team]],Teams_ESPN__2[[Team_Name]:[ABBR]],2,FALSE)=Results_Updated[[#This Row],[Team1]],Results_Updated[[#This Row],[Team1_Score]],Results_Updated[[#This Row],[Team2_Score]])</f>
        <v>73</v>
      </c>
      <c r="I902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903" spans="1:9">
      <c r="A903" s="17">
        <v>44987</v>
      </c>
      <c r="B903" t="s">
        <v>109</v>
      </c>
      <c r="C903" t="s">
        <v>31</v>
      </c>
      <c r="D903" t="s">
        <v>1066</v>
      </c>
      <c r="E903">
        <v>66</v>
      </c>
      <c r="F903" t="s">
        <v>1071</v>
      </c>
      <c r="G903" t="s">
        <v>703</v>
      </c>
      <c r="H903" t="str">
        <f>IF(VLOOKUP(Results_Updated[[#This Row],[Away_Team]],Teams_ESPN__2[[Team_Name]:[ABBR]],2,FALSE)=Results_Updated[[#This Row],[Team1]],Results_Updated[[#This Row],[Team1_Score]],Results_Updated[[#This Row],[Team2_Score]])</f>
        <v>57</v>
      </c>
      <c r="I903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904" spans="1:9">
      <c r="A904" s="17">
        <v>44987</v>
      </c>
      <c r="B904" t="s">
        <v>128</v>
      </c>
      <c r="C904" t="s">
        <v>155</v>
      </c>
      <c r="D904" t="s">
        <v>817</v>
      </c>
      <c r="E904">
        <v>60</v>
      </c>
      <c r="F904" t="s">
        <v>1020</v>
      </c>
      <c r="G904" t="s">
        <v>734</v>
      </c>
      <c r="H904" t="str">
        <f>IF(VLOOKUP(Results_Updated[[#This Row],[Away_Team]],Teams_ESPN__2[[Team_Name]:[ABBR]],2,FALSE)=Results_Updated[[#This Row],[Team1]],Results_Updated[[#This Row],[Team1_Score]],Results_Updated[[#This Row],[Team2_Score]])</f>
        <v>48</v>
      </c>
      <c r="I904">
        <f>IF(VLOOKUP(Results_Updated[[#This Row],[Home_Team]],Teams_ESPN__2[[Team_Name]:[ABBR]],2,FALSE)=Results_Updated[[#This Row],[Team2]],Results_Updated[[#This Row],[Team2_Score]],Results_Updated[[#This Row],[Team1_Score]])</f>
        <v>60</v>
      </c>
    </row>
    <row r="905" spans="1:9">
      <c r="A905" s="17">
        <v>44987</v>
      </c>
      <c r="B905" t="s">
        <v>100</v>
      </c>
      <c r="C905" t="s">
        <v>156</v>
      </c>
      <c r="D905" t="s">
        <v>837</v>
      </c>
      <c r="E905">
        <v>70</v>
      </c>
      <c r="F905" t="s">
        <v>1017</v>
      </c>
      <c r="G905" t="s">
        <v>711</v>
      </c>
      <c r="H905">
        <f>IF(VLOOKUP(Results_Updated[[#This Row],[Away_Team]],Teams_ESPN__2[[Team_Name]:[ABBR]],2,FALSE)=Results_Updated[[#This Row],[Team1]],Results_Updated[[#This Row],[Team1_Score]],Results_Updated[[#This Row],[Team2_Score]])</f>
        <v>70</v>
      </c>
      <c r="I905" t="str">
        <f>IF(VLOOKUP(Results_Updated[[#This Row],[Home_Team]],Teams_ESPN__2[[Team_Name]:[ABBR]],2,FALSE)=Results_Updated[[#This Row],[Team2]],Results_Updated[[#This Row],[Team2_Score]],Results_Updated[[#This Row],[Team1_Score]])</f>
        <v>60</v>
      </c>
    </row>
    <row r="906" spans="1:9">
      <c r="A906" s="17">
        <v>44987</v>
      </c>
      <c r="B906" t="s">
        <v>377</v>
      </c>
      <c r="C906" t="s">
        <v>142</v>
      </c>
      <c r="D906" t="s">
        <v>1034</v>
      </c>
      <c r="E906">
        <v>92</v>
      </c>
      <c r="F906" t="s">
        <v>1053</v>
      </c>
      <c r="G906" t="s">
        <v>805</v>
      </c>
      <c r="H906" t="str">
        <f>IF(VLOOKUP(Results_Updated[[#This Row],[Away_Team]],Teams_ESPN__2[[Team_Name]:[ABBR]],2,FALSE)=Results_Updated[[#This Row],[Team1]],Results_Updated[[#This Row],[Team1_Score]],Results_Updated[[#This Row],[Team2_Score]])</f>
        <v>74</v>
      </c>
      <c r="I906">
        <f>IF(VLOOKUP(Results_Updated[[#This Row],[Home_Team]],Teams_ESPN__2[[Team_Name]:[ABBR]],2,FALSE)=Results_Updated[[#This Row],[Team2]],Results_Updated[[#This Row],[Team2_Score]],Results_Updated[[#This Row],[Team1_Score]])</f>
        <v>92</v>
      </c>
    </row>
    <row r="907" spans="1:9">
      <c r="A907" s="17">
        <v>44987</v>
      </c>
      <c r="B907" t="s">
        <v>54</v>
      </c>
      <c r="C907" t="s">
        <v>150</v>
      </c>
      <c r="D907" t="s">
        <v>835</v>
      </c>
      <c r="E907">
        <v>67</v>
      </c>
      <c r="F907" t="s">
        <v>1018</v>
      </c>
      <c r="G907" t="s">
        <v>697</v>
      </c>
      <c r="H907">
        <f>IF(VLOOKUP(Results_Updated[[#This Row],[Away_Team]],Teams_ESPN__2[[Team_Name]:[ABBR]],2,FALSE)=Results_Updated[[#This Row],[Team1]],Results_Updated[[#This Row],[Team1_Score]],Results_Updated[[#This Row],[Team2_Score]])</f>
        <v>67</v>
      </c>
      <c r="I907" t="str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908" spans="1:9">
      <c r="A908" s="17">
        <v>44987</v>
      </c>
      <c r="B908" t="s">
        <v>227</v>
      </c>
      <c r="C908" t="s">
        <v>254</v>
      </c>
      <c r="D908" t="s">
        <v>860</v>
      </c>
      <c r="E908">
        <v>81</v>
      </c>
      <c r="F908" t="s">
        <v>254</v>
      </c>
      <c r="G908" t="s">
        <v>772</v>
      </c>
      <c r="H908">
        <f>IF(VLOOKUP(Results_Updated[[#This Row],[Away_Team]],Teams_ESPN__2[[Team_Name]:[ABBR]],2,FALSE)=Results_Updated[[#This Row],[Team1]],Results_Updated[[#This Row],[Team1_Score]],Results_Updated[[#This Row],[Team2_Score]])</f>
        <v>81</v>
      </c>
      <c r="I908" t="str">
        <f>IF(VLOOKUP(Results_Updated[[#This Row],[Home_Team]],Teams_ESPN__2[[Team_Name]:[ABBR]],2,FALSE)=Results_Updated[[#This Row],[Team2]],Results_Updated[[#This Row],[Team2_Score]],Results_Updated[[#This Row],[Team1_Score]])</f>
        <v>62</v>
      </c>
    </row>
    <row r="909" spans="1:9">
      <c r="A909" s="17">
        <v>44987</v>
      </c>
      <c r="B909" t="s">
        <v>152</v>
      </c>
      <c r="C909" t="s">
        <v>149</v>
      </c>
      <c r="D909" t="s">
        <v>815</v>
      </c>
      <c r="E909">
        <v>66</v>
      </c>
      <c r="F909" t="s">
        <v>1021</v>
      </c>
      <c r="G909" t="s">
        <v>916</v>
      </c>
      <c r="H909" t="str">
        <f>IF(VLOOKUP(Results_Updated[[#This Row],[Away_Team]],Teams_ESPN__2[[Team_Name]:[ABBR]],2,FALSE)=Results_Updated[[#This Row],[Team1]],Results_Updated[[#This Row],[Team1_Score]],Results_Updated[[#This Row],[Team2_Score]])</f>
        <v>52</v>
      </c>
      <c r="I909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910" spans="1:9">
      <c r="A910" s="17">
        <v>44987</v>
      </c>
      <c r="B910" t="s">
        <v>218</v>
      </c>
      <c r="C910" t="s">
        <v>255</v>
      </c>
      <c r="D910" t="s">
        <v>885</v>
      </c>
      <c r="E910">
        <v>83</v>
      </c>
      <c r="F910" t="s">
        <v>1051</v>
      </c>
      <c r="G910" t="s">
        <v>711</v>
      </c>
      <c r="H910">
        <f>IF(VLOOKUP(Results_Updated[[#This Row],[Away_Team]],Teams_ESPN__2[[Team_Name]:[ABBR]],2,FALSE)=Results_Updated[[#This Row],[Team1]],Results_Updated[[#This Row],[Team1_Score]],Results_Updated[[#This Row],[Team2_Score]])</f>
        <v>83</v>
      </c>
      <c r="I910" t="str">
        <f>IF(VLOOKUP(Results_Updated[[#This Row],[Home_Team]],Teams_ESPN__2[[Team_Name]:[ABBR]],2,FALSE)=Results_Updated[[#This Row],[Team2]],Results_Updated[[#This Row],[Team2_Score]],Results_Updated[[#This Row],[Team1_Score]])</f>
        <v>60</v>
      </c>
    </row>
    <row r="911" spans="1:9">
      <c r="A911" s="17">
        <v>44987</v>
      </c>
      <c r="B911" t="s">
        <v>160</v>
      </c>
      <c r="C911" t="s">
        <v>197</v>
      </c>
      <c r="D911" t="s">
        <v>1043</v>
      </c>
      <c r="E911">
        <v>73</v>
      </c>
      <c r="F911" t="s">
        <v>197</v>
      </c>
      <c r="G911" t="s">
        <v>708</v>
      </c>
      <c r="H911">
        <f>IF(VLOOKUP(Results_Updated[[#This Row],[Away_Team]],Teams_ESPN__2[[Team_Name]:[ABBR]],2,FALSE)=Results_Updated[[#This Row],[Team1]],Results_Updated[[#This Row],[Team1_Score]],Results_Updated[[#This Row],[Team2_Score]])</f>
        <v>73</v>
      </c>
      <c r="I911" t="str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912" spans="1:9">
      <c r="A912" s="17">
        <v>44987</v>
      </c>
      <c r="B912" t="s">
        <v>69</v>
      </c>
      <c r="C912" t="s">
        <v>50</v>
      </c>
      <c r="D912" t="s">
        <v>812</v>
      </c>
      <c r="E912">
        <v>87</v>
      </c>
      <c r="F912" t="s">
        <v>811</v>
      </c>
      <c r="G912" t="s">
        <v>743</v>
      </c>
      <c r="H912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912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913" spans="1:9">
      <c r="A913" s="17">
        <v>44987</v>
      </c>
      <c r="B913" t="s">
        <v>214</v>
      </c>
      <c r="C913" t="s">
        <v>146</v>
      </c>
      <c r="D913" t="s">
        <v>1055</v>
      </c>
      <c r="E913">
        <v>89</v>
      </c>
      <c r="F913" t="s">
        <v>1015</v>
      </c>
      <c r="G913" t="s">
        <v>908</v>
      </c>
      <c r="H913">
        <f>IF(VLOOKUP(Results_Updated[[#This Row],[Away_Team]],Teams_ESPN__2[[Team_Name]:[ABBR]],2,FALSE)=Results_Updated[[#This Row],[Team1]],Results_Updated[[#This Row],[Team1_Score]],Results_Updated[[#This Row],[Team2_Score]])</f>
        <v>89</v>
      </c>
      <c r="I913" t="str">
        <f>IF(VLOOKUP(Results_Updated[[#This Row],[Home_Team]],Teams_ESPN__2[[Team_Name]:[ABBR]],2,FALSE)=Results_Updated[[#This Row],[Team2]],Results_Updated[[#This Row],[Team2_Score]],Results_Updated[[#This Row],[Team1_Score]])</f>
        <v>86</v>
      </c>
    </row>
    <row r="914" spans="1:9">
      <c r="A914" s="17">
        <v>44987</v>
      </c>
      <c r="B914" t="s">
        <v>283</v>
      </c>
      <c r="C914" t="s">
        <v>284</v>
      </c>
      <c r="D914" t="s">
        <v>864</v>
      </c>
      <c r="E914">
        <v>74</v>
      </c>
      <c r="F914" t="s">
        <v>283</v>
      </c>
      <c r="G914" t="s">
        <v>703</v>
      </c>
      <c r="H914" t="str">
        <f>IF(VLOOKUP(Results_Updated[[#This Row],[Away_Team]],Teams_ESPN__2[[Team_Name]:[ABBR]],2,FALSE)=Results_Updated[[#This Row],[Team1]],Results_Updated[[#This Row],[Team1_Score]],Results_Updated[[#This Row],[Team2_Score]])</f>
        <v>57</v>
      </c>
      <c r="I914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915" spans="1:9">
      <c r="A915" s="17">
        <v>44987</v>
      </c>
      <c r="B915" t="s">
        <v>213</v>
      </c>
      <c r="C915" t="s">
        <v>147</v>
      </c>
      <c r="D915" t="s">
        <v>1040</v>
      </c>
      <c r="E915">
        <v>77</v>
      </c>
      <c r="F915" t="s">
        <v>983</v>
      </c>
      <c r="G915" t="s">
        <v>714</v>
      </c>
      <c r="H915" t="str">
        <f>IF(VLOOKUP(Results_Updated[[#This Row],[Away_Team]],Teams_ESPN__2[[Team_Name]:[ABBR]],2,FALSE)=Results_Updated[[#This Row],[Team1]],Results_Updated[[#This Row],[Team1_Score]],Results_Updated[[#This Row],[Team2_Score]])</f>
        <v>61</v>
      </c>
      <c r="I915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916" spans="1:9">
      <c r="A916" s="17">
        <v>44987</v>
      </c>
      <c r="B916" t="s">
        <v>81</v>
      </c>
      <c r="C916" t="s">
        <v>216</v>
      </c>
      <c r="D916" t="s">
        <v>1057</v>
      </c>
      <c r="E916">
        <v>81</v>
      </c>
      <c r="F916" t="s">
        <v>1041</v>
      </c>
      <c r="G916" t="s">
        <v>803</v>
      </c>
      <c r="H916">
        <f>IF(VLOOKUP(Results_Updated[[#This Row],[Away_Team]],Teams_ESPN__2[[Team_Name]:[ABBR]],2,FALSE)=Results_Updated[[#This Row],[Team1]],Results_Updated[[#This Row],[Team1_Score]],Results_Updated[[#This Row],[Team2_Score]])</f>
        <v>81</v>
      </c>
      <c r="I916" t="str">
        <f>IF(VLOOKUP(Results_Updated[[#This Row],[Home_Team]],Teams_ESPN__2[[Team_Name]:[ABBR]],2,FALSE)=Results_Updated[[#This Row],[Team2]],Results_Updated[[#This Row],[Team2_Score]],Results_Updated[[#This Row],[Team1_Score]])</f>
        <v>55</v>
      </c>
    </row>
    <row r="917" spans="1:9">
      <c r="A917" s="17">
        <v>44987</v>
      </c>
      <c r="B917" t="s">
        <v>380</v>
      </c>
      <c r="C917" t="s">
        <v>82</v>
      </c>
      <c r="D917" t="s">
        <v>1058</v>
      </c>
      <c r="E917">
        <v>75</v>
      </c>
      <c r="F917" t="s">
        <v>1087</v>
      </c>
      <c r="G917" t="s">
        <v>764</v>
      </c>
      <c r="H917">
        <f>IF(VLOOKUP(Results_Updated[[#This Row],[Away_Team]],Teams_ESPN__2[[Team_Name]:[ABBR]],2,FALSE)=Results_Updated[[#This Row],[Team1]],Results_Updated[[#This Row],[Team1_Score]],Results_Updated[[#This Row],[Team2_Score]])</f>
        <v>75</v>
      </c>
      <c r="I917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918" spans="1:9">
      <c r="A918" s="17">
        <v>44987</v>
      </c>
      <c r="B918" t="s">
        <v>92</v>
      </c>
      <c r="C918" t="s">
        <v>94</v>
      </c>
      <c r="D918" t="s">
        <v>964</v>
      </c>
      <c r="E918">
        <v>81</v>
      </c>
      <c r="F918" t="s">
        <v>988</v>
      </c>
      <c r="G918" t="s">
        <v>769</v>
      </c>
      <c r="H918" t="str">
        <f>IF(VLOOKUP(Results_Updated[[#This Row],[Away_Team]],Teams_ESPN__2[[Team_Name]:[ABBR]],2,FALSE)=Results_Updated[[#This Row],[Team1]],Results_Updated[[#This Row],[Team1_Score]],Results_Updated[[#This Row],[Team2_Score]])</f>
        <v>75</v>
      </c>
      <c r="I918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919" spans="1:9">
      <c r="A919" s="17">
        <v>44987</v>
      </c>
      <c r="B919" t="s">
        <v>259</v>
      </c>
      <c r="C919" t="s">
        <v>178</v>
      </c>
      <c r="D919" t="s">
        <v>998</v>
      </c>
      <c r="E919">
        <v>93</v>
      </c>
      <c r="F919" t="s">
        <v>886</v>
      </c>
      <c r="G919" t="s">
        <v>900</v>
      </c>
      <c r="H919">
        <f>IF(VLOOKUP(Results_Updated[[#This Row],[Away_Team]],Teams_ESPN__2[[Team_Name]:[ABBR]],2,FALSE)=Results_Updated[[#This Row],[Team1]],Results_Updated[[#This Row],[Team1_Score]],Results_Updated[[#This Row],[Team2_Score]])</f>
        <v>93</v>
      </c>
      <c r="I919" t="str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920" spans="1:9">
      <c r="A920" s="17">
        <v>44987</v>
      </c>
      <c r="B920" t="s">
        <v>256</v>
      </c>
      <c r="C920" t="s">
        <v>217</v>
      </c>
      <c r="D920" t="s">
        <v>1050</v>
      </c>
      <c r="E920">
        <v>84</v>
      </c>
      <c r="F920" t="s">
        <v>999</v>
      </c>
      <c r="G920" t="s">
        <v>859</v>
      </c>
      <c r="H920" t="str">
        <f>IF(VLOOKUP(Results_Updated[[#This Row],[Away_Team]],Teams_ESPN__2[[Team_Name]:[ABBR]],2,FALSE)=Results_Updated[[#This Row],[Team1]],Results_Updated[[#This Row],[Team1_Score]],Results_Updated[[#This Row],[Team2_Score]])</f>
        <v>51</v>
      </c>
      <c r="I920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921" spans="1:9">
      <c r="A921" s="17">
        <v>44987</v>
      </c>
      <c r="B921" t="s">
        <v>141</v>
      </c>
      <c r="C921" t="s">
        <v>206</v>
      </c>
      <c r="D921" t="s">
        <v>1033</v>
      </c>
      <c r="E921">
        <v>84</v>
      </c>
      <c r="F921" t="s">
        <v>1060</v>
      </c>
      <c r="G921" t="s">
        <v>830</v>
      </c>
      <c r="H921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921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922" spans="1:9">
      <c r="A922" s="17">
        <v>44987</v>
      </c>
      <c r="B922" t="s">
        <v>145</v>
      </c>
      <c r="C922" t="s">
        <v>148</v>
      </c>
      <c r="D922" t="s">
        <v>1112</v>
      </c>
      <c r="H922">
        <f>IF(VLOOKUP(Results_Updated[[#This Row],[Away_Team]],Teams_ESPN__2[[Team_Name]:[ABBR]],2,FALSE)=Results_Updated[[#This Row],[Team1]],Results_Updated[[#This Row],[Team1_Score]],Results_Updated[[#This Row],[Team2_Score]])</f>
        <v>0</v>
      </c>
      <c r="I922">
        <f>IF(VLOOKUP(Results_Updated[[#This Row],[Home_Team]],Teams_ESPN__2[[Team_Name]:[ABBR]],2,FALSE)=Results_Updated[[#This Row],[Team2]],Results_Updated[[#This Row],[Team2_Score]],Results_Updated[[#This Row],[Team1_Score]])</f>
        <v>0</v>
      </c>
    </row>
    <row r="923" spans="1:9">
      <c r="A923" s="17">
        <v>44988</v>
      </c>
      <c r="B923" t="s">
        <v>120</v>
      </c>
      <c r="C923" t="s">
        <v>298</v>
      </c>
      <c r="D923" t="s">
        <v>986</v>
      </c>
      <c r="E923">
        <v>75</v>
      </c>
      <c r="F923" t="s">
        <v>975</v>
      </c>
      <c r="G923" t="s">
        <v>737</v>
      </c>
      <c r="H923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923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924" spans="1:9">
      <c r="A924" s="17">
        <v>44988</v>
      </c>
      <c r="B924" t="s">
        <v>336</v>
      </c>
      <c r="C924" t="s">
        <v>62</v>
      </c>
      <c r="D924" t="s">
        <v>881</v>
      </c>
      <c r="E924">
        <v>72</v>
      </c>
      <c r="F924" t="s">
        <v>852</v>
      </c>
      <c r="G924" t="s">
        <v>737</v>
      </c>
      <c r="H924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924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925" spans="1:9">
      <c r="A925" s="17">
        <v>44988</v>
      </c>
      <c r="B925" t="s">
        <v>41</v>
      </c>
      <c r="C925" t="s">
        <v>40</v>
      </c>
      <c r="D925" t="s">
        <v>777</v>
      </c>
      <c r="E925">
        <v>85</v>
      </c>
      <c r="F925" t="s">
        <v>766</v>
      </c>
      <c r="G925" t="s">
        <v>737</v>
      </c>
      <c r="H925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925">
        <f>IF(VLOOKUP(Results_Updated[[#This Row],[Home_Team]],Teams_ESPN__2[[Team_Name]:[ABBR]],2,FALSE)=Results_Updated[[#This Row],[Team2]],Results_Updated[[#This Row],[Team2_Score]],Results_Updated[[#This Row],[Team1_Score]])</f>
        <v>85</v>
      </c>
    </row>
    <row r="926" spans="1:9">
      <c r="A926" s="17">
        <v>44988</v>
      </c>
      <c r="B926" t="s">
        <v>357</v>
      </c>
      <c r="C926" t="s">
        <v>354</v>
      </c>
      <c r="D926" t="s">
        <v>951</v>
      </c>
      <c r="E926">
        <v>100</v>
      </c>
      <c r="F926" t="s">
        <v>949</v>
      </c>
      <c r="G926" t="s">
        <v>725</v>
      </c>
      <c r="H926">
        <f>IF(VLOOKUP(Results_Updated[[#This Row],[Away_Team]],Teams_ESPN__2[[Team_Name]:[ABBR]],2,FALSE)=Results_Updated[[#This Row],[Team1]],Results_Updated[[#This Row],[Team1_Score]],Results_Updated[[#This Row],[Team2_Score]])</f>
        <v>100</v>
      </c>
      <c r="I926" t="str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927" spans="1:9">
      <c r="A927" s="17">
        <v>44988</v>
      </c>
      <c r="B927" t="s">
        <v>329</v>
      </c>
      <c r="C927" t="s">
        <v>328</v>
      </c>
      <c r="D927" t="s">
        <v>936</v>
      </c>
      <c r="E927">
        <v>77</v>
      </c>
      <c r="F927" t="s">
        <v>937</v>
      </c>
      <c r="G927" t="s">
        <v>746</v>
      </c>
      <c r="H927" t="str">
        <f>IF(VLOOKUP(Results_Updated[[#This Row],[Away_Team]],Teams_ESPN__2[[Team_Name]:[ABBR]],2,FALSE)=Results_Updated[[#This Row],[Team1]],Results_Updated[[#This Row],[Team1_Score]],Results_Updated[[#This Row],[Team2_Score]])</f>
        <v>76</v>
      </c>
      <c r="I927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928" spans="1:9">
      <c r="A928" s="17">
        <v>44988</v>
      </c>
      <c r="B928" t="s">
        <v>129</v>
      </c>
      <c r="C928" t="s">
        <v>61</v>
      </c>
      <c r="D928" t="s">
        <v>865</v>
      </c>
      <c r="E928">
        <v>94</v>
      </c>
      <c r="F928" t="s">
        <v>851</v>
      </c>
      <c r="G928" t="s">
        <v>1026</v>
      </c>
      <c r="H928">
        <f>IF(VLOOKUP(Results_Updated[[#This Row],[Away_Team]],Teams_ESPN__2[[Team_Name]:[ABBR]],2,FALSE)=Results_Updated[[#This Row],[Team1]],Results_Updated[[#This Row],[Team1_Score]],Results_Updated[[#This Row],[Team2_Score]])</f>
        <v>94</v>
      </c>
      <c r="I928" t="str">
        <f>IF(VLOOKUP(Results_Updated[[#This Row],[Home_Team]],Teams_ESPN__2[[Team_Name]:[ABBR]],2,FALSE)=Results_Updated[[#This Row],[Team2]],Results_Updated[[#This Row],[Team2_Score]],Results_Updated[[#This Row],[Team1_Score]])</f>
        <v>91</v>
      </c>
    </row>
    <row r="929" spans="1:9">
      <c r="A929" s="17">
        <v>44988</v>
      </c>
      <c r="B929" t="s">
        <v>332</v>
      </c>
      <c r="C929" t="s">
        <v>76</v>
      </c>
      <c r="D929" t="s">
        <v>942</v>
      </c>
      <c r="E929">
        <v>66</v>
      </c>
      <c r="F929" t="s">
        <v>943</v>
      </c>
      <c r="G929" t="s">
        <v>1113</v>
      </c>
      <c r="H929" t="str">
        <f>IF(VLOOKUP(Results_Updated[[#This Row],[Away_Team]],Teams_ESPN__2[[Team_Name]:[ABBR]],2,FALSE)=Results_Updated[[#This Row],[Team1]],Results_Updated[[#This Row],[Team1_Score]],Results_Updated[[#This Row],[Team2_Score]])</f>
        <v>41</v>
      </c>
      <c r="I929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930" spans="1:9">
      <c r="A930" s="17">
        <v>44988</v>
      </c>
      <c r="B930" t="s">
        <v>119</v>
      </c>
      <c r="C930" t="s">
        <v>347</v>
      </c>
      <c r="D930" t="s">
        <v>939</v>
      </c>
      <c r="E930">
        <v>81</v>
      </c>
      <c r="F930" t="s">
        <v>987</v>
      </c>
      <c r="G930" t="s">
        <v>708</v>
      </c>
      <c r="H930">
        <f>IF(VLOOKUP(Results_Updated[[#This Row],[Away_Team]],Teams_ESPN__2[[Team_Name]:[ABBR]],2,FALSE)=Results_Updated[[#This Row],[Team1]],Results_Updated[[#This Row],[Team1_Score]],Results_Updated[[#This Row],[Team2_Score]])</f>
        <v>81</v>
      </c>
      <c r="I930" t="str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931" spans="1:9">
      <c r="A931" s="17">
        <v>44988</v>
      </c>
      <c r="B931" t="s">
        <v>276</v>
      </c>
      <c r="C931" t="s">
        <v>282</v>
      </c>
      <c r="D931" t="s">
        <v>767</v>
      </c>
      <c r="E931">
        <v>89</v>
      </c>
      <c r="F931" t="s">
        <v>773</v>
      </c>
      <c r="G931" t="s">
        <v>900</v>
      </c>
      <c r="H931" t="str">
        <f>IF(VLOOKUP(Results_Updated[[#This Row],[Away_Team]],Teams_ESPN__2[[Team_Name]:[ABBR]],2,FALSE)=Results_Updated[[#This Row],[Team1]],Results_Updated[[#This Row],[Team1_Score]],Results_Updated[[#This Row],[Team2_Score]])</f>
        <v>84</v>
      </c>
      <c r="I931">
        <f>IF(VLOOKUP(Results_Updated[[#This Row],[Home_Team]],Teams_ESPN__2[[Team_Name]:[ABBR]],2,FALSE)=Results_Updated[[#This Row],[Team2]],Results_Updated[[#This Row],[Team2_Score]],Results_Updated[[#This Row],[Team1_Score]])</f>
        <v>89</v>
      </c>
    </row>
    <row r="932" spans="1:9">
      <c r="A932" s="17">
        <v>44988</v>
      </c>
      <c r="B932" t="s">
        <v>274</v>
      </c>
      <c r="C932" t="s">
        <v>278</v>
      </c>
      <c r="D932" t="s">
        <v>762</v>
      </c>
      <c r="E932">
        <v>87</v>
      </c>
      <c r="F932" t="s">
        <v>774</v>
      </c>
      <c r="G932" t="s">
        <v>839</v>
      </c>
      <c r="H932">
        <f>IF(VLOOKUP(Results_Updated[[#This Row],[Away_Team]],Teams_ESPN__2[[Team_Name]:[ABBR]],2,FALSE)=Results_Updated[[#This Row],[Team1]],Results_Updated[[#This Row],[Team1_Score]],Results_Updated[[#This Row],[Team2_Score]])</f>
        <v>87</v>
      </c>
      <c r="I932" t="str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933" spans="1:9">
      <c r="A933" s="17">
        <v>44988</v>
      </c>
      <c r="B933" t="s">
        <v>264</v>
      </c>
      <c r="C933" t="s">
        <v>176</v>
      </c>
      <c r="D933" t="s">
        <v>876</v>
      </c>
      <c r="E933">
        <v>81</v>
      </c>
      <c r="F933" t="s">
        <v>892</v>
      </c>
      <c r="G933" t="s">
        <v>814</v>
      </c>
      <c r="H933" t="str">
        <f>IF(VLOOKUP(Results_Updated[[#This Row],[Away_Team]],Teams_ESPN__2[[Team_Name]:[ABBR]],2,FALSE)=Results_Updated[[#This Row],[Team1]],Results_Updated[[#This Row],[Team1_Score]],Results_Updated[[#This Row],[Team2_Score]])</f>
        <v>78</v>
      </c>
      <c r="I933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934" spans="1:9">
      <c r="A934" s="17">
        <v>44988</v>
      </c>
      <c r="B934" t="s">
        <v>400</v>
      </c>
      <c r="C934" t="s">
        <v>35</v>
      </c>
      <c r="D934" t="s">
        <v>946</v>
      </c>
      <c r="E934">
        <v>83</v>
      </c>
      <c r="F934" t="s">
        <v>1003</v>
      </c>
      <c r="G934" t="s">
        <v>708</v>
      </c>
      <c r="H934">
        <f>IF(VLOOKUP(Results_Updated[[#This Row],[Away_Team]],Teams_ESPN__2[[Team_Name]:[ABBR]],2,FALSE)=Results_Updated[[#This Row],[Team1]],Results_Updated[[#This Row],[Team1_Score]],Results_Updated[[#This Row],[Team2_Score]])</f>
        <v>83</v>
      </c>
      <c r="I934" t="str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935" spans="1:9">
      <c r="A935" s="17">
        <v>44988</v>
      </c>
      <c r="B935" t="s">
        <v>130</v>
      </c>
      <c r="C935" t="s">
        <v>58</v>
      </c>
      <c r="D935" t="s">
        <v>882</v>
      </c>
      <c r="E935">
        <v>74</v>
      </c>
      <c r="F935" t="s">
        <v>879</v>
      </c>
      <c r="G935" t="s">
        <v>772</v>
      </c>
      <c r="H935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935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936" spans="1:9">
      <c r="A936" s="17">
        <v>44988</v>
      </c>
      <c r="B936" t="s">
        <v>326</v>
      </c>
      <c r="C936" t="s">
        <v>407</v>
      </c>
      <c r="D936" t="s">
        <v>758</v>
      </c>
      <c r="E936">
        <v>65</v>
      </c>
      <c r="F936" t="s">
        <v>759</v>
      </c>
      <c r="G936" t="s">
        <v>714</v>
      </c>
      <c r="H936" t="str">
        <f>IF(VLOOKUP(Results_Updated[[#This Row],[Away_Team]],Teams_ESPN__2[[Team_Name]:[ABBR]],2,FALSE)=Results_Updated[[#This Row],[Team1]],Results_Updated[[#This Row],[Team1_Score]],Results_Updated[[#This Row],[Team2_Score]])</f>
        <v>61</v>
      </c>
      <c r="I936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937" spans="1:9">
      <c r="A937" s="17">
        <v>44988</v>
      </c>
      <c r="B937" t="s">
        <v>107</v>
      </c>
      <c r="C937" t="s">
        <v>277</v>
      </c>
      <c r="D937" t="s">
        <v>776</v>
      </c>
      <c r="E937">
        <v>68</v>
      </c>
      <c r="F937" t="s">
        <v>770</v>
      </c>
      <c r="G937" t="s">
        <v>697</v>
      </c>
      <c r="H937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937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938" spans="1:9">
      <c r="A938" s="17">
        <v>44988</v>
      </c>
      <c r="B938" t="s">
        <v>275</v>
      </c>
      <c r="C938" t="s">
        <v>279</v>
      </c>
      <c r="D938" t="s">
        <v>771</v>
      </c>
      <c r="E938">
        <v>81</v>
      </c>
      <c r="F938" t="s">
        <v>763</v>
      </c>
      <c r="G938" t="s">
        <v>764</v>
      </c>
      <c r="H938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938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939" spans="1:9">
      <c r="A939" s="17">
        <v>44988</v>
      </c>
      <c r="B939" t="s">
        <v>333</v>
      </c>
      <c r="C939" t="s">
        <v>23</v>
      </c>
      <c r="D939" t="s">
        <v>1032</v>
      </c>
      <c r="E939">
        <v>92</v>
      </c>
      <c r="F939" t="s">
        <v>333</v>
      </c>
      <c r="G939" t="s">
        <v>782</v>
      </c>
      <c r="H939" t="str">
        <f>IF(VLOOKUP(Results_Updated[[#This Row],[Away_Team]],Teams_ESPN__2[[Team_Name]:[ABBR]],2,FALSE)=Results_Updated[[#This Row],[Team1]],Results_Updated[[#This Row],[Team1_Score]],Results_Updated[[#This Row],[Team2_Score]])</f>
        <v>72</v>
      </c>
      <c r="I939">
        <f>IF(VLOOKUP(Results_Updated[[#This Row],[Home_Team]],Teams_ESPN__2[[Team_Name]:[ABBR]],2,FALSE)=Results_Updated[[#This Row],[Team2]],Results_Updated[[#This Row],[Team2_Score]],Results_Updated[[#This Row],[Team1_Score]])</f>
        <v>92</v>
      </c>
    </row>
    <row r="940" spans="1:9">
      <c r="A940" s="17">
        <v>44988</v>
      </c>
      <c r="B940" t="s">
        <v>164</v>
      </c>
      <c r="C940" t="s">
        <v>118</v>
      </c>
      <c r="D940" t="s">
        <v>1008</v>
      </c>
      <c r="E940">
        <v>72</v>
      </c>
      <c r="F940" t="s">
        <v>1030</v>
      </c>
      <c r="G940" t="s">
        <v>789</v>
      </c>
      <c r="H940" t="str">
        <f>IF(VLOOKUP(Results_Updated[[#This Row],[Away_Team]],Teams_ESPN__2[[Team_Name]:[ABBR]],2,FALSE)=Results_Updated[[#This Row],[Team1]],Results_Updated[[#This Row],[Team1_Score]],Results_Updated[[#This Row],[Team2_Score]])</f>
        <v>54</v>
      </c>
      <c r="I940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941" spans="1:9">
      <c r="A941" s="17">
        <v>44988</v>
      </c>
      <c r="B941" t="s">
        <v>372</v>
      </c>
      <c r="C941" t="s">
        <v>97</v>
      </c>
      <c r="D941" t="s">
        <v>989</v>
      </c>
      <c r="E941">
        <v>65</v>
      </c>
      <c r="F941" t="s">
        <v>963</v>
      </c>
      <c r="G941" t="s">
        <v>750</v>
      </c>
      <c r="H941">
        <f>IF(VLOOKUP(Results_Updated[[#This Row],[Away_Team]],Teams_ESPN__2[[Team_Name]:[ABBR]],2,FALSE)=Results_Updated[[#This Row],[Team1]],Results_Updated[[#This Row],[Team1_Score]],Results_Updated[[#This Row],[Team2_Score]])</f>
        <v>65</v>
      </c>
      <c r="I941" t="str">
        <f>IF(VLOOKUP(Results_Updated[[#This Row],[Home_Team]],Teams_ESPN__2[[Team_Name]:[ABBR]],2,FALSE)=Results_Updated[[#This Row],[Team2]],Results_Updated[[#This Row],[Team2_Score]],Results_Updated[[#This Row],[Team1_Score]])</f>
        <v>58</v>
      </c>
    </row>
    <row r="942" spans="1:9">
      <c r="A942" s="17">
        <v>44988</v>
      </c>
      <c r="B942" t="s">
        <v>199</v>
      </c>
      <c r="C942" t="s">
        <v>211</v>
      </c>
      <c r="D942" t="s">
        <v>1092</v>
      </c>
      <c r="H942">
        <f>IF(VLOOKUP(Results_Updated[[#This Row],[Away_Team]],Teams_ESPN__2[[Team_Name]:[ABBR]],2,FALSE)=Results_Updated[[#This Row],[Team1]],Results_Updated[[#This Row],[Team1_Score]],Results_Updated[[#This Row],[Team2_Score]])</f>
        <v>0</v>
      </c>
      <c r="I942">
        <f>IF(VLOOKUP(Results_Updated[[#This Row],[Home_Team]],Teams_ESPN__2[[Team_Name]:[ABBR]],2,FALSE)=Results_Updated[[#This Row],[Team2]],Results_Updated[[#This Row],[Team2_Score]],Results_Updated[[#This Row],[Team1_Score]])</f>
        <v>0</v>
      </c>
    </row>
    <row r="943" spans="1:9">
      <c r="A943" s="17">
        <v>44988</v>
      </c>
      <c r="B943" t="s">
        <v>335</v>
      </c>
      <c r="C943" t="s">
        <v>182</v>
      </c>
      <c r="D943" t="s">
        <v>1029</v>
      </c>
      <c r="E943">
        <v>113</v>
      </c>
      <c r="F943" t="s">
        <v>889</v>
      </c>
      <c r="G943" t="s">
        <v>717</v>
      </c>
      <c r="H943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943">
        <f>IF(VLOOKUP(Results_Updated[[#This Row],[Home_Team]],Teams_ESPN__2[[Team_Name]:[ABBR]],2,FALSE)=Results_Updated[[#This Row],[Team2]],Results_Updated[[#This Row],[Team2_Score]],Results_Updated[[#This Row],[Team1_Score]])</f>
        <v>113</v>
      </c>
    </row>
    <row r="944" spans="1:9">
      <c r="A944" s="17">
        <v>44988</v>
      </c>
      <c r="B944" t="s">
        <v>108</v>
      </c>
      <c r="C944" t="s">
        <v>280</v>
      </c>
      <c r="D944" t="s">
        <v>768</v>
      </c>
      <c r="E944">
        <v>92</v>
      </c>
      <c r="F944" t="s">
        <v>765</v>
      </c>
      <c r="G944" t="s">
        <v>750</v>
      </c>
      <c r="H944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944">
        <f>IF(VLOOKUP(Results_Updated[[#This Row],[Home_Team]],Teams_ESPN__2[[Team_Name]:[ABBR]],2,FALSE)=Results_Updated[[#This Row],[Team2]],Results_Updated[[#This Row],[Team2_Score]],Results_Updated[[#This Row],[Team1_Score]])</f>
        <v>92</v>
      </c>
    </row>
    <row r="945" spans="1:9">
      <c r="A945" s="17">
        <v>44988</v>
      </c>
      <c r="B945" t="s">
        <v>330</v>
      </c>
      <c r="C945" t="s">
        <v>348</v>
      </c>
      <c r="D945" t="s">
        <v>938</v>
      </c>
      <c r="E945">
        <v>78</v>
      </c>
      <c r="F945" t="s">
        <v>934</v>
      </c>
      <c r="G945" t="s">
        <v>717</v>
      </c>
      <c r="H945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945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946" spans="1:9">
      <c r="A946" s="17">
        <v>44988</v>
      </c>
      <c r="B946" t="s">
        <v>142</v>
      </c>
      <c r="C946" t="s">
        <v>186</v>
      </c>
      <c r="D946" t="s">
        <v>186</v>
      </c>
      <c r="E946">
        <v>82</v>
      </c>
      <c r="F946" t="s">
        <v>1034</v>
      </c>
      <c r="G946" t="s">
        <v>830</v>
      </c>
      <c r="H946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946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947" spans="1:9">
      <c r="A947" s="17">
        <v>44988</v>
      </c>
      <c r="B947" t="s">
        <v>212</v>
      </c>
      <c r="C947" t="s">
        <v>137</v>
      </c>
      <c r="D947" t="s">
        <v>1009</v>
      </c>
      <c r="E947">
        <v>81</v>
      </c>
      <c r="F947" t="s">
        <v>890</v>
      </c>
      <c r="G947" t="s">
        <v>830</v>
      </c>
      <c r="H947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947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948" spans="1:9">
      <c r="A948" s="17">
        <v>44988</v>
      </c>
      <c r="B948" t="s">
        <v>183</v>
      </c>
      <c r="C948" t="s">
        <v>200</v>
      </c>
      <c r="D948" t="s">
        <v>1077</v>
      </c>
      <c r="E948">
        <v>71</v>
      </c>
      <c r="F948" t="s">
        <v>957</v>
      </c>
      <c r="G948" t="s">
        <v>714</v>
      </c>
      <c r="H948">
        <f>IF(VLOOKUP(Results_Updated[[#This Row],[Away_Team]],Teams_ESPN__2[[Team_Name]:[ABBR]],2,FALSE)=Results_Updated[[#This Row],[Team1]],Results_Updated[[#This Row],[Team1_Score]],Results_Updated[[#This Row],[Team2_Score]])</f>
        <v>71</v>
      </c>
      <c r="I948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949" spans="1:9">
      <c r="A949" s="17">
        <v>44988</v>
      </c>
      <c r="B949" t="s">
        <v>369</v>
      </c>
      <c r="C949" t="s">
        <v>370</v>
      </c>
      <c r="D949" t="s">
        <v>1004</v>
      </c>
      <c r="E949">
        <v>73</v>
      </c>
      <c r="F949" t="s">
        <v>1047</v>
      </c>
      <c r="G949" t="s">
        <v>714</v>
      </c>
      <c r="H949">
        <f>IF(VLOOKUP(Results_Updated[[#This Row],[Away_Team]],Teams_ESPN__2[[Team_Name]:[ABBR]],2,FALSE)=Results_Updated[[#This Row],[Team1]],Results_Updated[[#This Row],[Team1_Score]],Results_Updated[[#This Row],[Team2_Score]])</f>
        <v>73</v>
      </c>
      <c r="I949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950" spans="1:9">
      <c r="A950" s="17">
        <v>44988</v>
      </c>
      <c r="B950" t="s">
        <v>284</v>
      </c>
      <c r="C950" t="s">
        <v>285</v>
      </c>
      <c r="D950" t="s">
        <v>863</v>
      </c>
      <c r="E950">
        <v>54</v>
      </c>
      <c r="F950" t="s">
        <v>864</v>
      </c>
      <c r="G950" t="s">
        <v>859</v>
      </c>
      <c r="H950" t="str">
        <f>IF(VLOOKUP(Results_Updated[[#This Row],[Away_Team]],Teams_ESPN__2[[Team_Name]:[ABBR]],2,FALSE)=Results_Updated[[#This Row],[Team1]],Results_Updated[[#This Row],[Team1_Score]],Results_Updated[[#This Row],[Team2_Score]])</f>
        <v>51</v>
      </c>
      <c r="I950">
        <f>IF(VLOOKUP(Results_Updated[[#This Row],[Home_Team]],Teams_ESPN__2[[Team_Name]:[ABBR]],2,FALSE)=Results_Updated[[#This Row],[Team2]],Results_Updated[[#This Row],[Team2_Score]],Results_Updated[[#This Row],[Team1_Score]])</f>
        <v>54</v>
      </c>
    </row>
    <row r="951" spans="1:9">
      <c r="A951" s="17">
        <v>44988</v>
      </c>
      <c r="B951" t="s">
        <v>163</v>
      </c>
      <c r="C951" t="s">
        <v>138</v>
      </c>
      <c r="D951" t="s">
        <v>1076</v>
      </c>
      <c r="E951">
        <v>80</v>
      </c>
      <c r="F951" t="s">
        <v>956</v>
      </c>
      <c r="G951" t="s">
        <v>700</v>
      </c>
      <c r="H951" t="str">
        <f>IF(VLOOKUP(Results_Updated[[#This Row],[Away_Team]],Teams_ESPN__2[[Team_Name]:[ABBR]],2,FALSE)=Results_Updated[[#This Row],[Team1]],Results_Updated[[#This Row],[Team1_Score]],Results_Updated[[#This Row],[Team2_Score]])</f>
        <v>56</v>
      </c>
      <c r="I951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952" spans="1:9">
      <c r="A952" s="17">
        <v>44988</v>
      </c>
      <c r="B952" t="s">
        <v>94</v>
      </c>
      <c r="C952" t="s">
        <v>113</v>
      </c>
      <c r="D952" t="s">
        <v>992</v>
      </c>
      <c r="E952">
        <v>78</v>
      </c>
      <c r="F952" t="s">
        <v>964</v>
      </c>
      <c r="G952" t="s">
        <v>697</v>
      </c>
      <c r="H952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952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953" spans="1:9">
      <c r="A953" s="17">
        <v>44988</v>
      </c>
      <c r="B953" t="s">
        <v>392</v>
      </c>
      <c r="C953" t="s">
        <v>73</v>
      </c>
      <c r="D953" t="s">
        <v>798</v>
      </c>
      <c r="E953">
        <v>92</v>
      </c>
      <c r="F953" t="s">
        <v>794</v>
      </c>
      <c r="G953" t="s">
        <v>900</v>
      </c>
      <c r="H953" t="str">
        <f>IF(VLOOKUP(Results_Updated[[#This Row],[Away_Team]],Teams_ESPN__2[[Team_Name]:[ABBR]],2,FALSE)=Results_Updated[[#This Row],[Team1]],Results_Updated[[#This Row],[Team1_Score]],Results_Updated[[#This Row],[Team2_Score]])</f>
        <v>84</v>
      </c>
      <c r="I953">
        <f>IF(VLOOKUP(Results_Updated[[#This Row],[Home_Team]],Teams_ESPN__2[[Team_Name]:[ABBR]],2,FALSE)=Results_Updated[[#This Row],[Team2]],Results_Updated[[#This Row],[Team2_Score]],Results_Updated[[#This Row],[Team1_Score]])</f>
        <v>92</v>
      </c>
    </row>
    <row r="954" spans="1:9">
      <c r="A954" s="17">
        <v>44988</v>
      </c>
      <c r="B954" t="s">
        <v>206</v>
      </c>
      <c r="C954" t="s">
        <v>187</v>
      </c>
      <c r="D954" t="s">
        <v>1054</v>
      </c>
      <c r="E954">
        <v>80</v>
      </c>
      <c r="F954" t="s">
        <v>1033</v>
      </c>
      <c r="G954" t="s">
        <v>697</v>
      </c>
      <c r="H954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954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955" spans="1:9">
      <c r="A955" s="17">
        <v>44989</v>
      </c>
      <c r="B955" t="s">
        <v>121</v>
      </c>
      <c r="C955" t="s">
        <v>338</v>
      </c>
      <c r="D955" t="s">
        <v>712</v>
      </c>
      <c r="E955">
        <v>67</v>
      </c>
      <c r="F955" t="s">
        <v>893</v>
      </c>
      <c r="G955" t="s">
        <v>714</v>
      </c>
      <c r="H955" t="str">
        <f>IF(VLOOKUP(Results_Updated[[#This Row],[Away_Team]],Teams_ESPN__2[[Team_Name]:[ABBR]],2,FALSE)=Results_Updated[[#This Row],[Team1]],Results_Updated[[#This Row],[Team1_Score]],Results_Updated[[#This Row],[Team2_Score]])</f>
        <v>61</v>
      </c>
      <c r="I955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956" spans="1:9">
      <c r="A956" s="17">
        <v>44989</v>
      </c>
      <c r="B956" t="s">
        <v>404</v>
      </c>
      <c r="C956" t="s">
        <v>123</v>
      </c>
      <c r="D956" t="s">
        <v>898</v>
      </c>
      <c r="E956">
        <v>75</v>
      </c>
      <c r="F956" t="s">
        <v>695</v>
      </c>
      <c r="G956" t="s">
        <v>720</v>
      </c>
      <c r="H956" t="str">
        <f>IF(VLOOKUP(Results_Updated[[#This Row],[Away_Team]],Teams_ESPN__2[[Team_Name]:[ABBR]],2,FALSE)=Results_Updated[[#This Row],[Team1]],Results_Updated[[#This Row],[Team1_Score]],Results_Updated[[#This Row],[Team2_Score]])</f>
        <v>59</v>
      </c>
      <c r="I956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957" spans="1:9">
      <c r="A957" s="17">
        <v>44989</v>
      </c>
      <c r="B957" t="s">
        <v>402</v>
      </c>
      <c r="C957" t="s">
        <v>374</v>
      </c>
      <c r="D957" t="s">
        <v>374</v>
      </c>
      <c r="E957">
        <v>82</v>
      </c>
      <c r="F957" t="s">
        <v>896</v>
      </c>
      <c r="G957" t="s">
        <v>862</v>
      </c>
      <c r="H957" t="str">
        <f>IF(VLOOKUP(Results_Updated[[#This Row],[Away_Team]],Teams_ESPN__2[[Team_Name]:[ABBR]],2,FALSE)=Results_Updated[[#This Row],[Team1]],Results_Updated[[#This Row],[Team1_Score]],Results_Updated[[#This Row],[Team2_Score]])</f>
        <v>73</v>
      </c>
      <c r="I957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958" spans="1:9">
      <c r="A958" s="17">
        <v>44989</v>
      </c>
      <c r="B958" t="s">
        <v>341</v>
      </c>
      <c r="C958" t="s">
        <v>45</v>
      </c>
      <c r="D958" t="s">
        <v>698</v>
      </c>
      <c r="E958">
        <v>96</v>
      </c>
      <c r="F958" t="s">
        <v>907</v>
      </c>
      <c r="G958" t="s">
        <v>1085</v>
      </c>
      <c r="H958" t="str">
        <f>IF(VLOOKUP(Results_Updated[[#This Row],[Away_Team]],Teams_ESPN__2[[Team_Name]:[ABBR]],2,FALSE)=Results_Updated[[#This Row],[Team1]],Results_Updated[[#This Row],[Team1_Score]],Results_Updated[[#This Row],[Team2_Score]])</f>
        <v>94</v>
      </c>
      <c r="I958">
        <f>IF(VLOOKUP(Results_Updated[[#This Row],[Home_Team]],Teams_ESPN__2[[Team_Name]:[ABBR]],2,FALSE)=Results_Updated[[#This Row],[Team2]],Results_Updated[[#This Row],[Team2_Score]],Results_Updated[[#This Row],[Team1_Score]])</f>
        <v>96</v>
      </c>
    </row>
    <row r="959" spans="1:9">
      <c r="A959" s="17">
        <v>44989</v>
      </c>
      <c r="B959" t="s">
        <v>287</v>
      </c>
      <c r="C959" t="s">
        <v>47</v>
      </c>
      <c r="D959" t="s">
        <v>827</v>
      </c>
      <c r="E959">
        <v>73</v>
      </c>
      <c r="F959" t="s">
        <v>800</v>
      </c>
      <c r="G959" t="s">
        <v>750</v>
      </c>
      <c r="H959">
        <f>IF(VLOOKUP(Results_Updated[[#This Row],[Away_Team]],Teams_ESPN__2[[Team_Name]:[ABBR]],2,FALSE)=Results_Updated[[#This Row],[Team1]],Results_Updated[[#This Row],[Team1_Score]],Results_Updated[[#This Row],[Team2_Score]])</f>
        <v>73</v>
      </c>
      <c r="I959" t="str">
        <f>IF(VLOOKUP(Results_Updated[[#This Row],[Home_Team]],Teams_ESPN__2[[Team_Name]:[ABBR]],2,FALSE)=Results_Updated[[#This Row],[Team2]],Results_Updated[[#This Row],[Team2_Score]],Results_Updated[[#This Row],[Team1_Score]])</f>
        <v>58</v>
      </c>
    </row>
    <row r="960" spans="1:9">
      <c r="A960" s="17">
        <v>44989</v>
      </c>
      <c r="B960" t="s">
        <v>286</v>
      </c>
      <c r="C960" t="s">
        <v>124</v>
      </c>
      <c r="D960" t="s">
        <v>826</v>
      </c>
      <c r="E960">
        <v>89</v>
      </c>
      <c r="F960" t="s">
        <v>904</v>
      </c>
      <c r="G960" t="s">
        <v>839</v>
      </c>
      <c r="H960" t="str">
        <f>IF(VLOOKUP(Results_Updated[[#This Row],[Away_Team]],Teams_ESPN__2[[Team_Name]:[ABBR]],2,FALSE)=Results_Updated[[#This Row],[Team1]],Results_Updated[[#This Row],[Team1_Score]],Results_Updated[[#This Row],[Team2_Score]])</f>
        <v>81</v>
      </c>
      <c r="I960">
        <f>IF(VLOOKUP(Results_Updated[[#This Row],[Home_Team]],Teams_ESPN__2[[Team_Name]:[ABBR]],2,FALSE)=Results_Updated[[#This Row],[Team2]],Results_Updated[[#This Row],[Team2_Score]],Results_Updated[[#This Row],[Team1_Score]])</f>
        <v>89</v>
      </c>
    </row>
    <row r="961" spans="1:9">
      <c r="A961" s="17">
        <v>44989</v>
      </c>
      <c r="B961" t="s">
        <v>42</v>
      </c>
      <c r="C961" t="s">
        <v>38</v>
      </c>
      <c r="D961" t="s">
        <v>974</v>
      </c>
      <c r="E961">
        <v>79</v>
      </c>
      <c r="F961" t="s">
        <v>701</v>
      </c>
      <c r="G961" t="s">
        <v>740</v>
      </c>
      <c r="H961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961">
        <f>IF(VLOOKUP(Results_Updated[[#This Row],[Home_Team]],Teams_ESPN__2[[Team_Name]:[ABBR]],2,FALSE)=Results_Updated[[#This Row],[Team2]],Results_Updated[[#This Row],[Team2_Score]],Results_Updated[[#This Row],[Team1_Score]])</f>
        <v>79</v>
      </c>
    </row>
    <row r="962" spans="1:9">
      <c r="A962" s="17">
        <v>44989</v>
      </c>
      <c r="B962" t="s">
        <v>339</v>
      </c>
      <c r="C962" t="s">
        <v>406</v>
      </c>
      <c r="D962" t="s">
        <v>704</v>
      </c>
      <c r="E962">
        <v>75</v>
      </c>
      <c r="F962" t="s">
        <v>788</v>
      </c>
      <c r="G962" t="s">
        <v>711</v>
      </c>
      <c r="H962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962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963" spans="1:9">
      <c r="A963" s="17">
        <v>44989</v>
      </c>
      <c r="B963" t="s">
        <v>220</v>
      </c>
      <c r="C963" t="s">
        <v>390</v>
      </c>
      <c r="D963" t="s">
        <v>906</v>
      </c>
      <c r="E963">
        <v>71</v>
      </c>
      <c r="F963" t="s">
        <v>780</v>
      </c>
      <c r="G963" t="s">
        <v>720</v>
      </c>
      <c r="H963">
        <f>IF(VLOOKUP(Results_Updated[[#This Row],[Away_Team]],Teams_ESPN__2[[Team_Name]:[ABBR]],2,FALSE)=Results_Updated[[#This Row],[Team1]],Results_Updated[[#This Row],[Team1_Score]],Results_Updated[[#This Row],[Team2_Score]])</f>
        <v>71</v>
      </c>
      <c r="I963" t="str">
        <f>IF(VLOOKUP(Results_Updated[[#This Row],[Home_Team]],Teams_ESPN__2[[Team_Name]:[ABBR]],2,FALSE)=Results_Updated[[#This Row],[Team2]],Results_Updated[[#This Row],[Team2_Score]],Results_Updated[[#This Row],[Team1_Score]])</f>
        <v>59</v>
      </c>
    </row>
    <row r="964" spans="1:9">
      <c r="A964" s="17">
        <v>44989</v>
      </c>
      <c r="B964" t="s">
        <v>17</v>
      </c>
      <c r="C964" t="s">
        <v>20</v>
      </c>
      <c r="D964" t="s">
        <v>903</v>
      </c>
      <c r="E964">
        <v>78</v>
      </c>
      <c r="F964" t="s">
        <v>1005</v>
      </c>
      <c r="G964" t="s">
        <v>746</v>
      </c>
      <c r="H964" t="str">
        <f>IF(VLOOKUP(Results_Updated[[#This Row],[Away_Team]],Teams_ESPN__2[[Team_Name]:[ABBR]],2,FALSE)=Results_Updated[[#This Row],[Team1]],Results_Updated[[#This Row],[Team1_Score]],Results_Updated[[#This Row],[Team2_Score]])</f>
        <v>76</v>
      </c>
      <c r="I964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965" spans="1:9">
      <c r="A965" s="17">
        <v>44989</v>
      </c>
      <c r="B965" t="s">
        <v>74</v>
      </c>
      <c r="C965" t="s">
        <v>209</v>
      </c>
      <c r="D965" t="s">
        <v>710</v>
      </c>
      <c r="E965">
        <v>67</v>
      </c>
      <c r="F965" t="s">
        <v>828</v>
      </c>
      <c r="G965" t="s">
        <v>911</v>
      </c>
      <c r="H965" t="str">
        <f>IF(VLOOKUP(Results_Updated[[#This Row],[Away_Team]],Teams_ESPN__2[[Team_Name]:[ABBR]],2,FALSE)=Results_Updated[[#This Row],[Team1]],Results_Updated[[#This Row],[Team1_Score]],Results_Updated[[#This Row],[Team2_Score]])</f>
        <v>50</v>
      </c>
      <c r="I965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966" spans="1:9">
      <c r="A966" s="17">
        <v>44989</v>
      </c>
      <c r="B966" t="s">
        <v>219</v>
      </c>
      <c r="C966" t="s">
        <v>386</v>
      </c>
      <c r="D966" t="s">
        <v>1061</v>
      </c>
      <c r="E966">
        <v>78</v>
      </c>
      <c r="F966" t="s">
        <v>699</v>
      </c>
      <c r="G966" t="s">
        <v>737</v>
      </c>
      <c r="H966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966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967" spans="1:9">
      <c r="A967" s="17">
        <v>44989</v>
      </c>
      <c r="B967" t="s">
        <v>46</v>
      </c>
      <c r="C967" t="s">
        <v>337</v>
      </c>
      <c r="D967" t="s">
        <v>781</v>
      </c>
      <c r="E967">
        <v>82</v>
      </c>
      <c r="F967" t="s">
        <v>843</v>
      </c>
      <c r="G967" t="s">
        <v>750</v>
      </c>
      <c r="H967">
        <f>IF(VLOOKUP(Results_Updated[[#This Row],[Away_Team]],Teams_ESPN__2[[Team_Name]:[ABBR]],2,FALSE)=Results_Updated[[#This Row],[Team1]],Results_Updated[[#This Row],[Team1_Score]],Results_Updated[[#This Row],[Team2_Score]])</f>
        <v>82</v>
      </c>
      <c r="I967" t="str">
        <f>IF(VLOOKUP(Results_Updated[[#This Row],[Home_Team]],Teams_ESPN__2[[Team_Name]:[ABBR]],2,FALSE)=Results_Updated[[#This Row],[Team2]],Results_Updated[[#This Row],[Team2_Score]],Results_Updated[[#This Row],[Team1_Score]])</f>
        <v>58</v>
      </c>
    </row>
    <row r="968" spans="1:9">
      <c r="A968" s="17">
        <v>44989</v>
      </c>
      <c r="B968" t="s">
        <v>281</v>
      </c>
      <c r="C968" t="s">
        <v>48</v>
      </c>
      <c r="D968" t="s">
        <v>910</v>
      </c>
      <c r="E968">
        <v>74</v>
      </c>
      <c r="F968" t="s">
        <v>281</v>
      </c>
      <c r="G968" t="s">
        <v>711</v>
      </c>
      <c r="H968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968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969" spans="1:9">
      <c r="A969" s="17">
        <v>44989</v>
      </c>
      <c r="B969" t="s">
        <v>291</v>
      </c>
      <c r="C969" t="s">
        <v>270</v>
      </c>
      <c r="D969" t="s">
        <v>973</v>
      </c>
      <c r="E969">
        <v>88</v>
      </c>
      <c r="F969" t="s">
        <v>702</v>
      </c>
      <c r="G969" t="s">
        <v>872</v>
      </c>
      <c r="H969">
        <f>IF(VLOOKUP(Results_Updated[[#This Row],[Away_Team]],Teams_ESPN__2[[Team_Name]:[ABBR]],2,FALSE)=Results_Updated[[#This Row],[Team1]],Results_Updated[[#This Row],[Team1_Score]],Results_Updated[[#This Row],[Team2_Score]])</f>
        <v>88</v>
      </c>
      <c r="I969" t="str">
        <f>IF(VLOOKUP(Results_Updated[[#This Row],[Home_Team]],Teams_ESPN__2[[Team_Name]:[ABBR]],2,FALSE)=Results_Updated[[#This Row],[Team2]],Results_Updated[[#This Row],[Team2_Score]],Results_Updated[[#This Row],[Team1_Score]])</f>
        <v>79</v>
      </c>
    </row>
    <row r="970" spans="1:9">
      <c r="A970" s="17">
        <v>44989</v>
      </c>
      <c r="B970" t="s">
        <v>76</v>
      </c>
      <c r="C970" t="s">
        <v>257</v>
      </c>
      <c r="D970" t="s">
        <v>940</v>
      </c>
      <c r="E970">
        <v>73</v>
      </c>
      <c r="F970" t="s">
        <v>942</v>
      </c>
      <c r="G970" t="s">
        <v>750</v>
      </c>
      <c r="H970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970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971" spans="1:9">
      <c r="A971" s="17">
        <v>44989</v>
      </c>
      <c r="B971" t="s">
        <v>79</v>
      </c>
      <c r="C971" t="s">
        <v>361</v>
      </c>
      <c r="D971" t="s">
        <v>950</v>
      </c>
      <c r="E971">
        <v>73</v>
      </c>
      <c r="F971" t="s">
        <v>1039</v>
      </c>
      <c r="G971" t="s">
        <v>859</v>
      </c>
      <c r="H971" t="str">
        <f>IF(VLOOKUP(Results_Updated[[#This Row],[Away_Team]],Teams_ESPN__2[[Team_Name]:[ABBR]],2,FALSE)=Results_Updated[[#This Row],[Team1]],Results_Updated[[#This Row],[Team1_Score]],Results_Updated[[#This Row],[Team2_Score]])</f>
        <v>51</v>
      </c>
      <c r="I971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972" spans="1:9">
      <c r="A972" s="17">
        <v>44989</v>
      </c>
      <c r="B972" t="s">
        <v>328</v>
      </c>
      <c r="C972" t="s">
        <v>298</v>
      </c>
      <c r="D972" t="s">
        <v>986</v>
      </c>
      <c r="E972">
        <v>66</v>
      </c>
      <c r="F972" t="s">
        <v>936</v>
      </c>
      <c r="G972" t="s">
        <v>772</v>
      </c>
      <c r="H972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972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973" spans="1:9">
      <c r="A973" s="17">
        <v>44989</v>
      </c>
      <c r="B973" t="s">
        <v>131</v>
      </c>
      <c r="C973" t="s">
        <v>411</v>
      </c>
      <c r="D973" t="s">
        <v>927</v>
      </c>
      <c r="E973">
        <v>77</v>
      </c>
      <c r="F973" t="s">
        <v>929</v>
      </c>
      <c r="G973" t="s">
        <v>717</v>
      </c>
      <c r="H973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973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974" spans="1:9">
      <c r="A974" s="17">
        <v>44989</v>
      </c>
      <c r="B974" t="s">
        <v>268</v>
      </c>
      <c r="C974" t="s">
        <v>221</v>
      </c>
      <c r="D974" t="s">
        <v>790</v>
      </c>
      <c r="E974">
        <v>84</v>
      </c>
      <c r="F974" t="s">
        <v>847</v>
      </c>
      <c r="G974" t="s">
        <v>814</v>
      </c>
      <c r="H974" t="str">
        <f>IF(VLOOKUP(Results_Updated[[#This Row],[Away_Team]],Teams_ESPN__2[[Team_Name]:[ABBR]],2,FALSE)=Results_Updated[[#This Row],[Team1]],Results_Updated[[#This Row],[Team1_Score]],Results_Updated[[#This Row],[Team2_Score]])</f>
        <v>78</v>
      </c>
      <c r="I974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975" spans="1:9">
      <c r="A975" s="17">
        <v>44989</v>
      </c>
      <c r="B975" t="s">
        <v>368</v>
      </c>
      <c r="C975" t="s">
        <v>29</v>
      </c>
      <c r="D975" t="s">
        <v>1079</v>
      </c>
      <c r="E975">
        <v>78</v>
      </c>
      <c r="F975" t="s">
        <v>1073</v>
      </c>
      <c r="G975" t="s">
        <v>714</v>
      </c>
      <c r="H975">
        <f>IF(VLOOKUP(Results_Updated[[#This Row],[Away_Team]],Teams_ESPN__2[[Team_Name]:[ABBR]],2,FALSE)=Results_Updated[[#This Row],[Team1]],Results_Updated[[#This Row],[Team1_Score]],Results_Updated[[#This Row],[Team2_Score]])</f>
        <v>78</v>
      </c>
      <c r="I975" t="str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976" spans="1:9">
      <c r="A976" s="17">
        <v>44989</v>
      </c>
      <c r="B976" t="s">
        <v>323</v>
      </c>
      <c r="C976" t="s">
        <v>320</v>
      </c>
      <c r="D976" t="s">
        <v>1014</v>
      </c>
      <c r="E976">
        <v>62</v>
      </c>
      <c r="F976" t="s">
        <v>1063</v>
      </c>
      <c r="G976" t="s">
        <v>711</v>
      </c>
      <c r="H976">
        <f>IF(VLOOKUP(Results_Updated[[#This Row],[Away_Team]],Teams_ESPN__2[[Team_Name]:[ABBR]],2,FALSE)=Results_Updated[[#This Row],[Team1]],Results_Updated[[#This Row],[Team1_Score]],Results_Updated[[#This Row],[Team2_Score]])</f>
        <v>62</v>
      </c>
      <c r="I976" t="str">
        <f>IF(VLOOKUP(Results_Updated[[#This Row],[Home_Team]],Teams_ESPN__2[[Team_Name]:[ABBR]],2,FALSE)=Results_Updated[[#This Row],[Team2]],Results_Updated[[#This Row],[Team2_Score]],Results_Updated[[#This Row],[Team1_Score]])</f>
        <v>60</v>
      </c>
    </row>
    <row r="977" spans="1:9">
      <c r="A977" s="17">
        <v>44989</v>
      </c>
      <c r="B977" t="s">
        <v>231</v>
      </c>
      <c r="C977" t="s">
        <v>388</v>
      </c>
      <c r="D977" t="s">
        <v>749</v>
      </c>
      <c r="E977">
        <v>67</v>
      </c>
      <c r="F977" t="s">
        <v>753</v>
      </c>
      <c r="G977" t="s">
        <v>711</v>
      </c>
      <c r="H977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977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978" spans="1:9">
      <c r="A978" s="17">
        <v>44989</v>
      </c>
      <c r="B978" t="s">
        <v>68</v>
      </c>
      <c r="C978" t="s">
        <v>159</v>
      </c>
      <c r="D978" t="s">
        <v>68</v>
      </c>
      <c r="E978">
        <v>93</v>
      </c>
      <c r="F978" t="s">
        <v>969</v>
      </c>
      <c r="G978" t="s">
        <v>1026</v>
      </c>
      <c r="H978">
        <f>IF(VLOOKUP(Results_Updated[[#This Row],[Away_Team]],Teams_ESPN__2[[Team_Name]:[ABBR]],2,FALSE)=Results_Updated[[#This Row],[Team1]],Results_Updated[[#This Row],[Team1_Score]],Results_Updated[[#This Row],[Team2_Score]])</f>
        <v>93</v>
      </c>
      <c r="I978" t="str">
        <f>IF(VLOOKUP(Results_Updated[[#This Row],[Home_Team]],Teams_ESPN__2[[Team_Name]:[ABBR]],2,FALSE)=Results_Updated[[#This Row],[Team2]],Results_Updated[[#This Row],[Team2_Score]],Results_Updated[[#This Row],[Team1_Score]])</f>
        <v>91</v>
      </c>
    </row>
    <row r="979" spans="1:9">
      <c r="A979" s="17">
        <v>44989</v>
      </c>
      <c r="B979" t="s">
        <v>301</v>
      </c>
      <c r="C979" t="s">
        <v>39</v>
      </c>
      <c r="D979" t="s">
        <v>793</v>
      </c>
      <c r="E979">
        <v>61</v>
      </c>
      <c r="F979" t="s">
        <v>757</v>
      </c>
      <c r="G979" t="s">
        <v>803</v>
      </c>
      <c r="H979" t="str">
        <f>IF(VLOOKUP(Results_Updated[[#This Row],[Away_Team]],Teams_ESPN__2[[Team_Name]:[ABBR]],2,FALSE)=Results_Updated[[#This Row],[Team1]],Results_Updated[[#This Row],[Team1_Score]],Results_Updated[[#This Row],[Team2_Score]])</f>
        <v>55</v>
      </c>
      <c r="I979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980" spans="1:9">
      <c r="A980" s="17">
        <v>44989</v>
      </c>
      <c r="B980" t="s">
        <v>63</v>
      </c>
      <c r="C980" t="s">
        <v>413</v>
      </c>
      <c r="D980" t="s">
        <v>1024</v>
      </c>
      <c r="E980">
        <v>87</v>
      </c>
      <c r="F980" t="s">
        <v>932</v>
      </c>
      <c r="G980" t="s">
        <v>862</v>
      </c>
      <c r="H980" t="str">
        <f>IF(VLOOKUP(Results_Updated[[#This Row],[Away_Team]],Teams_ESPN__2[[Team_Name]:[ABBR]],2,FALSE)=Results_Updated[[#This Row],[Team1]],Results_Updated[[#This Row],[Team1_Score]],Results_Updated[[#This Row],[Team2_Score]])</f>
        <v>73</v>
      </c>
      <c r="I980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981" spans="1:9">
      <c r="A981" s="17">
        <v>44989</v>
      </c>
      <c r="B981" t="s">
        <v>410</v>
      </c>
      <c r="C981" t="s">
        <v>412</v>
      </c>
      <c r="D981" t="s">
        <v>930</v>
      </c>
      <c r="E981">
        <v>87</v>
      </c>
      <c r="F981" t="s">
        <v>928</v>
      </c>
      <c r="G981" t="s">
        <v>912</v>
      </c>
      <c r="H981" t="str">
        <f>IF(VLOOKUP(Results_Updated[[#This Row],[Away_Team]],Teams_ESPN__2[[Team_Name]:[ABBR]],2,FALSE)=Results_Updated[[#This Row],[Team1]],Results_Updated[[#This Row],[Team1_Score]],Results_Updated[[#This Row],[Team2_Score]])</f>
        <v>82</v>
      </c>
      <c r="I981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982" spans="1:9">
      <c r="A982" s="17">
        <v>44989</v>
      </c>
      <c r="B982" t="s">
        <v>101</v>
      </c>
      <c r="C982" t="s">
        <v>197</v>
      </c>
      <c r="D982" t="s">
        <v>197</v>
      </c>
      <c r="E982">
        <v>77</v>
      </c>
      <c r="F982" t="s">
        <v>965</v>
      </c>
      <c r="G982" t="s">
        <v>764</v>
      </c>
      <c r="H982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982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983" spans="1:9">
      <c r="A983" s="17">
        <v>44989</v>
      </c>
      <c r="B983" t="s">
        <v>242</v>
      </c>
      <c r="C983" t="s">
        <v>429</v>
      </c>
      <c r="D983" t="s">
        <v>853</v>
      </c>
      <c r="E983">
        <v>73</v>
      </c>
      <c r="F983" t="s">
        <v>856</v>
      </c>
      <c r="G983" t="s">
        <v>782</v>
      </c>
      <c r="H983" t="str">
        <f>IF(VLOOKUP(Results_Updated[[#This Row],[Away_Team]],Teams_ESPN__2[[Team_Name]:[ABBR]],2,FALSE)=Results_Updated[[#This Row],[Team1]],Results_Updated[[#This Row],[Team1_Score]],Results_Updated[[#This Row],[Team2_Score]])</f>
        <v>72</v>
      </c>
      <c r="I983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984" spans="1:9">
      <c r="A984" s="17">
        <v>44989</v>
      </c>
      <c r="B984" t="s">
        <v>250</v>
      </c>
      <c r="C984" t="s">
        <v>245</v>
      </c>
      <c r="D984" t="s">
        <v>866</v>
      </c>
      <c r="E984">
        <v>74</v>
      </c>
      <c r="F984" t="s">
        <v>868</v>
      </c>
      <c r="G984" t="s">
        <v>717</v>
      </c>
      <c r="H984">
        <f>IF(VLOOKUP(Results_Updated[[#This Row],[Away_Team]],Teams_ESPN__2[[Team_Name]:[ABBR]],2,FALSE)=Results_Updated[[#This Row],[Team1]],Results_Updated[[#This Row],[Team1_Score]],Results_Updated[[#This Row],[Team2_Score]])</f>
        <v>74</v>
      </c>
      <c r="I984" t="str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985" spans="1:9">
      <c r="A985" s="17">
        <v>44989</v>
      </c>
      <c r="B985" t="s">
        <v>72</v>
      </c>
      <c r="C985" t="s">
        <v>273</v>
      </c>
      <c r="D985" t="s">
        <v>1011</v>
      </c>
      <c r="E985">
        <v>76</v>
      </c>
      <c r="F985" t="s">
        <v>760</v>
      </c>
      <c r="G985" t="s">
        <v>862</v>
      </c>
      <c r="H985">
        <f>IF(VLOOKUP(Results_Updated[[#This Row],[Away_Team]],Teams_ESPN__2[[Team_Name]:[ABBR]],2,FALSE)=Results_Updated[[#This Row],[Team1]],Results_Updated[[#This Row],[Team1_Score]],Results_Updated[[#This Row],[Team2_Score]])</f>
        <v>76</v>
      </c>
      <c r="I985" t="str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986" spans="1:9">
      <c r="A986" s="17">
        <v>44989</v>
      </c>
      <c r="B986" t="s">
        <v>322</v>
      </c>
      <c r="C986" t="s">
        <v>325</v>
      </c>
      <c r="D986" t="s">
        <v>954</v>
      </c>
      <c r="E986">
        <v>87</v>
      </c>
      <c r="F986" t="s">
        <v>874</v>
      </c>
      <c r="G986" t="s">
        <v>711</v>
      </c>
      <c r="H986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986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987" spans="1:9">
      <c r="A987" s="17">
        <v>44989</v>
      </c>
      <c r="B987" t="s">
        <v>22</v>
      </c>
      <c r="C987" t="s">
        <v>139</v>
      </c>
      <c r="D987" t="s">
        <v>977</v>
      </c>
      <c r="E987">
        <v>69</v>
      </c>
      <c r="F987" t="s">
        <v>978</v>
      </c>
      <c r="G987" t="s">
        <v>703</v>
      </c>
      <c r="H987" t="str">
        <f>IF(VLOOKUP(Results_Updated[[#This Row],[Away_Team]],Teams_ESPN__2[[Team_Name]:[ABBR]],2,FALSE)=Results_Updated[[#This Row],[Team1]],Results_Updated[[#This Row],[Team1_Score]],Results_Updated[[#This Row],[Team2_Score]])</f>
        <v>57</v>
      </c>
      <c r="I987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988" spans="1:9">
      <c r="A988" s="17">
        <v>44989</v>
      </c>
      <c r="B988" t="s">
        <v>357</v>
      </c>
      <c r="C988" t="s">
        <v>355</v>
      </c>
      <c r="D988" t="s">
        <v>1084</v>
      </c>
      <c r="E988">
        <v>64</v>
      </c>
      <c r="F988" t="s">
        <v>951</v>
      </c>
      <c r="G988" t="s">
        <v>786</v>
      </c>
      <c r="H988" t="str">
        <f>IF(VLOOKUP(Results_Updated[[#This Row],[Away_Team]],Teams_ESPN__2[[Team_Name]:[ABBR]],2,FALSE)=Results_Updated[[#This Row],[Team1]],Results_Updated[[#This Row],[Team1_Score]],Results_Updated[[#This Row],[Team2_Score]])</f>
        <v>45</v>
      </c>
      <c r="I988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989" spans="1:9">
      <c r="A989" s="17">
        <v>44989</v>
      </c>
      <c r="B989" t="s">
        <v>119</v>
      </c>
      <c r="C989" t="s">
        <v>348</v>
      </c>
      <c r="D989" t="s">
        <v>939</v>
      </c>
      <c r="E989">
        <v>72</v>
      </c>
      <c r="F989" t="s">
        <v>938</v>
      </c>
      <c r="G989" t="s">
        <v>830</v>
      </c>
      <c r="H989">
        <f>IF(VLOOKUP(Results_Updated[[#This Row],[Away_Team]],Teams_ESPN__2[[Team_Name]:[ABBR]],2,FALSE)=Results_Updated[[#This Row],[Team1]],Results_Updated[[#This Row],[Team1_Score]],Results_Updated[[#This Row],[Team2_Score]])</f>
        <v>72</v>
      </c>
      <c r="I989" t="str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990" spans="1:9">
      <c r="A990" s="17">
        <v>44989</v>
      </c>
      <c r="B990" t="s">
        <v>289</v>
      </c>
      <c r="C990" t="s">
        <v>340</v>
      </c>
      <c r="D990" t="s">
        <v>744</v>
      </c>
      <c r="E990">
        <v>73</v>
      </c>
      <c r="F990" t="s">
        <v>747</v>
      </c>
      <c r="G990" t="s">
        <v>764</v>
      </c>
      <c r="H990">
        <f>IF(VLOOKUP(Results_Updated[[#This Row],[Away_Team]],Teams_ESPN__2[[Team_Name]:[ABBR]],2,FALSE)=Results_Updated[[#This Row],[Team1]],Results_Updated[[#This Row],[Team1_Score]],Results_Updated[[#This Row],[Team2_Score]])</f>
        <v>73</v>
      </c>
      <c r="I990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991" spans="1:9">
      <c r="A991" s="17">
        <v>44989</v>
      </c>
      <c r="B991" t="s">
        <v>71</v>
      </c>
      <c r="C991" t="s">
        <v>321</v>
      </c>
      <c r="D991" t="s">
        <v>1089</v>
      </c>
      <c r="E991">
        <v>71</v>
      </c>
      <c r="F991" t="s">
        <v>849</v>
      </c>
      <c r="G991" t="s">
        <v>711</v>
      </c>
      <c r="H991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991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992" spans="1:9">
      <c r="A992" s="17">
        <v>44989</v>
      </c>
      <c r="B992" t="s">
        <v>110</v>
      </c>
      <c r="C992" t="s">
        <v>28</v>
      </c>
      <c r="D992" t="s">
        <v>1074</v>
      </c>
      <c r="E992">
        <v>75</v>
      </c>
      <c r="F992" t="s">
        <v>1072</v>
      </c>
      <c r="G992" t="s">
        <v>782</v>
      </c>
      <c r="H992" t="str">
        <f>IF(VLOOKUP(Results_Updated[[#This Row],[Away_Team]],Teams_ESPN__2[[Team_Name]:[ABBR]],2,FALSE)=Results_Updated[[#This Row],[Team1]],Results_Updated[[#This Row],[Team1_Score]],Results_Updated[[#This Row],[Team2_Score]])</f>
        <v>72</v>
      </c>
      <c r="I992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993" spans="1:9">
      <c r="A993" s="17">
        <v>44989</v>
      </c>
      <c r="B993" t="s">
        <v>160</v>
      </c>
      <c r="C993" t="s">
        <v>67</v>
      </c>
      <c r="D993" t="s">
        <v>1081</v>
      </c>
      <c r="E993">
        <v>67</v>
      </c>
      <c r="F993" t="s">
        <v>1043</v>
      </c>
      <c r="G993" t="s">
        <v>1114</v>
      </c>
      <c r="H993" t="str">
        <f>IF(VLOOKUP(Results_Updated[[#This Row],[Away_Team]],Teams_ESPN__2[[Team_Name]:[ABBR]],2,FALSE)=Results_Updated[[#This Row],[Team1]],Results_Updated[[#This Row],[Team1_Score]],Results_Updated[[#This Row],[Team2_Score]])</f>
        <v>33</v>
      </c>
      <c r="I993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994" spans="1:9">
      <c r="A994" s="17">
        <v>44989</v>
      </c>
      <c r="B994" t="s">
        <v>65</v>
      </c>
      <c r="C994" t="s">
        <v>367</v>
      </c>
      <c r="D994" t="s">
        <v>1025</v>
      </c>
      <c r="E994">
        <v>90</v>
      </c>
      <c r="F994" t="s">
        <v>970</v>
      </c>
      <c r="G994" t="s">
        <v>775</v>
      </c>
      <c r="H994">
        <f>IF(VLOOKUP(Results_Updated[[#This Row],[Away_Team]],Teams_ESPN__2[[Team_Name]:[ABBR]],2,FALSE)=Results_Updated[[#This Row],[Team1]],Results_Updated[[#This Row],[Team1_Score]],Results_Updated[[#This Row],[Team2_Score]])</f>
        <v>90</v>
      </c>
      <c r="I994" t="str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995" spans="1:9">
      <c r="A995" s="17">
        <v>44989</v>
      </c>
      <c r="B995" t="s">
        <v>129</v>
      </c>
      <c r="C995" t="s">
        <v>62</v>
      </c>
      <c r="D995" t="s">
        <v>881</v>
      </c>
      <c r="E995">
        <v>71</v>
      </c>
      <c r="F995" t="s">
        <v>865</v>
      </c>
      <c r="G995" t="s">
        <v>740</v>
      </c>
      <c r="H995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995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996" spans="1:9">
      <c r="A996" s="17">
        <v>44989</v>
      </c>
      <c r="B996" t="s">
        <v>243</v>
      </c>
      <c r="C996" t="s">
        <v>247</v>
      </c>
      <c r="D996" t="s">
        <v>857</v>
      </c>
      <c r="E996">
        <v>81</v>
      </c>
      <c r="F996" t="s">
        <v>854</v>
      </c>
      <c r="G996" t="s">
        <v>708</v>
      </c>
      <c r="H996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996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997" spans="1:9">
      <c r="A997" s="17">
        <v>44989</v>
      </c>
      <c r="B997" t="s">
        <v>271</v>
      </c>
      <c r="C997" t="s">
        <v>122</v>
      </c>
      <c r="D997" t="s">
        <v>919</v>
      </c>
      <c r="E997">
        <v>82</v>
      </c>
      <c r="F997" t="s">
        <v>713</v>
      </c>
      <c r="G997" t="s">
        <v>997</v>
      </c>
      <c r="H997" t="str">
        <f>IF(VLOOKUP(Results_Updated[[#This Row],[Away_Team]],Teams_ESPN__2[[Team_Name]:[ABBR]],2,FALSE)=Results_Updated[[#This Row],[Team1]],Results_Updated[[#This Row],[Team1_Score]],Results_Updated[[#This Row],[Team2_Score]])</f>
        <v>77</v>
      </c>
      <c r="I997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998" spans="1:9">
      <c r="A998" s="17">
        <v>44989</v>
      </c>
      <c r="B998" t="s">
        <v>240</v>
      </c>
      <c r="C998" t="s">
        <v>232</v>
      </c>
      <c r="D998" t="s">
        <v>1000</v>
      </c>
      <c r="E998">
        <v>85</v>
      </c>
      <c r="F998" t="s">
        <v>752</v>
      </c>
      <c r="G998" t="s">
        <v>789</v>
      </c>
      <c r="H998" t="str">
        <f>IF(VLOOKUP(Results_Updated[[#This Row],[Away_Team]],Teams_ESPN__2[[Team_Name]:[ABBR]],2,FALSE)=Results_Updated[[#This Row],[Team1]],Results_Updated[[#This Row],[Team1_Score]],Results_Updated[[#This Row],[Team2_Score]])</f>
        <v>54</v>
      </c>
      <c r="I998">
        <f>IF(VLOOKUP(Results_Updated[[#This Row],[Home_Team]],Teams_ESPN__2[[Team_Name]:[ABBR]],2,FALSE)=Results_Updated[[#This Row],[Team2]],Results_Updated[[#This Row],[Team2_Score]],Results_Updated[[#This Row],[Team1_Score]])</f>
        <v>85</v>
      </c>
    </row>
    <row r="999" spans="1:9">
      <c r="A999" s="17">
        <v>44989</v>
      </c>
      <c r="B999" t="s">
        <v>127</v>
      </c>
      <c r="C999" t="s">
        <v>151</v>
      </c>
      <c r="D999" t="s">
        <v>836</v>
      </c>
      <c r="E999">
        <v>78</v>
      </c>
      <c r="F999" t="s">
        <v>838</v>
      </c>
      <c r="G999" t="s">
        <v>805</v>
      </c>
      <c r="H999" t="str">
        <f>IF(VLOOKUP(Results_Updated[[#This Row],[Away_Team]],Teams_ESPN__2[[Team_Name]:[ABBR]],2,FALSE)=Results_Updated[[#This Row],[Team1]],Results_Updated[[#This Row],[Team1_Score]],Results_Updated[[#This Row],[Team2_Score]])</f>
        <v>74</v>
      </c>
      <c r="I999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1000" spans="1:9">
      <c r="A1000" s="17">
        <v>44989</v>
      </c>
      <c r="B1000" t="s">
        <v>218</v>
      </c>
      <c r="C1000" t="s">
        <v>217</v>
      </c>
      <c r="D1000" t="s">
        <v>1050</v>
      </c>
      <c r="E1000">
        <v>73</v>
      </c>
      <c r="F1000" t="s">
        <v>885</v>
      </c>
      <c r="G1000" t="s">
        <v>708</v>
      </c>
      <c r="H1000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1000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1001" spans="1:9">
      <c r="A1001" s="17">
        <v>44989</v>
      </c>
      <c r="B1001" t="s">
        <v>16</v>
      </c>
      <c r="C1001" t="s">
        <v>125</v>
      </c>
      <c r="D1001" t="s">
        <v>787</v>
      </c>
      <c r="E1001">
        <v>82</v>
      </c>
      <c r="F1001" t="s">
        <v>807</v>
      </c>
      <c r="G1001" t="s">
        <v>711</v>
      </c>
      <c r="H1001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1001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1002" spans="1:9">
      <c r="A1002" s="17">
        <v>44989</v>
      </c>
      <c r="B1002" t="s">
        <v>135</v>
      </c>
      <c r="C1002" t="s">
        <v>210</v>
      </c>
      <c r="D1002" t="s">
        <v>797</v>
      </c>
      <c r="E1002">
        <v>63</v>
      </c>
      <c r="F1002" t="s">
        <v>1080</v>
      </c>
      <c r="G1002" t="s">
        <v>714</v>
      </c>
      <c r="H1002">
        <f>IF(VLOOKUP(Results_Updated[[#This Row],[Away_Team]],Teams_ESPN__2[[Team_Name]:[ABBR]],2,FALSE)=Results_Updated[[#This Row],[Team1]],Results_Updated[[#This Row],[Team1_Score]],Results_Updated[[#This Row],[Team2_Score]])</f>
        <v>63</v>
      </c>
      <c r="I1002" t="str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1003" spans="1:9">
      <c r="A1003" s="17">
        <v>44989</v>
      </c>
      <c r="B1003" t="s">
        <v>147</v>
      </c>
      <c r="C1003" t="s">
        <v>146</v>
      </c>
      <c r="D1003" t="s">
        <v>1015</v>
      </c>
      <c r="E1003">
        <v>93</v>
      </c>
      <c r="F1003" t="s">
        <v>1040</v>
      </c>
      <c r="G1003" t="s">
        <v>1115</v>
      </c>
      <c r="H1003" t="str">
        <f>IF(VLOOKUP(Results_Updated[[#This Row],[Away_Team]],Teams_ESPN__2[[Team_Name]:[ABBR]],2,FALSE)=Results_Updated[[#This Row],[Team1]],Results_Updated[[#This Row],[Team1_Score]],Results_Updated[[#This Row],[Team2_Score]])</f>
        <v>92</v>
      </c>
      <c r="I1003">
        <f>IF(VLOOKUP(Results_Updated[[#This Row],[Home_Team]],Teams_ESPN__2[[Team_Name]:[ABBR]],2,FALSE)=Results_Updated[[#This Row],[Team2]],Results_Updated[[#This Row],[Team2_Score]],Results_Updated[[#This Row],[Team1_Score]])</f>
        <v>93</v>
      </c>
    </row>
    <row r="1004" spans="1:9">
      <c r="A1004" s="17">
        <v>44989</v>
      </c>
      <c r="B1004" t="s">
        <v>99</v>
      </c>
      <c r="C1004" t="s">
        <v>417</v>
      </c>
      <c r="D1004" t="s">
        <v>818</v>
      </c>
      <c r="E1004">
        <v>91</v>
      </c>
      <c r="F1004" t="s">
        <v>816</v>
      </c>
      <c r="G1004" t="s">
        <v>740</v>
      </c>
      <c r="H1004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1004">
        <f>IF(VLOOKUP(Results_Updated[[#This Row],[Home_Team]],Teams_ESPN__2[[Team_Name]:[ABBR]],2,FALSE)=Results_Updated[[#This Row],[Team2]],Results_Updated[[#This Row],[Team2_Score]],Results_Updated[[#This Row],[Team1_Score]])</f>
        <v>91</v>
      </c>
    </row>
    <row r="1005" spans="1:9">
      <c r="A1005" s="17">
        <v>44989</v>
      </c>
      <c r="B1005" t="s">
        <v>324</v>
      </c>
      <c r="C1005" t="s">
        <v>319</v>
      </c>
      <c r="D1005" t="s">
        <v>324</v>
      </c>
      <c r="E1005">
        <v>74</v>
      </c>
      <c r="F1005" t="s">
        <v>1012</v>
      </c>
      <c r="G1005" t="s">
        <v>708</v>
      </c>
      <c r="H1005">
        <f>IF(VLOOKUP(Results_Updated[[#This Row],[Away_Team]],Teams_ESPN__2[[Team_Name]:[ABBR]],2,FALSE)=Results_Updated[[#This Row],[Team1]],Results_Updated[[#This Row],[Team1_Score]],Results_Updated[[#This Row],[Team2_Score]])</f>
        <v>74</v>
      </c>
      <c r="I1005" t="str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1006" spans="1:9">
      <c r="A1006" s="17">
        <v>44989</v>
      </c>
      <c r="B1006" t="s">
        <v>311</v>
      </c>
      <c r="C1006" t="s">
        <v>290</v>
      </c>
      <c r="D1006" t="s">
        <v>745</v>
      </c>
      <c r="E1006">
        <v>72</v>
      </c>
      <c r="F1006" t="s">
        <v>748</v>
      </c>
      <c r="G1006" t="s">
        <v>697</v>
      </c>
      <c r="H1006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1006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1007" spans="1:9">
      <c r="A1007" s="17">
        <v>44989</v>
      </c>
      <c r="B1007" t="s">
        <v>133</v>
      </c>
      <c r="C1007" t="s">
        <v>408</v>
      </c>
      <c r="D1007" t="s">
        <v>133</v>
      </c>
      <c r="E1007">
        <v>69</v>
      </c>
      <c r="F1007" t="s">
        <v>829</v>
      </c>
      <c r="G1007" t="s">
        <v>743</v>
      </c>
      <c r="H1007">
        <f>IF(VLOOKUP(Results_Updated[[#This Row],[Away_Team]],Teams_ESPN__2[[Team_Name]:[ABBR]],2,FALSE)=Results_Updated[[#This Row],[Team1]],Results_Updated[[#This Row],[Team1_Score]],Results_Updated[[#This Row],[Team2_Score]])</f>
        <v>69</v>
      </c>
      <c r="I1007" t="str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1008" spans="1:9">
      <c r="A1008" s="17">
        <v>44989</v>
      </c>
      <c r="B1008" t="s">
        <v>179</v>
      </c>
      <c r="C1008" t="s">
        <v>260</v>
      </c>
      <c r="D1008" t="s">
        <v>842</v>
      </c>
      <c r="E1008">
        <v>69</v>
      </c>
      <c r="F1008" t="s">
        <v>1042</v>
      </c>
      <c r="G1008" t="s">
        <v>711</v>
      </c>
      <c r="H1008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1008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1009" spans="1:9">
      <c r="A1009" s="17">
        <v>44989</v>
      </c>
      <c r="B1009" t="s">
        <v>112</v>
      </c>
      <c r="C1009" t="s">
        <v>24</v>
      </c>
      <c r="D1009" t="s">
        <v>778</v>
      </c>
      <c r="E1009">
        <v>71</v>
      </c>
      <c r="F1009" t="s">
        <v>1065</v>
      </c>
      <c r="G1009" t="s">
        <v>708</v>
      </c>
      <c r="H1009">
        <f>IF(VLOOKUP(Results_Updated[[#This Row],[Away_Team]],Teams_ESPN__2[[Team_Name]:[ABBR]],2,FALSE)=Results_Updated[[#This Row],[Team1]],Results_Updated[[#This Row],[Team1_Score]],Results_Updated[[#This Row],[Team2_Score]])</f>
        <v>71</v>
      </c>
      <c r="I1009" t="str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1010" spans="1:9">
      <c r="A1010" s="17">
        <v>44989</v>
      </c>
      <c r="B1010" t="s">
        <v>23</v>
      </c>
      <c r="C1010" t="s">
        <v>140</v>
      </c>
      <c r="D1010" t="s">
        <v>1032</v>
      </c>
      <c r="E1010">
        <v>85</v>
      </c>
      <c r="F1010" t="s">
        <v>941</v>
      </c>
      <c r="G1010" t="s">
        <v>912</v>
      </c>
      <c r="H1010">
        <f>IF(VLOOKUP(Results_Updated[[#This Row],[Away_Team]],Teams_ESPN__2[[Team_Name]:[ABBR]],2,FALSE)=Results_Updated[[#This Row],[Team1]],Results_Updated[[#This Row],[Team1_Score]],Results_Updated[[#This Row],[Team2_Score]])</f>
        <v>85</v>
      </c>
      <c r="I1010" t="str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1011" spans="1:9">
      <c r="A1011" s="17">
        <v>44989</v>
      </c>
      <c r="B1011" t="s">
        <v>237</v>
      </c>
      <c r="C1011" t="s">
        <v>235</v>
      </c>
      <c r="D1011" t="s">
        <v>920</v>
      </c>
      <c r="E1011">
        <v>71</v>
      </c>
      <c r="F1011" t="s">
        <v>921</v>
      </c>
      <c r="G1011" t="s">
        <v>711</v>
      </c>
      <c r="H1011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1011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1012" spans="1:9">
      <c r="A1012" s="17">
        <v>44989</v>
      </c>
      <c r="B1012" t="s">
        <v>285</v>
      </c>
      <c r="C1012" t="s">
        <v>58</v>
      </c>
      <c r="D1012" t="s">
        <v>882</v>
      </c>
      <c r="E1012">
        <v>65</v>
      </c>
      <c r="F1012" t="s">
        <v>863</v>
      </c>
      <c r="G1012" t="s">
        <v>916</v>
      </c>
      <c r="H1012" t="str">
        <f>IF(VLOOKUP(Results_Updated[[#This Row],[Away_Team]],Teams_ESPN__2[[Team_Name]:[ABBR]],2,FALSE)=Results_Updated[[#This Row],[Team1]],Results_Updated[[#This Row],[Team1_Score]],Results_Updated[[#This Row],[Team2_Score]])</f>
        <v>52</v>
      </c>
      <c r="I1012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1013" spans="1:9">
      <c r="A1013" s="17">
        <v>44989</v>
      </c>
      <c r="B1013" t="s">
        <v>360</v>
      </c>
      <c r="C1013" t="s">
        <v>356</v>
      </c>
      <c r="D1013" t="s">
        <v>915</v>
      </c>
      <c r="E1013">
        <v>76</v>
      </c>
      <c r="F1013" t="s">
        <v>948</v>
      </c>
      <c r="G1013" t="s">
        <v>714</v>
      </c>
      <c r="H1013">
        <f>IF(VLOOKUP(Results_Updated[[#This Row],[Away_Team]],Teams_ESPN__2[[Team_Name]:[ABBR]],2,FALSE)=Results_Updated[[#This Row],[Team1]],Results_Updated[[#This Row],[Team1_Score]],Results_Updated[[#This Row],[Team2_Score]])</f>
        <v>76</v>
      </c>
      <c r="I1013" t="str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1014" spans="1:9">
      <c r="A1014" s="17">
        <v>44989</v>
      </c>
      <c r="B1014" t="s">
        <v>288</v>
      </c>
      <c r="C1014" t="s">
        <v>305</v>
      </c>
      <c r="D1014" t="s">
        <v>801</v>
      </c>
      <c r="E1014">
        <v>71</v>
      </c>
      <c r="F1014" t="s">
        <v>696</v>
      </c>
      <c r="G1014" t="s">
        <v>708</v>
      </c>
      <c r="H1014">
        <f>IF(VLOOKUP(Results_Updated[[#This Row],[Away_Team]],Teams_ESPN__2[[Team_Name]:[ABBR]],2,FALSE)=Results_Updated[[#This Row],[Team1]],Results_Updated[[#This Row],[Team1_Score]],Results_Updated[[#This Row],[Team2_Score]])</f>
        <v>71</v>
      </c>
      <c r="I1014" t="str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1015" spans="1:9">
      <c r="A1015" s="17">
        <v>44989</v>
      </c>
      <c r="B1015" t="s">
        <v>43</v>
      </c>
      <c r="C1015" t="s">
        <v>194</v>
      </c>
      <c r="D1015" t="s">
        <v>756</v>
      </c>
      <c r="E1015">
        <v>79</v>
      </c>
      <c r="F1015" t="s">
        <v>43</v>
      </c>
      <c r="G1015" t="s">
        <v>743</v>
      </c>
      <c r="H1015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1015">
        <f>IF(VLOOKUP(Results_Updated[[#This Row],[Home_Team]],Teams_ESPN__2[[Team_Name]:[ABBR]],2,FALSE)=Results_Updated[[#This Row],[Team2]],Results_Updated[[#This Row],[Team2_Score]],Results_Updated[[#This Row],[Team1_Score]])</f>
        <v>79</v>
      </c>
    </row>
    <row r="1016" spans="1:9">
      <c r="A1016" s="17">
        <v>44989</v>
      </c>
      <c r="B1016" t="s">
        <v>128</v>
      </c>
      <c r="C1016" t="s">
        <v>149</v>
      </c>
      <c r="D1016" t="s">
        <v>1020</v>
      </c>
      <c r="E1016">
        <v>68</v>
      </c>
      <c r="F1016" t="s">
        <v>815</v>
      </c>
      <c r="G1016" t="s">
        <v>764</v>
      </c>
      <c r="H1016">
        <f>IF(VLOOKUP(Results_Updated[[#This Row],[Away_Team]],Teams_ESPN__2[[Team_Name]:[ABBR]],2,FALSE)=Results_Updated[[#This Row],[Team1]],Results_Updated[[#This Row],[Team1_Score]],Results_Updated[[#This Row],[Team2_Score]])</f>
        <v>68</v>
      </c>
      <c r="I1016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1017" spans="1:9">
      <c r="A1017" s="17">
        <v>44989</v>
      </c>
      <c r="B1017" t="s">
        <v>100</v>
      </c>
      <c r="C1017" t="s">
        <v>150</v>
      </c>
      <c r="D1017" t="s">
        <v>837</v>
      </c>
      <c r="E1017">
        <v>63</v>
      </c>
      <c r="F1017" t="s">
        <v>1018</v>
      </c>
      <c r="G1017" t="s">
        <v>750</v>
      </c>
      <c r="H1017">
        <f>IF(VLOOKUP(Results_Updated[[#This Row],[Away_Team]],Teams_ESPN__2[[Team_Name]:[ABBR]],2,FALSE)=Results_Updated[[#This Row],[Team1]],Results_Updated[[#This Row],[Team1_Score]],Results_Updated[[#This Row],[Team2_Score]])</f>
        <v>63</v>
      </c>
      <c r="I1017" t="str">
        <f>IF(VLOOKUP(Results_Updated[[#This Row],[Home_Team]],Teams_ESPN__2[[Team_Name]:[ABBR]],2,FALSE)=Results_Updated[[#This Row],[Team2]],Results_Updated[[#This Row],[Team2_Score]],Results_Updated[[#This Row],[Team1_Score]])</f>
        <v>58</v>
      </c>
    </row>
    <row r="1018" spans="1:9">
      <c r="A1018" s="17">
        <v>44989</v>
      </c>
      <c r="B1018" t="s">
        <v>152</v>
      </c>
      <c r="C1018" t="s">
        <v>155</v>
      </c>
      <c r="D1018" t="s">
        <v>817</v>
      </c>
      <c r="E1018">
        <v>69</v>
      </c>
      <c r="F1018" t="s">
        <v>1021</v>
      </c>
      <c r="G1018" t="s">
        <v>884</v>
      </c>
      <c r="H1018" t="str">
        <f>IF(VLOOKUP(Results_Updated[[#This Row],[Away_Team]],Teams_ESPN__2[[Team_Name]:[ABBR]],2,FALSE)=Results_Updated[[#This Row],[Team1]],Results_Updated[[#This Row],[Team1_Score]],Results_Updated[[#This Row],[Team2_Score]])</f>
        <v>49</v>
      </c>
      <c r="I1018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1019" spans="1:9">
      <c r="A1019" s="17">
        <v>44989</v>
      </c>
      <c r="B1019" t="s">
        <v>21</v>
      </c>
      <c r="C1019" t="s">
        <v>104</v>
      </c>
      <c r="D1019" t="s">
        <v>741</v>
      </c>
      <c r="E1019">
        <v>62</v>
      </c>
      <c r="F1019" t="s">
        <v>806</v>
      </c>
      <c r="G1019" t="s">
        <v>703</v>
      </c>
      <c r="H1019">
        <f>IF(VLOOKUP(Results_Updated[[#This Row],[Away_Team]],Teams_ESPN__2[[Team_Name]:[ABBR]],2,FALSE)=Results_Updated[[#This Row],[Team1]],Results_Updated[[#This Row],[Team1_Score]],Results_Updated[[#This Row],[Team2_Score]])</f>
        <v>62</v>
      </c>
      <c r="I1019" t="str">
        <f>IF(VLOOKUP(Results_Updated[[#This Row],[Home_Team]],Teams_ESPN__2[[Team_Name]:[ABBR]],2,FALSE)=Results_Updated[[#This Row],[Team2]],Results_Updated[[#This Row],[Team2_Score]],Results_Updated[[#This Row],[Team1_Score]])</f>
        <v>57</v>
      </c>
    </row>
    <row r="1020" spans="1:9">
      <c r="A1020" s="17">
        <v>44989</v>
      </c>
      <c r="B1020" t="s">
        <v>239</v>
      </c>
      <c r="C1020" t="s">
        <v>312</v>
      </c>
      <c r="D1020" t="s">
        <v>751</v>
      </c>
      <c r="E1020">
        <v>67</v>
      </c>
      <c r="F1020" t="s">
        <v>312</v>
      </c>
      <c r="G1020" t="s">
        <v>764</v>
      </c>
      <c r="H1020">
        <f>IF(VLOOKUP(Results_Updated[[#This Row],[Away_Team]],Teams_ESPN__2[[Team_Name]:[ABBR]],2,FALSE)=Results_Updated[[#This Row],[Team1]],Results_Updated[[#This Row],[Team1_Score]],Results_Updated[[#This Row],[Team2_Score]])</f>
        <v>67</v>
      </c>
      <c r="I1020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1021" spans="1:9">
      <c r="A1021" s="17">
        <v>44989</v>
      </c>
      <c r="B1021" t="s">
        <v>229</v>
      </c>
      <c r="C1021" t="s">
        <v>230</v>
      </c>
      <c r="D1021" t="s">
        <v>754</v>
      </c>
      <c r="E1021">
        <v>84</v>
      </c>
      <c r="F1021" t="s">
        <v>229</v>
      </c>
      <c r="G1021" t="s">
        <v>703</v>
      </c>
      <c r="H1021" t="str">
        <f>IF(VLOOKUP(Results_Updated[[#This Row],[Away_Team]],Teams_ESPN__2[[Team_Name]:[ABBR]],2,FALSE)=Results_Updated[[#This Row],[Team1]],Results_Updated[[#This Row],[Team1_Score]],Results_Updated[[#This Row],[Team2_Score]])</f>
        <v>57</v>
      </c>
      <c r="I1021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1022" spans="1:9">
      <c r="A1022" s="17">
        <v>44989</v>
      </c>
      <c r="B1022" t="s">
        <v>400</v>
      </c>
      <c r="C1022" t="s">
        <v>371</v>
      </c>
      <c r="D1022" t="s">
        <v>958</v>
      </c>
      <c r="E1022">
        <v>96</v>
      </c>
      <c r="F1022" t="s">
        <v>946</v>
      </c>
      <c r="G1022" t="s">
        <v>796</v>
      </c>
      <c r="H1022" t="str">
        <f>IF(VLOOKUP(Results_Updated[[#This Row],[Away_Team]],Teams_ESPN__2[[Team_Name]:[ABBR]],2,FALSE)=Results_Updated[[#This Row],[Team1]],Results_Updated[[#This Row],[Team1_Score]],Results_Updated[[#This Row],[Team2_Score]])</f>
        <v>80</v>
      </c>
      <c r="I1022">
        <f>IF(VLOOKUP(Results_Updated[[#This Row],[Home_Team]],Teams_ESPN__2[[Team_Name]:[ABBR]],2,FALSE)=Results_Updated[[#This Row],[Team2]],Results_Updated[[#This Row],[Team2_Score]],Results_Updated[[#This Row],[Team1_Score]])</f>
        <v>96</v>
      </c>
    </row>
    <row r="1023" spans="1:9">
      <c r="A1023" s="17">
        <v>44989</v>
      </c>
      <c r="B1023" t="s">
        <v>343</v>
      </c>
      <c r="C1023" t="s">
        <v>134</v>
      </c>
      <c r="D1023" t="s">
        <v>795</v>
      </c>
      <c r="E1023">
        <v>108</v>
      </c>
      <c r="F1023" t="s">
        <v>1098</v>
      </c>
      <c r="G1023" t="s">
        <v>782</v>
      </c>
      <c r="H1023" t="str">
        <f>IF(VLOOKUP(Results_Updated[[#This Row],[Away_Team]],Teams_ESPN__2[[Team_Name]:[ABBR]],2,FALSE)=Results_Updated[[#This Row],[Team1]],Results_Updated[[#This Row],[Team1_Score]],Results_Updated[[#This Row],[Team2_Score]])</f>
        <v>72</v>
      </c>
      <c r="I1023">
        <f>IF(VLOOKUP(Results_Updated[[#This Row],[Home_Team]],Teams_ESPN__2[[Team_Name]:[ABBR]],2,FALSE)=Results_Updated[[#This Row],[Team2]],Results_Updated[[#This Row],[Team2_Score]],Results_Updated[[#This Row],[Team1_Score]])</f>
        <v>108</v>
      </c>
    </row>
    <row r="1024" spans="1:9">
      <c r="A1024" s="17">
        <v>44989</v>
      </c>
      <c r="B1024" t="s">
        <v>54</v>
      </c>
      <c r="C1024" t="s">
        <v>156</v>
      </c>
      <c r="D1024" t="s">
        <v>835</v>
      </c>
      <c r="E1024">
        <v>68</v>
      </c>
      <c r="F1024" t="s">
        <v>1017</v>
      </c>
      <c r="G1024" t="s">
        <v>711</v>
      </c>
      <c r="H1024">
        <f>IF(VLOOKUP(Results_Updated[[#This Row],[Away_Team]],Teams_ESPN__2[[Team_Name]:[ABBR]],2,FALSE)=Results_Updated[[#This Row],[Team1]],Results_Updated[[#This Row],[Team1_Score]],Results_Updated[[#This Row],[Team2_Score]])</f>
        <v>68</v>
      </c>
      <c r="I1024" t="str">
        <f>IF(VLOOKUP(Results_Updated[[#This Row],[Home_Team]],Teams_ESPN__2[[Team_Name]:[ABBR]],2,FALSE)=Results_Updated[[#This Row],[Team2]],Results_Updated[[#This Row],[Team2_Score]],Results_Updated[[#This Row],[Team1_Score]])</f>
        <v>60</v>
      </c>
    </row>
    <row r="1025" spans="1:9">
      <c r="A1025" s="17">
        <v>44989</v>
      </c>
      <c r="B1025" t="s">
        <v>196</v>
      </c>
      <c r="C1025" t="s">
        <v>102</v>
      </c>
      <c r="D1025" t="s">
        <v>933</v>
      </c>
      <c r="E1025">
        <v>76</v>
      </c>
      <c r="F1025" t="s">
        <v>966</v>
      </c>
      <c r="G1025" t="s">
        <v>782</v>
      </c>
      <c r="H1025">
        <f>IF(VLOOKUP(Results_Updated[[#This Row],[Away_Team]],Teams_ESPN__2[[Team_Name]:[ABBR]],2,FALSE)=Results_Updated[[#This Row],[Team1]],Results_Updated[[#This Row],[Team1_Score]],Results_Updated[[#This Row],[Team2_Score]])</f>
        <v>76</v>
      </c>
      <c r="I1025" t="str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1026" spans="1:9">
      <c r="A1026" s="17">
        <v>44989</v>
      </c>
      <c r="B1026" t="s">
        <v>420</v>
      </c>
      <c r="C1026" t="s">
        <v>246</v>
      </c>
      <c r="D1026" t="s">
        <v>855</v>
      </c>
      <c r="E1026">
        <v>80</v>
      </c>
      <c r="F1026" t="s">
        <v>867</v>
      </c>
      <c r="G1026" t="s">
        <v>814</v>
      </c>
      <c r="H1026">
        <f>IF(VLOOKUP(Results_Updated[[#This Row],[Away_Team]],Teams_ESPN__2[[Team_Name]:[ABBR]],2,FALSE)=Results_Updated[[#This Row],[Team1]],Results_Updated[[#This Row],[Team1_Score]],Results_Updated[[#This Row],[Team2_Score]])</f>
        <v>80</v>
      </c>
      <c r="I1026" t="str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1027" spans="1:9">
      <c r="A1027" s="17">
        <v>44989</v>
      </c>
      <c r="B1027" t="s">
        <v>248</v>
      </c>
      <c r="C1027" t="s">
        <v>249</v>
      </c>
      <c r="D1027" t="s">
        <v>869</v>
      </c>
      <c r="E1027">
        <v>88</v>
      </c>
      <c r="F1027" t="s">
        <v>1062</v>
      </c>
      <c r="G1027" t="s">
        <v>746</v>
      </c>
      <c r="H1027">
        <f>IF(VLOOKUP(Results_Updated[[#This Row],[Away_Team]],Teams_ESPN__2[[Team_Name]:[ABBR]],2,FALSE)=Results_Updated[[#This Row],[Team1]],Results_Updated[[#This Row],[Team1_Score]],Results_Updated[[#This Row],[Team2_Score]])</f>
        <v>88</v>
      </c>
      <c r="I1027" t="str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1028" spans="1:9">
      <c r="A1028" s="17">
        <v>44989</v>
      </c>
      <c r="B1028" t="s">
        <v>190</v>
      </c>
      <c r="C1028" t="s">
        <v>84</v>
      </c>
      <c r="D1028" t="s">
        <v>822</v>
      </c>
      <c r="E1028">
        <v>87</v>
      </c>
      <c r="F1028" t="s">
        <v>832</v>
      </c>
      <c r="G1028" t="s">
        <v>746</v>
      </c>
      <c r="H1028" t="str">
        <f>IF(VLOOKUP(Results_Updated[[#This Row],[Away_Team]],Teams_ESPN__2[[Team_Name]:[ABBR]],2,FALSE)=Results_Updated[[#This Row],[Team1]],Results_Updated[[#This Row],[Team1_Score]],Results_Updated[[#This Row],[Team2_Score]])</f>
        <v>76</v>
      </c>
      <c r="I1028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1029" spans="1:9">
      <c r="A1029" s="17">
        <v>44989</v>
      </c>
      <c r="B1029" t="s">
        <v>132</v>
      </c>
      <c r="C1029" t="s">
        <v>64</v>
      </c>
      <c r="D1029" t="s">
        <v>1023</v>
      </c>
      <c r="E1029">
        <v>84</v>
      </c>
      <c r="F1029" t="s">
        <v>931</v>
      </c>
      <c r="G1029" t="s">
        <v>769</v>
      </c>
      <c r="H1029">
        <f>IF(VLOOKUP(Results_Updated[[#This Row],[Away_Team]],Teams_ESPN__2[[Team_Name]:[ABBR]],2,FALSE)=Results_Updated[[#This Row],[Team1]],Results_Updated[[#This Row],[Team1_Score]],Results_Updated[[#This Row],[Team2_Score]])</f>
        <v>84</v>
      </c>
      <c r="I1029" t="str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1030" spans="1:9">
      <c r="A1030" s="17">
        <v>44989</v>
      </c>
      <c r="B1030" t="s">
        <v>372</v>
      </c>
      <c r="C1030" t="s">
        <v>113</v>
      </c>
      <c r="D1030" t="s">
        <v>989</v>
      </c>
      <c r="E1030">
        <v>89</v>
      </c>
      <c r="F1030" t="s">
        <v>992</v>
      </c>
      <c r="G1030" t="s">
        <v>912</v>
      </c>
      <c r="H1030">
        <f>IF(VLOOKUP(Results_Updated[[#This Row],[Away_Team]],Teams_ESPN__2[[Team_Name]:[ABBR]],2,FALSE)=Results_Updated[[#This Row],[Team1]],Results_Updated[[#This Row],[Team1_Score]],Results_Updated[[#This Row],[Team2_Score]])</f>
        <v>89</v>
      </c>
      <c r="I1030" t="str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1031" spans="1:9">
      <c r="A1031" s="17">
        <v>44989</v>
      </c>
      <c r="B1031" t="s">
        <v>350</v>
      </c>
      <c r="C1031" t="s">
        <v>262</v>
      </c>
      <c r="D1031" t="s">
        <v>923</v>
      </c>
      <c r="E1031">
        <v>70</v>
      </c>
      <c r="F1031" t="s">
        <v>981</v>
      </c>
      <c r="G1031" t="s">
        <v>911</v>
      </c>
      <c r="H1031" t="str">
        <f>IF(VLOOKUP(Results_Updated[[#This Row],[Away_Team]],Teams_ESPN__2[[Team_Name]:[ABBR]],2,FALSE)=Results_Updated[[#This Row],[Team1]],Results_Updated[[#This Row],[Team1_Score]],Results_Updated[[#This Row],[Team2_Score]])</f>
        <v>50</v>
      </c>
      <c r="I1031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1032" spans="1:9">
      <c r="A1032" s="17">
        <v>44989</v>
      </c>
      <c r="B1032" t="s">
        <v>256</v>
      </c>
      <c r="C1032" t="s">
        <v>255</v>
      </c>
      <c r="D1032" t="s">
        <v>1051</v>
      </c>
      <c r="E1032">
        <v>69</v>
      </c>
      <c r="F1032" t="s">
        <v>999</v>
      </c>
      <c r="G1032" t="s">
        <v>737</v>
      </c>
      <c r="H1032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1032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1033" spans="1:9">
      <c r="A1033" s="17">
        <v>44989</v>
      </c>
      <c r="B1033" t="s">
        <v>265</v>
      </c>
      <c r="C1033" t="s">
        <v>126</v>
      </c>
      <c r="D1033" t="s">
        <v>705</v>
      </c>
      <c r="E1033">
        <v>87</v>
      </c>
      <c r="F1033" t="s">
        <v>1022</v>
      </c>
      <c r="G1033" t="s">
        <v>725</v>
      </c>
      <c r="H1033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1033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1034" spans="1:9">
      <c r="A1034" s="17">
        <v>44989</v>
      </c>
      <c r="B1034" t="s">
        <v>272</v>
      </c>
      <c r="C1034" t="s">
        <v>327</v>
      </c>
      <c r="D1034" t="s">
        <v>873</v>
      </c>
      <c r="E1034">
        <v>68</v>
      </c>
      <c r="F1034" t="s">
        <v>955</v>
      </c>
      <c r="G1034" t="s">
        <v>789</v>
      </c>
      <c r="H1034">
        <f>IF(VLOOKUP(Results_Updated[[#This Row],[Away_Team]],Teams_ESPN__2[[Team_Name]:[ABBR]],2,FALSE)=Results_Updated[[#This Row],[Team1]],Results_Updated[[#This Row],[Team1_Score]],Results_Updated[[#This Row],[Team2_Score]])</f>
        <v>68</v>
      </c>
      <c r="I1034" t="str">
        <f>IF(VLOOKUP(Results_Updated[[#This Row],[Home_Team]],Teams_ESPN__2[[Team_Name]:[ABBR]],2,FALSE)=Results_Updated[[#This Row],[Team2]],Results_Updated[[#This Row],[Team2_Score]],Results_Updated[[#This Row],[Team1_Score]])</f>
        <v>54</v>
      </c>
    </row>
    <row r="1035" spans="1:9">
      <c r="A1035" s="17">
        <v>44989</v>
      </c>
      <c r="B1035" t="s">
        <v>31</v>
      </c>
      <c r="C1035" t="s">
        <v>111</v>
      </c>
      <c r="D1035" t="s">
        <v>1078</v>
      </c>
      <c r="E1035">
        <v>67</v>
      </c>
      <c r="F1035" t="s">
        <v>1066</v>
      </c>
      <c r="G1035" t="s">
        <v>884</v>
      </c>
      <c r="H1035" t="str">
        <f>IF(VLOOKUP(Results_Updated[[#This Row],[Away_Team]],Teams_ESPN__2[[Team_Name]:[ABBR]],2,FALSE)=Results_Updated[[#This Row],[Team1]],Results_Updated[[#This Row],[Team1_Score]],Results_Updated[[#This Row],[Team2_Score]])</f>
        <v>49</v>
      </c>
      <c r="I1035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1036" spans="1:9">
      <c r="A1036" s="17">
        <v>44989</v>
      </c>
      <c r="B1036" t="s">
        <v>258</v>
      </c>
      <c r="C1036" t="s">
        <v>77</v>
      </c>
      <c r="D1036" t="s">
        <v>1031</v>
      </c>
      <c r="E1036">
        <v>67</v>
      </c>
      <c r="F1036" t="s">
        <v>979</v>
      </c>
      <c r="G1036" t="s">
        <v>737</v>
      </c>
      <c r="H1036">
        <f>IF(VLOOKUP(Results_Updated[[#This Row],[Away_Team]],Teams_ESPN__2[[Team_Name]:[ABBR]],2,FALSE)=Results_Updated[[#This Row],[Team1]],Results_Updated[[#This Row],[Team1_Score]],Results_Updated[[#This Row],[Team2_Score]])</f>
        <v>67</v>
      </c>
      <c r="I1036" t="str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1037" spans="1:9">
      <c r="A1037" s="17">
        <v>44989</v>
      </c>
      <c r="B1037" t="s">
        <v>362</v>
      </c>
      <c r="C1037" t="s">
        <v>353</v>
      </c>
      <c r="D1037" t="s">
        <v>1038</v>
      </c>
      <c r="E1037">
        <v>77</v>
      </c>
      <c r="F1037" t="s">
        <v>953</v>
      </c>
      <c r="G1037" t="s">
        <v>805</v>
      </c>
      <c r="H1037" t="str">
        <f>IF(VLOOKUP(Results_Updated[[#This Row],[Away_Team]],Teams_ESPN__2[[Team_Name]:[ABBR]],2,FALSE)=Results_Updated[[#This Row],[Team1]],Results_Updated[[#This Row],[Team1_Score]],Results_Updated[[#This Row],[Team2_Score]])</f>
        <v>74</v>
      </c>
      <c r="I1037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1038" spans="1:9">
      <c r="A1038" s="17">
        <v>44989</v>
      </c>
      <c r="B1038" t="s">
        <v>195</v>
      </c>
      <c r="C1038" t="s">
        <v>292</v>
      </c>
      <c r="D1038" t="s">
        <v>1010</v>
      </c>
      <c r="E1038">
        <v>77</v>
      </c>
      <c r="F1038" t="s">
        <v>792</v>
      </c>
      <c r="G1038" t="s">
        <v>782</v>
      </c>
      <c r="H1038" t="str">
        <f>IF(VLOOKUP(Results_Updated[[#This Row],[Away_Team]],Teams_ESPN__2[[Team_Name]:[ABBR]],2,FALSE)=Results_Updated[[#This Row],[Team1]],Results_Updated[[#This Row],[Team1_Score]],Results_Updated[[#This Row],[Team2_Score]])</f>
        <v>72</v>
      </c>
      <c r="I1038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1039" spans="1:9">
      <c r="A1039" s="17">
        <v>44989</v>
      </c>
      <c r="B1039" t="s">
        <v>342</v>
      </c>
      <c r="C1039" t="s">
        <v>266</v>
      </c>
      <c r="D1039" t="s">
        <v>909</v>
      </c>
      <c r="E1039">
        <v>84</v>
      </c>
      <c r="F1039" t="s">
        <v>899</v>
      </c>
      <c r="G1039" t="s">
        <v>740</v>
      </c>
      <c r="H1039">
        <f>IF(VLOOKUP(Results_Updated[[#This Row],[Away_Team]],Teams_ESPN__2[[Team_Name]:[ABBR]],2,FALSE)=Results_Updated[[#This Row],[Team1]],Results_Updated[[#This Row],[Team1_Score]],Results_Updated[[#This Row],[Team2_Score]])</f>
        <v>84</v>
      </c>
      <c r="I1039" t="str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1040" spans="1:9">
      <c r="A1040" s="17">
        <v>44989</v>
      </c>
      <c r="B1040" t="s">
        <v>293</v>
      </c>
      <c r="C1040" t="s">
        <v>136</v>
      </c>
      <c r="D1040" t="s">
        <v>1097</v>
      </c>
      <c r="E1040">
        <v>86</v>
      </c>
      <c r="F1040" t="s">
        <v>709</v>
      </c>
      <c r="G1040" t="s">
        <v>862</v>
      </c>
      <c r="H1040" t="str">
        <f>IF(VLOOKUP(Results_Updated[[#This Row],[Away_Team]],Teams_ESPN__2[[Team_Name]:[ABBR]],2,FALSE)=Results_Updated[[#This Row],[Team1]],Results_Updated[[#This Row],[Team1_Score]],Results_Updated[[#This Row],[Team2_Score]])</f>
        <v>73</v>
      </c>
      <c r="I1040">
        <f>IF(VLOOKUP(Results_Updated[[#This Row],[Home_Team]],Teams_ESPN__2[[Team_Name]:[ABBR]],2,FALSE)=Results_Updated[[#This Row],[Team2]],Results_Updated[[#This Row],[Team2_Score]],Results_Updated[[#This Row],[Team1_Score]])</f>
        <v>86</v>
      </c>
    </row>
    <row r="1041" spans="1:9">
      <c r="A1041" s="17">
        <v>44989</v>
      </c>
      <c r="B1041" t="s">
        <v>213</v>
      </c>
      <c r="C1041" t="s">
        <v>380</v>
      </c>
      <c r="D1041" t="s">
        <v>1058</v>
      </c>
      <c r="E1041">
        <v>52</v>
      </c>
      <c r="F1041" t="s">
        <v>983</v>
      </c>
      <c r="G1041" t="s">
        <v>1083</v>
      </c>
      <c r="H1041" t="str">
        <f>IF(VLOOKUP(Results_Updated[[#This Row],[Away_Team]],Teams_ESPN__2[[Team_Name]:[ABBR]],2,FALSE)=Results_Updated[[#This Row],[Team1]],Results_Updated[[#This Row],[Team1_Score]],Results_Updated[[#This Row],[Team2_Score]])</f>
        <v>44</v>
      </c>
      <c r="I1041">
        <f>IF(VLOOKUP(Results_Updated[[#This Row],[Home_Team]],Teams_ESPN__2[[Team_Name]:[ABBR]],2,FALSE)=Results_Updated[[#This Row],[Team2]],Results_Updated[[#This Row],[Team2_Score]],Results_Updated[[#This Row],[Team1_Score]])</f>
        <v>52</v>
      </c>
    </row>
    <row r="1042" spans="1:9">
      <c r="A1042" s="17">
        <v>44989</v>
      </c>
      <c r="B1042" t="s">
        <v>81</v>
      </c>
      <c r="C1042" t="s">
        <v>214</v>
      </c>
      <c r="D1042" t="s">
        <v>1055</v>
      </c>
      <c r="E1042">
        <v>81</v>
      </c>
      <c r="F1042" t="s">
        <v>1057</v>
      </c>
      <c r="G1042" t="s">
        <v>714</v>
      </c>
      <c r="H1042" t="str">
        <f>IF(VLOOKUP(Results_Updated[[#This Row],[Away_Team]],Teams_ESPN__2[[Team_Name]:[ABBR]],2,FALSE)=Results_Updated[[#This Row],[Team1]],Results_Updated[[#This Row],[Team1_Score]],Results_Updated[[#This Row],[Team2_Score]])</f>
        <v>61</v>
      </c>
      <c r="I1042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1043" spans="1:9">
      <c r="A1043" s="17">
        <v>44989</v>
      </c>
      <c r="B1043" t="s">
        <v>369</v>
      </c>
      <c r="C1043" t="s">
        <v>36</v>
      </c>
      <c r="D1043" t="s">
        <v>959</v>
      </c>
      <c r="E1043">
        <v>63</v>
      </c>
      <c r="F1043" t="s">
        <v>1004</v>
      </c>
      <c r="G1043" t="s">
        <v>803</v>
      </c>
      <c r="H1043" t="str">
        <f>IF(VLOOKUP(Results_Updated[[#This Row],[Away_Team]],Teams_ESPN__2[[Team_Name]:[ABBR]],2,FALSE)=Results_Updated[[#This Row],[Team1]],Results_Updated[[#This Row],[Team1_Score]],Results_Updated[[#This Row],[Team2_Score]])</f>
        <v>55</v>
      </c>
      <c r="I1043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1044" spans="1:9">
      <c r="A1044" s="17">
        <v>44989</v>
      </c>
      <c r="B1044" t="s">
        <v>191</v>
      </c>
      <c r="C1044" t="s">
        <v>188</v>
      </c>
      <c r="D1044" t="s">
        <v>824</v>
      </c>
      <c r="E1044">
        <v>84</v>
      </c>
      <c r="F1044" t="s">
        <v>841</v>
      </c>
      <c r="G1044" t="s">
        <v>796</v>
      </c>
      <c r="H1044">
        <f>IF(VLOOKUP(Results_Updated[[#This Row],[Away_Team]],Teams_ESPN__2[[Team_Name]:[ABBR]],2,FALSE)=Results_Updated[[#This Row],[Team1]],Results_Updated[[#This Row],[Team1_Score]],Results_Updated[[#This Row],[Team2_Score]])</f>
        <v>84</v>
      </c>
      <c r="I1044" t="str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1045" spans="1:9">
      <c r="A1045" s="17">
        <v>44989</v>
      </c>
      <c r="B1045" t="s">
        <v>186</v>
      </c>
      <c r="C1045" t="s">
        <v>376</v>
      </c>
      <c r="D1045" t="s">
        <v>186</v>
      </c>
      <c r="E1045">
        <v>73</v>
      </c>
      <c r="F1045" t="s">
        <v>1059</v>
      </c>
      <c r="G1045" t="s">
        <v>697</v>
      </c>
      <c r="H1045">
        <f>IF(VLOOKUP(Results_Updated[[#This Row],[Away_Team]],Teams_ESPN__2[[Team_Name]:[ABBR]],2,FALSE)=Results_Updated[[#This Row],[Team1]],Results_Updated[[#This Row],[Team1_Score]],Results_Updated[[#This Row],[Team2_Score]])</f>
        <v>73</v>
      </c>
      <c r="I1045" t="str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1046" spans="1:9">
      <c r="A1046" s="17">
        <v>44989</v>
      </c>
      <c r="B1046" t="s">
        <v>82</v>
      </c>
      <c r="C1046" t="s">
        <v>145</v>
      </c>
      <c r="D1046" t="s">
        <v>1087</v>
      </c>
      <c r="E1046">
        <v>73</v>
      </c>
      <c r="F1046" t="s">
        <v>1016</v>
      </c>
      <c r="G1046" t="s">
        <v>782</v>
      </c>
      <c r="H1046">
        <f>IF(VLOOKUP(Results_Updated[[#This Row],[Away_Team]],Teams_ESPN__2[[Team_Name]:[ABBR]],2,FALSE)=Results_Updated[[#This Row],[Team1]],Results_Updated[[#This Row],[Team1_Score]],Results_Updated[[#This Row],[Team2_Score]])</f>
        <v>73</v>
      </c>
      <c r="I1046" t="str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1047" spans="1:9">
      <c r="A1047" s="17">
        <v>44989</v>
      </c>
      <c r="B1047" t="s">
        <v>208</v>
      </c>
      <c r="C1047" t="s">
        <v>207</v>
      </c>
      <c r="D1047" t="s">
        <v>207</v>
      </c>
      <c r="E1047">
        <v>68</v>
      </c>
      <c r="F1047" t="s">
        <v>895</v>
      </c>
      <c r="G1047" t="s">
        <v>764</v>
      </c>
      <c r="H1047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1047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1048" spans="1:9">
      <c r="A1048" s="17">
        <v>44989</v>
      </c>
      <c r="B1048" t="s">
        <v>187</v>
      </c>
      <c r="C1048" t="s">
        <v>184</v>
      </c>
      <c r="D1048" t="s">
        <v>1054</v>
      </c>
      <c r="E1048">
        <v>93</v>
      </c>
      <c r="F1048" t="s">
        <v>1052</v>
      </c>
      <c r="G1048" t="s">
        <v>1091</v>
      </c>
      <c r="H1048">
        <f>IF(VLOOKUP(Results_Updated[[#This Row],[Away_Team]],Teams_ESPN__2[[Team_Name]:[ABBR]],2,FALSE)=Results_Updated[[#This Row],[Team1]],Results_Updated[[#This Row],[Team1_Score]],Results_Updated[[#This Row],[Team2_Score]])</f>
        <v>93</v>
      </c>
      <c r="I1048" t="str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1049" spans="1:9">
      <c r="A1049" s="17">
        <v>44989</v>
      </c>
      <c r="B1049" t="s">
        <v>148</v>
      </c>
      <c r="C1049" t="s">
        <v>215</v>
      </c>
      <c r="D1049" t="s">
        <v>1112</v>
      </c>
      <c r="H1049">
        <f>IF(VLOOKUP(Results_Updated[[#This Row],[Away_Team]],Teams_ESPN__2[[Team_Name]:[ABBR]],2,FALSE)=Results_Updated[[#This Row],[Team1]],Results_Updated[[#This Row],[Team1_Score]],Results_Updated[[#This Row],[Team2_Score]])</f>
        <v>0</v>
      </c>
      <c r="I1049">
        <f>IF(VLOOKUP(Results_Updated[[#This Row],[Home_Team]],Teams_ESPN__2[[Team_Name]:[ABBR]],2,FALSE)=Results_Updated[[#This Row],[Team2]],Results_Updated[[#This Row],[Team2_Score]],Results_Updated[[#This Row],[Team1_Score]])</f>
        <v>0</v>
      </c>
    </row>
    <row r="1050" spans="1:9">
      <c r="A1050" s="17">
        <v>44990</v>
      </c>
      <c r="B1050" t="s">
        <v>252</v>
      </c>
      <c r="C1050" t="s">
        <v>227</v>
      </c>
      <c r="D1050" t="s">
        <v>891</v>
      </c>
      <c r="E1050">
        <v>67</v>
      </c>
      <c r="F1050" t="s">
        <v>860</v>
      </c>
      <c r="G1050" t="s">
        <v>764</v>
      </c>
      <c r="H1050">
        <f>IF(VLOOKUP(Results_Updated[[#This Row],[Away_Team]],Teams_ESPN__2[[Team_Name]:[ABBR]],2,FALSE)=Results_Updated[[#This Row],[Team1]],Results_Updated[[#This Row],[Team1_Score]],Results_Updated[[#This Row],[Team2_Score]])</f>
        <v>67</v>
      </c>
      <c r="I1050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1051" spans="1:9">
      <c r="A1051" s="17">
        <v>44990</v>
      </c>
      <c r="B1051" t="s">
        <v>269</v>
      </c>
      <c r="C1051" t="s">
        <v>226</v>
      </c>
      <c r="D1051" t="s">
        <v>894</v>
      </c>
      <c r="E1051">
        <v>76</v>
      </c>
      <c r="F1051" t="s">
        <v>848</v>
      </c>
      <c r="G1051" t="s">
        <v>830</v>
      </c>
      <c r="H1051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1051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1052" spans="1:9">
      <c r="A1052" s="17">
        <v>44990</v>
      </c>
      <c r="B1052" t="s">
        <v>234</v>
      </c>
      <c r="C1052" t="s">
        <v>222</v>
      </c>
      <c r="D1052" t="s">
        <v>707</v>
      </c>
      <c r="E1052">
        <v>75</v>
      </c>
      <c r="F1052" t="s">
        <v>870</v>
      </c>
      <c r="G1052" t="s">
        <v>862</v>
      </c>
      <c r="H1052" t="str">
        <f>IF(VLOOKUP(Results_Updated[[#This Row],[Away_Team]],Teams_ESPN__2[[Team_Name]:[ABBR]],2,FALSE)=Results_Updated[[#This Row],[Team1]],Results_Updated[[#This Row],[Team1_Score]],Results_Updated[[#This Row],[Team2_Score]])</f>
        <v>73</v>
      </c>
      <c r="I1052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1053" spans="1:9">
      <c r="A1053" s="17">
        <v>44990</v>
      </c>
      <c r="B1053" t="s">
        <v>225</v>
      </c>
      <c r="C1053" t="s">
        <v>384</v>
      </c>
      <c r="D1053" t="s">
        <v>888</v>
      </c>
      <c r="E1053">
        <v>65</v>
      </c>
      <c r="F1053" t="s">
        <v>845</v>
      </c>
      <c r="G1053" t="s">
        <v>725</v>
      </c>
      <c r="H1053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1053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1054" spans="1:9">
      <c r="A1054" s="17">
        <v>44990</v>
      </c>
      <c r="B1054" t="s">
        <v>361</v>
      </c>
      <c r="C1054" t="s">
        <v>359</v>
      </c>
      <c r="D1054" t="s">
        <v>952</v>
      </c>
      <c r="E1054">
        <v>94</v>
      </c>
      <c r="F1054" t="s">
        <v>950</v>
      </c>
      <c r="G1054" t="s">
        <v>799</v>
      </c>
      <c r="H1054" t="str">
        <f>IF(VLOOKUP(Results_Updated[[#This Row],[Away_Team]],Teams_ESPN__2[[Team_Name]:[ABBR]],2,FALSE)=Results_Updated[[#This Row],[Team1]],Results_Updated[[#This Row],[Team1_Score]],Results_Updated[[#This Row],[Team2_Score]])</f>
        <v>46</v>
      </c>
      <c r="I1054">
        <f>IF(VLOOKUP(Results_Updated[[#This Row],[Home_Team]],Teams_ESPN__2[[Team_Name]:[ABBR]],2,FALSE)=Results_Updated[[#This Row],[Team2]],Results_Updated[[#This Row],[Team2_Score]],Results_Updated[[#This Row],[Team1_Score]])</f>
        <v>94</v>
      </c>
    </row>
    <row r="1055" spans="1:9">
      <c r="A1055" s="17">
        <v>44990</v>
      </c>
      <c r="B1055" t="s">
        <v>119</v>
      </c>
      <c r="C1055" t="s">
        <v>298</v>
      </c>
      <c r="D1055" t="s">
        <v>986</v>
      </c>
      <c r="E1055">
        <v>77</v>
      </c>
      <c r="F1055" t="s">
        <v>939</v>
      </c>
      <c r="G1055" t="s">
        <v>862</v>
      </c>
      <c r="H1055" t="str">
        <f>IF(VLOOKUP(Results_Updated[[#This Row],[Away_Team]],Teams_ESPN__2[[Team_Name]:[ABBR]],2,FALSE)=Results_Updated[[#This Row],[Team1]],Results_Updated[[#This Row],[Team1_Score]],Results_Updated[[#This Row],[Team2_Score]])</f>
        <v>73</v>
      </c>
      <c r="I1055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1056" spans="1:9">
      <c r="A1056" s="17">
        <v>44990</v>
      </c>
      <c r="B1056" t="s">
        <v>309</v>
      </c>
      <c r="C1056" t="s">
        <v>424</v>
      </c>
      <c r="D1056" t="s">
        <v>967</v>
      </c>
      <c r="E1056">
        <v>91</v>
      </c>
      <c r="F1056" t="s">
        <v>926</v>
      </c>
      <c r="G1056" t="s">
        <v>805</v>
      </c>
      <c r="H1056" t="str">
        <f>IF(VLOOKUP(Results_Updated[[#This Row],[Away_Team]],Teams_ESPN__2[[Team_Name]:[ABBR]],2,FALSE)=Results_Updated[[#This Row],[Team1]],Results_Updated[[#This Row],[Team1_Score]],Results_Updated[[#This Row],[Team2_Score]])</f>
        <v>74</v>
      </c>
      <c r="I1056">
        <f>IF(VLOOKUP(Results_Updated[[#This Row],[Home_Team]],Teams_ESPN__2[[Team_Name]:[ABBR]],2,FALSE)=Results_Updated[[#This Row],[Team2]],Results_Updated[[#This Row],[Team2_Score]],Results_Updated[[#This Row],[Team1_Score]])</f>
        <v>91</v>
      </c>
    </row>
    <row r="1057" spans="1:9">
      <c r="A1057" s="17">
        <v>44990</v>
      </c>
      <c r="B1057" t="s">
        <v>58</v>
      </c>
      <c r="C1057" t="s">
        <v>62</v>
      </c>
      <c r="D1057" t="s">
        <v>882</v>
      </c>
      <c r="E1057">
        <v>77</v>
      </c>
      <c r="F1057" t="s">
        <v>881</v>
      </c>
      <c r="G1057" t="s">
        <v>859</v>
      </c>
      <c r="H1057">
        <f>IF(VLOOKUP(Results_Updated[[#This Row],[Away_Team]],Teams_ESPN__2[[Team_Name]:[ABBR]],2,FALSE)=Results_Updated[[#This Row],[Team1]],Results_Updated[[#This Row],[Team1_Score]],Results_Updated[[#This Row],[Team2_Score]])</f>
        <v>77</v>
      </c>
      <c r="I1057" t="str">
        <f>IF(VLOOKUP(Results_Updated[[#This Row],[Home_Team]],Teams_ESPN__2[[Team_Name]:[ABBR]],2,FALSE)=Results_Updated[[#This Row],[Team2]],Results_Updated[[#This Row],[Team2_Score]],Results_Updated[[#This Row],[Team1_Score]])</f>
        <v>51</v>
      </c>
    </row>
    <row r="1058" spans="1:9">
      <c r="A1058" s="17">
        <v>44990</v>
      </c>
      <c r="B1058" t="s">
        <v>306</v>
      </c>
      <c r="C1058" t="s">
        <v>253</v>
      </c>
      <c r="D1058" t="s">
        <v>875</v>
      </c>
      <c r="E1058">
        <v>69</v>
      </c>
      <c r="F1058" t="s">
        <v>1019</v>
      </c>
      <c r="G1058" t="s">
        <v>884</v>
      </c>
      <c r="H1058" t="str">
        <f>IF(VLOOKUP(Results_Updated[[#This Row],[Away_Team]],Teams_ESPN__2[[Team_Name]:[ABBR]],2,FALSE)=Results_Updated[[#This Row],[Team1]],Results_Updated[[#This Row],[Team1_Score]],Results_Updated[[#This Row],[Team2_Score]])</f>
        <v>49</v>
      </c>
      <c r="I1058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1059" spans="1:9">
      <c r="A1059" s="17">
        <v>44990</v>
      </c>
      <c r="B1059" t="s">
        <v>251</v>
      </c>
      <c r="C1059" t="s">
        <v>176</v>
      </c>
      <c r="D1059" t="s">
        <v>876</v>
      </c>
      <c r="E1059">
        <v>83</v>
      </c>
      <c r="F1059" t="s">
        <v>1088</v>
      </c>
      <c r="G1059" t="s">
        <v>912</v>
      </c>
      <c r="H1059" t="str">
        <f>IF(VLOOKUP(Results_Updated[[#This Row],[Away_Team]],Teams_ESPN__2[[Team_Name]:[ABBR]],2,FALSE)=Results_Updated[[#This Row],[Team1]],Results_Updated[[#This Row],[Team1_Score]],Results_Updated[[#This Row],[Team2_Score]])</f>
        <v>82</v>
      </c>
      <c r="I1059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1060" spans="1:9">
      <c r="A1060" s="17">
        <v>44990</v>
      </c>
      <c r="B1060" t="s">
        <v>264</v>
      </c>
      <c r="C1060" t="s">
        <v>300</v>
      </c>
      <c r="D1060" t="s">
        <v>300</v>
      </c>
      <c r="E1060">
        <v>84</v>
      </c>
      <c r="F1060" t="s">
        <v>892</v>
      </c>
      <c r="G1060" t="s">
        <v>750</v>
      </c>
      <c r="H1060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1060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1061" spans="1:9">
      <c r="A1061" s="17">
        <v>44990</v>
      </c>
      <c r="B1061" t="s">
        <v>254</v>
      </c>
      <c r="C1061" t="s">
        <v>228</v>
      </c>
      <c r="D1061" t="s">
        <v>861</v>
      </c>
      <c r="E1061">
        <v>97</v>
      </c>
      <c r="F1061" t="s">
        <v>254</v>
      </c>
      <c r="G1061" t="s">
        <v>805</v>
      </c>
      <c r="H1061" t="str">
        <f>IF(VLOOKUP(Results_Updated[[#This Row],[Away_Team]],Teams_ESPN__2[[Team_Name]:[ABBR]],2,FALSE)=Results_Updated[[#This Row],[Team1]],Results_Updated[[#This Row],[Team1_Score]],Results_Updated[[#This Row],[Team2_Score]])</f>
        <v>74</v>
      </c>
      <c r="I1061">
        <f>IF(VLOOKUP(Results_Updated[[#This Row],[Home_Team]],Teams_ESPN__2[[Team_Name]:[ABBR]],2,FALSE)=Results_Updated[[#This Row],[Team2]],Results_Updated[[#This Row],[Team2_Score]],Results_Updated[[#This Row],[Team1_Score]])</f>
        <v>97</v>
      </c>
    </row>
    <row r="1062" spans="1:9">
      <c r="A1062" s="17">
        <v>44990</v>
      </c>
      <c r="B1062" t="s">
        <v>317</v>
      </c>
      <c r="C1062" t="s">
        <v>346</v>
      </c>
      <c r="D1062" t="s">
        <v>791</v>
      </c>
      <c r="E1062">
        <v>81</v>
      </c>
      <c r="F1062" t="s">
        <v>706</v>
      </c>
      <c r="G1062" t="s">
        <v>997</v>
      </c>
      <c r="H1062">
        <f>IF(VLOOKUP(Results_Updated[[#This Row],[Away_Team]],Teams_ESPN__2[[Team_Name]:[ABBR]],2,FALSE)=Results_Updated[[#This Row],[Team1]],Results_Updated[[#This Row],[Team1_Score]],Results_Updated[[#This Row],[Team2_Score]])</f>
        <v>81</v>
      </c>
      <c r="I1062" t="str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1063" spans="1:9">
      <c r="A1063" s="17">
        <v>44990</v>
      </c>
      <c r="B1063" t="s">
        <v>355</v>
      </c>
      <c r="C1063" t="s">
        <v>358</v>
      </c>
      <c r="D1063" t="s">
        <v>1037</v>
      </c>
      <c r="E1063">
        <v>73</v>
      </c>
      <c r="F1063" t="s">
        <v>1084</v>
      </c>
      <c r="G1063" t="s">
        <v>708</v>
      </c>
      <c r="H1063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1063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1064" spans="1:9">
      <c r="A1064" s="17">
        <v>44990</v>
      </c>
      <c r="B1064" t="s">
        <v>366</v>
      </c>
      <c r="C1064" t="s">
        <v>174</v>
      </c>
      <c r="D1064" t="s">
        <v>735</v>
      </c>
      <c r="E1064">
        <v>67</v>
      </c>
      <c r="F1064" t="s">
        <v>730</v>
      </c>
      <c r="G1064" t="s">
        <v>737</v>
      </c>
      <c r="H1064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1064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1065" spans="1:9">
      <c r="A1065" s="17">
        <v>44990</v>
      </c>
      <c r="B1065" t="s">
        <v>139</v>
      </c>
      <c r="C1065" t="s">
        <v>257</v>
      </c>
      <c r="D1065" t="s">
        <v>940</v>
      </c>
      <c r="E1065">
        <v>83</v>
      </c>
      <c r="F1065" t="s">
        <v>977</v>
      </c>
      <c r="G1065" t="s">
        <v>796</v>
      </c>
      <c r="H1065" t="str">
        <f>IF(VLOOKUP(Results_Updated[[#This Row],[Away_Team]],Teams_ESPN__2[[Team_Name]:[ABBR]],2,FALSE)=Results_Updated[[#This Row],[Team1]],Results_Updated[[#This Row],[Team1_Score]],Results_Updated[[#This Row],[Team2_Score]])</f>
        <v>80</v>
      </c>
      <c r="I1065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1066" spans="1:9">
      <c r="A1066" s="17">
        <v>44990</v>
      </c>
      <c r="B1066" t="s">
        <v>425</v>
      </c>
      <c r="C1066" t="s">
        <v>153</v>
      </c>
      <c r="D1066" t="s">
        <v>925</v>
      </c>
      <c r="E1066">
        <v>84</v>
      </c>
      <c r="F1066" t="s">
        <v>718</v>
      </c>
      <c r="G1066" t="s">
        <v>746</v>
      </c>
      <c r="H1066" t="str">
        <f>IF(VLOOKUP(Results_Updated[[#This Row],[Away_Team]],Teams_ESPN__2[[Team_Name]:[ABBR]],2,FALSE)=Results_Updated[[#This Row],[Team1]],Results_Updated[[#This Row],[Team1_Score]],Results_Updated[[#This Row],[Team2_Score]])</f>
        <v>76</v>
      </c>
      <c r="I1066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1067" spans="1:9">
      <c r="A1067" s="17">
        <v>44990</v>
      </c>
      <c r="B1067" t="s">
        <v>90</v>
      </c>
      <c r="C1067" t="s">
        <v>87</v>
      </c>
      <c r="D1067" t="s">
        <v>985</v>
      </c>
      <c r="E1067">
        <v>79</v>
      </c>
      <c r="F1067" t="s">
        <v>1002</v>
      </c>
      <c r="G1067" t="s">
        <v>814</v>
      </c>
      <c r="H1067">
        <f>IF(VLOOKUP(Results_Updated[[#This Row],[Away_Team]],Teams_ESPN__2[[Team_Name]:[ABBR]],2,FALSE)=Results_Updated[[#This Row],[Team1]],Results_Updated[[#This Row],[Team1_Score]],Results_Updated[[#This Row],[Team2_Score]])</f>
        <v>79</v>
      </c>
      <c r="I1067" t="str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1068" spans="1:9">
      <c r="A1068" s="17">
        <v>44990</v>
      </c>
      <c r="B1068" t="s">
        <v>368</v>
      </c>
      <c r="C1068" t="s">
        <v>28</v>
      </c>
      <c r="D1068" t="s">
        <v>1079</v>
      </c>
      <c r="E1068">
        <v>75</v>
      </c>
      <c r="F1068" t="s">
        <v>1074</v>
      </c>
      <c r="G1068" t="s">
        <v>737</v>
      </c>
      <c r="H1068">
        <f>IF(VLOOKUP(Results_Updated[[#This Row],[Away_Team]],Teams_ESPN__2[[Team_Name]:[ABBR]],2,FALSE)=Results_Updated[[#This Row],[Team1]],Results_Updated[[#This Row],[Team1_Score]],Results_Updated[[#This Row],[Team2_Score]])</f>
        <v>75</v>
      </c>
      <c r="I1068" t="str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1069" spans="1:9">
      <c r="A1069" s="17">
        <v>44990</v>
      </c>
      <c r="B1069" t="s">
        <v>360</v>
      </c>
      <c r="C1069" t="s">
        <v>399</v>
      </c>
      <c r="D1069" t="s">
        <v>914</v>
      </c>
      <c r="E1069">
        <v>74</v>
      </c>
      <c r="F1069" t="s">
        <v>915</v>
      </c>
      <c r="G1069" t="s">
        <v>916</v>
      </c>
      <c r="H1069" t="str">
        <f>IF(VLOOKUP(Results_Updated[[#This Row],[Away_Team]],Teams_ESPN__2[[Team_Name]:[ABBR]],2,FALSE)=Results_Updated[[#This Row],[Team1]],Results_Updated[[#This Row],[Team1_Score]],Results_Updated[[#This Row],[Team2_Score]])</f>
        <v>52</v>
      </c>
      <c r="I1069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1070" spans="1:9">
      <c r="A1070" s="17">
        <v>44990</v>
      </c>
      <c r="B1070" t="s">
        <v>32</v>
      </c>
      <c r="C1070" t="s">
        <v>33</v>
      </c>
      <c r="D1070" t="s">
        <v>947</v>
      </c>
      <c r="E1070">
        <v>67</v>
      </c>
      <c r="F1070" t="s">
        <v>945</v>
      </c>
      <c r="G1070" t="s">
        <v>711</v>
      </c>
      <c r="H1070">
        <f>IF(VLOOKUP(Results_Updated[[#This Row],[Away_Team]],Teams_ESPN__2[[Team_Name]:[ABBR]],2,FALSE)=Results_Updated[[#This Row],[Team1]],Results_Updated[[#This Row],[Team1_Score]],Results_Updated[[#This Row],[Team2_Score]])</f>
        <v>67</v>
      </c>
      <c r="I1070" t="str">
        <f>IF(VLOOKUP(Results_Updated[[#This Row],[Home_Team]],Teams_ESPN__2[[Team_Name]:[ABBR]],2,FALSE)=Results_Updated[[#This Row],[Team2]],Results_Updated[[#This Row],[Team2_Score]],Results_Updated[[#This Row],[Team1_Score]])</f>
        <v>60</v>
      </c>
    </row>
    <row r="1071" spans="1:9">
      <c r="A1071" s="17">
        <v>44990</v>
      </c>
      <c r="B1071" t="s">
        <v>23</v>
      </c>
      <c r="C1071" t="s">
        <v>258</v>
      </c>
      <c r="D1071" t="s">
        <v>1032</v>
      </c>
      <c r="E1071">
        <v>74</v>
      </c>
      <c r="F1071" t="s">
        <v>1031</v>
      </c>
      <c r="G1071" t="s">
        <v>772</v>
      </c>
      <c r="H1071">
        <f>IF(VLOOKUP(Results_Updated[[#This Row],[Away_Team]],Teams_ESPN__2[[Team_Name]:[ABBR]],2,FALSE)=Results_Updated[[#This Row],[Team1]],Results_Updated[[#This Row],[Team1_Score]],Results_Updated[[#This Row],[Team2_Score]])</f>
        <v>74</v>
      </c>
      <c r="I1071" t="str">
        <f>IF(VLOOKUP(Results_Updated[[#This Row],[Home_Team]],Teams_ESPN__2[[Team_Name]:[ABBR]],2,FALSE)=Results_Updated[[#This Row],[Team2]],Results_Updated[[#This Row],[Team2_Score]],Results_Updated[[#This Row],[Team1_Score]])</f>
        <v>62</v>
      </c>
    </row>
    <row r="1072" spans="1:9">
      <c r="A1072" s="17">
        <v>44990</v>
      </c>
      <c r="B1072" t="s">
        <v>84</v>
      </c>
      <c r="C1072" t="s">
        <v>83</v>
      </c>
      <c r="D1072" t="s">
        <v>822</v>
      </c>
      <c r="E1072">
        <v>81</v>
      </c>
      <c r="F1072" t="s">
        <v>834</v>
      </c>
      <c r="G1072" t="s">
        <v>796</v>
      </c>
      <c r="H1072">
        <f>IF(VLOOKUP(Results_Updated[[#This Row],[Away_Team]],Teams_ESPN__2[[Team_Name]:[ABBR]],2,FALSE)=Results_Updated[[#This Row],[Team1]],Results_Updated[[#This Row],[Team1_Score]],Results_Updated[[#This Row],[Team2_Score]])</f>
        <v>81</v>
      </c>
      <c r="I1072" t="str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1073" spans="1:9">
      <c r="A1073" s="17">
        <v>44990</v>
      </c>
      <c r="B1073" t="s">
        <v>316</v>
      </c>
      <c r="C1073" t="s">
        <v>391</v>
      </c>
      <c r="D1073" t="s">
        <v>846</v>
      </c>
      <c r="E1073">
        <v>65</v>
      </c>
      <c r="F1073" t="s">
        <v>887</v>
      </c>
      <c r="G1073" t="s">
        <v>761</v>
      </c>
      <c r="H1073">
        <f>IF(VLOOKUP(Results_Updated[[#This Row],[Away_Team]],Teams_ESPN__2[[Team_Name]:[ABBR]],2,FALSE)=Results_Updated[[#This Row],[Team1]],Results_Updated[[#This Row],[Team1_Score]],Results_Updated[[#This Row],[Team2_Score]])</f>
        <v>65</v>
      </c>
      <c r="I1073" t="str">
        <f>IF(VLOOKUP(Results_Updated[[#This Row],[Home_Team]],Teams_ESPN__2[[Team_Name]:[ABBR]],2,FALSE)=Results_Updated[[#This Row],[Team2]],Results_Updated[[#This Row],[Team2_Score]],Results_Updated[[#This Row],[Team1_Score]])</f>
        <v>53</v>
      </c>
    </row>
    <row r="1074" spans="1:9">
      <c r="A1074" s="17">
        <v>44990</v>
      </c>
      <c r="B1074" t="s">
        <v>315</v>
      </c>
      <c r="C1074" t="s">
        <v>233</v>
      </c>
      <c r="D1074" t="s">
        <v>871</v>
      </c>
      <c r="E1074">
        <v>71</v>
      </c>
      <c r="F1074" t="s">
        <v>962</v>
      </c>
      <c r="G1074" t="s">
        <v>743</v>
      </c>
      <c r="H1074">
        <f>IF(VLOOKUP(Results_Updated[[#This Row],[Away_Team]],Teams_ESPN__2[[Team_Name]:[ABBR]],2,FALSE)=Results_Updated[[#This Row],[Team1]],Results_Updated[[#This Row],[Team1_Score]],Results_Updated[[#This Row],[Team2_Score]])</f>
        <v>71</v>
      </c>
      <c r="I1074" t="str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1075" spans="1:9">
      <c r="A1075" s="17">
        <v>44990</v>
      </c>
      <c r="B1075" t="s">
        <v>106</v>
      </c>
      <c r="C1075" t="s">
        <v>181</v>
      </c>
      <c r="D1075" t="s">
        <v>1027</v>
      </c>
      <c r="E1075">
        <v>90</v>
      </c>
      <c r="F1075" t="s">
        <v>972</v>
      </c>
      <c r="G1075" t="s">
        <v>717</v>
      </c>
      <c r="H1075">
        <f>IF(VLOOKUP(Results_Updated[[#This Row],[Away_Team]],Teams_ESPN__2[[Team_Name]:[ABBR]],2,FALSE)=Results_Updated[[#This Row],[Team1]],Results_Updated[[#This Row],[Team1_Score]],Results_Updated[[#This Row],[Team2_Score]])</f>
        <v>90</v>
      </c>
      <c r="I1075" t="str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1076" spans="1:9">
      <c r="A1076" s="17">
        <v>44990</v>
      </c>
      <c r="B1076" t="s">
        <v>112</v>
      </c>
      <c r="C1076" t="s">
        <v>111</v>
      </c>
      <c r="D1076" t="s">
        <v>1078</v>
      </c>
      <c r="E1076">
        <v>64</v>
      </c>
      <c r="F1076" t="s">
        <v>778</v>
      </c>
      <c r="G1076" t="s">
        <v>750</v>
      </c>
      <c r="H1076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1076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1077" spans="1:9">
      <c r="A1077" s="17">
        <v>44990</v>
      </c>
      <c r="B1077" t="s">
        <v>353</v>
      </c>
      <c r="C1077" t="s">
        <v>78</v>
      </c>
      <c r="D1077" t="s">
        <v>1036</v>
      </c>
      <c r="E1077">
        <v>86</v>
      </c>
      <c r="F1077" t="s">
        <v>1038</v>
      </c>
      <c r="G1077" t="s">
        <v>711</v>
      </c>
      <c r="H1077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1077">
        <f>IF(VLOOKUP(Results_Updated[[#This Row],[Home_Team]],Teams_ESPN__2[[Team_Name]:[ABBR]],2,FALSE)=Results_Updated[[#This Row],[Team2]],Results_Updated[[#This Row],[Team2_Score]],Results_Updated[[#This Row],[Team1_Score]])</f>
        <v>86</v>
      </c>
    </row>
    <row r="1078" spans="1:9">
      <c r="A1078" s="17">
        <v>44990</v>
      </c>
      <c r="B1078" t="s">
        <v>352</v>
      </c>
      <c r="C1078" t="s">
        <v>401</v>
      </c>
      <c r="D1078" t="s">
        <v>944</v>
      </c>
      <c r="E1078">
        <v>70</v>
      </c>
      <c r="F1078" t="s">
        <v>1046</v>
      </c>
      <c r="G1078" t="s">
        <v>708</v>
      </c>
      <c r="H1078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1078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1079" spans="1:9">
      <c r="A1079" s="17">
        <v>44990</v>
      </c>
      <c r="B1079" t="s">
        <v>191</v>
      </c>
      <c r="C1079" t="s">
        <v>203</v>
      </c>
      <c r="D1079" t="s">
        <v>833</v>
      </c>
      <c r="E1079">
        <v>84</v>
      </c>
      <c r="F1079" t="s">
        <v>824</v>
      </c>
      <c r="G1079" t="s">
        <v>862</v>
      </c>
      <c r="H1079" t="str">
        <f>IF(VLOOKUP(Results_Updated[[#This Row],[Away_Team]],Teams_ESPN__2[[Team_Name]:[ABBR]],2,FALSE)=Results_Updated[[#This Row],[Team1]],Results_Updated[[#This Row],[Team1_Score]],Results_Updated[[#This Row],[Team2_Score]])</f>
        <v>73</v>
      </c>
      <c r="I1079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1080" spans="1:9">
      <c r="A1080" s="17">
        <v>44991</v>
      </c>
      <c r="B1080" t="s">
        <v>187</v>
      </c>
      <c r="C1080" t="s">
        <v>205</v>
      </c>
      <c r="D1080" t="s">
        <v>901</v>
      </c>
      <c r="E1080">
        <v>84</v>
      </c>
      <c r="F1080" t="s">
        <v>1054</v>
      </c>
      <c r="G1080" t="s">
        <v>862</v>
      </c>
      <c r="H1080" t="str">
        <f>IF(VLOOKUP(Results_Updated[[#This Row],[Away_Team]],Teams_ESPN__2[[Team_Name]:[ABBR]],2,FALSE)=Results_Updated[[#This Row],[Team1]],Results_Updated[[#This Row],[Team1_Score]],Results_Updated[[#This Row],[Team2_Score]])</f>
        <v>73</v>
      </c>
      <c r="I1080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1081" spans="1:9">
      <c r="A1081" s="17">
        <v>44991</v>
      </c>
      <c r="B1081" t="s">
        <v>186</v>
      </c>
      <c r="C1081" t="s">
        <v>185</v>
      </c>
      <c r="D1081" t="s">
        <v>902</v>
      </c>
      <c r="E1081">
        <v>76</v>
      </c>
      <c r="F1081" t="s">
        <v>186</v>
      </c>
      <c r="G1081" t="s">
        <v>717</v>
      </c>
      <c r="H1081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1081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1082" spans="1:9">
      <c r="A1082" s="17">
        <v>44991</v>
      </c>
      <c r="B1082" t="s">
        <v>90</v>
      </c>
      <c r="C1082" t="s">
        <v>89</v>
      </c>
      <c r="D1082" t="s">
        <v>985</v>
      </c>
      <c r="E1082">
        <v>77</v>
      </c>
      <c r="F1082" t="s">
        <v>971</v>
      </c>
      <c r="G1082" t="s">
        <v>830</v>
      </c>
      <c r="H1082">
        <f>IF(VLOOKUP(Results_Updated[[#This Row],[Away_Team]],Teams_ESPN__2[[Team_Name]:[ABBR]],2,FALSE)=Results_Updated[[#This Row],[Team1]],Results_Updated[[#This Row],[Team1_Score]],Results_Updated[[#This Row],[Team2_Score]])</f>
        <v>77</v>
      </c>
      <c r="I1082" t="str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1083" spans="1:9">
      <c r="A1083" s="17">
        <v>44991</v>
      </c>
      <c r="B1083" t="s">
        <v>358</v>
      </c>
      <c r="C1083" t="s">
        <v>359</v>
      </c>
      <c r="D1083" t="s">
        <v>1037</v>
      </c>
      <c r="E1083">
        <v>79</v>
      </c>
      <c r="F1083" t="s">
        <v>952</v>
      </c>
      <c r="G1083" t="s">
        <v>862</v>
      </c>
      <c r="H1083">
        <f>IF(VLOOKUP(Results_Updated[[#This Row],[Away_Team]],Teams_ESPN__2[[Team_Name]:[ABBR]],2,FALSE)=Results_Updated[[#This Row],[Team1]],Results_Updated[[#This Row],[Team1_Score]],Results_Updated[[#This Row],[Team2_Score]])</f>
        <v>79</v>
      </c>
      <c r="I1083" t="str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1084" spans="1:9">
      <c r="A1084" s="17">
        <v>44991</v>
      </c>
      <c r="B1084" t="s">
        <v>368</v>
      </c>
      <c r="C1084" t="s">
        <v>111</v>
      </c>
      <c r="D1084" t="s">
        <v>1078</v>
      </c>
      <c r="E1084">
        <v>71</v>
      </c>
      <c r="F1084" t="s">
        <v>1079</v>
      </c>
      <c r="G1084" t="s">
        <v>737</v>
      </c>
      <c r="H1084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1084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1085" spans="1:9">
      <c r="A1085" s="17">
        <v>44991</v>
      </c>
      <c r="B1085" t="s">
        <v>32</v>
      </c>
      <c r="C1085" t="s">
        <v>371</v>
      </c>
      <c r="D1085" t="s">
        <v>958</v>
      </c>
      <c r="E1085">
        <v>70</v>
      </c>
      <c r="F1085" t="s">
        <v>947</v>
      </c>
      <c r="G1085" t="s">
        <v>764</v>
      </c>
      <c r="H1085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1085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1086" spans="1:9">
      <c r="A1086" s="17">
        <v>44991</v>
      </c>
      <c r="B1086" t="s">
        <v>23</v>
      </c>
      <c r="C1086" t="s">
        <v>257</v>
      </c>
      <c r="D1086" t="s">
        <v>940</v>
      </c>
      <c r="E1086">
        <v>88</v>
      </c>
      <c r="F1086" t="s">
        <v>1032</v>
      </c>
      <c r="G1086" t="s">
        <v>872</v>
      </c>
      <c r="H1086" t="str">
        <f>IF(VLOOKUP(Results_Updated[[#This Row],[Away_Team]],Teams_ESPN__2[[Team_Name]:[ABBR]],2,FALSE)=Results_Updated[[#This Row],[Team1]],Results_Updated[[#This Row],[Team1_Score]],Results_Updated[[#This Row],[Team2_Score]])</f>
        <v>79</v>
      </c>
      <c r="I1086">
        <f>IF(VLOOKUP(Results_Updated[[#This Row],[Home_Team]],Teams_ESPN__2[[Team_Name]:[ABBR]],2,FALSE)=Results_Updated[[#This Row],[Team2]],Results_Updated[[#This Row],[Team2_Score]],Results_Updated[[#This Row],[Team1_Score]])</f>
        <v>88</v>
      </c>
    </row>
    <row r="1087" spans="1:9">
      <c r="A1087" s="17">
        <v>44991</v>
      </c>
      <c r="B1087" t="s">
        <v>144</v>
      </c>
      <c r="C1087" t="s">
        <v>170</v>
      </c>
      <c r="D1087" t="s">
        <v>960</v>
      </c>
      <c r="E1087">
        <v>75</v>
      </c>
      <c r="F1087" t="s">
        <v>1035</v>
      </c>
      <c r="G1087" t="s">
        <v>697</v>
      </c>
      <c r="H1087">
        <f>IF(VLOOKUP(Results_Updated[[#This Row],[Away_Team]],Teams_ESPN__2[[Team_Name]:[ABBR]],2,FALSE)=Results_Updated[[#This Row],[Team1]],Results_Updated[[#This Row],[Team1_Score]],Results_Updated[[#This Row],[Team2_Score]])</f>
        <v>75</v>
      </c>
      <c r="I1087" t="str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1088" spans="1:9">
      <c r="A1088" s="17">
        <v>44991</v>
      </c>
      <c r="B1088" t="s">
        <v>189</v>
      </c>
      <c r="C1088" t="s">
        <v>204</v>
      </c>
      <c r="D1088" t="s">
        <v>831</v>
      </c>
      <c r="E1088">
        <v>83</v>
      </c>
      <c r="F1088" t="s">
        <v>825</v>
      </c>
      <c r="G1088" t="s">
        <v>805</v>
      </c>
      <c r="H1088" t="str">
        <f>IF(VLOOKUP(Results_Updated[[#This Row],[Away_Team]],Teams_ESPN__2[[Team_Name]:[ABBR]],2,FALSE)=Results_Updated[[#This Row],[Team1]],Results_Updated[[#This Row],[Team1_Score]],Results_Updated[[#This Row],[Team2_Score]])</f>
        <v>74</v>
      </c>
      <c r="I1088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1089" spans="1:9">
      <c r="A1089" s="17">
        <v>44991</v>
      </c>
      <c r="B1089" t="s">
        <v>106</v>
      </c>
      <c r="C1089" t="s">
        <v>88</v>
      </c>
      <c r="D1089" t="s">
        <v>1027</v>
      </c>
      <c r="E1089">
        <v>82</v>
      </c>
      <c r="F1089" t="s">
        <v>984</v>
      </c>
      <c r="G1089" t="s">
        <v>814</v>
      </c>
      <c r="H1089">
        <f>IF(VLOOKUP(Results_Updated[[#This Row],[Away_Team]],Teams_ESPN__2[[Team_Name]:[ABBR]],2,FALSE)=Results_Updated[[#This Row],[Team1]],Results_Updated[[#This Row],[Team1_Score]],Results_Updated[[#This Row],[Team2_Score]])</f>
        <v>82</v>
      </c>
      <c r="I1089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1090" spans="1:9">
      <c r="A1090" s="17">
        <v>44991</v>
      </c>
      <c r="B1090" t="s">
        <v>78</v>
      </c>
      <c r="C1090" t="s">
        <v>399</v>
      </c>
      <c r="D1090" t="s">
        <v>914</v>
      </c>
      <c r="E1090">
        <v>77</v>
      </c>
      <c r="F1090" t="s">
        <v>1036</v>
      </c>
      <c r="G1090" t="s">
        <v>782</v>
      </c>
      <c r="H1090" t="str">
        <f>IF(VLOOKUP(Results_Updated[[#This Row],[Away_Team]],Teams_ESPN__2[[Team_Name]:[ABBR]],2,FALSE)=Results_Updated[[#This Row],[Team1]],Results_Updated[[#This Row],[Team1_Score]],Results_Updated[[#This Row],[Team2_Score]])</f>
        <v>72</v>
      </c>
      <c r="I1090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1091" spans="1:9">
      <c r="A1091" s="17">
        <v>44991</v>
      </c>
      <c r="B1091" t="s">
        <v>401</v>
      </c>
      <c r="C1091" t="s">
        <v>36</v>
      </c>
      <c r="D1091" t="s">
        <v>944</v>
      </c>
      <c r="E1091">
        <v>89</v>
      </c>
      <c r="F1091" t="s">
        <v>959</v>
      </c>
      <c r="G1091" t="s">
        <v>872</v>
      </c>
      <c r="H1091">
        <f>IF(VLOOKUP(Results_Updated[[#This Row],[Away_Team]],Teams_ESPN__2[[Team_Name]:[ABBR]],2,FALSE)=Results_Updated[[#This Row],[Team1]],Results_Updated[[#This Row],[Team1_Score]],Results_Updated[[#This Row],[Team2_Score]])</f>
        <v>89</v>
      </c>
      <c r="I1091" t="str">
        <f>IF(VLOOKUP(Results_Updated[[#This Row],[Home_Team]],Teams_ESPN__2[[Team_Name]:[ABBR]],2,FALSE)=Results_Updated[[#This Row],[Team2]],Results_Updated[[#This Row],[Team2_Score]],Results_Updated[[#This Row],[Team1_Score]])</f>
        <v>79</v>
      </c>
    </row>
    <row r="1092" spans="1:9">
      <c r="A1092" s="17">
        <v>44991</v>
      </c>
      <c r="B1092" t="s">
        <v>172</v>
      </c>
      <c r="C1092" t="s">
        <v>171</v>
      </c>
      <c r="D1092" t="s">
        <v>1049</v>
      </c>
      <c r="E1092">
        <v>93</v>
      </c>
      <c r="F1092" t="s">
        <v>1048</v>
      </c>
      <c r="G1092" t="s">
        <v>796</v>
      </c>
      <c r="H1092">
        <f>IF(VLOOKUP(Results_Updated[[#This Row],[Away_Team]],Teams_ESPN__2[[Team_Name]:[ABBR]],2,FALSE)=Results_Updated[[#This Row],[Team1]],Results_Updated[[#This Row],[Team1_Score]],Results_Updated[[#This Row],[Team2_Score]])</f>
        <v>93</v>
      </c>
      <c r="I1092" t="str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1093" spans="1:9">
      <c r="A1093" s="17">
        <v>44991</v>
      </c>
      <c r="B1093" t="s">
        <v>201</v>
      </c>
      <c r="C1093" t="s">
        <v>202</v>
      </c>
      <c r="D1093" t="s">
        <v>821</v>
      </c>
      <c r="E1093">
        <v>70</v>
      </c>
      <c r="F1093" t="s">
        <v>840</v>
      </c>
      <c r="G1093" t="s">
        <v>725</v>
      </c>
      <c r="H1093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1093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1094" spans="1:9">
      <c r="A1094" s="17">
        <v>44992</v>
      </c>
      <c r="B1094" t="s">
        <v>205</v>
      </c>
      <c r="C1094" t="s">
        <v>185</v>
      </c>
      <c r="D1094" t="s">
        <v>901</v>
      </c>
      <c r="E1094">
        <v>77</v>
      </c>
      <c r="F1094" t="s">
        <v>902</v>
      </c>
      <c r="G1094" t="s">
        <v>859</v>
      </c>
      <c r="H1094">
        <f>IF(VLOOKUP(Results_Updated[[#This Row],[Away_Team]],Teams_ESPN__2[[Team_Name]:[ABBR]],2,FALSE)=Results_Updated[[#This Row],[Team1]],Results_Updated[[#This Row],[Team1_Score]],Results_Updated[[#This Row],[Team2_Score]])</f>
        <v>77</v>
      </c>
      <c r="I1094" t="str">
        <f>IF(VLOOKUP(Results_Updated[[#This Row],[Home_Team]],Teams_ESPN__2[[Team_Name]:[ABBR]],2,FALSE)=Results_Updated[[#This Row],[Team2]],Results_Updated[[#This Row],[Team2_Score]],Results_Updated[[#This Row],[Team1_Score]])</f>
        <v>51</v>
      </c>
    </row>
    <row r="1095" spans="1:9">
      <c r="A1095" s="17">
        <v>44992</v>
      </c>
      <c r="B1095" t="s">
        <v>321</v>
      </c>
      <c r="C1095" t="s">
        <v>320</v>
      </c>
      <c r="D1095" t="s">
        <v>1063</v>
      </c>
      <c r="E1095">
        <v>71</v>
      </c>
      <c r="F1095" t="s">
        <v>1089</v>
      </c>
      <c r="G1095" t="s">
        <v>1095</v>
      </c>
      <c r="H1095" t="str">
        <f>IF(VLOOKUP(Results_Updated[[#This Row],[Away_Team]],Teams_ESPN__2[[Team_Name]:[ABBR]],2,FALSE)=Results_Updated[[#This Row],[Team1]],Results_Updated[[#This Row],[Team1_Score]],Results_Updated[[#This Row],[Team2_Score]])</f>
        <v>38</v>
      </c>
      <c r="I1095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1096" spans="1:9">
      <c r="A1096" s="17">
        <v>44992</v>
      </c>
      <c r="B1096" t="s">
        <v>72</v>
      </c>
      <c r="C1096" t="s">
        <v>318</v>
      </c>
      <c r="D1096" t="s">
        <v>850</v>
      </c>
      <c r="E1096">
        <v>72</v>
      </c>
      <c r="F1096" t="s">
        <v>1011</v>
      </c>
      <c r="G1096" t="s">
        <v>743</v>
      </c>
      <c r="H1096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1096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1097" spans="1:9">
      <c r="A1097" s="17">
        <v>44992</v>
      </c>
      <c r="B1097" t="s">
        <v>289</v>
      </c>
      <c r="C1097" t="s">
        <v>16</v>
      </c>
      <c r="D1097" t="s">
        <v>744</v>
      </c>
      <c r="E1097">
        <v>61</v>
      </c>
      <c r="F1097" t="s">
        <v>807</v>
      </c>
      <c r="G1097" t="s">
        <v>711</v>
      </c>
      <c r="H1097">
        <f>IF(VLOOKUP(Results_Updated[[#This Row],[Away_Team]],Teams_ESPN__2[[Team_Name]:[ABBR]],2,FALSE)=Results_Updated[[#This Row],[Team1]],Results_Updated[[#This Row],[Team1_Score]],Results_Updated[[#This Row],[Team2_Score]])</f>
        <v>61</v>
      </c>
      <c r="I1097" t="str">
        <f>IF(VLOOKUP(Results_Updated[[#This Row],[Home_Team]],Teams_ESPN__2[[Team_Name]:[ABBR]],2,FALSE)=Results_Updated[[#This Row],[Team2]],Results_Updated[[#This Row],[Team2_Score]],Results_Updated[[#This Row],[Team1_Score]])</f>
        <v>60</v>
      </c>
    </row>
    <row r="1098" spans="1:9">
      <c r="A1098" s="17">
        <v>44992</v>
      </c>
      <c r="B1098" t="s">
        <v>164</v>
      </c>
      <c r="C1098" t="s">
        <v>212</v>
      </c>
      <c r="D1098" t="s">
        <v>890</v>
      </c>
      <c r="E1098">
        <v>69</v>
      </c>
      <c r="F1098" t="s">
        <v>1030</v>
      </c>
      <c r="G1098" t="s">
        <v>772</v>
      </c>
      <c r="H1098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1098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1099" spans="1:9">
      <c r="A1099" s="17">
        <v>44992</v>
      </c>
      <c r="B1099" t="s">
        <v>327</v>
      </c>
      <c r="C1099" t="s">
        <v>273</v>
      </c>
      <c r="D1099" t="s">
        <v>760</v>
      </c>
      <c r="E1099">
        <v>73</v>
      </c>
      <c r="F1099" t="s">
        <v>955</v>
      </c>
      <c r="G1099" t="s">
        <v>700</v>
      </c>
      <c r="H1099" t="str">
        <f>IF(VLOOKUP(Results_Updated[[#This Row],[Away_Team]],Teams_ESPN__2[[Team_Name]:[ABBR]],2,FALSE)=Results_Updated[[#This Row],[Team1]],Results_Updated[[#This Row],[Team1_Score]],Results_Updated[[#This Row],[Team2_Score]])</f>
        <v>56</v>
      </c>
      <c r="I1099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1100" spans="1:9">
      <c r="A1100" s="17">
        <v>44992</v>
      </c>
      <c r="B1100" t="s">
        <v>339</v>
      </c>
      <c r="C1100" t="s">
        <v>340</v>
      </c>
      <c r="D1100" t="s">
        <v>747</v>
      </c>
      <c r="E1100">
        <v>80</v>
      </c>
      <c r="F1100" t="s">
        <v>788</v>
      </c>
      <c r="G1100" t="s">
        <v>772</v>
      </c>
      <c r="H1100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1100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1101" spans="1:9">
      <c r="A1101" s="17">
        <v>44992</v>
      </c>
      <c r="B1101" t="s">
        <v>163</v>
      </c>
      <c r="C1101" t="s">
        <v>183</v>
      </c>
      <c r="D1101" t="s">
        <v>1077</v>
      </c>
      <c r="E1101">
        <v>82</v>
      </c>
      <c r="F1101" t="s">
        <v>956</v>
      </c>
      <c r="G1101" t="s">
        <v>997</v>
      </c>
      <c r="H1101" t="str">
        <f>IF(VLOOKUP(Results_Updated[[#This Row],[Away_Team]],Teams_ESPN__2[[Team_Name]:[ABBR]],2,FALSE)=Results_Updated[[#This Row],[Team1]],Results_Updated[[#This Row],[Team1_Score]],Results_Updated[[#This Row],[Team2_Score]])</f>
        <v>77</v>
      </c>
      <c r="I1101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1102" spans="1:9">
      <c r="A1102" s="17">
        <v>44992</v>
      </c>
      <c r="B1102" t="s">
        <v>247</v>
      </c>
      <c r="C1102" t="s">
        <v>250</v>
      </c>
      <c r="D1102" t="s">
        <v>866</v>
      </c>
      <c r="E1102">
        <v>67</v>
      </c>
      <c r="F1102" t="s">
        <v>857</v>
      </c>
      <c r="G1102" t="s">
        <v>737</v>
      </c>
      <c r="H1102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1102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1103" spans="1:9">
      <c r="A1103" s="17">
        <v>44992</v>
      </c>
      <c r="B1103" t="s">
        <v>388</v>
      </c>
      <c r="C1103" t="s">
        <v>232</v>
      </c>
      <c r="D1103" t="s">
        <v>1000</v>
      </c>
      <c r="E1103">
        <v>75</v>
      </c>
      <c r="F1103" t="s">
        <v>749</v>
      </c>
      <c r="G1103" t="s">
        <v>725</v>
      </c>
      <c r="H1103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1103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1104" spans="1:9">
      <c r="A1104" s="17">
        <v>44992</v>
      </c>
      <c r="B1104" t="s">
        <v>90</v>
      </c>
      <c r="C1104" t="s">
        <v>180</v>
      </c>
      <c r="D1104" t="s">
        <v>1006</v>
      </c>
      <c r="E1104">
        <v>80</v>
      </c>
      <c r="F1104" t="s">
        <v>985</v>
      </c>
      <c r="G1104" t="s">
        <v>697</v>
      </c>
      <c r="H1104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1104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1105" spans="1:9">
      <c r="A1105" s="17">
        <v>44992</v>
      </c>
      <c r="B1105" t="s">
        <v>239</v>
      </c>
      <c r="C1105" t="s">
        <v>230</v>
      </c>
      <c r="D1105" t="s">
        <v>754</v>
      </c>
      <c r="E1105">
        <v>79</v>
      </c>
      <c r="F1105" t="s">
        <v>751</v>
      </c>
      <c r="G1105" t="s">
        <v>703</v>
      </c>
      <c r="H1105" t="str">
        <f>IF(VLOOKUP(Results_Updated[[#This Row],[Away_Team]],Teams_ESPN__2[[Team_Name]:[ABBR]],2,FALSE)=Results_Updated[[#This Row],[Team1]],Results_Updated[[#This Row],[Team1_Score]],Results_Updated[[#This Row],[Team2_Score]])</f>
        <v>57</v>
      </c>
      <c r="I1105">
        <f>IF(VLOOKUP(Results_Updated[[#This Row],[Home_Team]],Teams_ESPN__2[[Team_Name]:[ABBR]],2,FALSE)=Results_Updated[[#This Row],[Team2]],Results_Updated[[#This Row],[Team2_Score]],Results_Updated[[#This Row],[Team1_Score]])</f>
        <v>79</v>
      </c>
    </row>
    <row r="1106" spans="1:9">
      <c r="A1106" s="17">
        <v>44992</v>
      </c>
      <c r="B1106" t="s">
        <v>262</v>
      </c>
      <c r="C1106" t="s">
        <v>235</v>
      </c>
      <c r="D1106" t="s">
        <v>920</v>
      </c>
      <c r="E1106">
        <v>67</v>
      </c>
      <c r="F1106" t="s">
        <v>923</v>
      </c>
      <c r="G1106" t="s">
        <v>737</v>
      </c>
      <c r="H1106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1106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1107" spans="1:9">
      <c r="A1107" s="17">
        <v>44992</v>
      </c>
      <c r="B1107" t="s">
        <v>144</v>
      </c>
      <c r="C1107" t="s">
        <v>172</v>
      </c>
      <c r="D1107" t="s">
        <v>960</v>
      </c>
      <c r="E1107">
        <v>63</v>
      </c>
      <c r="F1107" t="s">
        <v>1049</v>
      </c>
      <c r="G1107" t="s">
        <v>714</v>
      </c>
      <c r="H1107">
        <f>IF(VLOOKUP(Results_Updated[[#This Row],[Away_Team]],Teams_ESPN__2[[Team_Name]:[ABBR]],2,FALSE)=Results_Updated[[#This Row],[Team1]],Results_Updated[[#This Row],[Team1_Score]],Results_Updated[[#This Row],[Team2_Score]])</f>
        <v>63</v>
      </c>
      <c r="I1107" t="str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1108" spans="1:9">
      <c r="A1108" s="17">
        <v>44992</v>
      </c>
      <c r="B1108" t="s">
        <v>358</v>
      </c>
      <c r="C1108" t="s">
        <v>399</v>
      </c>
      <c r="D1108" t="s">
        <v>914</v>
      </c>
      <c r="E1108">
        <v>63</v>
      </c>
      <c r="F1108" t="s">
        <v>1037</v>
      </c>
      <c r="G1108" t="s">
        <v>750</v>
      </c>
      <c r="H1108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1108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1109" spans="1:9">
      <c r="A1109" s="17">
        <v>44992</v>
      </c>
      <c r="B1109" t="s">
        <v>265</v>
      </c>
      <c r="C1109" t="s">
        <v>125</v>
      </c>
      <c r="D1109" t="s">
        <v>787</v>
      </c>
      <c r="E1109">
        <v>67</v>
      </c>
      <c r="F1109" t="s">
        <v>1022</v>
      </c>
      <c r="G1109" t="s">
        <v>725</v>
      </c>
      <c r="H1109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1109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1110" spans="1:9">
      <c r="A1110" s="17">
        <v>44992</v>
      </c>
      <c r="B1110" t="s">
        <v>429</v>
      </c>
      <c r="C1110" t="s">
        <v>241</v>
      </c>
      <c r="D1110" t="s">
        <v>853</v>
      </c>
      <c r="E1110">
        <v>70</v>
      </c>
      <c r="F1110" t="s">
        <v>858</v>
      </c>
      <c r="G1110" t="s">
        <v>916</v>
      </c>
      <c r="H1110">
        <f>IF(VLOOKUP(Results_Updated[[#This Row],[Away_Team]],Teams_ESPN__2[[Team_Name]:[ABBR]],2,FALSE)=Results_Updated[[#This Row],[Team1]],Results_Updated[[#This Row],[Team1_Score]],Results_Updated[[#This Row],[Team2_Score]])</f>
        <v>70</v>
      </c>
      <c r="I1110" t="str">
        <f>IF(VLOOKUP(Results_Updated[[#This Row],[Home_Team]],Teams_ESPN__2[[Team_Name]:[ABBR]],2,FALSE)=Results_Updated[[#This Row],[Team2]],Results_Updated[[#This Row],[Team2_Score]],Results_Updated[[#This Row],[Team1_Score]])</f>
        <v>52</v>
      </c>
    </row>
    <row r="1111" spans="1:9">
      <c r="A1111" s="17">
        <v>44992</v>
      </c>
      <c r="B1111" t="s">
        <v>84</v>
      </c>
      <c r="C1111" t="s">
        <v>204</v>
      </c>
      <c r="D1111" t="s">
        <v>822</v>
      </c>
      <c r="E1111">
        <v>83</v>
      </c>
      <c r="F1111" t="s">
        <v>831</v>
      </c>
      <c r="G1111" t="s">
        <v>830</v>
      </c>
      <c r="H1111">
        <f>IF(VLOOKUP(Results_Updated[[#This Row],[Away_Team]],Teams_ESPN__2[[Team_Name]:[ABBR]],2,FALSE)=Results_Updated[[#This Row],[Team1]],Results_Updated[[#This Row],[Team1_Score]],Results_Updated[[#This Row],[Team2_Score]])</f>
        <v>83</v>
      </c>
      <c r="I1111" t="str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1112" spans="1:9">
      <c r="A1112" s="17">
        <v>44992</v>
      </c>
      <c r="B1112" t="s">
        <v>106</v>
      </c>
      <c r="C1112" t="s">
        <v>105</v>
      </c>
      <c r="D1112" t="s">
        <v>1007</v>
      </c>
      <c r="E1112">
        <v>74</v>
      </c>
      <c r="F1112" t="s">
        <v>1027</v>
      </c>
      <c r="G1112" t="s">
        <v>740</v>
      </c>
      <c r="H1112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1112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1113" spans="1:9">
      <c r="A1113" s="17">
        <v>44992</v>
      </c>
      <c r="B1113" t="s">
        <v>117</v>
      </c>
      <c r="C1113" t="s">
        <v>211</v>
      </c>
      <c r="D1113" t="s">
        <v>784</v>
      </c>
      <c r="E1113">
        <v>74</v>
      </c>
      <c r="F1113" t="s">
        <v>1044</v>
      </c>
      <c r="G1113" t="s">
        <v>740</v>
      </c>
      <c r="H1113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1113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1114" spans="1:9">
      <c r="A1114" s="17">
        <v>44992</v>
      </c>
      <c r="B1114" t="s">
        <v>401</v>
      </c>
      <c r="C1114" t="s">
        <v>371</v>
      </c>
      <c r="D1114" t="s">
        <v>958</v>
      </c>
      <c r="E1114">
        <v>92</v>
      </c>
      <c r="F1114" t="s">
        <v>944</v>
      </c>
      <c r="G1114" t="s">
        <v>750</v>
      </c>
      <c r="H1114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1114">
        <f>IF(VLOOKUP(Results_Updated[[#This Row],[Home_Team]],Teams_ESPN__2[[Team_Name]:[ABBR]],2,FALSE)=Results_Updated[[#This Row],[Team2]],Results_Updated[[#This Row],[Team2_Score]],Results_Updated[[#This Row],[Team1_Score]])</f>
        <v>92</v>
      </c>
    </row>
    <row r="1115" spans="1:9">
      <c r="A1115" s="17">
        <v>44992</v>
      </c>
      <c r="B1115" t="s">
        <v>216</v>
      </c>
      <c r="C1115" t="s">
        <v>213</v>
      </c>
      <c r="D1115" t="s">
        <v>983</v>
      </c>
      <c r="E1115">
        <v>51</v>
      </c>
      <c r="F1115" t="s">
        <v>1041</v>
      </c>
      <c r="G1115" t="s">
        <v>1103</v>
      </c>
      <c r="H1115" t="str">
        <f>IF(VLOOKUP(Results_Updated[[#This Row],[Away_Team]],Teams_ESPN__2[[Team_Name]:[ABBR]],2,FALSE)=Results_Updated[[#This Row],[Team1]],Results_Updated[[#This Row],[Team1_Score]],Results_Updated[[#This Row],[Team2_Score]])</f>
        <v>47</v>
      </c>
      <c r="I1115">
        <f>IF(VLOOKUP(Results_Updated[[#This Row],[Home_Team]],Teams_ESPN__2[[Team_Name]:[ABBR]],2,FALSE)=Results_Updated[[#This Row],[Team2]],Results_Updated[[#This Row],[Team2_Score]],Results_Updated[[#This Row],[Team1_Score]])</f>
        <v>51</v>
      </c>
    </row>
    <row r="1116" spans="1:9">
      <c r="A1116" s="17">
        <v>44992</v>
      </c>
      <c r="B1116" t="s">
        <v>249</v>
      </c>
      <c r="C1116" t="s">
        <v>245</v>
      </c>
      <c r="D1116" t="s">
        <v>1062</v>
      </c>
      <c r="E1116">
        <v>61</v>
      </c>
      <c r="F1116" t="s">
        <v>868</v>
      </c>
      <c r="G1116" t="s">
        <v>911</v>
      </c>
      <c r="H1116">
        <f>IF(VLOOKUP(Results_Updated[[#This Row],[Away_Team]],Teams_ESPN__2[[Team_Name]:[ABBR]],2,FALSE)=Results_Updated[[#This Row],[Team1]],Results_Updated[[#This Row],[Team1_Score]],Results_Updated[[#This Row],[Team2_Score]])</f>
        <v>61</v>
      </c>
      <c r="I1116" t="str">
        <f>IF(VLOOKUP(Results_Updated[[#This Row],[Home_Team]],Teams_ESPN__2[[Team_Name]:[ABBR]],2,FALSE)=Results_Updated[[#This Row],[Team2]],Results_Updated[[#This Row],[Team2_Score]],Results_Updated[[#This Row],[Team1_Score]])</f>
        <v>50</v>
      </c>
    </row>
    <row r="1117" spans="1:9">
      <c r="A1117" s="17">
        <v>44992</v>
      </c>
      <c r="B1117" t="s">
        <v>202</v>
      </c>
      <c r="C1117" t="s">
        <v>203</v>
      </c>
      <c r="D1117" t="s">
        <v>833</v>
      </c>
      <c r="E1117">
        <v>60</v>
      </c>
      <c r="F1117" t="s">
        <v>821</v>
      </c>
      <c r="G1117" t="s">
        <v>750</v>
      </c>
      <c r="H1117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1117">
        <f>IF(VLOOKUP(Results_Updated[[#This Row],[Home_Team]],Teams_ESPN__2[[Team_Name]:[ABBR]],2,FALSE)=Results_Updated[[#This Row],[Team2]],Results_Updated[[#This Row],[Team2_Score]],Results_Updated[[#This Row],[Team1_Score]])</f>
        <v>60</v>
      </c>
    </row>
    <row r="1118" spans="1:9">
      <c r="A1118" s="17">
        <v>44992</v>
      </c>
      <c r="B1118" t="s">
        <v>145</v>
      </c>
      <c r="C1118" t="s">
        <v>147</v>
      </c>
      <c r="D1118" t="s">
        <v>1016</v>
      </c>
      <c r="E1118">
        <v>88</v>
      </c>
      <c r="F1118" t="s">
        <v>1040</v>
      </c>
      <c r="G1118" t="s">
        <v>708</v>
      </c>
      <c r="H1118">
        <f>IF(VLOOKUP(Results_Updated[[#This Row],[Away_Team]],Teams_ESPN__2[[Team_Name]:[ABBR]],2,FALSE)=Results_Updated[[#This Row],[Team1]],Results_Updated[[#This Row],[Team1_Score]],Results_Updated[[#This Row],[Team2_Score]])</f>
        <v>88</v>
      </c>
      <c r="I1118" t="str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1119" spans="1:9">
      <c r="A1119" s="17">
        <v>44992</v>
      </c>
      <c r="B1119" t="s">
        <v>200</v>
      </c>
      <c r="C1119" t="s">
        <v>335</v>
      </c>
      <c r="D1119" t="s">
        <v>957</v>
      </c>
      <c r="E1119">
        <v>80</v>
      </c>
      <c r="F1119" t="s">
        <v>889</v>
      </c>
      <c r="G1119" t="s">
        <v>746</v>
      </c>
      <c r="H1119" t="str">
        <f>IF(VLOOKUP(Results_Updated[[#This Row],[Away_Team]],Teams_ESPN__2[[Team_Name]:[ABBR]],2,FALSE)=Results_Updated[[#This Row],[Team1]],Results_Updated[[#This Row],[Team1_Score]],Results_Updated[[#This Row],[Team2_Score]])</f>
        <v>76</v>
      </c>
      <c r="I1119" t="str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1120" spans="1:9">
      <c r="A1120" s="17">
        <v>44993</v>
      </c>
      <c r="B1120" t="s">
        <v>71</v>
      </c>
      <c r="C1120" t="s">
        <v>272</v>
      </c>
      <c r="D1120" t="s">
        <v>873</v>
      </c>
      <c r="E1120">
        <v>65</v>
      </c>
      <c r="F1120" t="s">
        <v>849</v>
      </c>
      <c r="G1120" t="s">
        <v>789</v>
      </c>
      <c r="H1120" t="str">
        <f>IF(VLOOKUP(Results_Updated[[#This Row],[Away_Team]],Teams_ESPN__2[[Team_Name]:[ABBR]],2,FALSE)=Results_Updated[[#This Row],[Team1]],Results_Updated[[#This Row],[Team1_Score]],Results_Updated[[#This Row],[Team2_Score]])</f>
        <v>54</v>
      </c>
      <c r="I1120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1121" spans="1:9">
      <c r="A1121" s="17">
        <v>44993</v>
      </c>
      <c r="B1121" t="s">
        <v>311</v>
      </c>
      <c r="C1121" t="s">
        <v>290</v>
      </c>
      <c r="D1121" t="s">
        <v>748</v>
      </c>
      <c r="E1121">
        <v>77</v>
      </c>
      <c r="F1121" t="s">
        <v>745</v>
      </c>
      <c r="G1121" t="s">
        <v>805</v>
      </c>
      <c r="H1121">
        <f>IF(VLOOKUP(Results_Updated[[#This Row],[Away_Team]],Teams_ESPN__2[[Team_Name]:[ABBR]],2,FALSE)=Results_Updated[[#This Row],[Team1]],Results_Updated[[#This Row],[Team1_Score]],Results_Updated[[#This Row],[Team2_Score]])</f>
        <v>77</v>
      </c>
      <c r="I1121" t="str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1122" spans="1:9">
      <c r="A1122" s="17">
        <v>44993</v>
      </c>
      <c r="B1122" t="s">
        <v>134</v>
      </c>
      <c r="C1122" t="s">
        <v>73</v>
      </c>
      <c r="D1122" t="s">
        <v>798</v>
      </c>
      <c r="E1122">
        <v>67</v>
      </c>
      <c r="F1122" t="s">
        <v>795</v>
      </c>
      <c r="G1122" t="s">
        <v>764</v>
      </c>
      <c r="H1122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1122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1123" spans="1:9">
      <c r="A1123" s="17">
        <v>44993</v>
      </c>
      <c r="B1123" t="s">
        <v>320</v>
      </c>
      <c r="C1123" t="s">
        <v>323</v>
      </c>
      <c r="D1123" t="s">
        <v>1014</v>
      </c>
      <c r="E1123">
        <v>62</v>
      </c>
      <c r="F1123" t="s">
        <v>1063</v>
      </c>
      <c r="G1123" t="s">
        <v>703</v>
      </c>
      <c r="H1123" t="str">
        <f>IF(VLOOKUP(Results_Updated[[#This Row],[Away_Team]],Teams_ESPN__2[[Team_Name]:[ABBR]],2,FALSE)=Results_Updated[[#This Row],[Team1]],Results_Updated[[#This Row],[Team1_Score]],Results_Updated[[#This Row],[Team2_Score]])</f>
        <v>57</v>
      </c>
      <c r="I1123">
        <f>IF(VLOOKUP(Results_Updated[[#This Row],[Home_Team]],Teams_ESPN__2[[Team_Name]:[ABBR]],2,FALSE)=Results_Updated[[#This Row],[Team2]],Results_Updated[[#This Row],[Team2_Score]],Results_Updated[[#This Row],[Team1_Score]])</f>
        <v>62</v>
      </c>
    </row>
    <row r="1124" spans="1:9">
      <c r="A1124" s="17">
        <v>44993</v>
      </c>
      <c r="B1124" t="s">
        <v>289</v>
      </c>
      <c r="C1124" t="s">
        <v>17</v>
      </c>
      <c r="D1124" t="s">
        <v>1005</v>
      </c>
      <c r="E1124">
        <v>89</v>
      </c>
      <c r="F1124" t="s">
        <v>744</v>
      </c>
      <c r="G1124" t="s">
        <v>839</v>
      </c>
      <c r="H1124" t="str">
        <f>IF(VLOOKUP(Results_Updated[[#This Row],[Away_Team]],Teams_ESPN__2[[Team_Name]:[ABBR]],2,FALSE)=Results_Updated[[#This Row],[Team1]],Results_Updated[[#This Row],[Team1_Score]],Results_Updated[[#This Row],[Team2_Score]])</f>
        <v>81</v>
      </c>
      <c r="I1124">
        <f>IF(VLOOKUP(Results_Updated[[#This Row],[Home_Team]],Teams_ESPN__2[[Team_Name]:[ABBR]],2,FALSE)=Results_Updated[[#This Row],[Team2]],Results_Updated[[#This Row],[Team2_Score]],Results_Updated[[#This Row],[Team1_Score]])</f>
        <v>89</v>
      </c>
    </row>
    <row r="1125" spans="1:9">
      <c r="A1125" s="17">
        <v>44993</v>
      </c>
      <c r="B1125" t="s">
        <v>417</v>
      </c>
      <c r="C1125" t="s">
        <v>155</v>
      </c>
      <c r="D1125" t="s">
        <v>817</v>
      </c>
      <c r="E1125">
        <v>87</v>
      </c>
      <c r="F1125" t="s">
        <v>818</v>
      </c>
      <c r="G1125" t="s">
        <v>782</v>
      </c>
      <c r="H1125" t="str">
        <f>IF(VLOOKUP(Results_Updated[[#This Row],[Away_Team]],Teams_ESPN__2[[Team_Name]:[ABBR]],2,FALSE)=Results_Updated[[#This Row],[Team1]],Results_Updated[[#This Row],[Team1_Score]],Results_Updated[[#This Row],[Team2_Score]])</f>
        <v>72</v>
      </c>
      <c r="I1125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1126" spans="1:9">
      <c r="A1126" s="17">
        <v>44993</v>
      </c>
      <c r="B1126" t="s">
        <v>260</v>
      </c>
      <c r="C1126" t="s">
        <v>178</v>
      </c>
      <c r="D1126" t="s">
        <v>842</v>
      </c>
      <c r="E1126">
        <v>74</v>
      </c>
      <c r="F1126" t="s">
        <v>886</v>
      </c>
      <c r="G1126" t="s">
        <v>708</v>
      </c>
      <c r="H1126">
        <f>IF(VLOOKUP(Results_Updated[[#This Row],[Away_Team]],Teams_ESPN__2[[Team_Name]:[ABBR]],2,FALSE)=Results_Updated[[#This Row],[Team1]],Results_Updated[[#This Row],[Team1_Score]],Results_Updated[[#This Row],[Team2_Score]])</f>
        <v>74</v>
      </c>
      <c r="I1126" t="str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1127" spans="1:9">
      <c r="A1127" s="17">
        <v>44993</v>
      </c>
      <c r="B1127" t="s">
        <v>219</v>
      </c>
      <c r="C1127" t="s">
        <v>341</v>
      </c>
      <c r="D1127" t="s">
        <v>907</v>
      </c>
      <c r="E1127">
        <v>76</v>
      </c>
      <c r="F1127" t="s">
        <v>699</v>
      </c>
      <c r="G1127" t="s">
        <v>697</v>
      </c>
      <c r="H1127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1127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1128" spans="1:9">
      <c r="A1128" s="17">
        <v>44993</v>
      </c>
      <c r="B1128" t="s">
        <v>210</v>
      </c>
      <c r="C1128" t="s">
        <v>133</v>
      </c>
      <c r="D1128" t="s">
        <v>133</v>
      </c>
      <c r="E1128">
        <v>78</v>
      </c>
      <c r="F1128" t="s">
        <v>1080</v>
      </c>
      <c r="G1128" t="s">
        <v>740</v>
      </c>
      <c r="H1128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1128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1129" spans="1:9">
      <c r="A1129" s="17">
        <v>44993</v>
      </c>
      <c r="B1129" t="s">
        <v>105</v>
      </c>
      <c r="C1129" t="s">
        <v>180</v>
      </c>
      <c r="D1129" t="s">
        <v>1006</v>
      </c>
      <c r="E1129">
        <v>75</v>
      </c>
      <c r="F1129" t="s">
        <v>1007</v>
      </c>
      <c r="G1129" t="s">
        <v>830</v>
      </c>
      <c r="H1129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1129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1130" spans="1:9">
      <c r="A1130" s="17">
        <v>44993</v>
      </c>
      <c r="B1130" t="s">
        <v>318</v>
      </c>
      <c r="C1130" t="s">
        <v>319</v>
      </c>
      <c r="D1130" t="s">
        <v>850</v>
      </c>
      <c r="E1130">
        <v>87</v>
      </c>
      <c r="F1130" t="s">
        <v>1012</v>
      </c>
      <c r="G1130" t="s">
        <v>746</v>
      </c>
      <c r="H1130">
        <f>IF(VLOOKUP(Results_Updated[[#This Row],[Away_Team]],Teams_ESPN__2[[Team_Name]:[ABBR]],2,FALSE)=Results_Updated[[#This Row],[Team1]],Results_Updated[[#This Row],[Team1_Score]],Results_Updated[[#This Row],[Team2_Score]])</f>
        <v>87</v>
      </c>
      <c r="I1130" t="str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1131" spans="1:9">
      <c r="A1131" s="17">
        <v>44993</v>
      </c>
      <c r="B1131" t="s">
        <v>256</v>
      </c>
      <c r="C1131" t="s">
        <v>259</v>
      </c>
      <c r="D1131" t="s">
        <v>998</v>
      </c>
      <c r="E1131">
        <v>69</v>
      </c>
      <c r="F1131" t="s">
        <v>999</v>
      </c>
      <c r="G1131" t="s">
        <v>916</v>
      </c>
      <c r="H1131" t="str">
        <f>IF(VLOOKUP(Results_Updated[[#This Row],[Away_Team]],Teams_ESPN__2[[Team_Name]:[ABBR]],2,FALSE)=Results_Updated[[#This Row],[Team1]],Results_Updated[[#This Row],[Team1_Score]],Results_Updated[[#This Row],[Team2_Score]])</f>
        <v>52</v>
      </c>
      <c r="I1131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1132" spans="1:9">
      <c r="A1132" s="17">
        <v>44993</v>
      </c>
      <c r="B1132" t="s">
        <v>266</v>
      </c>
      <c r="C1132" t="s">
        <v>46</v>
      </c>
      <c r="D1132" t="s">
        <v>899</v>
      </c>
      <c r="E1132">
        <v>66</v>
      </c>
      <c r="F1132" t="s">
        <v>781</v>
      </c>
      <c r="G1132" t="s">
        <v>764</v>
      </c>
      <c r="H1132">
        <f>IF(VLOOKUP(Results_Updated[[#This Row],[Away_Team]],Teams_ESPN__2[[Team_Name]:[ABBR]],2,FALSE)=Results_Updated[[#This Row],[Team1]],Results_Updated[[#This Row],[Team1_Score]],Results_Updated[[#This Row],[Team2_Score]])</f>
        <v>66</v>
      </c>
      <c r="I1132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1133" spans="1:9">
      <c r="A1133" s="17">
        <v>44993</v>
      </c>
      <c r="B1133" t="s">
        <v>52</v>
      </c>
      <c r="C1133" t="s">
        <v>50</v>
      </c>
      <c r="D1133" t="s">
        <v>812</v>
      </c>
      <c r="E1133">
        <v>91</v>
      </c>
      <c r="F1133" t="s">
        <v>813</v>
      </c>
      <c r="G1133" t="s">
        <v>803</v>
      </c>
      <c r="H1133" t="str">
        <f>IF(VLOOKUP(Results_Updated[[#This Row],[Away_Team]],Teams_ESPN__2[[Team_Name]:[ABBR]],2,FALSE)=Results_Updated[[#This Row],[Team1]],Results_Updated[[#This Row],[Team1_Score]],Results_Updated[[#This Row],[Team2_Score]])</f>
        <v>55</v>
      </c>
      <c r="I1133">
        <f>IF(VLOOKUP(Results_Updated[[#This Row],[Home_Team]],Teams_ESPN__2[[Team_Name]:[ABBR]],2,FALSE)=Results_Updated[[#This Row],[Team2]],Results_Updated[[#This Row],[Team2_Score]],Results_Updated[[#This Row],[Team1_Score]])</f>
        <v>91</v>
      </c>
    </row>
    <row r="1134" spans="1:9">
      <c r="A1134" s="17">
        <v>44993</v>
      </c>
      <c r="B1134" t="s">
        <v>197</v>
      </c>
      <c r="C1134" t="s">
        <v>160</v>
      </c>
      <c r="D1134" t="s">
        <v>1043</v>
      </c>
      <c r="E1134">
        <v>73</v>
      </c>
      <c r="F1134" t="s">
        <v>197</v>
      </c>
      <c r="G1134" t="s">
        <v>743</v>
      </c>
      <c r="H1134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1134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1135" spans="1:9">
      <c r="A1135" s="17">
        <v>44993</v>
      </c>
      <c r="B1135" t="s">
        <v>268</v>
      </c>
      <c r="C1135" t="s">
        <v>315</v>
      </c>
      <c r="D1135" t="s">
        <v>847</v>
      </c>
      <c r="E1135">
        <v>65</v>
      </c>
      <c r="F1135" t="s">
        <v>871</v>
      </c>
      <c r="G1135" t="s">
        <v>703</v>
      </c>
      <c r="H1135">
        <f>IF(VLOOKUP(Results_Updated[[#This Row],[Away_Team]],Teams_ESPN__2[[Team_Name]:[ABBR]],2,FALSE)=Results_Updated[[#This Row],[Team1]],Results_Updated[[#This Row],[Team1_Score]],Results_Updated[[#This Row],[Team2_Score]])</f>
        <v>65</v>
      </c>
      <c r="I1135" t="str">
        <f>IF(VLOOKUP(Results_Updated[[#This Row],[Home_Team]],Teams_ESPN__2[[Team_Name]:[ABBR]],2,FALSE)=Results_Updated[[#This Row],[Team2]],Results_Updated[[#This Row],[Team2_Score]],Results_Updated[[#This Row],[Team1_Score]])</f>
        <v>57</v>
      </c>
    </row>
    <row r="1136" spans="1:9">
      <c r="A1136" s="17">
        <v>44993</v>
      </c>
      <c r="B1136" t="s">
        <v>271</v>
      </c>
      <c r="C1136" t="s">
        <v>39</v>
      </c>
      <c r="D1136" t="s">
        <v>713</v>
      </c>
      <c r="E1136">
        <v>67</v>
      </c>
      <c r="F1136" t="s">
        <v>793</v>
      </c>
      <c r="G1136" t="s">
        <v>714</v>
      </c>
      <c r="H1136">
        <f>IF(VLOOKUP(Results_Updated[[#This Row],[Away_Team]],Teams_ESPN__2[[Team_Name]:[ABBR]],2,FALSE)=Results_Updated[[#This Row],[Team1]],Results_Updated[[#This Row],[Team1_Score]],Results_Updated[[#This Row],[Team2_Score]])</f>
        <v>67</v>
      </c>
      <c r="I1136" t="str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1137" spans="1:9">
      <c r="A1137" s="17">
        <v>44993</v>
      </c>
      <c r="B1137" t="s">
        <v>250</v>
      </c>
      <c r="C1137" t="s">
        <v>420</v>
      </c>
      <c r="D1137" t="s">
        <v>855</v>
      </c>
      <c r="E1137">
        <v>74</v>
      </c>
      <c r="F1137" t="s">
        <v>866</v>
      </c>
      <c r="G1137" t="s">
        <v>789</v>
      </c>
      <c r="H1137" t="str">
        <f>IF(VLOOKUP(Results_Updated[[#This Row],[Away_Team]],Teams_ESPN__2[[Team_Name]:[ABBR]],2,FALSE)=Results_Updated[[#This Row],[Team1]],Results_Updated[[#This Row],[Team1_Score]],Results_Updated[[#This Row],[Team2_Score]])</f>
        <v>54</v>
      </c>
      <c r="I1137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1138" spans="1:9">
      <c r="A1138" s="17">
        <v>44993</v>
      </c>
      <c r="B1138" t="s">
        <v>305</v>
      </c>
      <c r="C1138" t="s">
        <v>124</v>
      </c>
      <c r="D1138" t="s">
        <v>826</v>
      </c>
      <c r="E1138">
        <v>78</v>
      </c>
      <c r="F1138" t="s">
        <v>696</v>
      </c>
      <c r="G1138" t="s">
        <v>772</v>
      </c>
      <c r="H1138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1138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1139" spans="1:9">
      <c r="A1139" s="17">
        <v>44993</v>
      </c>
      <c r="B1139" t="s">
        <v>340</v>
      </c>
      <c r="C1139" t="s">
        <v>104</v>
      </c>
      <c r="D1139" t="s">
        <v>806</v>
      </c>
      <c r="E1139">
        <v>85</v>
      </c>
      <c r="F1139" t="s">
        <v>747</v>
      </c>
      <c r="G1139" t="s">
        <v>714</v>
      </c>
      <c r="H1139" t="str">
        <f>IF(VLOOKUP(Results_Updated[[#This Row],[Away_Team]],Teams_ESPN__2[[Team_Name]:[ABBR]],2,FALSE)=Results_Updated[[#This Row],[Team1]],Results_Updated[[#This Row],[Team1_Score]],Results_Updated[[#This Row],[Team2_Score]])</f>
        <v>61</v>
      </c>
      <c r="I1139">
        <f>IF(VLOOKUP(Results_Updated[[#This Row],[Home_Team]],Teams_ESPN__2[[Team_Name]:[ABBR]],2,FALSE)=Results_Updated[[#This Row],[Team2]],Results_Updated[[#This Row],[Team2_Score]],Results_Updated[[#This Row],[Team1_Score]])</f>
        <v>85</v>
      </c>
    </row>
    <row r="1140" spans="1:9">
      <c r="A1140" s="17">
        <v>44993</v>
      </c>
      <c r="B1140" t="s">
        <v>74</v>
      </c>
      <c r="C1140" t="s">
        <v>392</v>
      </c>
      <c r="D1140" t="s">
        <v>794</v>
      </c>
      <c r="E1140">
        <v>87</v>
      </c>
      <c r="F1140" t="s">
        <v>828</v>
      </c>
      <c r="G1140" t="s">
        <v>746</v>
      </c>
      <c r="H1140" t="str">
        <f>IF(VLOOKUP(Results_Updated[[#This Row],[Away_Team]],Teams_ESPN__2[[Team_Name]:[ABBR]],2,FALSE)=Results_Updated[[#This Row],[Team1]],Results_Updated[[#This Row],[Team1_Score]],Results_Updated[[#This Row],[Team2_Score]])</f>
        <v>76</v>
      </c>
      <c r="I1140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1141" spans="1:9">
      <c r="A1141" s="17">
        <v>44993</v>
      </c>
      <c r="B1141" t="s">
        <v>153</v>
      </c>
      <c r="C1141" t="s">
        <v>424</v>
      </c>
      <c r="D1141" t="s">
        <v>967</v>
      </c>
      <c r="E1141">
        <v>79</v>
      </c>
      <c r="F1141" t="s">
        <v>925</v>
      </c>
      <c r="G1141" t="s">
        <v>714</v>
      </c>
      <c r="H1141" t="str">
        <f>IF(VLOOKUP(Results_Updated[[#This Row],[Away_Team]],Teams_ESPN__2[[Team_Name]:[ABBR]],2,FALSE)=Results_Updated[[#This Row],[Team1]],Results_Updated[[#This Row],[Team1_Score]],Results_Updated[[#This Row],[Team2_Score]])</f>
        <v>61</v>
      </c>
      <c r="I1141">
        <f>IF(VLOOKUP(Results_Updated[[#This Row],[Home_Team]],Teams_ESPN__2[[Team_Name]:[ABBR]],2,FALSE)=Results_Updated[[#This Row],[Team2]],Results_Updated[[#This Row],[Team2_Score]],Results_Updated[[#This Row],[Team1_Score]])</f>
        <v>79</v>
      </c>
    </row>
    <row r="1142" spans="1:9">
      <c r="A1142" s="17">
        <v>44993</v>
      </c>
      <c r="B1142" t="s">
        <v>273</v>
      </c>
      <c r="C1142" t="s">
        <v>322</v>
      </c>
      <c r="D1142" t="s">
        <v>760</v>
      </c>
      <c r="E1142">
        <v>81</v>
      </c>
      <c r="F1142" t="s">
        <v>874</v>
      </c>
      <c r="G1142" t="s">
        <v>740</v>
      </c>
      <c r="H1142">
        <f>IF(VLOOKUP(Results_Updated[[#This Row],[Away_Team]],Teams_ESPN__2[[Team_Name]:[ABBR]],2,FALSE)=Results_Updated[[#This Row],[Team1]],Results_Updated[[#This Row],[Team1_Score]],Results_Updated[[#This Row],[Team2_Score]])</f>
        <v>81</v>
      </c>
      <c r="I1142" t="str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1143" spans="1:9">
      <c r="A1143" s="17">
        <v>44993</v>
      </c>
      <c r="B1143" t="s">
        <v>267</v>
      </c>
      <c r="C1143" t="s">
        <v>390</v>
      </c>
      <c r="D1143" t="s">
        <v>780</v>
      </c>
      <c r="E1143">
        <v>80</v>
      </c>
      <c r="F1143" t="s">
        <v>844</v>
      </c>
      <c r="G1143" t="s">
        <v>734</v>
      </c>
      <c r="H1143" t="str">
        <f>IF(VLOOKUP(Results_Updated[[#This Row],[Away_Team]],Teams_ESPN__2[[Team_Name]:[ABBR]],2,FALSE)=Results_Updated[[#This Row],[Team1]],Results_Updated[[#This Row],[Team1_Score]],Results_Updated[[#This Row],[Team2_Score]])</f>
        <v>48</v>
      </c>
      <c r="I1143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1144" spans="1:9">
      <c r="A1144" s="17">
        <v>44993</v>
      </c>
      <c r="B1144" t="s">
        <v>55</v>
      </c>
      <c r="C1144" t="s">
        <v>56</v>
      </c>
      <c r="D1144" t="s">
        <v>810</v>
      </c>
      <c r="E1144">
        <v>89</v>
      </c>
      <c r="F1144" t="s">
        <v>809</v>
      </c>
      <c r="G1144" t="s">
        <v>720</v>
      </c>
      <c r="H1144" t="str">
        <f>IF(VLOOKUP(Results_Updated[[#This Row],[Away_Team]],Teams_ESPN__2[[Team_Name]:[ABBR]],2,FALSE)=Results_Updated[[#This Row],[Team1]],Results_Updated[[#This Row],[Team1_Score]],Results_Updated[[#This Row],[Team2_Score]])</f>
        <v>59</v>
      </c>
      <c r="I1144">
        <f>IF(VLOOKUP(Results_Updated[[#This Row],[Home_Team]],Teams_ESPN__2[[Team_Name]:[ABBR]],2,FALSE)=Results_Updated[[#This Row],[Team2]],Results_Updated[[#This Row],[Team2_Score]],Results_Updated[[#This Row],[Team1_Score]])</f>
        <v>89</v>
      </c>
    </row>
    <row r="1145" spans="1:9">
      <c r="A1145" s="17">
        <v>44993</v>
      </c>
      <c r="B1145" t="s">
        <v>43</v>
      </c>
      <c r="C1145" t="s">
        <v>301</v>
      </c>
      <c r="D1145" t="s">
        <v>43</v>
      </c>
      <c r="E1145">
        <v>72</v>
      </c>
      <c r="F1145" t="s">
        <v>757</v>
      </c>
      <c r="G1145" t="s">
        <v>743</v>
      </c>
      <c r="H1145">
        <f>IF(VLOOKUP(Results_Updated[[#This Row],[Away_Team]],Teams_ESPN__2[[Team_Name]:[ABBR]],2,FALSE)=Results_Updated[[#This Row],[Team1]],Results_Updated[[#This Row],[Team1_Score]],Results_Updated[[#This Row],[Team2_Score]])</f>
        <v>72</v>
      </c>
      <c r="I1145" t="str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1146" spans="1:9">
      <c r="A1146" s="17">
        <v>44993</v>
      </c>
      <c r="B1146" t="s">
        <v>102</v>
      </c>
      <c r="C1146" t="s">
        <v>65</v>
      </c>
      <c r="D1146" t="s">
        <v>966</v>
      </c>
      <c r="E1146">
        <v>81</v>
      </c>
      <c r="F1146" t="s">
        <v>1025</v>
      </c>
      <c r="G1146" t="s">
        <v>746</v>
      </c>
      <c r="H1146">
        <f>IF(VLOOKUP(Results_Updated[[#This Row],[Away_Team]],Teams_ESPN__2[[Team_Name]:[ABBR]],2,FALSE)=Results_Updated[[#This Row],[Team1]],Results_Updated[[#This Row],[Team1_Score]],Results_Updated[[#This Row],[Team2_Score]])</f>
        <v>81</v>
      </c>
      <c r="I1146" t="str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1147" spans="1:9">
      <c r="A1147" s="17">
        <v>44993</v>
      </c>
      <c r="B1147" t="s">
        <v>233</v>
      </c>
      <c r="C1147" t="s">
        <v>317</v>
      </c>
      <c r="D1147" t="s">
        <v>962</v>
      </c>
      <c r="E1147">
        <v>78</v>
      </c>
      <c r="F1147" t="s">
        <v>791</v>
      </c>
      <c r="G1147" t="s">
        <v>769</v>
      </c>
      <c r="H1147">
        <f>IF(VLOOKUP(Results_Updated[[#This Row],[Away_Team]],Teams_ESPN__2[[Team_Name]:[ABBR]],2,FALSE)=Results_Updated[[#This Row],[Team1]],Results_Updated[[#This Row],[Team1_Score]],Results_Updated[[#This Row],[Team2_Score]])</f>
        <v>78</v>
      </c>
      <c r="I1147" t="str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1148" spans="1:9">
      <c r="A1148" s="17">
        <v>44993</v>
      </c>
      <c r="B1148" t="s">
        <v>218</v>
      </c>
      <c r="C1148" t="s">
        <v>179</v>
      </c>
      <c r="D1148" t="s">
        <v>885</v>
      </c>
      <c r="E1148">
        <v>73</v>
      </c>
      <c r="F1148" t="s">
        <v>1042</v>
      </c>
      <c r="G1148" t="s">
        <v>772</v>
      </c>
      <c r="H1148">
        <f>IF(VLOOKUP(Results_Updated[[#This Row],[Away_Team]],Teams_ESPN__2[[Team_Name]:[ABBR]],2,FALSE)=Results_Updated[[#This Row],[Team1]],Results_Updated[[#This Row],[Team1_Score]],Results_Updated[[#This Row],[Team2_Score]])</f>
        <v>73</v>
      </c>
      <c r="I1148" t="str">
        <f>IF(VLOOKUP(Results_Updated[[#This Row],[Home_Team]],Teams_ESPN__2[[Team_Name]:[ABBR]],2,FALSE)=Results_Updated[[#This Row],[Team2]],Results_Updated[[#This Row],[Team2_Score]],Results_Updated[[#This Row],[Team1_Score]])</f>
        <v>62</v>
      </c>
    </row>
    <row r="1149" spans="1:9">
      <c r="A1149" s="17">
        <v>44993</v>
      </c>
      <c r="B1149" t="s">
        <v>127</v>
      </c>
      <c r="C1149" t="s">
        <v>100</v>
      </c>
      <c r="D1149" t="s">
        <v>838</v>
      </c>
      <c r="E1149">
        <v>66</v>
      </c>
      <c r="F1149" t="s">
        <v>837</v>
      </c>
      <c r="G1149" t="s">
        <v>772</v>
      </c>
      <c r="H1149">
        <f>IF(VLOOKUP(Results_Updated[[#This Row],[Away_Team]],Teams_ESPN__2[[Team_Name]:[ABBR]],2,FALSE)=Results_Updated[[#This Row],[Team1]],Results_Updated[[#This Row],[Team1_Score]],Results_Updated[[#This Row],[Team2_Score]])</f>
        <v>66</v>
      </c>
      <c r="I1149" t="str">
        <f>IF(VLOOKUP(Results_Updated[[#This Row],[Home_Team]],Teams_ESPN__2[[Team_Name]:[ABBR]],2,FALSE)=Results_Updated[[#This Row],[Team2]],Results_Updated[[#This Row],[Team2_Score]],Results_Updated[[#This Row],[Team1_Score]])</f>
        <v>62</v>
      </c>
    </row>
    <row r="1150" spans="1:9">
      <c r="A1150" s="17">
        <v>44993</v>
      </c>
      <c r="B1150" t="s">
        <v>66</v>
      </c>
      <c r="C1150" t="s">
        <v>367</v>
      </c>
      <c r="D1150" t="s">
        <v>970</v>
      </c>
      <c r="E1150">
        <v>72</v>
      </c>
      <c r="F1150" t="s">
        <v>66</v>
      </c>
      <c r="G1150" t="s">
        <v>830</v>
      </c>
      <c r="H1150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1150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1151" spans="1:9">
      <c r="A1151" s="17">
        <v>44993</v>
      </c>
      <c r="B1151" t="s">
        <v>429</v>
      </c>
      <c r="C1151" t="s">
        <v>246</v>
      </c>
      <c r="D1151" t="s">
        <v>853</v>
      </c>
      <c r="E1151">
        <v>70</v>
      </c>
      <c r="F1151" t="s">
        <v>867</v>
      </c>
      <c r="G1151" t="s">
        <v>772</v>
      </c>
      <c r="H1151">
        <f>IF(VLOOKUP(Results_Updated[[#This Row],[Away_Team]],Teams_ESPN__2[[Team_Name]:[ABBR]],2,FALSE)=Results_Updated[[#This Row],[Team1]],Results_Updated[[#This Row],[Team1_Score]],Results_Updated[[#This Row],[Team2_Score]])</f>
        <v>70</v>
      </c>
      <c r="I1151" t="str">
        <f>IF(VLOOKUP(Results_Updated[[#This Row],[Home_Team]],Teams_ESPN__2[[Team_Name]:[ABBR]],2,FALSE)=Results_Updated[[#This Row],[Team2]],Results_Updated[[#This Row],[Team2_Score]],Results_Updated[[#This Row],[Team1_Score]])</f>
        <v>62</v>
      </c>
    </row>
    <row r="1152" spans="1:9">
      <c r="A1152" s="17">
        <v>44993</v>
      </c>
      <c r="B1152" t="s">
        <v>48</v>
      </c>
      <c r="C1152" t="s">
        <v>288</v>
      </c>
      <c r="D1152" t="s">
        <v>801</v>
      </c>
      <c r="E1152">
        <v>57</v>
      </c>
      <c r="F1152" t="s">
        <v>910</v>
      </c>
      <c r="G1152" t="s">
        <v>884</v>
      </c>
      <c r="H1152" t="str">
        <f>IF(VLOOKUP(Results_Updated[[#This Row],[Away_Team]],Teams_ESPN__2[[Team_Name]:[ABBR]],2,FALSE)=Results_Updated[[#This Row],[Team1]],Results_Updated[[#This Row],[Team1_Score]],Results_Updated[[#This Row],[Team2_Score]])</f>
        <v>49</v>
      </c>
      <c r="I1152">
        <f>IF(VLOOKUP(Results_Updated[[#This Row],[Home_Team]],Teams_ESPN__2[[Team_Name]:[ABBR]],2,FALSE)=Results_Updated[[#This Row],[Team2]],Results_Updated[[#This Row],[Team2_Score]],Results_Updated[[#This Row],[Team1_Score]])</f>
        <v>57</v>
      </c>
    </row>
    <row r="1153" spans="1:9">
      <c r="A1153" s="17">
        <v>44993</v>
      </c>
      <c r="B1153" t="s">
        <v>125</v>
      </c>
      <c r="C1153" t="s">
        <v>103</v>
      </c>
      <c r="D1153" t="s">
        <v>742</v>
      </c>
      <c r="E1153">
        <v>97</v>
      </c>
      <c r="F1153" t="s">
        <v>787</v>
      </c>
      <c r="G1153" t="s">
        <v>997</v>
      </c>
      <c r="H1153" t="str">
        <f>IF(VLOOKUP(Results_Updated[[#This Row],[Away_Team]],Teams_ESPN__2[[Team_Name]:[ABBR]],2,FALSE)=Results_Updated[[#This Row],[Team1]],Results_Updated[[#This Row],[Team1_Score]],Results_Updated[[#This Row],[Team2_Score]])</f>
        <v>77</v>
      </c>
      <c r="I1153">
        <f>IF(VLOOKUP(Results_Updated[[#This Row],[Home_Team]],Teams_ESPN__2[[Team_Name]:[ABBR]],2,FALSE)=Results_Updated[[#This Row],[Team2]],Results_Updated[[#This Row],[Team2_Score]],Results_Updated[[#This Row],[Team1_Score]])</f>
        <v>97</v>
      </c>
    </row>
    <row r="1154" spans="1:9">
      <c r="A1154" s="17">
        <v>44993</v>
      </c>
      <c r="B1154" t="s">
        <v>84</v>
      </c>
      <c r="C1154" t="s">
        <v>203</v>
      </c>
      <c r="D1154" t="s">
        <v>833</v>
      </c>
      <c r="E1154">
        <v>85</v>
      </c>
      <c r="F1154" t="s">
        <v>822</v>
      </c>
      <c r="G1154" t="s">
        <v>814</v>
      </c>
      <c r="H1154" t="str">
        <f>IF(VLOOKUP(Results_Updated[[#This Row],[Away_Team]],Teams_ESPN__2[[Team_Name]:[ABBR]],2,FALSE)=Results_Updated[[#This Row],[Team1]],Results_Updated[[#This Row],[Team1_Score]],Results_Updated[[#This Row],[Team2_Score]])</f>
        <v>78</v>
      </c>
      <c r="I1154">
        <f>IF(VLOOKUP(Results_Updated[[#This Row],[Home_Team]],Teams_ESPN__2[[Team_Name]:[ABBR]],2,FALSE)=Results_Updated[[#This Row],[Team2]],Results_Updated[[#This Row],[Team2_Score]],Results_Updated[[#This Row],[Team1_Score]])</f>
        <v>85</v>
      </c>
    </row>
    <row r="1155" spans="1:9">
      <c r="A1155" s="17">
        <v>44993</v>
      </c>
      <c r="B1155" t="s">
        <v>255</v>
      </c>
      <c r="C1155" t="s">
        <v>208</v>
      </c>
      <c r="D1155" t="s">
        <v>895</v>
      </c>
      <c r="E1155">
        <v>63</v>
      </c>
      <c r="F1155" t="s">
        <v>1051</v>
      </c>
      <c r="G1155" t="s">
        <v>703</v>
      </c>
      <c r="H1155" t="str">
        <f>IF(VLOOKUP(Results_Updated[[#This Row],[Away_Team]],Teams_ESPN__2[[Team_Name]:[ABBR]],2,FALSE)=Results_Updated[[#This Row],[Team1]],Results_Updated[[#This Row],[Team1_Score]],Results_Updated[[#This Row],[Team2_Score]])</f>
        <v>57</v>
      </c>
      <c r="I1155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1156" spans="1:9">
      <c r="A1156" s="17">
        <v>44994</v>
      </c>
      <c r="B1156" t="s">
        <v>260</v>
      </c>
      <c r="C1156" t="s">
        <v>374</v>
      </c>
      <c r="D1156" t="s">
        <v>374</v>
      </c>
      <c r="E1156">
        <v>80</v>
      </c>
      <c r="F1156" t="s">
        <v>842</v>
      </c>
      <c r="G1156" t="s">
        <v>717</v>
      </c>
      <c r="H1156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1156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1157" spans="1:9">
      <c r="A1157" s="17">
        <v>44994</v>
      </c>
      <c r="B1157" t="s">
        <v>124</v>
      </c>
      <c r="C1157" t="s">
        <v>404</v>
      </c>
      <c r="D1157" t="s">
        <v>695</v>
      </c>
      <c r="E1157">
        <v>78</v>
      </c>
      <c r="F1157" t="s">
        <v>826</v>
      </c>
      <c r="G1157" t="s">
        <v>714</v>
      </c>
      <c r="H1157" t="str">
        <f>IF(VLOOKUP(Results_Updated[[#This Row],[Away_Team]],Teams_ESPN__2[[Team_Name]:[ABBR]],2,FALSE)=Results_Updated[[#This Row],[Team1]],Results_Updated[[#This Row],[Team1_Score]],Results_Updated[[#This Row],[Team2_Score]])</f>
        <v>61</v>
      </c>
      <c r="I1157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1158" spans="1:9">
      <c r="A1158" s="17">
        <v>44994</v>
      </c>
      <c r="B1158" t="s">
        <v>341</v>
      </c>
      <c r="C1158" t="s">
        <v>45</v>
      </c>
      <c r="D1158" t="s">
        <v>698</v>
      </c>
      <c r="E1158">
        <v>72</v>
      </c>
      <c r="F1158" t="s">
        <v>907</v>
      </c>
      <c r="G1158" t="s">
        <v>740</v>
      </c>
      <c r="H1158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1158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1159" spans="1:9">
      <c r="A1159" s="17">
        <v>44994</v>
      </c>
      <c r="B1159" t="s">
        <v>288</v>
      </c>
      <c r="C1159" t="s">
        <v>123</v>
      </c>
      <c r="D1159" t="s">
        <v>898</v>
      </c>
      <c r="E1159">
        <v>61</v>
      </c>
      <c r="F1159" t="s">
        <v>801</v>
      </c>
      <c r="G1159" t="s">
        <v>1103</v>
      </c>
      <c r="H1159" t="str">
        <f>IF(VLOOKUP(Results_Updated[[#This Row],[Away_Team]],Teams_ESPN__2[[Team_Name]:[ABBR]],2,FALSE)=Results_Updated[[#This Row],[Team1]],Results_Updated[[#This Row],[Team1_Score]],Results_Updated[[#This Row],[Team2_Score]])</f>
        <v>47</v>
      </c>
      <c r="I1159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1160" spans="1:9">
      <c r="A1160" s="17">
        <v>44994</v>
      </c>
      <c r="B1160" t="s">
        <v>218</v>
      </c>
      <c r="C1160" t="s">
        <v>402</v>
      </c>
      <c r="D1160" t="s">
        <v>896</v>
      </c>
      <c r="E1160">
        <v>95</v>
      </c>
      <c r="F1160" t="s">
        <v>885</v>
      </c>
      <c r="G1160" t="s">
        <v>900</v>
      </c>
      <c r="H1160" t="str">
        <f>IF(VLOOKUP(Results_Updated[[#This Row],[Away_Team]],Teams_ESPN__2[[Team_Name]:[ABBR]],2,FALSE)=Results_Updated[[#This Row],[Team1]],Results_Updated[[#This Row],[Team1_Score]],Results_Updated[[#This Row],[Team2_Score]])</f>
        <v>84</v>
      </c>
      <c r="I1160">
        <f>IF(VLOOKUP(Results_Updated[[#This Row],[Home_Team]],Teams_ESPN__2[[Team_Name]:[ABBR]],2,FALSE)=Results_Updated[[#This Row],[Team2]],Results_Updated[[#This Row],[Team2_Score]],Results_Updated[[#This Row],[Team1_Score]])</f>
        <v>95</v>
      </c>
    </row>
    <row r="1161" spans="1:9">
      <c r="A1161" s="17">
        <v>44994</v>
      </c>
      <c r="B1161" t="s">
        <v>287</v>
      </c>
      <c r="C1161" t="s">
        <v>47</v>
      </c>
      <c r="D1161" t="s">
        <v>827</v>
      </c>
      <c r="E1161">
        <v>78</v>
      </c>
      <c r="F1161" t="s">
        <v>800</v>
      </c>
      <c r="G1161" t="s">
        <v>782</v>
      </c>
      <c r="H1161">
        <f>IF(VLOOKUP(Results_Updated[[#This Row],[Away_Team]],Teams_ESPN__2[[Team_Name]:[ABBR]],2,FALSE)=Results_Updated[[#This Row],[Team1]],Results_Updated[[#This Row],[Team1_Score]],Results_Updated[[#This Row],[Team2_Score]])</f>
        <v>78</v>
      </c>
      <c r="I1161" t="str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1162" spans="1:9">
      <c r="A1162" s="17">
        <v>44994</v>
      </c>
      <c r="B1162" t="s">
        <v>337</v>
      </c>
      <c r="C1162" t="s">
        <v>220</v>
      </c>
      <c r="D1162" t="s">
        <v>906</v>
      </c>
      <c r="E1162">
        <v>73</v>
      </c>
      <c r="F1162" t="s">
        <v>843</v>
      </c>
      <c r="G1162" t="s">
        <v>737</v>
      </c>
      <c r="H1162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1162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1163" spans="1:9">
      <c r="A1163" s="17">
        <v>44994</v>
      </c>
      <c r="B1163" t="s">
        <v>281</v>
      </c>
      <c r="C1163" t="s">
        <v>286</v>
      </c>
      <c r="D1163" t="s">
        <v>281</v>
      </c>
      <c r="E1163">
        <v>80</v>
      </c>
      <c r="F1163" t="s">
        <v>904</v>
      </c>
      <c r="G1163" t="s">
        <v>743</v>
      </c>
      <c r="H1163">
        <f>IF(VLOOKUP(Results_Updated[[#This Row],[Away_Team]],Teams_ESPN__2[[Team_Name]:[ABBR]],2,FALSE)=Results_Updated[[#This Row],[Team1]],Results_Updated[[#This Row],[Team1_Score]],Results_Updated[[#This Row],[Team2_Score]])</f>
        <v>80</v>
      </c>
      <c r="I1163" t="str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1164" spans="1:9">
      <c r="A1164" s="17">
        <v>44994</v>
      </c>
      <c r="B1164" t="s">
        <v>104</v>
      </c>
      <c r="C1164" t="s">
        <v>406</v>
      </c>
      <c r="D1164" t="s">
        <v>704</v>
      </c>
      <c r="E1164">
        <v>68</v>
      </c>
      <c r="F1164" t="s">
        <v>806</v>
      </c>
      <c r="G1164" t="s">
        <v>720</v>
      </c>
      <c r="H1164" t="str">
        <f>IF(VLOOKUP(Results_Updated[[#This Row],[Away_Team]],Teams_ESPN__2[[Team_Name]:[ABBR]],2,FALSE)=Results_Updated[[#This Row],[Team1]],Results_Updated[[#This Row],[Team1_Score]],Results_Updated[[#This Row],[Team2_Score]])</f>
        <v>59</v>
      </c>
      <c r="I1164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1165" spans="1:9">
      <c r="A1165" s="17">
        <v>44994</v>
      </c>
      <c r="B1165" t="s">
        <v>311</v>
      </c>
      <c r="C1165" t="s">
        <v>20</v>
      </c>
      <c r="D1165" t="s">
        <v>903</v>
      </c>
      <c r="E1165">
        <v>74</v>
      </c>
      <c r="F1165" t="s">
        <v>748</v>
      </c>
      <c r="G1165" t="s">
        <v>782</v>
      </c>
      <c r="H1165" t="str">
        <f>IF(VLOOKUP(Results_Updated[[#This Row],[Away_Team]],Teams_ESPN__2[[Team_Name]:[ABBR]],2,FALSE)=Results_Updated[[#This Row],[Team1]],Results_Updated[[#This Row],[Team1_Score]],Results_Updated[[#This Row],[Team2_Score]])</f>
        <v>72</v>
      </c>
      <c r="I1165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1166" spans="1:9">
      <c r="A1166" s="17">
        <v>44994</v>
      </c>
      <c r="B1166" t="s">
        <v>266</v>
      </c>
      <c r="C1166" t="s">
        <v>386</v>
      </c>
      <c r="D1166" t="s">
        <v>1061</v>
      </c>
      <c r="E1166">
        <v>89</v>
      </c>
      <c r="F1166" t="s">
        <v>899</v>
      </c>
      <c r="G1166" t="s">
        <v>900</v>
      </c>
      <c r="H1166" t="str">
        <f>IF(VLOOKUP(Results_Updated[[#This Row],[Away_Team]],Teams_ESPN__2[[Team_Name]:[ABBR]],2,FALSE)=Results_Updated[[#This Row],[Team1]],Results_Updated[[#This Row],[Team1_Score]],Results_Updated[[#This Row],[Team2_Score]])</f>
        <v>84</v>
      </c>
      <c r="I1166">
        <f>IF(VLOOKUP(Results_Updated[[#This Row],[Home_Team]],Teams_ESPN__2[[Team_Name]:[ABBR]],2,FALSE)=Results_Updated[[#This Row],[Team2]],Results_Updated[[#This Row],[Team2_Score]],Results_Updated[[#This Row],[Team1_Score]])</f>
        <v>89</v>
      </c>
    </row>
    <row r="1167" spans="1:9">
      <c r="A1167" s="17">
        <v>44994</v>
      </c>
      <c r="B1167" t="s">
        <v>271</v>
      </c>
      <c r="C1167" t="s">
        <v>42</v>
      </c>
      <c r="D1167" t="s">
        <v>701</v>
      </c>
      <c r="E1167">
        <v>70</v>
      </c>
      <c r="F1167" t="s">
        <v>713</v>
      </c>
      <c r="G1167" t="s">
        <v>803</v>
      </c>
      <c r="H1167" t="str">
        <f>IF(VLOOKUP(Results_Updated[[#This Row],[Away_Team]],Teams_ESPN__2[[Team_Name]:[ABBR]],2,FALSE)=Results_Updated[[#This Row],[Team1]],Results_Updated[[#This Row],[Team1_Score]],Results_Updated[[#This Row],[Team2_Score]])</f>
        <v>55</v>
      </c>
      <c r="I1167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1168" spans="1:9">
      <c r="A1168" s="17">
        <v>44994</v>
      </c>
      <c r="B1168" t="s">
        <v>73</v>
      </c>
      <c r="C1168" t="s">
        <v>209</v>
      </c>
      <c r="D1168" t="s">
        <v>710</v>
      </c>
      <c r="E1168">
        <v>64</v>
      </c>
      <c r="F1168" t="s">
        <v>798</v>
      </c>
      <c r="G1168" t="s">
        <v>714</v>
      </c>
      <c r="H1168" t="str">
        <f>IF(VLOOKUP(Results_Updated[[#This Row],[Away_Team]],Teams_ESPN__2[[Team_Name]:[ABBR]],2,FALSE)=Results_Updated[[#This Row],[Team1]],Results_Updated[[#This Row],[Team1_Score]],Results_Updated[[#This Row],[Team2_Score]])</f>
        <v>61</v>
      </c>
      <c r="I1168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1169" spans="1:9">
      <c r="A1169" s="17">
        <v>44994</v>
      </c>
      <c r="B1169" t="s">
        <v>17</v>
      </c>
      <c r="C1169" t="s">
        <v>21</v>
      </c>
      <c r="D1169" t="s">
        <v>741</v>
      </c>
      <c r="E1169">
        <v>96</v>
      </c>
      <c r="F1169" t="s">
        <v>1005</v>
      </c>
      <c r="G1169" t="s">
        <v>717</v>
      </c>
      <c r="H1169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1169">
        <f>IF(VLOOKUP(Results_Updated[[#This Row],[Home_Team]],Teams_ESPN__2[[Team_Name]:[ABBR]],2,FALSE)=Results_Updated[[#This Row],[Team2]],Results_Updated[[#This Row],[Team2_Score]],Results_Updated[[#This Row],[Team1_Score]])</f>
        <v>96</v>
      </c>
    </row>
    <row r="1170" spans="1:9">
      <c r="A1170" s="17">
        <v>44994</v>
      </c>
      <c r="B1170" t="s">
        <v>390</v>
      </c>
      <c r="C1170" t="s">
        <v>342</v>
      </c>
      <c r="D1170" t="s">
        <v>909</v>
      </c>
      <c r="E1170">
        <v>87</v>
      </c>
      <c r="F1170" t="s">
        <v>780</v>
      </c>
      <c r="G1170" t="s">
        <v>805</v>
      </c>
      <c r="H1170" t="str">
        <f>IF(VLOOKUP(Results_Updated[[#This Row],[Away_Team]],Teams_ESPN__2[[Team_Name]:[ABBR]],2,FALSE)=Results_Updated[[#This Row],[Team1]],Results_Updated[[#This Row],[Team1_Score]],Results_Updated[[#This Row],[Team2_Score]])</f>
        <v>74</v>
      </c>
      <c r="I1170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1171" spans="1:9">
      <c r="A1171" s="17">
        <v>44994</v>
      </c>
      <c r="B1171" t="s">
        <v>107</v>
      </c>
      <c r="C1171" t="s">
        <v>274</v>
      </c>
      <c r="D1171" t="s">
        <v>762</v>
      </c>
      <c r="E1171">
        <v>91</v>
      </c>
      <c r="F1171" t="s">
        <v>770</v>
      </c>
      <c r="G1171" t="s">
        <v>769</v>
      </c>
      <c r="H1171" t="str">
        <f>IF(VLOOKUP(Results_Updated[[#This Row],[Away_Team]],Teams_ESPN__2[[Team_Name]:[ABBR]],2,FALSE)=Results_Updated[[#This Row],[Team1]],Results_Updated[[#This Row],[Team1_Score]],Results_Updated[[#This Row],[Team2_Score]])</f>
        <v>75</v>
      </c>
      <c r="I1171">
        <f>IF(VLOOKUP(Results_Updated[[#This Row],[Home_Team]],Teams_ESPN__2[[Team_Name]:[ABBR]],2,FALSE)=Results_Updated[[#This Row],[Team2]],Results_Updated[[#This Row],[Team2_Score]],Results_Updated[[#This Row],[Team1_Score]])</f>
        <v>91</v>
      </c>
    </row>
    <row r="1172" spans="1:9">
      <c r="A1172" s="17">
        <v>44994</v>
      </c>
      <c r="B1172" t="s">
        <v>272</v>
      </c>
      <c r="C1172" t="s">
        <v>324</v>
      </c>
      <c r="D1172" t="s">
        <v>324</v>
      </c>
      <c r="E1172">
        <v>71</v>
      </c>
      <c r="F1172" t="s">
        <v>873</v>
      </c>
      <c r="G1172" t="s">
        <v>761</v>
      </c>
      <c r="H1172" t="str">
        <f>IF(VLOOKUP(Results_Updated[[#This Row],[Away_Team]],Teams_ESPN__2[[Team_Name]:[ABBR]],2,FALSE)=Results_Updated[[#This Row],[Team1]],Results_Updated[[#This Row],[Team1_Score]],Results_Updated[[#This Row],[Team2_Score]])</f>
        <v>53</v>
      </c>
      <c r="I1172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1173" spans="1:9">
      <c r="A1173" s="17">
        <v>44994</v>
      </c>
      <c r="B1173" t="s">
        <v>391</v>
      </c>
      <c r="C1173" t="s">
        <v>234</v>
      </c>
      <c r="D1173" t="s">
        <v>887</v>
      </c>
      <c r="E1173">
        <v>62</v>
      </c>
      <c r="F1173" t="s">
        <v>870</v>
      </c>
      <c r="G1173" t="s">
        <v>911</v>
      </c>
      <c r="H1173">
        <f>IF(VLOOKUP(Results_Updated[[#This Row],[Away_Team]],Teams_ESPN__2[[Team_Name]:[ABBR]],2,FALSE)=Results_Updated[[#This Row],[Team1]],Results_Updated[[#This Row],[Team1_Score]],Results_Updated[[#This Row],[Team2_Score]])</f>
        <v>62</v>
      </c>
      <c r="I1173" t="str">
        <f>IF(VLOOKUP(Results_Updated[[#This Row],[Home_Team]],Teams_ESPN__2[[Team_Name]:[ABBR]],2,FALSE)=Results_Updated[[#This Row],[Team2]],Results_Updated[[#This Row],[Team2_Score]],Results_Updated[[#This Row],[Team1_Score]])</f>
        <v>50</v>
      </c>
    </row>
    <row r="1174" spans="1:9">
      <c r="A1174" s="17">
        <v>44994</v>
      </c>
      <c r="B1174" t="s">
        <v>264</v>
      </c>
      <c r="C1174" t="s">
        <v>306</v>
      </c>
      <c r="D1174" t="s">
        <v>892</v>
      </c>
      <c r="E1174">
        <v>73</v>
      </c>
      <c r="F1174" t="s">
        <v>1019</v>
      </c>
      <c r="G1174" t="s">
        <v>750</v>
      </c>
      <c r="H1174">
        <f>IF(VLOOKUP(Results_Updated[[#This Row],[Away_Team]],Teams_ESPN__2[[Team_Name]:[ABBR]],2,FALSE)=Results_Updated[[#This Row],[Team1]],Results_Updated[[#This Row],[Team1_Score]],Results_Updated[[#This Row],[Team2_Score]])</f>
        <v>73</v>
      </c>
      <c r="I1174" t="str">
        <f>IF(VLOOKUP(Results_Updated[[#This Row],[Home_Team]],Teams_ESPN__2[[Team_Name]:[ABBR]],2,FALSE)=Results_Updated[[#This Row],[Team2]],Results_Updated[[#This Row],[Team2_Score]],Results_Updated[[#This Row],[Team1_Score]])</f>
        <v>58</v>
      </c>
    </row>
    <row r="1175" spans="1:9">
      <c r="A1175" s="17">
        <v>44994</v>
      </c>
      <c r="B1175" t="s">
        <v>195</v>
      </c>
      <c r="C1175" t="s">
        <v>194</v>
      </c>
      <c r="D1175" t="s">
        <v>792</v>
      </c>
      <c r="E1175">
        <v>69</v>
      </c>
      <c r="F1175" t="s">
        <v>756</v>
      </c>
      <c r="G1175" t="s">
        <v>708</v>
      </c>
      <c r="H1175">
        <f>IF(VLOOKUP(Results_Updated[[#This Row],[Away_Team]],Teams_ESPN__2[[Team_Name]:[ABBR]],2,FALSE)=Results_Updated[[#This Row],[Team1]],Results_Updated[[#This Row],[Team1_Score]],Results_Updated[[#This Row],[Team2_Score]])</f>
        <v>69</v>
      </c>
      <c r="I1175" t="str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1176" spans="1:9">
      <c r="A1176" s="17">
        <v>44994</v>
      </c>
      <c r="B1176" t="s">
        <v>280</v>
      </c>
      <c r="C1176" t="s">
        <v>278</v>
      </c>
      <c r="D1176" t="s">
        <v>768</v>
      </c>
      <c r="E1176">
        <v>90</v>
      </c>
      <c r="F1176" t="s">
        <v>774</v>
      </c>
      <c r="G1176" t="s">
        <v>740</v>
      </c>
      <c r="H1176">
        <f>IF(VLOOKUP(Results_Updated[[#This Row],[Away_Team]],Teams_ESPN__2[[Team_Name]:[ABBR]],2,FALSE)=Results_Updated[[#This Row],[Team1]],Results_Updated[[#This Row],[Team1_Score]],Results_Updated[[#This Row],[Team2_Score]])</f>
        <v>90</v>
      </c>
      <c r="I1176" t="str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1177" spans="1:9">
      <c r="A1177" s="17">
        <v>44994</v>
      </c>
      <c r="B1177" t="s">
        <v>323</v>
      </c>
      <c r="C1177" t="s">
        <v>407</v>
      </c>
      <c r="D1177" t="s">
        <v>758</v>
      </c>
      <c r="E1177">
        <v>82</v>
      </c>
      <c r="F1177" t="s">
        <v>1014</v>
      </c>
      <c r="G1177" t="s">
        <v>789</v>
      </c>
      <c r="H1177" t="str">
        <f>IF(VLOOKUP(Results_Updated[[#This Row],[Away_Team]],Teams_ESPN__2[[Team_Name]:[ABBR]],2,FALSE)=Results_Updated[[#This Row],[Team1]],Results_Updated[[#This Row],[Team1_Score]],Results_Updated[[#This Row],[Team2_Score]])</f>
        <v>54</v>
      </c>
      <c r="I1177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1178" spans="1:9">
      <c r="A1178" s="17">
        <v>44994</v>
      </c>
      <c r="B1178" t="s">
        <v>268</v>
      </c>
      <c r="C1178" t="s">
        <v>346</v>
      </c>
      <c r="D1178" t="s">
        <v>847</v>
      </c>
      <c r="E1178">
        <v>73</v>
      </c>
      <c r="F1178" t="s">
        <v>706</v>
      </c>
      <c r="G1178" t="s">
        <v>717</v>
      </c>
      <c r="H1178">
        <f>IF(VLOOKUP(Results_Updated[[#This Row],[Away_Team]],Teams_ESPN__2[[Team_Name]:[ABBR]],2,FALSE)=Results_Updated[[#This Row],[Team1]],Results_Updated[[#This Row],[Team1_Score]],Results_Updated[[#This Row],[Team2_Score]])</f>
        <v>73</v>
      </c>
      <c r="I1178" t="str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1179" spans="1:9">
      <c r="A1179" s="17">
        <v>44994</v>
      </c>
      <c r="B1179" t="s">
        <v>151</v>
      </c>
      <c r="C1179" t="s">
        <v>54</v>
      </c>
      <c r="D1179" t="s">
        <v>835</v>
      </c>
      <c r="E1179">
        <v>62</v>
      </c>
      <c r="F1179" t="s">
        <v>836</v>
      </c>
      <c r="G1179" t="s">
        <v>711</v>
      </c>
      <c r="H1179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1179">
        <f>IF(VLOOKUP(Results_Updated[[#This Row],[Home_Team]],Teams_ESPN__2[[Team_Name]:[ABBR]],2,FALSE)=Results_Updated[[#This Row],[Team2]],Results_Updated[[#This Row],[Team2_Score]],Results_Updated[[#This Row],[Team1_Score]])</f>
        <v>62</v>
      </c>
    </row>
    <row r="1180" spans="1:9">
      <c r="A1180" s="17">
        <v>44994</v>
      </c>
      <c r="B1180" t="s">
        <v>254</v>
      </c>
      <c r="C1180" t="s">
        <v>300</v>
      </c>
      <c r="D1180" t="s">
        <v>300</v>
      </c>
      <c r="E1180">
        <v>76</v>
      </c>
      <c r="F1180" t="s">
        <v>254</v>
      </c>
      <c r="G1180" t="s">
        <v>740</v>
      </c>
      <c r="H1180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1180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1181" spans="1:9">
      <c r="A1181" s="17">
        <v>44994</v>
      </c>
      <c r="B1181" t="s">
        <v>212</v>
      </c>
      <c r="C1181" t="s">
        <v>118</v>
      </c>
      <c r="D1181" t="s">
        <v>1008</v>
      </c>
      <c r="E1181">
        <v>64</v>
      </c>
      <c r="F1181" t="s">
        <v>890</v>
      </c>
      <c r="G1181" t="s">
        <v>859</v>
      </c>
      <c r="H1181" t="str">
        <f>IF(VLOOKUP(Results_Updated[[#This Row],[Away_Team]],Teams_ESPN__2[[Team_Name]:[ABBR]],2,FALSE)=Results_Updated[[#This Row],[Team1]],Results_Updated[[#This Row],[Team1_Score]],Results_Updated[[#This Row],[Team2_Score]])</f>
        <v>51</v>
      </c>
      <c r="I1181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1182" spans="1:9">
      <c r="A1182" s="17">
        <v>44994</v>
      </c>
      <c r="B1182" t="s">
        <v>213</v>
      </c>
      <c r="C1182" t="s">
        <v>380</v>
      </c>
      <c r="D1182" t="s">
        <v>1058</v>
      </c>
      <c r="E1182">
        <v>75</v>
      </c>
      <c r="F1182" t="s">
        <v>983</v>
      </c>
      <c r="G1182" t="s">
        <v>859</v>
      </c>
      <c r="H1182" t="str">
        <f>IF(VLOOKUP(Results_Updated[[#This Row],[Away_Team]],Teams_ESPN__2[[Team_Name]:[ABBR]],2,FALSE)=Results_Updated[[#This Row],[Team1]],Results_Updated[[#This Row],[Team1_Score]],Results_Updated[[#This Row],[Team2_Score]])</f>
        <v>51</v>
      </c>
      <c r="I1182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1183" spans="1:9">
      <c r="A1183" s="17">
        <v>44994</v>
      </c>
      <c r="B1183" t="s">
        <v>40</v>
      </c>
      <c r="C1183" t="s">
        <v>282</v>
      </c>
      <c r="D1183" t="s">
        <v>767</v>
      </c>
      <c r="E1183">
        <v>76</v>
      </c>
      <c r="F1183" t="s">
        <v>777</v>
      </c>
      <c r="G1183" t="s">
        <v>703</v>
      </c>
      <c r="H1183" t="str">
        <f>IF(VLOOKUP(Results_Updated[[#This Row],[Away_Team]],Teams_ESPN__2[[Team_Name]:[ABBR]],2,FALSE)=Results_Updated[[#This Row],[Team1]],Results_Updated[[#This Row],[Team1_Score]],Results_Updated[[#This Row],[Team2_Score]])</f>
        <v>57</v>
      </c>
      <c r="I1183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1184" spans="1:9">
      <c r="A1184" s="17">
        <v>44994</v>
      </c>
      <c r="B1184" t="s">
        <v>318</v>
      </c>
      <c r="C1184" t="s">
        <v>326</v>
      </c>
      <c r="D1184" t="s">
        <v>759</v>
      </c>
      <c r="E1184">
        <v>60</v>
      </c>
      <c r="F1184" t="s">
        <v>850</v>
      </c>
      <c r="G1184" t="s">
        <v>789</v>
      </c>
      <c r="H1184" t="str">
        <f>IF(VLOOKUP(Results_Updated[[#This Row],[Away_Team]],Teams_ESPN__2[[Team_Name]:[ABBR]],2,FALSE)=Results_Updated[[#This Row],[Team1]],Results_Updated[[#This Row],[Team1_Score]],Results_Updated[[#This Row],[Team2_Score]])</f>
        <v>54</v>
      </c>
      <c r="I1184">
        <f>IF(VLOOKUP(Results_Updated[[#This Row],[Home_Team]],Teams_ESPN__2[[Team_Name]:[ABBR]],2,FALSE)=Results_Updated[[#This Row],[Team2]],Results_Updated[[#This Row],[Team2_Score]],Results_Updated[[#This Row],[Team1_Score]])</f>
        <v>60</v>
      </c>
    </row>
    <row r="1185" spans="1:9">
      <c r="A1185" s="17">
        <v>44994</v>
      </c>
      <c r="B1185" t="s">
        <v>135</v>
      </c>
      <c r="C1185" t="s">
        <v>408</v>
      </c>
      <c r="D1185" t="s">
        <v>797</v>
      </c>
      <c r="E1185">
        <v>81</v>
      </c>
      <c r="F1185" t="s">
        <v>829</v>
      </c>
      <c r="G1185" t="s">
        <v>997</v>
      </c>
      <c r="H1185">
        <f>IF(VLOOKUP(Results_Updated[[#This Row],[Away_Team]],Teams_ESPN__2[[Team_Name]:[ABBR]],2,FALSE)=Results_Updated[[#This Row],[Team1]],Results_Updated[[#This Row],[Team1_Score]],Results_Updated[[#This Row],[Team2_Score]])</f>
        <v>81</v>
      </c>
      <c r="I1185" t="str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1186" spans="1:9">
      <c r="A1186" s="17">
        <v>44994</v>
      </c>
      <c r="B1186" t="s">
        <v>259</v>
      </c>
      <c r="C1186" t="s">
        <v>217</v>
      </c>
      <c r="D1186" t="s">
        <v>1050</v>
      </c>
      <c r="E1186">
        <v>75</v>
      </c>
      <c r="F1186" t="s">
        <v>998</v>
      </c>
      <c r="G1186" t="s">
        <v>740</v>
      </c>
      <c r="H1186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1186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1187" spans="1:9">
      <c r="A1187" s="17">
        <v>44994</v>
      </c>
      <c r="B1187" t="s">
        <v>183</v>
      </c>
      <c r="C1187" t="s">
        <v>138</v>
      </c>
      <c r="D1187" t="s">
        <v>1077</v>
      </c>
      <c r="E1187">
        <v>84</v>
      </c>
      <c r="F1187" t="s">
        <v>1076</v>
      </c>
      <c r="G1187" t="s">
        <v>872</v>
      </c>
      <c r="H1187">
        <f>IF(VLOOKUP(Results_Updated[[#This Row],[Away_Team]],Teams_ESPN__2[[Team_Name]:[ABBR]],2,FALSE)=Results_Updated[[#This Row],[Team1]],Results_Updated[[#This Row],[Team1_Score]],Results_Updated[[#This Row],[Team2_Score]])</f>
        <v>84</v>
      </c>
      <c r="I1187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1188" spans="1:9">
      <c r="A1188" s="17">
        <v>44994</v>
      </c>
      <c r="B1188" t="s">
        <v>81</v>
      </c>
      <c r="C1188" t="s">
        <v>215</v>
      </c>
      <c r="D1188" t="s">
        <v>982</v>
      </c>
      <c r="E1188">
        <v>62</v>
      </c>
      <c r="F1188" t="s">
        <v>1057</v>
      </c>
      <c r="G1188" t="s">
        <v>711</v>
      </c>
      <c r="H1188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1188">
        <f>IF(VLOOKUP(Results_Updated[[#This Row],[Home_Team]],Teams_ESPN__2[[Team_Name]:[ABBR]],2,FALSE)=Results_Updated[[#This Row],[Team2]],Results_Updated[[#This Row],[Team2_Score]],Results_Updated[[#This Row],[Team1_Score]])</f>
        <v>62</v>
      </c>
    </row>
    <row r="1189" spans="1:9">
      <c r="A1189" s="17">
        <v>44994</v>
      </c>
      <c r="B1189" t="s">
        <v>49</v>
      </c>
      <c r="C1189" t="s">
        <v>51</v>
      </c>
      <c r="D1189" t="s">
        <v>820</v>
      </c>
      <c r="E1189">
        <v>80</v>
      </c>
      <c r="F1189" t="s">
        <v>819</v>
      </c>
      <c r="G1189" t="s">
        <v>725</v>
      </c>
      <c r="H1189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1189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1190" spans="1:9">
      <c r="A1190" s="17">
        <v>44994</v>
      </c>
      <c r="B1190" t="s">
        <v>160</v>
      </c>
      <c r="C1190" t="s">
        <v>196</v>
      </c>
      <c r="D1190" t="s">
        <v>933</v>
      </c>
      <c r="E1190">
        <v>75</v>
      </c>
      <c r="F1190" t="s">
        <v>1043</v>
      </c>
      <c r="G1190" t="s">
        <v>859</v>
      </c>
      <c r="H1190" t="str">
        <f>IF(VLOOKUP(Results_Updated[[#This Row],[Away_Team]],Teams_ESPN__2[[Team_Name]:[ABBR]],2,FALSE)=Results_Updated[[#This Row],[Team1]],Results_Updated[[#This Row],[Team1_Score]],Results_Updated[[#This Row],[Team2_Score]])</f>
        <v>51</v>
      </c>
      <c r="I1190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1191" spans="1:9">
      <c r="A1191" s="17">
        <v>44994</v>
      </c>
      <c r="B1191" t="s">
        <v>384</v>
      </c>
      <c r="C1191" t="s">
        <v>269</v>
      </c>
      <c r="D1191" t="s">
        <v>888</v>
      </c>
      <c r="E1191">
        <v>79</v>
      </c>
      <c r="F1191" t="s">
        <v>848</v>
      </c>
      <c r="G1191" t="s">
        <v>746</v>
      </c>
      <c r="H1191">
        <f>IF(VLOOKUP(Results_Updated[[#This Row],[Away_Team]],Teams_ESPN__2[[Team_Name]:[ABBR]],2,FALSE)=Results_Updated[[#This Row],[Team1]],Results_Updated[[#This Row],[Team1_Score]],Results_Updated[[#This Row],[Team2_Score]])</f>
        <v>79</v>
      </c>
      <c r="I1191" t="str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1192" spans="1:9">
      <c r="A1192" s="17">
        <v>44994</v>
      </c>
      <c r="B1192" t="s">
        <v>277</v>
      </c>
      <c r="C1192" t="s">
        <v>276</v>
      </c>
      <c r="D1192" t="s">
        <v>773</v>
      </c>
      <c r="E1192">
        <v>101</v>
      </c>
      <c r="F1192" t="s">
        <v>776</v>
      </c>
      <c r="G1192" t="s">
        <v>997</v>
      </c>
      <c r="H1192" t="str">
        <f>IF(VLOOKUP(Results_Updated[[#This Row],[Away_Team]],Teams_ESPN__2[[Team_Name]:[ABBR]],2,FALSE)=Results_Updated[[#This Row],[Team1]],Results_Updated[[#This Row],[Team1_Score]],Results_Updated[[#This Row],[Team2_Score]])</f>
        <v>77</v>
      </c>
      <c r="I1192">
        <f>IF(VLOOKUP(Results_Updated[[#This Row],[Home_Team]],Teams_ESPN__2[[Team_Name]:[ABBR]],2,FALSE)=Results_Updated[[#This Row],[Team2]],Results_Updated[[#This Row],[Team2_Score]],Results_Updated[[#This Row],[Team1_Score]])</f>
        <v>101</v>
      </c>
    </row>
    <row r="1193" spans="1:9">
      <c r="A1193" s="17">
        <v>44994</v>
      </c>
      <c r="B1193" t="s">
        <v>270</v>
      </c>
      <c r="C1193" t="s">
        <v>38</v>
      </c>
      <c r="D1193" t="s">
        <v>702</v>
      </c>
      <c r="E1193">
        <v>76</v>
      </c>
      <c r="F1193" t="s">
        <v>974</v>
      </c>
      <c r="G1193" t="s">
        <v>862</v>
      </c>
      <c r="H1193">
        <f>IF(VLOOKUP(Results_Updated[[#This Row],[Away_Team]],Teams_ESPN__2[[Team_Name]:[ABBR]],2,FALSE)=Results_Updated[[#This Row],[Team1]],Results_Updated[[#This Row],[Team1_Score]],Results_Updated[[#This Row],[Team2_Score]])</f>
        <v>76</v>
      </c>
      <c r="I1193" t="str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1194" spans="1:9">
      <c r="A1194" s="17">
        <v>44994</v>
      </c>
      <c r="B1194" t="s">
        <v>159</v>
      </c>
      <c r="C1194" t="s">
        <v>101</v>
      </c>
      <c r="D1194" t="s">
        <v>965</v>
      </c>
      <c r="E1194">
        <v>66</v>
      </c>
      <c r="F1194" t="s">
        <v>969</v>
      </c>
      <c r="G1194" t="s">
        <v>764</v>
      </c>
      <c r="H1194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1194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1195" spans="1:9">
      <c r="A1195" s="17">
        <v>44994</v>
      </c>
      <c r="B1195" t="s">
        <v>177</v>
      </c>
      <c r="C1195" t="s">
        <v>253</v>
      </c>
      <c r="D1195" t="s">
        <v>875</v>
      </c>
      <c r="E1195">
        <v>81</v>
      </c>
      <c r="F1195" t="s">
        <v>883</v>
      </c>
      <c r="G1195" t="s">
        <v>697</v>
      </c>
      <c r="H1195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1195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1196" spans="1:9">
      <c r="A1196" s="17">
        <v>44994</v>
      </c>
      <c r="B1196" t="s">
        <v>249</v>
      </c>
      <c r="C1196" t="s">
        <v>248</v>
      </c>
      <c r="D1196" t="s">
        <v>1062</v>
      </c>
      <c r="E1196">
        <v>75</v>
      </c>
      <c r="F1196" t="s">
        <v>869</v>
      </c>
      <c r="G1196" t="s">
        <v>720</v>
      </c>
      <c r="H1196">
        <f>IF(VLOOKUP(Results_Updated[[#This Row],[Away_Team]],Teams_ESPN__2[[Team_Name]:[ABBR]],2,FALSE)=Results_Updated[[#This Row],[Team1]],Results_Updated[[#This Row],[Team1_Score]],Results_Updated[[#This Row],[Team2_Score]])</f>
        <v>75</v>
      </c>
      <c r="I1196" t="str">
        <f>IF(VLOOKUP(Results_Updated[[#This Row],[Home_Team]],Teams_ESPN__2[[Team_Name]:[ABBR]],2,FALSE)=Results_Updated[[#This Row],[Team2]],Results_Updated[[#This Row],[Team2_Score]],Results_Updated[[#This Row],[Team1_Score]])</f>
        <v>59</v>
      </c>
    </row>
    <row r="1197" spans="1:9">
      <c r="A1197" s="17">
        <v>44994</v>
      </c>
      <c r="B1197" t="s">
        <v>273</v>
      </c>
      <c r="C1197" t="s">
        <v>325</v>
      </c>
      <c r="D1197" t="s">
        <v>954</v>
      </c>
      <c r="E1197">
        <v>69</v>
      </c>
      <c r="F1197" t="s">
        <v>760</v>
      </c>
      <c r="G1197" t="s">
        <v>714</v>
      </c>
      <c r="H1197" t="str">
        <f>IF(VLOOKUP(Results_Updated[[#This Row],[Away_Team]],Teams_ESPN__2[[Team_Name]:[ABBR]],2,FALSE)=Results_Updated[[#This Row],[Team1]],Results_Updated[[#This Row],[Team1_Score]],Results_Updated[[#This Row],[Team2_Score]])</f>
        <v>61</v>
      </c>
      <c r="I1197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1198" spans="1:9">
      <c r="A1198" s="17">
        <v>44994</v>
      </c>
      <c r="B1198" t="s">
        <v>70</v>
      </c>
      <c r="C1198" t="s">
        <v>69</v>
      </c>
      <c r="D1198" t="s">
        <v>811</v>
      </c>
      <c r="E1198">
        <v>73</v>
      </c>
      <c r="F1198" t="s">
        <v>808</v>
      </c>
      <c r="G1198" t="s">
        <v>700</v>
      </c>
      <c r="H1198" t="str">
        <f>IF(VLOOKUP(Results_Updated[[#This Row],[Away_Team]],Teams_ESPN__2[[Team_Name]:[ABBR]],2,FALSE)=Results_Updated[[#This Row],[Team1]],Results_Updated[[#This Row],[Team1_Score]],Results_Updated[[#This Row],[Team2_Score]])</f>
        <v>56</v>
      </c>
      <c r="I1198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1199" spans="1:9">
      <c r="A1199" s="17">
        <v>44994</v>
      </c>
      <c r="B1199" t="s">
        <v>43</v>
      </c>
      <c r="C1199" t="s">
        <v>292</v>
      </c>
      <c r="D1199" t="s">
        <v>1010</v>
      </c>
      <c r="E1199">
        <v>77</v>
      </c>
      <c r="F1199" t="s">
        <v>43</v>
      </c>
      <c r="G1199" t="s">
        <v>708</v>
      </c>
      <c r="H1199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1199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1200" spans="1:9">
      <c r="A1200" s="17">
        <v>44994</v>
      </c>
      <c r="B1200" t="s">
        <v>102</v>
      </c>
      <c r="C1200" t="s">
        <v>67</v>
      </c>
      <c r="D1200" t="s">
        <v>1081</v>
      </c>
      <c r="E1200">
        <v>74</v>
      </c>
      <c r="F1200" t="s">
        <v>966</v>
      </c>
      <c r="G1200" t="s">
        <v>799</v>
      </c>
      <c r="H1200" t="str">
        <f>IF(VLOOKUP(Results_Updated[[#This Row],[Away_Team]],Teams_ESPN__2[[Team_Name]:[ABBR]],2,FALSE)=Results_Updated[[#This Row],[Team1]],Results_Updated[[#This Row],[Team1_Score]],Results_Updated[[#This Row],[Team2_Score]])</f>
        <v>46</v>
      </c>
      <c r="I1200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1201" spans="1:9">
      <c r="A1201" s="17">
        <v>44994</v>
      </c>
      <c r="B1201" t="s">
        <v>133</v>
      </c>
      <c r="C1201" t="s">
        <v>293</v>
      </c>
      <c r="D1201" t="s">
        <v>709</v>
      </c>
      <c r="E1201">
        <v>87</v>
      </c>
      <c r="F1201" t="s">
        <v>133</v>
      </c>
      <c r="G1201" t="s">
        <v>746</v>
      </c>
      <c r="H1201" t="str">
        <f>IF(VLOOKUP(Results_Updated[[#This Row],[Away_Team]],Teams_ESPN__2[[Team_Name]:[ABBR]],2,FALSE)=Results_Updated[[#This Row],[Team1]],Results_Updated[[#This Row],[Team1_Score]],Results_Updated[[#This Row],[Team2_Score]])</f>
        <v>76</v>
      </c>
      <c r="I1201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1202" spans="1:9">
      <c r="A1202" s="17">
        <v>44994</v>
      </c>
      <c r="B1202" t="s">
        <v>211</v>
      </c>
      <c r="C1202" t="s">
        <v>182</v>
      </c>
      <c r="D1202" t="s">
        <v>1029</v>
      </c>
      <c r="E1202">
        <v>72</v>
      </c>
      <c r="F1202" t="s">
        <v>784</v>
      </c>
      <c r="G1202" t="s">
        <v>750</v>
      </c>
      <c r="H1202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1202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1203" spans="1:9">
      <c r="A1203" s="17">
        <v>44994</v>
      </c>
      <c r="B1203" t="s">
        <v>145</v>
      </c>
      <c r="C1203" t="s">
        <v>214</v>
      </c>
      <c r="D1203" t="s">
        <v>1055</v>
      </c>
      <c r="E1203">
        <v>64</v>
      </c>
      <c r="F1203" t="s">
        <v>1016</v>
      </c>
      <c r="G1203" t="s">
        <v>789</v>
      </c>
      <c r="H1203" t="str">
        <f>IF(VLOOKUP(Results_Updated[[#This Row],[Away_Team]],Teams_ESPN__2[[Team_Name]:[ABBR]],2,FALSE)=Results_Updated[[#This Row],[Team1]],Results_Updated[[#This Row],[Team1_Score]],Results_Updated[[#This Row],[Team2_Score]])</f>
        <v>54</v>
      </c>
      <c r="I1203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1204" spans="1:9">
      <c r="A1204" s="17">
        <v>44994</v>
      </c>
      <c r="B1204" t="s">
        <v>233</v>
      </c>
      <c r="C1204" t="s">
        <v>225</v>
      </c>
      <c r="D1204" t="s">
        <v>845</v>
      </c>
      <c r="E1204">
        <v>70</v>
      </c>
      <c r="F1204" t="s">
        <v>962</v>
      </c>
      <c r="G1204" t="s">
        <v>789</v>
      </c>
      <c r="H1204" t="str">
        <f>IF(VLOOKUP(Results_Updated[[#This Row],[Away_Team]],Teams_ESPN__2[[Team_Name]:[ABBR]],2,FALSE)=Results_Updated[[#This Row],[Team1]],Results_Updated[[#This Row],[Team1_Score]],Results_Updated[[#This Row],[Team2_Score]])</f>
        <v>54</v>
      </c>
      <c r="I1204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1205" spans="1:9">
      <c r="A1205" s="17">
        <v>44994</v>
      </c>
      <c r="B1205" t="s">
        <v>128</v>
      </c>
      <c r="C1205" t="s">
        <v>149</v>
      </c>
      <c r="D1205" t="s">
        <v>1020</v>
      </c>
      <c r="E1205">
        <v>77</v>
      </c>
      <c r="F1205" t="s">
        <v>815</v>
      </c>
      <c r="G1205" t="s">
        <v>697</v>
      </c>
      <c r="H1205">
        <f>IF(VLOOKUP(Results_Updated[[#This Row],[Away_Team]],Teams_ESPN__2[[Team_Name]:[ABBR]],2,FALSE)=Results_Updated[[#This Row],[Team1]],Results_Updated[[#This Row],[Team1_Score]],Results_Updated[[#This Row],[Team2_Score]])</f>
        <v>77</v>
      </c>
      <c r="I1205" t="str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1206" spans="1:9">
      <c r="A1206" s="17">
        <v>44994</v>
      </c>
      <c r="B1206" t="s">
        <v>367</v>
      </c>
      <c r="C1206" t="s">
        <v>68</v>
      </c>
      <c r="D1206" t="s">
        <v>68</v>
      </c>
      <c r="E1206">
        <v>87</v>
      </c>
      <c r="F1206" t="s">
        <v>970</v>
      </c>
      <c r="G1206" t="s">
        <v>711</v>
      </c>
      <c r="H1206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1206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1207" spans="1:9">
      <c r="A1207" s="17">
        <v>44994</v>
      </c>
      <c r="B1207" t="s">
        <v>243</v>
      </c>
      <c r="C1207" t="s">
        <v>242</v>
      </c>
      <c r="D1207" t="s">
        <v>854</v>
      </c>
      <c r="E1207">
        <v>71</v>
      </c>
      <c r="F1207" t="s">
        <v>856</v>
      </c>
      <c r="G1207" t="s">
        <v>764</v>
      </c>
      <c r="H1207">
        <f>IF(VLOOKUP(Results_Updated[[#This Row],[Away_Team]],Teams_ESPN__2[[Team_Name]:[ABBR]],2,FALSE)=Results_Updated[[#This Row],[Team1]],Results_Updated[[#This Row],[Team1_Score]],Results_Updated[[#This Row],[Team2_Score]])</f>
        <v>71</v>
      </c>
      <c r="I1207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1208" spans="1:9">
      <c r="A1208" s="17">
        <v>44994</v>
      </c>
      <c r="B1208" t="s">
        <v>103</v>
      </c>
      <c r="C1208" t="s">
        <v>126</v>
      </c>
      <c r="D1208" t="s">
        <v>705</v>
      </c>
      <c r="E1208">
        <v>80</v>
      </c>
      <c r="F1208" t="s">
        <v>742</v>
      </c>
      <c r="G1208" t="s">
        <v>789</v>
      </c>
      <c r="H1208" t="str">
        <f>IF(VLOOKUP(Results_Updated[[#This Row],[Away_Team]],Teams_ESPN__2[[Team_Name]:[ABBR]],2,FALSE)=Results_Updated[[#This Row],[Team1]],Results_Updated[[#This Row],[Team1_Score]],Results_Updated[[#This Row],[Team2_Score]])</f>
        <v>54</v>
      </c>
      <c r="I1208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1209" spans="1:9">
      <c r="A1209" s="17">
        <v>44994</v>
      </c>
      <c r="B1209" t="s">
        <v>392</v>
      </c>
      <c r="C1209" t="s">
        <v>136</v>
      </c>
      <c r="D1209" t="s">
        <v>1097</v>
      </c>
      <c r="E1209">
        <v>91</v>
      </c>
      <c r="F1209" t="s">
        <v>794</v>
      </c>
      <c r="G1209" t="s">
        <v>746</v>
      </c>
      <c r="H1209" t="str">
        <f>IF(VLOOKUP(Results_Updated[[#This Row],[Away_Team]],Teams_ESPN__2[[Team_Name]:[ABBR]],2,FALSE)=Results_Updated[[#This Row],[Team1]],Results_Updated[[#This Row],[Team1_Score]],Results_Updated[[#This Row],[Team2_Score]])</f>
        <v>76</v>
      </c>
      <c r="I1209">
        <f>IF(VLOOKUP(Results_Updated[[#This Row],[Home_Team]],Teams_ESPN__2[[Team_Name]:[ABBR]],2,FALSE)=Results_Updated[[#This Row],[Team2]],Results_Updated[[#This Row],[Team2_Score]],Results_Updated[[#This Row],[Team1_Score]])</f>
        <v>91</v>
      </c>
    </row>
    <row r="1210" spans="1:9">
      <c r="A1210" s="17">
        <v>44994</v>
      </c>
      <c r="B1210" t="s">
        <v>200</v>
      </c>
      <c r="C1210" t="s">
        <v>137</v>
      </c>
      <c r="D1210" t="s">
        <v>1009</v>
      </c>
      <c r="E1210">
        <v>76</v>
      </c>
      <c r="F1210" t="s">
        <v>957</v>
      </c>
      <c r="G1210" t="s">
        <v>769</v>
      </c>
      <c r="H1210" t="str">
        <f>IF(VLOOKUP(Results_Updated[[#This Row],[Away_Team]],Teams_ESPN__2[[Team_Name]:[ABBR]],2,FALSE)=Results_Updated[[#This Row],[Team1]],Results_Updated[[#This Row],[Team1_Score]],Results_Updated[[#This Row],[Team2_Score]])</f>
        <v>75</v>
      </c>
      <c r="I1210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1211" spans="1:9">
      <c r="A1211" s="17">
        <v>44994</v>
      </c>
      <c r="B1211" t="s">
        <v>146</v>
      </c>
      <c r="C1211" t="s">
        <v>82</v>
      </c>
      <c r="D1211" t="s">
        <v>1087</v>
      </c>
      <c r="E1211">
        <v>68</v>
      </c>
      <c r="F1211" t="s">
        <v>1015</v>
      </c>
      <c r="G1211" t="s">
        <v>916</v>
      </c>
      <c r="H1211" t="str">
        <f>IF(VLOOKUP(Results_Updated[[#This Row],[Away_Team]],Teams_ESPN__2[[Team_Name]:[ABBR]],2,FALSE)=Results_Updated[[#This Row],[Team1]],Results_Updated[[#This Row],[Team1_Score]],Results_Updated[[#This Row],[Team2_Score]])</f>
        <v>52</v>
      </c>
      <c r="I1211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1212" spans="1:9">
      <c r="A1212" s="17">
        <v>44994</v>
      </c>
      <c r="B1212" t="s">
        <v>208</v>
      </c>
      <c r="C1212" t="s">
        <v>207</v>
      </c>
      <c r="D1212" t="s">
        <v>895</v>
      </c>
      <c r="E1212">
        <v>77</v>
      </c>
      <c r="F1212" t="s">
        <v>207</v>
      </c>
      <c r="G1212" t="s">
        <v>782</v>
      </c>
      <c r="H1212">
        <f>IF(VLOOKUP(Results_Updated[[#This Row],[Away_Team]],Teams_ESPN__2[[Team_Name]:[ABBR]],2,FALSE)=Results_Updated[[#This Row],[Team1]],Results_Updated[[#This Row],[Team1_Score]],Results_Updated[[#This Row],[Team2_Score]])</f>
        <v>77</v>
      </c>
      <c r="I1212" t="str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1213" spans="1:9">
      <c r="A1213" s="17">
        <v>44995</v>
      </c>
      <c r="B1213" t="s">
        <v>264</v>
      </c>
      <c r="C1213" t="s">
        <v>252</v>
      </c>
      <c r="D1213" t="s">
        <v>891</v>
      </c>
      <c r="E1213">
        <v>60</v>
      </c>
      <c r="F1213" t="s">
        <v>892</v>
      </c>
      <c r="G1213" t="s">
        <v>799</v>
      </c>
      <c r="H1213" t="str">
        <f>IF(VLOOKUP(Results_Updated[[#This Row],[Away_Team]],Teams_ESPN__2[[Team_Name]:[ABBR]],2,FALSE)=Results_Updated[[#This Row],[Team1]],Results_Updated[[#This Row],[Team1_Score]],Results_Updated[[#This Row],[Team2_Score]])</f>
        <v>46</v>
      </c>
      <c r="I1213">
        <f>IF(VLOOKUP(Results_Updated[[#This Row],[Home_Team]],Teams_ESPN__2[[Team_Name]:[ABBR]],2,FALSE)=Results_Updated[[#This Row],[Team2]],Results_Updated[[#This Row],[Team2_Score]],Results_Updated[[#This Row],[Team1_Score]])</f>
        <v>60</v>
      </c>
    </row>
    <row r="1214" spans="1:9">
      <c r="A1214" s="17">
        <v>44995</v>
      </c>
      <c r="B1214" t="s">
        <v>217</v>
      </c>
      <c r="C1214" t="s">
        <v>374</v>
      </c>
      <c r="D1214" t="s">
        <v>374</v>
      </c>
      <c r="E1214">
        <v>75</v>
      </c>
      <c r="F1214" t="s">
        <v>1050</v>
      </c>
      <c r="G1214" t="s">
        <v>700</v>
      </c>
      <c r="H1214" t="str">
        <f>IF(VLOOKUP(Results_Updated[[#This Row],[Away_Team]],Teams_ESPN__2[[Team_Name]:[ABBR]],2,FALSE)=Results_Updated[[#This Row],[Team1]],Results_Updated[[#This Row],[Team1_Score]],Results_Updated[[#This Row],[Team2_Score]])</f>
        <v>56</v>
      </c>
      <c r="I1214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1215" spans="1:9">
      <c r="A1215" s="17">
        <v>44995</v>
      </c>
      <c r="B1215" t="s">
        <v>287</v>
      </c>
      <c r="C1215" t="s">
        <v>404</v>
      </c>
      <c r="D1215" t="s">
        <v>695</v>
      </c>
      <c r="E1215">
        <v>71</v>
      </c>
      <c r="F1215" t="s">
        <v>827</v>
      </c>
      <c r="G1215" t="s">
        <v>750</v>
      </c>
      <c r="H1215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1215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1216" spans="1:9">
      <c r="A1216" s="17">
        <v>44995</v>
      </c>
      <c r="B1216" t="s">
        <v>195</v>
      </c>
      <c r="C1216" t="s">
        <v>121</v>
      </c>
      <c r="D1216" t="s">
        <v>893</v>
      </c>
      <c r="E1216">
        <v>72</v>
      </c>
      <c r="F1216" t="s">
        <v>792</v>
      </c>
      <c r="G1216" t="s">
        <v>884</v>
      </c>
      <c r="H1216" t="str">
        <f>IF(VLOOKUP(Results_Updated[[#This Row],[Away_Team]],Teams_ESPN__2[[Team_Name]:[ABBR]],2,FALSE)=Results_Updated[[#This Row],[Team1]],Results_Updated[[#This Row],[Team1_Score]],Results_Updated[[#This Row],[Team2_Score]])</f>
        <v>49</v>
      </c>
      <c r="I1216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1217" spans="1:9">
      <c r="A1217" s="17">
        <v>44995</v>
      </c>
      <c r="B1217" t="s">
        <v>391</v>
      </c>
      <c r="C1217" t="s">
        <v>226</v>
      </c>
      <c r="D1217" t="s">
        <v>894</v>
      </c>
      <c r="E1217">
        <v>70</v>
      </c>
      <c r="F1217" t="s">
        <v>887</v>
      </c>
      <c r="G1217" t="s">
        <v>764</v>
      </c>
      <c r="H1217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1217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1218" spans="1:9">
      <c r="A1218" s="17">
        <v>44995</v>
      </c>
      <c r="B1218" t="s">
        <v>220</v>
      </c>
      <c r="C1218" t="s">
        <v>45</v>
      </c>
      <c r="D1218" t="s">
        <v>698</v>
      </c>
      <c r="E1218">
        <v>70</v>
      </c>
      <c r="F1218" t="s">
        <v>906</v>
      </c>
      <c r="G1218" t="s">
        <v>708</v>
      </c>
      <c r="H1218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1218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1219" spans="1:9">
      <c r="A1219" s="17">
        <v>44995</v>
      </c>
      <c r="B1219" t="s">
        <v>281</v>
      </c>
      <c r="C1219" t="s">
        <v>123</v>
      </c>
      <c r="D1219" t="s">
        <v>898</v>
      </c>
      <c r="E1219">
        <v>66</v>
      </c>
      <c r="F1219" t="s">
        <v>281</v>
      </c>
      <c r="G1219" t="s">
        <v>711</v>
      </c>
      <c r="H1219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1219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1220" spans="1:9">
      <c r="A1220" s="17">
        <v>44995</v>
      </c>
      <c r="B1220" t="s">
        <v>126</v>
      </c>
      <c r="C1220" t="s">
        <v>406</v>
      </c>
      <c r="D1220" t="s">
        <v>704</v>
      </c>
      <c r="E1220">
        <v>76</v>
      </c>
      <c r="F1220" t="s">
        <v>705</v>
      </c>
      <c r="G1220" t="s">
        <v>700</v>
      </c>
      <c r="H1220" t="str">
        <f>IF(VLOOKUP(Results_Updated[[#This Row],[Away_Team]],Teams_ESPN__2[[Team_Name]:[ABBR]],2,FALSE)=Results_Updated[[#This Row],[Team1]],Results_Updated[[#This Row],[Team1_Score]],Results_Updated[[#This Row],[Team2_Score]])</f>
        <v>56</v>
      </c>
      <c r="I1220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1221" spans="1:9">
      <c r="A1221" s="17">
        <v>44995</v>
      </c>
      <c r="B1221" t="s">
        <v>21</v>
      </c>
      <c r="C1221" t="s">
        <v>20</v>
      </c>
      <c r="D1221" t="s">
        <v>741</v>
      </c>
      <c r="E1221">
        <v>85</v>
      </c>
      <c r="F1221" t="s">
        <v>903</v>
      </c>
      <c r="G1221" t="s">
        <v>814</v>
      </c>
      <c r="H1221">
        <f>IF(VLOOKUP(Results_Updated[[#This Row],[Away_Team]],Teams_ESPN__2[[Team_Name]:[ABBR]],2,FALSE)=Results_Updated[[#This Row],[Team1]],Results_Updated[[#This Row],[Team1_Score]],Results_Updated[[#This Row],[Team2_Score]])</f>
        <v>85</v>
      </c>
      <c r="I1221" t="str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1222" spans="1:9">
      <c r="A1222" s="17">
        <v>44995</v>
      </c>
      <c r="B1222" t="s">
        <v>342</v>
      </c>
      <c r="C1222" t="s">
        <v>386</v>
      </c>
      <c r="D1222" t="s">
        <v>1061</v>
      </c>
      <c r="E1222">
        <v>82</v>
      </c>
      <c r="F1222" t="s">
        <v>909</v>
      </c>
      <c r="G1222" t="s">
        <v>711</v>
      </c>
      <c r="H1222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1222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1223" spans="1:9">
      <c r="A1223" s="17">
        <v>44995</v>
      </c>
      <c r="B1223" t="s">
        <v>42</v>
      </c>
      <c r="C1223" t="s">
        <v>122</v>
      </c>
      <c r="D1223" t="s">
        <v>919</v>
      </c>
      <c r="E1223">
        <v>79</v>
      </c>
      <c r="F1223" t="s">
        <v>701</v>
      </c>
      <c r="G1223" t="s">
        <v>830</v>
      </c>
      <c r="H1223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1223">
        <f>IF(VLOOKUP(Results_Updated[[#This Row],[Home_Team]],Teams_ESPN__2[[Team_Name]:[ABBR]],2,FALSE)=Results_Updated[[#This Row],[Team2]],Results_Updated[[#This Row],[Team2_Score]],Results_Updated[[#This Row],[Team1_Score]])</f>
        <v>79</v>
      </c>
    </row>
    <row r="1224" spans="1:9">
      <c r="A1224" s="17">
        <v>44995</v>
      </c>
      <c r="B1224" t="s">
        <v>270</v>
      </c>
      <c r="C1224" t="s">
        <v>338</v>
      </c>
      <c r="D1224" t="s">
        <v>712</v>
      </c>
      <c r="E1224">
        <v>67</v>
      </c>
      <c r="F1224" t="s">
        <v>702</v>
      </c>
      <c r="G1224" t="s">
        <v>714</v>
      </c>
      <c r="H1224" t="str">
        <f>IF(VLOOKUP(Results_Updated[[#This Row],[Away_Team]],Teams_ESPN__2[[Team_Name]:[ABBR]],2,FALSE)=Results_Updated[[#This Row],[Team1]],Results_Updated[[#This Row],[Team1_Score]],Results_Updated[[#This Row],[Team2_Score]])</f>
        <v>61</v>
      </c>
      <c r="I1224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1225" spans="1:9">
      <c r="A1225" s="17">
        <v>44995</v>
      </c>
      <c r="B1225" t="s">
        <v>225</v>
      </c>
      <c r="C1225" t="s">
        <v>222</v>
      </c>
      <c r="D1225" t="s">
        <v>707</v>
      </c>
      <c r="E1225">
        <v>70</v>
      </c>
      <c r="F1225" t="s">
        <v>845</v>
      </c>
      <c r="G1225" t="s">
        <v>711</v>
      </c>
      <c r="H1225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1225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1226" spans="1:9">
      <c r="A1226" s="17">
        <v>44995</v>
      </c>
      <c r="B1226" t="s">
        <v>135</v>
      </c>
      <c r="C1226" t="s">
        <v>209</v>
      </c>
      <c r="D1226" t="s">
        <v>710</v>
      </c>
      <c r="E1226">
        <v>64</v>
      </c>
      <c r="F1226" t="s">
        <v>797</v>
      </c>
      <c r="G1226" t="s">
        <v>884</v>
      </c>
      <c r="H1226" t="str">
        <f>IF(VLOOKUP(Results_Updated[[#This Row],[Away_Team]],Teams_ESPN__2[[Team_Name]:[ABBR]],2,FALSE)=Results_Updated[[#This Row],[Team1]],Results_Updated[[#This Row],[Team1_Score]],Results_Updated[[#This Row],[Team2_Score]])</f>
        <v>49</v>
      </c>
      <c r="I1226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1227" spans="1:9">
      <c r="A1227" s="17">
        <v>44995</v>
      </c>
      <c r="B1227" t="s">
        <v>292</v>
      </c>
      <c r="C1227" t="s">
        <v>291</v>
      </c>
      <c r="D1227" t="s">
        <v>1010</v>
      </c>
      <c r="E1227">
        <v>80</v>
      </c>
      <c r="F1227" t="s">
        <v>973</v>
      </c>
      <c r="G1227" t="s">
        <v>862</v>
      </c>
      <c r="H1227">
        <f>IF(VLOOKUP(Results_Updated[[#This Row],[Away_Team]],Teams_ESPN__2[[Team_Name]:[ABBR]],2,FALSE)=Results_Updated[[#This Row],[Team1]],Results_Updated[[#This Row],[Team1_Score]],Results_Updated[[#This Row],[Team2_Score]])</f>
        <v>80</v>
      </c>
      <c r="I1227" t="str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1228" spans="1:9">
      <c r="A1228" s="17">
        <v>44995</v>
      </c>
      <c r="B1228" t="s">
        <v>101</v>
      </c>
      <c r="C1228" t="s">
        <v>196</v>
      </c>
      <c r="D1228" t="s">
        <v>933</v>
      </c>
      <c r="E1228">
        <v>68</v>
      </c>
      <c r="F1228" t="s">
        <v>965</v>
      </c>
      <c r="G1228" t="s">
        <v>764</v>
      </c>
      <c r="H1228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1228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1229" spans="1:9">
      <c r="A1229" s="17">
        <v>44995</v>
      </c>
      <c r="B1229" t="s">
        <v>268</v>
      </c>
      <c r="C1229" t="s">
        <v>221</v>
      </c>
      <c r="D1229" t="s">
        <v>847</v>
      </c>
      <c r="E1229">
        <v>68</v>
      </c>
      <c r="F1229" t="s">
        <v>790</v>
      </c>
      <c r="G1229" t="s">
        <v>750</v>
      </c>
      <c r="H1229">
        <f>IF(VLOOKUP(Results_Updated[[#This Row],[Away_Team]],Teams_ESPN__2[[Team_Name]:[ABBR]],2,FALSE)=Results_Updated[[#This Row],[Team1]],Results_Updated[[#This Row],[Team1_Score]],Results_Updated[[#This Row],[Team2_Score]])</f>
        <v>68</v>
      </c>
      <c r="I1229" t="str">
        <f>IF(VLOOKUP(Results_Updated[[#This Row],[Home_Team]],Teams_ESPN__2[[Team_Name]:[ABBR]],2,FALSE)=Results_Updated[[#This Row],[Team2]],Results_Updated[[#This Row],[Team2_Score]],Results_Updated[[#This Row],[Team1_Score]])</f>
        <v>58</v>
      </c>
    </row>
    <row r="1230" spans="1:9">
      <c r="A1230" s="17">
        <v>44995</v>
      </c>
      <c r="B1230" t="s">
        <v>127</v>
      </c>
      <c r="C1230" t="s">
        <v>128</v>
      </c>
      <c r="D1230" t="s">
        <v>838</v>
      </c>
      <c r="E1230">
        <v>74</v>
      </c>
      <c r="F1230" t="s">
        <v>1020</v>
      </c>
      <c r="G1230" t="s">
        <v>714</v>
      </c>
      <c r="H1230">
        <f>IF(VLOOKUP(Results_Updated[[#This Row],[Away_Team]],Teams_ESPN__2[[Team_Name]:[ABBR]],2,FALSE)=Results_Updated[[#This Row],[Team1]],Results_Updated[[#This Row],[Team1_Score]],Results_Updated[[#This Row],[Team2_Score]])</f>
        <v>74</v>
      </c>
      <c r="I1230" t="str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1231" spans="1:9">
      <c r="A1231" s="17">
        <v>44995</v>
      </c>
      <c r="B1231" t="s">
        <v>251</v>
      </c>
      <c r="C1231" t="s">
        <v>228</v>
      </c>
      <c r="D1231" t="s">
        <v>861</v>
      </c>
      <c r="E1231">
        <v>84</v>
      </c>
      <c r="F1231" t="s">
        <v>1088</v>
      </c>
      <c r="G1231" t="s">
        <v>789</v>
      </c>
      <c r="H1231" t="str">
        <f>IF(VLOOKUP(Results_Updated[[#This Row],[Away_Team]],Teams_ESPN__2[[Team_Name]:[ABBR]],2,FALSE)=Results_Updated[[#This Row],[Team1]],Results_Updated[[#This Row],[Team1_Score]],Results_Updated[[#This Row],[Team2_Score]])</f>
        <v>54</v>
      </c>
      <c r="I1231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1232" spans="1:9">
      <c r="A1232" s="17">
        <v>44995</v>
      </c>
      <c r="B1232" t="s">
        <v>68</v>
      </c>
      <c r="C1232" t="s">
        <v>67</v>
      </c>
      <c r="D1232" t="s">
        <v>68</v>
      </c>
      <c r="E1232">
        <v>76</v>
      </c>
      <c r="F1232" t="s">
        <v>1081</v>
      </c>
      <c r="G1232" t="s">
        <v>717</v>
      </c>
      <c r="H1232">
        <f>IF(VLOOKUP(Results_Updated[[#This Row],[Away_Team]],Teams_ESPN__2[[Team_Name]:[ABBR]],2,FALSE)=Results_Updated[[#This Row],[Team1]],Results_Updated[[#This Row],[Team1_Score]],Results_Updated[[#This Row],[Team2_Score]])</f>
        <v>76</v>
      </c>
      <c r="I1232" t="str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1233" spans="1:9">
      <c r="A1233" s="17">
        <v>44995</v>
      </c>
      <c r="B1233" t="s">
        <v>280</v>
      </c>
      <c r="C1233" t="s">
        <v>274</v>
      </c>
      <c r="D1233" t="s">
        <v>762</v>
      </c>
      <c r="E1233">
        <v>82</v>
      </c>
      <c r="F1233" t="s">
        <v>768</v>
      </c>
      <c r="G1233" t="s">
        <v>769</v>
      </c>
      <c r="H1233" t="str">
        <f>IF(VLOOKUP(Results_Updated[[#This Row],[Away_Team]],Teams_ESPN__2[[Team_Name]:[ABBR]],2,FALSE)=Results_Updated[[#This Row],[Team1]],Results_Updated[[#This Row],[Team1_Score]],Results_Updated[[#This Row],[Team2_Score]])</f>
        <v>75</v>
      </c>
      <c r="I1233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1234" spans="1:9">
      <c r="A1234" s="17">
        <v>44995</v>
      </c>
      <c r="B1234" t="s">
        <v>51</v>
      </c>
      <c r="C1234" t="s">
        <v>50</v>
      </c>
      <c r="D1234" t="s">
        <v>812</v>
      </c>
      <c r="E1234">
        <v>74</v>
      </c>
      <c r="F1234" t="s">
        <v>820</v>
      </c>
      <c r="G1234" t="s">
        <v>803</v>
      </c>
      <c r="H1234" t="str">
        <f>IF(VLOOKUP(Results_Updated[[#This Row],[Away_Team]],Teams_ESPN__2[[Team_Name]:[ABBR]],2,FALSE)=Results_Updated[[#This Row],[Team1]],Results_Updated[[#This Row],[Team1_Score]],Results_Updated[[#This Row],[Team2_Score]])</f>
        <v>55</v>
      </c>
      <c r="I1234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1235" spans="1:9">
      <c r="A1235" s="17">
        <v>44995</v>
      </c>
      <c r="B1235" t="s">
        <v>243</v>
      </c>
      <c r="C1235" t="s">
        <v>420</v>
      </c>
      <c r="D1235" t="s">
        <v>855</v>
      </c>
      <c r="E1235">
        <v>71</v>
      </c>
      <c r="F1235" t="s">
        <v>854</v>
      </c>
      <c r="G1235" t="s">
        <v>720</v>
      </c>
      <c r="H1235" t="str">
        <f>IF(VLOOKUP(Results_Updated[[#This Row],[Away_Team]],Teams_ESPN__2[[Team_Name]:[ABBR]],2,FALSE)=Results_Updated[[#This Row],[Team1]],Results_Updated[[#This Row],[Team1_Score]],Results_Updated[[#This Row],[Team2_Score]])</f>
        <v>59</v>
      </c>
      <c r="I1235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1236" spans="1:9">
      <c r="A1236" s="17">
        <v>44995</v>
      </c>
      <c r="B1236" t="s">
        <v>384</v>
      </c>
      <c r="C1236" t="s">
        <v>316</v>
      </c>
      <c r="D1236" t="s">
        <v>888</v>
      </c>
      <c r="E1236">
        <v>67</v>
      </c>
      <c r="F1236" t="s">
        <v>846</v>
      </c>
      <c r="G1236" t="s">
        <v>764</v>
      </c>
      <c r="H1236">
        <f>IF(VLOOKUP(Results_Updated[[#This Row],[Away_Team]],Teams_ESPN__2[[Team_Name]:[ABBR]],2,FALSE)=Results_Updated[[#This Row],[Team1]],Results_Updated[[#This Row],[Team1_Score]],Results_Updated[[#This Row],[Team2_Score]])</f>
        <v>67</v>
      </c>
      <c r="I1236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1237" spans="1:9">
      <c r="A1237" s="17">
        <v>44995</v>
      </c>
      <c r="B1237" t="s">
        <v>300</v>
      </c>
      <c r="C1237" t="s">
        <v>227</v>
      </c>
      <c r="D1237" t="s">
        <v>860</v>
      </c>
      <c r="E1237">
        <v>81</v>
      </c>
      <c r="F1237" t="s">
        <v>300</v>
      </c>
      <c r="G1237" t="s">
        <v>746</v>
      </c>
      <c r="H1237" t="str">
        <f>IF(VLOOKUP(Results_Updated[[#This Row],[Away_Team]],Teams_ESPN__2[[Team_Name]:[ABBR]],2,FALSE)=Results_Updated[[#This Row],[Team1]],Results_Updated[[#This Row],[Team1_Score]],Results_Updated[[#This Row],[Team2_Score]])</f>
        <v>76</v>
      </c>
      <c r="I1237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1238" spans="1:9">
      <c r="A1238" s="17">
        <v>44995</v>
      </c>
      <c r="B1238" t="s">
        <v>276</v>
      </c>
      <c r="C1238" t="s">
        <v>282</v>
      </c>
      <c r="D1238" t="s">
        <v>767</v>
      </c>
      <c r="E1238">
        <v>79</v>
      </c>
      <c r="F1238" t="s">
        <v>773</v>
      </c>
      <c r="G1238" t="s">
        <v>862</v>
      </c>
      <c r="H1238" t="str">
        <f>IF(VLOOKUP(Results_Updated[[#This Row],[Away_Team]],Teams_ESPN__2[[Team_Name]:[ABBR]],2,FALSE)=Results_Updated[[#This Row],[Team1]],Results_Updated[[#This Row],[Team1_Score]],Results_Updated[[#This Row],[Team2_Score]])</f>
        <v>73</v>
      </c>
      <c r="I1238">
        <f>IF(VLOOKUP(Results_Updated[[#This Row],[Home_Team]],Teams_ESPN__2[[Team_Name]:[ABBR]],2,FALSE)=Results_Updated[[#This Row],[Team2]],Results_Updated[[#This Row],[Team2_Score]],Results_Updated[[#This Row],[Team1_Score]])</f>
        <v>79</v>
      </c>
    </row>
    <row r="1239" spans="1:9">
      <c r="A1239" s="17">
        <v>44995</v>
      </c>
      <c r="B1239" t="s">
        <v>249</v>
      </c>
      <c r="C1239" t="s">
        <v>429</v>
      </c>
      <c r="D1239" t="s">
        <v>1062</v>
      </c>
      <c r="E1239">
        <v>69</v>
      </c>
      <c r="F1239" t="s">
        <v>853</v>
      </c>
      <c r="G1239" t="s">
        <v>703</v>
      </c>
      <c r="H1239">
        <f>IF(VLOOKUP(Results_Updated[[#This Row],[Away_Team]],Teams_ESPN__2[[Team_Name]:[ABBR]],2,FALSE)=Results_Updated[[#This Row],[Team1]],Results_Updated[[#This Row],[Team1_Score]],Results_Updated[[#This Row],[Team2_Score]])</f>
        <v>69</v>
      </c>
      <c r="I1239" t="str">
        <f>IF(VLOOKUP(Results_Updated[[#This Row],[Home_Team]],Teams_ESPN__2[[Team_Name]:[ABBR]],2,FALSE)=Results_Updated[[#This Row],[Team2]],Results_Updated[[#This Row],[Team2_Score]],Results_Updated[[#This Row],[Team1_Score]])</f>
        <v>57</v>
      </c>
    </row>
    <row r="1240" spans="1:9">
      <c r="A1240" s="17">
        <v>44995</v>
      </c>
      <c r="B1240" t="s">
        <v>69</v>
      </c>
      <c r="C1240" t="s">
        <v>56</v>
      </c>
      <c r="D1240" t="s">
        <v>811</v>
      </c>
      <c r="E1240">
        <v>72</v>
      </c>
      <c r="F1240" t="s">
        <v>810</v>
      </c>
      <c r="G1240" t="s">
        <v>764</v>
      </c>
      <c r="H1240">
        <f>IF(VLOOKUP(Results_Updated[[#This Row],[Away_Team]],Teams_ESPN__2[[Team_Name]:[ABBR]],2,FALSE)=Results_Updated[[#This Row],[Team1]],Results_Updated[[#This Row],[Team1_Score]],Results_Updated[[#This Row],[Team2_Score]])</f>
        <v>72</v>
      </c>
      <c r="I1240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1241" spans="1:9">
      <c r="A1241" s="17">
        <v>44995</v>
      </c>
      <c r="B1241" t="s">
        <v>183</v>
      </c>
      <c r="C1241" t="s">
        <v>118</v>
      </c>
      <c r="D1241" t="s">
        <v>1077</v>
      </c>
      <c r="E1241">
        <v>78</v>
      </c>
      <c r="F1241" t="s">
        <v>1008</v>
      </c>
      <c r="G1241" t="s">
        <v>769</v>
      </c>
      <c r="H1241">
        <f>IF(VLOOKUP(Results_Updated[[#This Row],[Away_Team]],Teams_ESPN__2[[Team_Name]:[ABBR]],2,FALSE)=Results_Updated[[#This Row],[Team1]],Results_Updated[[#This Row],[Team1_Score]],Results_Updated[[#This Row],[Team2_Score]])</f>
        <v>78</v>
      </c>
      <c r="I1241" t="str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1242" spans="1:9">
      <c r="A1242" s="17">
        <v>44995</v>
      </c>
      <c r="B1242" t="s">
        <v>215</v>
      </c>
      <c r="C1242" t="s">
        <v>380</v>
      </c>
      <c r="D1242" t="s">
        <v>982</v>
      </c>
      <c r="E1242">
        <v>83</v>
      </c>
      <c r="F1242" t="s">
        <v>1058</v>
      </c>
      <c r="G1242" t="s">
        <v>796</v>
      </c>
      <c r="H1242">
        <f>IF(VLOOKUP(Results_Updated[[#This Row],[Away_Team]],Teams_ESPN__2[[Team_Name]:[ABBR]],2,FALSE)=Results_Updated[[#This Row],[Team1]],Results_Updated[[#This Row],[Team1_Score]],Results_Updated[[#This Row],[Team2_Score]])</f>
        <v>83</v>
      </c>
      <c r="I1242" t="str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1243" spans="1:9">
      <c r="A1243" s="17">
        <v>44995</v>
      </c>
      <c r="B1243" t="s">
        <v>54</v>
      </c>
      <c r="C1243" t="s">
        <v>155</v>
      </c>
      <c r="D1243" t="s">
        <v>817</v>
      </c>
      <c r="E1243">
        <v>78</v>
      </c>
      <c r="F1243" t="s">
        <v>835</v>
      </c>
      <c r="G1243" t="s">
        <v>717</v>
      </c>
      <c r="H1243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1243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1244" spans="1:9">
      <c r="A1244" s="17">
        <v>44995</v>
      </c>
      <c r="B1244" t="s">
        <v>253</v>
      </c>
      <c r="C1244" t="s">
        <v>176</v>
      </c>
      <c r="D1244" t="s">
        <v>876</v>
      </c>
      <c r="E1244">
        <v>82</v>
      </c>
      <c r="F1244" t="s">
        <v>875</v>
      </c>
      <c r="G1244" t="s">
        <v>746</v>
      </c>
      <c r="H1244" t="str">
        <f>IF(VLOOKUP(Results_Updated[[#This Row],[Away_Team]],Teams_ESPN__2[[Team_Name]:[ABBR]],2,FALSE)=Results_Updated[[#This Row],[Team1]],Results_Updated[[#This Row],[Team1_Score]],Results_Updated[[#This Row],[Team2_Score]])</f>
        <v>76</v>
      </c>
      <c r="I1244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1245" spans="1:9">
      <c r="A1245" s="17">
        <v>44996</v>
      </c>
      <c r="B1245" t="s">
        <v>228</v>
      </c>
      <c r="C1245" t="s">
        <v>252</v>
      </c>
      <c r="D1245" t="s">
        <v>891</v>
      </c>
      <c r="E1245">
        <v>69</v>
      </c>
      <c r="F1245" t="s">
        <v>861</v>
      </c>
      <c r="G1245" t="s">
        <v>734</v>
      </c>
      <c r="H1245" t="str">
        <f>IF(VLOOKUP(Results_Updated[[#This Row],[Away_Team]],Teams_ESPN__2[[Team_Name]:[ABBR]],2,FALSE)=Results_Updated[[#This Row],[Team1]],Results_Updated[[#This Row],[Team1_Score]],Results_Updated[[#This Row],[Team2_Score]])</f>
        <v>48</v>
      </c>
      <c r="I1245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1246" spans="1:9">
      <c r="A1246" s="17">
        <v>44996</v>
      </c>
      <c r="B1246" t="s">
        <v>402</v>
      </c>
      <c r="C1246" t="s">
        <v>374</v>
      </c>
      <c r="D1246" t="s">
        <v>896</v>
      </c>
      <c r="E1246">
        <v>61</v>
      </c>
      <c r="F1246" t="s">
        <v>374</v>
      </c>
      <c r="G1246" t="s">
        <v>720</v>
      </c>
      <c r="H1246">
        <f>IF(VLOOKUP(Results_Updated[[#This Row],[Away_Team]],Teams_ESPN__2[[Team_Name]:[ABBR]],2,FALSE)=Results_Updated[[#This Row],[Team1]],Results_Updated[[#This Row],[Team1_Score]],Results_Updated[[#This Row],[Team2_Score]])</f>
        <v>61</v>
      </c>
      <c r="I1246" t="str">
        <f>IF(VLOOKUP(Results_Updated[[#This Row],[Home_Team]],Teams_ESPN__2[[Team_Name]:[ABBR]],2,FALSE)=Results_Updated[[#This Row],[Team2]],Results_Updated[[#This Row],[Team2_Score]],Results_Updated[[#This Row],[Team1_Score]])</f>
        <v>59</v>
      </c>
    </row>
    <row r="1247" spans="1:9">
      <c r="A1247" s="17">
        <v>44996</v>
      </c>
      <c r="B1247" t="s">
        <v>123</v>
      </c>
      <c r="C1247" t="s">
        <v>404</v>
      </c>
      <c r="D1247" t="s">
        <v>898</v>
      </c>
      <c r="E1247">
        <v>76</v>
      </c>
      <c r="F1247" t="s">
        <v>695</v>
      </c>
      <c r="G1247" t="s">
        <v>700</v>
      </c>
      <c r="H1247">
        <f>IF(VLOOKUP(Results_Updated[[#This Row],[Away_Team]],Teams_ESPN__2[[Team_Name]:[ABBR]],2,FALSE)=Results_Updated[[#This Row],[Team1]],Results_Updated[[#This Row],[Team1_Score]],Results_Updated[[#This Row],[Team2_Score]])</f>
        <v>76</v>
      </c>
      <c r="I1247" t="str">
        <f>IF(VLOOKUP(Results_Updated[[#This Row],[Home_Team]],Teams_ESPN__2[[Team_Name]:[ABBR]],2,FALSE)=Results_Updated[[#This Row],[Team2]],Results_Updated[[#This Row],[Team2_Score]],Results_Updated[[#This Row],[Team1_Score]])</f>
        <v>56</v>
      </c>
    </row>
    <row r="1248" spans="1:9">
      <c r="A1248" s="17">
        <v>44996</v>
      </c>
      <c r="B1248" t="s">
        <v>122</v>
      </c>
      <c r="C1248" t="s">
        <v>121</v>
      </c>
      <c r="D1248" t="s">
        <v>893</v>
      </c>
      <c r="E1248">
        <v>72</v>
      </c>
      <c r="F1248" t="s">
        <v>919</v>
      </c>
      <c r="G1248" t="s">
        <v>714</v>
      </c>
      <c r="H1248" t="str">
        <f>IF(VLOOKUP(Results_Updated[[#This Row],[Away_Team]],Teams_ESPN__2[[Team_Name]:[ABBR]],2,FALSE)=Results_Updated[[#This Row],[Team1]],Results_Updated[[#This Row],[Team1_Score]],Results_Updated[[#This Row],[Team2_Score]])</f>
        <v>61</v>
      </c>
      <c r="I1248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1249" spans="1:9">
      <c r="A1249" s="17">
        <v>44996</v>
      </c>
      <c r="B1249" t="s">
        <v>268</v>
      </c>
      <c r="C1249" t="s">
        <v>226</v>
      </c>
      <c r="D1249" t="s">
        <v>894</v>
      </c>
      <c r="E1249">
        <v>80</v>
      </c>
      <c r="F1249" t="s">
        <v>847</v>
      </c>
      <c r="G1249" t="s">
        <v>737</v>
      </c>
      <c r="H1249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1249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1250" spans="1:9">
      <c r="A1250" s="17">
        <v>44996</v>
      </c>
      <c r="B1250" t="s">
        <v>386</v>
      </c>
      <c r="C1250" t="s">
        <v>45</v>
      </c>
      <c r="D1250" t="s">
        <v>698</v>
      </c>
      <c r="E1250">
        <v>65</v>
      </c>
      <c r="F1250" t="s">
        <v>1061</v>
      </c>
      <c r="G1250" t="s">
        <v>859</v>
      </c>
      <c r="H1250" t="str">
        <f>IF(VLOOKUP(Results_Updated[[#This Row],[Away_Team]],Teams_ESPN__2[[Team_Name]:[ABBR]],2,FALSE)=Results_Updated[[#This Row],[Team1]],Results_Updated[[#This Row],[Team1_Score]],Results_Updated[[#This Row],[Team2_Score]])</f>
        <v>51</v>
      </c>
      <c r="I1250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1251" spans="1:9">
      <c r="A1251" s="17">
        <v>44996</v>
      </c>
      <c r="B1251" t="s">
        <v>21</v>
      </c>
      <c r="C1251" t="s">
        <v>406</v>
      </c>
      <c r="D1251" t="s">
        <v>741</v>
      </c>
      <c r="E1251">
        <v>59</v>
      </c>
      <c r="F1251" t="s">
        <v>704</v>
      </c>
      <c r="G1251" t="s">
        <v>884</v>
      </c>
      <c r="H1251">
        <f>IF(VLOOKUP(Results_Updated[[#This Row],[Away_Team]],Teams_ESPN__2[[Team_Name]:[ABBR]],2,FALSE)=Results_Updated[[#This Row],[Team1]],Results_Updated[[#This Row],[Team1_Score]],Results_Updated[[#This Row],[Team2_Score]])</f>
        <v>59</v>
      </c>
      <c r="I1251" t="str">
        <f>IF(VLOOKUP(Results_Updated[[#This Row],[Home_Team]],Teams_ESPN__2[[Team_Name]:[ABBR]],2,FALSE)=Results_Updated[[#This Row],[Team2]],Results_Updated[[#This Row],[Team2_Score]],Results_Updated[[#This Row],[Team1_Score]])</f>
        <v>49</v>
      </c>
    </row>
    <row r="1252" spans="1:9">
      <c r="A1252" s="17">
        <v>44996</v>
      </c>
      <c r="B1252" t="s">
        <v>292</v>
      </c>
      <c r="C1252" t="s">
        <v>338</v>
      </c>
      <c r="D1252" t="s">
        <v>712</v>
      </c>
      <c r="E1252">
        <v>87</v>
      </c>
      <c r="F1252" t="s">
        <v>1010</v>
      </c>
      <c r="G1252" t="s">
        <v>769</v>
      </c>
      <c r="H1252" t="str">
        <f>IF(VLOOKUP(Results_Updated[[#This Row],[Away_Team]],Teams_ESPN__2[[Team_Name]:[ABBR]],2,FALSE)=Results_Updated[[#This Row],[Team1]],Results_Updated[[#This Row],[Team1_Score]],Results_Updated[[#This Row],[Team2_Score]])</f>
        <v>75</v>
      </c>
      <c r="I1252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1253" spans="1:9">
      <c r="A1253" s="17">
        <v>44996</v>
      </c>
      <c r="B1253" t="s">
        <v>384</v>
      </c>
      <c r="C1253" t="s">
        <v>222</v>
      </c>
      <c r="D1253" t="s">
        <v>888</v>
      </c>
      <c r="E1253">
        <v>77</v>
      </c>
      <c r="F1253" t="s">
        <v>707</v>
      </c>
      <c r="G1253" t="s">
        <v>862</v>
      </c>
      <c r="H1253">
        <f>IF(VLOOKUP(Results_Updated[[#This Row],[Away_Team]],Teams_ESPN__2[[Team_Name]:[ABBR]],2,FALSE)=Results_Updated[[#This Row],[Team1]],Results_Updated[[#This Row],[Team1_Score]],Results_Updated[[#This Row],[Team2_Score]])</f>
        <v>77</v>
      </c>
      <c r="I1253" t="str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1254" spans="1:9">
      <c r="A1254" s="17">
        <v>44996</v>
      </c>
      <c r="B1254" t="s">
        <v>136</v>
      </c>
      <c r="C1254" t="s">
        <v>209</v>
      </c>
      <c r="D1254" t="s">
        <v>710</v>
      </c>
      <c r="E1254">
        <v>62</v>
      </c>
      <c r="F1254" t="s">
        <v>1097</v>
      </c>
      <c r="G1254" t="s">
        <v>703</v>
      </c>
      <c r="H1254" t="str">
        <f>IF(VLOOKUP(Results_Updated[[#This Row],[Away_Team]],Teams_ESPN__2[[Team_Name]:[ABBR]],2,FALSE)=Results_Updated[[#This Row],[Team1]],Results_Updated[[#This Row],[Team1_Score]],Results_Updated[[#This Row],[Team2_Score]])</f>
        <v>57</v>
      </c>
      <c r="I1254">
        <f>IF(VLOOKUP(Results_Updated[[#This Row],[Home_Team]],Teams_ESPN__2[[Team_Name]:[ABBR]],2,FALSE)=Results_Updated[[#This Row],[Team2]],Results_Updated[[#This Row],[Team2_Score]],Results_Updated[[#This Row],[Team1_Score]])</f>
        <v>62</v>
      </c>
    </row>
    <row r="1255" spans="1:9">
      <c r="A1255" s="17">
        <v>44996</v>
      </c>
      <c r="B1255" t="s">
        <v>232</v>
      </c>
      <c r="C1255" t="s">
        <v>230</v>
      </c>
      <c r="D1255" t="s">
        <v>754</v>
      </c>
      <c r="E1255">
        <v>72</v>
      </c>
      <c r="F1255" t="s">
        <v>1000</v>
      </c>
      <c r="G1255" t="s">
        <v>720</v>
      </c>
      <c r="H1255" t="str">
        <f>IF(VLOOKUP(Results_Updated[[#This Row],[Away_Team]],Teams_ESPN__2[[Team_Name]:[ABBR]],2,FALSE)=Results_Updated[[#This Row],[Team1]],Results_Updated[[#This Row],[Team1_Score]],Results_Updated[[#This Row],[Team2_Score]])</f>
        <v>59</v>
      </c>
      <c r="I1255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1256" spans="1:9">
      <c r="A1256" s="17">
        <v>44996</v>
      </c>
      <c r="B1256" t="s">
        <v>413</v>
      </c>
      <c r="C1256" t="s">
        <v>132</v>
      </c>
      <c r="D1256" t="s">
        <v>1023</v>
      </c>
      <c r="E1256">
        <v>80</v>
      </c>
      <c r="F1256" t="s">
        <v>1024</v>
      </c>
      <c r="G1256" t="s">
        <v>711</v>
      </c>
      <c r="H1256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1256">
        <f>IF(VLOOKUP(Results_Updated[[#This Row],[Home_Team]],Teams_ESPN__2[[Team_Name]:[ABBR]],2,FALSE)=Results_Updated[[#This Row],[Team2]],Results_Updated[[#This Row],[Team2_Score]],Results_Updated[[#This Row],[Team1_Score]])</f>
        <v>80</v>
      </c>
    </row>
    <row r="1257" spans="1:9">
      <c r="A1257" s="17">
        <v>44996</v>
      </c>
      <c r="B1257" t="s">
        <v>69</v>
      </c>
      <c r="C1257" t="s">
        <v>50</v>
      </c>
      <c r="D1257" t="s">
        <v>812</v>
      </c>
      <c r="E1257">
        <v>65</v>
      </c>
      <c r="F1257" t="s">
        <v>811</v>
      </c>
      <c r="G1257" t="s">
        <v>725</v>
      </c>
      <c r="H1257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1257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1258" spans="1:9">
      <c r="A1258" s="17">
        <v>44996</v>
      </c>
      <c r="B1258" t="s">
        <v>407</v>
      </c>
      <c r="C1258" t="s">
        <v>324</v>
      </c>
      <c r="D1258" t="s">
        <v>324</v>
      </c>
      <c r="E1258">
        <v>90</v>
      </c>
      <c r="F1258" t="s">
        <v>758</v>
      </c>
      <c r="G1258" t="s">
        <v>814</v>
      </c>
      <c r="H1258" t="str">
        <f>IF(VLOOKUP(Results_Updated[[#This Row],[Away_Team]],Teams_ESPN__2[[Team_Name]:[ABBR]],2,FALSE)=Results_Updated[[#This Row],[Team1]],Results_Updated[[#This Row],[Team1_Score]],Results_Updated[[#This Row],[Team2_Score]])</f>
        <v>78</v>
      </c>
      <c r="I1258">
        <f>IF(VLOOKUP(Results_Updated[[#This Row],[Home_Team]],Teams_ESPN__2[[Team_Name]:[ABBR]],2,FALSE)=Results_Updated[[#This Row],[Team2]],Results_Updated[[#This Row],[Team2_Score]],Results_Updated[[#This Row],[Team1_Score]])</f>
        <v>90</v>
      </c>
    </row>
    <row r="1259" spans="1:9">
      <c r="A1259" s="17">
        <v>44996</v>
      </c>
      <c r="B1259" t="s">
        <v>131</v>
      </c>
      <c r="C1259" t="s">
        <v>411</v>
      </c>
      <c r="D1259" t="s">
        <v>927</v>
      </c>
      <c r="E1259">
        <v>77</v>
      </c>
      <c r="F1259" t="s">
        <v>929</v>
      </c>
      <c r="G1259" t="s">
        <v>740</v>
      </c>
      <c r="H1259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1259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1260" spans="1:9">
      <c r="A1260" s="17">
        <v>44996</v>
      </c>
      <c r="B1260" t="s">
        <v>325</v>
      </c>
      <c r="C1260" t="s">
        <v>326</v>
      </c>
      <c r="D1260" t="s">
        <v>759</v>
      </c>
      <c r="E1260">
        <v>78</v>
      </c>
      <c r="F1260" t="s">
        <v>954</v>
      </c>
      <c r="G1260" t="s">
        <v>708</v>
      </c>
      <c r="H1260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1260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1261" spans="1:9">
      <c r="A1261" s="17">
        <v>44996</v>
      </c>
      <c r="B1261" t="s">
        <v>127</v>
      </c>
      <c r="C1261" t="s">
        <v>155</v>
      </c>
      <c r="D1261" t="s">
        <v>838</v>
      </c>
      <c r="E1261">
        <v>61</v>
      </c>
      <c r="F1261" t="s">
        <v>817</v>
      </c>
      <c r="G1261" t="s">
        <v>750</v>
      </c>
      <c r="H1261">
        <f>IF(VLOOKUP(Results_Updated[[#This Row],[Away_Team]],Teams_ESPN__2[[Team_Name]:[ABBR]],2,FALSE)=Results_Updated[[#This Row],[Team1]],Results_Updated[[#This Row],[Team1_Score]],Results_Updated[[#This Row],[Team2_Score]])</f>
        <v>61</v>
      </c>
      <c r="I1261" t="str">
        <f>IF(VLOOKUP(Results_Updated[[#This Row],[Home_Team]],Teams_ESPN__2[[Team_Name]:[ABBR]],2,FALSE)=Results_Updated[[#This Row],[Team2]],Results_Updated[[#This Row],[Team2_Score]],Results_Updated[[#This Row],[Team1_Score]])</f>
        <v>58</v>
      </c>
    </row>
    <row r="1262" spans="1:9">
      <c r="A1262" s="17">
        <v>44996</v>
      </c>
      <c r="B1262" t="s">
        <v>176</v>
      </c>
      <c r="C1262" t="s">
        <v>227</v>
      </c>
      <c r="D1262" t="s">
        <v>860</v>
      </c>
      <c r="E1262">
        <v>94</v>
      </c>
      <c r="F1262" t="s">
        <v>876</v>
      </c>
      <c r="G1262" t="s">
        <v>789</v>
      </c>
      <c r="H1262" t="str">
        <f>IF(VLOOKUP(Results_Updated[[#This Row],[Away_Team]],Teams_ESPN__2[[Team_Name]:[ABBR]],2,FALSE)=Results_Updated[[#This Row],[Team1]],Results_Updated[[#This Row],[Team1_Score]],Results_Updated[[#This Row],[Team2_Score]])</f>
        <v>54</v>
      </c>
      <c r="I1262">
        <f>IF(VLOOKUP(Results_Updated[[#This Row],[Home_Team]],Teams_ESPN__2[[Team_Name]:[ABBR]],2,FALSE)=Results_Updated[[#This Row],[Team2]],Results_Updated[[#This Row],[Team2_Score]],Results_Updated[[#This Row],[Team1_Score]])</f>
        <v>94</v>
      </c>
    </row>
    <row r="1263" spans="1:9">
      <c r="A1263" s="17">
        <v>44996</v>
      </c>
      <c r="B1263" t="s">
        <v>282</v>
      </c>
      <c r="C1263" t="s">
        <v>274</v>
      </c>
      <c r="D1263" t="s">
        <v>767</v>
      </c>
      <c r="E1263">
        <v>93</v>
      </c>
      <c r="F1263" t="s">
        <v>762</v>
      </c>
      <c r="G1263" t="s">
        <v>814</v>
      </c>
      <c r="H1263">
        <f>IF(VLOOKUP(Results_Updated[[#This Row],[Away_Team]],Teams_ESPN__2[[Team_Name]:[ABBR]],2,FALSE)=Results_Updated[[#This Row],[Team1]],Results_Updated[[#This Row],[Team1_Score]],Results_Updated[[#This Row],[Team2_Score]])</f>
        <v>93</v>
      </c>
      <c r="I1263" t="str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1264" spans="1:9">
      <c r="A1264" s="17">
        <v>44996</v>
      </c>
      <c r="B1264" t="s">
        <v>249</v>
      </c>
      <c r="C1264" t="s">
        <v>420</v>
      </c>
      <c r="D1264" t="s">
        <v>855</v>
      </c>
      <c r="E1264">
        <v>76</v>
      </c>
      <c r="F1264" t="s">
        <v>1062</v>
      </c>
      <c r="G1264" t="s">
        <v>803</v>
      </c>
      <c r="H1264" t="str">
        <f>IF(VLOOKUP(Results_Updated[[#This Row],[Away_Team]],Teams_ESPN__2[[Team_Name]:[ABBR]],2,FALSE)=Results_Updated[[#This Row],[Team1]],Results_Updated[[#This Row],[Team1_Score]],Results_Updated[[#This Row],[Team2_Score]])</f>
        <v>55</v>
      </c>
      <c r="I1264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1265" spans="1:9">
      <c r="A1265" s="17">
        <v>44996</v>
      </c>
      <c r="B1265" t="s">
        <v>68</v>
      </c>
      <c r="C1265" t="s">
        <v>196</v>
      </c>
      <c r="D1265" t="s">
        <v>933</v>
      </c>
      <c r="E1265">
        <v>78</v>
      </c>
      <c r="F1265" t="s">
        <v>68</v>
      </c>
      <c r="G1265" t="s">
        <v>700</v>
      </c>
      <c r="H1265" t="str">
        <f>IF(VLOOKUP(Results_Updated[[#This Row],[Away_Team]],Teams_ESPN__2[[Team_Name]:[ABBR]],2,FALSE)=Results_Updated[[#This Row],[Team1]],Results_Updated[[#This Row],[Team1_Score]],Results_Updated[[#This Row],[Team2_Score]])</f>
        <v>56</v>
      </c>
      <c r="I1265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1266" spans="1:9">
      <c r="A1266" s="17">
        <v>44996</v>
      </c>
      <c r="B1266" t="s">
        <v>215</v>
      </c>
      <c r="C1266" t="s">
        <v>214</v>
      </c>
      <c r="D1266" t="s">
        <v>1055</v>
      </c>
      <c r="E1266">
        <v>72</v>
      </c>
      <c r="F1266" t="s">
        <v>982</v>
      </c>
      <c r="G1266" t="s">
        <v>772</v>
      </c>
      <c r="H1266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1266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1267" spans="1:9">
      <c r="A1267" s="17">
        <v>44996</v>
      </c>
      <c r="B1267" t="s">
        <v>183</v>
      </c>
      <c r="C1267" t="s">
        <v>137</v>
      </c>
      <c r="D1267" t="s">
        <v>1077</v>
      </c>
      <c r="E1267">
        <v>84</v>
      </c>
      <c r="F1267" t="s">
        <v>1009</v>
      </c>
      <c r="G1267" t="s">
        <v>737</v>
      </c>
      <c r="H1267">
        <f>IF(VLOOKUP(Results_Updated[[#This Row],[Away_Team]],Teams_ESPN__2[[Team_Name]:[ABBR]],2,FALSE)=Results_Updated[[#This Row],[Team1]],Results_Updated[[#This Row],[Team1_Score]],Results_Updated[[#This Row],[Team2_Score]])</f>
        <v>84</v>
      </c>
      <c r="I1267" t="str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1268" spans="1:9">
      <c r="A1268" s="17">
        <v>44997</v>
      </c>
      <c r="B1268" t="s">
        <v>227</v>
      </c>
      <c r="C1268" t="s">
        <v>252</v>
      </c>
      <c r="D1268" t="s">
        <v>860</v>
      </c>
      <c r="E1268">
        <v>75</v>
      </c>
      <c r="F1268" t="s">
        <v>891</v>
      </c>
      <c r="G1268" t="s">
        <v>764</v>
      </c>
      <c r="H1268">
        <f>IF(VLOOKUP(Results_Updated[[#This Row],[Away_Team]],Teams_ESPN__2[[Team_Name]:[ABBR]],2,FALSE)=Results_Updated[[#This Row],[Team1]],Results_Updated[[#This Row],[Team1_Score]],Results_Updated[[#This Row],[Team2_Score]])</f>
        <v>75</v>
      </c>
      <c r="I1268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1269" spans="1:9">
      <c r="A1269" s="17">
        <v>44997</v>
      </c>
      <c r="B1269" t="s">
        <v>338</v>
      </c>
      <c r="C1269" t="s">
        <v>121</v>
      </c>
      <c r="D1269" t="s">
        <v>893</v>
      </c>
      <c r="E1269">
        <v>82</v>
      </c>
      <c r="F1269" t="s">
        <v>712</v>
      </c>
      <c r="G1269" t="s">
        <v>697</v>
      </c>
      <c r="H1269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1269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1270" spans="1:9">
      <c r="A1270" s="17">
        <v>44997</v>
      </c>
      <c r="B1270" t="s">
        <v>384</v>
      </c>
      <c r="C1270" t="s">
        <v>226</v>
      </c>
      <c r="D1270" t="s">
        <v>894</v>
      </c>
      <c r="E1270">
        <v>67</v>
      </c>
      <c r="F1270" t="s">
        <v>888</v>
      </c>
      <c r="G1270" t="s">
        <v>764</v>
      </c>
      <c r="H1270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1270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1271" spans="1:9">
      <c r="A1271" s="17">
        <v>44997</v>
      </c>
      <c r="B1271" t="s">
        <v>411</v>
      </c>
      <c r="C1271" t="s">
        <v>132</v>
      </c>
      <c r="D1271" t="s">
        <v>927</v>
      </c>
      <c r="E1271">
        <v>74</v>
      </c>
      <c r="F1271" t="s">
        <v>1023</v>
      </c>
      <c r="G1271" t="s">
        <v>764</v>
      </c>
      <c r="H1271">
        <f>IF(VLOOKUP(Results_Updated[[#This Row],[Away_Team]],Teams_ESPN__2[[Team_Name]:[ABBR]],2,FALSE)=Results_Updated[[#This Row],[Team1]],Results_Updated[[#This Row],[Team1_Score]],Results_Updated[[#This Row],[Team2_Score]])</f>
        <v>74</v>
      </c>
      <c r="I1271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1272" spans="1:9">
      <c r="A1272" s="17">
        <v>44997</v>
      </c>
      <c r="B1272" t="s">
        <v>326</v>
      </c>
      <c r="C1272" t="s">
        <v>324</v>
      </c>
      <c r="D1272" t="s">
        <v>324</v>
      </c>
      <c r="E1272">
        <v>68</v>
      </c>
      <c r="F1272" t="s">
        <v>759</v>
      </c>
      <c r="G1272" t="s">
        <v>700</v>
      </c>
      <c r="H1272" t="str">
        <f>IF(VLOOKUP(Results_Updated[[#This Row],[Away_Team]],Teams_ESPN__2[[Team_Name]:[ABBR]],2,FALSE)=Results_Updated[[#This Row],[Team1]],Results_Updated[[#This Row],[Team1_Score]],Results_Updated[[#This Row],[Team2_Score]])</f>
        <v>56</v>
      </c>
      <c r="I1272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1273" spans="1:9">
      <c r="A1273" s="17">
        <v>44999</v>
      </c>
      <c r="B1273" t="s">
        <v>372</v>
      </c>
      <c r="C1273" t="s">
        <v>180</v>
      </c>
      <c r="D1273" t="s">
        <v>1006</v>
      </c>
      <c r="E1273">
        <v>75</v>
      </c>
      <c r="F1273" t="s">
        <v>989</v>
      </c>
      <c r="G1273" t="s">
        <v>830</v>
      </c>
      <c r="H1273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1273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1274" spans="1:9">
      <c r="A1274" s="17">
        <v>44999</v>
      </c>
      <c r="B1274" t="s">
        <v>17</v>
      </c>
      <c r="C1274" t="s">
        <v>195</v>
      </c>
      <c r="D1274" t="s">
        <v>1005</v>
      </c>
      <c r="E1274">
        <v>60</v>
      </c>
      <c r="F1274" t="s">
        <v>792</v>
      </c>
      <c r="G1274" t="s">
        <v>720</v>
      </c>
      <c r="H1274">
        <f>IF(VLOOKUP(Results_Updated[[#This Row],[Away_Team]],Teams_ESPN__2[[Team_Name]:[ABBR]],2,FALSE)=Results_Updated[[#This Row],[Team1]],Results_Updated[[#This Row],[Team1_Score]],Results_Updated[[#This Row],[Team2_Score]])</f>
        <v>60</v>
      </c>
      <c r="I1274" t="str">
        <f>IF(VLOOKUP(Results_Updated[[#This Row],[Home_Team]],Teams_ESPN__2[[Team_Name]:[ABBR]],2,FALSE)=Results_Updated[[#This Row],[Team2]],Results_Updated[[#This Row],[Team2_Score]],Results_Updated[[#This Row],[Team1_Score]])</f>
        <v>59</v>
      </c>
    </row>
    <row r="1275" spans="1:9">
      <c r="A1275" s="17">
        <v>44999</v>
      </c>
      <c r="B1275" t="s">
        <v>359</v>
      </c>
      <c r="C1275" t="s">
        <v>391</v>
      </c>
      <c r="D1275" t="s">
        <v>952</v>
      </c>
      <c r="E1275">
        <v>88</v>
      </c>
      <c r="F1275" t="s">
        <v>887</v>
      </c>
      <c r="G1275" t="s">
        <v>908</v>
      </c>
      <c r="H1275">
        <f>IF(VLOOKUP(Results_Updated[[#This Row],[Away_Team]],Teams_ESPN__2[[Team_Name]:[ABBR]],2,FALSE)=Results_Updated[[#This Row],[Team1]],Results_Updated[[#This Row],[Team1_Score]],Results_Updated[[#This Row],[Team2_Score]])</f>
        <v>88</v>
      </c>
      <c r="I1275" t="str">
        <f>IF(VLOOKUP(Results_Updated[[#This Row],[Home_Team]],Teams_ESPN__2[[Team_Name]:[ABBR]],2,FALSE)=Results_Updated[[#This Row],[Team2]],Results_Updated[[#This Row],[Team2_Score]],Results_Updated[[#This Row],[Team1_Score]])</f>
        <v>86</v>
      </c>
    </row>
    <row r="1276" spans="1:9">
      <c r="A1276" s="17">
        <v>44999</v>
      </c>
      <c r="B1276" t="s">
        <v>274</v>
      </c>
      <c r="C1276" t="s">
        <v>234</v>
      </c>
      <c r="D1276" t="s">
        <v>870</v>
      </c>
      <c r="E1276">
        <v>90</v>
      </c>
      <c r="F1276" t="s">
        <v>762</v>
      </c>
      <c r="G1276" t="s">
        <v>796</v>
      </c>
      <c r="H1276" t="str">
        <f>IF(VLOOKUP(Results_Updated[[#This Row],[Away_Team]],Teams_ESPN__2[[Team_Name]:[ABBR]],2,FALSE)=Results_Updated[[#This Row],[Team1]],Results_Updated[[#This Row],[Team1_Score]],Results_Updated[[#This Row],[Team2_Score]])</f>
        <v>80</v>
      </c>
      <c r="I1276">
        <f>IF(VLOOKUP(Results_Updated[[#This Row],[Home_Team]],Teams_ESPN__2[[Team_Name]:[ABBR]],2,FALSE)=Results_Updated[[#This Row],[Team2]],Results_Updated[[#This Row],[Team2_Score]],Results_Updated[[#This Row],[Team1_Score]])</f>
        <v>90</v>
      </c>
    </row>
    <row r="1277" spans="1:9">
      <c r="A1277" s="17">
        <v>44999</v>
      </c>
      <c r="B1277" t="s">
        <v>29</v>
      </c>
      <c r="C1277" t="s">
        <v>68</v>
      </c>
      <c r="D1277" t="s">
        <v>68</v>
      </c>
      <c r="E1277">
        <v>88</v>
      </c>
      <c r="F1277" t="s">
        <v>1073</v>
      </c>
      <c r="G1277" t="s">
        <v>711</v>
      </c>
      <c r="H1277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1277">
        <f>IF(VLOOKUP(Results_Updated[[#This Row],[Home_Team]],Teams_ESPN__2[[Team_Name]:[ABBR]],2,FALSE)=Results_Updated[[#This Row],[Team2]],Results_Updated[[#This Row],[Team2_Score]],Results_Updated[[#This Row],[Team1_Score]])</f>
        <v>88</v>
      </c>
    </row>
    <row r="1278" spans="1:9">
      <c r="A1278" s="17">
        <v>44999</v>
      </c>
      <c r="B1278" t="s">
        <v>390</v>
      </c>
      <c r="C1278" t="s">
        <v>366</v>
      </c>
      <c r="D1278" t="s">
        <v>730</v>
      </c>
      <c r="E1278">
        <v>62</v>
      </c>
      <c r="F1278" t="s">
        <v>780</v>
      </c>
      <c r="G1278" t="s">
        <v>703</v>
      </c>
      <c r="H1278" t="str">
        <f>IF(VLOOKUP(Results_Updated[[#This Row],[Away_Team]],Teams_ESPN__2[[Team_Name]:[ABBR]],2,FALSE)=Results_Updated[[#This Row],[Team1]],Results_Updated[[#This Row],[Team1_Score]],Results_Updated[[#This Row],[Team2_Score]])</f>
        <v>57</v>
      </c>
      <c r="I1278">
        <f>IF(VLOOKUP(Results_Updated[[#This Row],[Home_Team]],Teams_ESPN__2[[Team_Name]:[ABBR]],2,FALSE)=Results_Updated[[#This Row],[Team2]],Results_Updated[[#This Row],[Team2_Score]],Results_Updated[[#This Row],[Team1_Score]])</f>
        <v>62</v>
      </c>
    </row>
    <row r="1279" spans="1:9">
      <c r="A1279" s="17">
        <v>44999</v>
      </c>
      <c r="B1279" t="s">
        <v>132</v>
      </c>
      <c r="C1279" t="s">
        <v>292</v>
      </c>
      <c r="D1279" t="s">
        <v>1010</v>
      </c>
      <c r="E1279">
        <v>71</v>
      </c>
      <c r="F1279" t="s">
        <v>1023</v>
      </c>
      <c r="G1279" t="s">
        <v>772</v>
      </c>
      <c r="H1279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1279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1280" spans="1:9">
      <c r="A1280" s="17">
        <v>44999</v>
      </c>
      <c r="B1280" t="s">
        <v>62</v>
      </c>
      <c r="C1280" t="s">
        <v>315</v>
      </c>
      <c r="D1280" t="s">
        <v>871</v>
      </c>
      <c r="E1280">
        <v>81</v>
      </c>
      <c r="F1280" t="s">
        <v>881</v>
      </c>
      <c r="G1280" t="s">
        <v>772</v>
      </c>
      <c r="H1280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1280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1281" spans="1:9">
      <c r="A1281" s="17">
        <v>44999</v>
      </c>
      <c r="B1281" t="s">
        <v>83</v>
      </c>
      <c r="C1281" t="s">
        <v>259</v>
      </c>
      <c r="D1281" t="s">
        <v>834</v>
      </c>
      <c r="E1281">
        <v>81</v>
      </c>
      <c r="F1281" t="s">
        <v>998</v>
      </c>
      <c r="G1281" t="s">
        <v>805</v>
      </c>
      <c r="H1281">
        <f>IF(VLOOKUP(Results_Updated[[#This Row],[Away_Team]],Teams_ESPN__2[[Team_Name]:[ABBR]],2,FALSE)=Results_Updated[[#This Row],[Team1]],Results_Updated[[#This Row],[Team1_Score]],Results_Updated[[#This Row],[Team2_Score]])</f>
        <v>81</v>
      </c>
      <c r="I1281" t="str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1282" spans="1:9">
      <c r="A1282" s="17">
        <v>44999</v>
      </c>
      <c r="B1282" t="s">
        <v>46</v>
      </c>
      <c r="C1282" t="s">
        <v>260</v>
      </c>
      <c r="D1282" t="s">
        <v>842</v>
      </c>
      <c r="E1282">
        <v>65</v>
      </c>
      <c r="F1282" t="s">
        <v>781</v>
      </c>
      <c r="G1282" t="s">
        <v>725</v>
      </c>
      <c r="H1282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1282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1283" spans="1:9">
      <c r="A1283" s="17">
        <v>45000</v>
      </c>
      <c r="B1283" t="s">
        <v>262</v>
      </c>
      <c r="C1283" t="s">
        <v>127</v>
      </c>
      <c r="D1283" t="s">
        <v>923</v>
      </c>
      <c r="E1283">
        <v>84</v>
      </c>
      <c r="F1283" t="s">
        <v>838</v>
      </c>
      <c r="G1283" t="s">
        <v>714</v>
      </c>
      <c r="H1283">
        <f>IF(VLOOKUP(Results_Updated[[#This Row],[Away_Team]],Teams_ESPN__2[[Team_Name]:[ABBR]],2,FALSE)=Results_Updated[[#This Row],[Team1]],Results_Updated[[#This Row],[Team1_Score]],Results_Updated[[#This Row],[Team2_Score]])</f>
        <v>84</v>
      </c>
      <c r="I1283" t="str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1284" spans="1:9">
      <c r="A1284" s="17">
        <v>45000</v>
      </c>
      <c r="B1284" t="s">
        <v>408</v>
      </c>
      <c r="C1284" t="s">
        <v>208</v>
      </c>
      <c r="D1284" t="s">
        <v>895</v>
      </c>
      <c r="E1284">
        <v>98</v>
      </c>
      <c r="F1284" t="s">
        <v>829</v>
      </c>
      <c r="G1284" t="s">
        <v>862</v>
      </c>
      <c r="H1284" t="str">
        <f>IF(VLOOKUP(Results_Updated[[#This Row],[Away_Team]],Teams_ESPN__2[[Team_Name]:[ABBR]],2,FALSE)=Results_Updated[[#This Row],[Team1]],Results_Updated[[#This Row],[Team1_Score]],Results_Updated[[#This Row],[Team2_Score]])</f>
        <v>73</v>
      </c>
      <c r="I1284">
        <f>IF(VLOOKUP(Results_Updated[[#This Row],[Home_Team]],Teams_ESPN__2[[Team_Name]:[ABBR]],2,FALSE)=Results_Updated[[#This Row],[Team2]],Results_Updated[[#This Row],[Team2_Score]],Results_Updated[[#This Row],[Team1_Score]])</f>
        <v>98</v>
      </c>
    </row>
    <row r="1285" spans="1:9">
      <c r="A1285" s="17">
        <v>45000</v>
      </c>
      <c r="B1285" t="s">
        <v>300</v>
      </c>
      <c r="C1285" t="s">
        <v>194</v>
      </c>
      <c r="D1285" t="s">
        <v>300</v>
      </c>
      <c r="E1285">
        <v>67</v>
      </c>
      <c r="F1285" t="s">
        <v>756</v>
      </c>
      <c r="G1285" t="s">
        <v>884</v>
      </c>
      <c r="H1285">
        <f>IF(VLOOKUP(Results_Updated[[#This Row],[Away_Team]],Teams_ESPN__2[[Team_Name]:[ABBR]],2,FALSE)=Results_Updated[[#This Row],[Team1]],Results_Updated[[#This Row],[Team1_Score]],Results_Updated[[#This Row],[Team2_Score]])</f>
        <v>67</v>
      </c>
      <c r="I1285" t="str">
        <f>IF(VLOOKUP(Results_Updated[[#This Row],[Home_Team]],Teams_ESPN__2[[Team_Name]:[ABBR]],2,FALSE)=Results_Updated[[#This Row],[Team2]],Results_Updated[[#This Row],[Team2_Score]],Results_Updated[[#This Row],[Team1_Score]])</f>
        <v>49</v>
      </c>
    </row>
    <row r="1286" spans="1:9">
      <c r="A1286" s="17">
        <v>45000</v>
      </c>
      <c r="B1286" t="s">
        <v>288</v>
      </c>
      <c r="C1286" t="s">
        <v>170</v>
      </c>
      <c r="D1286" t="s">
        <v>801</v>
      </c>
      <c r="E1286">
        <v>69</v>
      </c>
      <c r="F1286" t="s">
        <v>1035</v>
      </c>
      <c r="G1286" t="s">
        <v>725</v>
      </c>
      <c r="H1286">
        <f>IF(VLOOKUP(Results_Updated[[#This Row],[Away_Team]],Teams_ESPN__2[[Team_Name]:[ABBR]],2,FALSE)=Results_Updated[[#This Row],[Team1]],Results_Updated[[#This Row],[Team1_Score]],Results_Updated[[#This Row],[Team2_Score]])</f>
        <v>69</v>
      </c>
      <c r="I1286" t="str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1287" spans="1:9">
      <c r="A1287" s="17">
        <v>45000</v>
      </c>
      <c r="B1287" t="s">
        <v>97</v>
      </c>
      <c r="C1287" t="s">
        <v>126</v>
      </c>
      <c r="D1287" t="s">
        <v>963</v>
      </c>
      <c r="E1287">
        <v>68</v>
      </c>
      <c r="F1287" t="s">
        <v>705</v>
      </c>
      <c r="G1287" t="s">
        <v>725</v>
      </c>
      <c r="H1287">
        <f>IF(VLOOKUP(Results_Updated[[#This Row],[Away_Team]],Teams_ESPN__2[[Team_Name]:[ABBR]],2,FALSE)=Results_Updated[[#This Row],[Team1]],Results_Updated[[#This Row],[Team1_Score]],Results_Updated[[#This Row],[Team2_Score]])</f>
        <v>68</v>
      </c>
      <c r="I1287" t="str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1288" spans="1:9">
      <c r="A1288" s="17">
        <v>45000</v>
      </c>
      <c r="B1288" t="s">
        <v>100</v>
      </c>
      <c r="C1288" t="s">
        <v>67</v>
      </c>
      <c r="D1288" t="s">
        <v>1081</v>
      </c>
      <c r="E1288">
        <v>69</v>
      </c>
      <c r="F1288" t="s">
        <v>837</v>
      </c>
      <c r="G1288" t="s">
        <v>761</v>
      </c>
      <c r="H1288" t="str">
        <f>IF(VLOOKUP(Results_Updated[[#This Row],[Away_Team]],Teams_ESPN__2[[Team_Name]:[ABBR]],2,FALSE)=Results_Updated[[#This Row],[Team1]],Results_Updated[[#This Row],[Team1_Score]],Results_Updated[[#This Row],[Team2_Score]])</f>
        <v>53</v>
      </c>
      <c r="I1288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1289" spans="1:9">
      <c r="A1289" s="17">
        <v>45000</v>
      </c>
      <c r="B1289" t="s">
        <v>125</v>
      </c>
      <c r="C1289" t="s">
        <v>228</v>
      </c>
      <c r="D1289" t="s">
        <v>861</v>
      </c>
      <c r="E1289">
        <v>81</v>
      </c>
      <c r="F1289" t="s">
        <v>787</v>
      </c>
      <c r="G1289" t="s">
        <v>782</v>
      </c>
      <c r="H1289" t="str">
        <f>IF(VLOOKUP(Results_Updated[[#This Row],[Away_Team]],Teams_ESPN__2[[Team_Name]:[ABBR]],2,FALSE)=Results_Updated[[#This Row],[Team1]],Results_Updated[[#This Row],[Team1_Score]],Results_Updated[[#This Row],[Team2_Score]])</f>
        <v>72</v>
      </c>
      <c r="I1289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1290" spans="1:9">
      <c r="A1290" s="17">
        <v>45000</v>
      </c>
      <c r="B1290" t="s">
        <v>118</v>
      </c>
      <c r="C1290" t="s">
        <v>184</v>
      </c>
      <c r="D1290" t="s">
        <v>1052</v>
      </c>
      <c r="E1290">
        <v>56</v>
      </c>
      <c r="F1290" t="s">
        <v>1008</v>
      </c>
      <c r="G1290" t="s">
        <v>750</v>
      </c>
      <c r="H1290" t="str">
        <f>IF(VLOOKUP(Results_Updated[[#This Row],[Away_Team]],Teams_ESPN__2[[Team_Name]:[ABBR]],2,FALSE)=Results_Updated[[#This Row],[Team1]],Results_Updated[[#This Row],[Team1_Score]],Results_Updated[[#This Row],[Team2_Score]])</f>
        <v>58</v>
      </c>
      <c r="I1290">
        <f>IF(VLOOKUP(Results_Updated[[#This Row],[Home_Team]],Teams_ESPN__2[[Team_Name]:[ABBR]],2,FALSE)=Results_Updated[[#This Row],[Team2]],Results_Updated[[#This Row],[Team2_Score]],Results_Updated[[#This Row],[Team1_Score]])</f>
        <v>56</v>
      </c>
    </row>
    <row r="1291" spans="1:9">
      <c r="A1291" s="17">
        <v>45000</v>
      </c>
      <c r="B1291" t="s">
        <v>182</v>
      </c>
      <c r="C1291" t="s">
        <v>392</v>
      </c>
      <c r="D1291" t="s">
        <v>1029</v>
      </c>
      <c r="E1291">
        <v>83</v>
      </c>
      <c r="F1291" t="s">
        <v>794</v>
      </c>
      <c r="G1291" t="s">
        <v>717</v>
      </c>
      <c r="H1291">
        <f>IF(VLOOKUP(Results_Updated[[#This Row],[Away_Team]],Teams_ESPN__2[[Team_Name]:[ABBR]],2,FALSE)=Results_Updated[[#This Row],[Team1]],Results_Updated[[#This Row],[Team1_Score]],Results_Updated[[#This Row],[Team2_Score]])</f>
        <v>83</v>
      </c>
      <c r="I1291" t="str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1292" spans="1:9">
      <c r="A1292" s="17">
        <v>45001</v>
      </c>
      <c r="B1292" t="s">
        <v>180</v>
      </c>
      <c r="C1292" t="s">
        <v>121</v>
      </c>
      <c r="D1292" t="s">
        <v>893</v>
      </c>
      <c r="E1292">
        <v>96</v>
      </c>
      <c r="F1292" t="s">
        <v>1006</v>
      </c>
      <c r="G1292" t="s">
        <v>769</v>
      </c>
      <c r="H1292" t="str">
        <f>IF(VLOOKUP(Results_Updated[[#This Row],[Away_Team]],Teams_ESPN__2[[Team_Name]:[ABBR]],2,FALSE)=Results_Updated[[#This Row],[Team1]],Results_Updated[[#This Row],[Team1_Score]],Results_Updated[[#This Row],[Team2_Score]])</f>
        <v>75</v>
      </c>
      <c r="I1292">
        <f>IF(VLOOKUP(Results_Updated[[#This Row],[Home_Team]],Teams_ESPN__2[[Team_Name]:[ABBR]],2,FALSE)=Results_Updated[[#This Row],[Team2]],Results_Updated[[#This Row],[Team2_Score]],Results_Updated[[#This Row],[Team1_Score]])</f>
        <v>96</v>
      </c>
    </row>
    <row r="1293" spans="1:9">
      <c r="A1293" s="17">
        <v>45001</v>
      </c>
      <c r="B1293" t="s">
        <v>144</v>
      </c>
      <c r="C1293" t="s">
        <v>252</v>
      </c>
      <c r="D1293" t="s">
        <v>891</v>
      </c>
      <c r="E1293">
        <v>63</v>
      </c>
      <c r="F1293" t="s">
        <v>960</v>
      </c>
      <c r="G1293" t="s">
        <v>916</v>
      </c>
      <c r="H1293" t="str">
        <f>IF(VLOOKUP(Results_Updated[[#This Row],[Away_Team]],Teams_ESPN__2[[Team_Name]:[ABBR]],2,FALSE)=Results_Updated[[#This Row],[Team1]],Results_Updated[[#This Row],[Team1_Score]],Results_Updated[[#This Row],[Team2_Score]])</f>
        <v>52</v>
      </c>
      <c r="I1293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1294" spans="1:9">
      <c r="A1294" s="17">
        <v>45001</v>
      </c>
      <c r="B1294" t="s">
        <v>50</v>
      </c>
      <c r="C1294" t="s">
        <v>404</v>
      </c>
      <c r="D1294" t="s">
        <v>695</v>
      </c>
      <c r="E1294">
        <v>96</v>
      </c>
      <c r="F1294" t="s">
        <v>812</v>
      </c>
      <c r="G1294" t="s">
        <v>708</v>
      </c>
      <c r="H1294" t="str">
        <f>IF(VLOOKUP(Results_Updated[[#This Row],[Away_Team]],Teams_ESPN__2[[Team_Name]:[ABBR]],2,FALSE)=Results_Updated[[#This Row],[Team1]],Results_Updated[[#This Row],[Team1_Score]],Results_Updated[[#This Row],[Team2_Score]])</f>
        <v>68</v>
      </c>
      <c r="I1294">
        <f>IF(VLOOKUP(Results_Updated[[#This Row],[Home_Team]],Teams_ESPN__2[[Team_Name]:[ABBR]],2,FALSE)=Results_Updated[[#This Row],[Team2]],Results_Updated[[#This Row],[Team2_Score]],Results_Updated[[#This Row],[Team1_Score]])</f>
        <v>96</v>
      </c>
    </row>
    <row r="1295" spans="1:9">
      <c r="A1295" s="17">
        <v>45001</v>
      </c>
      <c r="B1295" t="s">
        <v>424</v>
      </c>
      <c r="C1295" t="s">
        <v>123</v>
      </c>
      <c r="D1295" t="s">
        <v>898</v>
      </c>
      <c r="E1295">
        <v>81</v>
      </c>
      <c r="F1295" t="s">
        <v>967</v>
      </c>
      <c r="G1295" t="s">
        <v>714</v>
      </c>
      <c r="H1295" t="str">
        <f>IF(VLOOKUP(Results_Updated[[#This Row],[Away_Team]],Teams_ESPN__2[[Team_Name]:[ABBR]],2,FALSE)=Results_Updated[[#This Row],[Team1]],Results_Updated[[#This Row],[Team1_Score]],Results_Updated[[#This Row],[Team2_Score]])</f>
        <v>61</v>
      </c>
      <c r="I1295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1296" spans="1:9">
      <c r="A1296" s="17">
        <v>45001</v>
      </c>
      <c r="B1296" t="s">
        <v>298</v>
      </c>
      <c r="C1296" t="s">
        <v>374</v>
      </c>
      <c r="D1296" t="s">
        <v>374</v>
      </c>
      <c r="E1296">
        <v>86</v>
      </c>
      <c r="F1296" t="s">
        <v>986</v>
      </c>
      <c r="G1296" t="s">
        <v>761</v>
      </c>
      <c r="H1296" t="str">
        <f>IF(VLOOKUP(Results_Updated[[#This Row],[Away_Team]],Teams_ESPN__2[[Team_Name]:[ABBR]],2,FALSE)=Results_Updated[[#This Row],[Team1]],Results_Updated[[#This Row],[Team1_Score]],Results_Updated[[#This Row],[Team2_Score]])</f>
        <v>53</v>
      </c>
      <c r="I1296">
        <f>IF(VLOOKUP(Results_Updated[[#This Row],[Home_Team]],Teams_ESPN__2[[Team_Name]:[ABBR]],2,FALSE)=Results_Updated[[#This Row],[Team2]],Results_Updated[[#This Row],[Team2_Score]],Results_Updated[[#This Row],[Team1_Score]])</f>
        <v>86</v>
      </c>
    </row>
    <row r="1297" spans="1:9">
      <c r="A1297" s="17">
        <v>45001</v>
      </c>
      <c r="B1297" t="s">
        <v>411</v>
      </c>
      <c r="C1297" t="s">
        <v>402</v>
      </c>
      <c r="D1297" t="s">
        <v>927</v>
      </c>
      <c r="E1297">
        <v>59</v>
      </c>
      <c r="F1297" t="s">
        <v>896</v>
      </c>
      <c r="G1297" t="s">
        <v>803</v>
      </c>
      <c r="H1297">
        <f>IF(VLOOKUP(Results_Updated[[#This Row],[Away_Team]],Teams_ESPN__2[[Team_Name]:[ABBR]],2,FALSE)=Results_Updated[[#This Row],[Team1]],Results_Updated[[#This Row],[Team1_Score]],Results_Updated[[#This Row],[Team2_Score]])</f>
        <v>59</v>
      </c>
      <c r="I1297" t="str">
        <f>IF(VLOOKUP(Results_Updated[[#This Row],[Home_Team]],Teams_ESPN__2[[Team_Name]:[ABBR]],2,FALSE)=Results_Updated[[#This Row],[Team2]],Results_Updated[[#This Row],[Team2_Score]],Results_Updated[[#This Row],[Team1_Score]])</f>
        <v>55</v>
      </c>
    </row>
    <row r="1298" spans="1:9">
      <c r="A1298" s="17">
        <v>45001</v>
      </c>
      <c r="B1298" t="s">
        <v>371</v>
      </c>
      <c r="C1298" t="s">
        <v>21</v>
      </c>
      <c r="D1298" t="s">
        <v>741</v>
      </c>
      <c r="E1298">
        <v>74</v>
      </c>
      <c r="F1298" t="s">
        <v>958</v>
      </c>
      <c r="G1298" t="s">
        <v>859</v>
      </c>
      <c r="H1298" t="str">
        <f>IF(VLOOKUP(Results_Updated[[#This Row],[Away_Team]],Teams_ESPN__2[[Team_Name]:[ABBR]],2,FALSE)=Results_Updated[[#This Row],[Team1]],Results_Updated[[#This Row],[Team1_Score]],Results_Updated[[#This Row],[Team2_Score]])</f>
        <v>51</v>
      </c>
      <c r="I1298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1299" spans="1:9">
      <c r="A1299" s="17">
        <v>45001</v>
      </c>
      <c r="B1299" t="s">
        <v>257</v>
      </c>
      <c r="C1299" t="s">
        <v>406</v>
      </c>
      <c r="D1299" t="s">
        <v>940</v>
      </c>
      <c r="E1299">
        <v>68</v>
      </c>
      <c r="F1299" t="s">
        <v>704</v>
      </c>
      <c r="G1299" t="s">
        <v>743</v>
      </c>
      <c r="H1299">
        <f>IF(VLOOKUP(Results_Updated[[#This Row],[Away_Team]],Teams_ESPN__2[[Team_Name]:[ABBR]],2,FALSE)=Results_Updated[[#This Row],[Team1]],Results_Updated[[#This Row],[Team1_Score]],Results_Updated[[#This Row],[Team2_Score]])</f>
        <v>68</v>
      </c>
      <c r="I1299" t="str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1300" spans="1:9">
      <c r="A1300" s="17">
        <v>45001</v>
      </c>
      <c r="B1300" t="s">
        <v>384</v>
      </c>
      <c r="C1300" t="s">
        <v>338</v>
      </c>
      <c r="D1300" t="s">
        <v>888</v>
      </c>
      <c r="E1300">
        <v>76</v>
      </c>
      <c r="F1300" t="s">
        <v>712</v>
      </c>
      <c r="G1300" t="s">
        <v>720</v>
      </c>
      <c r="H1300">
        <f>IF(VLOOKUP(Results_Updated[[#This Row],[Away_Team]],Teams_ESPN__2[[Team_Name]:[ABBR]],2,FALSE)=Results_Updated[[#This Row],[Team1]],Results_Updated[[#This Row],[Team1_Score]],Results_Updated[[#This Row],[Team2_Score]])</f>
        <v>76</v>
      </c>
      <c r="I1300" t="str">
        <f>IF(VLOOKUP(Results_Updated[[#This Row],[Home_Team]],Teams_ESPN__2[[Team_Name]:[ABBR]],2,FALSE)=Results_Updated[[#This Row],[Team2]],Results_Updated[[#This Row],[Team2_Score]],Results_Updated[[#This Row],[Team1_Score]])</f>
        <v>59</v>
      </c>
    </row>
    <row r="1301" spans="1:9">
      <c r="A1301" s="17">
        <v>45001</v>
      </c>
      <c r="B1301" t="s">
        <v>399</v>
      </c>
      <c r="C1301" t="s">
        <v>209</v>
      </c>
      <c r="D1301" t="s">
        <v>710</v>
      </c>
      <c r="E1301">
        <v>63</v>
      </c>
      <c r="F1301" t="s">
        <v>914</v>
      </c>
      <c r="G1301" t="s">
        <v>703</v>
      </c>
      <c r="H1301" t="str">
        <f>IF(VLOOKUP(Results_Updated[[#This Row],[Away_Team]],Teams_ESPN__2[[Team_Name]:[ABBR]],2,FALSE)=Results_Updated[[#This Row],[Team1]],Results_Updated[[#This Row],[Team1_Score]],Results_Updated[[#This Row],[Team2_Score]])</f>
        <v>57</v>
      </c>
      <c r="I1301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1302" spans="1:9">
      <c r="A1302" s="17">
        <v>45001</v>
      </c>
      <c r="B1302" t="s">
        <v>111</v>
      </c>
      <c r="C1302" t="s">
        <v>42</v>
      </c>
      <c r="D1302" t="s">
        <v>701</v>
      </c>
      <c r="E1302">
        <v>58</v>
      </c>
      <c r="F1302" t="s">
        <v>1078</v>
      </c>
      <c r="G1302" t="s">
        <v>803</v>
      </c>
      <c r="H1302" t="str">
        <f>IF(VLOOKUP(Results_Updated[[#This Row],[Away_Team]],Teams_ESPN__2[[Team_Name]:[ABBR]],2,FALSE)=Results_Updated[[#This Row],[Team1]],Results_Updated[[#This Row],[Team1_Score]],Results_Updated[[#This Row],[Team2_Score]])</f>
        <v>55</v>
      </c>
      <c r="I1302">
        <f>IF(VLOOKUP(Results_Updated[[#This Row],[Home_Team]],Teams_ESPN__2[[Team_Name]:[ABBR]],2,FALSE)=Results_Updated[[#This Row],[Team2]],Results_Updated[[#This Row],[Team2_Score]],Results_Updated[[#This Row],[Team1_Score]])</f>
        <v>58</v>
      </c>
    </row>
    <row r="1303" spans="1:9">
      <c r="A1303" s="17">
        <v>45001</v>
      </c>
      <c r="B1303" t="s">
        <v>136</v>
      </c>
      <c r="C1303" t="s">
        <v>122</v>
      </c>
      <c r="D1303" t="s">
        <v>919</v>
      </c>
      <c r="E1303">
        <v>76</v>
      </c>
      <c r="F1303" t="s">
        <v>1097</v>
      </c>
      <c r="G1303" t="s">
        <v>764</v>
      </c>
      <c r="H1303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1303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1304" spans="1:9">
      <c r="A1304" s="17">
        <v>45001</v>
      </c>
      <c r="B1304" t="s">
        <v>124</v>
      </c>
      <c r="C1304" t="s">
        <v>225</v>
      </c>
      <c r="D1304" t="s">
        <v>845</v>
      </c>
      <c r="E1304">
        <v>67</v>
      </c>
      <c r="F1304" t="s">
        <v>826</v>
      </c>
      <c r="G1304" t="s">
        <v>764</v>
      </c>
      <c r="H1304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1304">
        <f>IF(VLOOKUP(Results_Updated[[#This Row],[Home_Team]],Teams_ESPN__2[[Team_Name]:[ABBR]],2,FALSE)=Results_Updated[[#This Row],[Team2]],Results_Updated[[#This Row],[Team2_Score]],Results_Updated[[#This Row],[Team1_Score]])</f>
        <v>67</v>
      </c>
    </row>
    <row r="1305" spans="1:9">
      <c r="A1305" s="17">
        <v>45001</v>
      </c>
      <c r="B1305" t="s">
        <v>269</v>
      </c>
      <c r="C1305" t="s">
        <v>270</v>
      </c>
      <c r="D1305" t="s">
        <v>702</v>
      </c>
      <c r="E1305">
        <v>73</v>
      </c>
      <c r="F1305" t="s">
        <v>848</v>
      </c>
      <c r="G1305" t="s">
        <v>697</v>
      </c>
      <c r="H1305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1305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1306" spans="1:9">
      <c r="A1306" s="17">
        <v>45001</v>
      </c>
      <c r="B1306" t="s">
        <v>38</v>
      </c>
      <c r="C1306" t="s">
        <v>346</v>
      </c>
      <c r="D1306" t="s">
        <v>974</v>
      </c>
      <c r="E1306">
        <v>83</v>
      </c>
      <c r="F1306" t="s">
        <v>706</v>
      </c>
      <c r="G1306" t="s">
        <v>769</v>
      </c>
      <c r="H1306">
        <f>IF(VLOOKUP(Results_Updated[[#This Row],[Away_Team]],Teams_ESPN__2[[Team_Name]:[ABBR]],2,FALSE)=Results_Updated[[#This Row],[Team1]],Results_Updated[[#This Row],[Team1_Score]],Results_Updated[[#This Row],[Team2_Score]])</f>
        <v>83</v>
      </c>
      <c r="I1306" t="str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1307" spans="1:9">
      <c r="A1307" s="17">
        <v>45001</v>
      </c>
      <c r="B1307" t="s">
        <v>293</v>
      </c>
      <c r="C1307" t="s">
        <v>316</v>
      </c>
      <c r="D1307" t="s">
        <v>846</v>
      </c>
      <c r="E1307">
        <v>75</v>
      </c>
      <c r="F1307" t="s">
        <v>709</v>
      </c>
      <c r="G1307" t="s">
        <v>743</v>
      </c>
      <c r="H1307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1307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1308" spans="1:9">
      <c r="A1308" s="17">
        <v>45002</v>
      </c>
      <c r="B1308" t="s">
        <v>230</v>
      </c>
      <c r="C1308" t="s">
        <v>45</v>
      </c>
      <c r="D1308" t="s">
        <v>698</v>
      </c>
      <c r="E1308">
        <v>78</v>
      </c>
      <c r="F1308" t="s">
        <v>754</v>
      </c>
      <c r="G1308" t="s">
        <v>714</v>
      </c>
      <c r="H1308" t="str">
        <f>IF(VLOOKUP(Results_Updated[[#This Row],[Away_Team]],Teams_ESPN__2[[Team_Name]:[ABBR]],2,FALSE)=Results_Updated[[#This Row],[Team1]],Results_Updated[[#This Row],[Team1_Score]],Results_Updated[[#This Row],[Team2_Score]])</f>
        <v>61</v>
      </c>
      <c r="I1308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1309" spans="1:9">
      <c r="A1309" s="17">
        <v>45002</v>
      </c>
      <c r="B1309" t="s">
        <v>183</v>
      </c>
      <c r="C1309" t="s">
        <v>205</v>
      </c>
      <c r="D1309" t="s">
        <v>901</v>
      </c>
      <c r="E1309">
        <v>82</v>
      </c>
      <c r="F1309" t="s">
        <v>1077</v>
      </c>
      <c r="G1309" t="s">
        <v>740</v>
      </c>
      <c r="H1309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1309">
        <f>IF(VLOOKUP(Results_Updated[[#This Row],[Home_Team]],Teams_ESPN__2[[Team_Name]:[ABBR]],2,FALSE)=Results_Updated[[#This Row],[Team2]],Results_Updated[[#This Row],[Team2_Score]],Results_Updated[[#This Row],[Team1_Score]])</f>
        <v>82</v>
      </c>
    </row>
    <row r="1310" spans="1:9">
      <c r="A1310" s="17">
        <v>45002</v>
      </c>
      <c r="B1310" t="s">
        <v>420</v>
      </c>
      <c r="C1310" t="s">
        <v>220</v>
      </c>
      <c r="D1310" t="s">
        <v>906</v>
      </c>
      <c r="E1310">
        <v>87</v>
      </c>
      <c r="F1310" t="s">
        <v>855</v>
      </c>
      <c r="G1310" t="s">
        <v>697</v>
      </c>
      <c r="H1310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1310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1311" spans="1:9">
      <c r="A1311" s="17">
        <v>45002</v>
      </c>
      <c r="B1311" t="s">
        <v>214</v>
      </c>
      <c r="C1311" t="s">
        <v>47</v>
      </c>
      <c r="D1311" t="s">
        <v>800</v>
      </c>
      <c r="E1311">
        <v>74</v>
      </c>
      <c r="F1311" t="s">
        <v>1055</v>
      </c>
      <c r="G1311" t="s">
        <v>700</v>
      </c>
      <c r="H1311" t="str">
        <f>IF(VLOOKUP(Results_Updated[[#This Row],[Away_Team]],Teams_ESPN__2[[Team_Name]:[ABBR]],2,FALSE)=Results_Updated[[#This Row],[Team1]],Results_Updated[[#This Row],[Team1_Score]],Results_Updated[[#This Row],[Team2_Score]])</f>
        <v>56</v>
      </c>
      <c r="I1311">
        <f>IF(VLOOKUP(Results_Updated[[#This Row],[Home_Team]],Teams_ESPN__2[[Team_Name]:[ABBR]],2,FALSE)=Results_Updated[[#This Row],[Team2]],Results_Updated[[#This Row],[Team2_Score]],Results_Updated[[#This Row],[Team1_Score]])</f>
        <v>74</v>
      </c>
    </row>
    <row r="1312" spans="1:9">
      <c r="A1312" s="17">
        <v>45002</v>
      </c>
      <c r="B1312" t="s">
        <v>174</v>
      </c>
      <c r="C1312" t="s">
        <v>386</v>
      </c>
      <c r="D1312" t="s">
        <v>1061</v>
      </c>
      <c r="E1312">
        <v>72</v>
      </c>
      <c r="F1312" t="s">
        <v>735</v>
      </c>
      <c r="G1312" t="s">
        <v>743</v>
      </c>
      <c r="H1312" t="str">
        <f>IF(VLOOKUP(Results_Updated[[#This Row],[Away_Team]],Teams_ESPN__2[[Team_Name]:[ABBR]],2,FALSE)=Results_Updated[[#This Row],[Team1]],Results_Updated[[#This Row],[Team1_Score]],Results_Updated[[#This Row],[Team2_Score]])</f>
        <v>67</v>
      </c>
      <c r="I1312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1313" spans="1:9">
      <c r="A1313" s="17">
        <v>45002</v>
      </c>
      <c r="B1313" t="s">
        <v>203</v>
      </c>
      <c r="C1313" t="s">
        <v>286</v>
      </c>
      <c r="D1313" t="s">
        <v>904</v>
      </c>
      <c r="E1313">
        <v>77</v>
      </c>
      <c r="F1313" t="s">
        <v>833</v>
      </c>
      <c r="G1313" t="s">
        <v>764</v>
      </c>
      <c r="H1313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1313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1314" spans="1:9">
      <c r="A1314" s="17">
        <v>45002</v>
      </c>
      <c r="B1314" t="s">
        <v>58</v>
      </c>
      <c r="C1314" t="s">
        <v>20</v>
      </c>
      <c r="D1314" t="s">
        <v>903</v>
      </c>
      <c r="E1314">
        <v>63</v>
      </c>
      <c r="F1314" t="s">
        <v>882</v>
      </c>
      <c r="G1314" t="s">
        <v>700</v>
      </c>
      <c r="H1314" t="str">
        <f>IF(VLOOKUP(Results_Updated[[#This Row],[Away_Team]],Teams_ESPN__2[[Team_Name]:[ABBR]],2,FALSE)=Results_Updated[[#This Row],[Team1]],Results_Updated[[#This Row],[Team1_Score]],Results_Updated[[#This Row],[Team2_Score]])</f>
        <v>56</v>
      </c>
      <c r="I1314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1315" spans="1:9">
      <c r="A1315" s="17">
        <v>45002</v>
      </c>
      <c r="B1315" t="s">
        <v>324</v>
      </c>
      <c r="C1315" t="s">
        <v>185</v>
      </c>
      <c r="D1315" t="s">
        <v>902</v>
      </c>
      <c r="E1315">
        <v>63</v>
      </c>
      <c r="F1315" t="s">
        <v>324</v>
      </c>
      <c r="G1315" t="s">
        <v>859</v>
      </c>
      <c r="H1315" t="str">
        <f>IF(VLOOKUP(Results_Updated[[#This Row],[Away_Team]],Teams_ESPN__2[[Team_Name]:[ABBR]],2,FALSE)=Results_Updated[[#This Row],[Team1]],Results_Updated[[#This Row],[Team1_Score]],Results_Updated[[#This Row],[Team2_Score]])</f>
        <v>51</v>
      </c>
      <c r="I1315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1316" spans="1:9">
      <c r="A1316" s="17">
        <v>45002</v>
      </c>
      <c r="B1316" t="s">
        <v>282</v>
      </c>
      <c r="C1316" t="s">
        <v>222</v>
      </c>
      <c r="D1316" t="s">
        <v>707</v>
      </c>
      <c r="E1316">
        <v>71</v>
      </c>
      <c r="F1316" t="s">
        <v>767</v>
      </c>
      <c r="G1316" t="s">
        <v>711</v>
      </c>
      <c r="H1316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1316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1317" spans="1:9">
      <c r="A1317" s="17">
        <v>45002</v>
      </c>
      <c r="B1317" t="s">
        <v>196</v>
      </c>
      <c r="C1317" t="s">
        <v>227</v>
      </c>
      <c r="D1317" t="s">
        <v>933</v>
      </c>
      <c r="E1317">
        <v>66</v>
      </c>
      <c r="F1317" t="s">
        <v>860</v>
      </c>
      <c r="G1317" t="s">
        <v>764</v>
      </c>
      <c r="H1317">
        <f>IF(VLOOKUP(Results_Updated[[#This Row],[Away_Team]],Teams_ESPN__2[[Team_Name]:[ABBR]],2,FALSE)=Results_Updated[[#This Row],[Team1]],Results_Updated[[#This Row],[Team1_Score]],Results_Updated[[#This Row],[Team2_Score]])</f>
        <v>66</v>
      </c>
      <c r="I1317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1318" spans="1:9">
      <c r="A1318" s="17">
        <v>45002</v>
      </c>
      <c r="B1318" t="s">
        <v>207</v>
      </c>
      <c r="C1318" t="s">
        <v>221</v>
      </c>
      <c r="D1318" t="s">
        <v>790</v>
      </c>
      <c r="E1318">
        <v>72</v>
      </c>
      <c r="F1318" t="s">
        <v>207</v>
      </c>
      <c r="G1318" t="s">
        <v>772</v>
      </c>
      <c r="H1318" t="str">
        <f>IF(VLOOKUP(Results_Updated[[#This Row],[Away_Team]],Teams_ESPN__2[[Team_Name]:[ABBR]],2,FALSE)=Results_Updated[[#This Row],[Team1]],Results_Updated[[#This Row],[Team1_Score]],Results_Updated[[#This Row],[Team2_Score]])</f>
        <v>62</v>
      </c>
      <c r="I1318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1319" spans="1:9">
      <c r="A1319" s="17">
        <v>45002</v>
      </c>
      <c r="B1319" t="s">
        <v>103</v>
      </c>
      <c r="C1319" t="s">
        <v>342</v>
      </c>
      <c r="D1319" t="s">
        <v>909</v>
      </c>
      <c r="E1319">
        <v>72</v>
      </c>
      <c r="F1319" t="s">
        <v>742</v>
      </c>
      <c r="G1319" t="s">
        <v>697</v>
      </c>
      <c r="H1319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1319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1320" spans="1:9">
      <c r="A1320" s="17">
        <v>45002</v>
      </c>
      <c r="B1320" t="s">
        <v>262</v>
      </c>
      <c r="C1320" t="s">
        <v>226</v>
      </c>
      <c r="D1320" t="s">
        <v>923</v>
      </c>
      <c r="E1320">
        <v>63</v>
      </c>
      <c r="F1320" t="s">
        <v>894</v>
      </c>
      <c r="G1320" t="s">
        <v>750</v>
      </c>
      <c r="H1320">
        <f>IF(VLOOKUP(Results_Updated[[#This Row],[Away_Team]],Teams_ESPN__2[[Team_Name]:[ABBR]],2,FALSE)=Results_Updated[[#This Row],[Team1]],Results_Updated[[#This Row],[Team1_Score]],Results_Updated[[#This Row],[Team2_Score]])</f>
        <v>63</v>
      </c>
      <c r="I1320" t="str">
        <f>IF(VLOOKUP(Results_Updated[[#This Row],[Home_Team]],Teams_ESPN__2[[Team_Name]:[ABBR]],2,FALSE)=Results_Updated[[#This Row],[Team2]],Results_Updated[[#This Row],[Team2_Score]],Results_Updated[[#This Row],[Team1_Score]])</f>
        <v>58</v>
      </c>
    </row>
    <row r="1321" spans="1:9">
      <c r="A1321" s="17">
        <v>45002</v>
      </c>
      <c r="B1321" t="s">
        <v>337</v>
      </c>
      <c r="C1321" t="s">
        <v>291</v>
      </c>
      <c r="D1321" t="s">
        <v>973</v>
      </c>
      <c r="E1321">
        <v>61</v>
      </c>
      <c r="F1321" t="s">
        <v>843</v>
      </c>
      <c r="G1321" t="s">
        <v>761</v>
      </c>
      <c r="H1321" t="str">
        <f>IF(VLOOKUP(Results_Updated[[#This Row],[Away_Team]],Teams_ESPN__2[[Team_Name]:[ABBR]],2,FALSE)=Results_Updated[[#This Row],[Team1]],Results_Updated[[#This Row],[Team1_Score]],Results_Updated[[#This Row],[Team2_Score]])</f>
        <v>53</v>
      </c>
      <c r="I1321">
        <f>IF(VLOOKUP(Results_Updated[[#This Row],[Home_Team]],Teams_ESPN__2[[Team_Name]:[ABBR]],2,FALSE)=Results_Updated[[#This Row],[Team2]],Results_Updated[[#This Row],[Team2_Score]],Results_Updated[[#This Row],[Team1_Score]])</f>
        <v>61</v>
      </c>
    </row>
    <row r="1322" spans="1:9">
      <c r="A1322" s="17">
        <v>45002</v>
      </c>
      <c r="B1322" t="s">
        <v>208</v>
      </c>
      <c r="C1322" t="s">
        <v>281</v>
      </c>
      <c r="D1322" t="s">
        <v>281</v>
      </c>
      <c r="E1322">
        <v>72</v>
      </c>
      <c r="F1322" t="s">
        <v>895</v>
      </c>
      <c r="G1322" t="s">
        <v>740</v>
      </c>
      <c r="H1322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1322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1323" spans="1:9">
      <c r="A1323" s="17">
        <v>45002</v>
      </c>
      <c r="B1323" t="s">
        <v>17</v>
      </c>
      <c r="C1323" t="s">
        <v>287</v>
      </c>
      <c r="D1323" t="s">
        <v>1005</v>
      </c>
      <c r="E1323">
        <v>59</v>
      </c>
      <c r="F1323" t="s">
        <v>827</v>
      </c>
      <c r="G1323" t="s">
        <v>1113</v>
      </c>
      <c r="H1323">
        <f>IF(VLOOKUP(Results_Updated[[#This Row],[Away_Team]],Teams_ESPN__2[[Team_Name]:[ABBR]],2,FALSE)=Results_Updated[[#This Row],[Team1]],Results_Updated[[#This Row],[Team1_Score]],Results_Updated[[#This Row],[Team2_Score]])</f>
        <v>59</v>
      </c>
      <c r="I1323" t="str">
        <f>IF(VLOOKUP(Results_Updated[[#This Row],[Home_Team]],Teams_ESPN__2[[Team_Name]:[ABBR]],2,FALSE)=Results_Updated[[#This Row],[Team2]],Results_Updated[[#This Row],[Team2_Score]],Results_Updated[[#This Row],[Team1_Score]])</f>
        <v>41</v>
      </c>
    </row>
    <row r="1324" spans="1:9">
      <c r="A1324" s="17">
        <v>45003</v>
      </c>
      <c r="B1324" t="s">
        <v>257</v>
      </c>
      <c r="C1324" t="s">
        <v>209</v>
      </c>
      <c r="D1324" t="s">
        <v>710</v>
      </c>
      <c r="E1324">
        <v>75</v>
      </c>
      <c r="F1324" t="s">
        <v>940</v>
      </c>
      <c r="G1324" t="s">
        <v>916</v>
      </c>
      <c r="H1324" t="str">
        <f>IF(VLOOKUP(Results_Updated[[#This Row],[Away_Team]],Teams_ESPN__2[[Team_Name]:[ABBR]],2,FALSE)=Results_Updated[[#This Row],[Team1]],Results_Updated[[#This Row],[Team1_Score]],Results_Updated[[#This Row],[Team2_Score]])</f>
        <v>52</v>
      </c>
      <c r="I1324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1325" spans="1:9">
      <c r="A1325" s="17">
        <v>45003</v>
      </c>
      <c r="B1325" t="s">
        <v>21</v>
      </c>
      <c r="C1325" t="s">
        <v>42</v>
      </c>
      <c r="D1325" t="s">
        <v>701</v>
      </c>
      <c r="E1325">
        <v>65</v>
      </c>
      <c r="F1325" t="s">
        <v>741</v>
      </c>
      <c r="G1325" t="s">
        <v>916</v>
      </c>
      <c r="H1325" t="str">
        <f>IF(VLOOKUP(Results_Updated[[#This Row],[Away_Team]],Teams_ESPN__2[[Team_Name]:[ABBR]],2,FALSE)=Results_Updated[[#This Row],[Team1]],Results_Updated[[#This Row],[Team1_Score]],Results_Updated[[#This Row],[Team2_Score]])</f>
        <v>52</v>
      </c>
      <c r="I1325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1326" spans="1:9">
      <c r="A1326" s="17">
        <v>45003</v>
      </c>
      <c r="B1326" t="s">
        <v>270</v>
      </c>
      <c r="C1326" t="s">
        <v>404</v>
      </c>
      <c r="D1326" t="s">
        <v>702</v>
      </c>
      <c r="E1326">
        <v>72</v>
      </c>
      <c r="F1326" t="s">
        <v>695</v>
      </c>
      <c r="G1326" t="s">
        <v>830</v>
      </c>
      <c r="H1326">
        <f>IF(VLOOKUP(Results_Updated[[#This Row],[Away_Team]],Teams_ESPN__2[[Team_Name]:[ABBR]],2,FALSE)=Results_Updated[[#This Row],[Team1]],Results_Updated[[#This Row],[Team1_Score]],Results_Updated[[#This Row],[Team2_Score]])</f>
        <v>72</v>
      </c>
      <c r="I1326" t="str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1327" spans="1:9">
      <c r="A1327" s="17">
        <v>45003</v>
      </c>
      <c r="B1327" t="s">
        <v>411</v>
      </c>
      <c r="C1327" t="s">
        <v>122</v>
      </c>
      <c r="D1327" t="s">
        <v>927</v>
      </c>
      <c r="E1327">
        <v>78</v>
      </c>
      <c r="F1327" t="s">
        <v>919</v>
      </c>
      <c r="G1327" t="s">
        <v>697</v>
      </c>
      <c r="H1327">
        <f>IF(VLOOKUP(Results_Updated[[#This Row],[Away_Team]],Teams_ESPN__2[[Team_Name]:[ABBR]],2,FALSE)=Results_Updated[[#This Row],[Team1]],Results_Updated[[#This Row],[Team1_Score]],Results_Updated[[#This Row],[Team2_Score]])</f>
        <v>78</v>
      </c>
      <c r="I1327" t="str">
        <f>IF(VLOOKUP(Results_Updated[[#This Row],[Home_Team]],Teams_ESPN__2[[Team_Name]:[ABBR]],2,FALSE)=Results_Updated[[#This Row],[Team2]],Results_Updated[[#This Row],[Team2_Score]],Results_Updated[[#This Row],[Team1_Score]])</f>
        <v>63</v>
      </c>
    </row>
    <row r="1328" spans="1:9">
      <c r="A1328" s="17">
        <v>45003</v>
      </c>
      <c r="B1328" t="s">
        <v>38</v>
      </c>
      <c r="C1328" t="s">
        <v>252</v>
      </c>
      <c r="D1328" t="s">
        <v>891</v>
      </c>
      <c r="E1328">
        <v>81</v>
      </c>
      <c r="F1328" t="s">
        <v>974</v>
      </c>
      <c r="G1328" t="s">
        <v>725</v>
      </c>
      <c r="H1328" t="str">
        <f>IF(VLOOKUP(Results_Updated[[#This Row],[Away_Team]],Teams_ESPN__2[[Team_Name]:[ABBR]],2,FALSE)=Results_Updated[[#This Row],[Team1]],Results_Updated[[#This Row],[Team1_Score]],Results_Updated[[#This Row],[Team2_Score]])</f>
        <v>64</v>
      </c>
      <c r="I1328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1329" spans="1:9">
      <c r="A1329" s="17">
        <v>45003</v>
      </c>
      <c r="B1329" t="s">
        <v>384</v>
      </c>
      <c r="C1329" t="s">
        <v>123</v>
      </c>
      <c r="D1329" t="s">
        <v>898</v>
      </c>
      <c r="E1329">
        <v>71</v>
      </c>
      <c r="F1329" t="s">
        <v>888</v>
      </c>
      <c r="G1329" t="s">
        <v>737</v>
      </c>
      <c r="H1329" t="str">
        <f>IF(VLOOKUP(Results_Updated[[#This Row],[Away_Team]],Teams_ESPN__2[[Team_Name]:[ABBR]],2,FALSE)=Results_Updated[[#This Row],[Team1]],Results_Updated[[#This Row],[Team1_Score]],Results_Updated[[#This Row],[Team2_Score]])</f>
        <v>66</v>
      </c>
      <c r="I1329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1330" spans="1:9">
      <c r="A1330" s="17">
        <v>45003</v>
      </c>
      <c r="B1330" t="s">
        <v>316</v>
      </c>
      <c r="C1330" t="s">
        <v>374</v>
      </c>
      <c r="D1330" t="s">
        <v>374</v>
      </c>
      <c r="E1330">
        <v>68</v>
      </c>
      <c r="F1330" t="s">
        <v>846</v>
      </c>
      <c r="G1330" t="s">
        <v>697</v>
      </c>
      <c r="H1330" t="str">
        <f>IF(VLOOKUP(Results_Updated[[#This Row],[Away_Team]],Teams_ESPN__2[[Team_Name]:[ABBR]],2,FALSE)=Results_Updated[[#This Row],[Team1]],Results_Updated[[#This Row],[Team1_Score]],Results_Updated[[#This Row],[Team2_Score]])</f>
        <v>63</v>
      </c>
      <c r="I1330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1331" spans="1:9">
      <c r="A1331" s="17">
        <v>45003</v>
      </c>
      <c r="B1331" t="s">
        <v>225</v>
      </c>
      <c r="C1331" t="s">
        <v>121</v>
      </c>
      <c r="D1331" t="s">
        <v>893</v>
      </c>
      <c r="E1331">
        <v>73</v>
      </c>
      <c r="F1331" t="s">
        <v>845</v>
      </c>
      <c r="G1331" t="s">
        <v>859</v>
      </c>
      <c r="H1331" t="str">
        <f>IF(VLOOKUP(Results_Updated[[#This Row],[Away_Team]],Teams_ESPN__2[[Team_Name]:[ABBR]],2,FALSE)=Results_Updated[[#This Row],[Team1]],Results_Updated[[#This Row],[Team1_Score]],Results_Updated[[#This Row],[Team2_Score]])</f>
        <v>51</v>
      </c>
      <c r="I1331">
        <f>IF(VLOOKUP(Results_Updated[[#This Row],[Home_Team]],Teams_ESPN__2[[Team_Name]:[ABBR]],2,FALSE)=Results_Updated[[#This Row],[Team2]],Results_Updated[[#This Row],[Team2_Score]],Results_Updated[[#This Row],[Team1_Score]])</f>
        <v>73</v>
      </c>
    </row>
    <row r="1332" spans="1:9">
      <c r="A1332" s="17">
        <v>45003</v>
      </c>
      <c r="B1332" t="s">
        <v>234</v>
      </c>
      <c r="C1332" t="s">
        <v>292</v>
      </c>
      <c r="D1332" t="s">
        <v>1010</v>
      </c>
      <c r="E1332">
        <v>66</v>
      </c>
      <c r="F1332" t="s">
        <v>870</v>
      </c>
      <c r="G1332" t="s">
        <v>764</v>
      </c>
      <c r="H1332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1332">
        <f>IF(VLOOKUP(Results_Updated[[#This Row],[Home_Team]],Teams_ESPN__2[[Team_Name]:[ABBR]],2,FALSE)=Results_Updated[[#This Row],[Team2]],Results_Updated[[#This Row],[Team2_Score]],Results_Updated[[#This Row],[Team1_Score]])</f>
        <v>66</v>
      </c>
    </row>
    <row r="1333" spans="1:9">
      <c r="A1333" s="17">
        <v>45003</v>
      </c>
      <c r="B1333" t="s">
        <v>228</v>
      </c>
      <c r="C1333" t="s">
        <v>359</v>
      </c>
      <c r="D1333" t="s">
        <v>861</v>
      </c>
      <c r="E1333">
        <v>79</v>
      </c>
      <c r="F1333" t="s">
        <v>952</v>
      </c>
      <c r="G1333" t="s">
        <v>764</v>
      </c>
      <c r="H1333">
        <f>IF(VLOOKUP(Results_Updated[[#This Row],[Away_Team]],Teams_ESPN__2[[Team_Name]:[ABBR]],2,FALSE)=Results_Updated[[#This Row],[Team1]],Results_Updated[[#This Row],[Team1_Score]],Results_Updated[[#This Row],[Team2_Score]])</f>
        <v>79</v>
      </c>
      <c r="I1333" t="str">
        <f>IF(VLOOKUP(Results_Updated[[#This Row],[Home_Team]],Teams_ESPN__2[[Team_Name]:[ABBR]],2,FALSE)=Results_Updated[[#This Row],[Team2]],Results_Updated[[#This Row],[Team2_Score]],Results_Updated[[#This Row],[Team1_Score]])</f>
        <v>65</v>
      </c>
    </row>
    <row r="1334" spans="1:9">
      <c r="A1334" s="17">
        <v>45003</v>
      </c>
      <c r="B1334" t="s">
        <v>129</v>
      </c>
      <c r="C1334" t="s">
        <v>328</v>
      </c>
      <c r="D1334" t="s">
        <v>865</v>
      </c>
      <c r="E1334">
        <v>67</v>
      </c>
      <c r="F1334" t="s">
        <v>936</v>
      </c>
      <c r="G1334" t="s">
        <v>772</v>
      </c>
      <c r="H1334">
        <f>IF(VLOOKUP(Results_Updated[[#This Row],[Away_Team]],Teams_ESPN__2[[Team_Name]:[ABBR]],2,FALSE)=Results_Updated[[#This Row],[Team1]],Results_Updated[[#This Row],[Team1_Score]],Results_Updated[[#This Row],[Team2_Score]])</f>
        <v>67</v>
      </c>
      <c r="I1334" t="str">
        <f>IF(VLOOKUP(Results_Updated[[#This Row],[Home_Team]],Teams_ESPN__2[[Team_Name]:[ABBR]],2,FALSE)=Results_Updated[[#This Row],[Team2]],Results_Updated[[#This Row],[Team2_Score]],Results_Updated[[#This Row],[Team1_Score]])</f>
        <v>62</v>
      </c>
    </row>
    <row r="1335" spans="1:9">
      <c r="A1335" s="17">
        <v>45003</v>
      </c>
      <c r="B1335" t="s">
        <v>137</v>
      </c>
      <c r="C1335" t="s">
        <v>193</v>
      </c>
      <c r="D1335" t="s">
        <v>1009</v>
      </c>
      <c r="E1335">
        <v>72</v>
      </c>
      <c r="F1335" t="s">
        <v>733</v>
      </c>
      <c r="G1335" t="s">
        <v>911</v>
      </c>
      <c r="H1335">
        <f>IF(VLOOKUP(Results_Updated[[#This Row],[Away_Team]],Teams_ESPN__2[[Team_Name]:[ABBR]],2,FALSE)=Results_Updated[[#This Row],[Team1]],Results_Updated[[#This Row],[Team1_Score]],Results_Updated[[#This Row],[Team2_Score]])</f>
        <v>72</v>
      </c>
      <c r="I1335" t="str">
        <f>IF(VLOOKUP(Results_Updated[[#This Row],[Home_Team]],Teams_ESPN__2[[Team_Name]:[ABBR]],2,FALSE)=Results_Updated[[#This Row],[Team2]],Results_Updated[[#This Row],[Team2_Score]],Results_Updated[[#This Row],[Team1_Score]])</f>
        <v>50</v>
      </c>
    </row>
    <row r="1336" spans="1:9">
      <c r="A1336" s="17">
        <v>45003</v>
      </c>
      <c r="B1336" t="s">
        <v>135</v>
      </c>
      <c r="C1336" t="s">
        <v>91</v>
      </c>
      <c r="D1336" t="s">
        <v>797</v>
      </c>
      <c r="E1336">
        <v>77</v>
      </c>
      <c r="F1336" t="s">
        <v>990</v>
      </c>
      <c r="G1336" t="s">
        <v>916</v>
      </c>
      <c r="H1336">
        <f>IF(VLOOKUP(Results_Updated[[#This Row],[Away_Team]],Teams_ESPN__2[[Team_Name]:[ABBR]],2,FALSE)=Results_Updated[[#This Row],[Team1]],Results_Updated[[#This Row],[Team1_Score]],Results_Updated[[#This Row],[Team2_Score]])</f>
        <v>77</v>
      </c>
      <c r="I1336" t="str">
        <f>IF(VLOOKUP(Results_Updated[[#This Row],[Home_Team]],Teams_ESPN__2[[Team_Name]:[ABBR]],2,FALSE)=Results_Updated[[#This Row],[Team2]],Results_Updated[[#This Row],[Team2_Score]],Results_Updated[[#This Row],[Team1_Score]])</f>
        <v>52</v>
      </c>
    </row>
    <row r="1337" spans="1:9">
      <c r="A1337" s="17">
        <v>45003</v>
      </c>
      <c r="B1337" t="s">
        <v>159</v>
      </c>
      <c r="C1337" t="s">
        <v>139</v>
      </c>
      <c r="D1337" t="s">
        <v>969</v>
      </c>
      <c r="E1337">
        <v>65</v>
      </c>
      <c r="F1337" t="s">
        <v>977</v>
      </c>
      <c r="G1337" t="s">
        <v>700</v>
      </c>
      <c r="H1337">
        <f>IF(VLOOKUP(Results_Updated[[#This Row],[Away_Team]],Teams_ESPN__2[[Team_Name]:[ABBR]],2,FALSE)=Results_Updated[[#This Row],[Team1]],Results_Updated[[#This Row],[Team1_Score]],Results_Updated[[#This Row],[Team2_Score]])</f>
        <v>65</v>
      </c>
      <c r="I1337" t="str">
        <f>IF(VLOOKUP(Results_Updated[[#This Row],[Home_Team]],Teams_ESPN__2[[Team_Name]:[ABBR]],2,FALSE)=Results_Updated[[#This Row],[Team2]],Results_Updated[[#This Row],[Team2_Score]],Results_Updated[[#This Row],[Team1_Score]])</f>
        <v>56</v>
      </c>
    </row>
    <row r="1338" spans="1:9">
      <c r="A1338" s="17">
        <v>45004</v>
      </c>
      <c r="B1338" t="s">
        <v>221</v>
      </c>
      <c r="C1338" t="s">
        <v>45</v>
      </c>
      <c r="D1338" t="s">
        <v>790</v>
      </c>
      <c r="E1338">
        <v>69</v>
      </c>
      <c r="F1338" t="s">
        <v>698</v>
      </c>
      <c r="G1338" t="s">
        <v>711</v>
      </c>
      <c r="H1338">
        <f>IF(VLOOKUP(Results_Updated[[#This Row],[Away_Team]],Teams_ESPN__2[[Team_Name]:[ABBR]],2,FALSE)=Results_Updated[[#This Row],[Team1]],Results_Updated[[#This Row],[Team1_Score]],Results_Updated[[#This Row],[Team2_Score]])</f>
        <v>69</v>
      </c>
      <c r="I1338" t="str">
        <f>IF(VLOOKUP(Results_Updated[[#This Row],[Home_Team]],Teams_ESPN__2[[Team_Name]:[ABBR]],2,FALSE)=Results_Updated[[#This Row],[Team2]],Results_Updated[[#This Row],[Team2_Score]],Results_Updated[[#This Row],[Team1_Score]])</f>
        <v>60</v>
      </c>
    </row>
    <row r="1339" spans="1:9">
      <c r="A1339" s="17">
        <v>45004</v>
      </c>
      <c r="B1339" t="s">
        <v>281</v>
      </c>
      <c r="C1339" t="s">
        <v>205</v>
      </c>
      <c r="D1339" t="s">
        <v>901</v>
      </c>
      <c r="E1339">
        <v>84</v>
      </c>
      <c r="F1339" t="s">
        <v>281</v>
      </c>
      <c r="G1339" t="s">
        <v>839</v>
      </c>
      <c r="H1339" t="str">
        <f>IF(VLOOKUP(Results_Updated[[#This Row],[Away_Team]],Teams_ESPN__2[[Team_Name]:[ABBR]],2,FALSE)=Results_Updated[[#This Row],[Team1]],Results_Updated[[#This Row],[Team1_Score]],Results_Updated[[#This Row],[Team2_Score]])</f>
        <v>81</v>
      </c>
      <c r="I1339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1340" spans="1:9">
      <c r="A1340" s="17">
        <v>45004</v>
      </c>
      <c r="B1340" t="s">
        <v>185</v>
      </c>
      <c r="C1340" t="s">
        <v>220</v>
      </c>
      <c r="D1340" t="s">
        <v>906</v>
      </c>
      <c r="E1340">
        <v>70</v>
      </c>
      <c r="F1340" t="s">
        <v>902</v>
      </c>
      <c r="G1340" t="s">
        <v>803</v>
      </c>
      <c r="H1340" t="str">
        <f>IF(VLOOKUP(Results_Updated[[#This Row],[Away_Team]],Teams_ESPN__2[[Team_Name]:[ABBR]],2,FALSE)=Results_Updated[[#This Row],[Team1]],Results_Updated[[#This Row],[Team1_Score]],Results_Updated[[#This Row],[Team2_Score]])</f>
        <v>55</v>
      </c>
      <c r="I1340">
        <f>IF(VLOOKUP(Results_Updated[[#This Row],[Home_Team]],Teams_ESPN__2[[Team_Name]:[ABBR]],2,FALSE)=Results_Updated[[#This Row],[Team2]],Results_Updated[[#This Row],[Team2_Score]],Results_Updated[[#This Row],[Team1_Score]])</f>
        <v>70</v>
      </c>
    </row>
    <row r="1341" spans="1:9">
      <c r="A1341" s="17">
        <v>45004</v>
      </c>
      <c r="B1341" t="s">
        <v>342</v>
      </c>
      <c r="C1341" t="s">
        <v>47</v>
      </c>
      <c r="D1341" t="s">
        <v>909</v>
      </c>
      <c r="E1341">
        <v>85</v>
      </c>
      <c r="F1341" t="s">
        <v>800</v>
      </c>
      <c r="G1341" t="s">
        <v>746</v>
      </c>
      <c r="H1341">
        <f>IF(VLOOKUP(Results_Updated[[#This Row],[Away_Team]],Teams_ESPN__2[[Team_Name]:[ABBR]],2,FALSE)=Results_Updated[[#This Row],[Team1]],Results_Updated[[#This Row],[Team1_Score]],Results_Updated[[#This Row],[Team2_Score]])</f>
        <v>85</v>
      </c>
      <c r="I1341" t="str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1342" spans="1:9">
      <c r="A1342" s="17">
        <v>45004</v>
      </c>
      <c r="B1342" t="s">
        <v>17</v>
      </c>
      <c r="C1342" t="s">
        <v>386</v>
      </c>
      <c r="D1342" t="s">
        <v>1061</v>
      </c>
      <c r="E1342">
        <v>84</v>
      </c>
      <c r="F1342" t="s">
        <v>1005</v>
      </c>
      <c r="G1342" t="s">
        <v>862</v>
      </c>
      <c r="H1342" t="str">
        <f>IF(VLOOKUP(Results_Updated[[#This Row],[Away_Team]],Teams_ESPN__2[[Team_Name]:[ABBR]],2,FALSE)=Results_Updated[[#This Row],[Team1]],Results_Updated[[#This Row],[Team1_Score]],Results_Updated[[#This Row],[Team2_Score]])</f>
        <v>73</v>
      </c>
      <c r="I1342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1343" spans="1:9">
      <c r="A1343" s="17">
        <v>45004</v>
      </c>
      <c r="B1343" t="s">
        <v>291</v>
      </c>
      <c r="C1343" t="s">
        <v>286</v>
      </c>
      <c r="D1343" t="s">
        <v>904</v>
      </c>
      <c r="E1343">
        <v>75</v>
      </c>
      <c r="F1343" t="s">
        <v>973</v>
      </c>
      <c r="G1343" t="s">
        <v>717</v>
      </c>
      <c r="H1343" t="str">
        <f>IF(VLOOKUP(Results_Updated[[#This Row],[Away_Team]],Teams_ESPN__2[[Team_Name]:[ABBR]],2,FALSE)=Results_Updated[[#This Row],[Team1]],Results_Updated[[#This Row],[Team1_Score]],Results_Updated[[#This Row],[Team2_Score]])</f>
        <v>69</v>
      </c>
      <c r="I1343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1344" spans="1:9">
      <c r="A1344" s="17">
        <v>45004</v>
      </c>
      <c r="B1344" t="s">
        <v>20</v>
      </c>
      <c r="C1344" t="s">
        <v>222</v>
      </c>
      <c r="D1344" t="s">
        <v>903</v>
      </c>
      <c r="E1344">
        <v>85</v>
      </c>
      <c r="F1344" t="s">
        <v>707</v>
      </c>
      <c r="G1344" t="s">
        <v>717</v>
      </c>
      <c r="H1344">
        <f>IF(VLOOKUP(Results_Updated[[#This Row],[Away_Team]],Teams_ESPN__2[[Team_Name]:[ABBR]],2,FALSE)=Results_Updated[[#This Row],[Team1]],Results_Updated[[#This Row],[Team1_Score]],Results_Updated[[#This Row],[Team2_Score]])</f>
        <v>85</v>
      </c>
      <c r="I1344" t="str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1345" spans="1:9">
      <c r="A1345" s="17">
        <v>45004</v>
      </c>
      <c r="B1345" t="s">
        <v>262</v>
      </c>
      <c r="C1345" t="s">
        <v>196</v>
      </c>
      <c r="D1345" t="s">
        <v>933</v>
      </c>
      <c r="E1345">
        <v>78</v>
      </c>
      <c r="F1345" t="s">
        <v>923</v>
      </c>
      <c r="G1345" t="s">
        <v>740</v>
      </c>
      <c r="H1345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1345">
        <f>IF(VLOOKUP(Results_Updated[[#This Row],[Home_Team]],Teams_ESPN__2[[Team_Name]:[ABBR]],2,FALSE)=Results_Updated[[#This Row],[Team2]],Results_Updated[[#This Row],[Team2_Score]],Results_Updated[[#This Row],[Team1_Score]])</f>
        <v>78</v>
      </c>
    </row>
    <row r="1346" spans="1:9">
      <c r="A1346" s="17">
        <v>45004</v>
      </c>
      <c r="B1346" t="s">
        <v>366</v>
      </c>
      <c r="C1346" t="s">
        <v>315</v>
      </c>
      <c r="D1346" t="s">
        <v>871</v>
      </c>
      <c r="E1346">
        <v>75</v>
      </c>
      <c r="F1346" t="s">
        <v>730</v>
      </c>
      <c r="G1346" t="s">
        <v>830</v>
      </c>
      <c r="H1346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1346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1347" spans="1:9">
      <c r="A1347" s="17">
        <v>45004</v>
      </c>
      <c r="B1347" t="s">
        <v>83</v>
      </c>
      <c r="C1347" t="s">
        <v>288</v>
      </c>
      <c r="D1347" t="s">
        <v>801</v>
      </c>
      <c r="E1347">
        <v>71</v>
      </c>
      <c r="F1347" t="s">
        <v>834</v>
      </c>
      <c r="G1347" t="s">
        <v>711</v>
      </c>
      <c r="H1347" t="str">
        <f>IF(VLOOKUP(Results_Updated[[#This Row],[Away_Team]],Teams_ESPN__2[[Team_Name]:[ABBR]],2,FALSE)=Results_Updated[[#This Row],[Team1]],Results_Updated[[#This Row],[Team1_Score]],Results_Updated[[#This Row],[Team2_Score]])</f>
        <v>60</v>
      </c>
      <c r="I1347">
        <f>IF(VLOOKUP(Results_Updated[[#This Row],[Home_Team]],Teams_ESPN__2[[Team_Name]:[ABBR]],2,FALSE)=Results_Updated[[#This Row],[Team2]],Results_Updated[[#This Row],[Team2_Score]],Results_Updated[[#This Row],[Team1_Score]])</f>
        <v>71</v>
      </c>
    </row>
    <row r="1348" spans="1:9">
      <c r="A1348" s="17">
        <v>45004</v>
      </c>
      <c r="B1348" t="s">
        <v>97</v>
      </c>
      <c r="C1348" t="s">
        <v>68</v>
      </c>
      <c r="D1348" t="s">
        <v>68</v>
      </c>
      <c r="E1348">
        <v>77</v>
      </c>
      <c r="F1348" t="s">
        <v>963</v>
      </c>
      <c r="G1348" t="s">
        <v>720</v>
      </c>
      <c r="H1348" t="str">
        <f>IF(VLOOKUP(Results_Updated[[#This Row],[Away_Team]],Teams_ESPN__2[[Team_Name]:[ABBR]],2,FALSE)=Results_Updated[[#This Row],[Team1]],Results_Updated[[#This Row],[Team1_Score]],Results_Updated[[#This Row],[Team2_Score]])</f>
        <v>59</v>
      </c>
      <c r="I1348">
        <f>IF(VLOOKUP(Results_Updated[[#This Row],[Home_Team]],Teams_ESPN__2[[Team_Name]:[ABBR]],2,FALSE)=Results_Updated[[#This Row],[Team2]],Results_Updated[[#This Row],[Team2_Score]],Results_Updated[[#This Row],[Team1_Score]])</f>
        <v>77</v>
      </c>
    </row>
    <row r="1349" spans="1:9">
      <c r="A1349" s="17">
        <v>45004</v>
      </c>
      <c r="B1349" t="s">
        <v>118</v>
      </c>
      <c r="C1349" t="s">
        <v>67</v>
      </c>
      <c r="D1349" t="s">
        <v>1081</v>
      </c>
      <c r="E1349">
        <v>75</v>
      </c>
      <c r="F1349" t="s">
        <v>1008</v>
      </c>
      <c r="G1349" t="s">
        <v>803</v>
      </c>
      <c r="H1349" t="str">
        <f>IF(VLOOKUP(Results_Updated[[#This Row],[Away_Team]],Teams_ESPN__2[[Team_Name]:[ABBR]],2,FALSE)=Results_Updated[[#This Row],[Team1]],Results_Updated[[#This Row],[Team1_Score]],Results_Updated[[#This Row],[Team2_Score]])</f>
        <v>55</v>
      </c>
      <c r="I1349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1350" spans="1:9">
      <c r="A1350" s="17">
        <v>45004</v>
      </c>
      <c r="B1350" t="s">
        <v>300</v>
      </c>
      <c r="C1350" t="s">
        <v>217</v>
      </c>
      <c r="D1350" t="s">
        <v>1050</v>
      </c>
      <c r="E1350">
        <v>68</v>
      </c>
      <c r="F1350" t="s">
        <v>300</v>
      </c>
      <c r="G1350" t="s">
        <v>789</v>
      </c>
      <c r="H1350" t="str">
        <f>IF(VLOOKUP(Results_Updated[[#This Row],[Away_Team]],Teams_ESPN__2[[Team_Name]:[ABBR]],2,FALSE)=Results_Updated[[#This Row],[Team1]],Results_Updated[[#This Row],[Team1_Score]],Results_Updated[[#This Row],[Team2_Score]])</f>
        <v>54</v>
      </c>
      <c r="I1350">
        <f>IF(VLOOKUP(Results_Updated[[#This Row],[Home_Team]],Teams_ESPN__2[[Team_Name]:[ABBR]],2,FALSE)=Results_Updated[[#This Row],[Team2]],Results_Updated[[#This Row],[Team2_Score]],Results_Updated[[#This Row],[Team1_Score]])</f>
        <v>68</v>
      </c>
    </row>
    <row r="1351" spans="1:9">
      <c r="A1351" s="17">
        <v>45004</v>
      </c>
      <c r="B1351" t="s">
        <v>182</v>
      </c>
      <c r="C1351" t="s">
        <v>260</v>
      </c>
      <c r="D1351" t="s">
        <v>1029</v>
      </c>
      <c r="E1351">
        <v>81</v>
      </c>
      <c r="F1351" t="s">
        <v>842</v>
      </c>
      <c r="G1351" t="s">
        <v>717</v>
      </c>
      <c r="H1351">
        <f>IF(VLOOKUP(Results_Updated[[#This Row],[Away_Team]],Teams_ESPN__2[[Team_Name]:[ABBR]],2,FALSE)=Results_Updated[[#This Row],[Team1]],Results_Updated[[#This Row],[Team1_Score]],Results_Updated[[#This Row],[Team2_Score]])</f>
        <v>81</v>
      </c>
      <c r="I1351" t="str">
        <f>IF(VLOOKUP(Results_Updated[[#This Row],[Home_Team]],Teams_ESPN__2[[Team_Name]:[ABBR]],2,FALSE)=Results_Updated[[#This Row],[Team2]],Results_Updated[[#This Row],[Team2_Score]],Results_Updated[[#This Row],[Team1_Score]])</f>
        <v>69</v>
      </c>
    </row>
    <row r="1352" spans="1:9">
      <c r="A1352" s="17">
        <v>45004</v>
      </c>
      <c r="B1352" t="s">
        <v>172</v>
      </c>
      <c r="C1352" t="s">
        <v>85</v>
      </c>
      <c r="D1352" t="s">
        <v>732</v>
      </c>
      <c r="E1352">
        <v>91</v>
      </c>
      <c r="F1352" t="s">
        <v>1049</v>
      </c>
      <c r="G1352" t="s">
        <v>769</v>
      </c>
      <c r="H1352" t="str">
        <f>IF(VLOOKUP(Results_Updated[[#This Row],[Away_Team]],Teams_ESPN__2[[Team_Name]:[ABBR]],2,FALSE)=Results_Updated[[#This Row],[Team1]],Results_Updated[[#This Row],[Team1_Score]],Results_Updated[[#This Row],[Team2_Score]])</f>
        <v>75</v>
      </c>
      <c r="I1352">
        <f>IF(VLOOKUP(Results_Updated[[#This Row],[Home_Team]],Teams_ESPN__2[[Team_Name]:[ABBR]],2,FALSE)=Results_Updated[[#This Row],[Team2]],Results_Updated[[#This Row],[Team2_Score]],Results_Updated[[#This Row],[Team1_Score]])</f>
        <v>91</v>
      </c>
    </row>
    <row r="1353" spans="1:9">
      <c r="A1353" s="17">
        <v>45004</v>
      </c>
      <c r="B1353" t="s">
        <v>322</v>
      </c>
      <c r="C1353" t="s">
        <v>367</v>
      </c>
      <c r="D1353" t="s">
        <v>970</v>
      </c>
      <c r="E1353">
        <v>84</v>
      </c>
      <c r="F1353" t="s">
        <v>874</v>
      </c>
      <c r="G1353" t="s">
        <v>814</v>
      </c>
      <c r="H1353" t="str">
        <f>IF(VLOOKUP(Results_Updated[[#This Row],[Away_Team]],Teams_ESPN__2[[Team_Name]:[ABBR]],2,FALSE)=Results_Updated[[#This Row],[Team1]],Results_Updated[[#This Row],[Team1_Score]],Results_Updated[[#This Row],[Team2_Score]])</f>
        <v>78</v>
      </c>
      <c r="I1353">
        <f>IF(VLOOKUP(Results_Updated[[#This Row],[Home_Team]],Teams_ESPN__2[[Team_Name]:[ABBR]],2,FALSE)=Results_Updated[[#This Row],[Team2]],Results_Updated[[#This Row],[Team2_Score]],Results_Updated[[#This Row],[Team1_Score]])</f>
        <v>84</v>
      </c>
    </row>
    <row r="1354" spans="1:9">
      <c r="A1354" s="17">
        <v>45004</v>
      </c>
      <c r="B1354" t="s">
        <v>211</v>
      </c>
      <c r="C1354" t="s">
        <v>348</v>
      </c>
      <c r="D1354" t="s">
        <v>938</v>
      </c>
      <c r="E1354">
        <v>72</v>
      </c>
      <c r="F1354" t="s">
        <v>784</v>
      </c>
      <c r="G1354" t="s">
        <v>740</v>
      </c>
      <c r="H1354" t="str">
        <f>IF(VLOOKUP(Results_Updated[[#This Row],[Away_Team]],Teams_ESPN__2[[Team_Name]:[ABBR]],2,FALSE)=Results_Updated[[#This Row],[Team1]],Results_Updated[[#This Row],[Team1_Score]],Results_Updated[[#This Row],[Team2_Score]])</f>
        <v>70</v>
      </c>
      <c r="I1354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1355" spans="1:9">
      <c r="A1355" s="17">
        <v>45004</v>
      </c>
      <c r="B1355" t="s">
        <v>365</v>
      </c>
      <c r="C1355" t="s">
        <v>171</v>
      </c>
      <c r="D1355" t="s">
        <v>1048</v>
      </c>
      <c r="E1355">
        <v>87</v>
      </c>
      <c r="F1355" t="s">
        <v>739</v>
      </c>
      <c r="G1355" t="s">
        <v>775</v>
      </c>
      <c r="H1355" t="str">
        <f>IF(VLOOKUP(Results_Updated[[#This Row],[Away_Team]],Teams_ESPN__2[[Team_Name]:[ABBR]],2,FALSE)=Results_Updated[[#This Row],[Team1]],Results_Updated[[#This Row],[Team1_Score]],Results_Updated[[#This Row],[Team2_Score]])</f>
        <v>83</v>
      </c>
      <c r="I1355">
        <f>IF(VLOOKUP(Results_Updated[[#This Row],[Home_Team]],Teams_ESPN__2[[Team_Name]:[ABBR]],2,FALSE)=Results_Updated[[#This Row],[Team2]],Results_Updated[[#This Row],[Team2_Score]],Results_Updated[[#This Row],[Team1_Score]])</f>
        <v>87</v>
      </c>
    </row>
    <row r="1356" spans="1:9">
      <c r="A1356" s="17">
        <v>45008</v>
      </c>
      <c r="B1356" t="s">
        <v>205</v>
      </c>
      <c r="C1356" t="s">
        <v>374</v>
      </c>
      <c r="D1356" t="s">
        <v>901</v>
      </c>
      <c r="E1356">
        <v>79</v>
      </c>
      <c r="F1356" t="s">
        <v>374</v>
      </c>
      <c r="G1356" t="s">
        <v>746</v>
      </c>
      <c r="H1356">
        <f>IF(VLOOKUP(Results_Updated[[#This Row],[Away_Team]],Teams_ESPN__2[[Team_Name]:[ABBR]],2,FALSE)=Results_Updated[[#This Row],[Team1]],Results_Updated[[#This Row],[Team1_Score]],Results_Updated[[#This Row],[Team2_Score]])</f>
        <v>79</v>
      </c>
      <c r="I1356" t="str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1357" spans="1:9">
      <c r="A1357" s="17">
        <v>45008</v>
      </c>
      <c r="B1357" t="s">
        <v>270</v>
      </c>
      <c r="C1357" t="s">
        <v>220</v>
      </c>
      <c r="D1357" t="s">
        <v>906</v>
      </c>
      <c r="E1357">
        <v>88</v>
      </c>
      <c r="F1357" t="s">
        <v>702</v>
      </c>
      <c r="G1357" t="s">
        <v>764</v>
      </c>
      <c r="H1357" t="str">
        <f>IF(VLOOKUP(Results_Updated[[#This Row],[Away_Team]],Teams_ESPN__2[[Team_Name]:[ABBR]],2,FALSE)=Results_Updated[[#This Row],[Team1]],Results_Updated[[#This Row],[Team1_Score]],Results_Updated[[#This Row],[Team2_Score]])</f>
        <v>65</v>
      </c>
      <c r="I1357">
        <f>IF(VLOOKUP(Results_Updated[[#This Row],[Home_Team]],Teams_ESPN__2[[Team_Name]:[ABBR]],2,FALSE)=Results_Updated[[#This Row],[Team2]],Results_Updated[[#This Row],[Team2_Score]],Results_Updated[[#This Row],[Team1_Score]])</f>
        <v>88</v>
      </c>
    </row>
    <row r="1358" spans="1:9">
      <c r="A1358" s="17">
        <v>45008</v>
      </c>
      <c r="B1358" t="s">
        <v>221</v>
      </c>
      <c r="C1358" t="s">
        <v>286</v>
      </c>
      <c r="D1358" t="s">
        <v>904</v>
      </c>
      <c r="E1358">
        <v>98</v>
      </c>
      <c r="F1358" t="s">
        <v>790</v>
      </c>
      <c r="G1358" t="s">
        <v>1090</v>
      </c>
      <c r="H1358" t="str">
        <f>IF(VLOOKUP(Results_Updated[[#This Row],[Away_Team]],Teams_ESPN__2[[Team_Name]:[ABBR]],2,FALSE)=Results_Updated[[#This Row],[Team1]],Results_Updated[[#This Row],[Team1_Score]],Results_Updated[[#This Row],[Team2_Score]])</f>
        <v>93</v>
      </c>
      <c r="I1358">
        <f>IF(VLOOKUP(Results_Updated[[#This Row],[Home_Team]],Teams_ESPN__2[[Team_Name]:[ABBR]],2,FALSE)=Results_Updated[[#This Row],[Team2]],Results_Updated[[#This Row],[Team2_Score]],Results_Updated[[#This Row],[Team1_Score]])</f>
        <v>98</v>
      </c>
    </row>
    <row r="1359" spans="1:9">
      <c r="A1359" s="17">
        <v>45008</v>
      </c>
      <c r="B1359" t="s">
        <v>196</v>
      </c>
      <c r="C1359" t="s">
        <v>42</v>
      </c>
      <c r="D1359" t="s">
        <v>933</v>
      </c>
      <c r="E1359">
        <v>62</v>
      </c>
      <c r="F1359" t="s">
        <v>701</v>
      </c>
      <c r="G1359" t="s">
        <v>803</v>
      </c>
      <c r="H1359">
        <f>IF(VLOOKUP(Results_Updated[[#This Row],[Away_Team]],Teams_ESPN__2[[Team_Name]:[ABBR]],2,FALSE)=Results_Updated[[#This Row],[Team1]],Results_Updated[[#This Row],[Team1_Score]],Results_Updated[[#This Row],[Team2_Score]])</f>
        <v>62</v>
      </c>
      <c r="I1359" t="str">
        <f>IF(VLOOKUP(Results_Updated[[#This Row],[Home_Team]],Teams_ESPN__2[[Team_Name]:[ABBR]],2,FALSE)=Results_Updated[[#This Row],[Team2]],Results_Updated[[#This Row],[Team2_Score]],Results_Updated[[#This Row],[Team1_Score]])</f>
        <v>55</v>
      </c>
    </row>
    <row r="1360" spans="1:9">
      <c r="A1360" s="17">
        <v>45009</v>
      </c>
      <c r="B1360" t="s">
        <v>209</v>
      </c>
      <c r="C1360" t="s">
        <v>121</v>
      </c>
      <c r="D1360" t="s">
        <v>710</v>
      </c>
      <c r="E1360">
        <v>71</v>
      </c>
      <c r="F1360" t="s">
        <v>893</v>
      </c>
      <c r="G1360" t="s">
        <v>725</v>
      </c>
      <c r="H1360">
        <f>IF(VLOOKUP(Results_Updated[[#This Row],[Away_Team]],Teams_ESPN__2[[Team_Name]:[ABBR]],2,FALSE)=Results_Updated[[#This Row],[Team1]],Results_Updated[[#This Row],[Team1_Score]],Results_Updated[[#This Row],[Team2_Score]])</f>
        <v>71</v>
      </c>
      <c r="I1360" t="str">
        <f>IF(VLOOKUP(Results_Updated[[#This Row],[Home_Team]],Teams_ESPN__2[[Team_Name]:[ABBR]],2,FALSE)=Results_Updated[[#This Row],[Team2]],Results_Updated[[#This Row],[Team2_Score]],Results_Updated[[#This Row],[Team1_Score]])</f>
        <v>64</v>
      </c>
    </row>
    <row r="1361" spans="1:9">
      <c r="A1361" s="17">
        <v>45009</v>
      </c>
      <c r="B1361" t="s">
        <v>20</v>
      </c>
      <c r="C1361" t="s">
        <v>252</v>
      </c>
      <c r="D1361" t="s">
        <v>903</v>
      </c>
      <c r="E1361">
        <v>89</v>
      </c>
      <c r="F1361" t="s">
        <v>891</v>
      </c>
      <c r="G1361" t="s">
        <v>769</v>
      </c>
      <c r="H1361">
        <f>IF(VLOOKUP(Results_Updated[[#This Row],[Away_Team]],Teams_ESPN__2[[Team_Name]:[ABBR]],2,FALSE)=Results_Updated[[#This Row],[Team1]],Results_Updated[[#This Row],[Team1_Score]],Results_Updated[[#This Row],[Team2_Score]])</f>
        <v>89</v>
      </c>
      <c r="I1361" t="str">
        <f>IF(VLOOKUP(Results_Updated[[#This Row],[Home_Team]],Teams_ESPN__2[[Team_Name]:[ABBR]],2,FALSE)=Results_Updated[[#This Row],[Team2]],Results_Updated[[#This Row],[Team2_Score]],Results_Updated[[#This Row],[Team1_Score]])</f>
        <v>75</v>
      </c>
    </row>
    <row r="1362" spans="1:9">
      <c r="A1362" s="17">
        <v>45009</v>
      </c>
      <c r="B1362" t="s">
        <v>386</v>
      </c>
      <c r="C1362" t="s">
        <v>123</v>
      </c>
      <c r="D1362" t="s">
        <v>898</v>
      </c>
      <c r="E1362">
        <v>83</v>
      </c>
      <c r="F1362" t="s">
        <v>1061</v>
      </c>
      <c r="G1362" t="s">
        <v>830</v>
      </c>
      <c r="H1362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1362">
        <f>IF(VLOOKUP(Results_Updated[[#This Row],[Home_Team]],Teams_ESPN__2[[Team_Name]:[ABBR]],2,FALSE)=Results_Updated[[#This Row],[Team2]],Results_Updated[[#This Row],[Team2_Score]],Results_Updated[[#This Row],[Team1_Score]])</f>
        <v>83</v>
      </c>
    </row>
    <row r="1363" spans="1:9">
      <c r="A1363" s="17">
        <v>45009</v>
      </c>
      <c r="B1363" t="s">
        <v>411</v>
      </c>
      <c r="C1363" t="s">
        <v>342</v>
      </c>
      <c r="D1363" t="s">
        <v>909</v>
      </c>
      <c r="E1363">
        <v>86</v>
      </c>
      <c r="F1363" t="s">
        <v>927</v>
      </c>
      <c r="G1363" t="s">
        <v>769</v>
      </c>
      <c r="H1363" t="str">
        <f>IF(VLOOKUP(Results_Updated[[#This Row],[Away_Team]],Teams_ESPN__2[[Team_Name]:[ABBR]],2,FALSE)=Results_Updated[[#This Row],[Team1]],Results_Updated[[#This Row],[Team1_Score]],Results_Updated[[#This Row],[Team2_Score]])</f>
        <v>75</v>
      </c>
      <c r="I1363">
        <f>IF(VLOOKUP(Results_Updated[[#This Row],[Home_Team]],Teams_ESPN__2[[Team_Name]:[ABBR]],2,FALSE)=Results_Updated[[#This Row],[Team2]],Results_Updated[[#This Row],[Team2_Score]],Results_Updated[[#This Row],[Team1_Score]])</f>
        <v>86</v>
      </c>
    </row>
    <row r="1364" spans="1:9">
      <c r="A1364" s="17">
        <v>45010</v>
      </c>
      <c r="B1364" t="s">
        <v>405</v>
      </c>
      <c r="C1364" t="s">
        <v>205</v>
      </c>
      <c r="D1364" t="s">
        <v>906</v>
      </c>
      <c r="E1364">
        <v>82</v>
      </c>
      <c r="F1364" t="s">
        <v>901</v>
      </c>
      <c r="G1364" t="s">
        <v>789</v>
      </c>
      <c r="H1364">
        <f>IF(VLOOKUP(Results_Updated[[#This Row],[Away_Team]],Teams_ESPN__2[[Team_Name]:[ABBR]],2,FALSE)=Results_Updated[[#This Row],[Team1]],Results_Updated[[#This Row],[Team1_Score]],Results_Updated[[#This Row],[Team2_Score]])</f>
        <v>82</v>
      </c>
      <c r="I1364" t="str">
        <f>IF(VLOOKUP(Results_Updated[[#This Row],[Home_Team]],Teams_ESPN__2[[Team_Name]:[ABBR]],2,FALSE)=Results_Updated[[#This Row],[Team2]],Results_Updated[[#This Row],[Team2_Score]],Results_Updated[[#This Row],[Team1_Score]])</f>
        <v>54</v>
      </c>
    </row>
    <row r="1365" spans="1:9">
      <c r="A1365" s="17">
        <v>45010</v>
      </c>
      <c r="B1365" t="s">
        <v>196</v>
      </c>
      <c r="C1365" t="s">
        <v>286</v>
      </c>
      <c r="D1365" t="s">
        <v>933</v>
      </c>
      <c r="E1365">
        <v>79</v>
      </c>
      <c r="F1365" t="s">
        <v>904</v>
      </c>
      <c r="G1365" t="s">
        <v>746</v>
      </c>
      <c r="H1365">
        <f>IF(VLOOKUP(Results_Updated[[#This Row],[Away_Team]],Teams_ESPN__2[[Team_Name]:[ABBR]],2,FALSE)=Results_Updated[[#This Row],[Team1]],Results_Updated[[#This Row],[Team1_Score]],Results_Updated[[#This Row],[Team2_Score]])</f>
        <v>79</v>
      </c>
      <c r="I1365" t="str">
        <f>IF(VLOOKUP(Results_Updated[[#This Row],[Home_Team]],Teams_ESPN__2[[Team_Name]:[ABBR]],2,FALSE)=Results_Updated[[#This Row],[Team2]],Results_Updated[[#This Row],[Team2_Score]],Results_Updated[[#This Row],[Team1_Score]])</f>
        <v>76</v>
      </c>
    </row>
    <row r="1366" spans="1:9">
      <c r="A1366" s="17">
        <v>45011</v>
      </c>
      <c r="B1366" t="s">
        <v>20</v>
      </c>
      <c r="C1366" t="s">
        <v>123</v>
      </c>
      <c r="D1366" t="s">
        <v>903</v>
      </c>
      <c r="E1366">
        <v>88</v>
      </c>
      <c r="F1366" t="s">
        <v>898</v>
      </c>
      <c r="G1366" t="s">
        <v>839</v>
      </c>
      <c r="H1366">
        <f>IF(VLOOKUP(Results_Updated[[#This Row],[Away_Team]],Teams_ESPN__2[[Team_Name]:[ABBR]],2,FALSE)=Results_Updated[[#This Row],[Team1]],Results_Updated[[#This Row],[Team1_Score]],Results_Updated[[#This Row],[Team2_Score]])</f>
        <v>88</v>
      </c>
      <c r="I1366" t="str">
        <f>IF(VLOOKUP(Results_Updated[[#This Row],[Home_Team]],Teams_ESPN__2[[Team_Name]:[ABBR]],2,FALSE)=Results_Updated[[#This Row],[Team2]],Results_Updated[[#This Row],[Team2_Score]],Results_Updated[[#This Row],[Team1_Score]])</f>
        <v>81</v>
      </c>
    </row>
    <row r="1367" spans="1:9">
      <c r="A1367" s="17">
        <v>45011</v>
      </c>
      <c r="B1367" t="s">
        <v>342</v>
      </c>
      <c r="C1367" t="s">
        <v>209</v>
      </c>
      <c r="D1367" t="s">
        <v>710</v>
      </c>
      <c r="E1367">
        <v>57</v>
      </c>
      <c r="F1367" t="s">
        <v>909</v>
      </c>
      <c r="G1367" t="s">
        <v>700</v>
      </c>
      <c r="H1367" t="str">
        <f>IF(VLOOKUP(Results_Updated[[#This Row],[Away_Team]],Teams_ESPN__2[[Team_Name]:[ABBR]],2,FALSE)=Results_Updated[[#This Row],[Team1]],Results_Updated[[#This Row],[Team1_Score]],Results_Updated[[#This Row],[Team2_Score]])</f>
        <v>56</v>
      </c>
      <c r="I1367">
        <f>IF(VLOOKUP(Results_Updated[[#This Row],[Home_Team]],Teams_ESPN__2[[Team_Name]:[ABBR]],2,FALSE)=Results_Updated[[#This Row],[Team2]],Results_Updated[[#This Row],[Team2_Score]],Results_Updated[[#This Row],[Team1_Score]])</f>
        <v>57</v>
      </c>
    </row>
    <row r="1368" spans="1:9">
      <c r="A1368" s="17">
        <v>45017</v>
      </c>
      <c r="B1368" t="s">
        <v>20</v>
      </c>
      <c r="C1368" t="s">
        <v>220</v>
      </c>
      <c r="D1368" t="s">
        <v>906</v>
      </c>
      <c r="E1368">
        <v>72</v>
      </c>
      <c r="F1368" t="s">
        <v>903</v>
      </c>
      <c r="G1368" t="s">
        <v>720</v>
      </c>
      <c r="H1368" t="str">
        <f>IF(VLOOKUP(Results_Updated[[#This Row],[Away_Team]],Teams_ESPN__2[[Team_Name]:[ABBR]],2,FALSE)=Results_Updated[[#This Row],[Team1]],Results_Updated[[#This Row],[Team1_Score]],Results_Updated[[#This Row],[Team2_Score]])</f>
        <v>59</v>
      </c>
      <c r="I1368">
        <f>IF(VLOOKUP(Results_Updated[[#This Row],[Home_Team]],Teams_ESPN__2[[Team_Name]:[ABBR]],2,FALSE)=Results_Updated[[#This Row],[Team2]],Results_Updated[[#This Row],[Team2_Score]],Results_Updated[[#This Row],[Team1_Score]])</f>
        <v>72</v>
      </c>
    </row>
    <row r="1369" spans="1:9">
      <c r="A1369" s="17">
        <v>45017</v>
      </c>
      <c r="B1369" t="s">
        <v>196</v>
      </c>
      <c r="C1369" t="s">
        <v>209</v>
      </c>
      <c r="D1369" t="s">
        <v>710</v>
      </c>
      <c r="E1369">
        <v>72</v>
      </c>
      <c r="F1369" t="s">
        <v>933</v>
      </c>
      <c r="G1369" t="s">
        <v>830</v>
      </c>
      <c r="H1369" t="str">
        <f>IF(VLOOKUP(Results_Updated[[#This Row],[Away_Team]],Teams_ESPN__2[[Team_Name]:[ABBR]],2,FALSE)=Results_Updated[[#This Row],[Team1]],Results_Updated[[#This Row],[Team1_Score]],Results_Updated[[#This Row],[Team2_Score]])</f>
        <v>71</v>
      </c>
      <c r="I1369">
        <f>IF(VLOOKUP(Results_Updated[[#This Row],[Home_Team]],Teams_ESPN__2[[Team_Name]:[ABBR]],2,FALSE)=Results_Updated[[#This Row],[Team2]],Results_Updated[[#This Row],[Team2_Score]],Results_Updated[[#This Row],[Team1_Score]])</f>
        <v>72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82A64-6518-4998-9C5E-E834D940B333}">
  <dimension ref="A1:F1499"/>
  <sheetViews>
    <sheetView topLeftCell="A1475" workbookViewId="0">
      <selection activeCell="B1497" sqref="B1497"/>
    </sheetView>
  </sheetViews>
  <sheetFormatPr defaultRowHeight="15"/>
  <cols>
    <col min="1" max="1" width="10.42578125" bestFit="1" customWidth="1"/>
    <col min="2" max="2" width="25.28515625" bestFit="1" customWidth="1"/>
    <col min="3" max="3" width="21" bestFit="1" customWidth="1"/>
    <col min="4" max="4" width="20.28515625" bestFit="1" customWidth="1"/>
    <col min="5" max="5" width="21" bestFit="1" customWidth="1"/>
    <col min="6" max="6" width="23.7109375" bestFit="1" customWidth="1"/>
  </cols>
  <sheetData>
    <row r="1" spans="1:6">
      <c r="A1" t="s">
        <v>0</v>
      </c>
      <c r="B1" t="s">
        <v>1116</v>
      </c>
      <c r="C1" t="s">
        <v>1117</v>
      </c>
      <c r="D1" t="s">
        <v>1118</v>
      </c>
      <c r="E1" t="s">
        <v>1119</v>
      </c>
      <c r="F1" t="s">
        <v>1120</v>
      </c>
    </row>
    <row r="2" spans="1:6">
      <c r="A2" s="17">
        <v>44985</v>
      </c>
      <c r="B2" t="s">
        <v>305</v>
      </c>
      <c r="C2" t="s">
        <v>1121</v>
      </c>
      <c r="D2" t="s">
        <v>1122</v>
      </c>
      <c r="E2" t="s">
        <v>1123</v>
      </c>
      <c r="F2" t="s">
        <v>1124</v>
      </c>
    </row>
    <row r="3" spans="1:6">
      <c r="A3" s="17">
        <v>44985</v>
      </c>
      <c r="B3" t="s">
        <v>1125</v>
      </c>
      <c r="C3" t="s">
        <v>1126</v>
      </c>
      <c r="D3" t="s">
        <v>1127</v>
      </c>
      <c r="E3" t="s">
        <v>1128</v>
      </c>
      <c r="F3" t="s">
        <v>1129</v>
      </c>
    </row>
    <row r="4" spans="1:6">
      <c r="A4" s="17">
        <v>44985</v>
      </c>
      <c r="B4" t="s">
        <v>270</v>
      </c>
      <c r="C4" t="s">
        <v>1130</v>
      </c>
      <c r="D4" t="s">
        <v>1131</v>
      </c>
      <c r="E4" t="s">
        <v>1132</v>
      </c>
      <c r="F4" t="s">
        <v>1133</v>
      </c>
    </row>
    <row r="5" spans="1:6">
      <c r="A5" s="17">
        <v>44985</v>
      </c>
      <c r="B5" t="s">
        <v>126</v>
      </c>
      <c r="C5" t="s">
        <v>1134</v>
      </c>
      <c r="D5" t="s">
        <v>1135</v>
      </c>
      <c r="E5" t="s">
        <v>1136</v>
      </c>
      <c r="F5" t="s">
        <v>1137</v>
      </c>
    </row>
    <row r="6" spans="1:6">
      <c r="A6" s="17">
        <v>44985</v>
      </c>
      <c r="B6" t="s">
        <v>346</v>
      </c>
      <c r="C6" t="s">
        <v>1138</v>
      </c>
      <c r="D6" t="s">
        <v>1139</v>
      </c>
      <c r="E6" t="s">
        <v>1140</v>
      </c>
      <c r="F6" t="s">
        <v>1141</v>
      </c>
    </row>
    <row r="7" spans="1:6">
      <c r="A7" s="17">
        <v>44985</v>
      </c>
      <c r="B7" t="s">
        <v>1142</v>
      </c>
      <c r="C7" t="s">
        <v>1143</v>
      </c>
      <c r="D7" t="s">
        <v>1144</v>
      </c>
      <c r="E7" t="s">
        <v>1145</v>
      </c>
      <c r="F7" t="s">
        <v>1146</v>
      </c>
    </row>
    <row r="8" spans="1:6">
      <c r="A8" s="17">
        <v>44985</v>
      </c>
      <c r="B8" t="s">
        <v>1147</v>
      </c>
      <c r="C8" t="s">
        <v>1148</v>
      </c>
      <c r="D8" t="s">
        <v>1149</v>
      </c>
      <c r="E8" t="s">
        <v>1150</v>
      </c>
      <c r="F8" t="s">
        <v>1151</v>
      </c>
    </row>
    <row r="9" spans="1:6">
      <c r="A9" s="17">
        <v>44985</v>
      </c>
      <c r="B9" t="s">
        <v>25</v>
      </c>
      <c r="C9" t="s">
        <v>1152</v>
      </c>
      <c r="D9" t="s">
        <v>1153</v>
      </c>
      <c r="E9" t="s">
        <v>1154</v>
      </c>
      <c r="F9" t="s">
        <v>1155</v>
      </c>
    </row>
    <row r="10" spans="1:6">
      <c r="A10" s="17">
        <v>44985</v>
      </c>
      <c r="B10" t="s">
        <v>314</v>
      </c>
      <c r="C10" t="s">
        <v>1156</v>
      </c>
      <c r="D10" t="s">
        <v>1157</v>
      </c>
      <c r="E10" t="s">
        <v>1158</v>
      </c>
      <c r="F10" t="s">
        <v>1159</v>
      </c>
    </row>
    <row r="11" spans="1:6">
      <c r="A11" s="17">
        <v>44985</v>
      </c>
      <c r="B11" t="s">
        <v>307</v>
      </c>
      <c r="C11" t="s">
        <v>1160</v>
      </c>
      <c r="D11" t="s">
        <v>1161</v>
      </c>
      <c r="E11" t="s">
        <v>1162</v>
      </c>
      <c r="F11" t="s">
        <v>1163</v>
      </c>
    </row>
    <row r="12" spans="1:6">
      <c r="A12" s="17">
        <v>44985</v>
      </c>
      <c r="B12" t="s">
        <v>334</v>
      </c>
      <c r="C12" t="s">
        <v>1164</v>
      </c>
      <c r="D12" t="s">
        <v>1165</v>
      </c>
      <c r="E12" t="s">
        <v>1166</v>
      </c>
      <c r="F12" t="s">
        <v>1167</v>
      </c>
    </row>
    <row r="13" spans="1:6">
      <c r="A13" s="17">
        <v>44985</v>
      </c>
      <c r="B13" t="s">
        <v>168</v>
      </c>
      <c r="C13" t="s">
        <v>1168</v>
      </c>
      <c r="D13" t="s">
        <v>1169</v>
      </c>
      <c r="E13" t="s">
        <v>1170</v>
      </c>
      <c r="F13" t="s">
        <v>1171</v>
      </c>
    </row>
    <row r="14" spans="1:6">
      <c r="A14" s="17">
        <v>44985</v>
      </c>
      <c r="B14" t="s">
        <v>143</v>
      </c>
      <c r="C14" t="s">
        <v>1172</v>
      </c>
      <c r="D14" t="s">
        <v>1173</v>
      </c>
      <c r="E14" t="s">
        <v>1174</v>
      </c>
      <c r="F14" t="s">
        <v>1175</v>
      </c>
    </row>
    <row r="15" spans="1:6">
      <c r="A15" s="17">
        <v>44985</v>
      </c>
      <c r="B15" t="s">
        <v>115</v>
      </c>
      <c r="C15" t="s">
        <v>1176</v>
      </c>
      <c r="D15" t="s">
        <v>1177</v>
      </c>
      <c r="E15" t="s">
        <v>1178</v>
      </c>
      <c r="F15" t="s">
        <v>1179</v>
      </c>
    </row>
    <row r="16" spans="1:6">
      <c r="A16" s="17">
        <v>44985</v>
      </c>
      <c r="B16" t="s">
        <v>193</v>
      </c>
      <c r="C16" t="s">
        <v>1180</v>
      </c>
      <c r="D16" t="s">
        <v>1181</v>
      </c>
      <c r="E16" t="s">
        <v>1182</v>
      </c>
      <c r="F16" t="s">
        <v>1183</v>
      </c>
    </row>
    <row r="17" spans="1:6">
      <c r="A17" s="17">
        <v>44985</v>
      </c>
      <c r="B17" t="s">
        <v>363</v>
      </c>
      <c r="C17" t="s">
        <v>1184</v>
      </c>
      <c r="D17" t="s">
        <v>1185</v>
      </c>
      <c r="E17" t="s">
        <v>1186</v>
      </c>
      <c r="F17" t="s">
        <v>1187</v>
      </c>
    </row>
    <row r="18" spans="1:6">
      <c r="A18" s="17">
        <v>44985</v>
      </c>
      <c r="B18" t="s">
        <v>116</v>
      </c>
      <c r="C18" t="s">
        <v>1188</v>
      </c>
      <c r="D18" t="s">
        <v>1189</v>
      </c>
      <c r="E18" t="s">
        <v>1190</v>
      </c>
      <c r="F18" t="s">
        <v>1191</v>
      </c>
    </row>
    <row r="19" spans="1:6">
      <c r="A19" s="17">
        <v>44985</v>
      </c>
      <c r="B19" t="s">
        <v>103</v>
      </c>
      <c r="C19" t="s">
        <v>1192</v>
      </c>
      <c r="D19" t="s">
        <v>1193</v>
      </c>
      <c r="E19" t="s">
        <v>1194</v>
      </c>
      <c r="F19" t="s">
        <v>1195</v>
      </c>
    </row>
    <row r="20" spans="1:6">
      <c r="A20" s="17">
        <v>44985</v>
      </c>
      <c r="B20" t="s">
        <v>289</v>
      </c>
      <c r="C20" t="s">
        <v>1196</v>
      </c>
      <c r="D20" t="s">
        <v>1197</v>
      </c>
      <c r="E20" t="s">
        <v>1198</v>
      </c>
      <c r="F20" t="s">
        <v>1199</v>
      </c>
    </row>
    <row r="21" spans="1:6">
      <c r="A21" s="17">
        <v>44985</v>
      </c>
      <c r="B21" t="s">
        <v>340</v>
      </c>
      <c r="C21" t="s">
        <v>1200</v>
      </c>
      <c r="D21" t="s">
        <v>1201</v>
      </c>
      <c r="E21" t="s">
        <v>1202</v>
      </c>
      <c r="F21" t="s">
        <v>1203</v>
      </c>
    </row>
    <row r="22" spans="1:6">
      <c r="A22" s="17">
        <v>44985</v>
      </c>
      <c r="B22" t="s">
        <v>229</v>
      </c>
      <c r="C22" t="s">
        <v>1204</v>
      </c>
      <c r="D22" t="s">
        <v>1205</v>
      </c>
      <c r="E22" t="s">
        <v>1206</v>
      </c>
      <c r="F22" t="s">
        <v>1207</v>
      </c>
    </row>
    <row r="23" spans="1:6">
      <c r="A23" s="17">
        <v>44985</v>
      </c>
      <c r="B23" t="s">
        <v>312</v>
      </c>
      <c r="C23" t="s">
        <v>1208</v>
      </c>
      <c r="D23" t="s">
        <v>1209</v>
      </c>
      <c r="E23" t="s">
        <v>1210</v>
      </c>
      <c r="F23" t="s">
        <v>1211</v>
      </c>
    </row>
    <row r="24" spans="1:6">
      <c r="A24" s="17">
        <v>44985</v>
      </c>
      <c r="B24" t="s">
        <v>231</v>
      </c>
      <c r="C24" t="s">
        <v>1212</v>
      </c>
      <c r="D24" t="s">
        <v>1213</v>
      </c>
      <c r="E24" t="s">
        <v>1214</v>
      </c>
      <c r="F24" t="s">
        <v>1215</v>
      </c>
    </row>
    <row r="25" spans="1:6">
      <c r="A25" s="17">
        <v>44985</v>
      </c>
      <c r="B25" t="s">
        <v>383</v>
      </c>
      <c r="C25" t="s">
        <v>1216</v>
      </c>
      <c r="D25" t="s">
        <v>1217</v>
      </c>
      <c r="E25" t="s">
        <v>1218</v>
      </c>
      <c r="F25" t="s">
        <v>1219</v>
      </c>
    </row>
    <row r="26" spans="1:6">
      <c r="A26" s="17">
        <v>44985</v>
      </c>
      <c r="B26" t="s">
        <v>194</v>
      </c>
      <c r="C26" t="s">
        <v>1220</v>
      </c>
      <c r="D26" t="s">
        <v>1221</v>
      </c>
      <c r="E26" t="s">
        <v>1222</v>
      </c>
      <c r="F26" t="s">
        <v>1223</v>
      </c>
    </row>
    <row r="27" spans="1:6">
      <c r="A27" s="17">
        <v>44985</v>
      </c>
      <c r="B27" t="s">
        <v>407</v>
      </c>
      <c r="C27" t="s">
        <v>1224</v>
      </c>
      <c r="D27" t="s">
        <v>1225</v>
      </c>
      <c r="E27" t="s">
        <v>1226</v>
      </c>
      <c r="F27" t="s">
        <v>1227</v>
      </c>
    </row>
    <row r="28" spans="1:6">
      <c r="A28" s="17">
        <v>44985</v>
      </c>
      <c r="B28" t="s">
        <v>273</v>
      </c>
      <c r="C28" t="s">
        <v>1228</v>
      </c>
      <c r="D28" t="s">
        <v>1229</v>
      </c>
      <c r="E28" t="s">
        <v>1230</v>
      </c>
      <c r="F28" t="s">
        <v>1231</v>
      </c>
    </row>
    <row r="29" spans="1:6">
      <c r="A29" s="17">
        <v>44985</v>
      </c>
      <c r="B29" t="s">
        <v>274</v>
      </c>
      <c r="C29" t="s">
        <v>1232</v>
      </c>
      <c r="D29" t="s">
        <v>1233</v>
      </c>
      <c r="E29" t="s">
        <v>1234</v>
      </c>
      <c r="F29" t="s">
        <v>1235</v>
      </c>
    </row>
    <row r="30" spans="1:6">
      <c r="A30" s="17">
        <v>44985</v>
      </c>
      <c r="B30" t="s">
        <v>41</v>
      </c>
      <c r="C30" t="s">
        <v>1236</v>
      </c>
      <c r="D30" t="s">
        <v>1237</v>
      </c>
      <c r="E30" t="s">
        <v>1238</v>
      </c>
      <c r="F30" t="s">
        <v>1239</v>
      </c>
    </row>
    <row r="31" spans="1:6">
      <c r="A31" s="17">
        <v>44985</v>
      </c>
      <c r="B31" t="s">
        <v>280</v>
      </c>
      <c r="C31" t="s">
        <v>1240</v>
      </c>
      <c r="D31" t="s">
        <v>1241</v>
      </c>
      <c r="E31" t="s">
        <v>1242</v>
      </c>
      <c r="F31" t="s">
        <v>1243</v>
      </c>
    </row>
    <row r="32" spans="1:6">
      <c r="A32" s="17">
        <v>44985</v>
      </c>
      <c r="B32" t="s">
        <v>107</v>
      </c>
      <c r="C32" t="s">
        <v>1244</v>
      </c>
      <c r="D32" t="s">
        <v>1245</v>
      </c>
      <c r="E32" t="s">
        <v>1246</v>
      </c>
      <c r="F32" t="s">
        <v>1247</v>
      </c>
    </row>
    <row r="33" spans="1:6">
      <c r="A33" s="17">
        <v>44985</v>
      </c>
      <c r="B33" t="s">
        <v>278</v>
      </c>
      <c r="C33" t="s">
        <v>1248</v>
      </c>
      <c r="D33" t="s">
        <v>1249</v>
      </c>
      <c r="E33" t="s">
        <v>1250</v>
      </c>
      <c r="F33" t="s">
        <v>1251</v>
      </c>
    </row>
    <row r="34" spans="1:6">
      <c r="A34" s="17">
        <v>44985</v>
      </c>
      <c r="B34" t="s">
        <v>277</v>
      </c>
      <c r="C34" t="s">
        <v>1252</v>
      </c>
      <c r="D34" t="s">
        <v>1253</v>
      </c>
      <c r="E34" t="s">
        <v>1254</v>
      </c>
      <c r="F34" t="s">
        <v>1255</v>
      </c>
    </row>
    <row r="35" spans="1:6">
      <c r="A35" s="17">
        <v>44985</v>
      </c>
      <c r="B35" t="s">
        <v>30</v>
      </c>
      <c r="C35" t="s">
        <v>1256</v>
      </c>
      <c r="D35" t="s">
        <v>1257</v>
      </c>
      <c r="E35" t="s">
        <v>1258</v>
      </c>
      <c r="F35" t="s">
        <v>1259</v>
      </c>
    </row>
    <row r="36" spans="1:6">
      <c r="A36" s="17">
        <v>44985</v>
      </c>
      <c r="B36" t="s">
        <v>390</v>
      </c>
      <c r="C36" t="s">
        <v>1260</v>
      </c>
      <c r="D36" t="s">
        <v>1261</v>
      </c>
      <c r="E36" t="s">
        <v>1262</v>
      </c>
      <c r="F36" t="s">
        <v>1263</v>
      </c>
    </row>
    <row r="37" spans="1:6">
      <c r="A37" s="17">
        <v>44985</v>
      </c>
      <c r="B37" t="s">
        <v>783</v>
      </c>
      <c r="C37" t="s">
        <v>1264</v>
      </c>
      <c r="D37" t="s">
        <v>1265</v>
      </c>
      <c r="E37" t="s">
        <v>1266</v>
      </c>
      <c r="F37" t="s">
        <v>1267</v>
      </c>
    </row>
    <row r="38" spans="1:6">
      <c r="A38" s="17">
        <v>44985</v>
      </c>
      <c r="B38" t="s">
        <v>125</v>
      </c>
      <c r="C38" t="s">
        <v>1268</v>
      </c>
      <c r="D38" t="s">
        <v>1269</v>
      </c>
      <c r="E38" t="s">
        <v>1270</v>
      </c>
      <c r="F38" t="s">
        <v>1271</v>
      </c>
    </row>
    <row r="39" spans="1:6">
      <c r="A39" s="17">
        <v>44985</v>
      </c>
      <c r="B39" t="s">
        <v>221</v>
      </c>
      <c r="C39" t="s">
        <v>1272</v>
      </c>
      <c r="D39" t="s">
        <v>1273</v>
      </c>
      <c r="E39" t="s">
        <v>1274</v>
      </c>
      <c r="F39" t="s">
        <v>1275</v>
      </c>
    </row>
    <row r="40" spans="1:6">
      <c r="A40" s="17">
        <v>44985</v>
      </c>
      <c r="B40" t="s">
        <v>39</v>
      </c>
      <c r="C40" t="s">
        <v>1276</v>
      </c>
      <c r="D40" t="s">
        <v>1277</v>
      </c>
      <c r="E40" t="s">
        <v>1278</v>
      </c>
      <c r="F40" t="s">
        <v>1279</v>
      </c>
    </row>
    <row r="41" spans="1:6">
      <c r="A41" s="17">
        <v>44985</v>
      </c>
      <c r="B41" t="s">
        <v>134</v>
      </c>
      <c r="C41" t="s">
        <v>1280</v>
      </c>
      <c r="D41" t="s">
        <v>1281</v>
      </c>
      <c r="E41" t="s">
        <v>1282</v>
      </c>
      <c r="F41" t="s">
        <v>1283</v>
      </c>
    </row>
    <row r="42" spans="1:6">
      <c r="A42" s="17">
        <v>44985</v>
      </c>
      <c r="B42" t="s">
        <v>73</v>
      </c>
      <c r="C42" t="s">
        <v>1284</v>
      </c>
      <c r="D42" t="s">
        <v>1285</v>
      </c>
      <c r="E42" t="s">
        <v>1286</v>
      </c>
      <c r="F42" t="s">
        <v>1287</v>
      </c>
    </row>
    <row r="43" spans="1:6">
      <c r="A43" s="17">
        <v>44984</v>
      </c>
      <c r="B43" t="s">
        <v>1116</v>
      </c>
      <c r="D43" t="s">
        <v>1118</v>
      </c>
      <c r="E43" t="s">
        <v>1119</v>
      </c>
      <c r="F43" t="s">
        <v>1120</v>
      </c>
    </row>
    <row r="44" spans="1:6">
      <c r="A44" s="17">
        <v>44984</v>
      </c>
      <c r="B44" t="s">
        <v>1288</v>
      </c>
      <c r="C44" t="s">
        <v>1289</v>
      </c>
      <c r="D44" t="s">
        <v>1290</v>
      </c>
      <c r="E44" t="s">
        <v>1291</v>
      </c>
      <c r="F44" t="s">
        <v>1292</v>
      </c>
    </row>
    <row r="45" spans="1:6">
      <c r="A45" s="17">
        <v>44984</v>
      </c>
      <c r="B45" t="s">
        <v>175</v>
      </c>
      <c r="C45" t="s">
        <v>1293</v>
      </c>
      <c r="D45" t="s">
        <v>1294</v>
      </c>
      <c r="E45" t="s">
        <v>1295</v>
      </c>
      <c r="F45" t="s">
        <v>1296</v>
      </c>
    </row>
    <row r="46" spans="1:6">
      <c r="A46" s="17">
        <v>44984</v>
      </c>
      <c r="B46" t="s">
        <v>115</v>
      </c>
      <c r="C46" t="s">
        <v>1297</v>
      </c>
      <c r="D46" t="s">
        <v>1298</v>
      </c>
      <c r="E46" t="s">
        <v>1299</v>
      </c>
      <c r="F46" t="s">
        <v>1300</v>
      </c>
    </row>
    <row r="47" spans="1:6">
      <c r="A47" s="17">
        <v>44984</v>
      </c>
      <c r="B47" t="s">
        <v>104</v>
      </c>
      <c r="C47" t="s">
        <v>1301</v>
      </c>
      <c r="D47" t="s">
        <v>1302</v>
      </c>
      <c r="E47" t="s">
        <v>1303</v>
      </c>
      <c r="F47" t="s">
        <v>1304</v>
      </c>
    </row>
    <row r="48" spans="1:6">
      <c r="A48" s="17">
        <v>44984</v>
      </c>
      <c r="B48" t="s">
        <v>70</v>
      </c>
      <c r="C48" t="s">
        <v>1305</v>
      </c>
      <c r="D48" t="s">
        <v>1306</v>
      </c>
      <c r="E48" t="s">
        <v>1307</v>
      </c>
      <c r="F48" t="s">
        <v>1308</v>
      </c>
    </row>
    <row r="49" spans="1:6">
      <c r="A49" s="17">
        <v>44984</v>
      </c>
      <c r="B49" t="s">
        <v>69</v>
      </c>
      <c r="C49" t="s">
        <v>1309</v>
      </c>
      <c r="D49" t="s">
        <v>1310</v>
      </c>
      <c r="E49" t="s">
        <v>1311</v>
      </c>
      <c r="F49" t="s">
        <v>1312</v>
      </c>
    </row>
    <row r="50" spans="1:6">
      <c r="A50" s="17">
        <v>44984</v>
      </c>
      <c r="B50" t="s">
        <v>50</v>
      </c>
      <c r="C50" t="s">
        <v>1313</v>
      </c>
      <c r="D50" t="s">
        <v>1314</v>
      </c>
      <c r="E50" t="s">
        <v>1315</v>
      </c>
      <c r="F50" t="s">
        <v>1316</v>
      </c>
    </row>
    <row r="51" spans="1:6">
      <c r="A51" s="17">
        <v>44984</v>
      </c>
      <c r="B51" t="s">
        <v>149</v>
      </c>
      <c r="C51" t="s">
        <v>1317</v>
      </c>
      <c r="D51" t="s">
        <v>1318</v>
      </c>
      <c r="E51" t="s">
        <v>1319</v>
      </c>
      <c r="F51" t="s">
        <v>1320</v>
      </c>
    </row>
    <row r="52" spans="1:6">
      <c r="A52" s="17">
        <v>44984</v>
      </c>
      <c r="B52" t="s">
        <v>155</v>
      </c>
      <c r="C52" t="s">
        <v>1321</v>
      </c>
      <c r="D52" t="s">
        <v>1322</v>
      </c>
      <c r="E52" t="s">
        <v>1323</v>
      </c>
      <c r="F52" t="s">
        <v>1324</v>
      </c>
    </row>
    <row r="53" spans="1:6">
      <c r="A53" s="17">
        <v>44984</v>
      </c>
      <c r="B53" t="s">
        <v>49</v>
      </c>
      <c r="C53" t="s">
        <v>1325</v>
      </c>
      <c r="D53" t="s">
        <v>1326</v>
      </c>
      <c r="E53" t="s">
        <v>1327</v>
      </c>
      <c r="F53" t="s">
        <v>1328</v>
      </c>
    </row>
    <row r="54" spans="1:6">
      <c r="A54" s="17">
        <v>44984</v>
      </c>
      <c r="B54" t="s">
        <v>202</v>
      </c>
      <c r="C54" t="s">
        <v>1329</v>
      </c>
      <c r="D54" t="s">
        <v>1330</v>
      </c>
      <c r="E54" t="s">
        <v>1331</v>
      </c>
      <c r="F54" t="s">
        <v>1332</v>
      </c>
    </row>
    <row r="55" spans="1:6">
      <c r="A55" s="17">
        <v>44984</v>
      </c>
      <c r="B55" t="s">
        <v>189</v>
      </c>
      <c r="C55" t="s">
        <v>1333</v>
      </c>
      <c r="D55" t="s">
        <v>1334</v>
      </c>
      <c r="E55" t="s">
        <v>1335</v>
      </c>
      <c r="F55" t="s">
        <v>1336</v>
      </c>
    </row>
    <row r="56" spans="1:6">
      <c r="A56" s="17">
        <v>44984</v>
      </c>
      <c r="B56" t="s">
        <v>124</v>
      </c>
      <c r="C56" t="s">
        <v>1337</v>
      </c>
      <c r="D56" t="s">
        <v>1338</v>
      </c>
      <c r="E56" t="s">
        <v>1339</v>
      </c>
      <c r="F56" t="s">
        <v>1340</v>
      </c>
    </row>
    <row r="57" spans="1:6">
      <c r="A57" s="17">
        <v>44984</v>
      </c>
      <c r="B57" t="s">
        <v>408</v>
      </c>
      <c r="C57" t="s">
        <v>1341</v>
      </c>
      <c r="D57" t="s">
        <v>1342</v>
      </c>
      <c r="E57" t="s">
        <v>1343</v>
      </c>
      <c r="F57" t="s">
        <v>1344</v>
      </c>
    </row>
    <row r="58" spans="1:6">
      <c r="A58" s="17">
        <v>44984</v>
      </c>
      <c r="B58" t="s">
        <v>204</v>
      </c>
      <c r="C58" t="s">
        <v>1345</v>
      </c>
      <c r="D58" t="s">
        <v>1346</v>
      </c>
      <c r="E58" t="s">
        <v>1347</v>
      </c>
      <c r="F58" t="s">
        <v>1348</v>
      </c>
    </row>
    <row r="59" spans="1:6">
      <c r="A59" s="17">
        <v>44984</v>
      </c>
      <c r="B59" t="s">
        <v>203</v>
      </c>
      <c r="C59" t="s">
        <v>1349</v>
      </c>
      <c r="D59" t="s">
        <v>1350</v>
      </c>
      <c r="E59" t="s">
        <v>1351</v>
      </c>
      <c r="F59" t="s">
        <v>1352</v>
      </c>
    </row>
    <row r="60" spans="1:6">
      <c r="A60" s="17">
        <v>44984</v>
      </c>
      <c r="B60" t="s">
        <v>151</v>
      </c>
      <c r="C60" t="s">
        <v>1353</v>
      </c>
      <c r="D60" t="s">
        <v>1354</v>
      </c>
      <c r="E60" t="s">
        <v>1355</v>
      </c>
      <c r="F60" t="s">
        <v>1356</v>
      </c>
    </row>
    <row r="61" spans="1:6">
      <c r="A61" s="17">
        <v>44984</v>
      </c>
      <c r="B61" t="s">
        <v>127</v>
      </c>
      <c r="C61" t="s">
        <v>1357</v>
      </c>
      <c r="D61" t="s">
        <v>1358</v>
      </c>
      <c r="E61" t="s">
        <v>1359</v>
      </c>
      <c r="F61" t="s">
        <v>1360</v>
      </c>
    </row>
    <row r="62" spans="1:6">
      <c r="A62" s="17">
        <v>44984</v>
      </c>
      <c r="B62" t="s">
        <v>201</v>
      </c>
      <c r="C62" t="s">
        <v>1361</v>
      </c>
      <c r="D62" t="s">
        <v>1362</v>
      </c>
      <c r="E62" t="s">
        <v>1363</v>
      </c>
      <c r="F62" t="s">
        <v>1364</v>
      </c>
    </row>
    <row r="63" spans="1:6">
      <c r="A63" s="17">
        <v>44983</v>
      </c>
      <c r="B63" t="s">
        <v>1116</v>
      </c>
      <c r="D63" t="s">
        <v>1118</v>
      </c>
      <c r="E63" t="s">
        <v>1119</v>
      </c>
      <c r="F63" t="s">
        <v>1120</v>
      </c>
    </row>
    <row r="64" spans="1:6">
      <c r="A64" s="17">
        <v>44983</v>
      </c>
      <c r="B64" t="s">
        <v>1365</v>
      </c>
      <c r="C64" t="s">
        <v>1366</v>
      </c>
      <c r="D64" t="s">
        <v>1367</v>
      </c>
      <c r="E64" t="s">
        <v>1368</v>
      </c>
      <c r="F64" t="s">
        <v>1369</v>
      </c>
    </row>
    <row r="65" spans="1:6">
      <c r="A65" s="17">
        <v>44983</v>
      </c>
      <c r="B65" t="s">
        <v>1370</v>
      </c>
      <c r="C65" t="s">
        <v>1371</v>
      </c>
      <c r="D65" t="s">
        <v>1372</v>
      </c>
      <c r="E65" t="s">
        <v>1373</v>
      </c>
      <c r="F65" t="s">
        <v>1374</v>
      </c>
    </row>
    <row r="66" spans="1:6">
      <c r="A66" s="17">
        <v>44983</v>
      </c>
      <c r="B66" t="s">
        <v>1375</v>
      </c>
      <c r="C66" t="s">
        <v>1376</v>
      </c>
      <c r="D66" t="s">
        <v>1377</v>
      </c>
      <c r="E66" t="s">
        <v>1378</v>
      </c>
      <c r="F66" t="s">
        <v>1379</v>
      </c>
    </row>
    <row r="67" spans="1:6">
      <c r="A67" s="17">
        <v>44983</v>
      </c>
      <c r="B67" t="s">
        <v>269</v>
      </c>
      <c r="C67" t="s">
        <v>1380</v>
      </c>
      <c r="D67" t="s">
        <v>1381</v>
      </c>
      <c r="E67" t="s">
        <v>1382</v>
      </c>
      <c r="F67" t="s">
        <v>1383</v>
      </c>
    </row>
    <row r="68" spans="1:6">
      <c r="A68" s="17">
        <v>44983</v>
      </c>
      <c r="B68" t="s">
        <v>318</v>
      </c>
      <c r="C68" t="s">
        <v>1384</v>
      </c>
      <c r="D68" t="s">
        <v>1385</v>
      </c>
      <c r="E68" t="s">
        <v>1386</v>
      </c>
      <c r="F68" t="s">
        <v>1387</v>
      </c>
    </row>
    <row r="69" spans="1:6">
      <c r="A69" s="17">
        <v>44983</v>
      </c>
      <c r="B69" t="s">
        <v>61</v>
      </c>
      <c r="C69" t="s">
        <v>1388</v>
      </c>
      <c r="D69" t="s">
        <v>1389</v>
      </c>
      <c r="E69" t="s">
        <v>1390</v>
      </c>
      <c r="F69" t="s">
        <v>1391</v>
      </c>
    </row>
    <row r="70" spans="1:6">
      <c r="A70" s="17">
        <v>44983</v>
      </c>
      <c r="B70" t="s">
        <v>429</v>
      </c>
      <c r="C70" t="s">
        <v>1392</v>
      </c>
      <c r="D70" t="s">
        <v>1393</v>
      </c>
      <c r="E70" t="s">
        <v>1394</v>
      </c>
      <c r="F70" t="s">
        <v>1395</v>
      </c>
    </row>
    <row r="71" spans="1:6">
      <c r="A71" s="17">
        <v>44983</v>
      </c>
      <c r="B71" t="s">
        <v>242</v>
      </c>
      <c r="C71" t="s">
        <v>1396</v>
      </c>
      <c r="D71" t="s">
        <v>1397</v>
      </c>
      <c r="E71" t="s">
        <v>1398</v>
      </c>
      <c r="F71" t="s">
        <v>1399</v>
      </c>
    </row>
    <row r="72" spans="1:6">
      <c r="A72" s="17">
        <v>44983</v>
      </c>
      <c r="B72" t="s">
        <v>241</v>
      </c>
      <c r="C72" t="s">
        <v>1400</v>
      </c>
      <c r="D72" t="s">
        <v>1401</v>
      </c>
      <c r="E72" t="s">
        <v>1402</v>
      </c>
      <c r="F72" t="s">
        <v>1403</v>
      </c>
    </row>
    <row r="73" spans="1:6">
      <c r="A73" s="17">
        <v>44983</v>
      </c>
      <c r="B73" t="s">
        <v>228</v>
      </c>
      <c r="C73" t="s">
        <v>1404</v>
      </c>
      <c r="D73" t="s">
        <v>1405</v>
      </c>
      <c r="E73" t="s">
        <v>1406</v>
      </c>
      <c r="F73" t="s">
        <v>1407</v>
      </c>
    </row>
    <row r="74" spans="1:6">
      <c r="A74" s="17">
        <v>44983</v>
      </c>
      <c r="B74" t="s">
        <v>285</v>
      </c>
      <c r="C74" t="s">
        <v>1408</v>
      </c>
      <c r="D74" t="s">
        <v>1409</v>
      </c>
      <c r="E74" t="s">
        <v>1410</v>
      </c>
      <c r="F74" t="s">
        <v>1411</v>
      </c>
    </row>
    <row r="75" spans="1:6">
      <c r="A75" s="17">
        <v>44983</v>
      </c>
      <c r="B75" t="s">
        <v>284</v>
      </c>
      <c r="C75" t="s">
        <v>1412</v>
      </c>
      <c r="D75" t="s">
        <v>1413</v>
      </c>
      <c r="E75" t="s">
        <v>1414</v>
      </c>
      <c r="F75" t="s">
        <v>1415</v>
      </c>
    </row>
    <row r="76" spans="1:6">
      <c r="A76" s="17">
        <v>44983</v>
      </c>
      <c r="B76" t="s">
        <v>250</v>
      </c>
      <c r="C76" t="s">
        <v>1416</v>
      </c>
      <c r="D76" t="s">
        <v>1417</v>
      </c>
      <c r="E76" t="s">
        <v>1418</v>
      </c>
      <c r="F76" t="s">
        <v>1419</v>
      </c>
    </row>
    <row r="77" spans="1:6">
      <c r="A77" s="17">
        <v>44983</v>
      </c>
      <c r="B77" t="s">
        <v>245</v>
      </c>
      <c r="C77" t="s">
        <v>1420</v>
      </c>
      <c r="D77" t="s">
        <v>1421</v>
      </c>
      <c r="E77" t="s">
        <v>1422</v>
      </c>
      <c r="F77" t="s">
        <v>1423</v>
      </c>
    </row>
    <row r="78" spans="1:6">
      <c r="A78" s="17">
        <v>44983</v>
      </c>
      <c r="B78" t="s">
        <v>315</v>
      </c>
      <c r="C78" t="s">
        <v>1424</v>
      </c>
      <c r="D78" t="s">
        <v>1425</v>
      </c>
      <c r="E78" t="s">
        <v>1426</v>
      </c>
      <c r="F78" t="s">
        <v>1427</v>
      </c>
    </row>
    <row r="79" spans="1:6">
      <c r="A79" s="17">
        <v>44983</v>
      </c>
      <c r="B79" t="s">
        <v>272</v>
      </c>
      <c r="C79" t="s">
        <v>1428</v>
      </c>
      <c r="D79" t="s">
        <v>1429</v>
      </c>
      <c r="E79" t="s">
        <v>1430</v>
      </c>
      <c r="F79" t="s">
        <v>1431</v>
      </c>
    </row>
    <row r="80" spans="1:6">
      <c r="A80" s="17">
        <v>44983</v>
      </c>
      <c r="B80" t="s">
        <v>253</v>
      </c>
      <c r="C80" t="s">
        <v>1432</v>
      </c>
      <c r="D80" t="s">
        <v>1433</v>
      </c>
      <c r="E80" t="s">
        <v>1434</v>
      </c>
      <c r="F80" t="s">
        <v>1435</v>
      </c>
    </row>
    <row r="81" spans="1:6">
      <c r="A81" s="17">
        <v>44983</v>
      </c>
      <c r="B81" t="s">
        <v>59</v>
      </c>
      <c r="C81" t="s">
        <v>1436</v>
      </c>
      <c r="D81" t="s">
        <v>1437</v>
      </c>
      <c r="E81" t="s">
        <v>1438</v>
      </c>
      <c r="F81" t="s">
        <v>1439</v>
      </c>
    </row>
    <row r="82" spans="1:6">
      <c r="A82" s="17">
        <v>44983</v>
      </c>
      <c r="B82" t="s">
        <v>157</v>
      </c>
      <c r="C82" t="s">
        <v>1440</v>
      </c>
      <c r="D82" t="s">
        <v>1441</v>
      </c>
      <c r="E82" t="s">
        <v>1442</v>
      </c>
      <c r="F82" t="s">
        <v>1443</v>
      </c>
    </row>
    <row r="83" spans="1:6">
      <c r="A83" s="17">
        <v>44983</v>
      </c>
      <c r="B83" t="s">
        <v>58</v>
      </c>
      <c r="C83" t="s">
        <v>1444</v>
      </c>
      <c r="D83" t="s">
        <v>1445</v>
      </c>
      <c r="E83" t="s">
        <v>1446</v>
      </c>
      <c r="F83" t="s">
        <v>1447</v>
      </c>
    </row>
    <row r="84" spans="1:6">
      <c r="A84" s="17">
        <v>44983</v>
      </c>
      <c r="B84" t="s">
        <v>300</v>
      </c>
      <c r="C84" t="s">
        <v>1448</v>
      </c>
      <c r="D84" t="s">
        <v>1449</v>
      </c>
      <c r="E84" t="s">
        <v>1450</v>
      </c>
      <c r="F84" t="s">
        <v>1451</v>
      </c>
    </row>
    <row r="85" spans="1:6">
      <c r="A85" s="17">
        <v>44983</v>
      </c>
      <c r="B85" t="s">
        <v>178</v>
      </c>
      <c r="C85" t="s">
        <v>1452</v>
      </c>
      <c r="D85" t="s">
        <v>1453</v>
      </c>
      <c r="E85" t="s">
        <v>1454</v>
      </c>
      <c r="F85" t="s">
        <v>1455</v>
      </c>
    </row>
    <row r="86" spans="1:6">
      <c r="A86" s="17">
        <v>44983</v>
      </c>
      <c r="B86" t="s">
        <v>391</v>
      </c>
      <c r="C86" t="s">
        <v>1456</v>
      </c>
      <c r="D86" t="s">
        <v>1457</v>
      </c>
      <c r="E86" t="s">
        <v>1458</v>
      </c>
      <c r="F86" t="s">
        <v>1459</v>
      </c>
    </row>
    <row r="87" spans="1:6">
      <c r="A87" s="17">
        <v>44983</v>
      </c>
      <c r="B87" t="s">
        <v>212</v>
      </c>
      <c r="C87" t="s">
        <v>1460</v>
      </c>
      <c r="D87" t="s">
        <v>1461</v>
      </c>
      <c r="E87" t="s">
        <v>1462</v>
      </c>
      <c r="F87" t="s">
        <v>1463</v>
      </c>
    </row>
    <row r="88" spans="1:6">
      <c r="A88" s="17">
        <v>44982</v>
      </c>
      <c r="B88" t="s">
        <v>1116</v>
      </c>
      <c r="D88" t="s">
        <v>1118</v>
      </c>
      <c r="E88" t="s">
        <v>1119</v>
      </c>
      <c r="F88" t="s">
        <v>1120</v>
      </c>
    </row>
    <row r="89" spans="1:6">
      <c r="A89" s="17">
        <v>44982</v>
      </c>
      <c r="B89" t="s">
        <v>1464</v>
      </c>
      <c r="C89" t="s">
        <v>1465</v>
      </c>
      <c r="D89" t="s">
        <v>1466</v>
      </c>
      <c r="E89" t="s">
        <v>1467</v>
      </c>
      <c r="F89" t="s">
        <v>1468</v>
      </c>
    </row>
    <row r="90" spans="1:6">
      <c r="A90" s="17">
        <v>44982</v>
      </c>
      <c r="B90" t="s">
        <v>270</v>
      </c>
      <c r="C90" t="s">
        <v>1469</v>
      </c>
      <c r="D90" t="s">
        <v>1470</v>
      </c>
      <c r="E90" t="s">
        <v>1471</v>
      </c>
      <c r="F90" t="s">
        <v>1472</v>
      </c>
    </row>
    <row r="91" spans="1:6">
      <c r="A91" s="17">
        <v>44982</v>
      </c>
      <c r="B91" t="s">
        <v>124</v>
      </c>
      <c r="C91" t="s">
        <v>1121</v>
      </c>
      <c r="D91" t="s">
        <v>1473</v>
      </c>
      <c r="E91" t="s">
        <v>1474</v>
      </c>
      <c r="F91" t="s">
        <v>1339</v>
      </c>
    </row>
    <row r="92" spans="1:6">
      <c r="A92" s="17">
        <v>44982</v>
      </c>
      <c r="B92" t="s">
        <v>1475</v>
      </c>
      <c r="C92" t="s">
        <v>1476</v>
      </c>
      <c r="D92" t="s">
        <v>1477</v>
      </c>
      <c r="E92" t="s">
        <v>1478</v>
      </c>
      <c r="F92" t="s">
        <v>1479</v>
      </c>
    </row>
    <row r="93" spans="1:6">
      <c r="A93" s="17">
        <v>44982</v>
      </c>
      <c r="B93" t="s">
        <v>1480</v>
      </c>
      <c r="C93" t="s">
        <v>1481</v>
      </c>
      <c r="D93" t="s">
        <v>1482</v>
      </c>
      <c r="E93" t="s">
        <v>1483</v>
      </c>
      <c r="F93" t="s">
        <v>1484</v>
      </c>
    </row>
    <row r="94" spans="1:6">
      <c r="A94" s="17">
        <v>44982</v>
      </c>
      <c r="B94" t="s">
        <v>208</v>
      </c>
      <c r="C94" t="s">
        <v>1485</v>
      </c>
      <c r="D94" t="s">
        <v>1486</v>
      </c>
      <c r="E94" t="s">
        <v>1487</v>
      </c>
      <c r="F94" t="s">
        <v>1488</v>
      </c>
    </row>
    <row r="95" spans="1:6">
      <c r="A95" s="17">
        <v>44982</v>
      </c>
      <c r="B95" t="s">
        <v>1489</v>
      </c>
      <c r="C95" t="s">
        <v>1490</v>
      </c>
      <c r="D95" t="s">
        <v>1491</v>
      </c>
      <c r="E95" t="s">
        <v>1492</v>
      </c>
      <c r="F95" t="s">
        <v>1493</v>
      </c>
    </row>
    <row r="96" spans="1:6">
      <c r="A96" s="17">
        <v>44982</v>
      </c>
      <c r="B96" t="s">
        <v>266</v>
      </c>
      <c r="C96" t="s">
        <v>1494</v>
      </c>
      <c r="D96" t="s">
        <v>1495</v>
      </c>
      <c r="E96" t="s">
        <v>1496</v>
      </c>
      <c r="F96" t="s">
        <v>1497</v>
      </c>
    </row>
    <row r="97" spans="1:6">
      <c r="A97" s="17">
        <v>44982</v>
      </c>
      <c r="B97" t="s">
        <v>39</v>
      </c>
      <c r="C97" t="s">
        <v>1498</v>
      </c>
      <c r="D97" t="s">
        <v>1499</v>
      </c>
      <c r="E97" t="s">
        <v>1500</v>
      </c>
      <c r="F97" t="s">
        <v>1501</v>
      </c>
    </row>
    <row r="98" spans="1:6">
      <c r="A98" s="17">
        <v>44982</v>
      </c>
      <c r="B98" t="s">
        <v>1502</v>
      </c>
      <c r="C98" t="s">
        <v>1503</v>
      </c>
      <c r="D98" t="s">
        <v>1504</v>
      </c>
      <c r="E98" t="s">
        <v>1505</v>
      </c>
      <c r="F98" t="s">
        <v>1506</v>
      </c>
    </row>
    <row r="99" spans="1:6">
      <c r="A99" s="17">
        <v>44982</v>
      </c>
      <c r="B99" t="s">
        <v>16</v>
      </c>
      <c r="C99" t="s">
        <v>1507</v>
      </c>
      <c r="D99" t="s">
        <v>1508</v>
      </c>
      <c r="E99" t="s">
        <v>1509</v>
      </c>
      <c r="F99" t="s">
        <v>1510</v>
      </c>
    </row>
    <row r="100" spans="1:6">
      <c r="A100" s="17">
        <v>44982</v>
      </c>
      <c r="B100" t="s">
        <v>1511</v>
      </c>
      <c r="C100" t="s">
        <v>1289</v>
      </c>
      <c r="D100" t="s">
        <v>1512</v>
      </c>
      <c r="E100" t="s">
        <v>1513</v>
      </c>
      <c r="F100" t="s">
        <v>1514</v>
      </c>
    </row>
    <row r="101" spans="1:6">
      <c r="A101" s="17">
        <v>44982</v>
      </c>
      <c r="B101" t="s">
        <v>1515</v>
      </c>
      <c r="C101" t="s">
        <v>1516</v>
      </c>
      <c r="D101" t="s">
        <v>1517</v>
      </c>
      <c r="E101" t="s">
        <v>1518</v>
      </c>
      <c r="F101" t="s">
        <v>1519</v>
      </c>
    </row>
    <row r="102" spans="1:6">
      <c r="A102" s="17">
        <v>44982</v>
      </c>
      <c r="B102" t="s">
        <v>1520</v>
      </c>
      <c r="C102" t="s">
        <v>1521</v>
      </c>
      <c r="D102" t="s">
        <v>1522</v>
      </c>
      <c r="E102" t="s">
        <v>1523</v>
      </c>
      <c r="F102" t="s">
        <v>1524</v>
      </c>
    </row>
    <row r="103" spans="1:6">
      <c r="A103" s="17">
        <v>44982</v>
      </c>
      <c r="B103" t="s">
        <v>1525</v>
      </c>
      <c r="C103" t="s">
        <v>1280</v>
      </c>
      <c r="D103" t="s">
        <v>1526</v>
      </c>
      <c r="E103" t="s">
        <v>1527</v>
      </c>
      <c r="F103" t="s">
        <v>1528</v>
      </c>
    </row>
    <row r="104" spans="1:6">
      <c r="A104" s="17">
        <v>44982</v>
      </c>
      <c r="B104" t="s">
        <v>48</v>
      </c>
      <c r="C104" t="s">
        <v>1529</v>
      </c>
      <c r="D104" t="s">
        <v>1530</v>
      </c>
      <c r="E104" t="s">
        <v>1531</v>
      </c>
      <c r="F104" t="s">
        <v>1532</v>
      </c>
    </row>
    <row r="105" spans="1:6">
      <c r="A105" s="17">
        <v>44982</v>
      </c>
      <c r="B105" t="s">
        <v>1533</v>
      </c>
      <c r="C105" t="s">
        <v>1534</v>
      </c>
      <c r="D105" t="s">
        <v>1535</v>
      </c>
      <c r="E105" t="s">
        <v>1536</v>
      </c>
      <c r="F105" t="s">
        <v>1537</v>
      </c>
    </row>
    <row r="106" spans="1:6">
      <c r="A106" s="17">
        <v>44982</v>
      </c>
      <c r="B106" t="s">
        <v>1538</v>
      </c>
      <c r="C106" t="s">
        <v>1276</v>
      </c>
      <c r="D106" t="s">
        <v>1539</v>
      </c>
      <c r="E106" t="s">
        <v>1540</v>
      </c>
      <c r="F106" t="s">
        <v>1541</v>
      </c>
    </row>
    <row r="107" spans="1:6">
      <c r="A107" s="17">
        <v>44982</v>
      </c>
      <c r="B107" t="s">
        <v>126</v>
      </c>
      <c r="C107" t="s">
        <v>1542</v>
      </c>
      <c r="D107" t="s">
        <v>1543</v>
      </c>
      <c r="E107" t="s">
        <v>1544</v>
      </c>
      <c r="F107" t="s">
        <v>1545</v>
      </c>
    </row>
    <row r="108" spans="1:6">
      <c r="A108" s="17">
        <v>44982</v>
      </c>
      <c r="B108" t="s">
        <v>221</v>
      </c>
      <c r="C108" t="s">
        <v>1546</v>
      </c>
      <c r="D108" t="s">
        <v>1547</v>
      </c>
      <c r="E108" t="s">
        <v>1140</v>
      </c>
      <c r="F108" t="s">
        <v>1548</v>
      </c>
    </row>
    <row r="109" spans="1:6">
      <c r="A109" s="17">
        <v>44982</v>
      </c>
      <c r="B109" t="s">
        <v>360</v>
      </c>
      <c r="C109" t="s">
        <v>1549</v>
      </c>
      <c r="D109" t="s">
        <v>1550</v>
      </c>
      <c r="E109" t="s">
        <v>1551</v>
      </c>
      <c r="F109" t="s">
        <v>1552</v>
      </c>
    </row>
    <row r="110" spans="1:6">
      <c r="A110" s="17">
        <v>44982</v>
      </c>
      <c r="B110" t="s">
        <v>154</v>
      </c>
      <c r="C110" t="s">
        <v>1553</v>
      </c>
      <c r="D110" t="s">
        <v>1554</v>
      </c>
      <c r="E110" t="s">
        <v>1555</v>
      </c>
      <c r="F110" t="s">
        <v>1556</v>
      </c>
    </row>
    <row r="111" spans="1:6">
      <c r="A111" s="17">
        <v>44982</v>
      </c>
      <c r="B111" t="s">
        <v>122</v>
      </c>
      <c r="C111" t="s">
        <v>1220</v>
      </c>
      <c r="D111" t="s">
        <v>1557</v>
      </c>
      <c r="E111" t="s">
        <v>1558</v>
      </c>
      <c r="F111" t="s">
        <v>1559</v>
      </c>
    </row>
    <row r="112" spans="1:6">
      <c r="A112" s="17">
        <v>44982</v>
      </c>
      <c r="B112" t="s">
        <v>280</v>
      </c>
      <c r="C112" t="s">
        <v>1560</v>
      </c>
      <c r="D112" t="s">
        <v>1561</v>
      </c>
      <c r="E112" t="s">
        <v>1562</v>
      </c>
      <c r="F112" t="s">
        <v>1563</v>
      </c>
    </row>
    <row r="113" spans="1:6">
      <c r="A113" s="17">
        <v>44982</v>
      </c>
      <c r="B113" t="s">
        <v>235</v>
      </c>
      <c r="C113" t="s">
        <v>1564</v>
      </c>
      <c r="D113" t="s">
        <v>1565</v>
      </c>
      <c r="E113" t="s">
        <v>1566</v>
      </c>
      <c r="F113" t="s">
        <v>1567</v>
      </c>
    </row>
    <row r="114" spans="1:6">
      <c r="A114" s="17">
        <v>44982</v>
      </c>
      <c r="B114" t="s">
        <v>237</v>
      </c>
      <c r="C114" t="s">
        <v>1568</v>
      </c>
      <c r="D114" t="s">
        <v>1569</v>
      </c>
      <c r="E114" t="s">
        <v>1570</v>
      </c>
      <c r="F114" t="s">
        <v>1571</v>
      </c>
    </row>
    <row r="115" spans="1:6">
      <c r="A115" s="17">
        <v>44982</v>
      </c>
      <c r="B115" t="s">
        <v>393</v>
      </c>
      <c r="C115" t="s">
        <v>1572</v>
      </c>
      <c r="D115" t="s">
        <v>1573</v>
      </c>
      <c r="E115" t="s">
        <v>1574</v>
      </c>
      <c r="F115" t="s">
        <v>1575</v>
      </c>
    </row>
    <row r="116" spans="1:6">
      <c r="A116" s="17">
        <v>44982</v>
      </c>
      <c r="B116" t="s">
        <v>173</v>
      </c>
      <c r="C116" t="s">
        <v>1172</v>
      </c>
      <c r="D116" t="s">
        <v>1576</v>
      </c>
      <c r="E116" t="s">
        <v>1577</v>
      </c>
      <c r="F116" t="s">
        <v>1578</v>
      </c>
    </row>
    <row r="117" spans="1:6">
      <c r="A117" s="17">
        <v>44982</v>
      </c>
      <c r="B117" t="s">
        <v>153</v>
      </c>
      <c r="C117" t="s">
        <v>1579</v>
      </c>
      <c r="D117" t="s">
        <v>1580</v>
      </c>
      <c r="E117" t="s">
        <v>1581</v>
      </c>
      <c r="F117" t="s">
        <v>1582</v>
      </c>
    </row>
    <row r="118" spans="1:6">
      <c r="A118" s="17">
        <v>44982</v>
      </c>
      <c r="B118" t="s">
        <v>309</v>
      </c>
      <c r="C118" t="s">
        <v>1583</v>
      </c>
      <c r="D118" t="s">
        <v>1584</v>
      </c>
      <c r="E118" t="s">
        <v>1585</v>
      </c>
      <c r="F118" t="s">
        <v>1586</v>
      </c>
    </row>
    <row r="119" spans="1:6">
      <c r="A119" s="17">
        <v>44982</v>
      </c>
      <c r="B119" t="s">
        <v>339</v>
      </c>
      <c r="C119" t="s">
        <v>1587</v>
      </c>
      <c r="D119" t="s">
        <v>1588</v>
      </c>
      <c r="E119" t="s">
        <v>1589</v>
      </c>
      <c r="F119" t="s">
        <v>1590</v>
      </c>
    </row>
    <row r="120" spans="1:6">
      <c r="A120" s="17">
        <v>44982</v>
      </c>
      <c r="B120" t="s">
        <v>240</v>
      </c>
      <c r="C120" t="s">
        <v>1208</v>
      </c>
      <c r="D120" t="s">
        <v>1591</v>
      </c>
      <c r="E120" t="s">
        <v>1214</v>
      </c>
      <c r="F120" t="s">
        <v>1592</v>
      </c>
    </row>
    <row r="121" spans="1:6">
      <c r="A121" s="17">
        <v>44982</v>
      </c>
      <c r="B121" t="s">
        <v>411</v>
      </c>
      <c r="C121" t="s">
        <v>1593</v>
      </c>
      <c r="D121" t="s">
        <v>1594</v>
      </c>
      <c r="E121" t="s">
        <v>1595</v>
      </c>
      <c r="F121" t="s">
        <v>1596</v>
      </c>
    </row>
    <row r="122" spans="1:6">
      <c r="A122" s="17">
        <v>44982</v>
      </c>
      <c r="B122" t="s">
        <v>412</v>
      </c>
      <c r="C122" t="s">
        <v>1597</v>
      </c>
      <c r="D122" t="s">
        <v>1598</v>
      </c>
      <c r="E122" t="s">
        <v>1599</v>
      </c>
      <c r="F122" t="s">
        <v>1600</v>
      </c>
    </row>
    <row r="123" spans="1:6">
      <c r="A123" s="17">
        <v>44982</v>
      </c>
      <c r="B123" t="s">
        <v>64</v>
      </c>
      <c r="C123" t="s">
        <v>1601</v>
      </c>
      <c r="D123" t="s">
        <v>1602</v>
      </c>
      <c r="E123" t="s">
        <v>1603</v>
      </c>
      <c r="F123" t="s">
        <v>1604</v>
      </c>
    </row>
    <row r="124" spans="1:6">
      <c r="A124" s="17">
        <v>44982</v>
      </c>
      <c r="B124" t="s">
        <v>197</v>
      </c>
      <c r="C124" t="s">
        <v>1605</v>
      </c>
      <c r="D124" t="s">
        <v>1606</v>
      </c>
      <c r="E124" t="s">
        <v>1607</v>
      </c>
      <c r="F124" t="s">
        <v>1608</v>
      </c>
    </row>
    <row r="125" spans="1:6">
      <c r="A125" s="17">
        <v>44982</v>
      </c>
      <c r="B125" t="s">
        <v>331</v>
      </c>
      <c r="C125" t="s">
        <v>1609</v>
      </c>
      <c r="D125" t="s">
        <v>1610</v>
      </c>
      <c r="E125" t="s">
        <v>1611</v>
      </c>
      <c r="F125" t="s">
        <v>1612</v>
      </c>
    </row>
    <row r="126" spans="1:6">
      <c r="A126" s="17">
        <v>44982</v>
      </c>
      <c r="B126" t="s">
        <v>329</v>
      </c>
      <c r="C126" t="s">
        <v>1613</v>
      </c>
      <c r="D126" t="s">
        <v>1614</v>
      </c>
      <c r="E126" t="s">
        <v>1615</v>
      </c>
      <c r="F126" t="s">
        <v>1616</v>
      </c>
    </row>
    <row r="127" spans="1:6">
      <c r="A127" s="17">
        <v>44982</v>
      </c>
      <c r="B127" t="s">
        <v>119</v>
      </c>
      <c r="C127" t="s">
        <v>1617</v>
      </c>
      <c r="D127" t="s">
        <v>1618</v>
      </c>
      <c r="E127" t="s">
        <v>1619</v>
      </c>
      <c r="F127" t="s">
        <v>1620</v>
      </c>
    </row>
    <row r="128" spans="1:6">
      <c r="A128" s="17">
        <v>44982</v>
      </c>
      <c r="B128" t="s">
        <v>257</v>
      </c>
      <c r="C128" t="s">
        <v>1621</v>
      </c>
      <c r="D128" t="s">
        <v>1622</v>
      </c>
      <c r="E128" t="s">
        <v>1623</v>
      </c>
      <c r="F128" t="s">
        <v>1624</v>
      </c>
    </row>
    <row r="129" spans="1:6">
      <c r="A129" s="17">
        <v>44982</v>
      </c>
      <c r="B129" t="s">
        <v>332</v>
      </c>
      <c r="C129" t="s">
        <v>1625</v>
      </c>
      <c r="D129" t="s">
        <v>1626</v>
      </c>
      <c r="E129" t="s">
        <v>1627</v>
      </c>
      <c r="F129" t="s">
        <v>1628</v>
      </c>
    </row>
    <row r="130" spans="1:6">
      <c r="A130" s="17">
        <v>44982</v>
      </c>
      <c r="B130" t="s">
        <v>277</v>
      </c>
      <c r="C130" t="s">
        <v>1629</v>
      </c>
      <c r="D130" t="s">
        <v>1630</v>
      </c>
      <c r="E130" t="s">
        <v>1631</v>
      </c>
      <c r="F130" t="s">
        <v>1632</v>
      </c>
    </row>
    <row r="131" spans="1:6">
      <c r="A131" s="17">
        <v>44982</v>
      </c>
      <c r="B131" t="s">
        <v>40</v>
      </c>
      <c r="C131" t="s">
        <v>1232</v>
      </c>
      <c r="D131" t="s">
        <v>1633</v>
      </c>
      <c r="E131" t="s">
        <v>1634</v>
      </c>
      <c r="F131" t="s">
        <v>1635</v>
      </c>
    </row>
    <row r="132" spans="1:6">
      <c r="A132" s="17">
        <v>44982</v>
      </c>
      <c r="B132" t="s">
        <v>33</v>
      </c>
      <c r="C132" t="s">
        <v>1636</v>
      </c>
      <c r="D132" t="s">
        <v>1637</v>
      </c>
      <c r="E132" t="s">
        <v>1638</v>
      </c>
      <c r="F132" t="s">
        <v>1639</v>
      </c>
    </row>
    <row r="133" spans="1:6">
      <c r="A133" s="17">
        <v>44982</v>
      </c>
      <c r="B133" t="s">
        <v>32</v>
      </c>
      <c r="C133" t="s">
        <v>1640</v>
      </c>
      <c r="D133" t="s">
        <v>1641</v>
      </c>
      <c r="E133" t="s">
        <v>1642</v>
      </c>
      <c r="F133" t="s">
        <v>1643</v>
      </c>
    </row>
    <row r="134" spans="1:6">
      <c r="A134" s="17">
        <v>44982</v>
      </c>
      <c r="B134" t="s">
        <v>354</v>
      </c>
      <c r="C134" t="s">
        <v>1644</v>
      </c>
      <c r="D134" t="s">
        <v>1645</v>
      </c>
      <c r="E134" t="s">
        <v>1646</v>
      </c>
      <c r="F134" t="s">
        <v>1647</v>
      </c>
    </row>
    <row r="135" spans="1:6">
      <c r="A135" s="17">
        <v>44982</v>
      </c>
      <c r="B135" t="s">
        <v>357</v>
      </c>
      <c r="C135" t="s">
        <v>1648</v>
      </c>
      <c r="D135" t="s">
        <v>1649</v>
      </c>
      <c r="E135" t="s">
        <v>1650</v>
      </c>
      <c r="F135" t="s">
        <v>1651</v>
      </c>
    </row>
    <row r="136" spans="1:6">
      <c r="A136" s="17">
        <v>44982</v>
      </c>
      <c r="B136" t="s">
        <v>362</v>
      </c>
      <c r="C136" t="s">
        <v>1652</v>
      </c>
      <c r="D136" t="s">
        <v>1653</v>
      </c>
      <c r="E136" t="s">
        <v>1654</v>
      </c>
      <c r="F136" t="s">
        <v>1655</v>
      </c>
    </row>
    <row r="137" spans="1:6">
      <c r="A137" s="17">
        <v>44982</v>
      </c>
      <c r="B137" t="s">
        <v>327</v>
      </c>
      <c r="C137" t="s">
        <v>1656</v>
      </c>
      <c r="D137" t="s">
        <v>1657</v>
      </c>
      <c r="E137" t="s">
        <v>1658</v>
      </c>
      <c r="F137" t="s">
        <v>1659</v>
      </c>
    </row>
    <row r="138" spans="1:6">
      <c r="A138" s="17">
        <v>44982</v>
      </c>
      <c r="B138" t="s">
        <v>200</v>
      </c>
      <c r="C138" t="s">
        <v>1660</v>
      </c>
      <c r="D138" t="s">
        <v>1661</v>
      </c>
      <c r="E138" t="s">
        <v>1662</v>
      </c>
      <c r="F138" t="s">
        <v>1663</v>
      </c>
    </row>
    <row r="139" spans="1:6">
      <c r="A139" s="17">
        <v>44982</v>
      </c>
      <c r="B139" t="s">
        <v>371</v>
      </c>
      <c r="C139" t="s">
        <v>1664</v>
      </c>
      <c r="D139" t="s">
        <v>1665</v>
      </c>
      <c r="E139" t="s">
        <v>1666</v>
      </c>
      <c r="F139" t="s">
        <v>1667</v>
      </c>
    </row>
    <row r="140" spans="1:6">
      <c r="A140" s="17">
        <v>44982</v>
      </c>
      <c r="B140" t="s">
        <v>144</v>
      </c>
      <c r="C140" t="s">
        <v>1668</v>
      </c>
      <c r="D140" t="s">
        <v>1669</v>
      </c>
      <c r="E140" t="s">
        <v>1670</v>
      </c>
      <c r="F140" t="s">
        <v>1671</v>
      </c>
    </row>
    <row r="141" spans="1:6">
      <c r="A141" s="17">
        <v>44982</v>
      </c>
      <c r="B141" t="s">
        <v>84</v>
      </c>
      <c r="C141" t="s">
        <v>1333</v>
      </c>
      <c r="D141" t="s">
        <v>1672</v>
      </c>
      <c r="E141" t="s">
        <v>1673</v>
      </c>
      <c r="F141" t="s">
        <v>1674</v>
      </c>
    </row>
    <row r="142" spans="1:6">
      <c r="A142" s="17">
        <v>44982</v>
      </c>
      <c r="B142" t="s">
        <v>233</v>
      </c>
      <c r="C142" t="s">
        <v>1272</v>
      </c>
      <c r="D142" t="s">
        <v>1675</v>
      </c>
      <c r="E142" t="s">
        <v>1676</v>
      </c>
      <c r="F142" t="s">
        <v>1677</v>
      </c>
    </row>
    <row r="143" spans="1:6">
      <c r="A143" s="17">
        <v>44982</v>
      </c>
      <c r="B143" t="s">
        <v>278</v>
      </c>
      <c r="C143" t="s">
        <v>1678</v>
      </c>
      <c r="D143" t="s">
        <v>1679</v>
      </c>
      <c r="E143" t="s">
        <v>1680</v>
      </c>
      <c r="F143" t="s">
        <v>1681</v>
      </c>
    </row>
    <row r="144" spans="1:6">
      <c r="A144" s="17">
        <v>44982</v>
      </c>
      <c r="B144" t="s">
        <v>94</v>
      </c>
      <c r="C144" t="s">
        <v>1682</v>
      </c>
      <c r="D144" t="s">
        <v>1683</v>
      </c>
      <c r="E144" t="s">
        <v>1684</v>
      </c>
      <c r="F144" t="s">
        <v>1685</v>
      </c>
    </row>
    <row r="145" spans="1:6">
      <c r="A145" s="17">
        <v>44982</v>
      </c>
      <c r="B145" t="s">
        <v>149</v>
      </c>
      <c r="C145" t="s">
        <v>1321</v>
      </c>
      <c r="D145" t="s">
        <v>1686</v>
      </c>
      <c r="E145" t="s">
        <v>1687</v>
      </c>
      <c r="F145" t="s">
        <v>1688</v>
      </c>
    </row>
    <row r="146" spans="1:6">
      <c r="A146" s="17">
        <v>44982</v>
      </c>
      <c r="B146" t="s">
        <v>55</v>
      </c>
      <c r="C146" t="s">
        <v>1689</v>
      </c>
      <c r="D146" t="s">
        <v>1690</v>
      </c>
      <c r="E146" t="s">
        <v>1691</v>
      </c>
      <c r="F146" t="s">
        <v>1692</v>
      </c>
    </row>
    <row r="147" spans="1:6">
      <c r="A147" s="17">
        <v>44982</v>
      </c>
      <c r="B147" t="s">
        <v>51</v>
      </c>
      <c r="C147" t="s">
        <v>1693</v>
      </c>
      <c r="D147" t="s">
        <v>1694</v>
      </c>
      <c r="E147" t="s">
        <v>1695</v>
      </c>
      <c r="F147" t="s">
        <v>1696</v>
      </c>
    </row>
    <row r="148" spans="1:6">
      <c r="A148" s="17">
        <v>44982</v>
      </c>
      <c r="B148" t="s">
        <v>102</v>
      </c>
      <c r="C148" t="s">
        <v>1697</v>
      </c>
      <c r="D148" t="s">
        <v>1698</v>
      </c>
      <c r="E148" t="s">
        <v>1699</v>
      </c>
      <c r="F148" t="s">
        <v>1700</v>
      </c>
    </row>
    <row r="149" spans="1:6">
      <c r="A149" s="17">
        <v>44982</v>
      </c>
      <c r="B149" t="s">
        <v>230</v>
      </c>
      <c r="C149" t="s">
        <v>1701</v>
      </c>
      <c r="D149" t="s">
        <v>1702</v>
      </c>
      <c r="E149" t="s">
        <v>1703</v>
      </c>
      <c r="F149" t="s">
        <v>1704</v>
      </c>
    </row>
    <row r="150" spans="1:6">
      <c r="A150" s="17">
        <v>44982</v>
      </c>
      <c r="B150" t="s">
        <v>424</v>
      </c>
      <c r="C150" t="s">
        <v>1705</v>
      </c>
      <c r="D150" t="s">
        <v>1706</v>
      </c>
      <c r="E150" t="s">
        <v>1707</v>
      </c>
      <c r="F150" t="s">
        <v>1708</v>
      </c>
    </row>
    <row r="151" spans="1:6">
      <c r="A151" s="17">
        <v>44982</v>
      </c>
      <c r="B151" t="s">
        <v>367</v>
      </c>
      <c r="C151" t="s">
        <v>1709</v>
      </c>
      <c r="D151" t="s">
        <v>1710</v>
      </c>
      <c r="E151" t="s">
        <v>1711</v>
      </c>
      <c r="F151" t="s">
        <v>1712</v>
      </c>
    </row>
    <row r="152" spans="1:6">
      <c r="A152" s="17">
        <v>44982</v>
      </c>
      <c r="B152" t="s">
        <v>181</v>
      </c>
      <c r="C152" t="s">
        <v>1713</v>
      </c>
      <c r="D152" t="s">
        <v>1714</v>
      </c>
      <c r="E152" t="s">
        <v>1715</v>
      </c>
      <c r="F152" t="s">
        <v>1716</v>
      </c>
    </row>
    <row r="153" spans="1:6">
      <c r="A153" s="17">
        <v>44982</v>
      </c>
      <c r="B153" t="s">
        <v>38</v>
      </c>
      <c r="C153" t="s">
        <v>1717</v>
      </c>
      <c r="D153" t="s">
        <v>1718</v>
      </c>
      <c r="E153" t="s">
        <v>1719</v>
      </c>
      <c r="F153" t="s">
        <v>1720</v>
      </c>
    </row>
    <row r="154" spans="1:6">
      <c r="A154" s="17">
        <v>44982</v>
      </c>
      <c r="B154" t="s">
        <v>297</v>
      </c>
      <c r="C154" t="s">
        <v>1721</v>
      </c>
      <c r="D154" t="s">
        <v>1722</v>
      </c>
      <c r="E154" t="s">
        <v>1723</v>
      </c>
      <c r="F154" t="s">
        <v>1724</v>
      </c>
    </row>
    <row r="155" spans="1:6">
      <c r="A155" s="17">
        <v>44982</v>
      </c>
      <c r="B155" t="s">
        <v>333</v>
      </c>
      <c r="C155" t="s">
        <v>1725</v>
      </c>
      <c r="D155" t="s">
        <v>1726</v>
      </c>
      <c r="E155" t="s">
        <v>1727</v>
      </c>
      <c r="F155" t="s">
        <v>1728</v>
      </c>
    </row>
    <row r="156" spans="1:6">
      <c r="A156" s="17">
        <v>44982</v>
      </c>
      <c r="B156" t="s">
        <v>77</v>
      </c>
      <c r="C156" t="s">
        <v>1729</v>
      </c>
      <c r="D156" t="s">
        <v>1730</v>
      </c>
      <c r="E156" t="s">
        <v>1731</v>
      </c>
      <c r="F156" t="s">
        <v>1732</v>
      </c>
    </row>
    <row r="157" spans="1:6">
      <c r="A157" s="17">
        <v>44982</v>
      </c>
      <c r="B157" t="s">
        <v>238</v>
      </c>
      <c r="C157" t="s">
        <v>1733</v>
      </c>
      <c r="D157" t="s">
        <v>1734</v>
      </c>
      <c r="E157" t="s">
        <v>1735</v>
      </c>
      <c r="F157" t="s">
        <v>1736</v>
      </c>
    </row>
    <row r="158" spans="1:6">
      <c r="A158" s="17">
        <v>44982</v>
      </c>
      <c r="B158" t="s">
        <v>381</v>
      </c>
      <c r="C158" t="s">
        <v>1737</v>
      </c>
      <c r="D158" t="s">
        <v>1738</v>
      </c>
      <c r="E158" t="s">
        <v>1739</v>
      </c>
      <c r="F158" t="s">
        <v>1740</v>
      </c>
    </row>
    <row r="159" spans="1:6">
      <c r="A159" s="17">
        <v>44982</v>
      </c>
      <c r="B159" t="s">
        <v>50</v>
      </c>
      <c r="C159" t="s">
        <v>1309</v>
      </c>
      <c r="D159" t="s">
        <v>1741</v>
      </c>
      <c r="E159" t="s">
        <v>1742</v>
      </c>
      <c r="F159" t="s">
        <v>1743</v>
      </c>
    </row>
    <row r="160" spans="1:6">
      <c r="A160" s="17">
        <v>44982</v>
      </c>
      <c r="B160" t="s">
        <v>155</v>
      </c>
      <c r="C160" t="s">
        <v>1317</v>
      </c>
      <c r="D160" t="s">
        <v>1744</v>
      </c>
      <c r="E160" t="s">
        <v>1745</v>
      </c>
      <c r="F160" t="s">
        <v>1746</v>
      </c>
    </row>
    <row r="161" spans="1:6">
      <c r="A161" s="17">
        <v>44982</v>
      </c>
      <c r="B161" t="s">
        <v>69</v>
      </c>
      <c r="C161" t="s">
        <v>1313</v>
      </c>
      <c r="D161" t="s">
        <v>1747</v>
      </c>
      <c r="E161" t="s">
        <v>1748</v>
      </c>
      <c r="F161" t="s">
        <v>1749</v>
      </c>
    </row>
    <row r="162" spans="1:6">
      <c r="A162" s="17">
        <v>44982</v>
      </c>
      <c r="B162" t="s">
        <v>90</v>
      </c>
      <c r="C162" t="s">
        <v>1750</v>
      </c>
      <c r="D162" t="s">
        <v>1751</v>
      </c>
      <c r="E162" t="s">
        <v>1752</v>
      </c>
      <c r="F162" t="s">
        <v>1753</v>
      </c>
    </row>
    <row r="163" spans="1:6">
      <c r="A163" s="17">
        <v>44982</v>
      </c>
      <c r="B163" t="s">
        <v>298</v>
      </c>
      <c r="C163" t="s">
        <v>1754</v>
      </c>
      <c r="D163" t="s">
        <v>1755</v>
      </c>
      <c r="E163" t="s">
        <v>1756</v>
      </c>
      <c r="F163" t="s">
        <v>1757</v>
      </c>
    </row>
    <row r="164" spans="1:6">
      <c r="A164" s="17">
        <v>44982</v>
      </c>
      <c r="B164" t="s">
        <v>372</v>
      </c>
      <c r="C164" t="s">
        <v>1758</v>
      </c>
      <c r="D164" t="s">
        <v>1759</v>
      </c>
      <c r="E164" t="s">
        <v>1760</v>
      </c>
      <c r="F164" t="s">
        <v>1761</v>
      </c>
    </row>
    <row r="165" spans="1:6">
      <c r="A165" s="17">
        <v>44982</v>
      </c>
      <c r="B165" t="s">
        <v>91</v>
      </c>
      <c r="C165" t="s">
        <v>1762</v>
      </c>
      <c r="D165" t="s">
        <v>1763</v>
      </c>
      <c r="E165" t="s">
        <v>1764</v>
      </c>
      <c r="F165" t="s">
        <v>1765</v>
      </c>
    </row>
    <row r="166" spans="1:6">
      <c r="A166" s="17">
        <v>44982</v>
      </c>
      <c r="B166" t="s">
        <v>113</v>
      </c>
      <c r="C166" t="s">
        <v>1766</v>
      </c>
      <c r="D166" t="s">
        <v>1767</v>
      </c>
      <c r="E166" t="s">
        <v>1768</v>
      </c>
      <c r="F166" t="s">
        <v>1769</v>
      </c>
    </row>
    <row r="167" spans="1:6">
      <c r="A167" s="17">
        <v>44982</v>
      </c>
      <c r="B167" t="s">
        <v>96</v>
      </c>
      <c r="C167" t="s">
        <v>1770</v>
      </c>
      <c r="D167" t="s">
        <v>1771</v>
      </c>
      <c r="E167" t="s">
        <v>1772</v>
      </c>
      <c r="F167" t="s">
        <v>1773</v>
      </c>
    </row>
    <row r="168" spans="1:6">
      <c r="A168" s="17">
        <v>44982</v>
      </c>
      <c r="B168" t="s">
        <v>151</v>
      </c>
      <c r="C168" t="s">
        <v>1357</v>
      </c>
      <c r="D168" t="s">
        <v>1774</v>
      </c>
      <c r="E168" t="s">
        <v>1775</v>
      </c>
      <c r="F168" t="s">
        <v>1776</v>
      </c>
    </row>
    <row r="169" spans="1:6">
      <c r="A169" s="17">
        <v>44982</v>
      </c>
      <c r="B169" t="s">
        <v>310</v>
      </c>
      <c r="C169" t="s">
        <v>1160</v>
      </c>
      <c r="D169" t="s">
        <v>1777</v>
      </c>
      <c r="E169" t="s">
        <v>1778</v>
      </c>
      <c r="F169" t="s">
        <v>1779</v>
      </c>
    </row>
    <row r="170" spans="1:6">
      <c r="A170" s="17">
        <v>44982</v>
      </c>
      <c r="B170" t="s">
        <v>259</v>
      </c>
      <c r="C170" t="s">
        <v>1780</v>
      </c>
      <c r="D170" t="s">
        <v>1781</v>
      </c>
      <c r="E170" t="s">
        <v>1782</v>
      </c>
      <c r="F170" t="s">
        <v>1783</v>
      </c>
    </row>
    <row r="171" spans="1:6">
      <c r="A171" s="17">
        <v>44982</v>
      </c>
      <c r="B171" t="s">
        <v>388</v>
      </c>
      <c r="C171" t="s">
        <v>1784</v>
      </c>
      <c r="D171" t="s">
        <v>1785</v>
      </c>
      <c r="E171" t="s">
        <v>1786</v>
      </c>
      <c r="F171" t="s">
        <v>1787</v>
      </c>
    </row>
    <row r="172" spans="1:6">
      <c r="A172" s="17">
        <v>44982</v>
      </c>
      <c r="B172" t="s">
        <v>87</v>
      </c>
      <c r="C172" t="s">
        <v>1788</v>
      </c>
      <c r="D172" t="s">
        <v>1789</v>
      </c>
      <c r="E172" t="s">
        <v>1790</v>
      </c>
      <c r="F172" t="s">
        <v>1791</v>
      </c>
    </row>
    <row r="173" spans="1:6">
      <c r="A173" s="17">
        <v>44982</v>
      </c>
      <c r="B173" t="s">
        <v>282</v>
      </c>
      <c r="C173" t="s">
        <v>1236</v>
      </c>
      <c r="D173" t="s">
        <v>1792</v>
      </c>
      <c r="E173" t="s">
        <v>1793</v>
      </c>
      <c r="F173" t="s">
        <v>1794</v>
      </c>
    </row>
    <row r="174" spans="1:6">
      <c r="A174" s="17">
        <v>44982</v>
      </c>
      <c r="B174" t="s">
        <v>369</v>
      </c>
      <c r="C174" t="s">
        <v>1795</v>
      </c>
      <c r="D174" t="s">
        <v>1796</v>
      </c>
      <c r="E174" t="s">
        <v>1797</v>
      </c>
      <c r="F174" t="s">
        <v>1798</v>
      </c>
    </row>
    <row r="175" spans="1:6">
      <c r="A175" s="17">
        <v>44982</v>
      </c>
      <c r="B175" t="s">
        <v>143</v>
      </c>
      <c r="C175" t="s">
        <v>1799</v>
      </c>
      <c r="D175" t="s">
        <v>1800</v>
      </c>
      <c r="E175" t="s">
        <v>1801</v>
      </c>
      <c r="F175" t="s">
        <v>1802</v>
      </c>
    </row>
    <row r="176" spans="1:6">
      <c r="A176" s="17">
        <v>44982</v>
      </c>
      <c r="B176" t="s">
        <v>290</v>
      </c>
      <c r="C176" t="s">
        <v>1803</v>
      </c>
      <c r="D176" t="s">
        <v>1804</v>
      </c>
      <c r="E176" t="s">
        <v>1805</v>
      </c>
      <c r="F176" t="s">
        <v>1806</v>
      </c>
    </row>
    <row r="177" spans="1:6">
      <c r="A177" s="17">
        <v>44982</v>
      </c>
      <c r="B177" t="s">
        <v>105</v>
      </c>
      <c r="C177" t="s">
        <v>1807</v>
      </c>
      <c r="D177" t="s">
        <v>1808</v>
      </c>
      <c r="E177" t="s">
        <v>1809</v>
      </c>
      <c r="F177" t="s">
        <v>1810</v>
      </c>
    </row>
    <row r="178" spans="1:6">
      <c r="A178" s="17">
        <v>44982</v>
      </c>
      <c r="B178" t="s">
        <v>137</v>
      </c>
      <c r="C178" t="s">
        <v>1811</v>
      </c>
      <c r="D178" t="s">
        <v>1812</v>
      </c>
      <c r="E178" t="s">
        <v>1813</v>
      </c>
      <c r="F178" t="s">
        <v>1814</v>
      </c>
    </row>
    <row r="179" spans="1:6">
      <c r="A179" s="17">
        <v>44982</v>
      </c>
      <c r="B179" t="s">
        <v>194</v>
      </c>
      <c r="C179" t="s">
        <v>1815</v>
      </c>
      <c r="D179" t="s">
        <v>1816</v>
      </c>
      <c r="E179" t="s">
        <v>1817</v>
      </c>
      <c r="F179" t="s">
        <v>1818</v>
      </c>
    </row>
    <row r="180" spans="1:6">
      <c r="A180" s="17">
        <v>44982</v>
      </c>
      <c r="B180" t="s">
        <v>72</v>
      </c>
      <c r="C180" t="s">
        <v>1819</v>
      </c>
      <c r="D180" t="s">
        <v>1820</v>
      </c>
      <c r="E180" t="s">
        <v>1821</v>
      </c>
      <c r="F180" t="s">
        <v>1822</v>
      </c>
    </row>
    <row r="181" spans="1:6">
      <c r="A181" s="17">
        <v>44982</v>
      </c>
      <c r="B181" t="s">
        <v>273</v>
      </c>
      <c r="C181" t="s">
        <v>1823</v>
      </c>
      <c r="D181" t="s">
        <v>1824</v>
      </c>
      <c r="E181" t="s">
        <v>1825</v>
      </c>
      <c r="F181" t="s">
        <v>1826</v>
      </c>
    </row>
    <row r="182" spans="1:6">
      <c r="A182" s="17">
        <v>44982</v>
      </c>
      <c r="B182" t="s">
        <v>323</v>
      </c>
      <c r="C182" t="s">
        <v>1228</v>
      </c>
      <c r="D182" t="s">
        <v>1827</v>
      </c>
      <c r="E182" t="s">
        <v>1828</v>
      </c>
      <c r="F182" t="s">
        <v>1829</v>
      </c>
    </row>
    <row r="183" spans="1:6">
      <c r="A183" s="17">
        <v>44982</v>
      </c>
      <c r="B183" t="s">
        <v>146</v>
      </c>
      <c r="C183" t="s">
        <v>1830</v>
      </c>
      <c r="D183" t="s">
        <v>1831</v>
      </c>
      <c r="E183" t="s">
        <v>1832</v>
      </c>
      <c r="F183" t="s">
        <v>1833</v>
      </c>
    </row>
    <row r="184" spans="1:6">
      <c r="A184" s="17">
        <v>44982</v>
      </c>
      <c r="B184" t="s">
        <v>188</v>
      </c>
      <c r="C184" t="s">
        <v>1834</v>
      </c>
      <c r="D184" t="s">
        <v>1835</v>
      </c>
      <c r="E184" t="s">
        <v>1836</v>
      </c>
      <c r="F184" t="s">
        <v>1837</v>
      </c>
    </row>
    <row r="185" spans="1:6">
      <c r="A185" s="17">
        <v>44982</v>
      </c>
      <c r="B185" t="s">
        <v>127</v>
      </c>
      <c r="C185" t="s">
        <v>1353</v>
      </c>
      <c r="D185" t="s">
        <v>1838</v>
      </c>
      <c r="E185" t="s">
        <v>1839</v>
      </c>
      <c r="F185" t="s">
        <v>1840</v>
      </c>
    </row>
    <row r="186" spans="1:6">
      <c r="A186" s="17">
        <v>44982</v>
      </c>
      <c r="B186" t="s">
        <v>150</v>
      </c>
      <c r="C186" t="s">
        <v>1841</v>
      </c>
      <c r="D186" t="s">
        <v>1842</v>
      </c>
      <c r="E186" t="s">
        <v>1843</v>
      </c>
      <c r="F186" t="s">
        <v>1844</v>
      </c>
    </row>
    <row r="187" spans="1:6">
      <c r="A187" s="17">
        <v>44982</v>
      </c>
      <c r="B187" t="s">
        <v>254</v>
      </c>
      <c r="C187" t="s">
        <v>1845</v>
      </c>
      <c r="D187" t="s">
        <v>1846</v>
      </c>
      <c r="E187" t="s">
        <v>1847</v>
      </c>
      <c r="F187" t="s">
        <v>1848</v>
      </c>
    </row>
    <row r="188" spans="1:6">
      <c r="A188" s="17">
        <v>44982</v>
      </c>
      <c r="B188" t="s">
        <v>128</v>
      </c>
      <c r="C188" t="s">
        <v>1849</v>
      </c>
      <c r="D188" t="s">
        <v>1850</v>
      </c>
      <c r="E188" t="s">
        <v>1851</v>
      </c>
      <c r="F188" t="s">
        <v>1852</v>
      </c>
    </row>
    <row r="189" spans="1:6">
      <c r="A189" s="17">
        <v>44982</v>
      </c>
      <c r="B189" t="s">
        <v>265</v>
      </c>
      <c r="C189" t="s">
        <v>1200</v>
      </c>
      <c r="D189" t="s">
        <v>1853</v>
      </c>
      <c r="E189" t="s">
        <v>1854</v>
      </c>
      <c r="F189" t="s">
        <v>1855</v>
      </c>
    </row>
    <row r="190" spans="1:6">
      <c r="A190" s="17">
        <v>44982</v>
      </c>
      <c r="B190" t="s">
        <v>229</v>
      </c>
      <c r="C190" t="s">
        <v>1856</v>
      </c>
      <c r="D190" t="s">
        <v>1857</v>
      </c>
      <c r="E190" t="s">
        <v>1858</v>
      </c>
      <c r="F190" t="s">
        <v>1859</v>
      </c>
    </row>
    <row r="191" spans="1:6">
      <c r="A191" s="17">
        <v>44982</v>
      </c>
      <c r="B191" t="s">
        <v>413</v>
      </c>
      <c r="C191" t="s">
        <v>1860</v>
      </c>
      <c r="D191" t="s">
        <v>1861</v>
      </c>
      <c r="E191" t="s">
        <v>1862</v>
      </c>
      <c r="F191" t="s">
        <v>1863</v>
      </c>
    </row>
    <row r="192" spans="1:6">
      <c r="A192" s="17">
        <v>44982</v>
      </c>
      <c r="B192" t="s">
        <v>66</v>
      </c>
      <c r="C192" t="s">
        <v>1864</v>
      </c>
      <c r="D192" t="s">
        <v>1865</v>
      </c>
      <c r="E192" t="s">
        <v>1866</v>
      </c>
      <c r="F192" t="s">
        <v>1867</v>
      </c>
    </row>
    <row r="193" spans="1:6">
      <c r="A193" s="17">
        <v>44982</v>
      </c>
      <c r="B193" t="s">
        <v>106</v>
      </c>
      <c r="C193" t="s">
        <v>1868</v>
      </c>
      <c r="D193" t="s">
        <v>1869</v>
      </c>
      <c r="E193" t="s">
        <v>1870</v>
      </c>
      <c r="F193" t="s">
        <v>1871</v>
      </c>
    </row>
    <row r="194" spans="1:6">
      <c r="A194" s="17">
        <v>44982</v>
      </c>
      <c r="B194" t="s">
        <v>293</v>
      </c>
      <c r="C194" t="s">
        <v>1284</v>
      </c>
      <c r="D194" t="s">
        <v>1872</v>
      </c>
      <c r="E194" t="s">
        <v>1873</v>
      </c>
      <c r="F194" t="s">
        <v>1874</v>
      </c>
    </row>
    <row r="195" spans="1:6">
      <c r="A195" s="17">
        <v>44982</v>
      </c>
      <c r="B195" t="s">
        <v>182</v>
      </c>
      <c r="C195" t="s">
        <v>1875</v>
      </c>
      <c r="D195" t="s">
        <v>1876</v>
      </c>
      <c r="E195" t="s">
        <v>1877</v>
      </c>
      <c r="F195" t="s">
        <v>1878</v>
      </c>
    </row>
    <row r="196" spans="1:6">
      <c r="A196" s="17">
        <v>44982</v>
      </c>
      <c r="B196" t="s">
        <v>23</v>
      </c>
      <c r="C196" t="s">
        <v>1879</v>
      </c>
      <c r="D196" t="s">
        <v>1880</v>
      </c>
      <c r="E196" t="s">
        <v>1881</v>
      </c>
      <c r="F196" t="s">
        <v>1882</v>
      </c>
    </row>
    <row r="197" spans="1:6">
      <c r="A197" s="17">
        <v>44982</v>
      </c>
      <c r="B197" t="s">
        <v>279</v>
      </c>
      <c r="C197" t="s">
        <v>1248</v>
      </c>
      <c r="D197" t="s">
        <v>1883</v>
      </c>
      <c r="E197" t="s">
        <v>1884</v>
      </c>
      <c r="F197" t="s">
        <v>1885</v>
      </c>
    </row>
    <row r="198" spans="1:6">
      <c r="A198" s="17">
        <v>44982</v>
      </c>
      <c r="B198" t="s">
        <v>142</v>
      </c>
      <c r="C198" t="s">
        <v>1886</v>
      </c>
      <c r="D198" t="s">
        <v>1887</v>
      </c>
      <c r="E198" t="s">
        <v>1888</v>
      </c>
      <c r="F198" t="s">
        <v>1889</v>
      </c>
    </row>
    <row r="199" spans="1:6">
      <c r="A199" s="17">
        <v>44982</v>
      </c>
      <c r="B199" t="s">
        <v>170</v>
      </c>
      <c r="C199" t="s">
        <v>1890</v>
      </c>
      <c r="D199" t="s">
        <v>1891</v>
      </c>
      <c r="E199" t="s">
        <v>1892</v>
      </c>
      <c r="F199" t="s">
        <v>1893</v>
      </c>
    </row>
    <row r="200" spans="1:6">
      <c r="A200" s="17">
        <v>44982</v>
      </c>
      <c r="B200" t="s">
        <v>78</v>
      </c>
      <c r="C200" t="s">
        <v>1894</v>
      </c>
      <c r="D200" t="s">
        <v>1895</v>
      </c>
      <c r="E200" t="s">
        <v>1896</v>
      </c>
      <c r="F200" t="s">
        <v>1897</v>
      </c>
    </row>
    <row r="201" spans="1:6">
      <c r="A201" s="17">
        <v>44982</v>
      </c>
      <c r="B201" t="s">
        <v>353</v>
      </c>
      <c r="C201" t="s">
        <v>1898</v>
      </c>
      <c r="D201" t="s">
        <v>1899</v>
      </c>
      <c r="E201" t="s">
        <v>1900</v>
      </c>
      <c r="F201" t="s">
        <v>1901</v>
      </c>
    </row>
    <row r="202" spans="1:6">
      <c r="A202" s="17">
        <v>44982</v>
      </c>
      <c r="B202" t="s">
        <v>378</v>
      </c>
      <c r="C202" t="s">
        <v>1902</v>
      </c>
      <c r="D202" t="s">
        <v>1903</v>
      </c>
      <c r="E202" t="s">
        <v>1904</v>
      </c>
      <c r="F202" t="s">
        <v>1905</v>
      </c>
    </row>
    <row r="203" spans="1:6">
      <c r="A203" s="17">
        <v>44982</v>
      </c>
      <c r="B203" t="s">
        <v>207</v>
      </c>
      <c r="C203" t="s">
        <v>1906</v>
      </c>
      <c r="D203" t="s">
        <v>1907</v>
      </c>
      <c r="E203" t="s">
        <v>1908</v>
      </c>
      <c r="F203" t="s">
        <v>1909</v>
      </c>
    </row>
    <row r="204" spans="1:6">
      <c r="A204" s="17">
        <v>44982</v>
      </c>
      <c r="B204" t="s">
        <v>125</v>
      </c>
      <c r="C204" t="s">
        <v>1192</v>
      </c>
      <c r="D204" t="s">
        <v>1910</v>
      </c>
      <c r="E204" t="s">
        <v>1911</v>
      </c>
      <c r="F204" t="s">
        <v>1912</v>
      </c>
    </row>
    <row r="205" spans="1:6">
      <c r="A205" s="17">
        <v>44982</v>
      </c>
      <c r="B205" t="s">
        <v>68</v>
      </c>
      <c r="C205" t="s">
        <v>1913</v>
      </c>
      <c r="D205" t="s">
        <v>1914</v>
      </c>
      <c r="E205" t="s">
        <v>1915</v>
      </c>
      <c r="F205" t="s">
        <v>1916</v>
      </c>
    </row>
    <row r="206" spans="1:6">
      <c r="A206" s="17">
        <v>44982</v>
      </c>
      <c r="B206" t="s">
        <v>211</v>
      </c>
      <c r="C206" t="s">
        <v>1917</v>
      </c>
      <c r="D206" t="s">
        <v>1918</v>
      </c>
      <c r="E206" t="s">
        <v>1919</v>
      </c>
      <c r="F206" t="s">
        <v>1920</v>
      </c>
    </row>
    <row r="207" spans="1:6">
      <c r="A207" s="17">
        <v>44982</v>
      </c>
      <c r="B207" t="s">
        <v>370</v>
      </c>
      <c r="C207" t="s">
        <v>1921</v>
      </c>
      <c r="D207" t="s">
        <v>1922</v>
      </c>
      <c r="E207" t="s">
        <v>1923</v>
      </c>
      <c r="F207" t="s">
        <v>1924</v>
      </c>
    </row>
    <row r="208" spans="1:6">
      <c r="A208" s="17">
        <v>44982</v>
      </c>
      <c r="B208" t="s">
        <v>172</v>
      </c>
      <c r="C208" t="s">
        <v>1925</v>
      </c>
      <c r="D208" t="s">
        <v>1926</v>
      </c>
      <c r="E208" t="s">
        <v>1927</v>
      </c>
      <c r="F208" t="s">
        <v>1928</v>
      </c>
    </row>
    <row r="209" spans="1:6">
      <c r="A209" s="17">
        <v>44982</v>
      </c>
      <c r="B209" t="s">
        <v>83</v>
      </c>
      <c r="C209" t="s">
        <v>1929</v>
      </c>
      <c r="D209" t="s">
        <v>1930</v>
      </c>
      <c r="E209" t="s">
        <v>1931</v>
      </c>
      <c r="F209" t="s">
        <v>1932</v>
      </c>
    </row>
    <row r="210" spans="1:6">
      <c r="A210" s="17">
        <v>44982</v>
      </c>
      <c r="B210" t="s">
        <v>43</v>
      </c>
      <c r="C210" t="s">
        <v>1148</v>
      </c>
      <c r="D210" t="s">
        <v>1933</v>
      </c>
      <c r="E210" t="s">
        <v>1934</v>
      </c>
      <c r="F210" t="s">
        <v>1935</v>
      </c>
    </row>
    <row r="211" spans="1:6">
      <c r="A211" s="17">
        <v>44982</v>
      </c>
      <c r="B211" t="s">
        <v>201</v>
      </c>
      <c r="C211" t="s">
        <v>1936</v>
      </c>
      <c r="D211" t="s">
        <v>1937</v>
      </c>
      <c r="E211" t="s">
        <v>1938</v>
      </c>
      <c r="F211" t="s">
        <v>1939</v>
      </c>
    </row>
    <row r="212" spans="1:6">
      <c r="A212" s="17">
        <v>44982</v>
      </c>
      <c r="B212" t="s">
        <v>190</v>
      </c>
      <c r="C212" t="s">
        <v>1940</v>
      </c>
      <c r="D212" t="s">
        <v>1941</v>
      </c>
      <c r="E212" t="s">
        <v>1942</v>
      </c>
      <c r="F212" t="s">
        <v>1943</v>
      </c>
    </row>
    <row r="213" spans="1:6">
      <c r="A213" s="17">
        <v>44982</v>
      </c>
      <c r="B213" t="s">
        <v>217</v>
      </c>
      <c r="C213" t="s">
        <v>1944</v>
      </c>
      <c r="D213" t="s">
        <v>1945</v>
      </c>
      <c r="E213" t="s">
        <v>1946</v>
      </c>
      <c r="F213" t="s">
        <v>1947</v>
      </c>
    </row>
    <row r="214" spans="1:6">
      <c r="A214" s="17">
        <v>44982</v>
      </c>
      <c r="B214" t="s">
        <v>184</v>
      </c>
      <c r="C214" t="s">
        <v>1948</v>
      </c>
      <c r="D214" t="s">
        <v>1949</v>
      </c>
      <c r="E214" t="s">
        <v>1950</v>
      </c>
      <c r="F214" t="s">
        <v>1951</v>
      </c>
    </row>
    <row r="215" spans="1:6">
      <c r="A215" s="17">
        <v>44982</v>
      </c>
      <c r="B215" t="s">
        <v>187</v>
      </c>
      <c r="C215" t="s">
        <v>1952</v>
      </c>
      <c r="D215" t="s">
        <v>1953</v>
      </c>
      <c r="E215" t="s">
        <v>1954</v>
      </c>
      <c r="F215" t="s">
        <v>1955</v>
      </c>
    </row>
    <row r="216" spans="1:6">
      <c r="A216" s="17">
        <v>44982</v>
      </c>
      <c r="B216" t="s">
        <v>214</v>
      </c>
      <c r="C216" t="s">
        <v>1956</v>
      </c>
      <c r="D216" t="s">
        <v>1957</v>
      </c>
      <c r="E216" t="s">
        <v>1958</v>
      </c>
      <c r="F216" t="s">
        <v>1959</v>
      </c>
    </row>
    <row r="217" spans="1:6">
      <c r="A217" s="17">
        <v>44982</v>
      </c>
      <c r="B217" t="s">
        <v>380</v>
      </c>
      <c r="C217" t="s">
        <v>1960</v>
      </c>
      <c r="D217" t="s">
        <v>1961</v>
      </c>
      <c r="E217" t="s">
        <v>1962</v>
      </c>
      <c r="F217" t="s">
        <v>1963</v>
      </c>
    </row>
    <row r="218" spans="1:6">
      <c r="A218" s="17">
        <v>44982</v>
      </c>
      <c r="B218" t="s">
        <v>376</v>
      </c>
      <c r="C218" t="s">
        <v>1964</v>
      </c>
      <c r="D218" t="s">
        <v>1965</v>
      </c>
      <c r="E218" t="s">
        <v>1966</v>
      </c>
      <c r="F218" t="s">
        <v>1967</v>
      </c>
    </row>
    <row r="219" spans="1:6">
      <c r="A219" s="17">
        <v>44981</v>
      </c>
      <c r="B219" t="s">
        <v>1116</v>
      </c>
      <c r="D219" t="s">
        <v>1118</v>
      </c>
      <c r="E219" t="s">
        <v>1119</v>
      </c>
      <c r="F219" t="s">
        <v>1120</v>
      </c>
    </row>
    <row r="220" spans="1:6">
      <c r="A220" s="17">
        <v>44981</v>
      </c>
      <c r="B220" t="s">
        <v>1968</v>
      </c>
      <c r="C220" t="s">
        <v>1260</v>
      </c>
      <c r="D220" t="s">
        <v>1969</v>
      </c>
      <c r="E220" t="s">
        <v>1970</v>
      </c>
      <c r="F220" t="s">
        <v>1971</v>
      </c>
    </row>
    <row r="221" spans="1:6">
      <c r="A221" s="17">
        <v>44981</v>
      </c>
      <c r="B221" t="s">
        <v>242</v>
      </c>
      <c r="C221" t="s">
        <v>1416</v>
      </c>
      <c r="D221" t="s">
        <v>1972</v>
      </c>
      <c r="E221" t="s">
        <v>1973</v>
      </c>
      <c r="F221" t="s">
        <v>1974</v>
      </c>
    </row>
    <row r="222" spans="1:6">
      <c r="A222" s="17">
        <v>44981</v>
      </c>
      <c r="B222" t="s">
        <v>241</v>
      </c>
      <c r="C222" t="s">
        <v>1392</v>
      </c>
      <c r="D222" t="s">
        <v>1975</v>
      </c>
      <c r="E222" t="s">
        <v>1976</v>
      </c>
      <c r="F222" t="s">
        <v>1977</v>
      </c>
    </row>
    <row r="223" spans="1:6">
      <c r="A223" s="17">
        <v>44981</v>
      </c>
      <c r="B223" t="s">
        <v>420</v>
      </c>
      <c r="C223" t="s">
        <v>1978</v>
      </c>
      <c r="D223" t="s">
        <v>1979</v>
      </c>
      <c r="E223" t="s">
        <v>1980</v>
      </c>
      <c r="F223" t="s">
        <v>1981</v>
      </c>
    </row>
    <row r="224" spans="1:6">
      <c r="A224" s="17">
        <v>44981</v>
      </c>
      <c r="B224" t="s">
        <v>249</v>
      </c>
      <c r="C224" t="s">
        <v>1982</v>
      </c>
      <c r="D224" t="s">
        <v>1983</v>
      </c>
      <c r="E224" t="s">
        <v>1984</v>
      </c>
      <c r="F224" t="s">
        <v>1985</v>
      </c>
    </row>
    <row r="225" spans="1:6">
      <c r="A225" s="17">
        <v>44981</v>
      </c>
      <c r="B225" t="s">
        <v>429</v>
      </c>
      <c r="C225" t="s">
        <v>1400</v>
      </c>
      <c r="D225" t="s">
        <v>1986</v>
      </c>
      <c r="E225" t="s">
        <v>1987</v>
      </c>
      <c r="F225" t="s">
        <v>1988</v>
      </c>
    </row>
    <row r="226" spans="1:6">
      <c r="A226" s="17">
        <v>44981</v>
      </c>
      <c r="B226" t="s">
        <v>320</v>
      </c>
      <c r="C226" t="s">
        <v>1224</v>
      </c>
      <c r="D226" t="s">
        <v>1989</v>
      </c>
      <c r="E226" t="s">
        <v>1990</v>
      </c>
      <c r="F226" t="s">
        <v>1991</v>
      </c>
    </row>
    <row r="227" spans="1:6">
      <c r="A227" s="17">
        <v>44981</v>
      </c>
      <c r="B227" t="s">
        <v>24</v>
      </c>
      <c r="C227" t="s">
        <v>1992</v>
      </c>
      <c r="D227" t="s">
        <v>1993</v>
      </c>
      <c r="E227" t="s">
        <v>1994</v>
      </c>
      <c r="F227" t="s">
        <v>1995</v>
      </c>
    </row>
    <row r="228" spans="1:6">
      <c r="A228" s="17">
        <v>44981</v>
      </c>
      <c r="B228" t="s">
        <v>165</v>
      </c>
      <c r="C228" t="s">
        <v>1996</v>
      </c>
      <c r="D228" t="s">
        <v>1997</v>
      </c>
      <c r="E228" t="s">
        <v>1998</v>
      </c>
      <c r="F228" t="s">
        <v>1999</v>
      </c>
    </row>
    <row r="229" spans="1:6">
      <c r="A229" s="17">
        <v>44981</v>
      </c>
      <c r="B229" t="s">
        <v>115</v>
      </c>
      <c r="C229" t="s">
        <v>1297</v>
      </c>
      <c r="D229" t="s">
        <v>2000</v>
      </c>
      <c r="E229" t="s">
        <v>2001</v>
      </c>
      <c r="F229" t="s">
        <v>2002</v>
      </c>
    </row>
    <row r="230" spans="1:6">
      <c r="A230" s="17">
        <v>44981</v>
      </c>
      <c r="B230" t="s">
        <v>85</v>
      </c>
      <c r="C230" t="s">
        <v>2003</v>
      </c>
      <c r="D230" t="s">
        <v>2004</v>
      </c>
      <c r="E230" t="s">
        <v>2005</v>
      </c>
      <c r="F230" t="s">
        <v>2006</v>
      </c>
    </row>
    <row r="231" spans="1:6">
      <c r="A231" s="17">
        <v>44981</v>
      </c>
      <c r="B231" t="s">
        <v>363</v>
      </c>
      <c r="C231" t="s">
        <v>1176</v>
      </c>
      <c r="D231" t="s">
        <v>2007</v>
      </c>
      <c r="E231" t="s">
        <v>2008</v>
      </c>
      <c r="F231" t="s">
        <v>2009</v>
      </c>
    </row>
    <row r="232" spans="1:6">
      <c r="A232" s="17">
        <v>44981</v>
      </c>
      <c r="B232" t="s">
        <v>86</v>
      </c>
      <c r="C232" t="s">
        <v>2010</v>
      </c>
      <c r="D232" t="s">
        <v>2011</v>
      </c>
      <c r="E232" t="s">
        <v>2012</v>
      </c>
      <c r="F232" t="s">
        <v>2013</v>
      </c>
    </row>
    <row r="233" spans="1:6">
      <c r="A233" s="17">
        <v>44981</v>
      </c>
      <c r="B233" t="s">
        <v>116</v>
      </c>
      <c r="C233" t="s">
        <v>1188</v>
      </c>
      <c r="D233" t="s">
        <v>2014</v>
      </c>
      <c r="E233" t="s">
        <v>2015</v>
      </c>
      <c r="F233" t="s">
        <v>2016</v>
      </c>
    </row>
    <row r="234" spans="1:6">
      <c r="A234" s="17">
        <v>44981</v>
      </c>
      <c r="B234" t="s">
        <v>375</v>
      </c>
      <c r="C234" t="s">
        <v>2017</v>
      </c>
      <c r="D234" t="s">
        <v>2018</v>
      </c>
      <c r="E234" t="s">
        <v>2019</v>
      </c>
      <c r="F234" t="s">
        <v>2020</v>
      </c>
    </row>
    <row r="235" spans="1:6">
      <c r="A235" s="17">
        <v>44981</v>
      </c>
      <c r="B235" t="s">
        <v>25</v>
      </c>
      <c r="C235" t="s">
        <v>2021</v>
      </c>
      <c r="D235" t="s">
        <v>2022</v>
      </c>
      <c r="E235" t="s">
        <v>1403</v>
      </c>
      <c r="F235" t="s">
        <v>2023</v>
      </c>
    </row>
    <row r="236" spans="1:6">
      <c r="A236" s="17">
        <v>44981</v>
      </c>
      <c r="B236" t="s">
        <v>351</v>
      </c>
      <c r="C236" t="s">
        <v>2024</v>
      </c>
      <c r="D236" t="s">
        <v>2025</v>
      </c>
      <c r="E236" t="s">
        <v>2026</v>
      </c>
      <c r="F236" t="s">
        <v>2027</v>
      </c>
    </row>
    <row r="237" spans="1:6">
      <c r="A237" s="17">
        <v>44981</v>
      </c>
      <c r="B237" t="s">
        <v>29</v>
      </c>
      <c r="C237" t="s">
        <v>1256</v>
      </c>
      <c r="D237" t="s">
        <v>2028</v>
      </c>
      <c r="E237" t="s">
        <v>2029</v>
      </c>
      <c r="F237" t="s">
        <v>2030</v>
      </c>
    </row>
    <row r="238" spans="1:6">
      <c r="A238" s="17">
        <v>44981</v>
      </c>
      <c r="B238" t="s">
        <v>30</v>
      </c>
      <c r="C238" t="s">
        <v>2031</v>
      </c>
      <c r="D238" t="s">
        <v>2032</v>
      </c>
      <c r="E238" t="s">
        <v>2033</v>
      </c>
      <c r="F238" t="s">
        <v>2034</v>
      </c>
    </row>
    <row r="239" spans="1:6">
      <c r="A239" s="17">
        <v>44981</v>
      </c>
      <c r="B239" t="s">
        <v>174</v>
      </c>
      <c r="C239" t="s">
        <v>2035</v>
      </c>
      <c r="D239" t="s">
        <v>2036</v>
      </c>
      <c r="E239" t="s">
        <v>2037</v>
      </c>
      <c r="F239" t="s">
        <v>2038</v>
      </c>
    </row>
    <row r="240" spans="1:6">
      <c r="A240" s="17">
        <v>44981</v>
      </c>
      <c r="B240" t="s">
        <v>74</v>
      </c>
      <c r="C240" t="s">
        <v>2039</v>
      </c>
      <c r="D240" t="s">
        <v>2040</v>
      </c>
      <c r="E240" t="s">
        <v>2041</v>
      </c>
      <c r="F240" t="s">
        <v>2042</v>
      </c>
    </row>
    <row r="241" spans="1:6">
      <c r="A241" s="17">
        <v>44981</v>
      </c>
      <c r="B241" t="s">
        <v>138</v>
      </c>
      <c r="C241" t="s">
        <v>2043</v>
      </c>
      <c r="D241" t="s">
        <v>2044</v>
      </c>
      <c r="E241" t="s">
        <v>2045</v>
      </c>
      <c r="F241" t="s">
        <v>2046</v>
      </c>
    </row>
    <row r="242" spans="1:6">
      <c r="A242" s="17">
        <v>44981</v>
      </c>
      <c r="B242" t="s">
        <v>368</v>
      </c>
      <c r="C242" t="s">
        <v>2047</v>
      </c>
      <c r="D242" t="s">
        <v>2048</v>
      </c>
      <c r="E242" t="s">
        <v>2049</v>
      </c>
      <c r="F242" t="s">
        <v>2050</v>
      </c>
    </row>
    <row r="243" spans="1:6">
      <c r="A243" s="17">
        <v>44981</v>
      </c>
      <c r="B243" t="s">
        <v>210</v>
      </c>
      <c r="C243" t="s">
        <v>2051</v>
      </c>
      <c r="D243" t="s">
        <v>2052</v>
      </c>
      <c r="E243" t="s">
        <v>2053</v>
      </c>
      <c r="F243" t="s">
        <v>2054</v>
      </c>
    </row>
    <row r="244" spans="1:6">
      <c r="A244" s="17">
        <v>44981</v>
      </c>
      <c r="B244" t="s">
        <v>408</v>
      </c>
      <c r="C244" t="s">
        <v>2055</v>
      </c>
      <c r="D244" t="s">
        <v>2056</v>
      </c>
      <c r="E244" t="s">
        <v>2057</v>
      </c>
      <c r="F244" t="s">
        <v>2058</v>
      </c>
    </row>
    <row r="245" spans="1:6">
      <c r="A245" s="17">
        <v>44980</v>
      </c>
      <c r="B245" t="s">
        <v>1116</v>
      </c>
      <c r="D245" t="s">
        <v>1118</v>
      </c>
      <c r="E245" t="s">
        <v>1119</v>
      </c>
      <c r="F245" t="s">
        <v>1120</v>
      </c>
    </row>
    <row r="246" spans="1:6">
      <c r="A246" s="17">
        <v>44980</v>
      </c>
      <c r="B246" t="s">
        <v>1365</v>
      </c>
      <c r="C246" t="s">
        <v>1906</v>
      </c>
      <c r="D246" t="s">
        <v>2059</v>
      </c>
      <c r="E246" t="s">
        <v>2060</v>
      </c>
      <c r="F246" t="s">
        <v>2061</v>
      </c>
    </row>
    <row r="247" spans="1:6">
      <c r="A247" s="17">
        <v>44980</v>
      </c>
      <c r="B247" t="s">
        <v>377</v>
      </c>
      <c r="C247" t="s">
        <v>1503</v>
      </c>
      <c r="D247" t="s">
        <v>2062</v>
      </c>
      <c r="E247" t="s">
        <v>2063</v>
      </c>
      <c r="F247" t="s">
        <v>2064</v>
      </c>
    </row>
    <row r="248" spans="1:6">
      <c r="A248" s="17">
        <v>44980</v>
      </c>
      <c r="B248" t="s">
        <v>206</v>
      </c>
      <c r="C248" t="s">
        <v>2065</v>
      </c>
      <c r="D248" t="s">
        <v>2066</v>
      </c>
      <c r="E248" t="s">
        <v>2067</v>
      </c>
      <c r="F248" t="s">
        <v>2068</v>
      </c>
    </row>
    <row r="249" spans="1:6">
      <c r="A249" s="17">
        <v>44980</v>
      </c>
      <c r="B249" t="s">
        <v>1375</v>
      </c>
      <c r="C249" t="s">
        <v>2069</v>
      </c>
      <c r="D249" t="s">
        <v>2070</v>
      </c>
      <c r="E249" t="s">
        <v>2071</v>
      </c>
      <c r="F249" t="s">
        <v>2072</v>
      </c>
    </row>
    <row r="250" spans="1:6">
      <c r="A250" s="17">
        <v>44980</v>
      </c>
      <c r="B250" t="s">
        <v>33</v>
      </c>
      <c r="C250" t="s">
        <v>1640</v>
      </c>
      <c r="D250" t="s">
        <v>2073</v>
      </c>
      <c r="E250" t="s">
        <v>2074</v>
      </c>
      <c r="F250" t="s">
        <v>2075</v>
      </c>
    </row>
    <row r="251" spans="1:6">
      <c r="A251" s="17">
        <v>44980</v>
      </c>
      <c r="B251" t="s">
        <v>384</v>
      </c>
      <c r="C251" t="s">
        <v>1380</v>
      </c>
      <c r="D251" t="s">
        <v>2076</v>
      </c>
      <c r="E251" t="s">
        <v>2077</v>
      </c>
      <c r="F251" t="s">
        <v>2078</v>
      </c>
    </row>
    <row r="252" spans="1:6">
      <c r="A252" s="17">
        <v>44980</v>
      </c>
      <c r="B252" t="s">
        <v>227</v>
      </c>
      <c r="C252" t="s">
        <v>2079</v>
      </c>
      <c r="D252" t="s">
        <v>2080</v>
      </c>
      <c r="E252" t="s">
        <v>2081</v>
      </c>
      <c r="F252" t="s">
        <v>2082</v>
      </c>
    </row>
    <row r="253" spans="1:6">
      <c r="A253" s="17">
        <v>44980</v>
      </c>
      <c r="B253" t="s">
        <v>66</v>
      </c>
      <c r="C253" t="s">
        <v>1605</v>
      </c>
      <c r="D253" t="s">
        <v>2083</v>
      </c>
      <c r="E253" t="s">
        <v>2084</v>
      </c>
      <c r="F253" t="s">
        <v>2085</v>
      </c>
    </row>
    <row r="254" spans="1:6">
      <c r="A254" s="17">
        <v>44980</v>
      </c>
      <c r="B254" t="s">
        <v>197</v>
      </c>
      <c r="C254" t="s">
        <v>1864</v>
      </c>
      <c r="D254" t="s">
        <v>2086</v>
      </c>
      <c r="E254" t="s">
        <v>2087</v>
      </c>
      <c r="F254" t="s">
        <v>2088</v>
      </c>
    </row>
    <row r="255" spans="1:6">
      <c r="A255" s="17">
        <v>44980</v>
      </c>
      <c r="B255" t="s">
        <v>67</v>
      </c>
      <c r="C255" t="s">
        <v>1709</v>
      </c>
      <c r="D255" t="s">
        <v>2089</v>
      </c>
      <c r="E255" t="s">
        <v>2090</v>
      </c>
      <c r="F255" t="s">
        <v>2091</v>
      </c>
    </row>
    <row r="256" spans="1:6">
      <c r="A256" s="17">
        <v>44980</v>
      </c>
      <c r="B256" t="s">
        <v>347</v>
      </c>
      <c r="C256" t="s">
        <v>2092</v>
      </c>
      <c r="D256" t="s">
        <v>2093</v>
      </c>
      <c r="E256" t="s">
        <v>2094</v>
      </c>
      <c r="F256" t="s">
        <v>2095</v>
      </c>
    </row>
    <row r="257" spans="1:6">
      <c r="A257" s="17">
        <v>44980</v>
      </c>
      <c r="B257" t="s">
        <v>261</v>
      </c>
      <c r="C257" t="s">
        <v>2096</v>
      </c>
      <c r="D257" t="s">
        <v>2097</v>
      </c>
      <c r="E257" t="s">
        <v>2098</v>
      </c>
      <c r="F257" t="s">
        <v>2099</v>
      </c>
    </row>
    <row r="258" spans="1:6">
      <c r="A258" s="17">
        <v>44980</v>
      </c>
      <c r="B258" t="s">
        <v>393</v>
      </c>
      <c r="C258" t="s">
        <v>2100</v>
      </c>
      <c r="D258" t="s">
        <v>2101</v>
      </c>
      <c r="E258" t="s">
        <v>2102</v>
      </c>
      <c r="F258" t="s">
        <v>2103</v>
      </c>
    </row>
    <row r="259" spans="1:6">
      <c r="A259" s="17">
        <v>44980</v>
      </c>
      <c r="B259" t="s">
        <v>262</v>
      </c>
      <c r="C259" t="s">
        <v>1733</v>
      </c>
      <c r="D259" t="s">
        <v>2104</v>
      </c>
      <c r="E259" t="s">
        <v>2105</v>
      </c>
      <c r="F259" t="s">
        <v>2106</v>
      </c>
    </row>
    <row r="260" spans="1:6">
      <c r="A260" s="17">
        <v>44980</v>
      </c>
      <c r="B260" t="s">
        <v>223</v>
      </c>
      <c r="C260" t="s">
        <v>2107</v>
      </c>
      <c r="D260" t="s">
        <v>2108</v>
      </c>
      <c r="E260" t="s">
        <v>2109</v>
      </c>
      <c r="F260" t="s">
        <v>2110</v>
      </c>
    </row>
    <row r="261" spans="1:6">
      <c r="A261" s="17">
        <v>44980</v>
      </c>
      <c r="B261" t="s">
        <v>173</v>
      </c>
      <c r="C261" t="s">
        <v>1668</v>
      </c>
      <c r="D261" t="s">
        <v>2111</v>
      </c>
      <c r="E261" t="s">
        <v>2112</v>
      </c>
      <c r="F261" t="s">
        <v>2113</v>
      </c>
    </row>
    <row r="262" spans="1:6">
      <c r="A262" s="17">
        <v>44980</v>
      </c>
      <c r="B262" t="s">
        <v>144</v>
      </c>
      <c r="C262" t="s">
        <v>1172</v>
      </c>
      <c r="D262" t="s">
        <v>2114</v>
      </c>
      <c r="E262" t="s">
        <v>2115</v>
      </c>
      <c r="F262" t="s">
        <v>2116</v>
      </c>
    </row>
    <row r="263" spans="1:6">
      <c r="A263" s="17">
        <v>44980</v>
      </c>
      <c r="B263" t="s">
        <v>79</v>
      </c>
      <c r="C263" t="s">
        <v>1648</v>
      </c>
      <c r="D263" t="s">
        <v>2117</v>
      </c>
      <c r="E263" t="s">
        <v>2118</v>
      </c>
      <c r="F263" t="s">
        <v>2119</v>
      </c>
    </row>
    <row r="264" spans="1:6">
      <c r="A264" s="17">
        <v>44980</v>
      </c>
      <c r="B264" t="s">
        <v>78</v>
      </c>
      <c r="C264" t="s">
        <v>1549</v>
      </c>
      <c r="D264" t="s">
        <v>2120</v>
      </c>
      <c r="E264" t="s">
        <v>2121</v>
      </c>
      <c r="F264" t="s">
        <v>2122</v>
      </c>
    </row>
    <row r="265" spans="1:6">
      <c r="A265" s="17">
        <v>44980</v>
      </c>
      <c r="B265" t="s">
        <v>353</v>
      </c>
      <c r="C265" t="s">
        <v>1644</v>
      </c>
      <c r="D265" t="s">
        <v>2123</v>
      </c>
      <c r="E265" t="s">
        <v>2124</v>
      </c>
      <c r="F265" t="s">
        <v>2125</v>
      </c>
    </row>
    <row r="266" spans="1:6">
      <c r="A266" s="17">
        <v>44980</v>
      </c>
      <c r="B266" t="s">
        <v>357</v>
      </c>
      <c r="C266" t="s">
        <v>2126</v>
      </c>
      <c r="D266" t="s">
        <v>2127</v>
      </c>
      <c r="E266" t="s">
        <v>2128</v>
      </c>
      <c r="F266" t="s">
        <v>2129</v>
      </c>
    </row>
    <row r="267" spans="1:6">
      <c r="A267" s="17">
        <v>44980</v>
      </c>
      <c r="B267" t="s">
        <v>360</v>
      </c>
      <c r="C267" t="s">
        <v>1894</v>
      </c>
      <c r="D267" t="s">
        <v>2130</v>
      </c>
      <c r="E267" t="s">
        <v>2131</v>
      </c>
      <c r="F267" t="s">
        <v>2132</v>
      </c>
    </row>
    <row r="268" spans="1:6">
      <c r="A268" s="17">
        <v>44980</v>
      </c>
      <c r="B268" t="s">
        <v>362</v>
      </c>
      <c r="C268" t="s">
        <v>2133</v>
      </c>
      <c r="D268" t="s">
        <v>2134</v>
      </c>
      <c r="E268" t="s">
        <v>2135</v>
      </c>
      <c r="F268" t="s">
        <v>2136</v>
      </c>
    </row>
    <row r="269" spans="1:6">
      <c r="A269" s="17">
        <v>44980</v>
      </c>
      <c r="B269" t="s">
        <v>367</v>
      </c>
      <c r="C269" t="s">
        <v>2137</v>
      </c>
      <c r="D269" t="s">
        <v>2138</v>
      </c>
      <c r="E269" t="s">
        <v>2139</v>
      </c>
      <c r="F269" t="s">
        <v>2140</v>
      </c>
    </row>
    <row r="270" spans="1:6">
      <c r="A270" s="17">
        <v>44980</v>
      </c>
      <c r="B270" t="s">
        <v>200</v>
      </c>
      <c r="C270" t="s">
        <v>1917</v>
      </c>
      <c r="D270" t="s">
        <v>2141</v>
      </c>
      <c r="E270" t="s">
        <v>2142</v>
      </c>
      <c r="F270" t="s">
        <v>2143</v>
      </c>
    </row>
    <row r="271" spans="1:6">
      <c r="A271" s="17">
        <v>44980</v>
      </c>
      <c r="B271" t="s">
        <v>212</v>
      </c>
      <c r="C271" t="s">
        <v>1811</v>
      </c>
      <c r="D271" t="s">
        <v>2144</v>
      </c>
      <c r="E271" t="s">
        <v>2145</v>
      </c>
      <c r="F271" t="s">
        <v>2146</v>
      </c>
    </row>
    <row r="272" spans="1:6">
      <c r="A272" s="17">
        <v>44980</v>
      </c>
      <c r="B272" t="s">
        <v>167</v>
      </c>
      <c r="C272" t="s">
        <v>1890</v>
      </c>
      <c r="D272" t="s">
        <v>2147</v>
      </c>
      <c r="E272" t="s">
        <v>2148</v>
      </c>
      <c r="F272" t="s">
        <v>2149</v>
      </c>
    </row>
    <row r="273" spans="1:6">
      <c r="A273" s="17">
        <v>44980</v>
      </c>
      <c r="B273" t="s">
        <v>89</v>
      </c>
      <c r="C273" t="s">
        <v>2150</v>
      </c>
      <c r="D273" t="s">
        <v>2151</v>
      </c>
      <c r="E273" t="s">
        <v>2152</v>
      </c>
      <c r="F273" t="s">
        <v>2153</v>
      </c>
    </row>
    <row r="274" spans="1:6">
      <c r="A274" s="17">
        <v>44980</v>
      </c>
      <c r="B274" t="s">
        <v>88</v>
      </c>
      <c r="C274" t="s">
        <v>1868</v>
      </c>
      <c r="D274" t="s">
        <v>2154</v>
      </c>
      <c r="E274" t="s">
        <v>2155</v>
      </c>
      <c r="F274" t="s">
        <v>2156</v>
      </c>
    </row>
    <row r="275" spans="1:6">
      <c r="A275" s="17">
        <v>44980</v>
      </c>
      <c r="B275" t="s">
        <v>90</v>
      </c>
      <c r="C275" t="s">
        <v>2157</v>
      </c>
      <c r="D275" t="s">
        <v>2158</v>
      </c>
      <c r="E275" t="s">
        <v>2159</v>
      </c>
      <c r="F275" t="s">
        <v>2160</v>
      </c>
    </row>
    <row r="276" spans="1:6">
      <c r="A276" s="17">
        <v>44980</v>
      </c>
      <c r="B276" t="s">
        <v>182</v>
      </c>
      <c r="C276" t="s">
        <v>1264</v>
      </c>
      <c r="D276" t="s">
        <v>2161</v>
      </c>
      <c r="E276" t="s">
        <v>2162</v>
      </c>
      <c r="F276" t="s">
        <v>2163</v>
      </c>
    </row>
    <row r="277" spans="1:6">
      <c r="A277" s="17">
        <v>44980</v>
      </c>
      <c r="B277" t="s">
        <v>32</v>
      </c>
      <c r="C277" t="s">
        <v>1636</v>
      </c>
      <c r="D277" t="s">
        <v>2164</v>
      </c>
      <c r="E277" t="s">
        <v>2165</v>
      </c>
      <c r="F277" t="s">
        <v>2166</v>
      </c>
    </row>
    <row r="278" spans="1:6">
      <c r="A278" s="17">
        <v>44980</v>
      </c>
      <c r="B278" t="s">
        <v>371</v>
      </c>
      <c r="C278" t="s">
        <v>1921</v>
      </c>
      <c r="D278" t="s">
        <v>2167</v>
      </c>
      <c r="E278" t="s">
        <v>2168</v>
      </c>
      <c r="F278" t="s">
        <v>2169</v>
      </c>
    </row>
    <row r="279" spans="1:6">
      <c r="A279" s="17">
        <v>44980</v>
      </c>
      <c r="B279" t="s">
        <v>370</v>
      </c>
      <c r="C279" t="s">
        <v>1664</v>
      </c>
      <c r="D279" t="s">
        <v>2170</v>
      </c>
      <c r="E279" t="s">
        <v>2171</v>
      </c>
      <c r="F279" t="s">
        <v>1924</v>
      </c>
    </row>
    <row r="280" spans="1:6">
      <c r="A280" s="17">
        <v>44980</v>
      </c>
      <c r="B280" t="s">
        <v>96</v>
      </c>
      <c r="C280" t="s">
        <v>1758</v>
      </c>
      <c r="D280" t="s">
        <v>2172</v>
      </c>
      <c r="E280" t="s">
        <v>2173</v>
      </c>
      <c r="F280" t="s">
        <v>2174</v>
      </c>
    </row>
    <row r="281" spans="1:6">
      <c r="A281" s="17">
        <v>44980</v>
      </c>
      <c r="B281" t="s">
        <v>87</v>
      </c>
      <c r="C281" t="s">
        <v>1807</v>
      </c>
      <c r="D281" t="s">
        <v>2175</v>
      </c>
      <c r="E281" t="s">
        <v>2176</v>
      </c>
      <c r="F281" t="s">
        <v>2177</v>
      </c>
    </row>
    <row r="282" spans="1:6">
      <c r="A282" s="17">
        <v>44980</v>
      </c>
      <c r="B282" t="s">
        <v>105</v>
      </c>
      <c r="C282" t="s">
        <v>1788</v>
      </c>
      <c r="D282" t="s">
        <v>2178</v>
      </c>
      <c r="E282" t="s">
        <v>2179</v>
      </c>
      <c r="F282" t="s">
        <v>2180</v>
      </c>
    </row>
    <row r="283" spans="1:6">
      <c r="A283" s="17">
        <v>44980</v>
      </c>
      <c r="B283" t="s">
        <v>234</v>
      </c>
      <c r="C283" t="s">
        <v>2181</v>
      </c>
      <c r="D283" t="s">
        <v>2182</v>
      </c>
      <c r="E283" t="s">
        <v>2183</v>
      </c>
      <c r="F283" t="s">
        <v>2184</v>
      </c>
    </row>
    <row r="284" spans="1:6">
      <c r="A284" s="17">
        <v>44980</v>
      </c>
      <c r="B284" t="s">
        <v>137</v>
      </c>
      <c r="C284" t="s">
        <v>1660</v>
      </c>
      <c r="D284" t="s">
        <v>2185</v>
      </c>
      <c r="E284" t="s">
        <v>2186</v>
      </c>
      <c r="F284" t="s">
        <v>1662</v>
      </c>
    </row>
    <row r="285" spans="1:6">
      <c r="A285" s="17">
        <v>44980</v>
      </c>
      <c r="B285" t="s">
        <v>113</v>
      </c>
      <c r="C285" t="s">
        <v>2187</v>
      </c>
      <c r="D285" t="s">
        <v>2188</v>
      </c>
      <c r="E285" t="s">
        <v>2189</v>
      </c>
      <c r="F285" t="s">
        <v>2190</v>
      </c>
    </row>
    <row r="286" spans="1:6">
      <c r="A286" s="17">
        <v>44980</v>
      </c>
      <c r="B286" t="s">
        <v>143</v>
      </c>
      <c r="C286" t="s">
        <v>1925</v>
      </c>
      <c r="D286" t="s">
        <v>2191</v>
      </c>
      <c r="E286" t="s">
        <v>2192</v>
      </c>
      <c r="F286" t="s">
        <v>2193</v>
      </c>
    </row>
    <row r="287" spans="1:6">
      <c r="A287" s="17">
        <v>44980</v>
      </c>
      <c r="B287" t="s">
        <v>102</v>
      </c>
      <c r="C287" t="s">
        <v>1913</v>
      </c>
      <c r="D287" t="s">
        <v>2194</v>
      </c>
      <c r="E287" t="s">
        <v>2195</v>
      </c>
      <c r="F287" t="s">
        <v>2196</v>
      </c>
    </row>
    <row r="288" spans="1:6">
      <c r="A288" s="17">
        <v>44980</v>
      </c>
      <c r="B288" t="s">
        <v>207</v>
      </c>
      <c r="C288" t="s">
        <v>1366</v>
      </c>
      <c r="D288" t="s">
        <v>2197</v>
      </c>
      <c r="E288" t="s">
        <v>2198</v>
      </c>
      <c r="F288" t="s">
        <v>2199</v>
      </c>
    </row>
    <row r="289" spans="1:6">
      <c r="A289" s="17">
        <v>44980</v>
      </c>
      <c r="B289" t="s">
        <v>178</v>
      </c>
      <c r="C289" t="s">
        <v>1780</v>
      </c>
      <c r="D289" t="s">
        <v>2200</v>
      </c>
      <c r="E289" t="s">
        <v>2201</v>
      </c>
      <c r="F289" t="s">
        <v>2202</v>
      </c>
    </row>
    <row r="290" spans="1:6">
      <c r="A290" s="17">
        <v>44980</v>
      </c>
      <c r="B290" t="s">
        <v>95</v>
      </c>
      <c r="C290" t="s">
        <v>2203</v>
      </c>
      <c r="D290" t="s">
        <v>2204</v>
      </c>
      <c r="E290" t="s">
        <v>2205</v>
      </c>
      <c r="F290" t="s">
        <v>2206</v>
      </c>
    </row>
    <row r="291" spans="1:6">
      <c r="A291" s="17">
        <v>44980</v>
      </c>
      <c r="B291" t="s">
        <v>372</v>
      </c>
      <c r="C291" t="s">
        <v>1770</v>
      </c>
      <c r="D291" t="s">
        <v>2207</v>
      </c>
      <c r="E291" t="s">
        <v>2208</v>
      </c>
      <c r="F291" t="s">
        <v>2209</v>
      </c>
    </row>
    <row r="292" spans="1:6">
      <c r="A292" s="17">
        <v>44980</v>
      </c>
      <c r="B292" t="s">
        <v>201</v>
      </c>
      <c r="C292" t="s">
        <v>1834</v>
      </c>
      <c r="D292" t="s">
        <v>2210</v>
      </c>
      <c r="E292" t="s">
        <v>2211</v>
      </c>
      <c r="F292" t="s">
        <v>2212</v>
      </c>
    </row>
    <row r="293" spans="1:6">
      <c r="A293" s="17">
        <v>44980</v>
      </c>
      <c r="B293" t="s">
        <v>190</v>
      </c>
      <c r="C293" t="s">
        <v>1929</v>
      </c>
      <c r="D293" t="s">
        <v>2213</v>
      </c>
      <c r="E293" t="s">
        <v>2214</v>
      </c>
      <c r="F293" t="s">
        <v>2215</v>
      </c>
    </row>
    <row r="294" spans="1:6">
      <c r="A294" s="17">
        <v>44980</v>
      </c>
      <c r="B294" t="s">
        <v>83</v>
      </c>
      <c r="C294" t="s">
        <v>1940</v>
      </c>
      <c r="D294" t="s">
        <v>2216</v>
      </c>
      <c r="E294" t="s">
        <v>2217</v>
      </c>
      <c r="F294" t="s">
        <v>1942</v>
      </c>
    </row>
    <row r="295" spans="1:6">
      <c r="A295" s="17">
        <v>44980</v>
      </c>
      <c r="B295" t="s">
        <v>172</v>
      </c>
      <c r="C295" t="s">
        <v>1799</v>
      </c>
      <c r="D295" t="s">
        <v>2218</v>
      </c>
      <c r="E295" t="s">
        <v>2219</v>
      </c>
      <c r="F295" t="s">
        <v>2220</v>
      </c>
    </row>
    <row r="296" spans="1:6">
      <c r="A296" s="17">
        <v>44980</v>
      </c>
      <c r="B296" t="s">
        <v>141</v>
      </c>
      <c r="C296" t="s">
        <v>2221</v>
      </c>
      <c r="D296" t="s">
        <v>2222</v>
      </c>
      <c r="E296" t="s">
        <v>2223</v>
      </c>
      <c r="F296" t="s">
        <v>2224</v>
      </c>
    </row>
    <row r="297" spans="1:6">
      <c r="A297" s="17">
        <v>44980</v>
      </c>
      <c r="B297" t="s">
        <v>147</v>
      </c>
      <c r="C297" t="s">
        <v>2225</v>
      </c>
      <c r="D297" t="s">
        <v>2226</v>
      </c>
      <c r="E297" t="s">
        <v>2227</v>
      </c>
      <c r="F297" t="s">
        <v>2228</v>
      </c>
    </row>
    <row r="298" spans="1:6">
      <c r="A298" s="17">
        <v>44980</v>
      </c>
      <c r="B298" t="s">
        <v>379</v>
      </c>
      <c r="C298" t="s">
        <v>2229</v>
      </c>
      <c r="D298" t="s">
        <v>2230</v>
      </c>
      <c r="E298" t="s">
        <v>2231</v>
      </c>
      <c r="F298" t="s">
        <v>2232</v>
      </c>
    </row>
    <row r="299" spans="1:6">
      <c r="A299" s="17">
        <v>44980</v>
      </c>
      <c r="B299" t="s">
        <v>148</v>
      </c>
      <c r="C299" t="s">
        <v>2233</v>
      </c>
      <c r="D299" t="s">
        <v>2234</v>
      </c>
      <c r="E299" t="s">
        <v>2235</v>
      </c>
      <c r="F299" t="s">
        <v>2236</v>
      </c>
    </row>
    <row r="300" spans="1:6">
      <c r="A300" s="17">
        <v>44980</v>
      </c>
      <c r="B300" t="s">
        <v>259</v>
      </c>
      <c r="C300" t="s">
        <v>1452</v>
      </c>
      <c r="D300" t="s">
        <v>2237</v>
      </c>
      <c r="E300" t="s">
        <v>2238</v>
      </c>
      <c r="F300" t="s">
        <v>2239</v>
      </c>
    </row>
    <row r="301" spans="1:6">
      <c r="A301" s="17">
        <v>44980</v>
      </c>
      <c r="B301" t="s">
        <v>142</v>
      </c>
      <c r="C301" t="s">
        <v>2240</v>
      </c>
      <c r="D301" t="s">
        <v>2241</v>
      </c>
      <c r="E301" t="s">
        <v>2242</v>
      </c>
      <c r="F301" t="s">
        <v>2243</v>
      </c>
    </row>
    <row r="302" spans="1:6">
      <c r="A302" s="17">
        <v>44980</v>
      </c>
      <c r="B302" t="s">
        <v>82</v>
      </c>
      <c r="C302" t="s">
        <v>1960</v>
      </c>
      <c r="D302" t="s">
        <v>2244</v>
      </c>
      <c r="E302" t="s">
        <v>2245</v>
      </c>
      <c r="F302" t="s">
        <v>2246</v>
      </c>
    </row>
    <row r="303" spans="1:6">
      <c r="A303" s="17">
        <v>44979</v>
      </c>
      <c r="B303" t="s">
        <v>1116</v>
      </c>
      <c r="D303" t="s">
        <v>1118</v>
      </c>
      <c r="E303" t="s">
        <v>1119</v>
      </c>
      <c r="F303" t="s">
        <v>1120</v>
      </c>
    </row>
    <row r="304" spans="1:6">
      <c r="A304" s="17">
        <v>44979</v>
      </c>
      <c r="B304" t="s">
        <v>176</v>
      </c>
      <c r="C304" t="s">
        <v>2247</v>
      </c>
      <c r="D304" t="s">
        <v>2248</v>
      </c>
      <c r="E304" t="s">
        <v>2249</v>
      </c>
      <c r="F304" t="s">
        <v>2250</v>
      </c>
    </row>
    <row r="305" spans="1:6">
      <c r="A305" s="17">
        <v>44979</v>
      </c>
      <c r="B305" t="s">
        <v>2251</v>
      </c>
      <c r="C305" t="s">
        <v>2252</v>
      </c>
      <c r="D305" t="s">
        <v>2253</v>
      </c>
      <c r="E305" t="s">
        <v>2254</v>
      </c>
      <c r="F305" t="s">
        <v>2255</v>
      </c>
    </row>
    <row r="306" spans="1:6">
      <c r="A306" s="17">
        <v>44979</v>
      </c>
      <c r="B306" t="s">
        <v>1480</v>
      </c>
      <c r="C306" t="s">
        <v>2256</v>
      </c>
      <c r="D306" t="s">
        <v>2257</v>
      </c>
      <c r="E306" t="s">
        <v>2258</v>
      </c>
      <c r="F306" t="s">
        <v>2259</v>
      </c>
    </row>
    <row r="307" spans="1:6">
      <c r="A307" s="17">
        <v>44979</v>
      </c>
      <c r="B307" t="s">
        <v>1370</v>
      </c>
      <c r="C307" t="s">
        <v>2260</v>
      </c>
      <c r="D307" t="s">
        <v>2261</v>
      </c>
      <c r="E307" t="s">
        <v>1518</v>
      </c>
      <c r="F307" t="s">
        <v>2262</v>
      </c>
    </row>
    <row r="308" spans="1:6">
      <c r="A308" s="17">
        <v>44979</v>
      </c>
      <c r="B308" t="s">
        <v>115</v>
      </c>
      <c r="C308" t="s">
        <v>2003</v>
      </c>
      <c r="D308" t="s">
        <v>2263</v>
      </c>
      <c r="E308" t="s">
        <v>2264</v>
      </c>
      <c r="F308" t="s">
        <v>2265</v>
      </c>
    </row>
    <row r="309" spans="1:6">
      <c r="A309" s="17">
        <v>44979</v>
      </c>
      <c r="B309" t="s">
        <v>387</v>
      </c>
      <c r="C309" t="s">
        <v>2266</v>
      </c>
      <c r="D309" t="s">
        <v>2267</v>
      </c>
      <c r="E309" t="s">
        <v>2268</v>
      </c>
      <c r="F309" t="s">
        <v>2269</v>
      </c>
    </row>
    <row r="310" spans="1:6">
      <c r="A310" s="17">
        <v>44979</v>
      </c>
      <c r="B310" t="s">
        <v>232</v>
      </c>
      <c r="C310" t="s">
        <v>2270</v>
      </c>
      <c r="D310" t="s">
        <v>2271</v>
      </c>
      <c r="E310" t="s">
        <v>2272</v>
      </c>
      <c r="F310" t="s">
        <v>2273</v>
      </c>
    </row>
    <row r="311" spans="1:6">
      <c r="A311" s="17">
        <v>44979</v>
      </c>
      <c r="B311" t="s">
        <v>120</v>
      </c>
      <c r="C311" t="s">
        <v>2274</v>
      </c>
      <c r="D311" t="s">
        <v>2275</v>
      </c>
      <c r="E311" t="s">
        <v>2276</v>
      </c>
      <c r="F311" t="s">
        <v>2277</v>
      </c>
    </row>
    <row r="312" spans="1:6">
      <c r="A312" s="17">
        <v>44979</v>
      </c>
      <c r="B312" t="s">
        <v>314</v>
      </c>
      <c r="C312" t="s">
        <v>2278</v>
      </c>
      <c r="D312" t="s">
        <v>2279</v>
      </c>
      <c r="E312" t="s">
        <v>2280</v>
      </c>
      <c r="F312" t="s">
        <v>2281</v>
      </c>
    </row>
    <row r="313" spans="1:6">
      <c r="A313" s="17">
        <v>44979</v>
      </c>
      <c r="B313" t="s">
        <v>251</v>
      </c>
      <c r="C313" t="s">
        <v>2282</v>
      </c>
      <c r="D313" t="s">
        <v>2283</v>
      </c>
      <c r="E313" t="s">
        <v>2284</v>
      </c>
      <c r="F313" t="s">
        <v>2285</v>
      </c>
    </row>
    <row r="314" spans="1:6">
      <c r="A314" s="17">
        <v>44979</v>
      </c>
      <c r="B314" t="s">
        <v>306</v>
      </c>
      <c r="C314" t="s">
        <v>2286</v>
      </c>
      <c r="D314" t="s">
        <v>2287</v>
      </c>
      <c r="E314" t="s">
        <v>2288</v>
      </c>
      <c r="F314" t="s">
        <v>2289</v>
      </c>
    </row>
    <row r="315" spans="1:6">
      <c r="A315" s="17">
        <v>44979</v>
      </c>
      <c r="B315" t="s">
        <v>424</v>
      </c>
      <c r="C315" t="s">
        <v>2290</v>
      </c>
      <c r="D315" t="s">
        <v>2291</v>
      </c>
      <c r="E315" t="s">
        <v>2292</v>
      </c>
      <c r="F315" t="s">
        <v>2293</v>
      </c>
    </row>
    <row r="316" spans="1:6">
      <c r="A316" s="17">
        <v>44979</v>
      </c>
      <c r="B316" t="s">
        <v>307</v>
      </c>
      <c r="C316" t="s">
        <v>1160</v>
      </c>
      <c r="D316" t="s">
        <v>2294</v>
      </c>
      <c r="E316" t="s">
        <v>2295</v>
      </c>
      <c r="F316" t="s">
        <v>2296</v>
      </c>
    </row>
    <row r="317" spans="1:6">
      <c r="A317" s="17">
        <v>44979</v>
      </c>
      <c r="B317" t="s">
        <v>62</v>
      </c>
      <c r="C317" t="s">
        <v>2297</v>
      </c>
      <c r="D317" t="s">
        <v>2298</v>
      </c>
      <c r="E317" t="s">
        <v>2299</v>
      </c>
      <c r="F317" t="s">
        <v>2300</v>
      </c>
    </row>
    <row r="318" spans="1:6">
      <c r="A318" s="17">
        <v>44979</v>
      </c>
      <c r="B318" t="s">
        <v>290</v>
      </c>
      <c r="C318" t="s">
        <v>2301</v>
      </c>
      <c r="D318" t="s">
        <v>2302</v>
      </c>
      <c r="E318" t="s">
        <v>2303</v>
      </c>
      <c r="F318" t="s">
        <v>1199</v>
      </c>
    </row>
    <row r="319" spans="1:6">
      <c r="A319" s="17">
        <v>44979</v>
      </c>
      <c r="B319" t="s">
        <v>240</v>
      </c>
      <c r="C319" t="s">
        <v>1204</v>
      </c>
      <c r="D319" t="s">
        <v>2304</v>
      </c>
      <c r="E319" t="s">
        <v>2305</v>
      </c>
      <c r="F319" t="s">
        <v>2306</v>
      </c>
    </row>
    <row r="320" spans="1:6">
      <c r="A320" s="17">
        <v>44979</v>
      </c>
      <c r="B320" t="s">
        <v>231</v>
      </c>
      <c r="C320" t="s">
        <v>2307</v>
      </c>
      <c r="D320" t="s">
        <v>2308</v>
      </c>
      <c r="E320" t="s">
        <v>2309</v>
      </c>
      <c r="F320" t="s">
        <v>2310</v>
      </c>
    </row>
    <row r="321" spans="1:6">
      <c r="A321" s="17">
        <v>44979</v>
      </c>
      <c r="B321" t="s">
        <v>239</v>
      </c>
      <c r="C321" t="s">
        <v>1216</v>
      </c>
      <c r="D321" t="s">
        <v>2311</v>
      </c>
      <c r="E321" t="s">
        <v>2312</v>
      </c>
      <c r="F321" t="s">
        <v>2313</v>
      </c>
    </row>
    <row r="322" spans="1:6">
      <c r="A322" s="17">
        <v>44979</v>
      </c>
      <c r="B322" t="s">
        <v>313</v>
      </c>
      <c r="C322" t="s">
        <v>2314</v>
      </c>
      <c r="D322" t="s">
        <v>2315</v>
      </c>
      <c r="E322" t="s">
        <v>2316</v>
      </c>
      <c r="F322" t="s">
        <v>2317</v>
      </c>
    </row>
    <row r="323" spans="1:6">
      <c r="A323" s="17">
        <v>44979</v>
      </c>
      <c r="B323" t="s">
        <v>233</v>
      </c>
      <c r="C323" t="s">
        <v>1376</v>
      </c>
      <c r="D323" t="s">
        <v>2318</v>
      </c>
      <c r="E323" t="s">
        <v>2319</v>
      </c>
      <c r="F323" t="s">
        <v>2320</v>
      </c>
    </row>
    <row r="324" spans="1:6">
      <c r="A324" s="17">
        <v>44979</v>
      </c>
      <c r="B324" t="s">
        <v>292</v>
      </c>
      <c r="C324" t="s">
        <v>2321</v>
      </c>
      <c r="D324" t="s">
        <v>2322</v>
      </c>
      <c r="E324" t="s">
        <v>2323</v>
      </c>
      <c r="F324" t="s">
        <v>2324</v>
      </c>
    </row>
    <row r="325" spans="1:6">
      <c r="A325" s="17">
        <v>44979</v>
      </c>
      <c r="B325" t="s">
        <v>291</v>
      </c>
      <c r="C325" t="s">
        <v>2325</v>
      </c>
      <c r="D325" t="s">
        <v>2326</v>
      </c>
      <c r="E325" t="s">
        <v>2327</v>
      </c>
      <c r="F325" t="s">
        <v>2328</v>
      </c>
    </row>
    <row r="326" spans="1:6">
      <c r="A326" s="17">
        <v>44979</v>
      </c>
      <c r="B326" t="s">
        <v>71</v>
      </c>
      <c r="C326" t="s">
        <v>2329</v>
      </c>
      <c r="D326" t="s">
        <v>2330</v>
      </c>
      <c r="E326" t="s">
        <v>2331</v>
      </c>
      <c r="F326" t="s">
        <v>2332</v>
      </c>
    </row>
    <row r="327" spans="1:6">
      <c r="A327" s="17">
        <v>44979</v>
      </c>
      <c r="B327" t="s">
        <v>319</v>
      </c>
      <c r="C327" t="s">
        <v>2333</v>
      </c>
      <c r="D327" t="s">
        <v>2334</v>
      </c>
      <c r="E327" t="s">
        <v>2335</v>
      </c>
      <c r="F327" t="s">
        <v>2336</v>
      </c>
    </row>
    <row r="328" spans="1:6">
      <c r="A328" s="17">
        <v>44979</v>
      </c>
      <c r="B328" t="s">
        <v>322</v>
      </c>
      <c r="C328" t="s">
        <v>2337</v>
      </c>
      <c r="D328" t="s">
        <v>2338</v>
      </c>
      <c r="E328" t="s">
        <v>2339</v>
      </c>
      <c r="F328" t="s">
        <v>2340</v>
      </c>
    </row>
    <row r="329" spans="1:6">
      <c r="A329" s="17">
        <v>44979</v>
      </c>
      <c r="B329" t="s">
        <v>326</v>
      </c>
      <c r="C329" t="s">
        <v>2341</v>
      </c>
      <c r="D329" t="s">
        <v>2342</v>
      </c>
      <c r="E329" t="s">
        <v>2343</v>
      </c>
      <c r="F329" t="s">
        <v>2344</v>
      </c>
    </row>
    <row r="330" spans="1:6">
      <c r="A330" s="17">
        <v>44979</v>
      </c>
      <c r="B330" t="s">
        <v>328</v>
      </c>
      <c r="C330" t="s">
        <v>2345</v>
      </c>
      <c r="D330" t="s">
        <v>2346</v>
      </c>
      <c r="E330" t="s">
        <v>2347</v>
      </c>
      <c r="F330" t="s">
        <v>2348</v>
      </c>
    </row>
    <row r="331" spans="1:6">
      <c r="A331" s="17">
        <v>44979</v>
      </c>
      <c r="B331" t="s">
        <v>348</v>
      </c>
      <c r="C331" t="s">
        <v>2349</v>
      </c>
      <c r="D331" t="s">
        <v>2350</v>
      </c>
      <c r="E331" t="s">
        <v>2351</v>
      </c>
      <c r="F331" t="s">
        <v>2352</v>
      </c>
    </row>
    <row r="332" spans="1:6">
      <c r="A332" s="17">
        <v>44979</v>
      </c>
      <c r="B332" t="s">
        <v>119</v>
      </c>
      <c r="C332" t="s">
        <v>1609</v>
      </c>
      <c r="D332" t="s">
        <v>2353</v>
      </c>
      <c r="E332" t="s">
        <v>2354</v>
      </c>
      <c r="F332" t="s">
        <v>2355</v>
      </c>
    </row>
    <row r="333" spans="1:6">
      <c r="A333" s="17">
        <v>44979</v>
      </c>
      <c r="B333" t="s">
        <v>140</v>
      </c>
      <c r="C333" t="s">
        <v>2356</v>
      </c>
      <c r="D333" t="s">
        <v>2357</v>
      </c>
      <c r="E333" t="s">
        <v>2358</v>
      </c>
      <c r="F333" t="s">
        <v>2359</v>
      </c>
    </row>
    <row r="334" spans="1:6">
      <c r="A334" s="17">
        <v>44979</v>
      </c>
      <c r="B334" t="s">
        <v>332</v>
      </c>
      <c r="C334" t="s">
        <v>1729</v>
      </c>
      <c r="D334" t="s">
        <v>2360</v>
      </c>
      <c r="E334" t="s">
        <v>2361</v>
      </c>
      <c r="F334" t="s">
        <v>1628</v>
      </c>
    </row>
    <row r="335" spans="1:6">
      <c r="A335" s="17">
        <v>44979</v>
      </c>
      <c r="B335" t="s">
        <v>76</v>
      </c>
      <c r="C335" t="s">
        <v>2362</v>
      </c>
      <c r="D335" t="s">
        <v>2363</v>
      </c>
      <c r="E335" t="s">
        <v>2364</v>
      </c>
      <c r="F335" t="s">
        <v>2365</v>
      </c>
    </row>
    <row r="336" spans="1:6">
      <c r="A336" s="17">
        <v>44979</v>
      </c>
      <c r="B336" t="s">
        <v>139</v>
      </c>
      <c r="C336" t="s">
        <v>2366</v>
      </c>
      <c r="D336" t="s">
        <v>2367</v>
      </c>
      <c r="E336" t="s">
        <v>2368</v>
      </c>
      <c r="F336" t="s">
        <v>2369</v>
      </c>
    </row>
    <row r="337" spans="1:6">
      <c r="A337" s="17">
        <v>44979</v>
      </c>
      <c r="B337" t="s">
        <v>258</v>
      </c>
      <c r="C337" t="s">
        <v>2370</v>
      </c>
      <c r="D337" t="s">
        <v>2371</v>
      </c>
      <c r="E337" t="s">
        <v>2372</v>
      </c>
      <c r="F337" t="s">
        <v>2373</v>
      </c>
    </row>
    <row r="338" spans="1:6">
      <c r="A338" s="17">
        <v>44979</v>
      </c>
      <c r="B338" t="s">
        <v>29</v>
      </c>
      <c r="C338" t="s">
        <v>1992</v>
      </c>
      <c r="D338" t="s">
        <v>2374</v>
      </c>
      <c r="E338" t="s">
        <v>2375</v>
      </c>
      <c r="F338" t="s">
        <v>2376</v>
      </c>
    </row>
    <row r="339" spans="1:6">
      <c r="A339" s="17">
        <v>44979</v>
      </c>
      <c r="B339" t="s">
        <v>24</v>
      </c>
      <c r="C339" t="s">
        <v>2031</v>
      </c>
      <c r="D339" t="s">
        <v>2377</v>
      </c>
      <c r="E339" t="s">
        <v>2378</v>
      </c>
      <c r="F339" t="s">
        <v>2379</v>
      </c>
    </row>
    <row r="340" spans="1:6">
      <c r="A340" s="17">
        <v>44979</v>
      </c>
      <c r="B340" t="s">
        <v>351</v>
      </c>
      <c r="C340" t="s">
        <v>1996</v>
      </c>
      <c r="D340" t="s">
        <v>2380</v>
      </c>
      <c r="E340" t="s">
        <v>2381</v>
      </c>
      <c r="F340" t="s">
        <v>2382</v>
      </c>
    </row>
    <row r="341" spans="1:6">
      <c r="A341" s="17">
        <v>44979</v>
      </c>
      <c r="B341" t="s">
        <v>165</v>
      </c>
      <c r="C341" t="s">
        <v>2383</v>
      </c>
      <c r="D341" t="s">
        <v>2384</v>
      </c>
      <c r="E341" t="s">
        <v>2385</v>
      </c>
      <c r="F341" t="s">
        <v>2386</v>
      </c>
    </row>
    <row r="342" spans="1:6">
      <c r="A342" s="17">
        <v>44979</v>
      </c>
      <c r="B342" t="s">
        <v>366</v>
      </c>
      <c r="C342" t="s">
        <v>1293</v>
      </c>
      <c r="D342" t="s">
        <v>2387</v>
      </c>
      <c r="E342" t="s">
        <v>2388</v>
      </c>
      <c r="F342" t="s">
        <v>2389</v>
      </c>
    </row>
    <row r="343" spans="1:6">
      <c r="A343" s="17">
        <v>44979</v>
      </c>
      <c r="B343" t="s">
        <v>86</v>
      </c>
      <c r="C343" t="s">
        <v>1188</v>
      </c>
      <c r="D343" t="s">
        <v>2390</v>
      </c>
      <c r="E343" t="s">
        <v>2391</v>
      </c>
      <c r="F343" t="s">
        <v>2392</v>
      </c>
    </row>
    <row r="344" spans="1:6">
      <c r="A344" s="17">
        <v>44979</v>
      </c>
      <c r="B344" t="s">
        <v>85</v>
      </c>
      <c r="C344" t="s">
        <v>1297</v>
      </c>
      <c r="D344" t="s">
        <v>2393</v>
      </c>
      <c r="E344" t="s">
        <v>2394</v>
      </c>
      <c r="F344" t="s">
        <v>2395</v>
      </c>
    </row>
    <row r="345" spans="1:6">
      <c r="A345" s="17">
        <v>44979</v>
      </c>
      <c r="B345" t="s">
        <v>116</v>
      </c>
      <c r="C345" t="s">
        <v>2010</v>
      </c>
      <c r="D345" t="s">
        <v>2396</v>
      </c>
      <c r="E345" t="s">
        <v>2397</v>
      </c>
      <c r="F345" t="s">
        <v>2398</v>
      </c>
    </row>
    <row r="346" spans="1:6">
      <c r="A346" s="17">
        <v>44979</v>
      </c>
      <c r="B346" t="s">
        <v>174</v>
      </c>
      <c r="C346" t="s">
        <v>2017</v>
      </c>
      <c r="D346" t="s">
        <v>2399</v>
      </c>
      <c r="E346" t="s">
        <v>2400</v>
      </c>
      <c r="F346" t="s">
        <v>2401</v>
      </c>
    </row>
    <row r="347" spans="1:6">
      <c r="A347" s="17">
        <v>44979</v>
      </c>
      <c r="B347" t="s">
        <v>129</v>
      </c>
      <c r="C347" t="s">
        <v>2402</v>
      </c>
      <c r="D347" t="s">
        <v>2403</v>
      </c>
      <c r="E347" t="s">
        <v>2404</v>
      </c>
      <c r="F347" t="s">
        <v>2405</v>
      </c>
    </row>
    <row r="348" spans="1:6">
      <c r="A348" s="17">
        <v>44979</v>
      </c>
      <c r="B348" t="s">
        <v>110</v>
      </c>
      <c r="C348" t="s">
        <v>2021</v>
      </c>
      <c r="D348" t="s">
        <v>2406</v>
      </c>
      <c r="E348" t="s">
        <v>2407</v>
      </c>
      <c r="F348" t="s">
        <v>2408</v>
      </c>
    </row>
    <row r="349" spans="1:6">
      <c r="A349" s="17">
        <v>44979</v>
      </c>
      <c r="B349" t="s">
        <v>336</v>
      </c>
      <c r="C349" t="s">
        <v>2409</v>
      </c>
      <c r="D349" t="s">
        <v>2410</v>
      </c>
      <c r="E349" t="s">
        <v>2411</v>
      </c>
      <c r="F349" t="s">
        <v>2412</v>
      </c>
    </row>
    <row r="350" spans="1:6">
      <c r="A350" s="17">
        <v>44979</v>
      </c>
      <c r="B350" t="s">
        <v>283</v>
      </c>
      <c r="C350" t="s">
        <v>2413</v>
      </c>
      <c r="D350" t="s">
        <v>2414</v>
      </c>
      <c r="E350" t="s">
        <v>1411</v>
      </c>
      <c r="F350" t="s">
        <v>2415</v>
      </c>
    </row>
    <row r="351" spans="1:6">
      <c r="A351" s="17">
        <v>44979</v>
      </c>
      <c r="B351" t="s">
        <v>158</v>
      </c>
      <c r="C351" t="s">
        <v>2416</v>
      </c>
      <c r="D351" t="s">
        <v>2417</v>
      </c>
      <c r="E351" t="s">
        <v>2418</v>
      </c>
      <c r="F351" t="s">
        <v>2419</v>
      </c>
    </row>
    <row r="352" spans="1:6">
      <c r="A352" s="17">
        <v>44979</v>
      </c>
      <c r="B352" t="s">
        <v>335</v>
      </c>
      <c r="C352" t="s">
        <v>1875</v>
      </c>
      <c r="D352" t="s">
        <v>2420</v>
      </c>
      <c r="E352" t="s">
        <v>2421</v>
      </c>
      <c r="F352" t="s">
        <v>2422</v>
      </c>
    </row>
    <row r="353" spans="1:6">
      <c r="A353" s="17">
        <v>44979</v>
      </c>
      <c r="B353" t="s">
        <v>368</v>
      </c>
      <c r="C353" t="s">
        <v>1256</v>
      </c>
      <c r="D353" t="s">
        <v>2423</v>
      </c>
      <c r="E353" t="s">
        <v>2050</v>
      </c>
      <c r="F353" t="s">
        <v>2424</v>
      </c>
    </row>
    <row r="354" spans="1:6">
      <c r="A354" s="17">
        <v>44979</v>
      </c>
      <c r="B354" t="s">
        <v>375</v>
      </c>
      <c r="C354" t="s">
        <v>2035</v>
      </c>
      <c r="D354" t="s">
        <v>2425</v>
      </c>
      <c r="E354" t="s">
        <v>2426</v>
      </c>
      <c r="F354" t="s">
        <v>2427</v>
      </c>
    </row>
    <row r="355" spans="1:6">
      <c r="A355" s="17">
        <v>44979</v>
      </c>
      <c r="B355" t="s">
        <v>219</v>
      </c>
      <c r="C355" t="s">
        <v>2428</v>
      </c>
      <c r="D355" t="s">
        <v>2429</v>
      </c>
      <c r="E355" t="s">
        <v>2430</v>
      </c>
      <c r="F355" t="s">
        <v>2431</v>
      </c>
    </row>
    <row r="356" spans="1:6">
      <c r="A356" s="17">
        <v>44979</v>
      </c>
      <c r="B356" t="s">
        <v>25</v>
      </c>
      <c r="C356" t="s">
        <v>2047</v>
      </c>
      <c r="D356" t="s">
        <v>2432</v>
      </c>
      <c r="E356" t="s">
        <v>2433</v>
      </c>
      <c r="F356" t="s">
        <v>2434</v>
      </c>
    </row>
    <row r="357" spans="1:6">
      <c r="A357" s="17">
        <v>44979</v>
      </c>
      <c r="B357" t="s">
        <v>97</v>
      </c>
      <c r="C357" t="s">
        <v>1766</v>
      </c>
      <c r="D357" t="s">
        <v>2435</v>
      </c>
      <c r="E357" t="s">
        <v>2436</v>
      </c>
      <c r="F357" t="s">
        <v>2437</v>
      </c>
    </row>
    <row r="358" spans="1:6">
      <c r="A358" s="17">
        <v>44979</v>
      </c>
      <c r="B358" t="s">
        <v>311</v>
      </c>
      <c r="C358" t="s">
        <v>1542</v>
      </c>
      <c r="D358" t="s">
        <v>2438</v>
      </c>
      <c r="E358" t="s">
        <v>2439</v>
      </c>
      <c r="F358" t="s">
        <v>2440</v>
      </c>
    </row>
    <row r="359" spans="1:6">
      <c r="A359" s="17">
        <v>44979</v>
      </c>
      <c r="B359" t="s">
        <v>104</v>
      </c>
      <c r="C359" t="s">
        <v>2441</v>
      </c>
      <c r="D359" t="s">
        <v>2442</v>
      </c>
      <c r="E359" t="s">
        <v>2443</v>
      </c>
      <c r="F359" t="s">
        <v>2444</v>
      </c>
    </row>
    <row r="360" spans="1:6">
      <c r="A360" s="17">
        <v>44979</v>
      </c>
      <c r="B360" t="s">
        <v>341</v>
      </c>
      <c r="C360" t="s">
        <v>1371</v>
      </c>
      <c r="D360" t="s">
        <v>2445</v>
      </c>
      <c r="E360" t="s">
        <v>2446</v>
      </c>
      <c r="F360" t="s">
        <v>2447</v>
      </c>
    </row>
    <row r="361" spans="1:6">
      <c r="A361" s="17">
        <v>44979</v>
      </c>
      <c r="B361" t="s">
        <v>346</v>
      </c>
      <c r="C361" t="s">
        <v>2448</v>
      </c>
      <c r="D361" t="s">
        <v>2449</v>
      </c>
      <c r="E361" t="s">
        <v>2450</v>
      </c>
      <c r="F361" t="s">
        <v>2451</v>
      </c>
    </row>
    <row r="362" spans="1:6">
      <c r="A362" s="17">
        <v>44979</v>
      </c>
      <c r="B362" t="s">
        <v>271</v>
      </c>
      <c r="C362" t="s">
        <v>2452</v>
      </c>
      <c r="D362" t="s">
        <v>2453</v>
      </c>
      <c r="E362" t="s">
        <v>2454</v>
      </c>
      <c r="F362" t="s">
        <v>2455</v>
      </c>
    </row>
    <row r="363" spans="1:6">
      <c r="A363" s="17">
        <v>44979</v>
      </c>
      <c r="B363" t="s">
        <v>325</v>
      </c>
      <c r="C363" t="s">
        <v>2456</v>
      </c>
      <c r="D363" t="s">
        <v>2457</v>
      </c>
      <c r="E363" t="s">
        <v>2458</v>
      </c>
      <c r="F363" t="s">
        <v>2459</v>
      </c>
    </row>
    <row r="364" spans="1:6">
      <c r="A364" s="17">
        <v>44979</v>
      </c>
      <c r="B364" t="s">
        <v>183</v>
      </c>
      <c r="C364" t="s">
        <v>2460</v>
      </c>
      <c r="D364" t="s">
        <v>1092</v>
      </c>
    </row>
    <row r="365" spans="1:6">
      <c r="A365" s="17">
        <v>44979</v>
      </c>
      <c r="B365" t="s">
        <v>392</v>
      </c>
      <c r="C365" t="s">
        <v>1143</v>
      </c>
      <c r="D365" t="s">
        <v>2461</v>
      </c>
      <c r="E365" t="s">
        <v>2462</v>
      </c>
      <c r="F365" t="s">
        <v>2463</v>
      </c>
    </row>
    <row r="366" spans="1:6">
      <c r="A366" s="17">
        <v>44978</v>
      </c>
      <c r="B366" t="s">
        <v>1116</v>
      </c>
      <c r="D366" t="s">
        <v>1118</v>
      </c>
      <c r="E366" t="s">
        <v>1119</v>
      </c>
      <c r="F366" t="s">
        <v>1120</v>
      </c>
    </row>
    <row r="367" spans="1:6">
      <c r="A367" s="17">
        <v>44978</v>
      </c>
      <c r="B367" t="s">
        <v>2464</v>
      </c>
      <c r="C367" t="s">
        <v>2465</v>
      </c>
      <c r="D367" t="s">
        <v>2466</v>
      </c>
      <c r="E367" t="s">
        <v>2467</v>
      </c>
      <c r="F367" t="s">
        <v>2468</v>
      </c>
    </row>
    <row r="368" spans="1:6">
      <c r="A368" s="17">
        <v>44978</v>
      </c>
      <c r="B368" t="s">
        <v>2469</v>
      </c>
      <c r="C368" t="s">
        <v>2470</v>
      </c>
      <c r="D368" t="s">
        <v>2471</v>
      </c>
      <c r="E368" t="s">
        <v>2472</v>
      </c>
      <c r="F368" t="s">
        <v>2473</v>
      </c>
    </row>
    <row r="369" spans="1:6">
      <c r="A369" s="17">
        <v>44978</v>
      </c>
      <c r="B369" t="s">
        <v>2474</v>
      </c>
      <c r="C369" t="s">
        <v>2475</v>
      </c>
      <c r="D369" t="s">
        <v>2476</v>
      </c>
      <c r="E369" t="s">
        <v>2477</v>
      </c>
      <c r="F369" t="s">
        <v>2478</v>
      </c>
    </row>
    <row r="370" spans="1:6">
      <c r="A370" s="17">
        <v>44978</v>
      </c>
      <c r="B370" t="s">
        <v>2479</v>
      </c>
      <c r="C370" t="s">
        <v>2480</v>
      </c>
      <c r="D370" t="s">
        <v>2481</v>
      </c>
      <c r="E370" t="s">
        <v>2482</v>
      </c>
      <c r="F370" t="s">
        <v>2483</v>
      </c>
    </row>
    <row r="371" spans="1:6">
      <c r="A371" s="17">
        <v>44978</v>
      </c>
      <c r="B371" t="s">
        <v>2484</v>
      </c>
      <c r="C371" t="s">
        <v>2485</v>
      </c>
      <c r="D371" t="s">
        <v>2486</v>
      </c>
      <c r="E371" t="s">
        <v>2487</v>
      </c>
      <c r="F371" t="s">
        <v>2488</v>
      </c>
    </row>
    <row r="372" spans="1:6">
      <c r="A372" s="17">
        <v>44978</v>
      </c>
      <c r="B372" t="s">
        <v>390</v>
      </c>
      <c r="C372" t="s">
        <v>2489</v>
      </c>
      <c r="D372" t="s">
        <v>2490</v>
      </c>
      <c r="E372" t="s">
        <v>2491</v>
      </c>
      <c r="F372" t="s">
        <v>2492</v>
      </c>
    </row>
    <row r="373" spans="1:6">
      <c r="A373" s="17">
        <v>44978</v>
      </c>
      <c r="B373" t="s">
        <v>1475</v>
      </c>
      <c r="C373" t="s">
        <v>2493</v>
      </c>
      <c r="D373" t="s">
        <v>2494</v>
      </c>
      <c r="E373" t="s">
        <v>2495</v>
      </c>
      <c r="F373" t="s">
        <v>2496</v>
      </c>
    </row>
    <row r="374" spans="1:6">
      <c r="A374" s="17">
        <v>44978</v>
      </c>
      <c r="B374" t="s">
        <v>73</v>
      </c>
      <c r="C374" t="s">
        <v>2497</v>
      </c>
      <c r="D374" t="s">
        <v>2498</v>
      </c>
      <c r="E374" t="s">
        <v>2499</v>
      </c>
      <c r="F374" t="s">
        <v>2500</v>
      </c>
    </row>
    <row r="375" spans="1:6">
      <c r="A375" s="17">
        <v>44978</v>
      </c>
      <c r="B375" t="s">
        <v>1093</v>
      </c>
      <c r="C375" t="s">
        <v>2043</v>
      </c>
      <c r="D375" t="s">
        <v>2501</v>
      </c>
      <c r="E375" t="s">
        <v>2502</v>
      </c>
      <c r="F375" t="s">
        <v>2503</v>
      </c>
    </row>
    <row r="376" spans="1:6">
      <c r="A376" s="17">
        <v>44978</v>
      </c>
      <c r="B376" t="s">
        <v>130</v>
      </c>
      <c r="C376" t="s">
        <v>2504</v>
      </c>
      <c r="D376" t="s">
        <v>2505</v>
      </c>
      <c r="E376" t="s">
        <v>2506</v>
      </c>
      <c r="F376" t="s">
        <v>2507</v>
      </c>
    </row>
    <row r="377" spans="1:6">
      <c r="A377" s="17">
        <v>44978</v>
      </c>
      <c r="B377" t="s">
        <v>289</v>
      </c>
      <c r="C377" t="s">
        <v>1803</v>
      </c>
      <c r="D377" t="s">
        <v>2508</v>
      </c>
      <c r="E377" t="s">
        <v>2509</v>
      </c>
      <c r="F377" t="s">
        <v>2510</v>
      </c>
    </row>
    <row r="378" spans="1:6">
      <c r="A378" s="17">
        <v>44978</v>
      </c>
      <c r="B378" t="s">
        <v>195</v>
      </c>
      <c r="C378" t="s">
        <v>2511</v>
      </c>
      <c r="D378" t="s">
        <v>2512</v>
      </c>
      <c r="E378" t="s">
        <v>2513</v>
      </c>
      <c r="F378" t="s">
        <v>2514</v>
      </c>
    </row>
    <row r="379" spans="1:6">
      <c r="A379" s="17">
        <v>44978</v>
      </c>
      <c r="B379" t="s">
        <v>324</v>
      </c>
      <c r="C379" t="s">
        <v>2515</v>
      </c>
      <c r="D379" t="s">
        <v>2516</v>
      </c>
      <c r="E379" t="s">
        <v>2517</v>
      </c>
      <c r="F379" t="s">
        <v>2518</v>
      </c>
    </row>
    <row r="380" spans="1:6">
      <c r="A380" s="17">
        <v>44978</v>
      </c>
      <c r="B380" t="s">
        <v>407</v>
      </c>
      <c r="C380" t="s">
        <v>2519</v>
      </c>
      <c r="D380" t="s">
        <v>2520</v>
      </c>
      <c r="E380" t="s">
        <v>2521</v>
      </c>
      <c r="F380" t="s">
        <v>2522</v>
      </c>
    </row>
    <row r="381" spans="1:6">
      <c r="A381" s="17">
        <v>44978</v>
      </c>
      <c r="B381" t="s">
        <v>279</v>
      </c>
      <c r="C381" t="s">
        <v>1678</v>
      </c>
      <c r="D381" t="s">
        <v>2523</v>
      </c>
      <c r="E381" t="s">
        <v>2524</v>
      </c>
      <c r="F381" t="s">
        <v>2525</v>
      </c>
    </row>
    <row r="382" spans="1:6">
      <c r="A382" s="17">
        <v>44978</v>
      </c>
      <c r="B382" t="s">
        <v>276</v>
      </c>
      <c r="C382" t="s">
        <v>1629</v>
      </c>
      <c r="D382" t="s">
        <v>2526</v>
      </c>
      <c r="E382" t="s">
        <v>2527</v>
      </c>
      <c r="F382" t="s">
        <v>2528</v>
      </c>
    </row>
    <row r="383" spans="1:6">
      <c r="A383" s="17">
        <v>44978</v>
      </c>
      <c r="B383" t="s">
        <v>275</v>
      </c>
      <c r="C383" t="s">
        <v>2529</v>
      </c>
      <c r="D383" t="s">
        <v>2530</v>
      </c>
      <c r="E383" t="s">
        <v>2531</v>
      </c>
      <c r="F383" t="s">
        <v>2532</v>
      </c>
    </row>
    <row r="384" spans="1:6">
      <c r="A384" s="17">
        <v>44978</v>
      </c>
      <c r="B384" t="s">
        <v>282</v>
      </c>
      <c r="C384" t="s">
        <v>2533</v>
      </c>
      <c r="D384" t="s">
        <v>2534</v>
      </c>
      <c r="E384" t="s">
        <v>2535</v>
      </c>
      <c r="F384" t="s">
        <v>2536</v>
      </c>
    </row>
    <row r="385" spans="1:6">
      <c r="A385" s="17">
        <v>44978</v>
      </c>
      <c r="B385" t="s">
        <v>40</v>
      </c>
      <c r="C385" t="s">
        <v>2537</v>
      </c>
      <c r="D385" t="s">
        <v>2538</v>
      </c>
      <c r="E385" t="s">
        <v>2539</v>
      </c>
      <c r="F385" t="s">
        <v>2540</v>
      </c>
    </row>
    <row r="386" spans="1:6">
      <c r="A386" s="17">
        <v>44978</v>
      </c>
      <c r="B386" t="s">
        <v>108</v>
      </c>
      <c r="C386" t="s">
        <v>1560</v>
      </c>
      <c r="D386" t="s">
        <v>2541</v>
      </c>
      <c r="E386" t="s">
        <v>2542</v>
      </c>
      <c r="F386" t="s">
        <v>2543</v>
      </c>
    </row>
    <row r="387" spans="1:6">
      <c r="A387" s="17">
        <v>44978</v>
      </c>
      <c r="B387" t="s">
        <v>170</v>
      </c>
      <c r="C387" t="s">
        <v>1164</v>
      </c>
      <c r="D387" t="s">
        <v>2544</v>
      </c>
      <c r="E387" t="s">
        <v>2545</v>
      </c>
      <c r="F387" t="s">
        <v>2546</v>
      </c>
    </row>
    <row r="388" spans="1:6">
      <c r="A388" s="17">
        <v>44978</v>
      </c>
      <c r="B388" t="s">
        <v>264</v>
      </c>
      <c r="C388" t="s">
        <v>1448</v>
      </c>
      <c r="D388" t="s">
        <v>2547</v>
      </c>
      <c r="E388" t="s">
        <v>2548</v>
      </c>
      <c r="F388" t="s">
        <v>2549</v>
      </c>
    </row>
    <row r="389" spans="1:6">
      <c r="A389" s="17">
        <v>44978</v>
      </c>
      <c r="B389" t="s">
        <v>305</v>
      </c>
      <c r="C389" t="s">
        <v>2550</v>
      </c>
      <c r="D389" t="s">
        <v>2551</v>
      </c>
      <c r="E389" t="s">
        <v>1537</v>
      </c>
      <c r="F389" t="s">
        <v>2552</v>
      </c>
    </row>
    <row r="390" spans="1:6">
      <c r="A390" s="17">
        <v>44978</v>
      </c>
      <c r="B390" t="s">
        <v>301</v>
      </c>
      <c r="C390" t="s">
        <v>2553</v>
      </c>
      <c r="D390" t="s">
        <v>2554</v>
      </c>
      <c r="E390" t="s">
        <v>2555</v>
      </c>
      <c r="F390" t="s">
        <v>1223</v>
      </c>
    </row>
    <row r="391" spans="1:6">
      <c r="A391" s="17">
        <v>44978</v>
      </c>
      <c r="B391" t="s">
        <v>136</v>
      </c>
      <c r="C391" t="s">
        <v>1341</v>
      </c>
      <c r="D391" t="s">
        <v>2556</v>
      </c>
      <c r="E391" t="s">
        <v>2557</v>
      </c>
      <c r="F391" t="s">
        <v>2558</v>
      </c>
    </row>
    <row r="392" spans="1:6">
      <c r="A392" s="17">
        <v>44978</v>
      </c>
      <c r="B392" t="s">
        <v>134</v>
      </c>
      <c r="C392" t="s">
        <v>2559</v>
      </c>
      <c r="D392" t="s">
        <v>2560</v>
      </c>
      <c r="E392" t="s">
        <v>2561</v>
      </c>
      <c r="F392" t="s">
        <v>2562</v>
      </c>
    </row>
    <row r="393" spans="1:6">
      <c r="A393" s="17">
        <v>44978</v>
      </c>
      <c r="B393" t="s">
        <v>294</v>
      </c>
      <c r="C393" t="s">
        <v>2563</v>
      </c>
      <c r="D393" t="s">
        <v>2564</v>
      </c>
      <c r="E393" t="s">
        <v>2565</v>
      </c>
      <c r="F393" t="s">
        <v>2566</v>
      </c>
    </row>
    <row r="394" spans="1:6">
      <c r="A394" s="17">
        <v>44977</v>
      </c>
      <c r="B394" t="s">
        <v>1116</v>
      </c>
      <c r="D394" t="s">
        <v>1118</v>
      </c>
      <c r="E394" t="s">
        <v>1119</v>
      </c>
      <c r="F394" t="s">
        <v>1120</v>
      </c>
    </row>
    <row r="395" spans="1:6">
      <c r="A395" s="17">
        <v>44977</v>
      </c>
      <c r="B395" t="s">
        <v>2567</v>
      </c>
      <c r="C395" t="s">
        <v>2568</v>
      </c>
      <c r="D395" t="s">
        <v>2569</v>
      </c>
      <c r="E395" t="s">
        <v>2570</v>
      </c>
      <c r="F395" t="s">
        <v>2571</v>
      </c>
    </row>
    <row r="396" spans="1:6">
      <c r="A396" s="17">
        <v>44977</v>
      </c>
      <c r="B396" t="s">
        <v>148</v>
      </c>
      <c r="C396" t="s">
        <v>2572</v>
      </c>
      <c r="D396" t="s">
        <v>2573</v>
      </c>
      <c r="E396" t="s">
        <v>2574</v>
      </c>
      <c r="F396" t="s">
        <v>2575</v>
      </c>
    </row>
    <row r="397" spans="1:6">
      <c r="A397" s="17">
        <v>44977</v>
      </c>
      <c r="B397" t="s">
        <v>288</v>
      </c>
      <c r="C397" t="s">
        <v>2576</v>
      </c>
      <c r="D397" t="s">
        <v>2577</v>
      </c>
      <c r="E397" t="s">
        <v>1339</v>
      </c>
      <c r="F397" t="s">
        <v>2578</v>
      </c>
    </row>
    <row r="398" spans="1:6">
      <c r="A398" s="17">
        <v>44977</v>
      </c>
      <c r="B398" t="s">
        <v>339</v>
      </c>
      <c r="C398" t="s">
        <v>1192</v>
      </c>
      <c r="D398" t="s">
        <v>2579</v>
      </c>
      <c r="E398" t="s">
        <v>2580</v>
      </c>
      <c r="F398" t="s">
        <v>2581</v>
      </c>
    </row>
    <row r="399" spans="1:6">
      <c r="A399" s="17">
        <v>44977</v>
      </c>
      <c r="B399" t="s">
        <v>783</v>
      </c>
      <c r="C399" t="s">
        <v>1917</v>
      </c>
      <c r="D399" t="s">
        <v>2582</v>
      </c>
      <c r="E399" t="s">
        <v>2583</v>
      </c>
      <c r="F399" t="s">
        <v>2584</v>
      </c>
    </row>
    <row r="400" spans="1:6">
      <c r="A400" s="17">
        <v>44977</v>
      </c>
      <c r="B400" t="s">
        <v>50</v>
      </c>
      <c r="C400" t="s">
        <v>1689</v>
      </c>
      <c r="D400" t="s">
        <v>2585</v>
      </c>
      <c r="E400" t="s">
        <v>2586</v>
      </c>
      <c r="F400" t="s">
        <v>2587</v>
      </c>
    </row>
    <row r="401" spans="1:6">
      <c r="A401" s="17">
        <v>44977</v>
      </c>
      <c r="B401" t="s">
        <v>56</v>
      </c>
      <c r="C401" t="s">
        <v>1325</v>
      </c>
      <c r="D401" t="s">
        <v>2588</v>
      </c>
      <c r="E401" t="s">
        <v>2589</v>
      </c>
      <c r="F401" t="s">
        <v>2590</v>
      </c>
    </row>
    <row r="402" spans="1:6">
      <c r="A402" s="17">
        <v>44977</v>
      </c>
      <c r="B402" t="s">
        <v>52</v>
      </c>
      <c r="C402" t="s">
        <v>1305</v>
      </c>
      <c r="D402" t="s">
        <v>2591</v>
      </c>
      <c r="E402" t="s">
        <v>2592</v>
      </c>
      <c r="F402" t="s">
        <v>2593</v>
      </c>
    </row>
    <row r="403" spans="1:6">
      <c r="A403" s="17">
        <v>44977</v>
      </c>
      <c r="B403" t="s">
        <v>70</v>
      </c>
      <c r="C403" t="s">
        <v>2594</v>
      </c>
      <c r="D403" t="s">
        <v>2595</v>
      </c>
      <c r="E403" t="s">
        <v>2596</v>
      </c>
      <c r="F403" t="s">
        <v>2597</v>
      </c>
    </row>
    <row r="404" spans="1:6">
      <c r="A404" s="17">
        <v>44977</v>
      </c>
      <c r="B404" t="s">
        <v>87</v>
      </c>
      <c r="C404" t="s">
        <v>1713</v>
      </c>
      <c r="D404" t="s">
        <v>2598</v>
      </c>
      <c r="E404" t="s">
        <v>2599</v>
      </c>
      <c r="F404" t="s">
        <v>2600</v>
      </c>
    </row>
    <row r="405" spans="1:6">
      <c r="A405" s="17">
        <v>44977</v>
      </c>
      <c r="B405" t="s">
        <v>81</v>
      </c>
      <c r="C405" t="s">
        <v>1737</v>
      </c>
      <c r="D405" t="s">
        <v>2601</v>
      </c>
      <c r="E405" t="s">
        <v>2602</v>
      </c>
      <c r="F405" t="s">
        <v>2603</v>
      </c>
    </row>
    <row r="406" spans="1:6">
      <c r="A406" s="17">
        <v>44977</v>
      </c>
      <c r="B406" t="s">
        <v>150</v>
      </c>
      <c r="C406" t="s">
        <v>2604</v>
      </c>
      <c r="D406" t="s">
        <v>2605</v>
      </c>
      <c r="E406" t="s">
        <v>2606</v>
      </c>
      <c r="F406" t="s">
        <v>2607</v>
      </c>
    </row>
    <row r="407" spans="1:6">
      <c r="A407" s="17">
        <v>44977</v>
      </c>
      <c r="B407" t="s">
        <v>417</v>
      </c>
      <c r="C407" t="s">
        <v>1849</v>
      </c>
      <c r="D407" t="s">
        <v>2608</v>
      </c>
      <c r="E407" t="s">
        <v>2609</v>
      </c>
      <c r="F407" t="s">
        <v>2610</v>
      </c>
    </row>
    <row r="408" spans="1:6">
      <c r="A408" s="17">
        <v>44977</v>
      </c>
      <c r="B408" t="s">
        <v>233</v>
      </c>
      <c r="C408" t="s">
        <v>2069</v>
      </c>
      <c r="D408" t="s">
        <v>2611</v>
      </c>
      <c r="E408" t="s">
        <v>2612</v>
      </c>
      <c r="F408" t="s">
        <v>2613</v>
      </c>
    </row>
    <row r="409" spans="1:6">
      <c r="A409" s="17">
        <v>44977</v>
      </c>
      <c r="B409" t="s">
        <v>99</v>
      </c>
      <c r="C409" t="s">
        <v>2614</v>
      </c>
      <c r="D409" t="s">
        <v>2615</v>
      </c>
      <c r="E409" t="s">
        <v>2616</v>
      </c>
      <c r="F409" t="s">
        <v>2617</v>
      </c>
    </row>
    <row r="410" spans="1:6">
      <c r="A410" s="17">
        <v>44977</v>
      </c>
      <c r="B410" t="s">
        <v>156</v>
      </c>
      <c r="C410" t="s">
        <v>2618</v>
      </c>
      <c r="D410" t="s">
        <v>2619</v>
      </c>
      <c r="E410" t="s">
        <v>2620</v>
      </c>
      <c r="F410" t="s">
        <v>2621</v>
      </c>
    </row>
    <row r="411" spans="1:6">
      <c r="A411" s="17">
        <v>44977</v>
      </c>
      <c r="B411" t="s">
        <v>381</v>
      </c>
      <c r="C411" t="s">
        <v>2225</v>
      </c>
      <c r="D411" t="s">
        <v>2622</v>
      </c>
      <c r="E411" t="s">
        <v>2623</v>
      </c>
      <c r="F411" t="s">
        <v>2624</v>
      </c>
    </row>
    <row r="412" spans="1:6">
      <c r="A412" s="17">
        <v>44977</v>
      </c>
      <c r="B412" t="s">
        <v>82</v>
      </c>
      <c r="C412" t="s">
        <v>2229</v>
      </c>
      <c r="D412" t="s">
        <v>2625</v>
      </c>
      <c r="E412" t="s">
        <v>2626</v>
      </c>
      <c r="F412" t="s">
        <v>2627</v>
      </c>
    </row>
    <row r="413" spans="1:6">
      <c r="A413" s="17">
        <v>44977</v>
      </c>
      <c r="B413" t="s">
        <v>380</v>
      </c>
      <c r="C413" t="s">
        <v>1830</v>
      </c>
      <c r="D413" t="s">
        <v>2628</v>
      </c>
      <c r="E413" t="s">
        <v>2629</v>
      </c>
      <c r="F413" t="s">
        <v>2630</v>
      </c>
    </row>
    <row r="414" spans="1:6">
      <c r="A414" s="17">
        <v>44976</v>
      </c>
      <c r="B414" t="s">
        <v>1116</v>
      </c>
      <c r="D414" t="s">
        <v>1118</v>
      </c>
      <c r="E414" t="s">
        <v>1119</v>
      </c>
      <c r="F414" t="s">
        <v>1120</v>
      </c>
    </row>
    <row r="415" spans="1:6">
      <c r="A415" s="17">
        <v>44976</v>
      </c>
      <c r="B415" t="s">
        <v>227</v>
      </c>
      <c r="C415" t="s">
        <v>2631</v>
      </c>
      <c r="D415" t="s">
        <v>2632</v>
      </c>
      <c r="E415" t="s">
        <v>2633</v>
      </c>
      <c r="F415" t="s">
        <v>2634</v>
      </c>
    </row>
    <row r="416" spans="1:6">
      <c r="A416" s="17">
        <v>44976</v>
      </c>
      <c r="B416" t="s">
        <v>268</v>
      </c>
      <c r="C416" t="s">
        <v>2635</v>
      </c>
      <c r="D416" t="s">
        <v>2636</v>
      </c>
      <c r="E416" t="s">
        <v>1479</v>
      </c>
      <c r="F416" t="s">
        <v>2078</v>
      </c>
    </row>
    <row r="417" spans="1:6">
      <c r="A417" s="17">
        <v>44976</v>
      </c>
      <c r="B417" t="s">
        <v>104</v>
      </c>
      <c r="C417" t="s">
        <v>2637</v>
      </c>
      <c r="D417" t="s">
        <v>2638</v>
      </c>
      <c r="E417" t="s">
        <v>2439</v>
      </c>
      <c r="F417" t="s">
        <v>2639</v>
      </c>
    </row>
    <row r="418" spans="1:6">
      <c r="A418" s="17">
        <v>44976</v>
      </c>
      <c r="B418" t="s">
        <v>228</v>
      </c>
      <c r="C418" t="s">
        <v>2286</v>
      </c>
      <c r="D418" t="s">
        <v>2640</v>
      </c>
      <c r="E418" t="s">
        <v>2641</v>
      </c>
      <c r="F418" t="s">
        <v>2642</v>
      </c>
    </row>
    <row r="419" spans="1:6">
      <c r="A419" s="17">
        <v>44976</v>
      </c>
      <c r="B419" t="s">
        <v>334</v>
      </c>
      <c r="C419" t="s">
        <v>1172</v>
      </c>
      <c r="D419" t="s">
        <v>2643</v>
      </c>
      <c r="E419" t="s">
        <v>2644</v>
      </c>
      <c r="F419" t="s">
        <v>2645</v>
      </c>
    </row>
    <row r="420" spans="1:6">
      <c r="A420" s="17">
        <v>44976</v>
      </c>
      <c r="B420" t="s">
        <v>177</v>
      </c>
      <c r="C420" t="s">
        <v>2646</v>
      </c>
      <c r="D420" t="s">
        <v>2647</v>
      </c>
      <c r="E420" t="s">
        <v>2648</v>
      </c>
      <c r="F420" t="s">
        <v>2649</v>
      </c>
    </row>
    <row r="421" spans="1:6">
      <c r="A421" s="17">
        <v>44976</v>
      </c>
      <c r="B421" t="s">
        <v>62</v>
      </c>
      <c r="C421" t="s">
        <v>2409</v>
      </c>
      <c r="D421" t="s">
        <v>2650</v>
      </c>
      <c r="E421" t="s">
        <v>2651</v>
      </c>
      <c r="F421" t="s">
        <v>2652</v>
      </c>
    </row>
    <row r="422" spans="1:6">
      <c r="A422" s="17">
        <v>44976</v>
      </c>
      <c r="B422" t="s">
        <v>420</v>
      </c>
      <c r="C422" t="s">
        <v>2653</v>
      </c>
      <c r="D422" t="s">
        <v>2654</v>
      </c>
      <c r="E422" t="s">
        <v>2655</v>
      </c>
      <c r="F422" t="s">
        <v>2656</v>
      </c>
    </row>
    <row r="423" spans="1:6">
      <c r="A423" s="17">
        <v>44976</v>
      </c>
      <c r="B423" t="s">
        <v>246</v>
      </c>
      <c r="C423" t="s">
        <v>1420</v>
      </c>
      <c r="D423" t="s">
        <v>2657</v>
      </c>
      <c r="E423" t="s">
        <v>2658</v>
      </c>
      <c r="F423" t="s">
        <v>2659</v>
      </c>
    </row>
    <row r="424" spans="1:6">
      <c r="A424" s="17">
        <v>44976</v>
      </c>
      <c r="B424" t="s">
        <v>247</v>
      </c>
      <c r="C424" t="s">
        <v>1978</v>
      </c>
      <c r="D424" t="s">
        <v>2660</v>
      </c>
      <c r="E424" t="s">
        <v>2661</v>
      </c>
      <c r="F424" t="s">
        <v>2662</v>
      </c>
    </row>
    <row r="425" spans="1:6">
      <c r="A425" s="17">
        <v>44976</v>
      </c>
      <c r="B425" t="s">
        <v>243</v>
      </c>
      <c r="C425" t="s">
        <v>2663</v>
      </c>
      <c r="D425" t="s">
        <v>2664</v>
      </c>
      <c r="E425" t="s">
        <v>2665</v>
      </c>
      <c r="F425" t="s">
        <v>2666</v>
      </c>
    </row>
    <row r="426" spans="1:6">
      <c r="A426" s="17">
        <v>44976</v>
      </c>
      <c r="B426" t="s">
        <v>245</v>
      </c>
      <c r="C426" t="s">
        <v>2667</v>
      </c>
      <c r="D426" t="s">
        <v>2668</v>
      </c>
      <c r="E426" t="s">
        <v>2669</v>
      </c>
      <c r="F426" t="s">
        <v>2670</v>
      </c>
    </row>
    <row r="427" spans="1:6">
      <c r="A427" s="17">
        <v>44976</v>
      </c>
      <c r="B427" t="s">
        <v>319</v>
      </c>
      <c r="C427" t="s">
        <v>1384</v>
      </c>
      <c r="D427" t="s">
        <v>2671</v>
      </c>
      <c r="E427" t="s">
        <v>2672</v>
      </c>
      <c r="F427" t="s">
        <v>2673</v>
      </c>
    </row>
    <row r="428" spans="1:6">
      <c r="A428" s="17">
        <v>44976</v>
      </c>
      <c r="B428" t="s">
        <v>173</v>
      </c>
      <c r="C428" t="s">
        <v>2674</v>
      </c>
      <c r="D428" t="s">
        <v>2675</v>
      </c>
      <c r="E428" t="s">
        <v>2676</v>
      </c>
      <c r="F428" t="s">
        <v>2677</v>
      </c>
    </row>
    <row r="429" spans="1:6">
      <c r="A429" s="17">
        <v>44976</v>
      </c>
      <c r="B429" t="s">
        <v>303</v>
      </c>
      <c r="C429" t="s">
        <v>2678</v>
      </c>
      <c r="D429" t="s">
        <v>2679</v>
      </c>
      <c r="E429" t="s">
        <v>2680</v>
      </c>
      <c r="F429" t="s">
        <v>2681</v>
      </c>
    </row>
    <row r="430" spans="1:6">
      <c r="A430" s="17">
        <v>44976</v>
      </c>
      <c r="B430" t="s">
        <v>264</v>
      </c>
      <c r="C430" t="s">
        <v>2682</v>
      </c>
      <c r="D430" t="s">
        <v>2683</v>
      </c>
      <c r="E430" t="s">
        <v>2684</v>
      </c>
      <c r="F430" t="s">
        <v>2685</v>
      </c>
    </row>
    <row r="431" spans="1:6">
      <c r="A431" s="17">
        <v>44976</v>
      </c>
      <c r="B431" t="s">
        <v>157</v>
      </c>
      <c r="C431" t="s">
        <v>1408</v>
      </c>
      <c r="D431" t="s">
        <v>2686</v>
      </c>
      <c r="E431" t="s">
        <v>2687</v>
      </c>
      <c r="F431" t="s">
        <v>2688</v>
      </c>
    </row>
    <row r="432" spans="1:6">
      <c r="A432" s="17">
        <v>44976</v>
      </c>
      <c r="B432" t="s">
        <v>267</v>
      </c>
      <c r="C432" t="s">
        <v>1126</v>
      </c>
      <c r="D432" t="s">
        <v>2689</v>
      </c>
      <c r="E432" t="s">
        <v>2690</v>
      </c>
      <c r="F432" t="s">
        <v>2691</v>
      </c>
    </row>
    <row r="433" spans="1:6">
      <c r="A433" s="17">
        <v>44976</v>
      </c>
      <c r="B433" t="s">
        <v>144</v>
      </c>
      <c r="C433" t="s">
        <v>2692</v>
      </c>
      <c r="D433" t="s">
        <v>2693</v>
      </c>
      <c r="E433" t="s">
        <v>2694</v>
      </c>
      <c r="F433" t="s">
        <v>2695</v>
      </c>
    </row>
    <row r="434" spans="1:6">
      <c r="A434" s="17">
        <v>44976</v>
      </c>
      <c r="B434" t="s">
        <v>61</v>
      </c>
      <c r="C434" t="s">
        <v>2416</v>
      </c>
      <c r="D434" t="s">
        <v>2696</v>
      </c>
      <c r="E434" t="s">
        <v>2697</v>
      </c>
      <c r="F434" t="s">
        <v>2698</v>
      </c>
    </row>
    <row r="435" spans="1:6">
      <c r="A435" s="17">
        <v>44976</v>
      </c>
      <c r="B435" t="s">
        <v>192</v>
      </c>
      <c r="C435" t="s">
        <v>2699</v>
      </c>
      <c r="D435" t="s">
        <v>2700</v>
      </c>
      <c r="E435" t="s">
        <v>2701</v>
      </c>
      <c r="F435" t="s">
        <v>2427</v>
      </c>
    </row>
    <row r="436" spans="1:6">
      <c r="A436" s="17">
        <v>44976</v>
      </c>
      <c r="B436" t="s">
        <v>225</v>
      </c>
      <c r="C436" t="s">
        <v>1272</v>
      </c>
      <c r="D436" t="s">
        <v>2702</v>
      </c>
      <c r="E436" t="s">
        <v>2703</v>
      </c>
      <c r="F436" t="s">
        <v>2704</v>
      </c>
    </row>
    <row r="437" spans="1:6">
      <c r="A437" s="17">
        <v>44976</v>
      </c>
      <c r="B437" t="s">
        <v>22</v>
      </c>
      <c r="C437" t="s">
        <v>2362</v>
      </c>
      <c r="D437" t="s">
        <v>2705</v>
      </c>
      <c r="E437" t="s">
        <v>2706</v>
      </c>
      <c r="F437" t="s">
        <v>2707</v>
      </c>
    </row>
    <row r="438" spans="1:6">
      <c r="A438" s="17">
        <v>44976</v>
      </c>
      <c r="B438" t="s">
        <v>346</v>
      </c>
      <c r="C438" t="s">
        <v>2708</v>
      </c>
      <c r="D438" t="s">
        <v>2709</v>
      </c>
      <c r="E438" t="s">
        <v>2710</v>
      </c>
      <c r="F438" t="s">
        <v>2711</v>
      </c>
    </row>
    <row r="439" spans="1:6">
      <c r="A439" s="17">
        <v>44976</v>
      </c>
      <c r="B439" t="s">
        <v>217</v>
      </c>
      <c r="C439" t="s">
        <v>2712</v>
      </c>
      <c r="D439" t="s">
        <v>2713</v>
      </c>
      <c r="E439" t="s">
        <v>2714</v>
      </c>
      <c r="F439" t="s">
        <v>2715</v>
      </c>
    </row>
    <row r="440" spans="1:6">
      <c r="A440" s="17">
        <v>44976</v>
      </c>
      <c r="B440" t="s">
        <v>133</v>
      </c>
      <c r="C440" t="s">
        <v>1143</v>
      </c>
      <c r="D440" t="s">
        <v>2716</v>
      </c>
      <c r="E440" t="s">
        <v>2717</v>
      </c>
      <c r="F440" t="s">
        <v>2718</v>
      </c>
    </row>
    <row r="441" spans="1:6">
      <c r="A441" s="17">
        <v>44975</v>
      </c>
      <c r="B441" t="s">
        <v>1116</v>
      </c>
      <c r="D441" t="s">
        <v>1118</v>
      </c>
      <c r="E441" t="s">
        <v>1119</v>
      </c>
      <c r="F441" t="s">
        <v>1120</v>
      </c>
    </row>
    <row r="442" spans="1:6">
      <c r="A442" s="17">
        <v>44975</v>
      </c>
      <c r="B442" t="s">
        <v>301</v>
      </c>
      <c r="C442" t="s">
        <v>2719</v>
      </c>
      <c r="D442" t="s">
        <v>2720</v>
      </c>
      <c r="E442" t="s">
        <v>2721</v>
      </c>
      <c r="F442" t="s">
        <v>2722</v>
      </c>
    </row>
    <row r="443" spans="1:6">
      <c r="A443" s="17">
        <v>44975</v>
      </c>
      <c r="B443" t="s">
        <v>256</v>
      </c>
      <c r="C443" t="s">
        <v>2723</v>
      </c>
      <c r="D443" t="s">
        <v>2724</v>
      </c>
      <c r="E443" t="s">
        <v>2725</v>
      </c>
      <c r="F443" t="s">
        <v>2726</v>
      </c>
    </row>
    <row r="444" spans="1:6">
      <c r="A444" s="17">
        <v>44975</v>
      </c>
      <c r="B444" t="s">
        <v>2469</v>
      </c>
      <c r="C444" t="s">
        <v>2727</v>
      </c>
      <c r="D444" t="s">
        <v>2728</v>
      </c>
      <c r="E444" t="s">
        <v>1123</v>
      </c>
      <c r="F444" t="s">
        <v>2729</v>
      </c>
    </row>
    <row r="445" spans="1:6">
      <c r="A445" s="17">
        <v>44975</v>
      </c>
      <c r="B445" t="s">
        <v>48</v>
      </c>
      <c r="C445" t="s">
        <v>2730</v>
      </c>
      <c r="D445" t="s">
        <v>2731</v>
      </c>
      <c r="E445" t="s">
        <v>2732</v>
      </c>
      <c r="F445" t="s">
        <v>2733</v>
      </c>
    </row>
    <row r="446" spans="1:6">
      <c r="A446" s="17">
        <v>44975</v>
      </c>
      <c r="B446" t="s">
        <v>265</v>
      </c>
      <c r="C446" t="s">
        <v>2734</v>
      </c>
      <c r="D446" t="s">
        <v>2735</v>
      </c>
      <c r="E446" t="s">
        <v>2736</v>
      </c>
      <c r="F446" t="s">
        <v>2737</v>
      </c>
    </row>
    <row r="447" spans="1:6">
      <c r="A447" s="17">
        <v>44975</v>
      </c>
      <c r="B447" t="s">
        <v>260</v>
      </c>
      <c r="C447" t="s">
        <v>2738</v>
      </c>
      <c r="D447" t="s">
        <v>2739</v>
      </c>
      <c r="E447" t="s">
        <v>2740</v>
      </c>
      <c r="F447" t="s">
        <v>2741</v>
      </c>
    </row>
    <row r="448" spans="1:6">
      <c r="A448" s="17">
        <v>44975</v>
      </c>
      <c r="B448" t="s">
        <v>2742</v>
      </c>
      <c r="C448" t="s">
        <v>1717</v>
      </c>
      <c r="D448" t="s">
        <v>2743</v>
      </c>
      <c r="E448" t="s">
        <v>2744</v>
      </c>
      <c r="F448" t="s">
        <v>2745</v>
      </c>
    </row>
    <row r="449" spans="1:6">
      <c r="A449" s="17">
        <v>44975</v>
      </c>
      <c r="B449" t="s">
        <v>2746</v>
      </c>
      <c r="C449" t="s">
        <v>2747</v>
      </c>
      <c r="D449" t="s">
        <v>2748</v>
      </c>
      <c r="E449" t="s">
        <v>2749</v>
      </c>
      <c r="F449" t="s">
        <v>2750</v>
      </c>
    </row>
    <row r="450" spans="1:6">
      <c r="A450" s="17">
        <v>44975</v>
      </c>
      <c r="B450" t="s">
        <v>2751</v>
      </c>
      <c r="C450" t="s">
        <v>1964</v>
      </c>
      <c r="D450" t="s">
        <v>2752</v>
      </c>
      <c r="E450" t="s">
        <v>2753</v>
      </c>
      <c r="F450" t="s">
        <v>2754</v>
      </c>
    </row>
    <row r="451" spans="1:6">
      <c r="A451" s="17">
        <v>44975</v>
      </c>
      <c r="B451" t="s">
        <v>269</v>
      </c>
      <c r="C451" t="s">
        <v>2755</v>
      </c>
      <c r="D451" t="s">
        <v>2756</v>
      </c>
      <c r="E451" t="s">
        <v>1141</v>
      </c>
      <c r="F451" t="s">
        <v>2757</v>
      </c>
    </row>
    <row r="452" spans="1:6">
      <c r="A452" s="17">
        <v>44975</v>
      </c>
      <c r="B452" t="s">
        <v>311</v>
      </c>
      <c r="C452" t="s">
        <v>2758</v>
      </c>
      <c r="D452" t="s">
        <v>2759</v>
      </c>
      <c r="E452" t="s">
        <v>2760</v>
      </c>
      <c r="F452" t="s">
        <v>2761</v>
      </c>
    </row>
    <row r="453" spans="1:6">
      <c r="A453" s="17">
        <v>44975</v>
      </c>
      <c r="B453" t="s">
        <v>266</v>
      </c>
      <c r="C453" t="s">
        <v>2489</v>
      </c>
      <c r="D453" t="s">
        <v>2762</v>
      </c>
      <c r="E453" t="s">
        <v>2763</v>
      </c>
      <c r="F453" t="s">
        <v>2764</v>
      </c>
    </row>
    <row r="454" spans="1:6">
      <c r="A454" s="17">
        <v>44975</v>
      </c>
      <c r="B454" t="s">
        <v>186</v>
      </c>
      <c r="C454" t="s">
        <v>2765</v>
      </c>
      <c r="D454" t="s">
        <v>2766</v>
      </c>
      <c r="E454" t="s">
        <v>1506</v>
      </c>
      <c r="F454" t="s">
        <v>2767</v>
      </c>
    </row>
    <row r="455" spans="1:6">
      <c r="A455" s="17">
        <v>44975</v>
      </c>
      <c r="B455" t="s">
        <v>2768</v>
      </c>
      <c r="C455" t="s">
        <v>1516</v>
      </c>
      <c r="D455" t="s">
        <v>2769</v>
      </c>
      <c r="E455" t="s">
        <v>2770</v>
      </c>
      <c r="F455" t="s">
        <v>2771</v>
      </c>
    </row>
    <row r="456" spans="1:6">
      <c r="A456" s="17">
        <v>44975</v>
      </c>
      <c r="B456" t="s">
        <v>46</v>
      </c>
      <c r="C456" t="s">
        <v>2772</v>
      </c>
      <c r="D456" t="s">
        <v>2773</v>
      </c>
      <c r="E456" t="s">
        <v>1518</v>
      </c>
      <c r="F456" t="s">
        <v>2774</v>
      </c>
    </row>
    <row r="457" spans="1:6">
      <c r="A457" s="17">
        <v>44975</v>
      </c>
      <c r="B457" t="s">
        <v>288</v>
      </c>
      <c r="C457" t="s">
        <v>2775</v>
      </c>
      <c r="D457" t="s">
        <v>2776</v>
      </c>
      <c r="E457" t="s">
        <v>2777</v>
      </c>
      <c r="F457" t="s">
        <v>2778</v>
      </c>
    </row>
    <row r="458" spans="1:6">
      <c r="A458" s="17">
        <v>44975</v>
      </c>
      <c r="B458" t="s">
        <v>390</v>
      </c>
      <c r="C458" t="s">
        <v>2779</v>
      </c>
      <c r="D458" t="s">
        <v>2780</v>
      </c>
      <c r="E458" t="s">
        <v>2781</v>
      </c>
      <c r="F458" t="s">
        <v>2782</v>
      </c>
    </row>
    <row r="459" spans="1:6">
      <c r="A459" s="17">
        <v>44975</v>
      </c>
      <c r="B459" t="s">
        <v>305</v>
      </c>
      <c r="C459" t="s">
        <v>2576</v>
      </c>
      <c r="D459" t="s">
        <v>2783</v>
      </c>
      <c r="E459" t="s">
        <v>2784</v>
      </c>
      <c r="F459" t="s">
        <v>2785</v>
      </c>
    </row>
    <row r="460" spans="1:6">
      <c r="A460" s="17">
        <v>44975</v>
      </c>
      <c r="B460" t="s">
        <v>340</v>
      </c>
      <c r="C460" t="s">
        <v>1301</v>
      </c>
      <c r="D460" t="s">
        <v>2786</v>
      </c>
      <c r="E460" t="s">
        <v>2787</v>
      </c>
      <c r="F460" t="s">
        <v>2788</v>
      </c>
    </row>
    <row r="461" spans="1:6">
      <c r="A461" s="17">
        <v>44975</v>
      </c>
      <c r="B461" t="s">
        <v>391</v>
      </c>
      <c r="C461" t="s">
        <v>2448</v>
      </c>
      <c r="D461" t="s">
        <v>2789</v>
      </c>
      <c r="E461" t="s">
        <v>2790</v>
      </c>
      <c r="F461" t="s">
        <v>2791</v>
      </c>
    </row>
    <row r="462" spans="1:6">
      <c r="A462" s="17">
        <v>44975</v>
      </c>
      <c r="B462" t="s">
        <v>77</v>
      </c>
      <c r="C462" t="s">
        <v>2356</v>
      </c>
      <c r="D462" t="s">
        <v>2792</v>
      </c>
      <c r="E462" t="s">
        <v>2793</v>
      </c>
      <c r="F462" t="s">
        <v>2794</v>
      </c>
    </row>
    <row r="463" spans="1:6">
      <c r="A463" s="17">
        <v>44975</v>
      </c>
      <c r="B463" t="s">
        <v>361</v>
      </c>
      <c r="C463" t="s">
        <v>2795</v>
      </c>
      <c r="D463" t="s">
        <v>2796</v>
      </c>
      <c r="E463" t="s">
        <v>2797</v>
      </c>
      <c r="F463" t="s">
        <v>2798</v>
      </c>
    </row>
    <row r="464" spans="1:6">
      <c r="A464" s="17">
        <v>44975</v>
      </c>
      <c r="B464" t="s">
        <v>318</v>
      </c>
      <c r="C464" t="s">
        <v>2329</v>
      </c>
      <c r="D464" t="s">
        <v>2799</v>
      </c>
      <c r="E464" t="s">
        <v>2800</v>
      </c>
      <c r="F464" t="s">
        <v>2801</v>
      </c>
    </row>
    <row r="465" spans="1:6">
      <c r="A465" s="17">
        <v>44975</v>
      </c>
      <c r="B465" t="s">
        <v>314</v>
      </c>
      <c r="C465" t="s">
        <v>1553</v>
      </c>
      <c r="D465" t="s">
        <v>2802</v>
      </c>
      <c r="E465" t="s">
        <v>2803</v>
      </c>
      <c r="F465" t="s">
        <v>2804</v>
      </c>
    </row>
    <row r="466" spans="1:6">
      <c r="A466" s="17">
        <v>44975</v>
      </c>
      <c r="B466" t="s">
        <v>312</v>
      </c>
      <c r="C466" t="s">
        <v>1204</v>
      </c>
      <c r="D466" t="s">
        <v>2805</v>
      </c>
      <c r="E466" t="s">
        <v>2806</v>
      </c>
      <c r="F466" t="s">
        <v>2807</v>
      </c>
    </row>
    <row r="467" spans="1:6">
      <c r="A467" s="17">
        <v>44975</v>
      </c>
      <c r="B467" t="s">
        <v>239</v>
      </c>
      <c r="C467" t="s">
        <v>1784</v>
      </c>
      <c r="D467" t="s">
        <v>2808</v>
      </c>
      <c r="E467" t="s">
        <v>2809</v>
      </c>
      <c r="F467" t="s">
        <v>2810</v>
      </c>
    </row>
    <row r="468" spans="1:6">
      <c r="A468" s="17">
        <v>44975</v>
      </c>
      <c r="B468" t="s">
        <v>39</v>
      </c>
      <c r="C468" t="s">
        <v>2321</v>
      </c>
      <c r="D468" t="s">
        <v>2811</v>
      </c>
      <c r="E468" t="s">
        <v>2812</v>
      </c>
      <c r="F468" t="s">
        <v>2813</v>
      </c>
    </row>
    <row r="469" spans="1:6">
      <c r="A469" s="17">
        <v>44975</v>
      </c>
      <c r="B469" t="s">
        <v>140</v>
      </c>
      <c r="C469" t="s">
        <v>2370</v>
      </c>
      <c r="D469" t="s">
        <v>2814</v>
      </c>
      <c r="E469" t="s">
        <v>2815</v>
      </c>
      <c r="F469" t="s">
        <v>2816</v>
      </c>
    </row>
    <row r="470" spans="1:6">
      <c r="A470" s="17">
        <v>44975</v>
      </c>
      <c r="B470" t="s">
        <v>258</v>
      </c>
      <c r="C470" t="s">
        <v>2817</v>
      </c>
      <c r="D470" t="s">
        <v>2818</v>
      </c>
      <c r="E470" t="s">
        <v>2819</v>
      </c>
      <c r="F470" t="s">
        <v>2820</v>
      </c>
    </row>
    <row r="471" spans="1:6">
      <c r="A471" s="17">
        <v>44975</v>
      </c>
      <c r="B471" t="s">
        <v>261</v>
      </c>
      <c r="C471" t="s">
        <v>1568</v>
      </c>
      <c r="D471" t="s">
        <v>2821</v>
      </c>
      <c r="E471" t="s">
        <v>2822</v>
      </c>
      <c r="F471" t="s">
        <v>2823</v>
      </c>
    </row>
    <row r="472" spans="1:6">
      <c r="A472" s="17">
        <v>44975</v>
      </c>
      <c r="B472" t="s">
        <v>350</v>
      </c>
      <c r="C472" t="s">
        <v>1564</v>
      </c>
      <c r="D472" t="s">
        <v>2824</v>
      </c>
      <c r="E472" t="s">
        <v>2825</v>
      </c>
      <c r="F472" t="s">
        <v>2826</v>
      </c>
    </row>
    <row r="473" spans="1:6">
      <c r="A473" s="17">
        <v>44975</v>
      </c>
      <c r="B473" t="s">
        <v>31</v>
      </c>
      <c r="C473" t="s">
        <v>2827</v>
      </c>
      <c r="D473" t="s">
        <v>2828</v>
      </c>
      <c r="E473" t="s">
        <v>2829</v>
      </c>
      <c r="F473" t="s">
        <v>2830</v>
      </c>
    </row>
    <row r="474" spans="1:6">
      <c r="A474" s="17">
        <v>44975</v>
      </c>
      <c r="B474" t="s">
        <v>423</v>
      </c>
      <c r="C474" t="s">
        <v>1587</v>
      </c>
      <c r="D474" t="s">
        <v>2831</v>
      </c>
      <c r="E474" t="s">
        <v>2832</v>
      </c>
      <c r="F474" t="s">
        <v>2833</v>
      </c>
    </row>
    <row r="475" spans="1:6">
      <c r="A475" s="17">
        <v>44975</v>
      </c>
      <c r="B475" t="s">
        <v>307</v>
      </c>
      <c r="C475" t="s">
        <v>2834</v>
      </c>
      <c r="D475" t="s">
        <v>2835</v>
      </c>
      <c r="E475" t="s">
        <v>2836</v>
      </c>
      <c r="F475" t="s">
        <v>2837</v>
      </c>
    </row>
    <row r="476" spans="1:6">
      <c r="A476" s="17">
        <v>44975</v>
      </c>
      <c r="B476" t="s">
        <v>154</v>
      </c>
      <c r="C476" t="s">
        <v>2314</v>
      </c>
      <c r="D476" t="s">
        <v>2838</v>
      </c>
      <c r="E476" t="s">
        <v>2839</v>
      </c>
      <c r="F476" t="s">
        <v>2840</v>
      </c>
    </row>
    <row r="477" spans="1:6">
      <c r="A477" s="17">
        <v>44975</v>
      </c>
      <c r="B477" t="s">
        <v>158</v>
      </c>
      <c r="C477" t="s">
        <v>1412</v>
      </c>
      <c r="D477" t="s">
        <v>2841</v>
      </c>
      <c r="E477" t="s">
        <v>2842</v>
      </c>
      <c r="F477" t="s">
        <v>2843</v>
      </c>
    </row>
    <row r="478" spans="1:6">
      <c r="A478" s="17">
        <v>44975</v>
      </c>
      <c r="B478" t="s">
        <v>383</v>
      </c>
      <c r="C478" t="s">
        <v>1212</v>
      </c>
      <c r="D478" t="s">
        <v>2844</v>
      </c>
      <c r="E478" t="s">
        <v>2845</v>
      </c>
      <c r="F478" t="s">
        <v>2846</v>
      </c>
    </row>
    <row r="479" spans="1:6">
      <c r="A479" s="17">
        <v>44975</v>
      </c>
      <c r="B479" t="s">
        <v>194</v>
      </c>
      <c r="C479" t="s">
        <v>2553</v>
      </c>
      <c r="D479" t="s">
        <v>2847</v>
      </c>
      <c r="E479" t="s">
        <v>2848</v>
      </c>
      <c r="F479" t="s">
        <v>2849</v>
      </c>
    </row>
    <row r="480" spans="1:6">
      <c r="A480" s="17">
        <v>44975</v>
      </c>
      <c r="B480" t="s">
        <v>321</v>
      </c>
      <c r="C480" t="s">
        <v>2333</v>
      </c>
      <c r="D480" t="s">
        <v>2850</v>
      </c>
      <c r="E480" t="s">
        <v>2851</v>
      </c>
      <c r="F480" t="s">
        <v>2852</v>
      </c>
    </row>
    <row r="481" spans="1:6">
      <c r="A481" s="17">
        <v>44975</v>
      </c>
      <c r="B481" t="s">
        <v>297</v>
      </c>
      <c r="C481" t="s">
        <v>2853</v>
      </c>
      <c r="D481" t="s">
        <v>2854</v>
      </c>
      <c r="E481" t="s">
        <v>2855</v>
      </c>
      <c r="F481" t="s">
        <v>2856</v>
      </c>
    </row>
    <row r="482" spans="1:6">
      <c r="A482" s="17">
        <v>44975</v>
      </c>
      <c r="B482" t="s">
        <v>139</v>
      </c>
      <c r="C482" t="s">
        <v>1625</v>
      </c>
      <c r="D482" t="s">
        <v>2857</v>
      </c>
      <c r="E482" t="s">
        <v>2858</v>
      </c>
      <c r="F482" t="s">
        <v>2859</v>
      </c>
    </row>
    <row r="483" spans="1:6">
      <c r="A483" s="17">
        <v>44975</v>
      </c>
      <c r="B483" t="s">
        <v>280</v>
      </c>
      <c r="C483" t="s">
        <v>1232</v>
      </c>
      <c r="D483" t="s">
        <v>2860</v>
      </c>
      <c r="E483" t="s">
        <v>2861</v>
      </c>
      <c r="F483" t="s">
        <v>2862</v>
      </c>
    </row>
    <row r="484" spans="1:6">
      <c r="A484" s="17">
        <v>44975</v>
      </c>
      <c r="B484" t="s">
        <v>235</v>
      </c>
      <c r="C484" t="s">
        <v>2100</v>
      </c>
      <c r="D484" t="s">
        <v>2863</v>
      </c>
      <c r="E484" t="s">
        <v>2864</v>
      </c>
      <c r="F484" t="s">
        <v>2865</v>
      </c>
    </row>
    <row r="485" spans="1:6">
      <c r="A485" s="17">
        <v>44975</v>
      </c>
      <c r="B485" t="s">
        <v>112</v>
      </c>
      <c r="C485" t="s">
        <v>1152</v>
      </c>
      <c r="D485" t="s">
        <v>2866</v>
      </c>
      <c r="E485" t="s">
        <v>2867</v>
      </c>
      <c r="F485" t="s">
        <v>2868</v>
      </c>
    </row>
    <row r="486" spans="1:6">
      <c r="A486" s="17">
        <v>44975</v>
      </c>
      <c r="B486" t="s">
        <v>168</v>
      </c>
      <c r="C486" t="s">
        <v>2869</v>
      </c>
      <c r="D486" t="s">
        <v>2870</v>
      </c>
      <c r="E486" t="s">
        <v>2871</v>
      </c>
      <c r="F486" t="s">
        <v>2872</v>
      </c>
    </row>
    <row r="487" spans="1:6">
      <c r="A487" s="17">
        <v>44975</v>
      </c>
      <c r="B487" t="s">
        <v>79</v>
      </c>
      <c r="C487" t="s">
        <v>2873</v>
      </c>
      <c r="D487" t="s">
        <v>2874</v>
      </c>
      <c r="E487" t="s">
        <v>2875</v>
      </c>
      <c r="F487" t="s">
        <v>2876</v>
      </c>
    </row>
    <row r="488" spans="1:6">
      <c r="A488" s="17">
        <v>44975</v>
      </c>
      <c r="B488" t="s">
        <v>363</v>
      </c>
      <c r="C488" t="s">
        <v>1184</v>
      </c>
      <c r="D488" t="s">
        <v>2877</v>
      </c>
      <c r="E488" t="s">
        <v>2878</v>
      </c>
      <c r="F488" t="s">
        <v>2879</v>
      </c>
    </row>
    <row r="489" spans="1:6">
      <c r="A489" s="17">
        <v>44975</v>
      </c>
      <c r="B489" t="s">
        <v>325</v>
      </c>
      <c r="C489" t="s">
        <v>1224</v>
      </c>
      <c r="D489" t="s">
        <v>2880</v>
      </c>
      <c r="E489" t="s">
        <v>2881</v>
      </c>
      <c r="F489" t="s">
        <v>2882</v>
      </c>
    </row>
    <row r="490" spans="1:6">
      <c r="A490" s="17">
        <v>44975</v>
      </c>
      <c r="B490" t="s">
        <v>278</v>
      </c>
      <c r="C490" t="s">
        <v>1244</v>
      </c>
      <c r="D490" t="s">
        <v>2883</v>
      </c>
      <c r="E490" t="s">
        <v>2884</v>
      </c>
      <c r="F490" t="s">
        <v>2885</v>
      </c>
    </row>
    <row r="491" spans="1:6">
      <c r="A491" s="17">
        <v>44975</v>
      </c>
      <c r="B491" t="s">
        <v>159</v>
      </c>
      <c r="C491" t="s">
        <v>2886</v>
      </c>
      <c r="D491" t="s">
        <v>2887</v>
      </c>
      <c r="E491" t="s">
        <v>2888</v>
      </c>
      <c r="F491" t="s">
        <v>2889</v>
      </c>
    </row>
    <row r="492" spans="1:6">
      <c r="A492" s="17">
        <v>44975</v>
      </c>
      <c r="B492" t="s">
        <v>163</v>
      </c>
      <c r="C492" t="s">
        <v>1460</v>
      </c>
      <c r="D492" t="s">
        <v>2890</v>
      </c>
      <c r="E492" t="s">
        <v>2891</v>
      </c>
      <c r="F492" t="s">
        <v>2892</v>
      </c>
    </row>
    <row r="493" spans="1:6">
      <c r="A493" s="17">
        <v>44975</v>
      </c>
      <c r="B493" t="s">
        <v>348</v>
      </c>
      <c r="C493" t="s">
        <v>1754</v>
      </c>
      <c r="D493" t="s">
        <v>2893</v>
      </c>
      <c r="E493" t="s">
        <v>2894</v>
      </c>
      <c r="F493" t="s">
        <v>2895</v>
      </c>
    </row>
    <row r="494" spans="1:6">
      <c r="A494" s="17">
        <v>44975</v>
      </c>
      <c r="B494" t="s">
        <v>329</v>
      </c>
      <c r="C494" t="s">
        <v>2274</v>
      </c>
      <c r="D494" t="s">
        <v>2896</v>
      </c>
      <c r="E494" t="s">
        <v>2897</v>
      </c>
      <c r="F494" t="s">
        <v>2898</v>
      </c>
    </row>
    <row r="495" spans="1:6">
      <c r="A495" s="17">
        <v>44975</v>
      </c>
      <c r="B495" t="s">
        <v>30</v>
      </c>
      <c r="C495" t="s">
        <v>2899</v>
      </c>
      <c r="D495" t="s">
        <v>2900</v>
      </c>
      <c r="E495" t="s">
        <v>2901</v>
      </c>
      <c r="F495" t="s">
        <v>2902</v>
      </c>
    </row>
    <row r="496" spans="1:6">
      <c r="A496" s="17">
        <v>44975</v>
      </c>
      <c r="B496" t="s">
        <v>352</v>
      </c>
      <c r="C496" t="s">
        <v>1795</v>
      </c>
      <c r="D496" t="s">
        <v>2903</v>
      </c>
      <c r="E496" t="s">
        <v>2904</v>
      </c>
      <c r="F496" t="s">
        <v>2905</v>
      </c>
    </row>
    <row r="497" spans="1:6">
      <c r="A497" s="17">
        <v>44975</v>
      </c>
      <c r="B497" t="s">
        <v>98</v>
      </c>
      <c r="C497" t="s">
        <v>1682</v>
      </c>
      <c r="D497" t="s">
        <v>2906</v>
      </c>
      <c r="E497" t="s">
        <v>2907</v>
      </c>
      <c r="F497" t="s">
        <v>2908</v>
      </c>
    </row>
    <row r="498" spans="1:6">
      <c r="A498" s="17">
        <v>44975</v>
      </c>
      <c r="B498" t="s">
        <v>84</v>
      </c>
      <c r="C498" t="s">
        <v>1345</v>
      </c>
      <c r="D498" t="s">
        <v>2909</v>
      </c>
      <c r="E498" t="s">
        <v>2910</v>
      </c>
      <c r="F498" t="s">
        <v>2911</v>
      </c>
    </row>
    <row r="499" spans="1:6">
      <c r="A499" s="17">
        <v>44975</v>
      </c>
      <c r="B499" t="s">
        <v>195</v>
      </c>
      <c r="C499" t="s">
        <v>1148</v>
      </c>
      <c r="D499" t="s">
        <v>2912</v>
      </c>
      <c r="E499" t="s">
        <v>1540</v>
      </c>
      <c r="F499" t="s">
        <v>2913</v>
      </c>
    </row>
    <row r="500" spans="1:6">
      <c r="A500" s="17">
        <v>44975</v>
      </c>
      <c r="B500" t="s">
        <v>50</v>
      </c>
      <c r="C500" t="s">
        <v>1693</v>
      </c>
      <c r="D500" t="s">
        <v>2914</v>
      </c>
      <c r="E500" t="s">
        <v>2915</v>
      </c>
      <c r="F500" t="s">
        <v>2916</v>
      </c>
    </row>
    <row r="501" spans="1:6">
      <c r="A501" s="17">
        <v>44975</v>
      </c>
      <c r="B501" t="s">
        <v>52</v>
      </c>
      <c r="C501" t="s">
        <v>1325</v>
      </c>
      <c r="D501" t="s">
        <v>2917</v>
      </c>
      <c r="E501" t="s">
        <v>2918</v>
      </c>
      <c r="F501" t="s">
        <v>2919</v>
      </c>
    </row>
    <row r="502" spans="1:6">
      <c r="A502" s="17">
        <v>44975</v>
      </c>
      <c r="B502" t="s">
        <v>149</v>
      </c>
      <c r="C502" t="s">
        <v>2920</v>
      </c>
      <c r="D502" t="s">
        <v>2921</v>
      </c>
      <c r="E502" t="s">
        <v>2922</v>
      </c>
      <c r="F502" t="s">
        <v>2923</v>
      </c>
    </row>
    <row r="503" spans="1:6">
      <c r="A503" s="17">
        <v>44975</v>
      </c>
      <c r="B503" t="s">
        <v>100</v>
      </c>
      <c r="C503" t="s">
        <v>1353</v>
      </c>
      <c r="D503" t="s">
        <v>2924</v>
      </c>
      <c r="E503" t="s">
        <v>2925</v>
      </c>
      <c r="F503" t="s">
        <v>2926</v>
      </c>
    </row>
    <row r="504" spans="1:6">
      <c r="A504" s="17">
        <v>44975</v>
      </c>
      <c r="B504" t="s">
        <v>56</v>
      </c>
      <c r="C504" t="s">
        <v>1305</v>
      </c>
      <c r="D504" t="s">
        <v>2927</v>
      </c>
      <c r="E504" t="s">
        <v>2928</v>
      </c>
      <c r="F504" t="s">
        <v>2929</v>
      </c>
    </row>
    <row r="505" spans="1:6">
      <c r="A505" s="17">
        <v>44975</v>
      </c>
      <c r="B505" t="s">
        <v>336</v>
      </c>
      <c r="C505" t="s">
        <v>2504</v>
      </c>
      <c r="D505" t="s">
        <v>2930</v>
      </c>
      <c r="E505" t="s">
        <v>2931</v>
      </c>
      <c r="F505" t="s">
        <v>2932</v>
      </c>
    </row>
    <row r="506" spans="1:6">
      <c r="A506" s="17">
        <v>44975</v>
      </c>
      <c r="B506" t="s">
        <v>59</v>
      </c>
      <c r="C506" t="s">
        <v>1440</v>
      </c>
      <c r="D506" t="s">
        <v>2933</v>
      </c>
      <c r="E506" t="s">
        <v>2934</v>
      </c>
      <c r="F506" t="s">
        <v>2935</v>
      </c>
    </row>
    <row r="507" spans="1:6">
      <c r="A507" s="17">
        <v>44975</v>
      </c>
      <c r="B507" t="s">
        <v>308</v>
      </c>
      <c r="C507" t="s">
        <v>1705</v>
      </c>
      <c r="D507" t="s">
        <v>2936</v>
      </c>
      <c r="E507" t="s">
        <v>2316</v>
      </c>
      <c r="F507" t="s">
        <v>2937</v>
      </c>
    </row>
    <row r="508" spans="1:6">
      <c r="A508" s="17">
        <v>44975</v>
      </c>
      <c r="B508" t="s">
        <v>68</v>
      </c>
      <c r="C508" t="s">
        <v>2938</v>
      </c>
      <c r="D508" t="s">
        <v>2939</v>
      </c>
      <c r="E508" t="s">
        <v>2940</v>
      </c>
      <c r="F508" t="s">
        <v>2941</v>
      </c>
    </row>
    <row r="509" spans="1:6">
      <c r="A509" s="17">
        <v>44975</v>
      </c>
      <c r="B509" t="s">
        <v>49</v>
      </c>
      <c r="C509" t="s">
        <v>2594</v>
      </c>
      <c r="D509" t="s">
        <v>2942</v>
      </c>
      <c r="E509" t="s">
        <v>2943</v>
      </c>
      <c r="F509" t="s">
        <v>2944</v>
      </c>
    </row>
    <row r="510" spans="1:6">
      <c r="A510" s="17">
        <v>44975</v>
      </c>
      <c r="B510" t="s">
        <v>161</v>
      </c>
      <c r="C510" t="s">
        <v>1713</v>
      </c>
      <c r="D510" t="s">
        <v>2945</v>
      </c>
      <c r="E510" t="s">
        <v>2946</v>
      </c>
      <c r="F510" t="s">
        <v>2947</v>
      </c>
    </row>
    <row r="511" spans="1:6">
      <c r="A511" s="17">
        <v>44975</v>
      </c>
      <c r="B511" t="s">
        <v>273</v>
      </c>
      <c r="C511" t="s">
        <v>2948</v>
      </c>
      <c r="D511" t="s">
        <v>2949</v>
      </c>
      <c r="E511" t="s">
        <v>2950</v>
      </c>
      <c r="F511" t="s">
        <v>2951</v>
      </c>
    </row>
    <row r="512" spans="1:6">
      <c r="A512" s="17">
        <v>44975</v>
      </c>
      <c r="B512" t="s">
        <v>328</v>
      </c>
      <c r="C512" t="s">
        <v>2349</v>
      </c>
      <c r="D512" t="s">
        <v>2952</v>
      </c>
      <c r="E512" t="s">
        <v>2953</v>
      </c>
      <c r="F512" t="s">
        <v>2954</v>
      </c>
    </row>
    <row r="513" spans="1:6">
      <c r="A513" s="17">
        <v>44975</v>
      </c>
      <c r="B513" t="s">
        <v>262</v>
      </c>
      <c r="C513" t="s">
        <v>2096</v>
      </c>
      <c r="D513" t="s">
        <v>2955</v>
      </c>
      <c r="E513" t="s">
        <v>2956</v>
      </c>
      <c r="F513" t="s">
        <v>2957</v>
      </c>
    </row>
    <row r="514" spans="1:6">
      <c r="A514" s="17">
        <v>44975</v>
      </c>
      <c r="B514" t="s">
        <v>109</v>
      </c>
      <c r="C514" t="s">
        <v>2958</v>
      </c>
      <c r="D514" t="s">
        <v>2959</v>
      </c>
      <c r="E514" t="s">
        <v>2960</v>
      </c>
      <c r="F514" t="s">
        <v>2961</v>
      </c>
    </row>
    <row r="515" spans="1:6">
      <c r="A515" s="17">
        <v>44975</v>
      </c>
      <c r="B515" t="s">
        <v>166</v>
      </c>
      <c r="C515" t="s">
        <v>2962</v>
      </c>
      <c r="D515" t="s">
        <v>2963</v>
      </c>
      <c r="E515" t="s">
        <v>2964</v>
      </c>
      <c r="F515" t="s">
        <v>2965</v>
      </c>
    </row>
    <row r="516" spans="1:6">
      <c r="A516" s="17">
        <v>44975</v>
      </c>
      <c r="B516" t="s">
        <v>94</v>
      </c>
      <c r="C516" t="s">
        <v>2966</v>
      </c>
      <c r="D516" t="s">
        <v>2967</v>
      </c>
      <c r="E516" t="s">
        <v>2968</v>
      </c>
      <c r="F516" t="s">
        <v>2969</v>
      </c>
    </row>
    <row r="517" spans="1:6">
      <c r="A517" s="17">
        <v>44975</v>
      </c>
      <c r="B517" t="s">
        <v>358</v>
      </c>
      <c r="C517" t="s">
        <v>2970</v>
      </c>
      <c r="D517" t="s">
        <v>2971</v>
      </c>
      <c r="E517" t="s">
        <v>2972</v>
      </c>
      <c r="F517" t="s">
        <v>2973</v>
      </c>
    </row>
    <row r="518" spans="1:6">
      <c r="A518" s="17">
        <v>44975</v>
      </c>
      <c r="B518" t="s">
        <v>356</v>
      </c>
      <c r="C518" t="s">
        <v>2974</v>
      </c>
      <c r="D518" t="s">
        <v>2975</v>
      </c>
      <c r="E518" t="s">
        <v>2976</v>
      </c>
      <c r="F518" t="s">
        <v>2977</v>
      </c>
    </row>
    <row r="519" spans="1:6">
      <c r="A519" s="17">
        <v>44975</v>
      </c>
      <c r="B519" t="s">
        <v>355</v>
      </c>
      <c r="C519" t="s">
        <v>2126</v>
      </c>
      <c r="D519" t="s">
        <v>2978</v>
      </c>
      <c r="E519" t="s">
        <v>2979</v>
      </c>
      <c r="F519" t="s">
        <v>2980</v>
      </c>
    </row>
    <row r="520" spans="1:6">
      <c r="A520" s="17">
        <v>44975</v>
      </c>
      <c r="B520" t="s">
        <v>146</v>
      </c>
      <c r="C520" t="s">
        <v>2233</v>
      </c>
      <c r="D520" t="s">
        <v>2981</v>
      </c>
      <c r="E520" t="s">
        <v>2982</v>
      </c>
      <c r="F520" t="s">
        <v>2983</v>
      </c>
    </row>
    <row r="521" spans="1:6">
      <c r="A521" s="17">
        <v>44975</v>
      </c>
      <c r="B521" t="s">
        <v>373</v>
      </c>
      <c r="C521" t="s">
        <v>2984</v>
      </c>
      <c r="D521" t="s">
        <v>2985</v>
      </c>
      <c r="E521" t="s">
        <v>2986</v>
      </c>
      <c r="F521" t="s">
        <v>2987</v>
      </c>
    </row>
    <row r="522" spans="1:6">
      <c r="A522" s="17">
        <v>44975</v>
      </c>
      <c r="B522" t="s">
        <v>106</v>
      </c>
      <c r="C522" t="s">
        <v>2988</v>
      </c>
      <c r="D522" t="s">
        <v>2989</v>
      </c>
      <c r="E522" t="s">
        <v>2990</v>
      </c>
      <c r="F522" t="s">
        <v>2991</v>
      </c>
    </row>
    <row r="523" spans="1:6">
      <c r="A523" s="17">
        <v>44975</v>
      </c>
      <c r="B523" t="s">
        <v>180</v>
      </c>
      <c r="C523" t="s">
        <v>2992</v>
      </c>
      <c r="D523" t="s">
        <v>2993</v>
      </c>
      <c r="E523" t="s">
        <v>2994</v>
      </c>
      <c r="F523" t="s">
        <v>2995</v>
      </c>
    </row>
    <row r="524" spans="1:6">
      <c r="A524" s="17">
        <v>44975</v>
      </c>
      <c r="B524" t="s">
        <v>107</v>
      </c>
      <c r="C524" t="s">
        <v>1252</v>
      </c>
      <c r="D524" t="s">
        <v>2996</v>
      </c>
      <c r="E524" t="s">
        <v>2997</v>
      </c>
      <c r="F524" t="s">
        <v>2998</v>
      </c>
    </row>
    <row r="525" spans="1:6">
      <c r="A525" s="17">
        <v>44975</v>
      </c>
      <c r="B525" t="s">
        <v>92</v>
      </c>
      <c r="C525" t="s">
        <v>1762</v>
      </c>
      <c r="D525" t="s">
        <v>2999</v>
      </c>
      <c r="E525" t="s">
        <v>3000</v>
      </c>
      <c r="F525" t="s">
        <v>3001</v>
      </c>
    </row>
    <row r="526" spans="1:6">
      <c r="A526" s="17">
        <v>44975</v>
      </c>
      <c r="B526" t="s">
        <v>93</v>
      </c>
      <c r="C526" t="s">
        <v>3002</v>
      </c>
      <c r="D526" t="s">
        <v>3003</v>
      </c>
      <c r="E526" t="s">
        <v>3004</v>
      </c>
      <c r="F526" t="s">
        <v>3005</v>
      </c>
    </row>
    <row r="527" spans="1:6">
      <c r="A527" s="17">
        <v>44975</v>
      </c>
      <c r="B527" t="s">
        <v>17</v>
      </c>
      <c r="C527" t="s">
        <v>2485</v>
      </c>
      <c r="D527" t="s">
        <v>3006</v>
      </c>
      <c r="E527" t="s">
        <v>3007</v>
      </c>
      <c r="F527" t="s">
        <v>3008</v>
      </c>
    </row>
    <row r="528" spans="1:6">
      <c r="A528" s="17">
        <v>44975</v>
      </c>
      <c r="B528" t="s">
        <v>73</v>
      </c>
      <c r="C528" t="s">
        <v>2055</v>
      </c>
      <c r="D528" t="s">
        <v>3009</v>
      </c>
      <c r="E528" t="s">
        <v>3010</v>
      </c>
      <c r="F528" t="s">
        <v>3011</v>
      </c>
    </row>
    <row r="529" spans="1:6">
      <c r="A529" s="17">
        <v>44975</v>
      </c>
      <c r="B529" t="s">
        <v>274</v>
      </c>
      <c r="C529" t="s">
        <v>1236</v>
      </c>
      <c r="D529" t="s">
        <v>3012</v>
      </c>
      <c r="E529" t="s">
        <v>3013</v>
      </c>
      <c r="F529" t="s">
        <v>3014</v>
      </c>
    </row>
    <row r="530" spans="1:6">
      <c r="A530" s="17">
        <v>44975</v>
      </c>
      <c r="B530" t="s">
        <v>91</v>
      </c>
      <c r="C530" t="s">
        <v>3015</v>
      </c>
      <c r="D530" t="s">
        <v>3016</v>
      </c>
      <c r="E530" t="s">
        <v>1761</v>
      </c>
      <c r="F530" t="s">
        <v>3017</v>
      </c>
    </row>
    <row r="531" spans="1:6">
      <c r="A531" s="17">
        <v>44975</v>
      </c>
      <c r="B531" t="s">
        <v>191</v>
      </c>
      <c r="C531" t="s">
        <v>1349</v>
      </c>
      <c r="D531" t="s">
        <v>3018</v>
      </c>
      <c r="E531" t="s">
        <v>3019</v>
      </c>
      <c r="F531" t="s">
        <v>3020</v>
      </c>
    </row>
    <row r="532" spans="1:6">
      <c r="A532" s="17">
        <v>44975</v>
      </c>
      <c r="B532" t="s">
        <v>88</v>
      </c>
      <c r="C532" t="s">
        <v>3021</v>
      </c>
      <c r="D532" t="s">
        <v>3022</v>
      </c>
      <c r="E532" t="s">
        <v>1752</v>
      </c>
      <c r="F532" t="s">
        <v>3023</v>
      </c>
    </row>
    <row r="533" spans="1:6">
      <c r="A533" s="17">
        <v>44975</v>
      </c>
      <c r="B533" t="s">
        <v>330</v>
      </c>
      <c r="C533" t="s">
        <v>1721</v>
      </c>
      <c r="D533" t="s">
        <v>3024</v>
      </c>
      <c r="E533" t="s">
        <v>3025</v>
      </c>
      <c r="F533" t="s">
        <v>3026</v>
      </c>
    </row>
    <row r="534" spans="1:6">
      <c r="A534" s="17">
        <v>44975</v>
      </c>
      <c r="B534" t="s">
        <v>156</v>
      </c>
      <c r="C534" t="s">
        <v>2604</v>
      </c>
      <c r="D534" t="s">
        <v>3027</v>
      </c>
      <c r="E534" t="s">
        <v>3028</v>
      </c>
      <c r="F534" t="s">
        <v>3029</v>
      </c>
    </row>
    <row r="535" spans="1:6">
      <c r="A535" s="17">
        <v>44975</v>
      </c>
      <c r="B535" t="s">
        <v>417</v>
      </c>
      <c r="C535" t="s">
        <v>2614</v>
      </c>
      <c r="D535" t="s">
        <v>3030</v>
      </c>
      <c r="E535" t="s">
        <v>3031</v>
      </c>
      <c r="F535" t="s">
        <v>3032</v>
      </c>
    </row>
    <row r="536" spans="1:6">
      <c r="A536" s="17">
        <v>44975</v>
      </c>
      <c r="B536" t="s">
        <v>153</v>
      </c>
      <c r="C536" t="s">
        <v>2266</v>
      </c>
      <c r="D536" t="s">
        <v>3033</v>
      </c>
      <c r="E536" t="s">
        <v>3034</v>
      </c>
      <c r="F536" t="s">
        <v>3035</v>
      </c>
    </row>
    <row r="537" spans="1:6">
      <c r="A537" s="17">
        <v>44975</v>
      </c>
      <c r="B537" t="s">
        <v>179</v>
      </c>
      <c r="C537" t="s">
        <v>3036</v>
      </c>
      <c r="D537" t="s">
        <v>3037</v>
      </c>
      <c r="E537" t="s">
        <v>3038</v>
      </c>
      <c r="F537" t="s">
        <v>3039</v>
      </c>
    </row>
    <row r="538" spans="1:6">
      <c r="A538" s="17">
        <v>44975</v>
      </c>
      <c r="B538" t="s">
        <v>65</v>
      </c>
      <c r="C538" t="s">
        <v>1697</v>
      </c>
      <c r="D538" t="s">
        <v>3040</v>
      </c>
      <c r="E538" t="s">
        <v>3041</v>
      </c>
      <c r="F538" t="s">
        <v>3042</v>
      </c>
    </row>
    <row r="539" spans="1:6">
      <c r="A539" s="17">
        <v>44975</v>
      </c>
      <c r="B539" t="s">
        <v>21</v>
      </c>
      <c r="C539" t="s">
        <v>1196</v>
      </c>
      <c r="D539" t="s">
        <v>3043</v>
      </c>
      <c r="E539" t="s">
        <v>3044</v>
      </c>
      <c r="F539" t="s">
        <v>3045</v>
      </c>
    </row>
    <row r="540" spans="1:6">
      <c r="A540" s="17">
        <v>44975</v>
      </c>
      <c r="B540" t="s">
        <v>132</v>
      </c>
      <c r="C540" t="s">
        <v>3046</v>
      </c>
      <c r="D540" t="s">
        <v>3047</v>
      </c>
      <c r="E540" t="s">
        <v>3048</v>
      </c>
      <c r="F540" t="s">
        <v>3049</v>
      </c>
    </row>
    <row r="541" spans="1:6">
      <c r="A541" s="17">
        <v>44975</v>
      </c>
      <c r="B541" t="s">
        <v>410</v>
      </c>
      <c r="C541" t="s">
        <v>3050</v>
      </c>
      <c r="D541" t="s">
        <v>3051</v>
      </c>
      <c r="E541" t="s">
        <v>3052</v>
      </c>
      <c r="F541" t="s">
        <v>3053</v>
      </c>
    </row>
    <row r="542" spans="1:6">
      <c r="A542" s="17">
        <v>44975</v>
      </c>
      <c r="B542" t="s">
        <v>64</v>
      </c>
      <c r="C542" t="s">
        <v>1597</v>
      </c>
      <c r="D542" t="s">
        <v>3054</v>
      </c>
      <c r="E542" t="s">
        <v>3055</v>
      </c>
      <c r="F542" t="s">
        <v>3056</v>
      </c>
    </row>
    <row r="543" spans="1:6">
      <c r="A543" s="17">
        <v>44975</v>
      </c>
      <c r="B543" t="s">
        <v>338</v>
      </c>
      <c r="C543" t="s">
        <v>2511</v>
      </c>
      <c r="D543" t="s">
        <v>3057</v>
      </c>
      <c r="E543" t="s">
        <v>1541</v>
      </c>
      <c r="F543" t="s">
        <v>3058</v>
      </c>
    </row>
    <row r="544" spans="1:6">
      <c r="A544" s="17">
        <v>44975</v>
      </c>
      <c r="B544" t="s">
        <v>366</v>
      </c>
      <c r="C544" t="s">
        <v>3059</v>
      </c>
      <c r="D544" t="s">
        <v>3060</v>
      </c>
      <c r="E544" t="s">
        <v>3061</v>
      </c>
      <c r="F544" t="s">
        <v>3062</v>
      </c>
    </row>
    <row r="545" spans="1:6">
      <c r="A545" s="17">
        <v>44975</v>
      </c>
      <c r="B545" t="s">
        <v>365</v>
      </c>
      <c r="C545" t="s">
        <v>2010</v>
      </c>
      <c r="D545" t="s">
        <v>3063</v>
      </c>
      <c r="E545" t="s">
        <v>3064</v>
      </c>
      <c r="F545" t="s">
        <v>3065</v>
      </c>
    </row>
    <row r="546" spans="1:6">
      <c r="A546" s="17">
        <v>44975</v>
      </c>
      <c r="B546" t="s">
        <v>150</v>
      </c>
      <c r="C546" t="s">
        <v>2618</v>
      </c>
      <c r="D546" t="s">
        <v>3066</v>
      </c>
      <c r="E546" t="s">
        <v>3067</v>
      </c>
      <c r="F546" t="s">
        <v>3068</v>
      </c>
    </row>
    <row r="547" spans="1:6">
      <c r="A547" s="17">
        <v>44975</v>
      </c>
      <c r="B547" t="s">
        <v>99</v>
      </c>
      <c r="C547" t="s">
        <v>1849</v>
      </c>
      <c r="D547" t="s">
        <v>3069</v>
      </c>
      <c r="E547" t="s">
        <v>3070</v>
      </c>
      <c r="F547" t="s">
        <v>3071</v>
      </c>
    </row>
    <row r="548" spans="1:6">
      <c r="A548" s="17">
        <v>44975</v>
      </c>
      <c r="B548" t="s">
        <v>359</v>
      </c>
      <c r="C548" t="s">
        <v>3072</v>
      </c>
      <c r="D548" t="s">
        <v>3073</v>
      </c>
      <c r="E548" t="s">
        <v>1654</v>
      </c>
      <c r="F548" t="s">
        <v>3074</v>
      </c>
    </row>
    <row r="549" spans="1:6">
      <c r="A549" s="17">
        <v>44975</v>
      </c>
      <c r="B549" t="s">
        <v>126</v>
      </c>
      <c r="C549" t="s">
        <v>1268</v>
      </c>
      <c r="D549" t="s">
        <v>3075</v>
      </c>
      <c r="E549" t="s">
        <v>3076</v>
      </c>
      <c r="F549" t="s">
        <v>3077</v>
      </c>
    </row>
    <row r="550" spans="1:6">
      <c r="A550" s="17">
        <v>44975</v>
      </c>
      <c r="B550" t="s">
        <v>230</v>
      </c>
      <c r="C550" t="s">
        <v>2307</v>
      </c>
      <c r="D550" t="s">
        <v>3078</v>
      </c>
      <c r="E550" t="s">
        <v>3079</v>
      </c>
      <c r="F550" t="s">
        <v>3080</v>
      </c>
    </row>
    <row r="551" spans="1:6">
      <c r="A551" s="17">
        <v>44975</v>
      </c>
      <c r="B551" t="s">
        <v>412</v>
      </c>
      <c r="C551" t="s">
        <v>1601</v>
      </c>
      <c r="D551" t="s">
        <v>3081</v>
      </c>
      <c r="E551" t="s">
        <v>3082</v>
      </c>
      <c r="F551" t="s">
        <v>3083</v>
      </c>
    </row>
    <row r="552" spans="1:6">
      <c r="A552" s="17">
        <v>44975</v>
      </c>
      <c r="B552" t="s">
        <v>277</v>
      </c>
      <c r="C552" t="s">
        <v>1248</v>
      </c>
      <c r="D552" t="s">
        <v>3084</v>
      </c>
      <c r="E552" t="s">
        <v>3085</v>
      </c>
      <c r="F552" t="s">
        <v>3086</v>
      </c>
    </row>
    <row r="553" spans="1:6">
      <c r="A553" s="17">
        <v>44975</v>
      </c>
      <c r="B553" t="s">
        <v>110</v>
      </c>
      <c r="C553" t="s">
        <v>3087</v>
      </c>
      <c r="D553" t="s">
        <v>3088</v>
      </c>
      <c r="E553" t="s">
        <v>3089</v>
      </c>
      <c r="F553" t="s">
        <v>3090</v>
      </c>
    </row>
    <row r="554" spans="1:6">
      <c r="A554" s="17">
        <v>44975</v>
      </c>
      <c r="B554" t="s">
        <v>111</v>
      </c>
      <c r="C554" t="s">
        <v>2031</v>
      </c>
      <c r="D554" t="s">
        <v>3091</v>
      </c>
      <c r="E554" t="s">
        <v>3092</v>
      </c>
      <c r="F554" t="s">
        <v>3093</v>
      </c>
    </row>
    <row r="555" spans="1:6">
      <c r="A555" s="17">
        <v>44975</v>
      </c>
      <c r="B555" t="s">
        <v>171</v>
      </c>
      <c r="C555" t="s">
        <v>1164</v>
      </c>
      <c r="D555" t="s">
        <v>3094</v>
      </c>
      <c r="E555" t="s">
        <v>3095</v>
      </c>
      <c r="F555" t="s">
        <v>3096</v>
      </c>
    </row>
    <row r="556" spans="1:6">
      <c r="A556" s="17">
        <v>44975</v>
      </c>
      <c r="B556" t="s">
        <v>145</v>
      </c>
      <c r="C556" t="s">
        <v>3097</v>
      </c>
      <c r="D556" t="s">
        <v>3098</v>
      </c>
      <c r="E556" t="s">
        <v>3099</v>
      </c>
      <c r="F556" t="s">
        <v>3100</v>
      </c>
    </row>
    <row r="557" spans="1:6">
      <c r="A557" s="17">
        <v>44975</v>
      </c>
      <c r="B557" t="s">
        <v>81</v>
      </c>
      <c r="C557" t="s">
        <v>1902</v>
      </c>
      <c r="D557" t="s">
        <v>3101</v>
      </c>
      <c r="E557" t="s">
        <v>3102</v>
      </c>
      <c r="F557" t="s">
        <v>3103</v>
      </c>
    </row>
    <row r="558" spans="1:6">
      <c r="A558" s="17">
        <v>44975</v>
      </c>
      <c r="B558" t="s">
        <v>189</v>
      </c>
      <c r="C558" t="s">
        <v>3104</v>
      </c>
      <c r="D558" t="s">
        <v>3105</v>
      </c>
      <c r="E558" t="s">
        <v>3106</v>
      </c>
      <c r="F558" t="s">
        <v>3107</v>
      </c>
    </row>
    <row r="559" spans="1:6">
      <c r="A559" s="17">
        <v>44975</v>
      </c>
      <c r="B559" t="s">
        <v>193</v>
      </c>
      <c r="C559" t="s">
        <v>1180</v>
      </c>
      <c r="D559" t="s">
        <v>3108</v>
      </c>
      <c r="E559" t="s">
        <v>3109</v>
      </c>
      <c r="F559" t="s">
        <v>3110</v>
      </c>
    </row>
    <row r="560" spans="1:6">
      <c r="A560" s="17">
        <v>44975</v>
      </c>
      <c r="B560" t="s">
        <v>176</v>
      </c>
      <c r="C560" t="s">
        <v>1845</v>
      </c>
      <c r="D560" t="s">
        <v>3111</v>
      </c>
      <c r="E560" t="s">
        <v>1435</v>
      </c>
      <c r="F560" t="s">
        <v>3112</v>
      </c>
    </row>
    <row r="561" spans="1:6">
      <c r="A561" s="17">
        <v>44975</v>
      </c>
      <c r="B561" t="s">
        <v>255</v>
      </c>
      <c r="C561" t="s">
        <v>3113</v>
      </c>
      <c r="D561" t="s">
        <v>3114</v>
      </c>
      <c r="E561" t="s">
        <v>3115</v>
      </c>
      <c r="F561" t="s">
        <v>3116</v>
      </c>
    </row>
    <row r="562" spans="1:6">
      <c r="A562" s="17">
        <v>44975</v>
      </c>
      <c r="B562" t="s">
        <v>160</v>
      </c>
      <c r="C562" t="s">
        <v>3117</v>
      </c>
      <c r="D562" t="s">
        <v>3118</v>
      </c>
      <c r="E562" t="s">
        <v>3119</v>
      </c>
      <c r="F562" t="s">
        <v>3120</v>
      </c>
    </row>
    <row r="563" spans="1:6">
      <c r="A563" s="17">
        <v>44975</v>
      </c>
      <c r="B563" t="s">
        <v>162</v>
      </c>
      <c r="C563" t="s">
        <v>2157</v>
      </c>
      <c r="D563" t="s">
        <v>3121</v>
      </c>
      <c r="E563" t="s">
        <v>3122</v>
      </c>
      <c r="F563" t="s">
        <v>1871</v>
      </c>
    </row>
    <row r="564" spans="1:6">
      <c r="A564" s="17">
        <v>44975</v>
      </c>
      <c r="B564" t="s">
        <v>221</v>
      </c>
      <c r="C564" t="s">
        <v>1424</v>
      </c>
      <c r="D564" t="s">
        <v>3123</v>
      </c>
      <c r="E564" t="s">
        <v>3124</v>
      </c>
      <c r="F564" t="s">
        <v>1274</v>
      </c>
    </row>
    <row r="565" spans="1:6">
      <c r="A565" s="17">
        <v>44975</v>
      </c>
      <c r="B565" t="s">
        <v>322</v>
      </c>
      <c r="C565" t="s">
        <v>1819</v>
      </c>
      <c r="D565" t="s">
        <v>3125</v>
      </c>
      <c r="E565" t="s">
        <v>3126</v>
      </c>
      <c r="F565" t="s">
        <v>3127</v>
      </c>
    </row>
    <row r="566" spans="1:6">
      <c r="A566" s="17">
        <v>44975</v>
      </c>
      <c r="B566" t="s">
        <v>408</v>
      </c>
      <c r="C566" t="s">
        <v>3128</v>
      </c>
      <c r="D566" t="s">
        <v>3129</v>
      </c>
      <c r="E566" t="s">
        <v>3130</v>
      </c>
      <c r="F566" t="s">
        <v>3131</v>
      </c>
    </row>
    <row r="567" spans="1:6">
      <c r="A567" s="17">
        <v>44975</v>
      </c>
      <c r="B567" t="s">
        <v>118</v>
      </c>
      <c r="C567" t="s">
        <v>1264</v>
      </c>
      <c r="D567" t="s">
        <v>3132</v>
      </c>
      <c r="E567" t="s">
        <v>3133</v>
      </c>
      <c r="F567" t="s">
        <v>3134</v>
      </c>
    </row>
    <row r="568" spans="1:6">
      <c r="A568" s="17">
        <v>44975</v>
      </c>
      <c r="B568" t="s">
        <v>182</v>
      </c>
      <c r="C568" t="s">
        <v>3135</v>
      </c>
      <c r="D568" t="s">
        <v>3136</v>
      </c>
      <c r="E568" t="s">
        <v>3137</v>
      </c>
      <c r="F568" t="s">
        <v>3138</v>
      </c>
    </row>
    <row r="569" spans="1:6">
      <c r="A569" s="17">
        <v>44975</v>
      </c>
      <c r="B569" t="s">
        <v>33</v>
      </c>
      <c r="C569" t="s">
        <v>3139</v>
      </c>
      <c r="D569" t="s">
        <v>3140</v>
      </c>
      <c r="E569" t="s">
        <v>3141</v>
      </c>
      <c r="F569" t="s">
        <v>3142</v>
      </c>
    </row>
    <row r="570" spans="1:6">
      <c r="A570" s="17">
        <v>44975</v>
      </c>
      <c r="B570" t="s">
        <v>401</v>
      </c>
      <c r="C570" t="s">
        <v>3143</v>
      </c>
      <c r="D570" t="s">
        <v>3144</v>
      </c>
      <c r="E570" t="s">
        <v>3145</v>
      </c>
      <c r="F570" t="s">
        <v>3146</v>
      </c>
    </row>
    <row r="571" spans="1:6">
      <c r="A571" s="17">
        <v>44975</v>
      </c>
      <c r="B571" t="s">
        <v>400</v>
      </c>
      <c r="C571" t="s">
        <v>3147</v>
      </c>
      <c r="D571" t="s">
        <v>3148</v>
      </c>
      <c r="E571" t="s">
        <v>3149</v>
      </c>
      <c r="F571" t="s">
        <v>3150</v>
      </c>
    </row>
    <row r="572" spans="1:6">
      <c r="A572" s="17">
        <v>44975</v>
      </c>
      <c r="B572" t="s">
        <v>36</v>
      </c>
      <c r="C572" t="s">
        <v>3151</v>
      </c>
      <c r="D572" t="s">
        <v>3152</v>
      </c>
      <c r="E572" t="s">
        <v>3153</v>
      </c>
      <c r="F572" t="s">
        <v>3154</v>
      </c>
    </row>
    <row r="573" spans="1:6">
      <c r="A573" s="17">
        <v>44975</v>
      </c>
      <c r="B573" t="s">
        <v>214</v>
      </c>
      <c r="C573" t="s">
        <v>3155</v>
      </c>
      <c r="D573" t="s">
        <v>3156</v>
      </c>
      <c r="E573" t="s">
        <v>3157</v>
      </c>
      <c r="F573" t="s">
        <v>3158</v>
      </c>
    </row>
    <row r="574" spans="1:6">
      <c r="A574" s="17">
        <v>44975</v>
      </c>
      <c r="B574" t="s">
        <v>364</v>
      </c>
      <c r="C574" t="s">
        <v>3159</v>
      </c>
      <c r="D574" t="s">
        <v>3160</v>
      </c>
      <c r="E574" t="s">
        <v>3161</v>
      </c>
      <c r="F574" t="s">
        <v>3162</v>
      </c>
    </row>
    <row r="575" spans="1:6">
      <c r="A575" s="17">
        <v>44975</v>
      </c>
      <c r="B575" t="s">
        <v>38</v>
      </c>
      <c r="C575" t="s">
        <v>1815</v>
      </c>
      <c r="D575" t="s">
        <v>3163</v>
      </c>
      <c r="E575" t="s">
        <v>3164</v>
      </c>
      <c r="F575" t="s">
        <v>3165</v>
      </c>
    </row>
    <row r="576" spans="1:6">
      <c r="A576" s="17">
        <v>44975</v>
      </c>
      <c r="B576" t="s">
        <v>184</v>
      </c>
      <c r="C576" t="s">
        <v>3166</v>
      </c>
      <c r="D576" t="s">
        <v>3167</v>
      </c>
      <c r="E576" t="s">
        <v>3168</v>
      </c>
      <c r="F576" t="s">
        <v>3169</v>
      </c>
    </row>
    <row r="577" spans="1:6">
      <c r="A577" s="17">
        <v>44975</v>
      </c>
      <c r="B577" t="s">
        <v>67</v>
      </c>
      <c r="C577" t="s">
        <v>3170</v>
      </c>
      <c r="D577" t="s">
        <v>3171</v>
      </c>
      <c r="E577" t="s">
        <v>3172</v>
      </c>
      <c r="F577" t="s">
        <v>3173</v>
      </c>
    </row>
    <row r="578" spans="1:6">
      <c r="A578" s="17">
        <v>44975</v>
      </c>
      <c r="B578" t="s">
        <v>384</v>
      </c>
      <c r="C578" t="s">
        <v>3174</v>
      </c>
      <c r="D578" t="s">
        <v>3175</v>
      </c>
      <c r="E578" t="s">
        <v>3176</v>
      </c>
      <c r="F578" t="s">
        <v>3177</v>
      </c>
    </row>
    <row r="579" spans="1:6">
      <c r="A579" s="17">
        <v>44975</v>
      </c>
      <c r="B579" t="s">
        <v>117</v>
      </c>
      <c r="C579" t="s">
        <v>2460</v>
      </c>
      <c r="D579" t="s">
        <v>1092</v>
      </c>
    </row>
    <row r="580" spans="1:6">
      <c r="A580" s="17">
        <v>44975</v>
      </c>
      <c r="B580" t="s">
        <v>204</v>
      </c>
      <c r="C580" t="s">
        <v>1834</v>
      </c>
      <c r="D580" t="s">
        <v>3178</v>
      </c>
      <c r="E580" t="s">
        <v>3179</v>
      </c>
      <c r="F580" t="s">
        <v>3180</v>
      </c>
    </row>
    <row r="581" spans="1:6">
      <c r="A581" s="17">
        <v>44975</v>
      </c>
      <c r="B581" t="s">
        <v>218</v>
      </c>
      <c r="C581" t="s">
        <v>3181</v>
      </c>
      <c r="D581" t="s">
        <v>3182</v>
      </c>
      <c r="E581" t="s">
        <v>3183</v>
      </c>
      <c r="F581" t="s">
        <v>3184</v>
      </c>
    </row>
    <row r="582" spans="1:6">
      <c r="A582" s="17">
        <v>44975</v>
      </c>
      <c r="B582" t="s">
        <v>206</v>
      </c>
      <c r="C582" t="s">
        <v>3185</v>
      </c>
      <c r="D582" t="s">
        <v>3186</v>
      </c>
      <c r="E582" t="s">
        <v>3187</v>
      </c>
      <c r="F582" t="s">
        <v>3188</v>
      </c>
    </row>
    <row r="583" spans="1:6">
      <c r="A583" s="17">
        <v>44975</v>
      </c>
      <c r="B583" t="s">
        <v>378</v>
      </c>
      <c r="C583" t="s">
        <v>1956</v>
      </c>
      <c r="D583" t="s">
        <v>3189</v>
      </c>
      <c r="E583" t="s">
        <v>3190</v>
      </c>
      <c r="F583" t="s">
        <v>3191</v>
      </c>
    </row>
    <row r="584" spans="1:6">
      <c r="A584" s="17">
        <v>44975</v>
      </c>
      <c r="B584" t="s">
        <v>202</v>
      </c>
      <c r="C584" t="s">
        <v>1361</v>
      </c>
      <c r="D584" t="s">
        <v>3192</v>
      </c>
      <c r="E584" t="s">
        <v>3193</v>
      </c>
      <c r="F584" t="s">
        <v>3194</v>
      </c>
    </row>
    <row r="585" spans="1:6">
      <c r="A585" s="17">
        <v>44974</v>
      </c>
      <c r="B585" t="s">
        <v>1116</v>
      </c>
      <c r="D585" t="s">
        <v>1118</v>
      </c>
      <c r="E585" t="s">
        <v>1119</v>
      </c>
      <c r="F585" t="s">
        <v>1120</v>
      </c>
    </row>
    <row r="586" spans="1:6">
      <c r="A586" s="17">
        <v>44974</v>
      </c>
      <c r="B586" t="s">
        <v>412</v>
      </c>
      <c r="C586" t="s">
        <v>3050</v>
      </c>
      <c r="D586" t="s">
        <v>3195</v>
      </c>
      <c r="E586" t="s">
        <v>3196</v>
      </c>
      <c r="F586" t="s">
        <v>3197</v>
      </c>
    </row>
    <row r="587" spans="1:6">
      <c r="A587" s="17">
        <v>44974</v>
      </c>
      <c r="B587" t="s">
        <v>41</v>
      </c>
      <c r="C587" t="s">
        <v>1240</v>
      </c>
      <c r="D587" t="s">
        <v>3198</v>
      </c>
      <c r="E587" t="s">
        <v>3199</v>
      </c>
      <c r="F587" t="s">
        <v>3200</v>
      </c>
    </row>
    <row r="588" spans="1:6">
      <c r="A588" s="17">
        <v>44974</v>
      </c>
      <c r="B588" t="s">
        <v>132</v>
      </c>
      <c r="C588" t="s">
        <v>1597</v>
      </c>
      <c r="D588" t="s">
        <v>3201</v>
      </c>
      <c r="E588" t="s">
        <v>3202</v>
      </c>
      <c r="F588" t="s">
        <v>3203</v>
      </c>
    </row>
    <row r="589" spans="1:6">
      <c r="A589" s="17">
        <v>44974</v>
      </c>
      <c r="B589" t="s">
        <v>410</v>
      </c>
      <c r="C589" t="s">
        <v>1601</v>
      </c>
      <c r="D589" t="s">
        <v>3204</v>
      </c>
      <c r="E589" t="s">
        <v>3205</v>
      </c>
      <c r="F589" t="s">
        <v>3206</v>
      </c>
    </row>
    <row r="590" spans="1:6">
      <c r="A590" s="17">
        <v>44974</v>
      </c>
      <c r="B590" t="s">
        <v>64</v>
      </c>
      <c r="C590" t="s">
        <v>3046</v>
      </c>
      <c r="D590" t="s">
        <v>3207</v>
      </c>
      <c r="E590" t="s">
        <v>3208</v>
      </c>
      <c r="F590" t="s">
        <v>3209</v>
      </c>
    </row>
    <row r="591" spans="1:6">
      <c r="A591" s="17">
        <v>44974</v>
      </c>
      <c r="B591" t="s">
        <v>247</v>
      </c>
      <c r="C591" t="s">
        <v>1416</v>
      </c>
      <c r="D591" t="s">
        <v>3210</v>
      </c>
      <c r="E591" t="s">
        <v>3211</v>
      </c>
      <c r="F591" t="s">
        <v>3212</v>
      </c>
    </row>
    <row r="592" spans="1:6">
      <c r="A592" s="17">
        <v>44974</v>
      </c>
      <c r="B592" t="s">
        <v>243</v>
      </c>
      <c r="C592" t="s">
        <v>1978</v>
      </c>
      <c r="D592" t="s">
        <v>3213</v>
      </c>
      <c r="E592" t="s">
        <v>3214</v>
      </c>
      <c r="F592" t="s">
        <v>3215</v>
      </c>
    </row>
    <row r="593" spans="1:6">
      <c r="A593" s="17">
        <v>44974</v>
      </c>
      <c r="B593" t="s">
        <v>241</v>
      </c>
      <c r="C593" t="s">
        <v>2663</v>
      </c>
      <c r="D593" t="s">
        <v>3216</v>
      </c>
      <c r="E593" t="s">
        <v>3217</v>
      </c>
      <c r="F593" t="s">
        <v>3218</v>
      </c>
    </row>
    <row r="594" spans="1:6">
      <c r="A594" s="17">
        <v>44974</v>
      </c>
      <c r="B594" t="s">
        <v>245</v>
      </c>
      <c r="C594" t="s">
        <v>1396</v>
      </c>
      <c r="D594" t="s">
        <v>3219</v>
      </c>
      <c r="E594" t="s">
        <v>3220</v>
      </c>
      <c r="F594" t="s">
        <v>1985</v>
      </c>
    </row>
    <row r="595" spans="1:6">
      <c r="A595" s="17">
        <v>44974</v>
      </c>
      <c r="B595" t="s">
        <v>326</v>
      </c>
      <c r="C595" t="s">
        <v>2456</v>
      </c>
      <c r="D595" t="s">
        <v>3221</v>
      </c>
      <c r="E595" t="s">
        <v>3222</v>
      </c>
      <c r="F595" t="s">
        <v>3223</v>
      </c>
    </row>
    <row r="596" spans="1:6">
      <c r="A596" s="17">
        <v>44974</v>
      </c>
      <c r="B596" t="s">
        <v>173</v>
      </c>
      <c r="C596" t="s">
        <v>2692</v>
      </c>
      <c r="D596" t="s">
        <v>3224</v>
      </c>
      <c r="E596" t="s">
        <v>3225</v>
      </c>
      <c r="F596" t="s">
        <v>3226</v>
      </c>
    </row>
    <row r="597" spans="1:6">
      <c r="A597" s="17">
        <v>44974</v>
      </c>
      <c r="B597" t="s">
        <v>144</v>
      </c>
      <c r="C597" t="s">
        <v>2674</v>
      </c>
      <c r="D597" t="s">
        <v>3227</v>
      </c>
      <c r="E597" t="s">
        <v>3228</v>
      </c>
      <c r="F597" t="s">
        <v>3229</v>
      </c>
    </row>
    <row r="598" spans="1:6">
      <c r="A598" s="17">
        <v>44974</v>
      </c>
      <c r="B598" t="s">
        <v>398</v>
      </c>
      <c r="C598" t="s">
        <v>1668</v>
      </c>
      <c r="D598" t="s">
        <v>3230</v>
      </c>
      <c r="E598" t="s">
        <v>3231</v>
      </c>
      <c r="F598" t="s">
        <v>3232</v>
      </c>
    </row>
    <row r="599" spans="1:6">
      <c r="A599" s="17">
        <v>44974</v>
      </c>
      <c r="B599" t="s">
        <v>1104</v>
      </c>
      <c r="C599" t="s">
        <v>2678</v>
      </c>
      <c r="D599" t="s">
        <v>3233</v>
      </c>
      <c r="E599" t="s">
        <v>3234</v>
      </c>
      <c r="F599" t="s">
        <v>3235</v>
      </c>
    </row>
    <row r="600" spans="1:6">
      <c r="A600" s="17">
        <v>44974</v>
      </c>
      <c r="B600" t="s">
        <v>248</v>
      </c>
      <c r="C600" t="s">
        <v>3236</v>
      </c>
      <c r="D600" t="s">
        <v>3237</v>
      </c>
      <c r="E600" t="s">
        <v>3238</v>
      </c>
      <c r="F600" t="s">
        <v>3239</v>
      </c>
    </row>
    <row r="601" spans="1:6">
      <c r="A601" s="17">
        <v>44974</v>
      </c>
      <c r="B601" t="s">
        <v>200</v>
      </c>
      <c r="C601" t="s">
        <v>3240</v>
      </c>
      <c r="D601" t="s">
        <v>3241</v>
      </c>
      <c r="E601" t="s">
        <v>3242</v>
      </c>
      <c r="F601" t="s">
        <v>3243</v>
      </c>
    </row>
    <row r="602" spans="1:6">
      <c r="A602" s="17">
        <v>44974</v>
      </c>
      <c r="B602" t="s">
        <v>210</v>
      </c>
      <c r="C602" t="s">
        <v>1341</v>
      </c>
      <c r="D602" t="s">
        <v>3244</v>
      </c>
      <c r="E602" t="s">
        <v>3245</v>
      </c>
      <c r="F602" t="s">
        <v>3246</v>
      </c>
    </row>
    <row r="603" spans="1:6">
      <c r="A603" s="17">
        <v>44974</v>
      </c>
      <c r="B603" t="s">
        <v>392</v>
      </c>
      <c r="C603" t="s">
        <v>1284</v>
      </c>
      <c r="D603" t="s">
        <v>3247</v>
      </c>
      <c r="E603" t="s">
        <v>3248</v>
      </c>
      <c r="F603" t="s">
        <v>3249</v>
      </c>
    </row>
    <row r="604" spans="1:6">
      <c r="A604" s="17">
        <v>44974</v>
      </c>
      <c r="B604" t="s">
        <v>164</v>
      </c>
      <c r="C604" t="s">
        <v>2043</v>
      </c>
      <c r="D604" t="s">
        <v>3250</v>
      </c>
      <c r="E604" t="s">
        <v>3251</v>
      </c>
      <c r="F604" t="s">
        <v>3252</v>
      </c>
    </row>
    <row r="605" spans="1:6">
      <c r="A605" s="17">
        <v>44986</v>
      </c>
      <c r="B605" t="s">
        <v>1116</v>
      </c>
      <c r="D605" t="s">
        <v>1118</v>
      </c>
      <c r="E605" t="s">
        <v>1119</v>
      </c>
      <c r="F605" t="s">
        <v>1120</v>
      </c>
    </row>
    <row r="606" spans="1:6">
      <c r="A606" s="17">
        <v>44986</v>
      </c>
      <c r="B606" t="s">
        <v>38</v>
      </c>
      <c r="C606" t="s">
        <v>1469</v>
      </c>
      <c r="D606" t="s">
        <v>3253</v>
      </c>
      <c r="E606" t="s">
        <v>3254</v>
      </c>
      <c r="F606" t="s">
        <v>3255</v>
      </c>
    </row>
    <row r="607" spans="1:6">
      <c r="A607" s="17">
        <v>44986</v>
      </c>
      <c r="B607" t="s">
        <v>3256</v>
      </c>
      <c r="C607" t="s">
        <v>2775</v>
      </c>
      <c r="D607" t="s">
        <v>3257</v>
      </c>
      <c r="E607" t="s">
        <v>3258</v>
      </c>
      <c r="F607" t="s">
        <v>3259</v>
      </c>
    </row>
    <row r="608" spans="1:6">
      <c r="A608" s="17">
        <v>44986</v>
      </c>
      <c r="B608" t="s">
        <v>343</v>
      </c>
      <c r="C608" t="s">
        <v>3260</v>
      </c>
      <c r="D608" t="s">
        <v>3261</v>
      </c>
      <c r="E608" t="s">
        <v>3262</v>
      </c>
      <c r="F608" t="s">
        <v>3263</v>
      </c>
    </row>
    <row r="609" spans="1:6">
      <c r="A609" s="17">
        <v>44986</v>
      </c>
      <c r="B609" t="s">
        <v>48</v>
      </c>
      <c r="C609" t="s">
        <v>3264</v>
      </c>
      <c r="D609" t="s">
        <v>3265</v>
      </c>
      <c r="E609" t="s">
        <v>3266</v>
      </c>
      <c r="F609" t="s">
        <v>3267</v>
      </c>
    </row>
    <row r="610" spans="1:6">
      <c r="A610" s="17">
        <v>44986</v>
      </c>
      <c r="B610" t="s">
        <v>266</v>
      </c>
      <c r="C610" t="s">
        <v>3268</v>
      </c>
      <c r="D610" t="s">
        <v>3269</v>
      </c>
      <c r="E610" t="s">
        <v>3270</v>
      </c>
      <c r="F610" t="s">
        <v>3271</v>
      </c>
    </row>
    <row r="611" spans="1:6">
      <c r="A611" s="17">
        <v>44986</v>
      </c>
      <c r="B611" t="s">
        <v>3272</v>
      </c>
      <c r="C611" t="s">
        <v>3273</v>
      </c>
      <c r="D611" t="s">
        <v>3274</v>
      </c>
      <c r="E611" t="s">
        <v>3275</v>
      </c>
      <c r="F611" t="s">
        <v>3276</v>
      </c>
    </row>
    <row r="612" spans="1:6">
      <c r="A612" s="17">
        <v>44986</v>
      </c>
      <c r="B612" t="s">
        <v>3277</v>
      </c>
      <c r="C612" t="s">
        <v>1380</v>
      </c>
      <c r="D612" t="s">
        <v>3278</v>
      </c>
      <c r="E612" t="s">
        <v>3279</v>
      </c>
      <c r="F612" t="s">
        <v>3280</v>
      </c>
    </row>
    <row r="613" spans="1:6">
      <c r="A613" s="17">
        <v>44986</v>
      </c>
      <c r="B613" t="s">
        <v>292</v>
      </c>
      <c r="C613" t="s">
        <v>3281</v>
      </c>
      <c r="D613" t="s">
        <v>3282</v>
      </c>
      <c r="E613" t="s">
        <v>3283</v>
      </c>
      <c r="F613" t="s">
        <v>3284</v>
      </c>
    </row>
    <row r="614" spans="1:6">
      <c r="A614" s="17">
        <v>44986</v>
      </c>
      <c r="B614" t="s">
        <v>3285</v>
      </c>
      <c r="C614" t="s">
        <v>2441</v>
      </c>
      <c r="D614" t="s">
        <v>3286</v>
      </c>
      <c r="E614" t="s">
        <v>3287</v>
      </c>
      <c r="F614" t="s">
        <v>3288</v>
      </c>
    </row>
    <row r="615" spans="1:6">
      <c r="A615" s="17">
        <v>44986</v>
      </c>
      <c r="B615" t="s">
        <v>120</v>
      </c>
      <c r="C615" t="s">
        <v>2349</v>
      </c>
      <c r="D615" t="s">
        <v>3289</v>
      </c>
      <c r="E615" t="s">
        <v>3290</v>
      </c>
      <c r="F615" t="s">
        <v>3291</v>
      </c>
    </row>
    <row r="616" spans="1:6">
      <c r="A616" s="17">
        <v>44986</v>
      </c>
      <c r="B616" t="s">
        <v>349</v>
      </c>
      <c r="C616" t="s">
        <v>2107</v>
      </c>
      <c r="D616" t="s">
        <v>3292</v>
      </c>
      <c r="E616" t="s">
        <v>3293</v>
      </c>
      <c r="F616" t="s">
        <v>3294</v>
      </c>
    </row>
    <row r="617" spans="1:6">
      <c r="A617" s="17">
        <v>44986</v>
      </c>
      <c r="B617" t="s">
        <v>393</v>
      </c>
      <c r="C617" t="s">
        <v>1572</v>
      </c>
      <c r="D617" t="s">
        <v>3295</v>
      </c>
      <c r="E617" t="s">
        <v>3296</v>
      </c>
      <c r="F617" t="s">
        <v>3297</v>
      </c>
    </row>
    <row r="618" spans="1:6">
      <c r="A618" s="17">
        <v>44986</v>
      </c>
      <c r="B618" t="s">
        <v>223</v>
      </c>
      <c r="C618" t="s">
        <v>1733</v>
      </c>
      <c r="D618" t="s">
        <v>3298</v>
      </c>
      <c r="E618" t="s">
        <v>3299</v>
      </c>
      <c r="F618" t="s">
        <v>2110</v>
      </c>
    </row>
    <row r="619" spans="1:6">
      <c r="A619" s="17">
        <v>44986</v>
      </c>
      <c r="B619" t="s">
        <v>238</v>
      </c>
      <c r="C619" t="s">
        <v>2100</v>
      </c>
      <c r="D619" t="s">
        <v>3300</v>
      </c>
      <c r="E619" t="s">
        <v>3301</v>
      </c>
      <c r="F619" t="s">
        <v>3302</v>
      </c>
    </row>
    <row r="620" spans="1:6">
      <c r="A620" s="17">
        <v>44986</v>
      </c>
      <c r="B620" t="s">
        <v>177</v>
      </c>
      <c r="C620" t="s">
        <v>1845</v>
      </c>
      <c r="D620" t="s">
        <v>3303</v>
      </c>
      <c r="E620" t="s">
        <v>3304</v>
      </c>
      <c r="F620" t="s">
        <v>3305</v>
      </c>
    </row>
    <row r="621" spans="1:6">
      <c r="A621" s="17">
        <v>44986</v>
      </c>
      <c r="B621" t="s">
        <v>320</v>
      </c>
      <c r="C621" t="s">
        <v>2515</v>
      </c>
      <c r="D621" t="s">
        <v>3306</v>
      </c>
      <c r="E621" t="s">
        <v>1387</v>
      </c>
      <c r="F621" t="s">
        <v>3307</v>
      </c>
    </row>
    <row r="622" spans="1:6">
      <c r="A622" s="17">
        <v>44986</v>
      </c>
      <c r="B622" t="s">
        <v>321</v>
      </c>
      <c r="C622" t="s">
        <v>1428</v>
      </c>
      <c r="D622" t="s">
        <v>3308</v>
      </c>
      <c r="E622" t="s">
        <v>3309</v>
      </c>
      <c r="F622" t="s">
        <v>3310</v>
      </c>
    </row>
    <row r="623" spans="1:6">
      <c r="A623" s="17">
        <v>44986</v>
      </c>
      <c r="B623" t="s">
        <v>319</v>
      </c>
      <c r="C623" t="s">
        <v>2329</v>
      </c>
      <c r="D623" t="s">
        <v>3311</v>
      </c>
      <c r="E623" t="s">
        <v>3312</v>
      </c>
      <c r="F623" t="s">
        <v>3313</v>
      </c>
    </row>
    <row r="624" spans="1:6">
      <c r="A624" s="17">
        <v>44986</v>
      </c>
      <c r="B624" t="s">
        <v>325</v>
      </c>
      <c r="C624" t="s">
        <v>2948</v>
      </c>
      <c r="D624" t="s">
        <v>3314</v>
      </c>
      <c r="E624" t="s">
        <v>3315</v>
      </c>
      <c r="F624" t="s">
        <v>3316</v>
      </c>
    </row>
    <row r="625" spans="1:6">
      <c r="A625" s="17">
        <v>44986</v>
      </c>
      <c r="B625" t="s">
        <v>98</v>
      </c>
      <c r="C625" t="s">
        <v>3015</v>
      </c>
      <c r="D625" t="s">
        <v>3317</v>
      </c>
      <c r="E625" t="s">
        <v>3318</v>
      </c>
      <c r="F625" t="s">
        <v>3319</v>
      </c>
    </row>
    <row r="626" spans="1:6">
      <c r="A626" s="17">
        <v>44986</v>
      </c>
      <c r="B626" t="s">
        <v>118</v>
      </c>
      <c r="C626" t="s">
        <v>1460</v>
      </c>
      <c r="D626" t="s">
        <v>3320</v>
      </c>
      <c r="E626" t="s">
        <v>3321</v>
      </c>
      <c r="F626" t="s">
        <v>3322</v>
      </c>
    </row>
    <row r="627" spans="1:6">
      <c r="A627" s="17">
        <v>44986</v>
      </c>
      <c r="B627" t="s">
        <v>297</v>
      </c>
      <c r="C627" t="s">
        <v>2853</v>
      </c>
      <c r="D627" t="s">
        <v>3323</v>
      </c>
      <c r="E627" t="s">
        <v>3324</v>
      </c>
      <c r="F627" t="s">
        <v>3325</v>
      </c>
    </row>
    <row r="628" spans="1:6">
      <c r="A628" s="17">
        <v>44986</v>
      </c>
      <c r="B628" t="s">
        <v>162</v>
      </c>
      <c r="C628" t="s">
        <v>1713</v>
      </c>
      <c r="D628" t="s">
        <v>3326</v>
      </c>
      <c r="E628" t="s">
        <v>3327</v>
      </c>
      <c r="F628" t="s">
        <v>3328</v>
      </c>
    </row>
    <row r="629" spans="1:6">
      <c r="A629" s="17">
        <v>44986</v>
      </c>
      <c r="B629" t="s">
        <v>88</v>
      </c>
      <c r="C629" t="s">
        <v>2157</v>
      </c>
      <c r="D629" t="s">
        <v>3329</v>
      </c>
      <c r="E629" t="s">
        <v>3330</v>
      </c>
      <c r="F629" t="s">
        <v>3331</v>
      </c>
    </row>
    <row r="630" spans="1:6">
      <c r="A630" s="17">
        <v>44986</v>
      </c>
      <c r="B630" t="s">
        <v>199</v>
      </c>
      <c r="C630" t="s">
        <v>1875</v>
      </c>
      <c r="D630" t="s">
        <v>1092</v>
      </c>
    </row>
    <row r="631" spans="1:6">
      <c r="A631" s="17">
        <v>44986</v>
      </c>
      <c r="B631" t="s">
        <v>163</v>
      </c>
      <c r="C631" t="s">
        <v>3332</v>
      </c>
      <c r="D631" t="s">
        <v>3333</v>
      </c>
      <c r="E631" t="s">
        <v>3334</v>
      </c>
      <c r="F631" t="s">
        <v>3335</v>
      </c>
    </row>
    <row r="632" spans="1:6">
      <c r="A632" s="17">
        <v>44986</v>
      </c>
      <c r="B632" t="s">
        <v>106</v>
      </c>
      <c r="C632" t="s">
        <v>2992</v>
      </c>
      <c r="D632" t="s">
        <v>3336</v>
      </c>
      <c r="E632" t="s">
        <v>3337</v>
      </c>
      <c r="F632" t="s">
        <v>2152</v>
      </c>
    </row>
    <row r="633" spans="1:6">
      <c r="A633" s="17">
        <v>44986</v>
      </c>
      <c r="B633" t="s">
        <v>267</v>
      </c>
      <c r="C633" t="s">
        <v>3338</v>
      </c>
      <c r="D633" t="s">
        <v>3339</v>
      </c>
      <c r="E633" t="s">
        <v>3340</v>
      </c>
      <c r="F633" t="s">
        <v>3341</v>
      </c>
    </row>
    <row r="634" spans="1:6">
      <c r="A634" s="17">
        <v>44986</v>
      </c>
      <c r="B634" t="s">
        <v>176</v>
      </c>
      <c r="C634" t="s">
        <v>1465</v>
      </c>
      <c r="D634" t="s">
        <v>3342</v>
      </c>
      <c r="E634" t="s">
        <v>3343</v>
      </c>
      <c r="F634" t="s">
        <v>3344</v>
      </c>
    </row>
    <row r="635" spans="1:6">
      <c r="A635" s="17">
        <v>44986</v>
      </c>
      <c r="B635" t="s">
        <v>180</v>
      </c>
      <c r="C635" t="s">
        <v>3021</v>
      </c>
      <c r="D635" t="s">
        <v>3345</v>
      </c>
      <c r="E635" t="s">
        <v>3346</v>
      </c>
      <c r="F635" t="s">
        <v>1791</v>
      </c>
    </row>
    <row r="636" spans="1:6">
      <c r="A636" s="17">
        <v>44986</v>
      </c>
      <c r="B636" t="s">
        <v>161</v>
      </c>
      <c r="C636" t="s">
        <v>2988</v>
      </c>
      <c r="D636" t="s">
        <v>3347</v>
      </c>
      <c r="E636" t="s">
        <v>3348</v>
      </c>
      <c r="F636" t="s">
        <v>3349</v>
      </c>
    </row>
    <row r="637" spans="1:6">
      <c r="A637" s="17">
        <v>44986</v>
      </c>
      <c r="B637" t="s">
        <v>384</v>
      </c>
      <c r="C637" t="s">
        <v>2708</v>
      </c>
      <c r="D637" t="s">
        <v>3350</v>
      </c>
      <c r="E637" t="s">
        <v>3351</v>
      </c>
      <c r="F637" t="s">
        <v>3352</v>
      </c>
    </row>
    <row r="638" spans="1:6">
      <c r="A638" s="17">
        <v>44986</v>
      </c>
      <c r="B638" t="s">
        <v>122</v>
      </c>
      <c r="C638" t="s">
        <v>2321</v>
      </c>
      <c r="D638" t="s">
        <v>3353</v>
      </c>
      <c r="E638" t="s">
        <v>3354</v>
      </c>
      <c r="F638" t="s">
        <v>3355</v>
      </c>
    </row>
    <row r="639" spans="1:6">
      <c r="A639" s="17">
        <v>44986</v>
      </c>
      <c r="B639" t="s">
        <v>327</v>
      </c>
      <c r="C639" t="s">
        <v>2456</v>
      </c>
      <c r="D639" t="s">
        <v>3356</v>
      </c>
      <c r="E639" t="s">
        <v>3357</v>
      </c>
      <c r="F639" t="s">
        <v>3358</v>
      </c>
    </row>
    <row r="640" spans="1:6">
      <c r="A640" s="17">
        <v>44986</v>
      </c>
      <c r="B640" t="s">
        <v>183</v>
      </c>
      <c r="C640" t="s">
        <v>3240</v>
      </c>
      <c r="D640" t="s">
        <v>3359</v>
      </c>
      <c r="E640" t="s">
        <v>3360</v>
      </c>
      <c r="F640" t="s">
        <v>3361</v>
      </c>
    </row>
    <row r="641" spans="1:6">
      <c r="A641" s="17">
        <v>44986</v>
      </c>
      <c r="B641" t="s">
        <v>138</v>
      </c>
      <c r="C641" t="s">
        <v>3362</v>
      </c>
      <c r="D641" t="s">
        <v>3363</v>
      </c>
      <c r="E641" t="s">
        <v>3364</v>
      </c>
      <c r="F641" t="s">
        <v>3365</v>
      </c>
    </row>
    <row r="642" spans="1:6">
      <c r="A642" s="17">
        <v>44986</v>
      </c>
      <c r="B642" t="s">
        <v>91</v>
      </c>
      <c r="C642" t="s">
        <v>1758</v>
      </c>
      <c r="D642" t="s">
        <v>3366</v>
      </c>
      <c r="E642" t="s">
        <v>3367</v>
      </c>
      <c r="F642" t="s">
        <v>3368</v>
      </c>
    </row>
    <row r="643" spans="1:6">
      <c r="A643" s="17">
        <v>44986</v>
      </c>
      <c r="B643" t="s">
        <v>117</v>
      </c>
      <c r="C643" t="s">
        <v>3369</v>
      </c>
      <c r="D643" t="s">
        <v>3370</v>
      </c>
      <c r="E643" t="s">
        <v>3371</v>
      </c>
      <c r="F643" t="s">
        <v>3372</v>
      </c>
    </row>
    <row r="644" spans="1:6">
      <c r="A644" s="17">
        <v>44974</v>
      </c>
      <c r="B644" t="s">
        <v>1116</v>
      </c>
      <c r="D644" t="s">
        <v>1118</v>
      </c>
      <c r="E644" t="s">
        <v>1119</v>
      </c>
      <c r="F644" t="s">
        <v>1120</v>
      </c>
    </row>
    <row r="645" spans="1:6">
      <c r="A645" s="17">
        <v>44974</v>
      </c>
      <c r="B645" t="s">
        <v>412</v>
      </c>
      <c r="C645" t="s">
        <v>3050</v>
      </c>
      <c r="D645" t="s">
        <v>3195</v>
      </c>
      <c r="E645" t="s">
        <v>3196</v>
      </c>
      <c r="F645" t="s">
        <v>3197</v>
      </c>
    </row>
    <row r="646" spans="1:6">
      <c r="A646" s="17">
        <v>44974</v>
      </c>
      <c r="B646" t="s">
        <v>41</v>
      </c>
      <c r="C646" t="s">
        <v>1240</v>
      </c>
      <c r="D646" t="s">
        <v>3198</v>
      </c>
      <c r="E646" t="s">
        <v>3199</v>
      </c>
      <c r="F646" t="s">
        <v>3200</v>
      </c>
    </row>
    <row r="647" spans="1:6">
      <c r="A647" s="17">
        <v>44974</v>
      </c>
      <c r="B647" t="s">
        <v>132</v>
      </c>
      <c r="C647" t="s">
        <v>1597</v>
      </c>
      <c r="D647" t="s">
        <v>3201</v>
      </c>
      <c r="E647" t="s">
        <v>3202</v>
      </c>
      <c r="F647" t="s">
        <v>3203</v>
      </c>
    </row>
    <row r="648" spans="1:6">
      <c r="A648" s="17">
        <v>44974</v>
      </c>
      <c r="B648" t="s">
        <v>410</v>
      </c>
      <c r="C648" t="s">
        <v>1601</v>
      </c>
      <c r="D648" t="s">
        <v>3204</v>
      </c>
      <c r="E648" t="s">
        <v>3205</v>
      </c>
      <c r="F648" t="s">
        <v>3206</v>
      </c>
    </row>
    <row r="649" spans="1:6">
      <c r="A649" s="17">
        <v>44974</v>
      </c>
      <c r="B649" t="s">
        <v>64</v>
      </c>
      <c r="C649" t="s">
        <v>3046</v>
      </c>
      <c r="D649" t="s">
        <v>3207</v>
      </c>
      <c r="E649" t="s">
        <v>3208</v>
      </c>
      <c r="F649" t="s">
        <v>3209</v>
      </c>
    </row>
    <row r="650" spans="1:6">
      <c r="A650" s="17">
        <v>44974</v>
      </c>
      <c r="B650" t="s">
        <v>247</v>
      </c>
      <c r="C650" t="s">
        <v>1416</v>
      </c>
      <c r="D650" t="s">
        <v>3210</v>
      </c>
      <c r="E650" t="s">
        <v>3211</v>
      </c>
      <c r="F650" t="s">
        <v>3212</v>
      </c>
    </row>
    <row r="651" spans="1:6">
      <c r="A651" s="17">
        <v>44974</v>
      </c>
      <c r="B651" t="s">
        <v>243</v>
      </c>
      <c r="C651" t="s">
        <v>1978</v>
      </c>
      <c r="D651" t="s">
        <v>3213</v>
      </c>
      <c r="E651" t="s">
        <v>3214</v>
      </c>
      <c r="F651" t="s">
        <v>3215</v>
      </c>
    </row>
    <row r="652" spans="1:6">
      <c r="A652" s="17">
        <v>44974</v>
      </c>
      <c r="B652" t="s">
        <v>241</v>
      </c>
      <c r="C652" t="s">
        <v>2663</v>
      </c>
      <c r="D652" t="s">
        <v>3216</v>
      </c>
      <c r="E652" t="s">
        <v>3217</v>
      </c>
      <c r="F652" t="s">
        <v>3218</v>
      </c>
    </row>
    <row r="653" spans="1:6">
      <c r="A653" s="17">
        <v>44974</v>
      </c>
      <c r="B653" t="s">
        <v>245</v>
      </c>
      <c r="C653" t="s">
        <v>1396</v>
      </c>
      <c r="D653" t="s">
        <v>3219</v>
      </c>
      <c r="E653" t="s">
        <v>3220</v>
      </c>
      <c r="F653" t="s">
        <v>1985</v>
      </c>
    </row>
    <row r="654" spans="1:6">
      <c r="A654" s="17">
        <v>44974</v>
      </c>
      <c r="B654" t="s">
        <v>326</v>
      </c>
      <c r="C654" t="s">
        <v>2456</v>
      </c>
      <c r="D654" t="s">
        <v>3221</v>
      </c>
      <c r="E654" t="s">
        <v>3222</v>
      </c>
      <c r="F654" t="s">
        <v>3223</v>
      </c>
    </row>
    <row r="655" spans="1:6">
      <c r="A655" s="17">
        <v>44974</v>
      </c>
      <c r="B655" t="s">
        <v>173</v>
      </c>
      <c r="C655" t="s">
        <v>2692</v>
      </c>
      <c r="D655" t="s">
        <v>3224</v>
      </c>
      <c r="E655" t="s">
        <v>3225</v>
      </c>
      <c r="F655" t="s">
        <v>3226</v>
      </c>
    </row>
    <row r="656" spans="1:6">
      <c r="A656" s="17">
        <v>44974</v>
      </c>
      <c r="B656" t="s">
        <v>144</v>
      </c>
      <c r="C656" t="s">
        <v>2674</v>
      </c>
      <c r="D656" t="s">
        <v>3227</v>
      </c>
      <c r="E656" t="s">
        <v>3228</v>
      </c>
      <c r="F656" t="s">
        <v>3229</v>
      </c>
    </row>
    <row r="657" spans="1:6">
      <c r="A657" s="17">
        <v>44974</v>
      </c>
      <c r="B657" t="s">
        <v>398</v>
      </c>
      <c r="C657" t="s">
        <v>1668</v>
      </c>
      <c r="D657" t="s">
        <v>3230</v>
      </c>
      <c r="E657" t="s">
        <v>3231</v>
      </c>
      <c r="F657" t="s">
        <v>3232</v>
      </c>
    </row>
    <row r="658" spans="1:6">
      <c r="A658" s="17">
        <v>44974</v>
      </c>
      <c r="B658" t="s">
        <v>1104</v>
      </c>
      <c r="C658" t="s">
        <v>2678</v>
      </c>
      <c r="D658" t="s">
        <v>3233</v>
      </c>
      <c r="E658" t="s">
        <v>3234</v>
      </c>
      <c r="F658" t="s">
        <v>3235</v>
      </c>
    </row>
    <row r="659" spans="1:6">
      <c r="A659" s="17">
        <v>44974</v>
      </c>
      <c r="B659" t="s">
        <v>248</v>
      </c>
      <c r="C659" t="s">
        <v>3236</v>
      </c>
      <c r="D659" t="s">
        <v>3237</v>
      </c>
      <c r="E659" t="s">
        <v>3238</v>
      </c>
      <c r="F659" t="s">
        <v>3239</v>
      </c>
    </row>
    <row r="660" spans="1:6">
      <c r="A660" s="17">
        <v>44974</v>
      </c>
      <c r="B660" t="s">
        <v>200</v>
      </c>
      <c r="C660" t="s">
        <v>3240</v>
      </c>
      <c r="D660" t="s">
        <v>3241</v>
      </c>
      <c r="E660" t="s">
        <v>3242</v>
      </c>
      <c r="F660" t="s">
        <v>3243</v>
      </c>
    </row>
    <row r="661" spans="1:6">
      <c r="A661" s="17">
        <v>44974</v>
      </c>
      <c r="B661" t="s">
        <v>210</v>
      </c>
      <c r="C661" t="s">
        <v>1341</v>
      </c>
      <c r="D661" t="s">
        <v>3244</v>
      </c>
      <c r="E661" t="s">
        <v>3245</v>
      </c>
      <c r="F661" t="s">
        <v>3246</v>
      </c>
    </row>
    <row r="662" spans="1:6">
      <c r="A662" s="17">
        <v>44974</v>
      </c>
      <c r="B662" t="s">
        <v>392</v>
      </c>
      <c r="C662" t="s">
        <v>1284</v>
      </c>
      <c r="D662" t="s">
        <v>3247</v>
      </c>
      <c r="E662" t="s">
        <v>3248</v>
      </c>
      <c r="F662" t="s">
        <v>3249</v>
      </c>
    </row>
    <row r="663" spans="1:6">
      <c r="A663" s="17">
        <v>44974</v>
      </c>
      <c r="B663" t="s">
        <v>164</v>
      </c>
      <c r="C663" t="s">
        <v>2043</v>
      </c>
      <c r="D663" t="s">
        <v>3250</v>
      </c>
      <c r="E663" t="s">
        <v>3251</v>
      </c>
      <c r="F663" t="s">
        <v>3252</v>
      </c>
    </row>
    <row r="664" spans="1:6">
      <c r="A664" s="17">
        <v>44973</v>
      </c>
      <c r="B664" t="s">
        <v>1116</v>
      </c>
      <c r="D664" t="s">
        <v>1118</v>
      </c>
      <c r="E664" t="s">
        <v>1119</v>
      </c>
      <c r="F664" t="s">
        <v>1120</v>
      </c>
    </row>
    <row r="665" spans="1:6">
      <c r="A665" s="17">
        <v>44973</v>
      </c>
      <c r="B665" t="s">
        <v>3373</v>
      </c>
      <c r="C665" t="s">
        <v>2682</v>
      </c>
      <c r="D665" t="s">
        <v>3374</v>
      </c>
      <c r="E665" t="s">
        <v>3375</v>
      </c>
      <c r="F665" t="s">
        <v>1848</v>
      </c>
    </row>
    <row r="666" spans="1:6">
      <c r="A666" s="17">
        <v>44973</v>
      </c>
      <c r="B666" t="s">
        <v>3376</v>
      </c>
      <c r="C666" t="s">
        <v>1376</v>
      </c>
      <c r="D666" t="s">
        <v>3377</v>
      </c>
      <c r="E666" t="s">
        <v>3378</v>
      </c>
      <c r="F666" t="s">
        <v>3379</v>
      </c>
    </row>
    <row r="667" spans="1:6">
      <c r="A667" s="17">
        <v>44973</v>
      </c>
      <c r="B667" t="s">
        <v>218</v>
      </c>
      <c r="C667" t="s">
        <v>2723</v>
      </c>
      <c r="D667" t="s">
        <v>3380</v>
      </c>
      <c r="E667" t="s">
        <v>3381</v>
      </c>
      <c r="F667" t="s">
        <v>3382</v>
      </c>
    </row>
    <row r="668" spans="1:6">
      <c r="A668" s="17">
        <v>44973</v>
      </c>
      <c r="B668" t="s">
        <v>179</v>
      </c>
      <c r="C668" t="s">
        <v>2738</v>
      </c>
      <c r="D668" t="s">
        <v>3383</v>
      </c>
      <c r="E668" t="s">
        <v>3384</v>
      </c>
      <c r="F668" t="s">
        <v>3385</v>
      </c>
    </row>
    <row r="669" spans="1:6">
      <c r="A669" s="17">
        <v>44973</v>
      </c>
      <c r="B669" t="s">
        <v>2751</v>
      </c>
      <c r="C669" t="s">
        <v>3185</v>
      </c>
      <c r="D669" t="s">
        <v>3386</v>
      </c>
      <c r="E669" t="s">
        <v>3387</v>
      </c>
      <c r="F669" t="s">
        <v>3388</v>
      </c>
    </row>
    <row r="670" spans="1:6">
      <c r="A670" s="17">
        <v>44973</v>
      </c>
      <c r="B670" t="s">
        <v>3389</v>
      </c>
      <c r="C670" t="s">
        <v>1948</v>
      </c>
      <c r="D670" t="s">
        <v>3390</v>
      </c>
      <c r="E670" t="s">
        <v>3391</v>
      </c>
      <c r="F670" t="s">
        <v>3392</v>
      </c>
    </row>
    <row r="671" spans="1:6">
      <c r="A671" s="17">
        <v>44973</v>
      </c>
      <c r="B671" t="s">
        <v>3393</v>
      </c>
      <c r="C671" t="s">
        <v>1697</v>
      </c>
      <c r="D671" t="s">
        <v>3394</v>
      </c>
      <c r="E671" t="s">
        <v>3395</v>
      </c>
      <c r="F671" t="s">
        <v>3396</v>
      </c>
    </row>
    <row r="672" spans="1:6">
      <c r="A672" s="17">
        <v>44973</v>
      </c>
      <c r="B672" t="s">
        <v>350</v>
      </c>
      <c r="C672" t="s">
        <v>3397</v>
      </c>
      <c r="D672" t="s">
        <v>3398</v>
      </c>
      <c r="E672" t="s">
        <v>3399</v>
      </c>
      <c r="F672" t="s">
        <v>3400</v>
      </c>
    </row>
    <row r="673" spans="1:6">
      <c r="A673" s="17">
        <v>44973</v>
      </c>
      <c r="B673" t="s">
        <v>112</v>
      </c>
      <c r="C673" t="s">
        <v>2962</v>
      </c>
      <c r="D673" t="s">
        <v>3401</v>
      </c>
      <c r="E673" t="s">
        <v>3402</v>
      </c>
      <c r="F673" t="s">
        <v>3403</v>
      </c>
    </row>
    <row r="674" spans="1:6">
      <c r="A674" s="17">
        <v>44973</v>
      </c>
      <c r="B674" t="s">
        <v>235</v>
      </c>
      <c r="C674" t="s">
        <v>3404</v>
      </c>
      <c r="D674" t="s">
        <v>3405</v>
      </c>
      <c r="E674" t="s">
        <v>3406</v>
      </c>
      <c r="F674" t="s">
        <v>3407</v>
      </c>
    </row>
    <row r="675" spans="1:6">
      <c r="A675" s="17">
        <v>44973</v>
      </c>
      <c r="B675" t="s">
        <v>253</v>
      </c>
      <c r="C675" t="s">
        <v>2646</v>
      </c>
      <c r="D675" t="s">
        <v>3408</v>
      </c>
      <c r="E675" t="s">
        <v>3409</v>
      </c>
      <c r="F675" t="s">
        <v>3410</v>
      </c>
    </row>
    <row r="676" spans="1:6">
      <c r="A676" s="17">
        <v>44973</v>
      </c>
      <c r="B676" t="s">
        <v>67</v>
      </c>
      <c r="C676" t="s">
        <v>2886</v>
      </c>
      <c r="D676" t="s">
        <v>3411</v>
      </c>
      <c r="E676" t="s">
        <v>3412</v>
      </c>
      <c r="F676" t="s">
        <v>3413</v>
      </c>
    </row>
    <row r="677" spans="1:6">
      <c r="A677" s="17">
        <v>44973</v>
      </c>
      <c r="B677" t="s">
        <v>160</v>
      </c>
      <c r="C677" t="s">
        <v>1709</v>
      </c>
      <c r="D677" t="s">
        <v>3414</v>
      </c>
      <c r="E677" t="s">
        <v>3415</v>
      </c>
      <c r="F677" t="s">
        <v>3416</v>
      </c>
    </row>
    <row r="678" spans="1:6">
      <c r="A678" s="17">
        <v>44973</v>
      </c>
      <c r="B678" t="s">
        <v>298</v>
      </c>
      <c r="C678" t="s">
        <v>1617</v>
      </c>
      <c r="D678" t="s">
        <v>3417</v>
      </c>
      <c r="E678" t="s">
        <v>3418</v>
      </c>
      <c r="F678" t="s">
        <v>3419</v>
      </c>
    </row>
    <row r="679" spans="1:6">
      <c r="A679" s="17">
        <v>44973</v>
      </c>
      <c r="B679" t="s">
        <v>349</v>
      </c>
      <c r="C679" t="s">
        <v>3420</v>
      </c>
      <c r="D679" t="s">
        <v>3421</v>
      </c>
      <c r="E679" t="s">
        <v>3422</v>
      </c>
      <c r="F679" t="s">
        <v>3423</v>
      </c>
    </row>
    <row r="680" spans="1:6">
      <c r="A680" s="17">
        <v>44973</v>
      </c>
      <c r="B680" t="s">
        <v>262</v>
      </c>
      <c r="C680" t="s">
        <v>2100</v>
      </c>
      <c r="D680" t="s">
        <v>3424</v>
      </c>
      <c r="E680" t="s">
        <v>3425</v>
      </c>
      <c r="F680" t="s">
        <v>3426</v>
      </c>
    </row>
    <row r="681" spans="1:6">
      <c r="A681" s="17">
        <v>44973</v>
      </c>
      <c r="B681" t="s">
        <v>238</v>
      </c>
      <c r="C681" t="s">
        <v>1568</v>
      </c>
      <c r="D681" t="s">
        <v>3427</v>
      </c>
      <c r="E681" t="s">
        <v>3428</v>
      </c>
      <c r="F681" t="s">
        <v>3429</v>
      </c>
    </row>
    <row r="682" spans="1:6">
      <c r="A682" s="17">
        <v>44973</v>
      </c>
      <c r="B682" t="s">
        <v>166</v>
      </c>
      <c r="C682" t="s">
        <v>2031</v>
      </c>
      <c r="D682" t="s">
        <v>3430</v>
      </c>
      <c r="E682" t="s">
        <v>3431</v>
      </c>
      <c r="F682" t="s">
        <v>3432</v>
      </c>
    </row>
    <row r="683" spans="1:6">
      <c r="A683" s="17">
        <v>44973</v>
      </c>
      <c r="B683" t="s">
        <v>31</v>
      </c>
      <c r="C683" t="s">
        <v>3087</v>
      </c>
      <c r="D683" t="s">
        <v>3433</v>
      </c>
      <c r="E683" t="s">
        <v>3434</v>
      </c>
      <c r="F683" t="s">
        <v>3435</v>
      </c>
    </row>
    <row r="684" spans="1:6">
      <c r="A684" s="17">
        <v>44973</v>
      </c>
      <c r="B684" t="s">
        <v>30</v>
      </c>
      <c r="C684" t="s">
        <v>1152</v>
      </c>
      <c r="D684" t="s">
        <v>3436</v>
      </c>
      <c r="E684" t="s">
        <v>3437</v>
      </c>
      <c r="F684" t="s">
        <v>3438</v>
      </c>
    </row>
    <row r="685" spans="1:6">
      <c r="A685" s="17">
        <v>44973</v>
      </c>
      <c r="B685" t="s">
        <v>171</v>
      </c>
      <c r="C685" t="s">
        <v>2869</v>
      </c>
      <c r="D685" t="s">
        <v>3439</v>
      </c>
      <c r="E685" t="s">
        <v>3440</v>
      </c>
      <c r="F685" t="s">
        <v>3441</v>
      </c>
    </row>
    <row r="686" spans="1:6">
      <c r="A686" s="17">
        <v>44973</v>
      </c>
      <c r="B686" t="s">
        <v>168</v>
      </c>
      <c r="C686" t="s">
        <v>1164</v>
      </c>
      <c r="D686" t="s">
        <v>3442</v>
      </c>
      <c r="E686" t="s">
        <v>3443</v>
      </c>
      <c r="F686" t="s">
        <v>3444</v>
      </c>
    </row>
    <row r="687" spans="1:6">
      <c r="A687" s="17">
        <v>44973</v>
      </c>
      <c r="B687" t="s">
        <v>358</v>
      </c>
      <c r="C687" t="s">
        <v>2133</v>
      </c>
      <c r="D687" t="s">
        <v>3445</v>
      </c>
      <c r="E687" t="s">
        <v>3446</v>
      </c>
      <c r="F687" t="s">
        <v>3447</v>
      </c>
    </row>
    <row r="688" spans="1:6">
      <c r="A688" s="17">
        <v>44973</v>
      </c>
      <c r="B688" t="s">
        <v>399</v>
      </c>
      <c r="C688" t="s">
        <v>1898</v>
      </c>
      <c r="D688" t="s">
        <v>3448</v>
      </c>
      <c r="E688" t="s">
        <v>3449</v>
      </c>
      <c r="F688" t="s">
        <v>3450</v>
      </c>
    </row>
    <row r="689" spans="1:6">
      <c r="A689" s="17">
        <v>44973</v>
      </c>
      <c r="B689" t="s">
        <v>361</v>
      </c>
      <c r="C689" t="s">
        <v>3072</v>
      </c>
      <c r="D689" t="s">
        <v>3451</v>
      </c>
      <c r="E689" t="s">
        <v>3452</v>
      </c>
      <c r="F689" t="s">
        <v>3453</v>
      </c>
    </row>
    <row r="690" spans="1:6">
      <c r="A690" s="17">
        <v>44973</v>
      </c>
      <c r="B690" t="s">
        <v>354</v>
      </c>
      <c r="C690" t="s">
        <v>1652</v>
      </c>
      <c r="D690" t="s">
        <v>3454</v>
      </c>
      <c r="E690" t="s">
        <v>3455</v>
      </c>
      <c r="F690" t="s">
        <v>3456</v>
      </c>
    </row>
    <row r="691" spans="1:6">
      <c r="A691" s="17">
        <v>44973</v>
      </c>
      <c r="B691" t="s">
        <v>353</v>
      </c>
      <c r="C691" t="s">
        <v>2974</v>
      </c>
      <c r="D691" t="s">
        <v>3457</v>
      </c>
      <c r="E691" t="s">
        <v>3458</v>
      </c>
      <c r="F691" t="s">
        <v>3459</v>
      </c>
    </row>
    <row r="692" spans="1:6">
      <c r="A692" s="17">
        <v>44973</v>
      </c>
      <c r="B692" t="s">
        <v>357</v>
      </c>
      <c r="C692" t="s">
        <v>2795</v>
      </c>
      <c r="D692" t="s">
        <v>3460</v>
      </c>
      <c r="E692" t="s">
        <v>3461</v>
      </c>
      <c r="F692" t="s">
        <v>3462</v>
      </c>
    </row>
    <row r="693" spans="1:6">
      <c r="A693" s="17">
        <v>44973</v>
      </c>
      <c r="B693" t="s">
        <v>366</v>
      </c>
      <c r="C693" t="s">
        <v>1184</v>
      </c>
      <c r="D693" t="s">
        <v>3463</v>
      </c>
      <c r="E693" t="s">
        <v>3464</v>
      </c>
      <c r="F693" t="s">
        <v>3465</v>
      </c>
    </row>
    <row r="694" spans="1:6">
      <c r="A694" s="17">
        <v>44973</v>
      </c>
      <c r="B694" t="s">
        <v>363</v>
      </c>
      <c r="C694" t="s">
        <v>3059</v>
      </c>
      <c r="D694" t="s">
        <v>3466</v>
      </c>
      <c r="E694" t="s">
        <v>3467</v>
      </c>
      <c r="F694" t="s">
        <v>3468</v>
      </c>
    </row>
    <row r="695" spans="1:6">
      <c r="A695" s="17">
        <v>44973</v>
      </c>
      <c r="B695" t="s">
        <v>193</v>
      </c>
      <c r="C695" t="s">
        <v>2699</v>
      </c>
      <c r="D695" t="s">
        <v>3469</v>
      </c>
      <c r="E695" t="s">
        <v>3470</v>
      </c>
      <c r="F695" t="s">
        <v>3471</v>
      </c>
    </row>
    <row r="696" spans="1:6">
      <c r="A696" s="17">
        <v>44973</v>
      </c>
      <c r="B696" t="s">
        <v>192</v>
      </c>
      <c r="C696" t="s">
        <v>1180</v>
      </c>
      <c r="D696" t="s">
        <v>3472</v>
      </c>
      <c r="E696" t="s">
        <v>3473</v>
      </c>
      <c r="F696" t="s">
        <v>3474</v>
      </c>
    </row>
    <row r="697" spans="1:6">
      <c r="A697" s="17">
        <v>44973</v>
      </c>
      <c r="B697" t="s">
        <v>300</v>
      </c>
      <c r="C697" t="s">
        <v>1404</v>
      </c>
      <c r="D697" t="s">
        <v>3475</v>
      </c>
      <c r="E697" t="s">
        <v>3476</v>
      </c>
      <c r="F697" t="s">
        <v>3477</v>
      </c>
    </row>
    <row r="698" spans="1:6">
      <c r="A698" s="17">
        <v>44973</v>
      </c>
      <c r="B698" t="s">
        <v>260</v>
      </c>
      <c r="C698" t="s">
        <v>3036</v>
      </c>
      <c r="D698" t="s">
        <v>3478</v>
      </c>
      <c r="E698" t="s">
        <v>3479</v>
      </c>
      <c r="F698" t="s">
        <v>3480</v>
      </c>
    </row>
    <row r="699" spans="1:6">
      <c r="A699" s="17">
        <v>44973</v>
      </c>
      <c r="B699" t="s">
        <v>66</v>
      </c>
      <c r="C699" t="s">
        <v>3117</v>
      </c>
      <c r="D699" t="s">
        <v>3481</v>
      </c>
      <c r="E699" t="s">
        <v>3482</v>
      </c>
      <c r="F699" t="s">
        <v>3483</v>
      </c>
    </row>
    <row r="700" spans="1:6">
      <c r="A700" s="17">
        <v>44973</v>
      </c>
      <c r="B700" t="s">
        <v>180</v>
      </c>
      <c r="C700" t="s">
        <v>1713</v>
      </c>
      <c r="D700" t="s">
        <v>3484</v>
      </c>
      <c r="E700" t="s">
        <v>3485</v>
      </c>
      <c r="F700" t="s">
        <v>3486</v>
      </c>
    </row>
    <row r="701" spans="1:6">
      <c r="A701" s="17">
        <v>44973</v>
      </c>
      <c r="B701" t="s">
        <v>181</v>
      </c>
      <c r="C701" t="s">
        <v>1868</v>
      </c>
      <c r="D701" t="s">
        <v>3487</v>
      </c>
      <c r="E701" t="s">
        <v>3488</v>
      </c>
      <c r="F701" t="s">
        <v>3489</v>
      </c>
    </row>
    <row r="702" spans="1:6">
      <c r="A702" s="17">
        <v>44973</v>
      </c>
      <c r="B702" t="s">
        <v>29</v>
      </c>
      <c r="C702" t="s">
        <v>2958</v>
      </c>
      <c r="D702" t="s">
        <v>3490</v>
      </c>
      <c r="E702" t="s">
        <v>3491</v>
      </c>
      <c r="F702" t="s">
        <v>3492</v>
      </c>
    </row>
    <row r="703" spans="1:6">
      <c r="A703" s="17">
        <v>44973</v>
      </c>
      <c r="B703" t="s">
        <v>109</v>
      </c>
      <c r="C703" t="s">
        <v>2047</v>
      </c>
      <c r="D703" t="s">
        <v>3493</v>
      </c>
      <c r="E703" t="s">
        <v>3494</v>
      </c>
      <c r="F703" t="s">
        <v>3495</v>
      </c>
    </row>
    <row r="704" spans="1:6">
      <c r="A704" s="17">
        <v>44973</v>
      </c>
      <c r="B704" t="s">
        <v>400</v>
      </c>
      <c r="C704" t="s">
        <v>3143</v>
      </c>
      <c r="D704" t="s">
        <v>3496</v>
      </c>
      <c r="E704" t="s">
        <v>3497</v>
      </c>
      <c r="F704" t="s">
        <v>3498</v>
      </c>
    </row>
    <row r="705" spans="1:6">
      <c r="A705" s="17">
        <v>44973</v>
      </c>
      <c r="B705" t="s">
        <v>401</v>
      </c>
      <c r="C705" t="s">
        <v>3147</v>
      </c>
      <c r="D705" t="s">
        <v>3499</v>
      </c>
      <c r="E705" t="s">
        <v>3500</v>
      </c>
      <c r="F705" t="s">
        <v>3501</v>
      </c>
    </row>
    <row r="706" spans="1:6">
      <c r="A706" s="17">
        <v>44973</v>
      </c>
      <c r="B706" t="s">
        <v>352</v>
      </c>
      <c r="C706" t="s">
        <v>3151</v>
      </c>
      <c r="D706" t="s">
        <v>3502</v>
      </c>
      <c r="E706" t="s">
        <v>3503</v>
      </c>
      <c r="F706" t="s">
        <v>3504</v>
      </c>
    </row>
    <row r="707" spans="1:6">
      <c r="A707" s="17">
        <v>44973</v>
      </c>
      <c r="B707" t="s">
        <v>93</v>
      </c>
      <c r="C707" t="s">
        <v>3015</v>
      </c>
      <c r="D707" t="s">
        <v>3505</v>
      </c>
      <c r="E707" t="s">
        <v>3506</v>
      </c>
      <c r="F707" t="s">
        <v>3507</v>
      </c>
    </row>
    <row r="708" spans="1:6">
      <c r="A708" s="17">
        <v>44973</v>
      </c>
      <c r="B708" t="s">
        <v>364</v>
      </c>
      <c r="C708" t="s">
        <v>2984</v>
      </c>
      <c r="D708" t="s">
        <v>3508</v>
      </c>
      <c r="E708" t="s">
        <v>3509</v>
      </c>
      <c r="F708" t="s">
        <v>3510</v>
      </c>
    </row>
    <row r="709" spans="1:6">
      <c r="A709" s="17">
        <v>44973</v>
      </c>
      <c r="B709" t="s">
        <v>373</v>
      </c>
      <c r="C709" t="s">
        <v>3159</v>
      </c>
      <c r="D709" t="s">
        <v>3511</v>
      </c>
      <c r="E709" t="s">
        <v>3512</v>
      </c>
      <c r="F709" t="s">
        <v>3513</v>
      </c>
    </row>
    <row r="710" spans="1:6">
      <c r="A710" s="17">
        <v>44973</v>
      </c>
      <c r="B710" t="s">
        <v>161</v>
      </c>
      <c r="C710" t="s">
        <v>2992</v>
      </c>
      <c r="D710" t="s">
        <v>3514</v>
      </c>
      <c r="E710" t="s">
        <v>3515</v>
      </c>
      <c r="F710" t="s">
        <v>3516</v>
      </c>
    </row>
    <row r="711" spans="1:6">
      <c r="A711" s="17">
        <v>44973</v>
      </c>
      <c r="B711" t="s">
        <v>110</v>
      </c>
      <c r="C711" t="s">
        <v>2899</v>
      </c>
      <c r="D711" t="s">
        <v>3517</v>
      </c>
      <c r="E711" t="s">
        <v>3090</v>
      </c>
      <c r="F711" t="s">
        <v>3518</v>
      </c>
    </row>
    <row r="712" spans="1:6">
      <c r="A712" s="17">
        <v>44973</v>
      </c>
      <c r="B712" t="s">
        <v>91</v>
      </c>
      <c r="C712" t="s">
        <v>3002</v>
      </c>
      <c r="D712" t="s">
        <v>3519</v>
      </c>
      <c r="E712" t="s">
        <v>3520</v>
      </c>
      <c r="F712" t="s">
        <v>3521</v>
      </c>
    </row>
    <row r="713" spans="1:6">
      <c r="A713" s="17">
        <v>44973</v>
      </c>
      <c r="B713" t="s">
        <v>68</v>
      </c>
      <c r="C713" t="s">
        <v>3170</v>
      </c>
      <c r="D713" t="s">
        <v>3522</v>
      </c>
      <c r="E713" t="s">
        <v>3523</v>
      </c>
      <c r="F713" t="s">
        <v>3524</v>
      </c>
    </row>
    <row r="714" spans="1:6">
      <c r="A714" s="17">
        <v>44973</v>
      </c>
      <c r="B714" t="s">
        <v>106</v>
      </c>
      <c r="C714" t="s">
        <v>3021</v>
      </c>
      <c r="D714" t="s">
        <v>3525</v>
      </c>
      <c r="E714" t="s">
        <v>3526</v>
      </c>
      <c r="F714" t="s">
        <v>3023</v>
      </c>
    </row>
    <row r="715" spans="1:6">
      <c r="A715" s="17">
        <v>44973</v>
      </c>
      <c r="B715" t="s">
        <v>88</v>
      </c>
      <c r="C715" t="s">
        <v>2988</v>
      </c>
      <c r="D715" t="s">
        <v>3527</v>
      </c>
      <c r="E715" t="s">
        <v>3528</v>
      </c>
      <c r="F715" t="s">
        <v>3529</v>
      </c>
    </row>
    <row r="716" spans="1:6">
      <c r="A716" s="17">
        <v>44973</v>
      </c>
      <c r="B716" t="s">
        <v>268</v>
      </c>
      <c r="C716" t="s">
        <v>1546</v>
      </c>
      <c r="D716" t="s">
        <v>3530</v>
      </c>
      <c r="E716" t="s">
        <v>3531</v>
      </c>
      <c r="F716" t="s">
        <v>3532</v>
      </c>
    </row>
    <row r="717" spans="1:6">
      <c r="A717" s="17">
        <v>44973</v>
      </c>
      <c r="B717" t="s">
        <v>184</v>
      </c>
      <c r="C717" t="s">
        <v>1952</v>
      </c>
      <c r="D717" t="s">
        <v>3533</v>
      </c>
      <c r="E717" t="s">
        <v>1950</v>
      </c>
      <c r="F717" t="s">
        <v>3534</v>
      </c>
    </row>
    <row r="718" spans="1:6">
      <c r="A718" s="17">
        <v>44973</v>
      </c>
      <c r="B718" t="s">
        <v>36</v>
      </c>
      <c r="C718" t="s">
        <v>1795</v>
      </c>
      <c r="D718" t="s">
        <v>3535</v>
      </c>
      <c r="E718" t="s">
        <v>3536</v>
      </c>
      <c r="F718" t="s">
        <v>3537</v>
      </c>
    </row>
    <row r="719" spans="1:6">
      <c r="A719" s="17">
        <v>44973</v>
      </c>
      <c r="B719" t="s">
        <v>92</v>
      </c>
      <c r="C719" t="s">
        <v>2203</v>
      </c>
      <c r="D719" t="s">
        <v>3538</v>
      </c>
      <c r="E719" t="s">
        <v>3539</v>
      </c>
      <c r="F719" t="s">
        <v>3540</v>
      </c>
    </row>
    <row r="720" spans="1:6">
      <c r="A720" s="17">
        <v>44973</v>
      </c>
      <c r="B720" t="s">
        <v>95</v>
      </c>
      <c r="C720" t="s">
        <v>1682</v>
      </c>
      <c r="D720" t="s">
        <v>3541</v>
      </c>
      <c r="E720" t="s">
        <v>3542</v>
      </c>
      <c r="F720" t="s">
        <v>3543</v>
      </c>
    </row>
    <row r="721" spans="1:6">
      <c r="A721" s="17">
        <v>44973</v>
      </c>
      <c r="B721" t="s">
        <v>98</v>
      </c>
      <c r="C721" t="s">
        <v>2966</v>
      </c>
      <c r="D721" t="s">
        <v>3544</v>
      </c>
      <c r="E721" t="s">
        <v>3545</v>
      </c>
      <c r="F721" t="s">
        <v>3546</v>
      </c>
    </row>
    <row r="722" spans="1:6">
      <c r="A722" s="17">
        <v>44973</v>
      </c>
      <c r="B722" t="s">
        <v>191</v>
      </c>
      <c r="C722" t="s">
        <v>1345</v>
      </c>
      <c r="D722" t="s">
        <v>3547</v>
      </c>
      <c r="E722" t="s">
        <v>3548</v>
      </c>
      <c r="F722" t="s">
        <v>3549</v>
      </c>
    </row>
    <row r="723" spans="1:6">
      <c r="A723" s="17">
        <v>44973</v>
      </c>
      <c r="B723" t="s">
        <v>84</v>
      </c>
      <c r="C723" t="s">
        <v>1349</v>
      </c>
      <c r="D723" t="s">
        <v>3550</v>
      </c>
      <c r="E723" t="s">
        <v>3551</v>
      </c>
      <c r="F723" t="s">
        <v>3552</v>
      </c>
    </row>
    <row r="724" spans="1:6">
      <c r="A724" s="17">
        <v>44973</v>
      </c>
      <c r="B724" t="s">
        <v>256</v>
      </c>
      <c r="C724" t="s">
        <v>3181</v>
      </c>
      <c r="D724" t="s">
        <v>3553</v>
      </c>
      <c r="E724" t="s">
        <v>3554</v>
      </c>
      <c r="F724" t="s">
        <v>3555</v>
      </c>
    </row>
    <row r="725" spans="1:6">
      <c r="A725" s="17">
        <v>44973</v>
      </c>
      <c r="B725" t="s">
        <v>202</v>
      </c>
      <c r="C725" t="s">
        <v>3104</v>
      </c>
      <c r="D725" t="s">
        <v>3556</v>
      </c>
      <c r="E725" t="s">
        <v>3557</v>
      </c>
      <c r="F725" t="s">
        <v>3558</v>
      </c>
    </row>
    <row r="726" spans="1:6">
      <c r="A726" s="17">
        <v>44973</v>
      </c>
      <c r="B726" t="s">
        <v>189</v>
      </c>
      <c r="C726" t="s">
        <v>1361</v>
      </c>
      <c r="D726" t="s">
        <v>3559</v>
      </c>
      <c r="E726" t="s">
        <v>3560</v>
      </c>
      <c r="F726" t="s">
        <v>3561</v>
      </c>
    </row>
    <row r="727" spans="1:6">
      <c r="A727" s="17">
        <v>44973</v>
      </c>
      <c r="B727" t="s">
        <v>255</v>
      </c>
      <c r="C727" t="s">
        <v>2712</v>
      </c>
      <c r="D727" t="s">
        <v>3562</v>
      </c>
      <c r="E727" t="s">
        <v>3563</v>
      </c>
      <c r="F727" t="s">
        <v>3564</v>
      </c>
    </row>
    <row r="728" spans="1:6">
      <c r="A728" s="17">
        <v>44973</v>
      </c>
      <c r="B728" t="s">
        <v>187</v>
      </c>
      <c r="C728" t="s">
        <v>1886</v>
      </c>
      <c r="D728" t="s">
        <v>3565</v>
      </c>
      <c r="E728" t="s">
        <v>3566</v>
      </c>
      <c r="F728" t="s">
        <v>3567</v>
      </c>
    </row>
    <row r="729" spans="1:6">
      <c r="A729" s="17">
        <v>44968</v>
      </c>
      <c r="B729" t="s">
        <v>1116</v>
      </c>
      <c r="D729" t="s">
        <v>1118</v>
      </c>
      <c r="E729" t="s">
        <v>1119</v>
      </c>
      <c r="F729" t="s">
        <v>1120</v>
      </c>
    </row>
    <row r="730" spans="1:6">
      <c r="A730" s="17">
        <v>44968</v>
      </c>
      <c r="B730" t="s">
        <v>3568</v>
      </c>
      <c r="C730" t="s">
        <v>2452</v>
      </c>
      <c r="D730" t="s">
        <v>3569</v>
      </c>
      <c r="E730" t="s">
        <v>3570</v>
      </c>
      <c r="F730" t="s">
        <v>3571</v>
      </c>
    </row>
    <row r="731" spans="1:6">
      <c r="A731" s="17">
        <v>44968</v>
      </c>
      <c r="B731" t="s">
        <v>3572</v>
      </c>
      <c r="C731" t="s">
        <v>1452</v>
      </c>
      <c r="D731" t="s">
        <v>3573</v>
      </c>
      <c r="E731" t="s">
        <v>3574</v>
      </c>
      <c r="F731" t="s">
        <v>3575</v>
      </c>
    </row>
    <row r="732" spans="1:6">
      <c r="A732" s="17">
        <v>44968</v>
      </c>
      <c r="B732" t="s">
        <v>124</v>
      </c>
      <c r="C732" t="s">
        <v>3576</v>
      </c>
      <c r="D732" t="s">
        <v>3577</v>
      </c>
      <c r="E732" t="s">
        <v>2732</v>
      </c>
      <c r="F732" t="s">
        <v>3578</v>
      </c>
    </row>
    <row r="733" spans="1:6">
      <c r="A733" s="17">
        <v>44968</v>
      </c>
      <c r="B733" t="s">
        <v>122</v>
      </c>
      <c r="C733" t="s">
        <v>3579</v>
      </c>
      <c r="D733" t="s">
        <v>3580</v>
      </c>
      <c r="E733" t="s">
        <v>3581</v>
      </c>
      <c r="F733" t="s">
        <v>3582</v>
      </c>
    </row>
    <row r="734" spans="1:6">
      <c r="A734" s="17">
        <v>44968</v>
      </c>
      <c r="B734" t="s">
        <v>3583</v>
      </c>
      <c r="C734" t="s">
        <v>3584</v>
      </c>
      <c r="D734" t="s">
        <v>3585</v>
      </c>
      <c r="E734" t="s">
        <v>3586</v>
      </c>
      <c r="F734" t="s">
        <v>3587</v>
      </c>
    </row>
    <row r="735" spans="1:6">
      <c r="A735" s="17">
        <v>44968</v>
      </c>
      <c r="B735" t="s">
        <v>21</v>
      </c>
      <c r="C735" t="s">
        <v>3588</v>
      </c>
      <c r="D735" t="s">
        <v>3589</v>
      </c>
      <c r="E735" t="s">
        <v>3590</v>
      </c>
      <c r="F735" t="s">
        <v>3591</v>
      </c>
    </row>
    <row r="736" spans="1:6">
      <c r="A736" s="17">
        <v>44968</v>
      </c>
      <c r="B736" t="s">
        <v>409</v>
      </c>
      <c r="C736" t="s">
        <v>2550</v>
      </c>
      <c r="D736" t="s">
        <v>3592</v>
      </c>
      <c r="E736" t="s">
        <v>3593</v>
      </c>
      <c r="F736" t="s">
        <v>3594</v>
      </c>
    </row>
    <row r="737" spans="1:6">
      <c r="A737" s="17">
        <v>44968</v>
      </c>
      <c r="B737" t="s">
        <v>2474</v>
      </c>
      <c r="C737" t="s">
        <v>1371</v>
      </c>
      <c r="D737" t="s">
        <v>3595</v>
      </c>
      <c r="E737" t="s">
        <v>3596</v>
      </c>
      <c r="F737" t="s">
        <v>3597</v>
      </c>
    </row>
    <row r="738" spans="1:6">
      <c r="A738" s="17">
        <v>44968</v>
      </c>
      <c r="B738" t="s">
        <v>288</v>
      </c>
      <c r="C738" t="s">
        <v>3598</v>
      </c>
      <c r="D738" t="s">
        <v>3599</v>
      </c>
      <c r="E738" t="s">
        <v>3600</v>
      </c>
      <c r="F738" t="s">
        <v>3601</v>
      </c>
    </row>
    <row r="739" spans="1:6">
      <c r="A739" s="17">
        <v>44968</v>
      </c>
      <c r="B739" t="s">
        <v>3602</v>
      </c>
      <c r="C739" t="s">
        <v>1534</v>
      </c>
      <c r="D739" t="s">
        <v>3603</v>
      </c>
      <c r="E739" t="s">
        <v>3604</v>
      </c>
      <c r="F739" t="s">
        <v>3605</v>
      </c>
    </row>
    <row r="740" spans="1:6">
      <c r="A740" s="17">
        <v>44968</v>
      </c>
      <c r="B740" t="s">
        <v>3606</v>
      </c>
      <c r="C740" t="s">
        <v>3607</v>
      </c>
      <c r="D740" t="s">
        <v>3608</v>
      </c>
      <c r="E740" t="s">
        <v>3609</v>
      </c>
      <c r="F740" t="s">
        <v>3610</v>
      </c>
    </row>
    <row r="741" spans="1:6">
      <c r="A741" s="17">
        <v>44968</v>
      </c>
      <c r="B741" t="s">
        <v>1502</v>
      </c>
      <c r="C741" t="s">
        <v>3166</v>
      </c>
      <c r="D741" t="s">
        <v>3611</v>
      </c>
      <c r="E741" t="s">
        <v>3612</v>
      </c>
      <c r="F741" t="s">
        <v>3613</v>
      </c>
    </row>
    <row r="742" spans="1:6">
      <c r="A742" s="17">
        <v>44968</v>
      </c>
      <c r="B742" t="s">
        <v>186</v>
      </c>
      <c r="C742" t="s">
        <v>3614</v>
      </c>
      <c r="D742" t="s">
        <v>3615</v>
      </c>
      <c r="E742" t="s">
        <v>3616</v>
      </c>
      <c r="F742" t="s">
        <v>3617</v>
      </c>
    </row>
    <row r="743" spans="1:6">
      <c r="A743" s="17">
        <v>44968</v>
      </c>
      <c r="B743" t="s">
        <v>3618</v>
      </c>
      <c r="C743" t="s">
        <v>1424</v>
      </c>
      <c r="D743" t="s">
        <v>3619</v>
      </c>
      <c r="E743" t="s">
        <v>3620</v>
      </c>
      <c r="F743" t="s">
        <v>3621</v>
      </c>
    </row>
    <row r="744" spans="1:6">
      <c r="A744" s="17">
        <v>44968</v>
      </c>
      <c r="B744" t="s">
        <v>339</v>
      </c>
      <c r="C744" t="s">
        <v>3622</v>
      </c>
      <c r="D744" t="s">
        <v>3623</v>
      </c>
      <c r="E744" t="s">
        <v>3624</v>
      </c>
      <c r="F744" t="s">
        <v>3625</v>
      </c>
    </row>
    <row r="745" spans="1:6">
      <c r="A745" s="17">
        <v>44968</v>
      </c>
      <c r="B745" t="s">
        <v>1370</v>
      </c>
      <c r="C745" t="s">
        <v>1516</v>
      </c>
      <c r="D745" t="s">
        <v>3626</v>
      </c>
      <c r="E745" t="s">
        <v>3627</v>
      </c>
      <c r="F745" t="s">
        <v>3628</v>
      </c>
    </row>
    <row r="746" spans="1:6">
      <c r="A746" s="17">
        <v>44968</v>
      </c>
      <c r="B746" t="s">
        <v>3629</v>
      </c>
      <c r="C746" t="s">
        <v>3630</v>
      </c>
      <c r="D746" t="s">
        <v>3631</v>
      </c>
      <c r="E746" t="s">
        <v>3632</v>
      </c>
      <c r="F746" t="s">
        <v>3633</v>
      </c>
    </row>
    <row r="747" spans="1:6">
      <c r="A747" s="17">
        <v>44968</v>
      </c>
      <c r="B747" t="s">
        <v>3634</v>
      </c>
      <c r="C747" t="s">
        <v>2256</v>
      </c>
      <c r="D747" t="s">
        <v>3635</v>
      </c>
      <c r="E747" t="s">
        <v>1195</v>
      </c>
      <c r="F747" t="s">
        <v>3636</v>
      </c>
    </row>
    <row r="748" spans="1:6">
      <c r="A748" s="17">
        <v>44968</v>
      </c>
      <c r="B748" t="s">
        <v>3637</v>
      </c>
      <c r="C748" t="s">
        <v>2069</v>
      </c>
      <c r="D748" t="s">
        <v>3638</v>
      </c>
      <c r="E748" t="s">
        <v>3639</v>
      </c>
      <c r="F748" t="s">
        <v>3640</v>
      </c>
    </row>
    <row r="749" spans="1:6">
      <c r="A749" s="17">
        <v>44968</v>
      </c>
      <c r="B749" t="s">
        <v>133</v>
      </c>
      <c r="C749" t="s">
        <v>3641</v>
      </c>
      <c r="D749" t="s">
        <v>3642</v>
      </c>
      <c r="E749" t="s">
        <v>3643</v>
      </c>
      <c r="F749" t="s">
        <v>3644</v>
      </c>
    </row>
    <row r="750" spans="1:6">
      <c r="A750" s="17">
        <v>44968</v>
      </c>
      <c r="B750" t="s">
        <v>424</v>
      </c>
      <c r="C750" t="s">
        <v>1579</v>
      </c>
      <c r="D750" t="s">
        <v>3645</v>
      </c>
      <c r="E750" t="s">
        <v>2836</v>
      </c>
      <c r="F750" t="s">
        <v>3646</v>
      </c>
    </row>
    <row r="751" spans="1:6">
      <c r="A751" s="17">
        <v>44968</v>
      </c>
      <c r="B751" t="s">
        <v>17</v>
      </c>
      <c r="C751" t="s">
        <v>1301</v>
      </c>
      <c r="D751" t="s">
        <v>3647</v>
      </c>
      <c r="E751" t="s">
        <v>3648</v>
      </c>
      <c r="F751" t="s">
        <v>3649</v>
      </c>
    </row>
    <row r="752" spans="1:6">
      <c r="A752" s="17">
        <v>44968</v>
      </c>
      <c r="B752" t="s">
        <v>384</v>
      </c>
      <c r="C752" t="s">
        <v>1376</v>
      </c>
      <c r="D752" t="s">
        <v>3650</v>
      </c>
      <c r="E752" t="s">
        <v>3651</v>
      </c>
      <c r="F752" t="s">
        <v>3652</v>
      </c>
    </row>
    <row r="753" spans="1:6">
      <c r="A753" s="17">
        <v>44968</v>
      </c>
      <c r="B753" t="s">
        <v>291</v>
      </c>
      <c r="C753" t="s">
        <v>1220</v>
      </c>
      <c r="D753" t="s">
        <v>3653</v>
      </c>
      <c r="E753" t="s">
        <v>3654</v>
      </c>
      <c r="F753" t="s">
        <v>3655</v>
      </c>
    </row>
    <row r="754" spans="1:6">
      <c r="A754" s="17">
        <v>44968</v>
      </c>
      <c r="B754" t="s">
        <v>71</v>
      </c>
      <c r="C754" t="s">
        <v>1428</v>
      </c>
      <c r="D754" t="s">
        <v>3656</v>
      </c>
      <c r="E754" t="s">
        <v>3657</v>
      </c>
      <c r="F754" t="s">
        <v>3658</v>
      </c>
    </row>
    <row r="755" spans="1:6">
      <c r="A755" s="17">
        <v>44968</v>
      </c>
      <c r="B755" t="s">
        <v>387</v>
      </c>
      <c r="C755" t="s">
        <v>2290</v>
      </c>
      <c r="D755" t="s">
        <v>3659</v>
      </c>
      <c r="E755" t="s">
        <v>3660</v>
      </c>
      <c r="F755" t="s">
        <v>3661</v>
      </c>
    </row>
    <row r="756" spans="1:6">
      <c r="A756" s="17">
        <v>44968</v>
      </c>
      <c r="B756" t="s">
        <v>231</v>
      </c>
      <c r="C756" t="s">
        <v>2270</v>
      </c>
      <c r="D756" t="s">
        <v>3662</v>
      </c>
      <c r="E756" t="s">
        <v>3663</v>
      </c>
      <c r="F756" t="s">
        <v>3664</v>
      </c>
    </row>
    <row r="757" spans="1:6">
      <c r="A757" s="17">
        <v>44968</v>
      </c>
      <c r="B757" t="s">
        <v>39</v>
      </c>
      <c r="C757" t="s">
        <v>1148</v>
      </c>
      <c r="D757" t="s">
        <v>3665</v>
      </c>
      <c r="E757" t="s">
        <v>1501</v>
      </c>
      <c r="F757" t="s">
        <v>3666</v>
      </c>
    </row>
    <row r="758" spans="1:6">
      <c r="A758" s="17">
        <v>44968</v>
      </c>
      <c r="B758" t="s">
        <v>319</v>
      </c>
      <c r="C758" t="s">
        <v>2515</v>
      </c>
      <c r="D758" t="s">
        <v>3667</v>
      </c>
      <c r="E758" t="s">
        <v>3668</v>
      </c>
      <c r="F758" t="s">
        <v>3669</v>
      </c>
    </row>
    <row r="759" spans="1:6">
      <c r="A759" s="17">
        <v>44968</v>
      </c>
      <c r="B759" t="s">
        <v>349</v>
      </c>
      <c r="C759" t="s">
        <v>2096</v>
      </c>
      <c r="D759" t="s">
        <v>3670</v>
      </c>
      <c r="E759" t="s">
        <v>3671</v>
      </c>
      <c r="F759" t="s">
        <v>3672</v>
      </c>
    </row>
    <row r="760" spans="1:6">
      <c r="A760" s="17">
        <v>44968</v>
      </c>
      <c r="B760" t="s">
        <v>115</v>
      </c>
      <c r="C760" t="s">
        <v>1293</v>
      </c>
      <c r="D760" t="s">
        <v>3673</v>
      </c>
      <c r="E760" t="s">
        <v>3674</v>
      </c>
      <c r="F760" t="s">
        <v>3675</v>
      </c>
    </row>
    <row r="761" spans="1:6">
      <c r="A761" s="17">
        <v>44968</v>
      </c>
      <c r="B761" t="s">
        <v>309</v>
      </c>
      <c r="C761" t="s">
        <v>1705</v>
      </c>
      <c r="D761" t="s">
        <v>3676</v>
      </c>
      <c r="E761" t="s">
        <v>3677</v>
      </c>
      <c r="F761" t="s">
        <v>3678</v>
      </c>
    </row>
    <row r="762" spans="1:6">
      <c r="A762" s="17">
        <v>44968</v>
      </c>
      <c r="B762" t="s">
        <v>307</v>
      </c>
      <c r="C762" t="s">
        <v>2314</v>
      </c>
      <c r="D762" t="s">
        <v>3679</v>
      </c>
      <c r="E762" t="s">
        <v>3680</v>
      </c>
      <c r="F762" t="s">
        <v>3681</v>
      </c>
    </row>
    <row r="763" spans="1:6">
      <c r="A763" s="17">
        <v>44968</v>
      </c>
      <c r="B763" t="s">
        <v>129</v>
      </c>
      <c r="C763" t="s">
        <v>1388</v>
      </c>
      <c r="D763" t="s">
        <v>3682</v>
      </c>
      <c r="E763" t="s">
        <v>3683</v>
      </c>
      <c r="F763" t="s">
        <v>3684</v>
      </c>
    </row>
    <row r="764" spans="1:6">
      <c r="A764" s="17">
        <v>44968</v>
      </c>
      <c r="B764" t="s">
        <v>283</v>
      </c>
      <c r="C764" t="s">
        <v>2402</v>
      </c>
      <c r="D764" t="s">
        <v>3685</v>
      </c>
      <c r="E764" t="s">
        <v>3686</v>
      </c>
      <c r="F764" t="s">
        <v>3687</v>
      </c>
    </row>
    <row r="765" spans="1:6">
      <c r="A765" s="17">
        <v>44968</v>
      </c>
      <c r="B765" t="s">
        <v>130</v>
      </c>
      <c r="C765" t="s">
        <v>1444</v>
      </c>
      <c r="D765" t="s">
        <v>3688</v>
      </c>
      <c r="E765" t="s">
        <v>3689</v>
      </c>
      <c r="F765" t="s">
        <v>3690</v>
      </c>
    </row>
    <row r="766" spans="1:6">
      <c r="A766" s="17">
        <v>44968</v>
      </c>
      <c r="B766" t="s">
        <v>102</v>
      </c>
      <c r="C766" t="s">
        <v>1605</v>
      </c>
      <c r="D766" t="s">
        <v>3691</v>
      </c>
      <c r="E766" t="s">
        <v>3692</v>
      </c>
      <c r="F766" t="s">
        <v>3693</v>
      </c>
    </row>
    <row r="767" spans="1:6">
      <c r="A767" s="17">
        <v>44968</v>
      </c>
      <c r="B767" t="s">
        <v>125</v>
      </c>
      <c r="C767" t="s">
        <v>2441</v>
      </c>
      <c r="D767" t="s">
        <v>3694</v>
      </c>
      <c r="E767" t="s">
        <v>3695</v>
      </c>
      <c r="F767" t="s">
        <v>3696</v>
      </c>
    </row>
    <row r="768" spans="1:6">
      <c r="A768" s="17">
        <v>44968</v>
      </c>
      <c r="B768" t="s">
        <v>383</v>
      </c>
      <c r="C768" t="s">
        <v>1208</v>
      </c>
      <c r="D768" t="s">
        <v>3697</v>
      </c>
      <c r="E768" t="s">
        <v>3698</v>
      </c>
      <c r="F768" t="s">
        <v>3699</v>
      </c>
    </row>
    <row r="769" spans="1:6">
      <c r="A769" s="17">
        <v>44968</v>
      </c>
      <c r="B769" t="s">
        <v>131</v>
      </c>
      <c r="C769" t="s">
        <v>1593</v>
      </c>
      <c r="D769" t="s">
        <v>3700</v>
      </c>
      <c r="E769" t="s">
        <v>3701</v>
      </c>
      <c r="F769" t="s">
        <v>3702</v>
      </c>
    </row>
    <row r="770" spans="1:6">
      <c r="A770" s="17">
        <v>44968</v>
      </c>
      <c r="B770" t="s">
        <v>411</v>
      </c>
      <c r="C770" t="s">
        <v>3703</v>
      </c>
      <c r="D770" t="s">
        <v>3704</v>
      </c>
      <c r="E770" t="s">
        <v>3705</v>
      </c>
      <c r="F770" t="s">
        <v>3706</v>
      </c>
    </row>
    <row r="771" spans="1:6">
      <c r="A771" s="17">
        <v>44968</v>
      </c>
      <c r="B771" t="s">
        <v>413</v>
      </c>
      <c r="C771" t="s">
        <v>3707</v>
      </c>
      <c r="D771" t="s">
        <v>3708</v>
      </c>
      <c r="E771" t="s">
        <v>1603</v>
      </c>
      <c r="F771" t="s">
        <v>3709</v>
      </c>
    </row>
    <row r="772" spans="1:6">
      <c r="A772" s="17">
        <v>44968</v>
      </c>
      <c r="B772" t="s">
        <v>327</v>
      </c>
      <c r="C772" t="s">
        <v>2948</v>
      </c>
      <c r="D772" t="s">
        <v>3710</v>
      </c>
      <c r="E772" t="s">
        <v>3711</v>
      </c>
      <c r="F772" t="s">
        <v>3712</v>
      </c>
    </row>
    <row r="773" spans="1:6">
      <c r="A773" s="17">
        <v>44968</v>
      </c>
      <c r="B773" t="s">
        <v>321</v>
      </c>
      <c r="C773" t="s">
        <v>2337</v>
      </c>
      <c r="D773" t="s">
        <v>3713</v>
      </c>
      <c r="E773" t="s">
        <v>3714</v>
      </c>
      <c r="F773" t="s">
        <v>3715</v>
      </c>
    </row>
    <row r="774" spans="1:6">
      <c r="A774" s="17">
        <v>44968</v>
      </c>
      <c r="B774" t="s">
        <v>298</v>
      </c>
      <c r="C774" t="s">
        <v>2345</v>
      </c>
      <c r="D774" t="s">
        <v>3716</v>
      </c>
      <c r="E774" t="s">
        <v>3717</v>
      </c>
      <c r="F774" t="s">
        <v>3718</v>
      </c>
    </row>
    <row r="775" spans="1:6">
      <c r="A775" s="17">
        <v>44968</v>
      </c>
      <c r="B775" t="s">
        <v>119</v>
      </c>
      <c r="C775" t="s">
        <v>2092</v>
      </c>
      <c r="D775" t="s">
        <v>3719</v>
      </c>
      <c r="E775" t="s">
        <v>3720</v>
      </c>
      <c r="F775" t="s">
        <v>3721</v>
      </c>
    </row>
    <row r="776" spans="1:6">
      <c r="A776" s="17">
        <v>44968</v>
      </c>
      <c r="B776" t="s">
        <v>139</v>
      </c>
      <c r="C776" t="s">
        <v>2362</v>
      </c>
      <c r="D776" t="s">
        <v>3722</v>
      </c>
      <c r="E776" t="s">
        <v>3723</v>
      </c>
      <c r="F776" t="s">
        <v>3724</v>
      </c>
    </row>
    <row r="777" spans="1:6">
      <c r="A777" s="17">
        <v>44968</v>
      </c>
      <c r="B777" t="s">
        <v>108</v>
      </c>
      <c r="C777" t="s">
        <v>2533</v>
      </c>
      <c r="D777" t="s">
        <v>3725</v>
      </c>
      <c r="E777" t="s">
        <v>3726</v>
      </c>
      <c r="F777" t="s">
        <v>3727</v>
      </c>
    </row>
    <row r="778" spans="1:6">
      <c r="A778" s="17">
        <v>44968</v>
      </c>
      <c r="B778" t="s">
        <v>393</v>
      </c>
      <c r="C778" t="s">
        <v>3420</v>
      </c>
      <c r="D778" t="s">
        <v>3728</v>
      </c>
      <c r="E778" t="s">
        <v>3729</v>
      </c>
      <c r="F778" t="s">
        <v>3730</v>
      </c>
    </row>
    <row r="779" spans="1:6">
      <c r="A779" s="17">
        <v>44968</v>
      </c>
      <c r="B779" t="s">
        <v>24</v>
      </c>
      <c r="C779" t="s">
        <v>2383</v>
      </c>
      <c r="D779" t="s">
        <v>3731</v>
      </c>
      <c r="E779" t="s">
        <v>3732</v>
      </c>
      <c r="F779" t="s">
        <v>3733</v>
      </c>
    </row>
    <row r="780" spans="1:6">
      <c r="A780" s="17">
        <v>44968</v>
      </c>
      <c r="B780" t="s">
        <v>28</v>
      </c>
      <c r="C780" t="s">
        <v>1152</v>
      </c>
      <c r="D780" t="s">
        <v>3734</v>
      </c>
      <c r="E780" t="s">
        <v>3735</v>
      </c>
      <c r="F780" t="s">
        <v>2382</v>
      </c>
    </row>
    <row r="781" spans="1:6">
      <c r="A781" s="17">
        <v>44968</v>
      </c>
      <c r="B781" t="s">
        <v>369</v>
      </c>
      <c r="C781" t="s">
        <v>1640</v>
      </c>
      <c r="D781" t="s">
        <v>3736</v>
      </c>
      <c r="E781" t="s">
        <v>3737</v>
      </c>
      <c r="F781" t="s">
        <v>3738</v>
      </c>
    </row>
    <row r="782" spans="1:6">
      <c r="A782" s="17">
        <v>44968</v>
      </c>
      <c r="B782" t="s">
        <v>35</v>
      </c>
      <c r="C782" t="s">
        <v>1636</v>
      </c>
      <c r="D782" t="s">
        <v>3739</v>
      </c>
      <c r="E782" t="s">
        <v>3740</v>
      </c>
      <c r="F782" t="s">
        <v>3741</v>
      </c>
    </row>
    <row r="783" spans="1:6">
      <c r="A783" s="17">
        <v>44968</v>
      </c>
      <c r="B783" t="s">
        <v>356</v>
      </c>
      <c r="C783" t="s">
        <v>3072</v>
      </c>
      <c r="D783" t="s">
        <v>3742</v>
      </c>
      <c r="E783" t="s">
        <v>3743</v>
      </c>
      <c r="F783" t="s">
        <v>3744</v>
      </c>
    </row>
    <row r="784" spans="1:6">
      <c r="A784" s="17">
        <v>44968</v>
      </c>
      <c r="B784" t="s">
        <v>361</v>
      </c>
      <c r="C784" t="s">
        <v>1898</v>
      </c>
      <c r="D784" t="s">
        <v>3745</v>
      </c>
      <c r="E784" t="s">
        <v>3746</v>
      </c>
      <c r="F784" t="s">
        <v>3747</v>
      </c>
    </row>
    <row r="785" spans="1:6">
      <c r="A785" s="17">
        <v>44968</v>
      </c>
      <c r="B785" t="s">
        <v>78</v>
      </c>
      <c r="C785" t="s">
        <v>2133</v>
      </c>
      <c r="D785" t="s">
        <v>3748</v>
      </c>
      <c r="E785" t="s">
        <v>3749</v>
      </c>
      <c r="F785" t="s">
        <v>3750</v>
      </c>
    </row>
    <row r="786" spans="1:6">
      <c r="A786" s="17">
        <v>44968</v>
      </c>
      <c r="B786" t="s">
        <v>359</v>
      </c>
      <c r="C786" t="s">
        <v>2873</v>
      </c>
      <c r="D786" t="s">
        <v>3751</v>
      </c>
      <c r="E786" t="s">
        <v>1654</v>
      </c>
      <c r="F786" t="s">
        <v>3752</v>
      </c>
    </row>
    <row r="787" spans="1:6">
      <c r="A787" s="17">
        <v>44968</v>
      </c>
      <c r="B787" t="s">
        <v>365</v>
      </c>
      <c r="C787" t="s">
        <v>1297</v>
      </c>
      <c r="D787" t="s">
        <v>3753</v>
      </c>
      <c r="E787" t="s">
        <v>3754</v>
      </c>
      <c r="F787" t="s">
        <v>3755</v>
      </c>
    </row>
    <row r="788" spans="1:6">
      <c r="A788" s="17">
        <v>44968</v>
      </c>
      <c r="B788" t="s">
        <v>285</v>
      </c>
      <c r="C788" t="s">
        <v>2416</v>
      </c>
      <c r="D788" t="s">
        <v>3756</v>
      </c>
      <c r="E788" t="s">
        <v>3757</v>
      </c>
      <c r="F788" t="s">
        <v>3758</v>
      </c>
    </row>
    <row r="789" spans="1:6">
      <c r="A789" s="17">
        <v>44968</v>
      </c>
      <c r="B789" t="s">
        <v>126</v>
      </c>
      <c r="C789" t="s">
        <v>1481</v>
      </c>
      <c r="D789" t="s">
        <v>3759</v>
      </c>
      <c r="E789" t="s">
        <v>2639</v>
      </c>
      <c r="F789" t="s">
        <v>3760</v>
      </c>
    </row>
    <row r="790" spans="1:6">
      <c r="A790" s="17">
        <v>44968</v>
      </c>
      <c r="B790" t="s">
        <v>325</v>
      </c>
      <c r="C790" t="s">
        <v>2329</v>
      </c>
      <c r="D790" t="s">
        <v>3761</v>
      </c>
      <c r="E790" t="s">
        <v>3762</v>
      </c>
      <c r="F790" t="s">
        <v>3763</v>
      </c>
    </row>
    <row r="791" spans="1:6">
      <c r="A791" s="17">
        <v>44968</v>
      </c>
      <c r="B791" t="s">
        <v>414</v>
      </c>
      <c r="C791" t="s">
        <v>2678</v>
      </c>
      <c r="D791" t="s">
        <v>3764</v>
      </c>
      <c r="E791" t="s">
        <v>3765</v>
      </c>
      <c r="F791" t="s">
        <v>3766</v>
      </c>
    </row>
    <row r="792" spans="1:6">
      <c r="A792" s="17">
        <v>44968</v>
      </c>
      <c r="B792" t="s">
        <v>332</v>
      </c>
      <c r="C792" t="s">
        <v>1621</v>
      </c>
      <c r="D792" t="s">
        <v>3767</v>
      </c>
      <c r="E792" t="s">
        <v>3768</v>
      </c>
      <c r="F792" t="s">
        <v>3769</v>
      </c>
    </row>
    <row r="793" spans="1:6">
      <c r="A793" s="17">
        <v>44968</v>
      </c>
      <c r="B793" t="s">
        <v>25</v>
      </c>
      <c r="C793" t="s">
        <v>1996</v>
      </c>
      <c r="D793" t="s">
        <v>3770</v>
      </c>
      <c r="E793" t="s">
        <v>3771</v>
      </c>
      <c r="F793" t="s">
        <v>3772</v>
      </c>
    </row>
    <row r="794" spans="1:6">
      <c r="A794" s="17">
        <v>44968</v>
      </c>
      <c r="B794" t="s">
        <v>371</v>
      </c>
      <c r="C794" t="s">
        <v>3773</v>
      </c>
      <c r="D794" t="s">
        <v>3774</v>
      </c>
      <c r="E794" t="s">
        <v>3775</v>
      </c>
      <c r="F794" t="s">
        <v>3776</v>
      </c>
    </row>
    <row r="795" spans="1:6">
      <c r="A795" s="17">
        <v>44968</v>
      </c>
      <c r="B795" t="s">
        <v>292</v>
      </c>
      <c r="C795" t="s">
        <v>2325</v>
      </c>
      <c r="D795" t="s">
        <v>3777</v>
      </c>
      <c r="E795" t="s">
        <v>3778</v>
      </c>
      <c r="F795" t="s">
        <v>3779</v>
      </c>
    </row>
    <row r="796" spans="1:6">
      <c r="A796" s="17">
        <v>44968</v>
      </c>
      <c r="B796" t="s">
        <v>76</v>
      </c>
      <c r="C796" t="s">
        <v>2356</v>
      </c>
      <c r="D796" t="s">
        <v>3780</v>
      </c>
      <c r="E796" t="s">
        <v>3781</v>
      </c>
      <c r="F796" t="s">
        <v>3782</v>
      </c>
    </row>
    <row r="797" spans="1:6">
      <c r="A797" s="17">
        <v>44968</v>
      </c>
      <c r="B797" t="s">
        <v>275</v>
      </c>
      <c r="C797" t="s">
        <v>1560</v>
      </c>
      <c r="D797" t="s">
        <v>3783</v>
      </c>
      <c r="E797" t="s">
        <v>3784</v>
      </c>
      <c r="F797" t="s">
        <v>3785</v>
      </c>
    </row>
    <row r="798" spans="1:6">
      <c r="A798" s="17">
        <v>44968</v>
      </c>
      <c r="B798" t="s">
        <v>109</v>
      </c>
      <c r="C798" t="s">
        <v>2827</v>
      </c>
      <c r="D798" t="s">
        <v>3786</v>
      </c>
      <c r="E798" t="s">
        <v>3787</v>
      </c>
      <c r="F798" t="s">
        <v>2023</v>
      </c>
    </row>
    <row r="799" spans="1:6">
      <c r="A799" s="17">
        <v>44968</v>
      </c>
      <c r="B799" t="s">
        <v>152</v>
      </c>
      <c r="C799" t="s">
        <v>3788</v>
      </c>
      <c r="D799" t="s">
        <v>3789</v>
      </c>
      <c r="E799" t="s">
        <v>3790</v>
      </c>
      <c r="F799" t="s">
        <v>3791</v>
      </c>
    </row>
    <row r="800" spans="1:6">
      <c r="A800" s="17">
        <v>44968</v>
      </c>
      <c r="B800" t="s">
        <v>50</v>
      </c>
      <c r="C800" t="s">
        <v>1305</v>
      </c>
      <c r="D800" t="s">
        <v>3792</v>
      </c>
      <c r="E800" t="s">
        <v>3793</v>
      </c>
      <c r="F800" t="s">
        <v>3794</v>
      </c>
    </row>
    <row r="801" spans="1:6">
      <c r="A801" s="17">
        <v>44968</v>
      </c>
      <c r="B801" t="s">
        <v>70</v>
      </c>
      <c r="C801" t="s">
        <v>1313</v>
      </c>
      <c r="D801" t="s">
        <v>3795</v>
      </c>
      <c r="E801" t="s">
        <v>3796</v>
      </c>
      <c r="F801" t="s">
        <v>3797</v>
      </c>
    </row>
    <row r="802" spans="1:6">
      <c r="A802" s="17">
        <v>44968</v>
      </c>
      <c r="B802" t="s">
        <v>240</v>
      </c>
      <c r="C802" t="s">
        <v>2307</v>
      </c>
      <c r="D802" t="s">
        <v>3798</v>
      </c>
      <c r="E802" t="s">
        <v>3799</v>
      </c>
      <c r="F802" t="s">
        <v>3800</v>
      </c>
    </row>
    <row r="803" spans="1:6">
      <c r="A803" s="17">
        <v>44968</v>
      </c>
      <c r="B803" t="s">
        <v>197</v>
      </c>
      <c r="C803" t="s">
        <v>2938</v>
      </c>
      <c r="D803" t="s">
        <v>3801</v>
      </c>
      <c r="E803" t="s">
        <v>3802</v>
      </c>
      <c r="F803" t="s">
        <v>3803</v>
      </c>
    </row>
    <row r="804" spans="1:6">
      <c r="A804" s="17">
        <v>44968</v>
      </c>
      <c r="B804" t="s">
        <v>101</v>
      </c>
      <c r="C804" t="s">
        <v>2137</v>
      </c>
      <c r="D804" t="s">
        <v>3804</v>
      </c>
      <c r="E804" t="s">
        <v>2940</v>
      </c>
      <c r="F804" t="s">
        <v>3805</v>
      </c>
    </row>
    <row r="805" spans="1:6">
      <c r="A805" s="17">
        <v>44968</v>
      </c>
      <c r="B805" t="s">
        <v>69</v>
      </c>
      <c r="C805" t="s">
        <v>1325</v>
      </c>
      <c r="D805" t="s">
        <v>3806</v>
      </c>
      <c r="E805" t="s">
        <v>3807</v>
      </c>
      <c r="F805" t="s">
        <v>3808</v>
      </c>
    </row>
    <row r="806" spans="1:6">
      <c r="A806" s="17">
        <v>44968</v>
      </c>
      <c r="B806" t="s">
        <v>315</v>
      </c>
      <c r="C806" t="s">
        <v>1272</v>
      </c>
      <c r="D806" t="s">
        <v>3809</v>
      </c>
      <c r="E806" t="s">
        <v>3810</v>
      </c>
      <c r="F806" t="s">
        <v>3811</v>
      </c>
    </row>
    <row r="807" spans="1:6">
      <c r="A807" s="17">
        <v>44968</v>
      </c>
      <c r="B807" t="s">
        <v>72</v>
      </c>
      <c r="C807" t="s">
        <v>2519</v>
      </c>
      <c r="D807" t="s">
        <v>3812</v>
      </c>
      <c r="E807" t="s">
        <v>3813</v>
      </c>
      <c r="F807" t="s">
        <v>3814</v>
      </c>
    </row>
    <row r="808" spans="1:6">
      <c r="A808" s="17">
        <v>44968</v>
      </c>
      <c r="B808" t="s">
        <v>279</v>
      </c>
      <c r="C808" t="s">
        <v>1252</v>
      </c>
      <c r="D808" t="s">
        <v>3815</v>
      </c>
      <c r="E808" t="s">
        <v>3816</v>
      </c>
      <c r="F808" t="s">
        <v>3817</v>
      </c>
    </row>
    <row r="809" spans="1:6">
      <c r="A809" s="17">
        <v>44968</v>
      </c>
      <c r="B809" t="s">
        <v>235</v>
      </c>
      <c r="C809" t="s">
        <v>1733</v>
      </c>
      <c r="D809" t="s">
        <v>3818</v>
      </c>
      <c r="E809" t="s">
        <v>3819</v>
      </c>
      <c r="F809" t="s">
        <v>3820</v>
      </c>
    </row>
    <row r="810" spans="1:6">
      <c r="A810" s="17">
        <v>44968</v>
      </c>
      <c r="B810" t="s">
        <v>399</v>
      </c>
      <c r="C810" t="s">
        <v>2126</v>
      </c>
      <c r="D810" t="s">
        <v>3821</v>
      </c>
      <c r="E810" t="s">
        <v>3822</v>
      </c>
      <c r="F810" t="s">
        <v>3823</v>
      </c>
    </row>
    <row r="811" spans="1:6">
      <c r="A811" s="17">
        <v>44968</v>
      </c>
      <c r="B811" t="s">
        <v>145</v>
      </c>
      <c r="C811" t="s">
        <v>2229</v>
      </c>
      <c r="D811" t="s">
        <v>3824</v>
      </c>
      <c r="E811" t="s">
        <v>3825</v>
      </c>
      <c r="F811" t="s">
        <v>3826</v>
      </c>
    </row>
    <row r="812" spans="1:6">
      <c r="A812" s="17">
        <v>44968</v>
      </c>
      <c r="B812" t="s">
        <v>188</v>
      </c>
      <c r="C812" t="s">
        <v>1329</v>
      </c>
      <c r="D812" t="s">
        <v>3827</v>
      </c>
      <c r="E812" t="s">
        <v>1364</v>
      </c>
      <c r="F812" t="s">
        <v>3828</v>
      </c>
    </row>
    <row r="813" spans="1:6">
      <c r="A813" s="17">
        <v>44968</v>
      </c>
      <c r="B813" t="s">
        <v>175</v>
      </c>
      <c r="C813" t="s">
        <v>2003</v>
      </c>
      <c r="D813" t="s">
        <v>3829</v>
      </c>
      <c r="E813" t="s">
        <v>3830</v>
      </c>
      <c r="F813" t="s">
        <v>3831</v>
      </c>
    </row>
    <row r="814" spans="1:6">
      <c r="A814" s="17">
        <v>44968</v>
      </c>
      <c r="B814" t="s">
        <v>54</v>
      </c>
      <c r="C814" t="s">
        <v>1317</v>
      </c>
      <c r="D814" t="s">
        <v>3832</v>
      </c>
      <c r="E814" t="s">
        <v>3833</v>
      </c>
      <c r="F814" t="s">
        <v>3834</v>
      </c>
    </row>
    <row r="815" spans="1:6">
      <c r="A815" s="17">
        <v>44968</v>
      </c>
      <c r="B815" t="s">
        <v>49</v>
      </c>
      <c r="C815" t="s">
        <v>1309</v>
      </c>
      <c r="D815" t="s">
        <v>3835</v>
      </c>
      <c r="E815" t="s">
        <v>3836</v>
      </c>
      <c r="F815" t="s">
        <v>3837</v>
      </c>
    </row>
    <row r="816" spans="1:6">
      <c r="A816" s="17">
        <v>44968</v>
      </c>
      <c r="B816" t="s">
        <v>162</v>
      </c>
      <c r="C816" t="s">
        <v>1807</v>
      </c>
      <c r="D816" t="s">
        <v>3838</v>
      </c>
      <c r="E816" t="s">
        <v>3839</v>
      </c>
      <c r="F816" t="s">
        <v>3840</v>
      </c>
    </row>
    <row r="817" spans="1:6">
      <c r="A817" s="17">
        <v>44968</v>
      </c>
      <c r="B817" t="s">
        <v>89</v>
      </c>
      <c r="C817" t="s">
        <v>1750</v>
      </c>
      <c r="D817" t="s">
        <v>3841</v>
      </c>
      <c r="E817" t="s">
        <v>3842</v>
      </c>
      <c r="F817" t="s">
        <v>3843</v>
      </c>
    </row>
    <row r="818" spans="1:6">
      <c r="A818" s="17">
        <v>44968</v>
      </c>
      <c r="B818" t="s">
        <v>87</v>
      </c>
      <c r="C818" t="s">
        <v>2988</v>
      </c>
      <c r="D818" t="s">
        <v>3844</v>
      </c>
      <c r="E818" t="s">
        <v>3845</v>
      </c>
      <c r="F818" t="s">
        <v>3846</v>
      </c>
    </row>
    <row r="819" spans="1:6">
      <c r="A819" s="17">
        <v>44968</v>
      </c>
      <c r="B819" t="s">
        <v>113</v>
      </c>
      <c r="C819" t="s">
        <v>1762</v>
      </c>
      <c r="D819" t="s">
        <v>3847</v>
      </c>
      <c r="E819" t="s">
        <v>3848</v>
      </c>
      <c r="F819" t="s">
        <v>3849</v>
      </c>
    </row>
    <row r="820" spans="1:6">
      <c r="A820" s="17">
        <v>44968</v>
      </c>
      <c r="B820" t="s">
        <v>93</v>
      </c>
      <c r="C820" t="s">
        <v>1758</v>
      </c>
      <c r="D820" t="s">
        <v>3850</v>
      </c>
      <c r="E820" t="s">
        <v>3851</v>
      </c>
      <c r="F820" t="s">
        <v>3852</v>
      </c>
    </row>
    <row r="821" spans="1:6">
      <c r="A821" s="17">
        <v>44968</v>
      </c>
      <c r="B821" t="s">
        <v>96</v>
      </c>
      <c r="C821" t="s">
        <v>2203</v>
      </c>
      <c r="D821" t="s">
        <v>3853</v>
      </c>
      <c r="E821" t="s">
        <v>3854</v>
      </c>
      <c r="F821" t="s">
        <v>3855</v>
      </c>
    </row>
    <row r="822" spans="1:6">
      <c r="A822" s="17">
        <v>44968</v>
      </c>
      <c r="B822" t="s">
        <v>86</v>
      </c>
      <c r="C822" t="s">
        <v>2035</v>
      </c>
      <c r="D822" t="s">
        <v>3856</v>
      </c>
      <c r="E822" t="s">
        <v>3857</v>
      </c>
      <c r="F822" t="s">
        <v>3858</v>
      </c>
    </row>
    <row r="823" spans="1:6">
      <c r="A823" s="17">
        <v>44968</v>
      </c>
      <c r="B823" t="s">
        <v>100</v>
      </c>
      <c r="C823" t="s">
        <v>1321</v>
      </c>
      <c r="D823" t="s">
        <v>3859</v>
      </c>
      <c r="E823" t="s">
        <v>3860</v>
      </c>
      <c r="F823" t="s">
        <v>3861</v>
      </c>
    </row>
    <row r="824" spans="1:6">
      <c r="A824" s="17">
        <v>44968</v>
      </c>
      <c r="B824" t="s">
        <v>289</v>
      </c>
      <c r="C824" t="s">
        <v>1200</v>
      </c>
      <c r="D824" t="s">
        <v>3862</v>
      </c>
      <c r="E824" t="s">
        <v>3863</v>
      </c>
      <c r="F824" t="s">
        <v>3864</v>
      </c>
    </row>
    <row r="825" spans="1:6">
      <c r="A825" s="17">
        <v>44968</v>
      </c>
      <c r="B825" t="s">
        <v>90</v>
      </c>
      <c r="C825" t="s">
        <v>2150</v>
      </c>
      <c r="D825" t="s">
        <v>3865</v>
      </c>
      <c r="E825" t="s">
        <v>3866</v>
      </c>
      <c r="F825" t="s">
        <v>3867</v>
      </c>
    </row>
    <row r="826" spans="1:6">
      <c r="A826" s="17">
        <v>44968</v>
      </c>
      <c r="B826" t="s">
        <v>328</v>
      </c>
      <c r="C826" t="s">
        <v>1609</v>
      </c>
      <c r="D826" t="s">
        <v>3868</v>
      </c>
      <c r="E826" t="s">
        <v>3869</v>
      </c>
      <c r="F826" t="s">
        <v>3870</v>
      </c>
    </row>
    <row r="827" spans="1:6">
      <c r="A827" s="17">
        <v>44968</v>
      </c>
      <c r="B827" t="s">
        <v>223</v>
      </c>
      <c r="C827" t="s">
        <v>1572</v>
      </c>
      <c r="D827" t="s">
        <v>3871</v>
      </c>
      <c r="E827" t="s">
        <v>3872</v>
      </c>
      <c r="F827" t="s">
        <v>3873</v>
      </c>
    </row>
    <row r="828" spans="1:6">
      <c r="A828" s="17">
        <v>44968</v>
      </c>
      <c r="B828" t="s">
        <v>111</v>
      </c>
      <c r="C828" t="s">
        <v>2024</v>
      </c>
      <c r="D828" t="s">
        <v>3874</v>
      </c>
      <c r="E828" t="s">
        <v>3875</v>
      </c>
      <c r="F828" t="s">
        <v>3876</v>
      </c>
    </row>
    <row r="829" spans="1:6">
      <c r="A829" s="17">
        <v>44968</v>
      </c>
      <c r="B829" t="s">
        <v>166</v>
      </c>
      <c r="C829" t="s">
        <v>1256</v>
      </c>
      <c r="D829" t="s">
        <v>3877</v>
      </c>
      <c r="E829" t="s">
        <v>3878</v>
      </c>
      <c r="F829" t="s">
        <v>3403</v>
      </c>
    </row>
    <row r="830" spans="1:6">
      <c r="A830" s="17">
        <v>44968</v>
      </c>
      <c r="B830" t="s">
        <v>97</v>
      </c>
      <c r="C830" t="s">
        <v>3015</v>
      </c>
      <c r="D830" t="s">
        <v>3879</v>
      </c>
      <c r="E830" t="s">
        <v>3880</v>
      </c>
      <c r="F830" t="s">
        <v>3881</v>
      </c>
    </row>
    <row r="831" spans="1:6">
      <c r="A831" s="17">
        <v>44968</v>
      </c>
      <c r="B831" t="s">
        <v>375</v>
      </c>
      <c r="C831" t="s">
        <v>1184</v>
      </c>
      <c r="D831" t="s">
        <v>3882</v>
      </c>
      <c r="E831" t="s">
        <v>3883</v>
      </c>
      <c r="F831" t="s">
        <v>3884</v>
      </c>
    </row>
    <row r="832" spans="1:6">
      <c r="A832" s="17">
        <v>44968</v>
      </c>
      <c r="B832" t="s">
        <v>181</v>
      </c>
      <c r="C832" t="s">
        <v>1788</v>
      </c>
      <c r="D832" t="s">
        <v>3885</v>
      </c>
      <c r="E832" t="s">
        <v>1716</v>
      </c>
      <c r="F832" t="s">
        <v>3886</v>
      </c>
    </row>
    <row r="833" spans="1:6">
      <c r="A833" s="17">
        <v>44968</v>
      </c>
      <c r="B833" t="s">
        <v>127</v>
      </c>
      <c r="C833" t="s">
        <v>2920</v>
      </c>
      <c r="D833" t="s">
        <v>3887</v>
      </c>
      <c r="E833" t="s">
        <v>3888</v>
      </c>
      <c r="F833" t="s">
        <v>3889</v>
      </c>
    </row>
    <row r="834" spans="1:6">
      <c r="A834" s="17">
        <v>44968</v>
      </c>
      <c r="B834" t="s">
        <v>348</v>
      </c>
      <c r="C834" t="s">
        <v>1721</v>
      </c>
      <c r="D834" t="s">
        <v>3890</v>
      </c>
      <c r="E834" t="s">
        <v>2352</v>
      </c>
      <c r="F834" t="s">
        <v>3891</v>
      </c>
    </row>
    <row r="835" spans="1:6">
      <c r="A835" s="17">
        <v>44968</v>
      </c>
      <c r="B835" t="s">
        <v>207</v>
      </c>
      <c r="C835" t="s">
        <v>1944</v>
      </c>
      <c r="D835" t="s">
        <v>3892</v>
      </c>
      <c r="E835" t="s">
        <v>3893</v>
      </c>
      <c r="F835" t="s">
        <v>3894</v>
      </c>
    </row>
    <row r="836" spans="1:6">
      <c r="A836" s="17">
        <v>44968</v>
      </c>
      <c r="B836" t="s">
        <v>159</v>
      </c>
      <c r="C836" t="s">
        <v>3895</v>
      </c>
      <c r="D836" t="s">
        <v>3896</v>
      </c>
      <c r="E836" t="s">
        <v>3897</v>
      </c>
      <c r="F836" t="s">
        <v>3898</v>
      </c>
    </row>
    <row r="837" spans="1:6">
      <c r="A837" s="17">
        <v>44968</v>
      </c>
      <c r="B837" t="s">
        <v>195</v>
      </c>
      <c r="C837" t="s">
        <v>2553</v>
      </c>
      <c r="D837" t="s">
        <v>3899</v>
      </c>
      <c r="E837" t="s">
        <v>3900</v>
      </c>
      <c r="F837" t="s">
        <v>3901</v>
      </c>
    </row>
    <row r="838" spans="1:6">
      <c r="A838" s="17">
        <v>44968</v>
      </c>
      <c r="B838" t="s">
        <v>165</v>
      </c>
      <c r="C838" t="s">
        <v>2958</v>
      </c>
      <c r="D838" t="s">
        <v>3902</v>
      </c>
      <c r="E838" t="s">
        <v>3491</v>
      </c>
      <c r="F838" t="s">
        <v>2965</v>
      </c>
    </row>
    <row r="839" spans="1:6">
      <c r="A839" s="17">
        <v>44968</v>
      </c>
      <c r="B839" t="s">
        <v>151</v>
      </c>
      <c r="C839" t="s">
        <v>3903</v>
      </c>
      <c r="D839" t="s">
        <v>3904</v>
      </c>
      <c r="E839" t="s">
        <v>3905</v>
      </c>
      <c r="F839" t="s">
        <v>3906</v>
      </c>
    </row>
    <row r="840" spans="1:6">
      <c r="A840" s="17">
        <v>44968</v>
      </c>
      <c r="B840" t="s">
        <v>83</v>
      </c>
      <c r="C840" t="s">
        <v>1345</v>
      </c>
      <c r="D840" t="s">
        <v>3907</v>
      </c>
      <c r="E840" t="s">
        <v>3908</v>
      </c>
      <c r="F840" t="s">
        <v>3909</v>
      </c>
    </row>
    <row r="841" spans="1:6">
      <c r="A841" s="17">
        <v>44968</v>
      </c>
      <c r="B841" t="s">
        <v>128</v>
      </c>
      <c r="C841" t="s">
        <v>1841</v>
      </c>
      <c r="D841" t="s">
        <v>3910</v>
      </c>
      <c r="E841" t="s">
        <v>3911</v>
      </c>
      <c r="F841" t="s">
        <v>3912</v>
      </c>
    </row>
    <row r="842" spans="1:6">
      <c r="A842" s="17">
        <v>44968</v>
      </c>
      <c r="B842" t="s">
        <v>177</v>
      </c>
      <c r="C842" t="s">
        <v>2286</v>
      </c>
      <c r="D842" t="s">
        <v>3913</v>
      </c>
      <c r="E842" t="s">
        <v>3914</v>
      </c>
      <c r="F842" t="s">
        <v>3915</v>
      </c>
    </row>
    <row r="843" spans="1:6">
      <c r="A843" s="17">
        <v>44968</v>
      </c>
      <c r="B843" t="s">
        <v>306</v>
      </c>
      <c r="C843" t="s">
        <v>2282</v>
      </c>
      <c r="D843" t="s">
        <v>3916</v>
      </c>
      <c r="E843" t="s">
        <v>3917</v>
      </c>
      <c r="F843" t="s">
        <v>3918</v>
      </c>
    </row>
    <row r="844" spans="1:6">
      <c r="A844" s="17">
        <v>44968</v>
      </c>
      <c r="B844" t="s">
        <v>308</v>
      </c>
      <c r="C844" t="s">
        <v>2278</v>
      </c>
      <c r="D844" t="s">
        <v>3919</v>
      </c>
      <c r="E844" t="s">
        <v>3920</v>
      </c>
      <c r="F844" t="s">
        <v>3921</v>
      </c>
    </row>
    <row r="845" spans="1:6">
      <c r="A845" s="17">
        <v>44968</v>
      </c>
      <c r="B845" t="s">
        <v>158</v>
      </c>
      <c r="C845" t="s">
        <v>2297</v>
      </c>
      <c r="D845" t="s">
        <v>3922</v>
      </c>
      <c r="E845" t="s">
        <v>3923</v>
      </c>
      <c r="F845" t="s">
        <v>3924</v>
      </c>
    </row>
    <row r="846" spans="1:6">
      <c r="A846" s="17">
        <v>44968</v>
      </c>
      <c r="B846" t="s">
        <v>232</v>
      </c>
      <c r="C846" t="s">
        <v>1216</v>
      </c>
      <c r="D846" t="s">
        <v>3925</v>
      </c>
      <c r="E846" t="s">
        <v>3926</v>
      </c>
      <c r="F846" t="s">
        <v>3927</v>
      </c>
    </row>
    <row r="847" spans="1:6">
      <c r="A847" s="17">
        <v>44968</v>
      </c>
      <c r="B847" t="s">
        <v>63</v>
      </c>
      <c r="C847" t="s">
        <v>1860</v>
      </c>
      <c r="D847" t="s">
        <v>3928</v>
      </c>
      <c r="E847" t="s">
        <v>3929</v>
      </c>
      <c r="F847" t="s">
        <v>3082</v>
      </c>
    </row>
    <row r="848" spans="1:6">
      <c r="A848" s="17">
        <v>44968</v>
      </c>
      <c r="B848" t="s">
        <v>367</v>
      </c>
      <c r="C848" t="s">
        <v>1864</v>
      </c>
      <c r="D848" t="s">
        <v>3930</v>
      </c>
      <c r="E848" t="s">
        <v>3931</v>
      </c>
      <c r="F848" t="s">
        <v>3932</v>
      </c>
    </row>
    <row r="849" spans="1:6">
      <c r="A849" s="17">
        <v>44968</v>
      </c>
      <c r="B849" t="s">
        <v>118</v>
      </c>
      <c r="C849" t="s">
        <v>1875</v>
      </c>
      <c r="D849" t="s">
        <v>3933</v>
      </c>
      <c r="E849" t="s">
        <v>3934</v>
      </c>
      <c r="F849" t="s">
        <v>3935</v>
      </c>
    </row>
    <row r="850" spans="1:6">
      <c r="A850" s="17">
        <v>44968</v>
      </c>
      <c r="B850" t="s">
        <v>347</v>
      </c>
      <c r="C850" t="s">
        <v>2349</v>
      </c>
      <c r="D850" t="s">
        <v>3936</v>
      </c>
      <c r="E850" t="s">
        <v>3937</v>
      </c>
      <c r="F850" t="s">
        <v>3938</v>
      </c>
    </row>
    <row r="851" spans="1:6">
      <c r="A851" s="17">
        <v>44968</v>
      </c>
      <c r="B851" t="s">
        <v>376</v>
      </c>
      <c r="C851" t="s">
        <v>2221</v>
      </c>
      <c r="D851" t="s">
        <v>3939</v>
      </c>
      <c r="E851" t="s">
        <v>3940</v>
      </c>
      <c r="F851" t="s">
        <v>3941</v>
      </c>
    </row>
    <row r="852" spans="1:6">
      <c r="A852" s="17">
        <v>44968</v>
      </c>
      <c r="B852" t="s">
        <v>352</v>
      </c>
      <c r="C852" t="s">
        <v>1664</v>
      </c>
      <c r="D852" t="s">
        <v>3942</v>
      </c>
      <c r="E852" t="s">
        <v>3943</v>
      </c>
      <c r="F852" t="s">
        <v>3944</v>
      </c>
    </row>
    <row r="853" spans="1:6">
      <c r="A853" s="17">
        <v>44968</v>
      </c>
      <c r="B853" t="s">
        <v>398</v>
      </c>
      <c r="C853" t="s">
        <v>1799</v>
      </c>
      <c r="D853" t="s">
        <v>3945</v>
      </c>
      <c r="E853" t="s">
        <v>3946</v>
      </c>
      <c r="F853" t="s">
        <v>3947</v>
      </c>
    </row>
    <row r="854" spans="1:6">
      <c r="A854" s="17">
        <v>44968</v>
      </c>
      <c r="B854" t="s">
        <v>397</v>
      </c>
      <c r="C854" t="s">
        <v>1925</v>
      </c>
      <c r="D854" t="s">
        <v>3948</v>
      </c>
      <c r="E854" t="s">
        <v>3949</v>
      </c>
      <c r="F854" t="s">
        <v>3950</v>
      </c>
    </row>
    <row r="855" spans="1:6">
      <c r="A855" s="17">
        <v>44968</v>
      </c>
      <c r="B855" t="s">
        <v>362</v>
      </c>
      <c r="C855" t="s">
        <v>1894</v>
      </c>
      <c r="D855" t="s">
        <v>3951</v>
      </c>
      <c r="E855" t="s">
        <v>3952</v>
      </c>
      <c r="F855" t="s">
        <v>2136</v>
      </c>
    </row>
    <row r="856" spans="1:6">
      <c r="A856" s="17">
        <v>44968</v>
      </c>
      <c r="B856" t="s">
        <v>85</v>
      </c>
      <c r="C856" t="s">
        <v>1176</v>
      </c>
      <c r="D856" t="s">
        <v>3953</v>
      </c>
      <c r="E856" t="s">
        <v>3954</v>
      </c>
      <c r="F856" t="s">
        <v>3955</v>
      </c>
    </row>
    <row r="857" spans="1:6">
      <c r="A857" s="17">
        <v>44968</v>
      </c>
      <c r="B857" t="s">
        <v>335</v>
      </c>
      <c r="C857" t="s">
        <v>1917</v>
      </c>
      <c r="D857" t="s">
        <v>3956</v>
      </c>
      <c r="E857" t="s">
        <v>3957</v>
      </c>
      <c r="F857" t="s">
        <v>3958</v>
      </c>
    </row>
    <row r="858" spans="1:6">
      <c r="A858" s="17">
        <v>44968</v>
      </c>
      <c r="B858" t="s">
        <v>274</v>
      </c>
      <c r="C858" t="s">
        <v>1678</v>
      </c>
      <c r="D858" t="s">
        <v>3959</v>
      </c>
      <c r="E858" t="s">
        <v>3960</v>
      </c>
      <c r="F858" t="s">
        <v>3961</v>
      </c>
    </row>
    <row r="859" spans="1:6">
      <c r="A859" s="17">
        <v>44968</v>
      </c>
      <c r="B859" t="s">
        <v>208</v>
      </c>
      <c r="C859" t="s">
        <v>1780</v>
      </c>
      <c r="D859" t="s">
        <v>3962</v>
      </c>
      <c r="E859" t="s">
        <v>3963</v>
      </c>
      <c r="F859" t="s">
        <v>3964</v>
      </c>
    </row>
    <row r="860" spans="1:6">
      <c r="A860" s="17">
        <v>44968</v>
      </c>
      <c r="B860" t="s">
        <v>46</v>
      </c>
      <c r="C860" t="s">
        <v>1521</v>
      </c>
      <c r="D860" t="s">
        <v>3965</v>
      </c>
      <c r="E860" t="s">
        <v>3966</v>
      </c>
      <c r="F860" t="s">
        <v>3967</v>
      </c>
    </row>
    <row r="861" spans="1:6">
      <c r="A861" s="17">
        <v>44968</v>
      </c>
      <c r="B861" t="s">
        <v>74</v>
      </c>
      <c r="C861" t="s">
        <v>1143</v>
      </c>
      <c r="D861" t="s">
        <v>3968</v>
      </c>
      <c r="E861" t="s">
        <v>3969</v>
      </c>
      <c r="F861" t="s">
        <v>3970</v>
      </c>
    </row>
    <row r="862" spans="1:6">
      <c r="A862" s="17">
        <v>44968</v>
      </c>
      <c r="B862" t="s">
        <v>137</v>
      </c>
      <c r="C862" t="s">
        <v>3332</v>
      </c>
      <c r="D862" t="s">
        <v>3971</v>
      </c>
      <c r="E862" t="s">
        <v>3972</v>
      </c>
      <c r="F862" t="s">
        <v>3973</v>
      </c>
    </row>
    <row r="863" spans="1:6">
      <c r="A863" s="17">
        <v>44968</v>
      </c>
      <c r="B863" t="s">
        <v>370</v>
      </c>
      <c r="C863" t="s">
        <v>3139</v>
      </c>
      <c r="D863" t="s">
        <v>3974</v>
      </c>
      <c r="E863" t="s">
        <v>3975</v>
      </c>
      <c r="F863" t="s">
        <v>3976</v>
      </c>
    </row>
    <row r="864" spans="1:6">
      <c r="A864" s="17">
        <v>44968</v>
      </c>
      <c r="B864" t="s">
        <v>201</v>
      </c>
      <c r="C864" t="s">
        <v>1333</v>
      </c>
      <c r="D864" t="s">
        <v>3977</v>
      </c>
      <c r="E864" t="s">
        <v>3978</v>
      </c>
      <c r="F864" t="s">
        <v>2212</v>
      </c>
    </row>
    <row r="865" spans="1:6">
      <c r="A865" s="17">
        <v>44968</v>
      </c>
      <c r="B865" t="s">
        <v>203</v>
      </c>
      <c r="C865" t="s">
        <v>1929</v>
      </c>
      <c r="D865" t="s">
        <v>3979</v>
      </c>
      <c r="E865" t="s">
        <v>3980</v>
      </c>
      <c r="F865" t="s">
        <v>3981</v>
      </c>
    </row>
    <row r="866" spans="1:6">
      <c r="A866" s="17">
        <v>44968</v>
      </c>
      <c r="B866" t="s">
        <v>116</v>
      </c>
      <c r="C866" t="s">
        <v>2017</v>
      </c>
      <c r="D866" t="s">
        <v>3982</v>
      </c>
      <c r="E866" t="s">
        <v>3983</v>
      </c>
      <c r="F866" t="s">
        <v>3984</v>
      </c>
    </row>
    <row r="867" spans="1:6">
      <c r="A867" s="17">
        <v>44968</v>
      </c>
      <c r="B867" t="s">
        <v>338</v>
      </c>
      <c r="C867" t="s">
        <v>2321</v>
      </c>
      <c r="D867" t="s">
        <v>3985</v>
      </c>
      <c r="E867" t="s">
        <v>3986</v>
      </c>
      <c r="F867" t="s">
        <v>3987</v>
      </c>
    </row>
    <row r="868" spans="1:6">
      <c r="A868" s="17">
        <v>44968</v>
      </c>
      <c r="B868" t="s">
        <v>211</v>
      </c>
      <c r="C868" t="s">
        <v>3362</v>
      </c>
      <c r="D868" t="s">
        <v>3988</v>
      </c>
      <c r="E868" t="s">
        <v>3989</v>
      </c>
      <c r="F868" t="s">
        <v>3990</v>
      </c>
    </row>
    <row r="869" spans="1:6">
      <c r="A869" s="17">
        <v>44968</v>
      </c>
      <c r="B869" t="s">
        <v>98</v>
      </c>
      <c r="C869" t="s">
        <v>2187</v>
      </c>
      <c r="D869" t="s">
        <v>3991</v>
      </c>
      <c r="E869" t="s">
        <v>3992</v>
      </c>
      <c r="F869" t="s">
        <v>3993</v>
      </c>
    </row>
    <row r="870" spans="1:6">
      <c r="A870" s="17">
        <v>44968</v>
      </c>
      <c r="B870" t="s">
        <v>204</v>
      </c>
      <c r="C870" t="s">
        <v>1940</v>
      </c>
      <c r="D870" t="s">
        <v>3994</v>
      </c>
      <c r="E870" t="s">
        <v>1938</v>
      </c>
      <c r="F870" t="s">
        <v>1942</v>
      </c>
    </row>
    <row r="871" spans="1:6">
      <c r="A871" s="17">
        <v>44968</v>
      </c>
      <c r="B871" t="s">
        <v>199</v>
      </c>
      <c r="C871" t="s">
        <v>3369</v>
      </c>
      <c r="D871" t="s">
        <v>1092</v>
      </c>
    </row>
    <row r="872" spans="1:6">
      <c r="A872" s="17">
        <v>44968</v>
      </c>
      <c r="B872" t="s">
        <v>419</v>
      </c>
      <c r="C872" t="s">
        <v>3369</v>
      </c>
      <c r="D872" t="s">
        <v>3995</v>
      </c>
      <c r="E872" t="s">
        <v>3996</v>
      </c>
      <c r="F872" t="s">
        <v>3997</v>
      </c>
    </row>
    <row r="873" spans="1:6">
      <c r="A873" s="17">
        <v>44968</v>
      </c>
      <c r="B873" t="s">
        <v>260</v>
      </c>
      <c r="C873" t="s">
        <v>1906</v>
      </c>
      <c r="D873" t="s">
        <v>3998</v>
      </c>
      <c r="E873" t="s">
        <v>3999</v>
      </c>
      <c r="F873" t="s">
        <v>1369</v>
      </c>
    </row>
    <row r="874" spans="1:6">
      <c r="A874" s="17">
        <v>44968</v>
      </c>
      <c r="B874" t="s">
        <v>136</v>
      </c>
      <c r="C874" t="s">
        <v>1284</v>
      </c>
      <c r="D874" t="s">
        <v>4000</v>
      </c>
      <c r="E874" t="s">
        <v>4001</v>
      </c>
      <c r="F874" t="s">
        <v>4002</v>
      </c>
    </row>
    <row r="875" spans="1:6">
      <c r="A875" s="17">
        <v>44968</v>
      </c>
      <c r="B875" t="s">
        <v>183</v>
      </c>
      <c r="C875" t="s">
        <v>3135</v>
      </c>
      <c r="D875" t="s">
        <v>4003</v>
      </c>
      <c r="E875" t="s">
        <v>4004</v>
      </c>
      <c r="F875" t="s">
        <v>4005</v>
      </c>
    </row>
    <row r="876" spans="1:6">
      <c r="A876" s="17">
        <v>44968</v>
      </c>
      <c r="B876" t="s">
        <v>141</v>
      </c>
      <c r="C876" t="s">
        <v>2240</v>
      </c>
      <c r="D876" t="s">
        <v>4006</v>
      </c>
      <c r="E876" t="s">
        <v>4007</v>
      </c>
      <c r="F876" t="s">
        <v>4008</v>
      </c>
    </row>
    <row r="877" spans="1:6">
      <c r="A877" s="17">
        <v>44968</v>
      </c>
      <c r="B877" t="s">
        <v>377</v>
      </c>
      <c r="C877" t="s">
        <v>1886</v>
      </c>
      <c r="D877" t="s">
        <v>4009</v>
      </c>
      <c r="E877" t="s">
        <v>4010</v>
      </c>
      <c r="F877" t="s">
        <v>4011</v>
      </c>
    </row>
    <row r="878" spans="1:6">
      <c r="A878" s="17">
        <v>44968</v>
      </c>
      <c r="B878" t="s">
        <v>147</v>
      </c>
      <c r="C878" t="s">
        <v>1737</v>
      </c>
      <c r="D878" t="s">
        <v>4012</v>
      </c>
      <c r="E878" t="s">
        <v>4013</v>
      </c>
      <c r="F878" t="s">
        <v>4014</v>
      </c>
    </row>
    <row r="879" spans="1:6">
      <c r="A879" s="17">
        <v>44968</v>
      </c>
      <c r="B879" t="s">
        <v>146</v>
      </c>
      <c r="C879" t="s">
        <v>2225</v>
      </c>
      <c r="D879" t="s">
        <v>4015</v>
      </c>
      <c r="E879" t="s">
        <v>4016</v>
      </c>
      <c r="F879" t="s">
        <v>4017</v>
      </c>
    </row>
    <row r="880" spans="1:6">
      <c r="A880" s="17">
        <v>44968</v>
      </c>
      <c r="B880" t="s">
        <v>178</v>
      </c>
      <c r="C880" t="s">
        <v>2712</v>
      </c>
      <c r="D880" t="s">
        <v>4018</v>
      </c>
      <c r="E880" t="s">
        <v>4019</v>
      </c>
      <c r="F880" t="s">
        <v>4020</v>
      </c>
    </row>
    <row r="881" spans="1:6">
      <c r="A881" s="17">
        <v>44968</v>
      </c>
      <c r="B881" t="s">
        <v>82</v>
      </c>
      <c r="C881" t="s">
        <v>2233</v>
      </c>
      <c r="D881" t="s">
        <v>4021</v>
      </c>
      <c r="E881" t="s">
        <v>4022</v>
      </c>
      <c r="F881" t="s">
        <v>2626</v>
      </c>
    </row>
    <row r="882" spans="1:6">
      <c r="A882" s="17">
        <v>44968</v>
      </c>
      <c r="B882" t="s">
        <v>381</v>
      </c>
      <c r="C882" t="s">
        <v>1960</v>
      </c>
      <c r="D882" t="s">
        <v>4023</v>
      </c>
      <c r="E882" t="s">
        <v>4024</v>
      </c>
      <c r="F882" t="s">
        <v>4025</v>
      </c>
    </row>
    <row r="883" spans="1:6">
      <c r="A883" s="17">
        <v>44987</v>
      </c>
      <c r="B883" t="s">
        <v>1116</v>
      </c>
      <c r="D883" t="s">
        <v>1118</v>
      </c>
      <c r="E883" t="s">
        <v>1119</v>
      </c>
      <c r="F883" t="s">
        <v>1120</v>
      </c>
    </row>
    <row r="884" spans="1:6">
      <c r="A884" s="17">
        <v>44987</v>
      </c>
      <c r="B884" t="s">
        <v>253</v>
      </c>
      <c r="C884" t="s">
        <v>2247</v>
      </c>
      <c r="D884" t="s">
        <v>4026</v>
      </c>
      <c r="E884" t="s">
        <v>4027</v>
      </c>
      <c r="F884" t="s">
        <v>4028</v>
      </c>
    </row>
    <row r="885" spans="1:6">
      <c r="A885" s="17">
        <v>44987</v>
      </c>
      <c r="B885" t="s">
        <v>208</v>
      </c>
      <c r="C885" t="s">
        <v>2723</v>
      </c>
      <c r="D885" t="s">
        <v>4029</v>
      </c>
      <c r="E885" t="s">
        <v>3381</v>
      </c>
      <c r="F885" t="s">
        <v>4030</v>
      </c>
    </row>
    <row r="886" spans="1:6">
      <c r="A886" s="17">
        <v>44987</v>
      </c>
      <c r="B886" t="s">
        <v>4031</v>
      </c>
      <c r="C886" t="s">
        <v>2448</v>
      </c>
      <c r="D886" t="s">
        <v>4032</v>
      </c>
      <c r="E886" t="s">
        <v>4033</v>
      </c>
      <c r="F886" t="s">
        <v>4034</v>
      </c>
    </row>
    <row r="887" spans="1:6">
      <c r="A887" s="17">
        <v>44987</v>
      </c>
      <c r="B887" t="s">
        <v>4035</v>
      </c>
      <c r="C887" t="s">
        <v>3181</v>
      </c>
      <c r="D887" t="s">
        <v>4036</v>
      </c>
      <c r="E887" t="s">
        <v>4037</v>
      </c>
      <c r="F887" t="s">
        <v>4038</v>
      </c>
    </row>
    <row r="888" spans="1:6">
      <c r="A888" s="17">
        <v>44987</v>
      </c>
      <c r="B888" t="s">
        <v>165</v>
      </c>
      <c r="C888" t="s">
        <v>2958</v>
      </c>
      <c r="D888" t="s">
        <v>4039</v>
      </c>
      <c r="E888" t="s">
        <v>4040</v>
      </c>
      <c r="F888" t="s">
        <v>4041</v>
      </c>
    </row>
    <row r="889" spans="1:6">
      <c r="A889" s="17">
        <v>44987</v>
      </c>
      <c r="B889" t="s">
        <v>158</v>
      </c>
      <c r="C889" t="s">
        <v>1388</v>
      </c>
      <c r="D889" t="s">
        <v>4042</v>
      </c>
      <c r="E889" t="s">
        <v>4043</v>
      </c>
      <c r="F889" t="s">
        <v>4044</v>
      </c>
    </row>
    <row r="890" spans="1:6">
      <c r="A890" s="17">
        <v>44987</v>
      </c>
      <c r="B890" t="s">
        <v>25</v>
      </c>
      <c r="C890" t="s">
        <v>2024</v>
      </c>
      <c r="D890" t="s">
        <v>4045</v>
      </c>
      <c r="E890" t="s">
        <v>4046</v>
      </c>
      <c r="F890" t="s">
        <v>4047</v>
      </c>
    </row>
    <row r="891" spans="1:6">
      <c r="A891" s="17">
        <v>44987</v>
      </c>
      <c r="B891" t="s">
        <v>59</v>
      </c>
      <c r="C891" t="s">
        <v>1412</v>
      </c>
      <c r="D891" t="s">
        <v>4048</v>
      </c>
      <c r="E891" t="s">
        <v>4049</v>
      </c>
      <c r="F891" t="s">
        <v>1439</v>
      </c>
    </row>
    <row r="892" spans="1:6">
      <c r="A892" s="17">
        <v>44987</v>
      </c>
      <c r="B892" t="s">
        <v>112</v>
      </c>
      <c r="C892" t="s">
        <v>1992</v>
      </c>
      <c r="D892" t="s">
        <v>4050</v>
      </c>
      <c r="E892" t="s">
        <v>4051</v>
      </c>
      <c r="F892" t="s">
        <v>4052</v>
      </c>
    </row>
    <row r="893" spans="1:6">
      <c r="A893" s="17">
        <v>44987</v>
      </c>
      <c r="B893" t="s">
        <v>387</v>
      </c>
      <c r="C893" t="s">
        <v>2266</v>
      </c>
      <c r="D893" t="s">
        <v>4053</v>
      </c>
      <c r="E893" t="s">
        <v>4054</v>
      </c>
      <c r="F893" t="s">
        <v>4055</v>
      </c>
    </row>
    <row r="894" spans="1:6">
      <c r="A894" s="17">
        <v>44987</v>
      </c>
      <c r="B894" t="s">
        <v>308</v>
      </c>
      <c r="C894" t="s">
        <v>2834</v>
      </c>
      <c r="D894" t="s">
        <v>4056</v>
      </c>
      <c r="E894" t="s">
        <v>4057</v>
      </c>
      <c r="F894" t="s">
        <v>4058</v>
      </c>
    </row>
    <row r="895" spans="1:6">
      <c r="A895" s="17">
        <v>44987</v>
      </c>
      <c r="B895" t="s">
        <v>310</v>
      </c>
      <c r="C895" t="s">
        <v>1705</v>
      </c>
      <c r="D895" t="s">
        <v>4059</v>
      </c>
      <c r="E895" t="s">
        <v>4060</v>
      </c>
      <c r="F895" t="s">
        <v>4061</v>
      </c>
    </row>
    <row r="896" spans="1:6">
      <c r="A896" s="17">
        <v>44987</v>
      </c>
      <c r="B896" t="s">
        <v>153</v>
      </c>
      <c r="C896" t="s">
        <v>2278</v>
      </c>
      <c r="D896" t="s">
        <v>4062</v>
      </c>
      <c r="E896" t="s">
        <v>4063</v>
      </c>
      <c r="F896" t="s">
        <v>4064</v>
      </c>
    </row>
    <row r="897" spans="1:6">
      <c r="A897" s="17">
        <v>44987</v>
      </c>
      <c r="B897" t="s">
        <v>157</v>
      </c>
      <c r="C897" t="s">
        <v>1440</v>
      </c>
      <c r="D897" t="s">
        <v>4065</v>
      </c>
      <c r="E897" t="s">
        <v>4066</v>
      </c>
      <c r="F897" t="s">
        <v>4067</v>
      </c>
    </row>
    <row r="898" spans="1:6">
      <c r="A898" s="17">
        <v>44987</v>
      </c>
      <c r="B898" t="s">
        <v>397</v>
      </c>
      <c r="C898" t="s">
        <v>4068</v>
      </c>
      <c r="D898" t="s">
        <v>4069</v>
      </c>
      <c r="E898" t="s">
        <v>3228</v>
      </c>
      <c r="F898" t="s">
        <v>4070</v>
      </c>
    </row>
    <row r="899" spans="1:6">
      <c r="A899" s="17">
        <v>44987</v>
      </c>
      <c r="B899" t="s">
        <v>116</v>
      </c>
      <c r="C899" t="s">
        <v>1184</v>
      </c>
      <c r="D899" t="s">
        <v>4071</v>
      </c>
      <c r="E899" t="s">
        <v>4072</v>
      </c>
      <c r="F899" t="s">
        <v>4073</v>
      </c>
    </row>
    <row r="900" spans="1:6">
      <c r="A900" s="17">
        <v>44987</v>
      </c>
      <c r="B900" t="s">
        <v>85</v>
      </c>
      <c r="C900" t="s">
        <v>1176</v>
      </c>
      <c r="D900" t="s">
        <v>4074</v>
      </c>
      <c r="E900" t="s">
        <v>1178</v>
      </c>
      <c r="F900" t="s">
        <v>4075</v>
      </c>
    </row>
    <row r="901" spans="1:6">
      <c r="A901" s="17">
        <v>44987</v>
      </c>
      <c r="B901" t="s">
        <v>300</v>
      </c>
      <c r="C901" t="s">
        <v>2646</v>
      </c>
      <c r="D901" t="s">
        <v>4076</v>
      </c>
      <c r="E901" t="s">
        <v>4077</v>
      </c>
      <c r="F901" t="s">
        <v>4078</v>
      </c>
    </row>
    <row r="902" spans="1:6">
      <c r="A902" s="17">
        <v>44987</v>
      </c>
      <c r="B902" t="s">
        <v>65</v>
      </c>
      <c r="C902" t="s">
        <v>2886</v>
      </c>
      <c r="D902" t="s">
        <v>4079</v>
      </c>
      <c r="E902" t="s">
        <v>3413</v>
      </c>
      <c r="F902" t="s">
        <v>4080</v>
      </c>
    </row>
    <row r="903" spans="1:6">
      <c r="A903" s="17">
        <v>44987</v>
      </c>
      <c r="B903" t="s">
        <v>245</v>
      </c>
      <c r="C903" t="s">
        <v>3236</v>
      </c>
      <c r="D903" t="s">
        <v>4081</v>
      </c>
      <c r="E903" t="s">
        <v>4082</v>
      </c>
      <c r="F903" t="s">
        <v>4083</v>
      </c>
    </row>
    <row r="904" spans="1:6">
      <c r="A904" s="17">
        <v>44987</v>
      </c>
      <c r="B904" t="s">
        <v>246</v>
      </c>
      <c r="C904" t="s">
        <v>2653</v>
      </c>
      <c r="D904" t="s">
        <v>4084</v>
      </c>
      <c r="E904" t="s">
        <v>4085</v>
      </c>
      <c r="F904" t="s">
        <v>4086</v>
      </c>
    </row>
    <row r="905" spans="1:6">
      <c r="A905" s="17">
        <v>44987</v>
      </c>
      <c r="B905" t="s">
        <v>249</v>
      </c>
      <c r="C905" t="s">
        <v>1396</v>
      </c>
      <c r="D905" t="s">
        <v>4087</v>
      </c>
      <c r="E905" t="s">
        <v>4088</v>
      </c>
      <c r="F905" t="s">
        <v>4089</v>
      </c>
    </row>
    <row r="906" spans="1:6">
      <c r="A906" s="17">
        <v>44987</v>
      </c>
      <c r="B906" t="s">
        <v>234</v>
      </c>
      <c r="C906" t="s">
        <v>2069</v>
      </c>
      <c r="D906" t="s">
        <v>4090</v>
      </c>
      <c r="E906" t="s">
        <v>2757</v>
      </c>
      <c r="F906" t="s">
        <v>4091</v>
      </c>
    </row>
    <row r="907" spans="1:6">
      <c r="A907" s="17">
        <v>44987</v>
      </c>
      <c r="B907" t="s">
        <v>391</v>
      </c>
      <c r="C907" t="s">
        <v>3174</v>
      </c>
      <c r="D907" t="s">
        <v>4092</v>
      </c>
      <c r="E907" t="s">
        <v>4093</v>
      </c>
      <c r="F907" t="s">
        <v>4094</v>
      </c>
    </row>
    <row r="908" spans="1:6">
      <c r="A908" s="17">
        <v>44987</v>
      </c>
      <c r="B908" t="s">
        <v>372</v>
      </c>
      <c r="C908" t="s">
        <v>1762</v>
      </c>
      <c r="D908" t="s">
        <v>4095</v>
      </c>
      <c r="E908" t="s">
        <v>4096</v>
      </c>
      <c r="F908" t="s">
        <v>4097</v>
      </c>
    </row>
    <row r="909" spans="1:6">
      <c r="A909" s="17">
        <v>44987</v>
      </c>
      <c r="B909" t="s">
        <v>248</v>
      </c>
      <c r="C909" t="s">
        <v>2667</v>
      </c>
      <c r="D909" t="s">
        <v>4098</v>
      </c>
      <c r="E909" t="s">
        <v>4099</v>
      </c>
      <c r="F909" t="s">
        <v>4100</v>
      </c>
    </row>
    <row r="910" spans="1:6">
      <c r="A910" s="17">
        <v>44987</v>
      </c>
      <c r="B910" t="s">
        <v>56</v>
      </c>
      <c r="C910" t="s">
        <v>1313</v>
      </c>
      <c r="D910" t="s">
        <v>4101</v>
      </c>
      <c r="E910" t="s">
        <v>4102</v>
      </c>
      <c r="F910" t="s">
        <v>4103</v>
      </c>
    </row>
    <row r="911" spans="1:6">
      <c r="A911" s="17">
        <v>44987</v>
      </c>
      <c r="B911" t="s">
        <v>51</v>
      </c>
      <c r="C911" t="s">
        <v>1305</v>
      </c>
      <c r="D911" t="s">
        <v>4104</v>
      </c>
      <c r="E911" t="s">
        <v>4105</v>
      </c>
      <c r="F911" t="s">
        <v>4106</v>
      </c>
    </row>
    <row r="912" spans="1:6">
      <c r="A912" s="17">
        <v>44987</v>
      </c>
      <c r="B912" t="s">
        <v>398</v>
      </c>
      <c r="C912" t="s">
        <v>2869</v>
      </c>
      <c r="D912" t="s">
        <v>4107</v>
      </c>
      <c r="E912" t="s">
        <v>4108</v>
      </c>
      <c r="F912" t="s">
        <v>4109</v>
      </c>
    </row>
    <row r="913" spans="1:6">
      <c r="A913" s="17">
        <v>44987</v>
      </c>
      <c r="B913" t="s">
        <v>173</v>
      </c>
      <c r="C913" t="s">
        <v>1925</v>
      </c>
      <c r="D913" t="s">
        <v>4110</v>
      </c>
      <c r="E913" t="s">
        <v>4111</v>
      </c>
      <c r="F913" t="s">
        <v>4112</v>
      </c>
    </row>
    <row r="914" spans="1:6">
      <c r="A914" s="17">
        <v>44987</v>
      </c>
      <c r="B914" t="s">
        <v>167</v>
      </c>
      <c r="C914" t="s">
        <v>2692</v>
      </c>
      <c r="D914" t="s">
        <v>4113</v>
      </c>
      <c r="E914" t="s">
        <v>4114</v>
      </c>
      <c r="F914" t="s">
        <v>4115</v>
      </c>
    </row>
    <row r="915" spans="1:6">
      <c r="A915" s="17">
        <v>44987</v>
      </c>
      <c r="B915" t="s">
        <v>70</v>
      </c>
      <c r="C915" t="s">
        <v>1689</v>
      </c>
      <c r="D915" t="s">
        <v>4116</v>
      </c>
      <c r="E915" t="s">
        <v>4117</v>
      </c>
      <c r="F915" t="s">
        <v>4118</v>
      </c>
    </row>
    <row r="916" spans="1:6">
      <c r="A916" s="17">
        <v>44987</v>
      </c>
      <c r="B916" t="s">
        <v>101</v>
      </c>
      <c r="C916" t="s">
        <v>3895</v>
      </c>
      <c r="D916" t="s">
        <v>4119</v>
      </c>
      <c r="E916" t="s">
        <v>4120</v>
      </c>
      <c r="F916" t="s">
        <v>4121</v>
      </c>
    </row>
    <row r="917" spans="1:6">
      <c r="A917" s="17">
        <v>44987</v>
      </c>
      <c r="B917" t="s">
        <v>196</v>
      </c>
      <c r="C917" t="s">
        <v>3117</v>
      </c>
      <c r="D917" t="s">
        <v>4122</v>
      </c>
      <c r="E917" t="s">
        <v>4123</v>
      </c>
      <c r="F917" t="s">
        <v>4124</v>
      </c>
    </row>
    <row r="918" spans="1:6">
      <c r="A918" s="17">
        <v>44987</v>
      </c>
      <c r="B918" t="s">
        <v>159</v>
      </c>
      <c r="C918" t="s">
        <v>2938</v>
      </c>
      <c r="D918" t="s">
        <v>4125</v>
      </c>
      <c r="E918" t="s">
        <v>2941</v>
      </c>
      <c r="F918" t="s">
        <v>4126</v>
      </c>
    </row>
    <row r="919" spans="1:6">
      <c r="A919" s="17">
        <v>44987</v>
      </c>
      <c r="B919" t="s">
        <v>109</v>
      </c>
      <c r="C919" t="s">
        <v>1996</v>
      </c>
      <c r="D919" t="s">
        <v>4127</v>
      </c>
      <c r="E919" t="s">
        <v>4128</v>
      </c>
      <c r="F919" t="s">
        <v>4129</v>
      </c>
    </row>
    <row r="920" spans="1:6">
      <c r="A920" s="17">
        <v>44987</v>
      </c>
      <c r="B920" t="s">
        <v>128</v>
      </c>
      <c r="C920" t="s">
        <v>2920</v>
      </c>
      <c r="D920" t="s">
        <v>4130</v>
      </c>
      <c r="E920" t="s">
        <v>4131</v>
      </c>
      <c r="F920" t="s">
        <v>4132</v>
      </c>
    </row>
    <row r="921" spans="1:6">
      <c r="A921" s="17">
        <v>44987</v>
      </c>
      <c r="B921" t="s">
        <v>100</v>
      </c>
      <c r="C921" t="s">
        <v>1841</v>
      </c>
      <c r="D921" t="s">
        <v>4133</v>
      </c>
      <c r="E921" t="s">
        <v>4134</v>
      </c>
      <c r="F921" t="s">
        <v>4135</v>
      </c>
    </row>
    <row r="922" spans="1:6">
      <c r="A922" s="17">
        <v>44987</v>
      </c>
      <c r="B922" t="s">
        <v>377</v>
      </c>
      <c r="C922" t="s">
        <v>3166</v>
      </c>
      <c r="D922" t="s">
        <v>4136</v>
      </c>
      <c r="E922" t="s">
        <v>4137</v>
      </c>
      <c r="F922" t="s">
        <v>4138</v>
      </c>
    </row>
    <row r="923" spans="1:6">
      <c r="A923" s="17">
        <v>44987</v>
      </c>
      <c r="B923" t="s">
        <v>54</v>
      </c>
      <c r="C923" t="s">
        <v>3788</v>
      </c>
      <c r="D923" t="s">
        <v>4139</v>
      </c>
      <c r="E923" t="s">
        <v>4140</v>
      </c>
      <c r="F923" t="s">
        <v>4141</v>
      </c>
    </row>
    <row r="924" spans="1:6">
      <c r="A924" s="17">
        <v>44987</v>
      </c>
      <c r="B924" t="s">
        <v>227</v>
      </c>
      <c r="C924" t="s">
        <v>2682</v>
      </c>
      <c r="D924" t="s">
        <v>4142</v>
      </c>
      <c r="E924" t="s">
        <v>4143</v>
      </c>
      <c r="F924" t="s">
        <v>4144</v>
      </c>
    </row>
    <row r="925" spans="1:6">
      <c r="A925" s="17">
        <v>44987</v>
      </c>
      <c r="B925" t="s">
        <v>152</v>
      </c>
      <c r="C925" t="s">
        <v>3903</v>
      </c>
      <c r="D925" t="s">
        <v>4145</v>
      </c>
      <c r="E925" t="s">
        <v>4146</v>
      </c>
      <c r="F925" t="s">
        <v>4147</v>
      </c>
    </row>
    <row r="926" spans="1:6">
      <c r="A926" s="17">
        <v>44987</v>
      </c>
      <c r="B926" t="s">
        <v>218</v>
      </c>
      <c r="C926" t="s">
        <v>1944</v>
      </c>
      <c r="D926" t="s">
        <v>4148</v>
      </c>
      <c r="E926" t="s">
        <v>4149</v>
      </c>
      <c r="F926" t="s">
        <v>4150</v>
      </c>
    </row>
    <row r="927" spans="1:6">
      <c r="A927" s="17">
        <v>44987</v>
      </c>
      <c r="B927" t="s">
        <v>160</v>
      </c>
      <c r="C927" t="s">
        <v>3170</v>
      </c>
      <c r="D927" t="s">
        <v>4151</v>
      </c>
      <c r="E927" t="s">
        <v>4152</v>
      </c>
      <c r="F927" t="s">
        <v>4153</v>
      </c>
    </row>
    <row r="928" spans="1:6">
      <c r="A928" s="17">
        <v>44987</v>
      </c>
      <c r="B928" t="s">
        <v>69</v>
      </c>
      <c r="C928" t="s">
        <v>4154</v>
      </c>
      <c r="D928" t="s">
        <v>4155</v>
      </c>
      <c r="E928" t="s">
        <v>4156</v>
      </c>
      <c r="F928" t="s">
        <v>4157</v>
      </c>
    </row>
    <row r="929" spans="1:6">
      <c r="A929" s="17">
        <v>44987</v>
      </c>
      <c r="B929" t="s">
        <v>214</v>
      </c>
      <c r="C929" t="s">
        <v>2572</v>
      </c>
      <c r="D929" t="s">
        <v>4158</v>
      </c>
      <c r="E929" t="s">
        <v>4159</v>
      </c>
      <c r="F929" t="s">
        <v>4017</v>
      </c>
    </row>
    <row r="930" spans="1:6">
      <c r="A930" s="17">
        <v>44987</v>
      </c>
      <c r="B930" t="s">
        <v>283</v>
      </c>
      <c r="C930" t="s">
        <v>2504</v>
      </c>
      <c r="D930" t="s">
        <v>4160</v>
      </c>
      <c r="E930" t="s">
        <v>4161</v>
      </c>
      <c r="F930" t="s">
        <v>4162</v>
      </c>
    </row>
    <row r="931" spans="1:6">
      <c r="A931" s="17">
        <v>44987</v>
      </c>
      <c r="B931" t="s">
        <v>379</v>
      </c>
      <c r="C931" t="s">
        <v>1902</v>
      </c>
      <c r="D931" t="s">
        <v>4163</v>
      </c>
      <c r="E931" t="s">
        <v>4164</v>
      </c>
      <c r="F931" t="s">
        <v>4165</v>
      </c>
    </row>
    <row r="932" spans="1:6">
      <c r="A932" s="17">
        <v>44987</v>
      </c>
      <c r="B932" t="s">
        <v>81</v>
      </c>
      <c r="C932" t="s">
        <v>2229</v>
      </c>
      <c r="D932" t="s">
        <v>4166</v>
      </c>
      <c r="E932" t="s">
        <v>4167</v>
      </c>
      <c r="F932" t="s">
        <v>4168</v>
      </c>
    </row>
    <row r="933" spans="1:6">
      <c r="A933" s="17">
        <v>44987</v>
      </c>
      <c r="B933" t="s">
        <v>380</v>
      </c>
      <c r="C933" t="s">
        <v>3155</v>
      </c>
      <c r="D933" t="s">
        <v>4169</v>
      </c>
      <c r="E933" t="s">
        <v>4170</v>
      </c>
      <c r="F933" t="s">
        <v>4171</v>
      </c>
    </row>
    <row r="934" spans="1:6">
      <c r="A934" s="17">
        <v>44987</v>
      </c>
      <c r="B934" t="s">
        <v>92</v>
      </c>
      <c r="C934" t="s">
        <v>2203</v>
      </c>
      <c r="D934" t="s">
        <v>4172</v>
      </c>
      <c r="E934" t="s">
        <v>4173</v>
      </c>
      <c r="F934" t="s">
        <v>4174</v>
      </c>
    </row>
    <row r="935" spans="1:6">
      <c r="A935" s="17">
        <v>44987</v>
      </c>
      <c r="B935" t="s">
        <v>259</v>
      </c>
      <c r="C935" t="s">
        <v>3113</v>
      </c>
      <c r="D935" t="s">
        <v>4175</v>
      </c>
      <c r="E935" t="s">
        <v>4176</v>
      </c>
      <c r="F935" t="s">
        <v>4177</v>
      </c>
    </row>
    <row r="936" spans="1:6">
      <c r="A936" s="17">
        <v>44987</v>
      </c>
      <c r="B936" t="s">
        <v>256</v>
      </c>
      <c r="C936" t="s">
        <v>3584</v>
      </c>
      <c r="D936" t="s">
        <v>4178</v>
      </c>
      <c r="E936" t="s">
        <v>4179</v>
      </c>
      <c r="F936" t="s">
        <v>4180</v>
      </c>
    </row>
    <row r="937" spans="1:6">
      <c r="A937" s="17">
        <v>44987</v>
      </c>
      <c r="B937" t="s">
        <v>141</v>
      </c>
      <c r="C937" t="s">
        <v>1886</v>
      </c>
      <c r="D937" t="s">
        <v>4181</v>
      </c>
      <c r="E937" t="s">
        <v>4182</v>
      </c>
      <c r="F937" t="s">
        <v>4183</v>
      </c>
    </row>
    <row r="938" spans="1:6">
      <c r="A938" s="17">
        <v>44987</v>
      </c>
      <c r="B938" t="s">
        <v>145</v>
      </c>
      <c r="C938" t="s">
        <v>1956</v>
      </c>
      <c r="D938" t="s">
        <v>1112</v>
      </c>
    </row>
    <row r="939" spans="1:6">
      <c r="A939" s="17">
        <v>44988</v>
      </c>
      <c r="B939" t="s">
        <v>1116</v>
      </c>
      <c r="D939" t="s">
        <v>1118</v>
      </c>
      <c r="E939" t="s">
        <v>1119</v>
      </c>
      <c r="F939" t="s">
        <v>1120</v>
      </c>
    </row>
    <row r="940" spans="1:6">
      <c r="A940" s="17">
        <v>44988</v>
      </c>
      <c r="B940" t="s">
        <v>120</v>
      </c>
      <c r="C940" t="s">
        <v>2274</v>
      </c>
      <c r="D940" t="s">
        <v>4184</v>
      </c>
      <c r="E940" t="s">
        <v>4185</v>
      </c>
      <c r="F940" t="s">
        <v>4186</v>
      </c>
    </row>
    <row r="941" spans="1:6">
      <c r="A941" s="17">
        <v>44988</v>
      </c>
      <c r="B941" t="s">
        <v>336</v>
      </c>
      <c r="C941" t="s">
        <v>1444</v>
      </c>
      <c r="D941" t="s">
        <v>4187</v>
      </c>
      <c r="E941" t="s">
        <v>4188</v>
      </c>
      <c r="F941" t="s">
        <v>4189</v>
      </c>
    </row>
    <row r="942" spans="1:6">
      <c r="A942" s="17">
        <v>44988</v>
      </c>
      <c r="B942" t="s">
        <v>41</v>
      </c>
      <c r="C942" t="s">
        <v>1252</v>
      </c>
      <c r="D942" t="s">
        <v>4190</v>
      </c>
      <c r="E942" t="s">
        <v>4191</v>
      </c>
      <c r="F942" t="s">
        <v>4192</v>
      </c>
    </row>
    <row r="943" spans="1:6">
      <c r="A943" s="17">
        <v>44988</v>
      </c>
      <c r="B943" t="s">
        <v>357</v>
      </c>
      <c r="C943" t="s">
        <v>2126</v>
      </c>
      <c r="D943" t="s">
        <v>4193</v>
      </c>
      <c r="E943" t="s">
        <v>4194</v>
      </c>
      <c r="F943" t="s">
        <v>4195</v>
      </c>
    </row>
    <row r="944" spans="1:6">
      <c r="A944" s="17">
        <v>44988</v>
      </c>
      <c r="B944" t="s">
        <v>329</v>
      </c>
      <c r="C944" t="s">
        <v>1613</v>
      </c>
      <c r="D944" t="s">
        <v>4196</v>
      </c>
      <c r="E944" t="s">
        <v>4197</v>
      </c>
      <c r="F944" t="s">
        <v>4198</v>
      </c>
    </row>
    <row r="945" spans="1:6">
      <c r="A945" s="17">
        <v>44988</v>
      </c>
      <c r="B945" t="s">
        <v>129</v>
      </c>
      <c r="C945" t="s">
        <v>2402</v>
      </c>
      <c r="D945" t="s">
        <v>4199</v>
      </c>
      <c r="E945" t="s">
        <v>4200</v>
      </c>
      <c r="F945" t="s">
        <v>4201</v>
      </c>
    </row>
    <row r="946" spans="1:6">
      <c r="A946" s="17">
        <v>44988</v>
      </c>
      <c r="B946" t="s">
        <v>332</v>
      </c>
      <c r="C946" t="s">
        <v>1625</v>
      </c>
      <c r="D946" t="s">
        <v>4202</v>
      </c>
      <c r="E946" t="s">
        <v>4203</v>
      </c>
      <c r="F946" t="s">
        <v>4204</v>
      </c>
    </row>
    <row r="947" spans="1:6">
      <c r="A947" s="17">
        <v>44988</v>
      </c>
      <c r="B947" t="s">
        <v>119</v>
      </c>
      <c r="C947" t="s">
        <v>1754</v>
      </c>
      <c r="D947" t="s">
        <v>4205</v>
      </c>
      <c r="E947" t="s">
        <v>4206</v>
      </c>
      <c r="F947" t="s">
        <v>4207</v>
      </c>
    </row>
    <row r="948" spans="1:6">
      <c r="A948" s="17">
        <v>44988</v>
      </c>
      <c r="B948" t="s">
        <v>276</v>
      </c>
      <c r="C948" t="s">
        <v>1240</v>
      </c>
      <c r="D948" t="s">
        <v>4208</v>
      </c>
      <c r="E948" t="s">
        <v>4209</v>
      </c>
      <c r="F948" t="s">
        <v>4210</v>
      </c>
    </row>
    <row r="949" spans="1:6">
      <c r="A949" s="17">
        <v>44988</v>
      </c>
      <c r="B949" t="s">
        <v>274</v>
      </c>
      <c r="C949" t="s">
        <v>2533</v>
      </c>
      <c r="D949" t="s">
        <v>4211</v>
      </c>
      <c r="E949" t="s">
        <v>4212</v>
      </c>
      <c r="F949" t="s">
        <v>4213</v>
      </c>
    </row>
    <row r="950" spans="1:6">
      <c r="A950" s="17">
        <v>44988</v>
      </c>
      <c r="B950" t="s">
        <v>264</v>
      </c>
      <c r="C950" t="s">
        <v>1432</v>
      </c>
      <c r="D950" t="s">
        <v>4214</v>
      </c>
      <c r="E950" t="s">
        <v>4215</v>
      </c>
      <c r="F950" t="s">
        <v>4216</v>
      </c>
    </row>
    <row r="951" spans="1:6">
      <c r="A951" s="17">
        <v>44988</v>
      </c>
      <c r="B951" t="s">
        <v>400</v>
      </c>
      <c r="C951" t="s">
        <v>1795</v>
      </c>
      <c r="D951" t="s">
        <v>4217</v>
      </c>
      <c r="E951" t="s">
        <v>4218</v>
      </c>
      <c r="F951" t="s">
        <v>4219</v>
      </c>
    </row>
    <row r="952" spans="1:6">
      <c r="A952" s="17">
        <v>44988</v>
      </c>
      <c r="B952" t="s">
        <v>130</v>
      </c>
      <c r="C952" t="s">
        <v>2416</v>
      </c>
      <c r="D952" t="s">
        <v>4220</v>
      </c>
      <c r="E952" t="s">
        <v>4221</v>
      </c>
      <c r="F952" t="s">
        <v>4222</v>
      </c>
    </row>
    <row r="953" spans="1:6">
      <c r="A953" s="17">
        <v>44988</v>
      </c>
      <c r="B953" t="s">
        <v>326</v>
      </c>
      <c r="C953" t="s">
        <v>1819</v>
      </c>
      <c r="D953" t="s">
        <v>4223</v>
      </c>
      <c r="E953" t="s">
        <v>4224</v>
      </c>
      <c r="F953" t="s">
        <v>4225</v>
      </c>
    </row>
    <row r="954" spans="1:6">
      <c r="A954" s="17">
        <v>44988</v>
      </c>
      <c r="B954" t="s">
        <v>107</v>
      </c>
      <c r="C954" t="s">
        <v>2529</v>
      </c>
      <c r="D954" t="s">
        <v>4226</v>
      </c>
      <c r="E954" t="s">
        <v>4227</v>
      </c>
      <c r="F954" t="s">
        <v>2997</v>
      </c>
    </row>
    <row r="955" spans="1:6">
      <c r="A955" s="17">
        <v>44988</v>
      </c>
      <c r="B955" t="s">
        <v>275</v>
      </c>
      <c r="C955" t="s">
        <v>1244</v>
      </c>
      <c r="D955" t="s">
        <v>4228</v>
      </c>
      <c r="E955" t="s">
        <v>2884</v>
      </c>
      <c r="F955" t="s">
        <v>4229</v>
      </c>
    </row>
    <row r="956" spans="1:6">
      <c r="A956" s="17">
        <v>44988</v>
      </c>
      <c r="B956" t="s">
        <v>333</v>
      </c>
      <c r="C956" t="s">
        <v>2356</v>
      </c>
      <c r="D956" t="s">
        <v>4230</v>
      </c>
      <c r="E956" t="s">
        <v>4231</v>
      </c>
      <c r="F956" t="s">
        <v>4232</v>
      </c>
    </row>
    <row r="957" spans="1:6">
      <c r="A957" s="17">
        <v>44988</v>
      </c>
      <c r="B957" t="s">
        <v>164</v>
      </c>
      <c r="C957" t="s">
        <v>1811</v>
      </c>
      <c r="D957" t="s">
        <v>4233</v>
      </c>
      <c r="E957" t="s">
        <v>4234</v>
      </c>
      <c r="F957" t="s">
        <v>4235</v>
      </c>
    </row>
    <row r="958" spans="1:6">
      <c r="A958" s="17">
        <v>44988</v>
      </c>
      <c r="B958" t="s">
        <v>372</v>
      </c>
      <c r="C958" t="s">
        <v>1682</v>
      </c>
      <c r="D958" t="s">
        <v>4236</v>
      </c>
      <c r="E958" t="s">
        <v>4237</v>
      </c>
      <c r="F958" t="s">
        <v>4238</v>
      </c>
    </row>
    <row r="959" spans="1:6">
      <c r="A959" s="17">
        <v>44988</v>
      </c>
      <c r="B959" t="s">
        <v>199</v>
      </c>
      <c r="C959" t="s">
        <v>1264</v>
      </c>
      <c r="D959" t="s">
        <v>1092</v>
      </c>
    </row>
    <row r="960" spans="1:6">
      <c r="A960" s="17">
        <v>44988</v>
      </c>
      <c r="B960" t="s">
        <v>335</v>
      </c>
      <c r="C960" t="s">
        <v>3332</v>
      </c>
      <c r="D960" t="s">
        <v>4239</v>
      </c>
      <c r="E960" t="s">
        <v>4240</v>
      </c>
      <c r="F960" t="s">
        <v>3322</v>
      </c>
    </row>
    <row r="961" spans="1:6">
      <c r="A961" s="17">
        <v>44988</v>
      </c>
      <c r="B961" t="s">
        <v>108</v>
      </c>
      <c r="C961" t="s">
        <v>2537</v>
      </c>
      <c r="D961" t="s">
        <v>4241</v>
      </c>
      <c r="E961" t="s">
        <v>4242</v>
      </c>
      <c r="F961" t="s">
        <v>4243</v>
      </c>
    </row>
    <row r="962" spans="1:6">
      <c r="A962" s="17">
        <v>44988</v>
      </c>
      <c r="B962" t="s">
        <v>330</v>
      </c>
      <c r="C962" t="s">
        <v>1617</v>
      </c>
      <c r="D962" t="s">
        <v>4244</v>
      </c>
      <c r="E962" t="s">
        <v>4245</v>
      </c>
      <c r="F962" t="s">
        <v>4246</v>
      </c>
    </row>
    <row r="963" spans="1:6">
      <c r="A963" s="17">
        <v>44988</v>
      </c>
      <c r="B963" t="s">
        <v>142</v>
      </c>
      <c r="C963" t="s">
        <v>1952</v>
      </c>
      <c r="D963" t="s">
        <v>4247</v>
      </c>
      <c r="E963" t="s">
        <v>4248</v>
      </c>
      <c r="F963" t="s">
        <v>4249</v>
      </c>
    </row>
    <row r="964" spans="1:6">
      <c r="A964" s="17">
        <v>44988</v>
      </c>
      <c r="B964" t="s">
        <v>212</v>
      </c>
      <c r="C964" t="s">
        <v>3240</v>
      </c>
      <c r="D964" t="s">
        <v>4250</v>
      </c>
      <c r="E964" t="s">
        <v>4251</v>
      </c>
      <c r="F964" t="s">
        <v>4252</v>
      </c>
    </row>
    <row r="965" spans="1:6">
      <c r="A965" s="17">
        <v>44988</v>
      </c>
      <c r="B965" t="s">
        <v>183</v>
      </c>
      <c r="C965" t="s">
        <v>3362</v>
      </c>
      <c r="D965" t="s">
        <v>4253</v>
      </c>
      <c r="E965" t="s">
        <v>4254</v>
      </c>
      <c r="F965" t="s">
        <v>4255</v>
      </c>
    </row>
    <row r="966" spans="1:6">
      <c r="A966" s="17">
        <v>44988</v>
      </c>
      <c r="B966" t="s">
        <v>369</v>
      </c>
      <c r="C966" t="s">
        <v>3147</v>
      </c>
      <c r="D966" t="s">
        <v>4256</v>
      </c>
      <c r="E966" t="s">
        <v>4257</v>
      </c>
      <c r="F966" t="s">
        <v>4258</v>
      </c>
    </row>
    <row r="967" spans="1:6">
      <c r="A967" s="17">
        <v>44988</v>
      </c>
      <c r="B967" t="s">
        <v>284</v>
      </c>
      <c r="C967" t="s">
        <v>2409</v>
      </c>
      <c r="D967" t="s">
        <v>4259</v>
      </c>
      <c r="E967" t="s">
        <v>4260</v>
      </c>
      <c r="F967" t="s">
        <v>4261</v>
      </c>
    </row>
    <row r="968" spans="1:6">
      <c r="A968" s="17">
        <v>44988</v>
      </c>
      <c r="B968" t="s">
        <v>163</v>
      </c>
      <c r="C968" t="s">
        <v>3135</v>
      </c>
      <c r="D968" t="s">
        <v>4262</v>
      </c>
      <c r="E968" t="s">
        <v>4263</v>
      </c>
      <c r="F968" t="s">
        <v>4264</v>
      </c>
    </row>
    <row r="969" spans="1:6">
      <c r="A969" s="17">
        <v>44988</v>
      </c>
      <c r="B969" t="s">
        <v>94</v>
      </c>
      <c r="C969" t="s">
        <v>2966</v>
      </c>
      <c r="D969" t="s">
        <v>4265</v>
      </c>
      <c r="E969" t="s">
        <v>4266</v>
      </c>
      <c r="F969" t="s">
        <v>4267</v>
      </c>
    </row>
    <row r="970" spans="1:6">
      <c r="A970" s="17">
        <v>44988</v>
      </c>
      <c r="B970" t="s">
        <v>392</v>
      </c>
      <c r="C970" t="s">
        <v>2039</v>
      </c>
      <c r="D970" t="s">
        <v>4268</v>
      </c>
      <c r="E970" t="s">
        <v>4269</v>
      </c>
      <c r="F970" t="s">
        <v>1282</v>
      </c>
    </row>
    <row r="971" spans="1:6">
      <c r="A971" s="17">
        <v>44988</v>
      </c>
      <c r="B971" t="s">
        <v>206</v>
      </c>
      <c r="C971" t="s">
        <v>2240</v>
      </c>
      <c r="D971" t="s">
        <v>4270</v>
      </c>
      <c r="E971" t="s">
        <v>4271</v>
      </c>
      <c r="F971" t="s">
        <v>4272</v>
      </c>
    </row>
    <row r="972" spans="1:6">
      <c r="A972" s="17">
        <v>44989</v>
      </c>
      <c r="B972" t="s">
        <v>1116</v>
      </c>
      <c r="D972" t="s">
        <v>1118</v>
      </c>
      <c r="E972" t="s">
        <v>1119</v>
      </c>
      <c r="F972" t="s">
        <v>1120</v>
      </c>
    </row>
    <row r="973" spans="1:6">
      <c r="A973" s="17">
        <v>44989</v>
      </c>
      <c r="B973" t="s">
        <v>2251</v>
      </c>
      <c r="C973" t="s">
        <v>4273</v>
      </c>
      <c r="D973" t="s">
        <v>4274</v>
      </c>
      <c r="E973" t="s">
        <v>4275</v>
      </c>
      <c r="F973" t="s">
        <v>4276</v>
      </c>
    </row>
    <row r="974" spans="1:6">
      <c r="A974" s="17">
        <v>44989</v>
      </c>
      <c r="B974" t="s">
        <v>2567</v>
      </c>
      <c r="C974" t="s">
        <v>4277</v>
      </c>
      <c r="D974" t="s">
        <v>4278</v>
      </c>
      <c r="E974" t="s">
        <v>4279</v>
      </c>
      <c r="F974" t="s">
        <v>4280</v>
      </c>
    </row>
    <row r="975" spans="1:6">
      <c r="A975" s="17">
        <v>44989</v>
      </c>
      <c r="B975" t="s">
        <v>4035</v>
      </c>
      <c r="C975" t="s">
        <v>2723</v>
      </c>
      <c r="D975" t="s">
        <v>4281</v>
      </c>
      <c r="E975" t="s">
        <v>4282</v>
      </c>
      <c r="F975" t="s">
        <v>4283</v>
      </c>
    </row>
    <row r="976" spans="1:6">
      <c r="A976" s="17">
        <v>44989</v>
      </c>
      <c r="B976" t="s">
        <v>341</v>
      </c>
      <c r="C976" t="s">
        <v>4284</v>
      </c>
      <c r="D976" t="s">
        <v>4285</v>
      </c>
      <c r="E976" t="s">
        <v>4286</v>
      </c>
      <c r="F976" t="s">
        <v>4287</v>
      </c>
    </row>
    <row r="977" spans="1:6">
      <c r="A977" s="17">
        <v>44989</v>
      </c>
      <c r="B977" t="s">
        <v>287</v>
      </c>
      <c r="C977" t="s">
        <v>4288</v>
      </c>
      <c r="D977" t="s">
        <v>4289</v>
      </c>
      <c r="E977" t="s">
        <v>4290</v>
      </c>
      <c r="F977" t="s">
        <v>4291</v>
      </c>
    </row>
    <row r="978" spans="1:6">
      <c r="A978" s="17">
        <v>44989</v>
      </c>
      <c r="B978" t="s">
        <v>4292</v>
      </c>
      <c r="C978" t="s">
        <v>2576</v>
      </c>
      <c r="D978" t="s">
        <v>4293</v>
      </c>
      <c r="E978" t="s">
        <v>2785</v>
      </c>
      <c r="F978" t="s">
        <v>4294</v>
      </c>
    </row>
    <row r="979" spans="1:6">
      <c r="A979" s="17">
        <v>44989</v>
      </c>
      <c r="B979" t="s">
        <v>4295</v>
      </c>
      <c r="C979" t="s">
        <v>2452</v>
      </c>
      <c r="D979" t="s">
        <v>4296</v>
      </c>
      <c r="E979" t="s">
        <v>3571</v>
      </c>
      <c r="F979" t="s">
        <v>4297</v>
      </c>
    </row>
    <row r="980" spans="1:6">
      <c r="A980" s="17">
        <v>44989</v>
      </c>
      <c r="B980" t="s">
        <v>339</v>
      </c>
      <c r="C980" t="s">
        <v>1134</v>
      </c>
      <c r="D980" t="s">
        <v>4298</v>
      </c>
      <c r="E980" t="s">
        <v>4299</v>
      </c>
      <c r="F980" t="s">
        <v>4300</v>
      </c>
    </row>
    <row r="981" spans="1:6">
      <c r="A981" s="17">
        <v>44989</v>
      </c>
      <c r="B981" t="s">
        <v>4301</v>
      </c>
      <c r="C981" t="s">
        <v>1521</v>
      </c>
      <c r="D981" t="s">
        <v>4302</v>
      </c>
      <c r="E981" t="s">
        <v>4303</v>
      </c>
      <c r="F981" t="s">
        <v>4304</v>
      </c>
    </row>
    <row r="982" spans="1:6">
      <c r="A982" s="17">
        <v>44989</v>
      </c>
      <c r="B982" t="s">
        <v>3285</v>
      </c>
      <c r="C982" t="s">
        <v>4305</v>
      </c>
      <c r="D982" t="s">
        <v>4306</v>
      </c>
      <c r="E982" t="s">
        <v>4307</v>
      </c>
      <c r="F982" t="s">
        <v>4308</v>
      </c>
    </row>
    <row r="983" spans="1:6">
      <c r="A983" s="17">
        <v>44989</v>
      </c>
      <c r="B983" t="s">
        <v>74</v>
      </c>
      <c r="C983" t="s">
        <v>4309</v>
      </c>
      <c r="D983" t="s">
        <v>4310</v>
      </c>
      <c r="E983" t="s">
        <v>4311</v>
      </c>
      <c r="F983" t="s">
        <v>4312</v>
      </c>
    </row>
    <row r="984" spans="1:6">
      <c r="A984" s="17">
        <v>44989</v>
      </c>
      <c r="B984" t="s">
        <v>219</v>
      </c>
      <c r="C984" t="s">
        <v>4313</v>
      </c>
      <c r="D984" t="s">
        <v>4314</v>
      </c>
      <c r="E984" t="s">
        <v>4315</v>
      </c>
      <c r="F984" t="s">
        <v>4316</v>
      </c>
    </row>
    <row r="985" spans="1:6">
      <c r="A985" s="17">
        <v>44989</v>
      </c>
      <c r="B985" t="s">
        <v>46</v>
      </c>
      <c r="C985" t="s">
        <v>3273</v>
      </c>
      <c r="D985" t="s">
        <v>4317</v>
      </c>
      <c r="E985" t="s">
        <v>4318</v>
      </c>
      <c r="F985" t="s">
        <v>4319</v>
      </c>
    </row>
    <row r="986" spans="1:6">
      <c r="A986" s="17">
        <v>44989</v>
      </c>
      <c r="B986" t="s">
        <v>4320</v>
      </c>
      <c r="C986" t="s">
        <v>2550</v>
      </c>
      <c r="D986" t="s">
        <v>4321</v>
      </c>
      <c r="E986" t="s">
        <v>4322</v>
      </c>
      <c r="F986" t="s">
        <v>4323</v>
      </c>
    </row>
    <row r="987" spans="1:6">
      <c r="A987" s="17">
        <v>44989</v>
      </c>
      <c r="B987" t="s">
        <v>4324</v>
      </c>
      <c r="C987" t="s">
        <v>2553</v>
      </c>
      <c r="D987" t="s">
        <v>4325</v>
      </c>
      <c r="E987" t="s">
        <v>4326</v>
      </c>
      <c r="F987" t="s">
        <v>4327</v>
      </c>
    </row>
    <row r="988" spans="1:6">
      <c r="A988" s="17">
        <v>44989</v>
      </c>
      <c r="B988" t="s">
        <v>76</v>
      </c>
      <c r="C988" t="s">
        <v>2362</v>
      </c>
      <c r="D988" t="s">
        <v>4328</v>
      </c>
      <c r="E988" t="s">
        <v>4329</v>
      </c>
      <c r="F988" t="s">
        <v>4330</v>
      </c>
    </row>
    <row r="989" spans="1:6">
      <c r="A989" s="17">
        <v>44989</v>
      </c>
      <c r="B989" t="s">
        <v>79</v>
      </c>
      <c r="C989" t="s">
        <v>1648</v>
      </c>
      <c r="D989" t="s">
        <v>4331</v>
      </c>
      <c r="E989" t="s">
        <v>4332</v>
      </c>
      <c r="F989" t="s">
        <v>4333</v>
      </c>
    </row>
    <row r="990" spans="1:6">
      <c r="A990" s="17">
        <v>44989</v>
      </c>
      <c r="B990" t="s">
        <v>328</v>
      </c>
      <c r="C990" t="s">
        <v>2274</v>
      </c>
      <c r="D990" t="s">
        <v>4334</v>
      </c>
      <c r="E990" t="s">
        <v>4335</v>
      </c>
      <c r="F990" t="s">
        <v>4336</v>
      </c>
    </row>
    <row r="991" spans="1:6">
      <c r="A991" s="17">
        <v>44989</v>
      </c>
      <c r="B991" t="s">
        <v>131</v>
      </c>
      <c r="C991" t="s">
        <v>3046</v>
      </c>
      <c r="D991" t="s">
        <v>4337</v>
      </c>
      <c r="E991" t="s">
        <v>4338</v>
      </c>
      <c r="F991" t="s">
        <v>4339</v>
      </c>
    </row>
    <row r="992" spans="1:6">
      <c r="A992" s="17">
        <v>44989</v>
      </c>
      <c r="B992" t="s">
        <v>268</v>
      </c>
      <c r="C992" t="s">
        <v>2493</v>
      </c>
      <c r="D992" t="s">
        <v>4340</v>
      </c>
      <c r="E992" t="s">
        <v>4341</v>
      </c>
      <c r="F992" t="s">
        <v>4342</v>
      </c>
    </row>
    <row r="993" spans="1:6">
      <c r="A993" s="17">
        <v>44989</v>
      </c>
      <c r="B993" t="s">
        <v>368</v>
      </c>
      <c r="C993" t="s">
        <v>2827</v>
      </c>
      <c r="D993" t="s">
        <v>4343</v>
      </c>
      <c r="E993" t="s">
        <v>4344</v>
      </c>
      <c r="F993" t="s">
        <v>4345</v>
      </c>
    </row>
    <row r="994" spans="1:6">
      <c r="A994" s="17">
        <v>44989</v>
      </c>
      <c r="B994" t="s">
        <v>323</v>
      </c>
      <c r="C994" t="s">
        <v>2519</v>
      </c>
      <c r="D994" t="s">
        <v>4346</v>
      </c>
      <c r="E994" t="s">
        <v>4347</v>
      </c>
      <c r="F994" t="s">
        <v>4348</v>
      </c>
    </row>
    <row r="995" spans="1:6">
      <c r="A995" s="17">
        <v>44989</v>
      </c>
      <c r="B995" t="s">
        <v>231</v>
      </c>
      <c r="C995" t="s">
        <v>1204</v>
      </c>
      <c r="D995" t="s">
        <v>4349</v>
      </c>
      <c r="E995" t="s">
        <v>4350</v>
      </c>
      <c r="F995" t="s">
        <v>4351</v>
      </c>
    </row>
    <row r="996" spans="1:6">
      <c r="A996" s="17">
        <v>44989</v>
      </c>
      <c r="B996" t="s">
        <v>68</v>
      </c>
      <c r="C996" t="s">
        <v>1709</v>
      </c>
      <c r="D996" t="s">
        <v>4352</v>
      </c>
      <c r="E996" t="s">
        <v>4353</v>
      </c>
      <c r="F996" t="s">
        <v>4354</v>
      </c>
    </row>
    <row r="997" spans="1:6">
      <c r="A997" s="17">
        <v>44989</v>
      </c>
      <c r="B997" t="s">
        <v>301</v>
      </c>
      <c r="C997" t="s">
        <v>2252</v>
      </c>
      <c r="D997" t="s">
        <v>4355</v>
      </c>
      <c r="E997" t="s">
        <v>4356</v>
      </c>
      <c r="F997" t="s">
        <v>4357</v>
      </c>
    </row>
    <row r="998" spans="1:6">
      <c r="A998" s="17">
        <v>44989</v>
      </c>
      <c r="B998" t="s">
        <v>63</v>
      </c>
      <c r="C998" t="s">
        <v>3050</v>
      </c>
      <c r="D998" t="s">
        <v>4358</v>
      </c>
      <c r="E998" t="s">
        <v>4359</v>
      </c>
      <c r="F998" t="s">
        <v>4360</v>
      </c>
    </row>
    <row r="999" spans="1:6">
      <c r="A999" s="17">
        <v>44989</v>
      </c>
      <c r="B999" t="s">
        <v>410</v>
      </c>
      <c r="C999" t="s">
        <v>3703</v>
      </c>
      <c r="D999" t="s">
        <v>4361</v>
      </c>
      <c r="E999" t="s">
        <v>3083</v>
      </c>
      <c r="F999" t="s">
        <v>4362</v>
      </c>
    </row>
    <row r="1000" spans="1:6">
      <c r="A1000" s="17">
        <v>44989</v>
      </c>
      <c r="B1000" t="s">
        <v>101</v>
      </c>
      <c r="C1000" t="s">
        <v>3170</v>
      </c>
      <c r="D1000" t="s">
        <v>4363</v>
      </c>
      <c r="E1000" t="s">
        <v>4364</v>
      </c>
      <c r="F1000" t="s">
        <v>1699</v>
      </c>
    </row>
    <row r="1001" spans="1:6">
      <c r="A1001" s="17">
        <v>44989</v>
      </c>
      <c r="B1001" t="s">
        <v>242</v>
      </c>
      <c r="C1001" t="s">
        <v>2653</v>
      </c>
      <c r="D1001" t="s">
        <v>4365</v>
      </c>
      <c r="E1001" t="s">
        <v>4366</v>
      </c>
      <c r="F1001" t="s">
        <v>4367</v>
      </c>
    </row>
    <row r="1002" spans="1:6">
      <c r="A1002" s="17">
        <v>44989</v>
      </c>
      <c r="B1002" t="s">
        <v>250</v>
      </c>
      <c r="C1002" t="s">
        <v>1982</v>
      </c>
      <c r="D1002" t="s">
        <v>4368</v>
      </c>
      <c r="E1002" t="s">
        <v>4369</v>
      </c>
      <c r="F1002" t="s">
        <v>4370</v>
      </c>
    </row>
    <row r="1003" spans="1:6">
      <c r="A1003" s="17">
        <v>44989</v>
      </c>
      <c r="B1003" t="s">
        <v>72</v>
      </c>
      <c r="C1003" t="s">
        <v>2337</v>
      </c>
      <c r="D1003" t="s">
        <v>4371</v>
      </c>
      <c r="E1003" t="s">
        <v>4372</v>
      </c>
      <c r="F1003" t="s">
        <v>4373</v>
      </c>
    </row>
    <row r="1004" spans="1:6">
      <c r="A1004" s="17">
        <v>44989</v>
      </c>
      <c r="B1004" t="s">
        <v>322</v>
      </c>
      <c r="C1004" t="s">
        <v>1656</v>
      </c>
      <c r="D1004" t="s">
        <v>4374</v>
      </c>
      <c r="E1004" t="s">
        <v>4375</v>
      </c>
      <c r="F1004" t="s">
        <v>4376</v>
      </c>
    </row>
    <row r="1005" spans="1:6">
      <c r="A1005" s="17">
        <v>44989</v>
      </c>
      <c r="B1005" t="s">
        <v>22</v>
      </c>
      <c r="C1005" t="s">
        <v>1725</v>
      </c>
      <c r="D1005" t="s">
        <v>4377</v>
      </c>
      <c r="E1005" t="s">
        <v>4378</v>
      </c>
      <c r="F1005" t="s">
        <v>4379</v>
      </c>
    </row>
    <row r="1006" spans="1:6">
      <c r="A1006" s="17">
        <v>44989</v>
      </c>
      <c r="B1006" t="s">
        <v>357</v>
      </c>
      <c r="C1006" t="s">
        <v>2133</v>
      </c>
      <c r="D1006" t="s">
        <v>4380</v>
      </c>
      <c r="E1006" t="s">
        <v>4381</v>
      </c>
      <c r="F1006" t="s">
        <v>4382</v>
      </c>
    </row>
    <row r="1007" spans="1:6">
      <c r="A1007" s="17">
        <v>44989</v>
      </c>
      <c r="B1007" t="s">
        <v>119</v>
      </c>
      <c r="C1007" t="s">
        <v>1617</v>
      </c>
      <c r="D1007" t="s">
        <v>4383</v>
      </c>
      <c r="E1007" t="s">
        <v>4384</v>
      </c>
      <c r="F1007" t="s">
        <v>4385</v>
      </c>
    </row>
    <row r="1008" spans="1:6">
      <c r="A1008" s="17">
        <v>44989</v>
      </c>
      <c r="B1008" t="s">
        <v>289</v>
      </c>
      <c r="C1008" t="s">
        <v>2256</v>
      </c>
      <c r="D1008" t="s">
        <v>4386</v>
      </c>
      <c r="E1008" t="s">
        <v>4387</v>
      </c>
      <c r="F1008" t="s">
        <v>4388</v>
      </c>
    </row>
    <row r="1009" spans="1:6">
      <c r="A1009" s="17">
        <v>44989</v>
      </c>
      <c r="B1009" t="s">
        <v>71</v>
      </c>
      <c r="C1009" t="s">
        <v>2341</v>
      </c>
      <c r="D1009" t="s">
        <v>4389</v>
      </c>
      <c r="E1009" t="s">
        <v>4390</v>
      </c>
      <c r="F1009" t="s">
        <v>4391</v>
      </c>
    </row>
    <row r="1010" spans="1:6">
      <c r="A1010" s="17">
        <v>44989</v>
      </c>
      <c r="B1010" t="s">
        <v>110</v>
      </c>
      <c r="C1010" t="s">
        <v>2031</v>
      </c>
      <c r="D1010" t="s">
        <v>4392</v>
      </c>
      <c r="E1010" t="s">
        <v>4393</v>
      </c>
      <c r="F1010" t="s">
        <v>4394</v>
      </c>
    </row>
    <row r="1011" spans="1:6">
      <c r="A1011" s="17">
        <v>44989</v>
      </c>
      <c r="B1011" t="s">
        <v>160</v>
      </c>
      <c r="C1011" t="s">
        <v>3895</v>
      </c>
      <c r="D1011" t="s">
        <v>4395</v>
      </c>
      <c r="E1011" t="s">
        <v>4396</v>
      </c>
      <c r="F1011" t="s">
        <v>4397</v>
      </c>
    </row>
    <row r="1012" spans="1:6">
      <c r="A1012" s="17">
        <v>44989</v>
      </c>
      <c r="B1012" t="s">
        <v>65</v>
      </c>
      <c r="C1012" t="s">
        <v>3117</v>
      </c>
      <c r="D1012" t="s">
        <v>4398</v>
      </c>
      <c r="E1012" t="s">
        <v>4399</v>
      </c>
      <c r="F1012" t="s">
        <v>4400</v>
      </c>
    </row>
    <row r="1013" spans="1:6">
      <c r="A1013" s="17">
        <v>44989</v>
      </c>
      <c r="B1013" t="s">
        <v>129</v>
      </c>
      <c r="C1013" t="s">
        <v>1444</v>
      </c>
      <c r="D1013" t="s">
        <v>4401</v>
      </c>
      <c r="E1013" t="s">
        <v>4402</v>
      </c>
      <c r="F1013" t="s">
        <v>4403</v>
      </c>
    </row>
    <row r="1014" spans="1:6">
      <c r="A1014" s="17">
        <v>44989</v>
      </c>
      <c r="B1014" t="s">
        <v>243</v>
      </c>
      <c r="C1014" t="s">
        <v>1400</v>
      </c>
      <c r="D1014" t="s">
        <v>4404</v>
      </c>
      <c r="E1014" t="s">
        <v>4405</v>
      </c>
      <c r="F1014" t="s">
        <v>4406</v>
      </c>
    </row>
    <row r="1015" spans="1:6">
      <c r="A1015" s="17">
        <v>44989</v>
      </c>
      <c r="B1015" t="s">
        <v>271</v>
      </c>
      <c r="C1015" t="s">
        <v>2511</v>
      </c>
      <c r="D1015" t="s">
        <v>4407</v>
      </c>
      <c r="E1015" t="s">
        <v>2513</v>
      </c>
      <c r="F1015" t="s">
        <v>4408</v>
      </c>
    </row>
    <row r="1016" spans="1:6">
      <c r="A1016" s="17">
        <v>44989</v>
      </c>
      <c r="B1016" t="s">
        <v>240</v>
      </c>
      <c r="C1016" t="s">
        <v>1784</v>
      </c>
      <c r="D1016" t="s">
        <v>4409</v>
      </c>
      <c r="E1016" t="s">
        <v>4410</v>
      </c>
      <c r="F1016" t="s">
        <v>4411</v>
      </c>
    </row>
    <row r="1017" spans="1:6">
      <c r="A1017" s="17">
        <v>44989</v>
      </c>
      <c r="B1017" t="s">
        <v>127</v>
      </c>
      <c r="C1017" t="s">
        <v>2618</v>
      </c>
      <c r="D1017" t="s">
        <v>4412</v>
      </c>
      <c r="E1017" t="s">
        <v>4413</v>
      </c>
      <c r="F1017" t="s">
        <v>3028</v>
      </c>
    </row>
    <row r="1018" spans="1:6">
      <c r="A1018" s="17">
        <v>44989</v>
      </c>
      <c r="B1018" t="s">
        <v>218</v>
      </c>
      <c r="C1018" t="s">
        <v>3584</v>
      </c>
      <c r="D1018" t="s">
        <v>4414</v>
      </c>
      <c r="E1018" t="s">
        <v>4415</v>
      </c>
      <c r="F1018" t="s">
        <v>4416</v>
      </c>
    </row>
    <row r="1019" spans="1:6">
      <c r="A1019" s="17">
        <v>44989</v>
      </c>
      <c r="B1019" t="s">
        <v>16</v>
      </c>
      <c r="C1019" t="s">
        <v>2485</v>
      </c>
      <c r="D1019" t="s">
        <v>4417</v>
      </c>
      <c r="E1019" t="s">
        <v>4418</v>
      </c>
      <c r="F1019" t="s">
        <v>4419</v>
      </c>
    </row>
    <row r="1020" spans="1:6">
      <c r="A1020" s="17">
        <v>44989</v>
      </c>
      <c r="B1020" t="s">
        <v>294</v>
      </c>
      <c r="C1020" t="s">
        <v>2559</v>
      </c>
      <c r="D1020" t="s">
        <v>4420</v>
      </c>
      <c r="E1020" t="s">
        <v>4421</v>
      </c>
      <c r="F1020" t="s">
        <v>4422</v>
      </c>
    </row>
    <row r="1021" spans="1:6">
      <c r="A1021" s="17">
        <v>44989</v>
      </c>
      <c r="B1021" t="s">
        <v>147</v>
      </c>
      <c r="C1021" t="s">
        <v>2572</v>
      </c>
      <c r="D1021" t="s">
        <v>4423</v>
      </c>
      <c r="E1021" t="s">
        <v>4424</v>
      </c>
      <c r="F1021" t="s">
        <v>4425</v>
      </c>
    </row>
    <row r="1022" spans="1:6">
      <c r="A1022" s="17">
        <v>44989</v>
      </c>
      <c r="B1022" t="s">
        <v>99</v>
      </c>
      <c r="C1022" t="s">
        <v>1321</v>
      </c>
      <c r="D1022" t="s">
        <v>4426</v>
      </c>
      <c r="E1022" t="s">
        <v>4427</v>
      </c>
      <c r="F1022" t="s">
        <v>4428</v>
      </c>
    </row>
    <row r="1023" spans="1:6">
      <c r="A1023" s="17">
        <v>44989</v>
      </c>
      <c r="B1023" t="s">
        <v>324</v>
      </c>
      <c r="C1023" t="s">
        <v>1823</v>
      </c>
      <c r="D1023" t="s">
        <v>4429</v>
      </c>
      <c r="E1023" t="s">
        <v>4430</v>
      </c>
      <c r="F1023" t="s">
        <v>4431</v>
      </c>
    </row>
    <row r="1024" spans="1:6">
      <c r="A1024" s="17">
        <v>44989</v>
      </c>
      <c r="B1024" t="s">
        <v>311</v>
      </c>
      <c r="C1024" t="s">
        <v>1196</v>
      </c>
      <c r="D1024" t="s">
        <v>4432</v>
      </c>
      <c r="E1024" t="s">
        <v>4433</v>
      </c>
      <c r="F1024" t="s">
        <v>1854</v>
      </c>
    </row>
    <row r="1025" spans="1:6">
      <c r="A1025" s="17">
        <v>44989</v>
      </c>
      <c r="B1025" t="s">
        <v>133</v>
      </c>
      <c r="C1025" t="s">
        <v>2563</v>
      </c>
      <c r="D1025" t="s">
        <v>4434</v>
      </c>
      <c r="E1025" t="s">
        <v>3644</v>
      </c>
      <c r="F1025" t="s">
        <v>4435</v>
      </c>
    </row>
    <row r="1026" spans="1:6">
      <c r="A1026" s="17">
        <v>44989</v>
      </c>
      <c r="B1026" t="s">
        <v>179</v>
      </c>
      <c r="C1026" t="s">
        <v>1366</v>
      </c>
      <c r="D1026" t="s">
        <v>4436</v>
      </c>
      <c r="E1026" t="s">
        <v>4437</v>
      </c>
      <c r="F1026" t="s">
        <v>4438</v>
      </c>
    </row>
    <row r="1027" spans="1:6">
      <c r="A1027" s="17">
        <v>44989</v>
      </c>
      <c r="B1027" t="s">
        <v>112</v>
      </c>
      <c r="C1027" t="s">
        <v>3087</v>
      </c>
      <c r="D1027" t="s">
        <v>4439</v>
      </c>
      <c r="E1027" t="s">
        <v>3403</v>
      </c>
      <c r="F1027" t="s">
        <v>4440</v>
      </c>
    </row>
    <row r="1028" spans="1:6">
      <c r="A1028" s="17">
        <v>44989</v>
      </c>
      <c r="B1028" t="s">
        <v>23</v>
      </c>
      <c r="C1028" t="s">
        <v>1621</v>
      </c>
      <c r="D1028" t="s">
        <v>4441</v>
      </c>
      <c r="E1028" t="s">
        <v>4442</v>
      </c>
      <c r="F1028" t="s">
        <v>4443</v>
      </c>
    </row>
    <row r="1029" spans="1:6">
      <c r="A1029" s="17">
        <v>44989</v>
      </c>
      <c r="B1029" t="s">
        <v>237</v>
      </c>
      <c r="C1029" t="s">
        <v>2107</v>
      </c>
      <c r="D1029" t="s">
        <v>4444</v>
      </c>
      <c r="E1029" t="s">
        <v>4445</v>
      </c>
      <c r="F1029" t="s">
        <v>4446</v>
      </c>
    </row>
    <row r="1030" spans="1:6">
      <c r="A1030" s="17">
        <v>44989</v>
      </c>
      <c r="B1030" t="s">
        <v>285</v>
      </c>
      <c r="C1030" t="s">
        <v>2416</v>
      </c>
      <c r="D1030" t="s">
        <v>4447</v>
      </c>
      <c r="E1030" t="s">
        <v>4448</v>
      </c>
      <c r="F1030" t="s">
        <v>4449</v>
      </c>
    </row>
    <row r="1031" spans="1:6">
      <c r="A1031" s="17">
        <v>44989</v>
      </c>
      <c r="B1031" t="s">
        <v>360</v>
      </c>
      <c r="C1031" t="s">
        <v>1644</v>
      </c>
      <c r="D1031" t="s">
        <v>4450</v>
      </c>
      <c r="E1031" t="s">
        <v>4451</v>
      </c>
      <c r="F1031" t="s">
        <v>4452</v>
      </c>
    </row>
    <row r="1032" spans="1:6">
      <c r="A1032" s="17">
        <v>44989</v>
      </c>
      <c r="B1032" t="s">
        <v>288</v>
      </c>
      <c r="C1032" t="s">
        <v>1534</v>
      </c>
      <c r="D1032" t="s">
        <v>4453</v>
      </c>
      <c r="E1032" t="s">
        <v>4454</v>
      </c>
      <c r="F1032" t="s">
        <v>4455</v>
      </c>
    </row>
    <row r="1033" spans="1:6">
      <c r="A1033" s="17">
        <v>44989</v>
      </c>
      <c r="B1033" t="s">
        <v>43</v>
      </c>
      <c r="C1033" t="s">
        <v>2325</v>
      </c>
      <c r="D1033" t="s">
        <v>4456</v>
      </c>
      <c r="E1033" t="s">
        <v>4457</v>
      </c>
      <c r="F1033" t="s">
        <v>4458</v>
      </c>
    </row>
    <row r="1034" spans="1:6">
      <c r="A1034" s="17">
        <v>44989</v>
      </c>
      <c r="B1034" t="s">
        <v>128</v>
      </c>
      <c r="C1034" t="s">
        <v>3903</v>
      </c>
      <c r="D1034" t="s">
        <v>4459</v>
      </c>
      <c r="E1034" t="s">
        <v>4460</v>
      </c>
      <c r="F1034" t="s">
        <v>4461</v>
      </c>
    </row>
    <row r="1035" spans="1:6">
      <c r="A1035" s="17">
        <v>44989</v>
      </c>
      <c r="B1035" t="s">
        <v>100</v>
      </c>
      <c r="C1035" t="s">
        <v>3788</v>
      </c>
      <c r="D1035" t="s">
        <v>4462</v>
      </c>
      <c r="E1035" t="s">
        <v>4463</v>
      </c>
      <c r="F1035" t="s">
        <v>4464</v>
      </c>
    </row>
    <row r="1036" spans="1:6">
      <c r="A1036" s="17">
        <v>44989</v>
      </c>
      <c r="B1036" t="s">
        <v>152</v>
      </c>
      <c r="C1036" t="s">
        <v>2920</v>
      </c>
      <c r="D1036" t="s">
        <v>4465</v>
      </c>
      <c r="E1036" t="s">
        <v>4466</v>
      </c>
      <c r="F1036" t="s">
        <v>4467</v>
      </c>
    </row>
    <row r="1037" spans="1:6">
      <c r="A1037" s="17">
        <v>44989</v>
      </c>
      <c r="B1037" t="s">
        <v>21</v>
      </c>
      <c r="C1037" t="s">
        <v>1481</v>
      </c>
      <c r="D1037" t="s">
        <v>4468</v>
      </c>
      <c r="E1037" t="s">
        <v>4469</v>
      </c>
      <c r="F1037" t="s">
        <v>4470</v>
      </c>
    </row>
    <row r="1038" spans="1:6">
      <c r="A1038" s="17">
        <v>44989</v>
      </c>
      <c r="B1038" t="s">
        <v>239</v>
      </c>
      <c r="C1038" t="s">
        <v>2270</v>
      </c>
      <c r="D1038" t="s">
        <v>4471</v>
      </c>
      <c r="E1038" t="s">
        <v>4472</v>
      </c>
      <c r="F1038" t="s">
        <v>3663</v>
      </c>
    </row>
    <row r="1039" spans="1:6">
      <c r="A1039" s="17">
        <v>44989</v>
      </c>
      <c r="B1039" t="s">
        <v>229</v>
      </c>
      <c r="C1039" t="s">
        <v>1216</v>
      </c>
      <c r="D1039" t="s">
        <v>4473</v>
      </c>
      <c r="E1039" t="s">
        <v>4474</v>
      </c>
      <c r="F1039" t="s">
        <v>1207</v>
      </c>
    </row>
    <row r="1040" spans="1:6">
      <c r="A1040" s="17">
        <v>44989</v>
      </c>
      <c r="B1040" t="s">
        <v>400</v>
      </c>
      <c r="C1040" t="s">
        <v>3143</v>
      </c>
      <c r="D1040" t="s">
        <v>4475</v>
      </c>
      <c r="E1040" t="s">
        <v>4476</v>
      </c>
      <c r="F1040" t="s">
        <v>4477</v>
      </c>
    </row>
    <row r="1041" spans="1:6">
      <c r="A1041" s="17">
        <v>44989</v>
      </c>
      <c r="B1041" t="s">
        <v>343</v>
      </c>
      <c r="C1041" t="s">
        <v>2055</v>
      </c>
      <c r="D1041" t="s">
        <v>4478</v>
      </c>
      <c r="E1041" t="s">
        <v>4479</v>
      </c>
      <c r="F1041" t="s">
        <v>4480</v>
      </c>
    </row>
    <row r="1042" spans="1:6">
      <c r="A1042" s="17">
        <v>44989</v>
      </c>
      <c r="B1042" t="s">
        <v>54</v>
      </c>
      <c r="C1042" t="s">
        <v>1841</v>
      </c>
      <c r="D1042" t="s">
        <v>4481</v>
      </c>
      <c r="E1042" t="s">
        <v>4482</v>
      </c>
      <c r="F1042" t="s">
        <v>4483</v>
      </c>
    </row>
    <row r="1043" spans="1:6">
      <c r="A1043" s="17">
        <v>44989</v>
      </c>
      <c r="B1043" t="s">
        <v>196</v>
      </c>
      <c r="C1043" t="s">
        <v>2886</v>
      </c>
      <c r="D1043" t="s">
        <v>4484</v>
      </c>
      <c r="E1043" t="s">
        <v>4485</v>
      </c>
      <c r="F1043" t="s">
        <v>4486</v>
      </c>
    </row>
    <row r="1044" spans="1:6">
      <c r="A1044" s="17">
        <v>44989</v>
      </c>
      <c r="B1044" t="s">
        <v>420</v>
      </c>
      <c r="C1044" t="s">
        <v>1416</v>
      </c>
      <c r="D1044" t="s">
        <v>4487</v>
      </c>
      <c r="E1044" t="s">
        <v>4488</v>
      </c>
      <c r="F1044" t="s">
        <v>4489</v>
      </c>
    </row>
    <row r="1045" spans="1:6">
      <c r="A1045" s="17">
        <v>44989</v>
      </c>
      <c r="B1045" t="s">
        <v>248</v>
      </c>
      <c r="C1045" t="s">
        <v>2663</v>
      </c>
      <c r="D1045" t="s">
        <v>4490</v>
      </c>
      <c r="E1045" t="s">
        <v>4491</v>
      </c>
      <c r="F1045" t="s">
        <v>4492</v>
      </c>
    </row>
    <row r="1046" spans="1:6">
      <c r="A1046" s="17">
        <v>44989</v>
      </c>
      <c r="B1046" t="s">
        <v>190</v>
      </c>
      <c r="C1046" t="s">
        <v>1329</v>
      </c>
      <c r="D1046" t="s">
        <v>4493</v>
      </c>
      <c r="E1046" t="s">
        <v>4494</v>
      </c>
      <c r="F1046" t="s">
        <v>4495</v>
      </c>
    </row>
    <row r="1047" spans="1:6">
      <c r="A1047" s="17">
        <v>44989</v>
      </c>
      <c r="B1047" t="s">
        <v>132</v>
      </c>
      <c r="C1047" t="s">
        <v>3707</v>
      </c>
      <c r="D1047" t="s">
        <v>4496</v>
      </c>
      <c r="E1047" t="s">
        <v>4497</v>
      </c>
      <c r="F1047" t="s">
        <v>4498</v>
      </c>
    </row>
    <row r="1048" spans="1:6">
      <c r="A1048" s="17">
        <v>44989</v>
      </c>
      <c r="B1048" t="s">
        <v>372</v>
      </c>
      <c r="C1048" t="s">
        <v>2966</v>
      </c>
      <c r="D1048" t="s">
        <v>4499</v>
      </c>
      <c r="E1048" t="s">
        <v>4500</v>
      </c>
      <c r="F1048" t="s">
        <v>4501</v>
      </c>
    </row>
    <row r="1049" spans="1:6">
      <c r="A1049" s="17">
        <v>44989</v>
      </c>
      <c r="B1049" t="s">
        <v>350</v>
      </c>
      <c r="C1049" t="s">
        <v>1572</v>
      </c>
      <c r="D1049" t="s">
        <v>4502</v>
      </c>
      <c r="E1049" t="s">
        <v>4503</v>
      </c>
      <c r="F1049" t="s">
        <v>4504</v>
      </c>
    </row>
    <row r="1050" spans="1:6">
      <c r="A1050" s="17">
        <v>44989</v>
      </c>
      <c r="B1050" t="s">
        <v>256</v>
      </c>
      <c r="C1050" t="s">
        <v>1944</v>
      </c>
      <c r="D1050" t="s">
        <v>4505</v>
      </c>
      <c r="E1050" t="s">
        <v>4506</v>
      </c>
      <c r="F1050" t="s">
        <v>4507</v>
      </c>
    </row>
    <row r="1051" spans="1:6">
      <c r="A1051" s="17">
        <v>44989</v>
      </c>
      <c r="B1051" t="s">
        <v>265</v>
      </c>
      <c r="C1051" t="s">
        <v>2301</v>
      </c>
      <c r="D1051" t="s">
        <v>4508</v>
      </c>
      <c r="E1051" t="s">
        <v>4509</v>
      </c>
      <c r="F1051" t="s">
        <v>4510</v>
      </c>
    </row>
    <row r="1052" spans="1:6">
      <c r="A1052" s="17">
        <v>44989</v>
      </c>
      <c r="B1052" t="s">
        <v>272</v>
      </c>
      <c r="C1052" t="s">
        <v>2333</v>
      </c>
      <c r="D1052" t="s">
        <v>4511</v>
      </c>
      <c r="E1052" t="s">
        <v>4512</v>
      </c>
      <c r="F1052" t="s">
        <v>4513</v>
      </c>
    </row>
    <row r="1053" spans="1:6">
      <c r="A1053" s="17">
        <v>44989</v>
      </c>
      <c r="B1053" t="s">
        <v>31</v>
      </c>
      <c r="C1053" t="s">
        <v>2047</v>
      </c>
      <c r="D1053" t="s">
        <v>4514</v>
      </c>
      <c r="E1053" t="s">
        <v>4515</v>
      </c>
      <c r="F1053" t="s">
        <v>4516</v>
      </c>
    </row>
    <row r="1054" spans="1:6">
      <c r="A1054" s="17">
        <v>44989</v>
      </c>
      <c r="B1054" t="s">
        <v>258</v>
      </c>
      <c r="C1054" t="s">
        <v>2366</v>
      </c>
      <c r="D1054" t="s">
        <v>4517</v>
      </c>
      <c r="E1054" t="s">
        <v>2819</v>
      </c>
      <c r="F1054" t="s">
        <v>4518</v>
      </c>
    </row>
    <row r="1055" spans="1:6">
      <c r="A1055" s="17">
        <v>44989</v>
      </c>
      <c r="B1055" t="s">
        <v>362</v>
      </c>
      <c r="C1055" t="s">
        <v>2970</v>
      </c>
      <c r="D1055" t="s">
        <v>4519</v>
      </c>
      <c r="E1055" t="s">
        <v>4520</v>
      </c>
      <c r="F1055" t="s">
        <v>4521</v>
      </c>
    </row>
    <row r="1056" spans="1:6">
      <c r="A1056" s="17">
        <v>44989</v>
      </c>
      <c r="B1056" t="s">
        <v>195</v>
      </c>
      <c r="C1056" t="s">
        <v>1815</v>
      </c>
      <c r="D1056" t="s">
        <v>4522</v>
      </c>
      <c r="E1056" t="s">
        <v>4523</v>
      </c>
      <c r="F1056" t="s">
        <v>4524</v>
      </c>
    </row>
    <row r="1057" spans="1:6">
      <c r="A1057" s="17">
        <v>44989</v>
      </c>
      <c r="B1057" t="s">
        <v>342</v>
      </c>
      <c r="C1057" t="s">
        <v>2428</v>
      </c>
      <c r="D1057" t="s">
        <v>4525</v>
      </c>
      <c r="E1057" t="s">
        <v>4526</v>
      </c>
      <c r="F1057" t="s">
        <v>4527</v>
      </c>
    </row>
    <row r="1058" spans="1:6">
      <c r="A1058" s="17">
        <v>44989</v>
      </c>
      <c r="B1058" t="s">
        <v>293</v>
      </c>
      <c r="C1058" t="s">
        <v>3128</v>
      </c>
      <c r="D1058" t="s">
        <v>4528</v>
      </c>
      <c r="E1058" t="s">
        <v>4529</v>
      </c>
      <c r="F1058" t="s">
        <v>4530</v>
      </c>
    </row>
    <row r="1059" spans="1:6">
      <c r="A1059" s="17">
        <v>44989</v>
      </c>
      <c r="B1059" t="s">
        <v>379</v>
      </c>
      <c r="C1059" t="s">
        <v>2233</v>
      </c>
      <c r="D1059" t="s">
        <v>4531</v>
      </c>
      <c r="E1059" t="s">
        <v>4532</v>
      </c>
      <c r="F1059" t="s">
        <v>2232</v>
      </c>
    </row>
    <row r="1060" spans="1:6">
      <c r="A1060" s="17">
        <v>44989</v>
      </c>
      <c r="B1060" t="s">
        <v>81</v>
      </c>
      <c r="C1060" t="s">
        <v>2225</v>
      </c>
      <c r="D1060" t="s">
        <v>4533</v>
      </c>
      <c r="E1060" t="s">
        <v>4534</v>
      </c>
      <c r="F1060" t="s">
        <v>4535</v>
      </c>
    </row>
    <row r="1061" spans="1:6">
      <c r="A1061" s="17">
        <v>44989</v>
      </c>
      <c r="B1061" t="s">
        <v>369</v>
      </c>
      <c r="C1061" t="s">
        <v>1664</v>
      </c>
      <c r="D1061" t="s">
        <v>4536</v>
      </c>
      <c r="E1061" t="s">
        <v>4537</v>
      </c>
      <c r="F1061" t="s">
        <v>4538</v>
      </c>
    </row>
    <row r="1062" spans="1:6">
      <c r="A1062" s="17">
        <v>44989</v>
      </c>
      <c r="B1062" t="s">
        <v>191</v>
      </c>
      <c r="C1062" t="s">
        <v>1361</v>
      </c>
      <c r="D1062" t="s">
        <v>4539</v>
      </c>
      <c r="E1062" t="s">
        <v>4540</v>
      </c>
      <c r="F1062" t="s">
        <v>4541</v>
      </c>
    </row>
    <row r="1063" spans="1:6">
      <c r="A1063" s="17">
        <v>44989</v>
      </c>
      <c r="B1063" t="s">
        <v>186</v>
      </c>
      <c r="C1063" t="s">
        <v>3185</v>
      </c>
      <c r="D1063" t="s">
        <v>4542</v>
      </c>
      <c r="E1063" t="s">
        <v>4543</v>
      </c>
      <c r="F1063" t="s">
        <v>4544</v>
      </c>
    </row>
    <row r="1064" spans="1:6">
      <c r="A1064" s="17">
        <v>44989</v>
      </c>
      <c r="B1064" t="s">
        <v>82</v>
      </c>
      <c r="C1064" t="s">
        <v>1830</v>
      </c>
      <c r="D1064" t="s">
        <v>4545</v>
      </c>
      <c r="E1064" t="s">
        <v>4546</v>
      </c>
      <c r="F1064" t="s">
        <v>4547</v>
      </c>
    </row>
    <row r="1065" spans="1:6">
      <c r="A1065" s="17">
        <v>44989</v>
      </c>
      <c r="B1065" t="s">
        <v>208</v>
      </c>
      <c r="C1065" t="s">
        <v>3181</v>
      </c>
      <c r="D1065" t="s">
        <v>4548</v>
      </c>
      <c r="E1065" t="s">
        <v>4549</v>
      </c>
      <c r="F1065" t="s">
        <v>4550</v>
      </c>
    </row>
    <row r="1066" spans="1:6">
      <c r="A1066" s="17">
        <v>44989</v>
      </c>
      <c r="B1066" t="s">
        <v>187</v>
      </c>
      <c r="C1066" t="s">
        <v>2221</v>
      </c>
      <c r="D1066" t="s">
        <v>4551</v>
      </c>
      <c r="E1066" t="s">
        <v>4552</v>
      </c>
      <c r="F1066" t="s">
        <v>4553</v>
      </c>
    </row>
    <row r="1067" spans="1:6">
      <c r="A1067" s="17">
        <v>44989</v>
      </c>
      <c r="B1067" t="s">
        <v>148</v>
      </c>
      <c r="C1067" t="s">
        <v>3097</v>
      </c>
      <c r="D1067" t="s">
        <v>1112</v>
      </c>
    </row>
    <row r="1068" spans="1:6">
      <c r="A1068" s="17">
        <v>44990</v>
      </c>
      <c r="B1068" t="s">
        <v>1116</v>
      </c>
      <c r="D1068" t="s">
        <v>1118</v>
      </c>
      <c r="E1068" t="s">
        <v>1119</v>
      </c>
      <c r="F1068" t="s">
        <v>1120</v>
      </c>
    </row>
    <row r="1069" spans="1:6">
      <c r="A1069" s="17">
        <v>44990</v>
      </c>
      <c r="B1069" t="s">
        <v>1464</v>
      </c>
      <c r="C1069" t="s">
        <v>1404</v>
      </c>
      <c r="D1069" t="s">
        <v>4554</v>
      </c>
      <c r="E1069" t="s">
        <v>4555</v>
      </c>
      <c r="F1069" t="s">
        <v>4556</v>
      </c>
    </row>
    <row r="1070" spans="1:6">
      <c r="A1070" s="17">
        <v>44990</v>
      </c>
      <c r="B1070" t="s">
        <v>269</v>
      </c>
      <c r="C1070" t="s">
        <v>1476</v>
      </c>
      <c r="D1070" t="s">
        <v>4557</v>
      </c>
      <c r="E1070" t="s">
        <v>4558</v>
      </c>
      <c r="F1070" t="s">
        <v>4559</v>
      </c>
    </row>
    <row r="1071" spans="1:6">
      <c r="A1071" s="17">
        <v>44990</v>
      </c>
      <c r="B1071" t="s">
        <v>234</v>
      </c>
      <c r="C1071" t="s">
        <v>1138</v>
      </c>
      <c r="D1071" t="s">
        <v>4560</v>
      </c>
      <c r="E1071" t="s">
        <v>4561</v>
      </c>
      <c r="F1071" t="s">
        <v>4562</v>
      </c>
    </row>
    <row r="1072" spans="1:6">
      <c r="A1072" s="17">
        <v>44990</v>
      </c>
      <c r="B1072" t="s">
        <v>3277</v>
      </c>
      <c r="C1072" t="s">
        <v>1456</v>
      </c>
      <c r="D1072" t="s">
        <v>4563</v>
      </c>
      <c r="E1072" t="s">
        <v>4564</v>
      </c>
      <c r="F1072" t="s">
        <v>4565</v>
      </c>
    </row>
    <row r="1073" spans="1:6">
      <c r="A1073" s="17">
        <v>44990</v>
      </c>
      <c r="B1073" t="s">
        <v>361</v>
      </c>
      <c r="C1073" t="s">
        <v>1652</v>
      </c>
      <c r="D1073" t="s">
        <v>4566</v>
      </c>
      <c r="E1073" t="s">
        <v>4567</v>
      </c>
      <c r="F1073" t="s">
        <v>4568</v>
      </c>
    </row>
    <row r="1074" spans="1:6">
      <c r="A1074" s="17">
        <v>44990</v>
      </c>
      <c r="B1074" t="s">
        <v>119</v>
      </c>
      <c r="C1074" t="s">
        <v>2274</v>
      </c>
      <c r="D1074" t="s">
        <v>4569</v>
      </c>
      <c r="E1074" t="s">
        <v>4185</v>
      </c>
      <c r="F1074" t="s">
        <v>4570</v>
      </c>
    </row>
    <row r="1075" spans="1:6">
      <c r="A1075" s="17">
        <v>44990</v>
      </c>
      <c r="B1075" t="s">
        <v>309</v>
      </c>
      <c r="C1075" t="s">
        <v>2834</v>
      </c>
      <c r="D1075" t="s">
        <v>4571</v>
      </c>
      <c r="E1075" t="s">
        <v>4572</v>
      </c>
      <c r="F1075" t="s">
        <v>4573</v>
      </c>
    </row>
    <row r="1076" spans="1:6">
      <c r="A1076" s="17">
        <v>44990</v>
      </c>
      <c r="B1076" t="s">
        <v>58</v>
      </c>
      <c r="C1076" t="s">
        <v>1444</v>
      </c>
      <c r="D1076" t="s">
        <v>4574</v>
      </c>
      <c r="E1076" t="s">
        <v>4575</v>
      </c>
      <c r="F1076" t="s">
        <v>4576</v>
      </c>
    </row>
    <row r="1077" spans="1:6">
      <c r="A1077" s="17">
        <v>44990</v>
      </c>
      <c r="B1077" t="s">
        <v>306</v>
      </c>
      <c r="C1077" t="s">
        <v>2079</v>
      </c>
      <c r="D1077" t="s">
        <v>4577</v>
      </c>
      <c r="E1077" t="s">
        <v>4578</v>
      </c>
      <c r="F1077" t="s">
        <v>4579</v>
      </c>
    </row>
    <row r="1078" spans="1:6">
      <c r="A1078" s="17">
        <v>44990</v>
      </c>
      <c r="B1078" t="s">
        <v>251</v>
      </c>
      <c r="C1078" t="s">
        <v>1432</v>
      </c>
      <c r="D1078" t="s">
        <v>4580</v>
      </c>
      <c r="E1078" t="s">
        <v>4581</v>
      </c>
      <c r="F1078" t="s">
        <v>4582</v>
      </c>
    </row>
    <row r="1079" spans="1:6">
      <c r="A1079" s="17">
        <v>44990</v>
      </c>
      <c r="B1079" t="s">
        <v>264</v>
      </c>
      <c r="C1079" t="s">
        <v>2286</v>
      </c>
      <c r="D1079" t="s">
        <v>4583</v>
      </c>
      <c r="E1079" t="s">
        <v>1450</v>
      </c>
      <c r="F1079" t="s">
        <v>4584</v>
      </c>
    </row>
    <row r="1080" spans="1:6">
      <c r="A1080" s="17">
        <v>44990</v>
      </c>
      <c r="B1080" t="s">
        <v>254</v>
      </c>
      <c r="C1080" t="s">
        <v>2282</v>
      </c>
      <c r="D1080" t="s">
        <v>4585</v>
      </c>
      <c r="E1080" t="s">
        <v>4586</v>
      </c>
      <c r="F1080" t="s">
        <v>4587</v>
      </c>
    </row>
    <row r="1081" spans="1:6">
      <c r="A1081" s="17">
        <v>44990</v>
      </c>
      <c r="B1081" t="s">
        <v>317</v>
      </c>
      <c r="C1081" t="s">
        <v>1546</v>
      </c>
      <c r="D1081" t="s">
        <v>4588</v>
      </c>
      <c r="E1081" t="s">
        <v>4589</v>
      </c>
      <c r="F1081" t="s">
        <v>4590</v>
      </c>
    </row>
    <row r="1082" spans="1:6">
      <c r="A1082" s="17">
        <v>44990</v>
      </c>
      <c r="B1082" t="s">
        <v>355</v>
      </c>
      <c r="C1082" t="s">
        <v>1894</v>
      </c>
      <c r="D1082" t="s">
        <v>4591</v>
      </c>
      <c r="E1082" t="s">
        <v>4592</v>
      </c>
      <c r="F1082" t="s">
        <v>4593</v>
      </c>
    </row>
    <row r="1083" spans="1:6">
      <c r="A1083" s="17">
        <v>44990</v>
      </c>
      <c r="B1083" t="s">
        <v>366</v>
      </c>
      <c r="C1083" t="s">
        <v>1184</v>
      </c>
      <c r="D1083" t="s">
        <v>4594</v>
      </c>
      <c r="E1083" t="s">
        <v>3883</v>
      </c>
      <c r="F1083" t="s">
        <v>4595</v>
      </c>
    </row>
    <row r="1084" spans="1:6">
      <c r="A1084" s="17">
        <v>44990</v>
      </c>
      <c r="B1084" t="s">
        <v>139</v>
      </c>
      <c r="C1084" t="s">
        <v>2362</v>
      </c>
      <c r="D1084" t="s">
        <v>4596</v>
      </c>
      <c r="E1084" t="s">
        <v>4597</v>
      </c>
      <c r="F1084" t="s">
        <v>4598</v>
      </c>
    </row>
    <row r="1085" spans="1:6">
      <c r="A1085" s="17">
        <v>44990</v>
      </c>
      <c r="B1085" t="s">
        <v>310</v>
      </c>
      <c r="C1085" t="s">
        <v>2290</v>
      </c>
      <c r="D1085" t="s">
        <v>4599</v>
      </c>
      <c r="E1085" t="s">
        <v>4600</v>
      </c>
      <c r="F1085" t="s">
        <v>1779</v>
      </c>
    </row>
    <row r="1086" spans="1:6">
      <c r="A1086" s="17">
        <v>44990</v>
      </c>
      <c r="B1086" t="s">
        <v>90</v>
      </c>
      <c r="C1086" t="s">
        <v>3021</v>
      </c>
      <c r="D1086" t="s">
        <v>4601</v>
      </c>
      <c r="E1086" t="s">
        <v>4602</v>
      </c>
      <c r="F1086" t="s">
        <v>2176</v>
      </c>
    </row>
    <row r="1087" spans="1:6">
      <c r="A1087" s="17">
        <v>44990</v>
      </c>
      <c r="B1087" t="s">
        <v>368</v>
      </c>
      <c r="C1087" t="s">
        <v>2031</v>
      </c>
      <c r="D1087" t="s">
        <v>4603</v>
      </c>
      <c r="E1087" t="s">
        <v>4604</v>
      </c>
      <c r="F1087" t="s">
        <v>4605</v>
      </c>
    </row>
    <row r="1088" spans="1:6">
      <c r="A1088" s="17">
        <v>44990</v>
      </c>
      <c r="B1088" t="s">
        <v>360</v>
      </c>
      <c r="C1088" t="s">
        <v>1549</v>
      </c>
      <c r="D1088" t="s">
        <v>4606</v>
      </c>
      <c r="E1088" t="s">
        <v>4607</v>
      </c>
      <c r="F1088" t="s">
        <v>4608</v>
      </c>
    </row>
    <row r="1089" spans="1:6">
      <c r="A1089" s="17">
        <v>44990</v>
      </c>
      <c r="B1089" t="s">
        <v>32</v>
      </c>
      <c r="C1089" t="s">
        <v>3773</v>
      </c>
      <c r="D1089" t="s">
        <v>4609</v>
      </c>
      <c r="E1089" t="s">
        <v>1643</v>
      </c>
      <c r="F1089" t="s">
        <v>4610</v>
      </c>
    </row>
    <row r="1090" spans="1:6">
      <c r="A1090" s="17">
        <v>44990</v>
      </c>
      <c r="B1090" t="s">
        <v>23</v>
      </c>
      <c r="C1090" t="s">
        <v>1879</v>
      </c>
      <c r="D1090" t="s">
        <v>4611</v>
      </c>
      <c r="E1090" t="s">
        <v>4612</v>
      </c>
      <c r="F1090" t="s">
        <v>4613</v>
      </c>
    </row>
    <row r="1091" spans="1:6">
      <c r="A1091" s="17">
        <v>44990</v>
      </c>
      <c r="B1091" t="s">
        <v>84</v>
      </c>
      <c r="C1091" t="s">
        <v>1349</v>
      </c>
      <c r="D1091" t="s">
        <v>4614</v>
      </c>
      <c r="E1091" t="s">
        <v>4615</v>
      </c>
      <c r="F1091" t="s">
        <v>4616</v>
      </c>
    </row>
    <row r="1092" spans="1:6">
      <c r="A1092" s="17">
        <v>44990</v>
      </c>
      <c r="B1092" t="s">
        <v>316</v>
      </c>
      <c r="C1092" t="s">
        <v>2181</v>
      </c>
      <c r="D1092" t="s">
        <v>4617</v>
      </c>
      <c r="E1092" t="s">
        <v>4618</v>
      </c>
      <c r="F1092" t="s">
        <v>3640</v>
      </c>
    </row>
    <row r="1093" spans="1:6">
      <c r="A1093" s="17">
        <v>44990</v>
      </c>
      <c r="B1093" t="s">
        <v>315</v>
      </c>
      <c r="C1093" t="s">
        <v>3174</v>
      </c>
      <c r="D1093" t="s">
        <v>4619</v>
      </c>
      <c r="E1093" t="s">
        <v>4620</v>
      </c>
      <c r="F1093" t="s">
        <v>4621</v>
      </c>
    </row>
    <row r="1094" spans="1:6">
      <c r="A1094" s="17">
        <v>44990</v>
      </c>
      <c r="B1094" t="s">
        <v>106</v>
      </c>
      <c r="C1094" t="s">
        <v>2157</v>
      </c>
      <c r="D1094" t="s">
        <v>4622</v>
      </c>
      <c r="E1094" t="s">
        <v>4623</v>
      </c>
      <c r="F1094" t="s">
        <v>4624</v>
      </c>
    </row>
    <row r="1095" spans="1:6">
      <c r="A1095" s="17">
        <v>44990</v>
      </c>
      <c r="B1095" t="s">
        <v>112</v>
      </c>
      <c r="C1095" t="s">
        <v>2047</v>
      </c>
      <c r="D1095" t="s">
        <v>4625</v>
      </c>
      <c r="E1095" t="s">
        <v>4626</v>
      </c>
      <c r="F1095" t="s">
        <v>4627</v>
      </c>
    </row>
    <row r="1096" spans="1:6">
      <c r="A1096" s="17">
        <v>44990</v>
      </c>
      <c r="B1096" t="s">
        <v>353</v>
      </c>
      <c r="C1096" t="s">
        <v>2974</v>
      </c>
      <c r="D1096" t="s">
        <v>4628</v>
      </c>
      <c r="E1096" t="s">
        <v>4629</v>
      </c>
      <c r="F1096" t="s">
        <v>4630</v>
      </c>
    </row>
    <row r="1097" spans="1:6">
      <c r="A1097" s="17">
        <v>44990</v>
      </c>
      <c r="B1097" t="s">
        <v>352</v>
      </c>
      <c r="C1097" t="s">
        <v>1636</v>
      </c>
      <c r="D1097" t="s">
        <v>4631</v>
      </c>
      <c r="E1097" t="s">
        <v>4632</v>
      </c>
      <c r="F1097" t="s">
        <v>4633</v>
      </c>
    </row>
    <row r="1098" spans="1:6">
      <c r="A1098" s="17">
        <v>44990</v>
      </c>
      <c r="B1098" t="s">
        <v>191</v>
      </c>
      <c r="C1098" t="s">
        <v>1834</v>
      </c>
      <c r="D1098" t="s">
        <v>4634</v>
      </c>
      <c r="E1098" t="s">
        <v>4635</v>
      </c>
      <c r="F1098" t="s">
        <v>1335</v>
      </c>
    </row>
    <row r="1099" spans="1:6">
      <c r="A1099" s="17">
        <v>44991</v>
      </c>
      <c r="B1099" t="s">
        <v>1116</v>
      </c>
      <c r="D1099" t="s">
        <v>1118</v>
      </c>
      <c r="E1099" t="s">
        <v>1119</v>
      </c>
      <c r="F1099" t="s">
        <v>1120</v>
      </c>
    </row>
    <row r="1100" spans="1:6">
      <c r="A1100" s="17">
        <v>44991</v>
      </c>
      <c r="B1100" t="s">
        <v>187</v>
      </c>
      <c r="C1100" t="s">
        <v>4636</v>
      </c>
      <c r="D1100" t="s">
        <v>4637</v>
      </c>
      <c r="E1100" t="s">
        <v>4638</v>
      </c>
      <c r="F1100" t="s">
        <v>3566</v>
      </c>
    </row>
    <row r="1101" spans="1:6">
      <c r="A1101" s="17">
        <v>44991</v>
      </c>
      <c r="B1101" t="s">
        <v>186</v>
      </c>
      <c r="C1101" t="s">
        <v>4639</v>
      </c>
      <c r="D1101" t="s">
        <v>4640</v>
      </c>
      <c r="E1101" t="s">
        <v>4641</v>
      </c>
      <c r="F1101" t="s">
        <v>4642</v>
      </c>
    </row>
    <row r="1102" spans="1:6">
      <c r="A1102" s="17">
        <v>44991</v>
      </c>
      <c r="B1102" t="s">
        <v>90</v>
      </c>
      <c r="C1102" t="s">
        <v>1713</v>
      </c>
      <c r="D1102" t="s">
        <v>4643</v>
      </c>
      <c r="E1102" t="s">
        <v>4644</v>
      </c>
      <c r="F1102" t="s">
        <v>4645</v>
      </c>
    </row>
    <row r="1103" spans="1:6">
      <c r="A1103" s="17">
        <v>44991</v>
      </c>
      <c r="B1103" t="s">
        <v>358</v>
      </c>
      <c r="C1103" t="s">
        <v>1652</v>
      </c>
      <c r="D1103" t="s">
        <v>4646</v>
      </c>
      <c r="E1103" t="s">
        <v>4647</v>
      </c>
      <c r="F1103" t="s">
        <v>4648</v>
      </c>
    </row>
    <row r="1104" spans="1:6">
      <c r="A1104" s="17">
        <v>44991</v>
      </c>
      <c r="B1104" t="s">
        <v>368</v>
      </c>
      <c r="C1104" t="s">
        <v>2047</v>
      </c>
      <c r="D1104" t="s">
        <v>4649</v>
      </c>
      <c r="E1104" t="s">
        <v>4650</v>
      </c>
      <c r="F1104" t="s">
        <v>4651</v>
      </c>
    </row>
    <row r="1105" spans="1:6">
      <c r="A1105" s="17">
        <v>44991</v>
      </c>
      <c r="B1105" t="s">
        <v>32</v>
      </c>
      <c r="C1105" t="s">
        <v>3143</v>
      </c>
      <c r="D1105" t="s">
        <v>4652</v>
      </c>
      <c r="E1105" t="s">
        <v>4653</v>
      </c>
      <c r="F1105" t="s">
        <v>4654</v>
      </c>
    </row>
    <row r="1106" spans="1:6">
      <c r="A1106" s="17">
        <v>44991</v>
      </c>
      <c r="B1106" t="s">
        <v>23</v>
      </c>
      <c r="C1106" t="s">
        <v>2362</v>
      </c>
      <c r="D1106" t="s">
        <v>4655</v>
      </c>
      <c r="E1106" t="s">
        <v>4656</v>
      </c>
      <c r="F1106" t="s">
        <v>4612</v>
      </c>
    </row>
    <row r="1107" spans="1:6">
      <c r="A1107" s="17">
        <v>44991</v>
      </c>
      <c r="B1107" t="s">
        <v>144</v>
      </c>
      <c r="C1107" t="s">
        <v>2869</v>
      </c>
      <c r="D1107" t="s">
        <v>4657</v>
      </c>
      <c r="E1107" t="s">
        <v>3228</v>
      </c>
      <c r="F1107" t="s">
        <v>4658</v>
      </c>
    </row>
    <row r="1108" spans="1:6">
      <c r="A1108" s="17">
        <v>44991</v>
      </c>
      <c r="B1108" t="s">
        <v>189</v>
      </c>
      <c r="C1108" t="s">
        <v>1936</v>
      </c>
      <c r="D1108" t="s">
        <v>4659</v>
      </c>
      <c r="E1108" t="s">
        <v>4660</v>
      </c>
      <c r="F1108" t="s">
        <v>4661</v>
      </c>
    </row>
    <row r="1109" spans="1:6">
      <c r="A1109" s="17">
        <v>44991</v>
      </c>
      <c r="B1109" t="s">
        <v>106</v>
      </c>
      <c r="C1109" t="s">
        <v>1750</v>
      </c>
      <c r="D1109" t="s">
        <v>4662</v>
      </c>
      <c r="E1109" t="s">
        <v>4663</v>
      </c>
      <c r="F1109" t="s">
        <v>4664</v>
      </c>
    </row>
    <row r="1110" spans="1:6">
      <c r="A1110" s="17">
        <v>44991</v>
      </c>
      <c r="B1110" t="s">
        <v>78</v>
      </c>
      <c r="C1110" t="s">
        <v>1549</v>
      </c>
      <c r="D1110" t="s">
        <v>4665</v>
      </c>
      <c r="E1110" t="s">
        <v>4666</v>
      </c>
      <c r="F1110" t="s">
        <v>4667</v>
      </c>
    </row>
    <row r="1111" spans="1:6">
      <c r="A1111" s="17">
        <v>44991</v>
      </c>
      <c r="B1111" t="s">
        <v>401</v>
      </c>
      <c r="C1111" t="s">
        <v>1664</v>
      </c>
      <c r="D1111" t="s">
        <v>4668</v>
      </c>
      <c r="E1111" t="s">
        <v>1638</v>
      </c>
      <c r="F1111" t="s">
        <v>4669</v>
      </c>
    </row>
    <row r="1112" spans="1:6">
      <c r="A1112" s="17">
        <v>44991</v>
      </c>
      <c r="B1112" t="s">
        <v>172</v>
      </c>
      <c r="C1112" t="s">
        <v>1925</v>
      </c>
      <c r="D1112" t="s">
        <v>4670</v>
      </c>
      <c r="E1112" t="s">
        <v>1928</v>
      </c>
      <c r="F1112" t="s">
        <v>4671</v>
      </c>
    </row>
    <row r="1113" spans="1:6">
      <c r="A1113" s="17">
        <v>44991</v>
      </c>
      <c r="B1113" t="s">
        <v>201</v>
      </c>
      <c r="C1113" t="s">
        <v>1940</v>
      </c>
      <c r="D1113" t="s">
        <v>4672</v>
      </c>
      <c r="E1113" t="s">
        <v>4673</v>
      </c>
      <c r="F1113" t="s">
        <v>4674</v>
      </c>
    </row>
    <row r="1114" spans="1:6">
      <c r="A1114" s="17">
        <v>44992</v>
      </c>
      <c r="B1114" t="s">
        <v>1116</v>
      </c>
      <c r="D1114" t="s">
        <v>1118</v>
      </c>
      <c r="E1114" t="s">
        <v>1119</v>
      </c>
      <c r="F1114" t="s">
        <v>1120</v>
      </c>
    </row>
    <row r="1115" spans="1:6">
      <c r="A1115" s="17">
        <v>44992</v>
      </c>
      <c r="B1115" t="s">
        <v>4675</v>
      </c>
      <c r="C1115" t="s">
        <v>4639</v>
      </c>
      <c r="D1115" t="s">
        <v>4676</v>
      </c>
      <c r="E1115" t="s">
        <v>4677</v>
      </c>
      <c r="F1115" t="s">
        <v>4678</v>
      </c>
    </row>
    <row r="1116" spans="1:6">
      <c r="A1116" s="17">
        <v>44992</v>
      </c>
      <c r="B1116" t="s">
        <v>321</v>
      </c>
      <c r="C1116" t="s">
        <v>2519</v>
      </c>
      <c r="D1116" t="s">
        <v>4679</v>
      </c>
      <c r="E1116" t="s">
        <v>4680</v>
      </c>
      <c r="F1116" t="s">
        <v>4681</v>
      </c>
    </row>
    <row r="1117" spans="1:6">
      <c r="A1117" s="17">
        <v>44992</v>
      </c>
      <c r="B1117" t="s">
        <v>72</v>
      </c>
      <c r="C1117" t="s">
        <v>2515</v>
      </c>
      <c r="D1117" t="s">
        <v>4682</v>
      </c>
      <c r="E1117" t="s">
        <v>4683</v>
      </c>
      <c r="F1117" t="s">
        <v>4684</v>
      </c>
    </row>
    <row r="1118" spans="1:6">
      <c r="A1118" s="17">
        <v>44992</v>
      </c>
      <c r="B1118" t="s">
        <v>289</v>
      </c>
      <c r="C1118" t="s">
        <v>1301</v>
      </c>
      <c r="D1118" t="s">
        <v>4685</v>
      </c>
      <c r="E1118" t="s">
        <v>4387</v>
      </c>
      <c r="F1118" t="s">
        <v>4686</v>
      </c>
    </row>
    <row r="1119" spans="1:6">
      <c r="A1119" s="17">
        <v>44992</v>
      </c>
      <c r="B1119" t="s">
        <v>164</v>
      </c>
      <c r="C1119" t="s">
        <v>3369</v>
      </c>
      <c r="D1119" t="s">
        <v>4687</v>
      </c>
      <c r="E1119" t="s">
        <v>4688</v>
      </c>
      <c r="F1119" t="s">
        <v>4689</v>
      </c>
    </row>
    <row r="1120" spans="1:6">
      <c r="A1120" s="17">
        <v>44992</v>
      </c>
      <c r="B1120" t="s">
        <v>327</v>
      </c>
      <c r="C1120" t="s">
        <v>2337</v>
      </c>
      <c r="D1120" t="s">
        <v>4690</v>
      </c>
      <c r="E1120" t="s">
        <v>4373</v>
      </c>
      <c r="F1120" t="s">
        <v>4691</v>
      </c>
    </row>
    <row r="1121" spans="1:6">
      <c r="A1121" s="17">
        <v>44992</v>
      </c>
      <c r="B1121" t="s">
        <v>339</v>
      </c>
      <c r="C1121" t="s">
        <v>2256</v>
      </c>
      <c r="D1121" t="s">
        <v>4692</v>
      </c>
      <c r="E1121" t="s">
        <v>2258</v>
      </c>
      <c r="F1121" t="s">
        <v>4693</v>
      </c>
    </row>
    <row r="1122" spans="1:6">
      <c r="A1122" s="17">
        <v>44992</v>
      </c>
      <c r="B1122" t="s">
        <v>163</v>
      </c>
      <c r="C1122" t="s">
        <v>2043</v>
      </c>
      <c r="D1122" t="s">
        <v>4694</v>
      </c>
      <c r="E1122" t="s">
        <v>4695</v>
      </c>
      <c r="F1122" t="s">
        <v>4696</v>
      </c>
    </row>
    <row r="1123" spans="1:6">
      <c r="A1123" s="17">
        <v>44992</v>
      </c>
      <c r="B1123" t="s">
        <v>247</v>
      </c>
      <c r="C1123" t="s">
        <v>1978</v>
      </c>
      <c r="D1123" t="s">
        <v>4697</v>
      </c>
      <c r="E1123" t="s">
        <v>4698</v>
      </c>
      <c r="F1123" t="s">
        <v>4699</v>
      </c>
    </row>
    <row r="1124" spans="1:6">
      <c r="A1124" s="17">
        <v>44992</v>
      </c>
      <c r="B1124" t="s">
        <v>388</v>
      </c>
      <c r="C1124" t="s">
        <v>1784</v>
      </c>
      <c r="D1124" t="s">
        <v>4700</v>
      </c>
      <c r="E1124" t="s">
        <v>4701</v>
      </c>
      <c r="F1124" t="s">
        <v>4702</v>
      </c>
    </row>
    <row r="1125" spans="1:6">
      <c r="A1125" s="17">
        <v>44992</v>
      </c>
      <c r="B1125" t="s">
        <v>90</v>
      </c>
      <c r="C1125" t="s">
        <v>1807</v>
      </c>
      <c r="D1125" t="s">
        <v>4703</v>
      </c>
      <c r="E1125" t="s">
        <v>4704</v>
      </c>
      <c r="F1125" t="s">
        <v>4705</v>
      </c>
    </row>
    <row r="1126" spans="1:6">
      <c r="A1126" s="17">
        <v>44992</v>
      </c>
      <c r="B1126" t="s">
        <v>239</v>
      </c>
      <c r="C1126" t="s">
        <v>1216</v>
      </c>
      <c r="D1126" t="s">
        <v>4706</v>
      </c>
      <c r="E1126" t="s">
        <v>4707</v>
      </c>
      <c r="F1126" t="s">
        <v>1211</v>
      </c>
    </row>
    <row r="1127" spans="1:6">
      <c r="A1127" s="17">
        <v>44992</v>
      </c>
      <c r="B1127" t="s">
        <v>262</v>
      </c>
      <c r="C1127" t="s">
        <v>2107</v>
      </c>
      <c r="D1127" t="s">
        <v>4708</v>
      </c>
      <c r="E1127" t="s">
        <v>4709</v>
      </c>
      <c r="F1127" t="s">
        <v>4710</v>
      </c>
    </row>
    <row r="1128" spans="1:6">
      <c r="A1128" s="17">
        <v>44992</v>
      </c>
      <c r="B1128" t="s">
        <v>144</v>
      </c>
      <c r="C1128" t="s">
        <v>2692</v>
      </c>
      <c r="D1128" t="s">
        <v>4711</v>
      </c>
      <c r="E1128" t="s">
        <v>4712</v>
      </c>
      <c r="F1128" t="s">
        <v>4713</v>
      </c>
    </row>
    <row r="1129" spans="1:6">
      <c r="A1129" s="17">
        <v>44992</v>
      </c>
      <c r="B1129" t="s">
        <v>358</v>
      </c>
      <c r="C1129" t="s">
        <v>1549</v>
      </c>
      <c r="D1129" t="s">
        <v>4714</v>
      </c>
      <c r="E1129" t="s">
        <v>4715</v>
      </c>
      <c r="F1129" t="s">
        <v>4716</v>
      </c>
    </row>
    <row r="1130" spans="1:6">
      <c r="A1130" s="17">
        <v>44992</v>
      </c>
      <c r="B1130" t="s">
        <v>265</v>
      </c>
      <c r="C1130" t="s">
        <v>2485</v>
      </c>
      <c r="D1130" t="s">
        <v>4717</v>
      </c>
      <c r="E1130" t="s">
        <v>4718</v>
      </c>
      <c r="F1130" t="s">
        <v>4719</v>
      </c>
    </row>
    <row r="1131" spans="1:6">
      <c r="A1131" s="17">
        <v>44992</v>
      </c>
      <c r="B1131" t="s">
        <v>429</v>
      </c>
      <c r="C1131" t="s">
        <v>2667</v>
      </c>
      <c r="D1131" t="s">
        <v>4720</v>
      </c>
      <c r="E1131" t="s">
        <v>4721</v>
      </c>
      <c r="F1131" t="s">
        <v>4722</v>
      </c>
    </row>
    <row r="1132" spans="1:6">
      <c r="A1132" s="17">
        <v>44992</v>
      </c>
      <c r="B1132" t="s">
        <v>84</v>
      </c>
      <c r="C1132" t="s">
        <v>1936</v>
      </c>
      <c r="D1132" t="s">
        <v>4723</v>
      </c>
      <c r="E1132" t="s">
        <v>4724</v>
      </c>
      <c r="F1132" t="s">
        <v>4725</v>
      </c>
    </row>
    <row r="1133" spans="1:6">
      <c r="A1133" s="17">
        <v>44992</v>
      </c>
      <c r="B1133" t="s">
        <v>106</v>
      </c>
      <c r="C1133" t="s">
        <v>2988</v>
      </c>
      <c r="D1133" t="s">
        <v>4726</v>
      </c>
      <c r="E1133" t="s">
        <v>4727</v>
      </c>
      <c r="F1133" t="s">
        <v>4728</v>
      </c>
    </row>
    <row r="1134" spans="1:6">
      <c r="A1134" s="17">
        <v>44992</v>
      </c>
      <c r="B1134" t="s">
        <v>117</v>
      </c>
      <c r="C1134" t="s">
        <v>1264</v>
      </c>
      <c r="D1134" t="s">
        <v>4729</v>
      </c>
      <c r="E1134" t="s">
        <v>4730</v>
      </c>
      <c r="F1134" t="s">
        <v>4731</v>
      </c>
    </row>
    <row r="1135" spans="1:6">
      <c r="A1135" s="17">
        <v>44992</v>
      </c>
      <c r="B1135" t="s">
        <v>401</v>
      </c>
      <c r="C1135" t="s">
        <v>3143</v>
      </c>
      <c r="D1135" t="s">
        <v>4732</v>
      </c>
      <c r="E1135" t="s">
        <v>4733</v>
      </c>
      <c r="F1135" t="s">
        <v>4734</v>
      </c>
    </row>
    <row r="1136" spans="1:6">
      <c r="A1136" s="17">
        <v>44992</v>
      </c>
      <c r="B1136" t="s">
        <v>378</v>
      </c>
      <c r="C1136" t="s">
        <v>1737</v>
      </c>
      <c r="D1136" t="s">
        <v>4735</v>
      </c>
      <c r="E1136" t="s">
        <v>4736</v>
      </c>
      <c r="F1136" t="s">
        <v>4737</v>
      </c>
    </row>
    <row r="1137" spans="1:6">
      <c r="A1137" s="17">
        <v>44992</v>
      </c>
      <c r="B1137" t="s">
        <v>249</v>
      </c>
      <c r="C1137" t="s">
        <v>1982</v>
      </c>
      <c r="D1137" t="s">
        <v>4738</v>
      </c>
      <c r="E1137" t="s">
        <v>4739</v>
      </c>
      <c r="F1137" t="s">
        <v>4740</v>
      </c>
    </row>
    <row r="1138" spans="1:6">
      <c r="A1138" s="17">
        <v>44992</v>
      </c>
      <c r="B1138" t="s">
        <v>202</v>
      </c>
      <c r="C1138" t="s">
        <v>1834</v>
      </c>
      <c r="D1138" t="s">
        <v>4741</v>
      </c>
      <c r="E1138" t="s">
        <v>4742</v>
      </c>
      <c r="F1138" t="s">
        <v>4673</v>
      </c>
    </row>
    <row r="1139" spans="1:6">
      <c r="A1139" s="17">
        <v>44992</v>
      </c>
      <c r="B1139" t="s">
        <v>145</v>
      </c>
      <c r="C1139" t="s">
        <v>1902</v>
      </c>
      <c r="D1139" t="s">
        <v>4743</v>
      </c>
      <c r="E1139" t="s">
        <v>4744</v>
      </c>
      <c r="F1139" t="s">
        <v>4745</v>
      </c>
    </row>
    <row r="1140" spans="1:6">
      <c r="A1140" s="17">
        <v>44992</v>
      </c>
      <c r="B1140" t="s">
        <v>200</v>
      </c>
      <c r="C1140" t="s">
        <v>1460</v>
      </c>
      <c r="D1140" t="s">
        <v>4746</v>
      </c>
      <c r="E1140" t="s">
        <v>4747</v>
      </c>
      <c r="F1140" t="s">
        <v>4748</v>
      </c>
    </row>
    <row r="1141" spans="1:6">
      <c r="A1141" s="17">
        <v>44993</v>
      </c>
      <c r="B1141" t="s">
        <v>1116</v>
      </c>
      <c r="D1141" t="s">
        <v>1118</v>
      </c>
      <c r="E1141" t="s">
        <v>1119</v>
      </c>
      <c r="F1141" t="s">
        <v>1120</v>
      </c>
    </row>
    <row r="1142" spans="1:6">
      <c r="A1142" s="17">
        <v>44993</v>
      </c>
      <c r="B1142" t="s">
        <v>71</v>
      </c>
      <c r="C1142" t="s">
        <v>2329</v>
      </c>
      <c r="D1142" t="s">
        <v>4749</v>
      </c>
      <c r="E1142" t="s">
        <v>4750</v>
      </c>
      <c r="F1142" t="s">
        <v>4751</v>
      </c>
    </row>
    <row r="1143" spans="1:6">
      <c r="A1143" s="17">
        <v>44993</v>
      </c>
      <c r="B1143" t="s">
        <v>311</v>
      </c>
      <c r="C1143" t="s">
        <v>1196</v>
      </c>
      <c r="D1143" t="s">
        <v>4752</v>
      </c>
      <c r="E1143" t="s">
        <v>4753</v>
      </c>
      <c r="F1143" t="s">
        <v>4754</v>
      </c>
    </row>
    <row r="1144" spans="1:6">
      <c r="A1144" s="17">
        <v>44993</v>
      </c>
      <c r="B1144" t="s">
        <v>134</v>
      </c>
      <c r="C1144" t="s">
        <v>2039</v>
      </c>
      <c r="D1144" t="s">
        <v>4755</v>
      </c>
      <c r="E1144" t="s">
        <v>4756</v>
      </c>
      <c r="F1144" t="s">
        <v>4757</v>
      </c>
    </row>
    <row r="1145" spans="1:6">
      <c r="A1145" s="17">
        <v>44993</v>
      </c>
      <c r="B1145" t="s">
        <v>320</v>
      </c>
      <c r="C1145" t="s">
        <v>2948</v>
      </c>
      <c r="D1145" t="s">
        <v>4758</v>
      </c>
      <c r="E1145" t="s">
        <v>4759</v>
      </c>
      <c r="F1145" t="s">
        <v>3813</v>
      </c>
    </row>
    <row r="1146" spans="1:6">
      <c r="A1146" s="17">
        <v>44993</v>
      </c>
      <c r="B1146" t="s">
        <v>289</v>
      </c>
      <c r="C1146" t="s">
        <v>1803</v>
      </c>
      <c r="D1146" t="s">
        <v>4760</v>
      </c>
      <c r="E1146" t="s">
        <v>4761</v>
      </c>
      <c r="F1146" t="s">
        <v>4762</v>
      </c>
    </row>
    <row r="1147" spans="1:6">
      <c r="A1147" s="17">
        <v>44993</v>
      </c>
      <c r="B1147" t="s">
        <v>417</v>
      </c>
      <c r="C1147" t="s">
        <v>2920</v>
      </c>
      <c r="D1147" t="s">
        <v>4763</v>
      </c>
      <c r="E1147" t="s">
        <v>4764</v>
      </c>
      <c r="F1147" t="s">
        <v>4765</v>
      </c>
    </row>
    <row r="1148" spans="1:6">
      <c r="A1148" s="17">
        <v>44993</v>
      </c>
      <c r="B1148" t="s">
        <v>260</v>
      </c>
      <c r="C1148" t="s">
        <v>3113</v>
      </c>
      <c r="D1148" t="s">
        <v>4766</v>
      </c>
      <c r="E1148" t="s">
        <v>4767</v>
      </c>
      <c r="F1148" t="s">
        <v>4768</v>
      </c>
    </row>
    <row r="1149" spans="1:6">
      <c r="A1149" s="17">
        <v>44993</v>
      </c>
      <c r="B1149" t="s">
        <v>219</v>
      </c>
      <c r="C1149" t="s">
        <v>1516</v>
      </c>
      <c r="D1149" t="s">
        <v>4769</v>
      </c>
      <c r="E1149" t="s">
        <v>4770</v>
      </c>
      <c r="F1149" t="s">
        <v>4771</v>
      </c>
    </row>
    <row r="1150" spans="1:6">
      <c r="A1150" s="17">
        <v>44993</v>
      </c>
      <c r="B1150" t="s">
        <v>210</v>
      </c>
      <c r="C1150" t="s">
        <v>2051</v>
      </c>
      <c r="D1150" t="s">
        <v>4772</v>
      </c>
      <c r="E1150" t="s">
        <v>4773</v>
      </c>
      <c r="F1150" t="s">
        <v>4774</v>
      </c>
    </row>
    <row r="1151" spans="1:6">
      <c r="A1151" s="17">
        <v>44993</v>
      </c>
      <c r="B1151" t="s">
        <v>105</v>
      </c>
      <c r="C1151" t="s">
        <v>1807</v>
      </c>
      <c r="D1151" t="s">
        <v>4775</v>
      </c>
      <c r="E1151" t="s">
        <v>4776</v>
      </c>
      <c r="F1151" t="s">
        <v>4777</v>
      </c>
    </row>
    <row r="1152" spans="1:6">
      <c r="A1152" s="17">
        <v>44993</v>
      </c>
      <c r="B1152" t="s">
        <v>318</v>
      </c>
      <c r="C1152" t="s">
        <v>1823</v>
      </c>
      <c r="D1152" t="s">
        <v>4778</v>
      </c>
      <c r="E1152" t="s">
        <v>4779</v>
      </c>
      <c r="F1152" t="s">
        <v>2335</v>
      </c>
    </row>
    <row r="1153" spans="1:6">
      <c r="A1153" s="17">
        <v>44993</v>
      </c>
      <c r="B1153" t="s">
        <v>256</v>
      </c>
      <c r="C1153" t="s">
        <v>2712</v>
      </c>
      <c r="D1153" t="s">
        <v>4780</v>
      </c>
      <c r="E1153" t="s">
        <v>4781</v>
      </c>
      <c r="F1153" t="s">
        <v>4782</v>
      </c>
    </row>
    <row r="1154" spans="1:6">
      <c r="A1154" s="17">
        <v>44993</v>
      </c>
      <c r="B1154" t="s">
        <v>266</v>
      </c>
      <c r="C1154" t="s">
        <v>1260</v>
      </c>
      <c r="D1154" t="s">
        <v>4783</v>
      </c>
      <c r="E1154" t="s">
        <v>4784</v>
      </c>
      <c r="F1154" t="s">
        <v>2774</v>
      </c>
    </row>
    <row r="1155" spans="1:6">
      <c r="A1155" s="17">
        <v>44993</v>
      </c>
      <c r="B1155" t="s">
        <v>52</v>
      </c>
      <c r="C1155" t="s">
        <v>4154</v>
      </c>
      <c r="D1155" t="s">
        <v>4785</v>
      </c>
      <c r="E1155" t="s">
        <v>4786</v>
      </c>
      <c r="F1155" t="s">
        <v>4787</v>
      </c>
    </row>
    <row r="1156" spans="1:6">
      <c r="A1156" s="17">
        <v>44993</v>
      </c>
      <c r="B1156" t="s">
        <v>197</v>
      </c>
      <c r="C1156" t="s">
        <v>1913</v>
      </c>
      <c r="D1156" t="s">
        <v>4788</v>
      </c>
      <c r="E1156" t="s">
        <v>4789</v>
      </c>
      <c r="F1156" t="s">
        <v>4790</v>
      </c>
    </row>
    <row r="1157" spans="1:6">
      <c r="A1157" s="17">
        <v>44993</v>
      </c>
      <c r="B1157" t="s">
        <v>268</v>
      </c>
      <c r="C1157" t="s">
        <v>2448</v>
      </c>
      <c r="D1157" t="s">
        <v>4791</v>
      </c>
      <c r="E1157" t="s">
        <v>4792</v>
      </c>
      <c r="F1157" t="s">
        <v>4793</v>
      </c>
    </row>
    <row r="1158" spans="1:6">
      <c r="A1158" s="17">
        <v>44993</v>
      </c>
      <c r="B1158" t="s">
        <v>271</v>
      </c>
      <c r="C1158" t="s">
        <v>2252</v>
      </c>
      <c r="D1158" t="s">
        <v>4794</v>
      </c>
      <c r="E1158" t="s">
        <v>4795</v>
      </c>
      <c r="F1158" t="s">
        <v>4796</v>
      </c>
    </row>
    <row r="1159" spans="1:6">
      <c r="A1159" s="17">
        <v>44993</v>
      </c>
      <c r="B1159" t="s">
        <v>250</v>
      </c>
      <c r="C1159" t="s">
        <v>1396</v>
      </c>
      <c r="D1159" t="s">
        <v>4797</v>
      </c>
      <c r="E1159" t="s">
        <v>4798</v>
      </c>
      <c r="F1159" t="s">
        <v>1981</v>
      </c>
    </row>
    <row r="1160" spans="1:6">
      <c r="A1160" s="17">
        <v>44993</v>
      </c>
      <c r="B1160" t="s">
        <v>305</v>
      </c>
      <c r="C1160" t="s">
        <v>2576</v>
      </c>
      <c r="D1160" t="s">
        <v>4799</v>
      </c>
      <c r="E1160" t="s">
        <v>4800</v>
      </c>
      <c r="F1160" t="s">
        <v>4801</v>
      </c>
    </row>
    <row r="1161" spans="1:6">
      <c r="A1161" s="17">
        <v>44993</v>
      </c>
      <c r="B1161" t="s">
        <v>340</v>
      </c>
      <c r="C1161" t="s">
        <v>1481</v>
      </c>
      <c r="D1161" t="s">
        <v>4802</v>
      </c>
      <c r="E1161" t="s">
        <v>4803</v>
      </c>
      <c r="F1161" t="s">
        <v>2258</v>
      </c>
    </row>
    <row r="1162" spans="1:6">
      <c r="A1162" s="17">
        <v>44993</v>
      </c>
      <c r="B1162" t="s">
        <v>74</v>
      </c>
      <c r="C1162" t="s">
        <v>1280</v>
      </c>
      <c r="D1162" t="s">
        <v>4804</v>
      </c>
      <c r="E1162" t="s">
        <v>4805</v>
      </c>
      <c r="F1162" t="s">
        <v>4806</v>
      </c>
    </row>
    <row r="1163" spans="1:6">
      <c r="A1163" s="17">
        <v>44993</v>
      </c>
      <c r="B1163" t="s">
        <v>153</v>
      </c>
      <c r="C1163" t="s">
        <v>2834</v>
      </c>
      <c r="D1163" t="s">
        <v>4807</v>
      </c>
      <c r="E1163" t="s">
        <v>4808</v>
      </c>
      <c r="F1163" t="s">
        <v>4809</v>
      </c>
    </row>
    <row r="1164" spans="1:6">
      <c r="A1164" s="17">
        <v>44993</v>
      </c>
      <c r="B1164" t="s">
        <v>273</v>
      </c>
      <c r="C1164" t="s">
        <v>1428</v>
      </c>
      <c r="D1164" t="s">
        <v>4810</v>
      </c>
      <c r="E1164" t="s">
        <v>4811</v>
      </c>
      <c r="F1164" t="s">
        <v>4812</v>
      </c>
    </row>
    <row r="1165" spans="1:6">
      <c r="A1165" s="17">
        <v>44993</v>
      </c>
      <c r="B1165" t="s">
        <v>267</v>
      </c>
      <c r="C1165" t="s">
        <v>1521</v>
      </c>
      <c r="D1165" t="s">
        <v>4813</v>
      </c>
      <c r="E1165" t="s">
        <v>4814</v>
      </c>
      <c r="F1165" t="s">
        <v>4815</v>
      </c>
    </row>
    <row r="1166" spans="1:6">
      <c r="A1166" s="17">
        <v>44993</v>
      </c>
      <c r="B1166" t="s">
        <v>55</v>
      </c>
      <c r="C1166" t="s">
        <v>1309</v>
      </c>
      <c r="D1166" t="s">
        <v>4816</v>
      </c>
      <c r="E1166" t="s">
        <v>4817</v>
      </c>
      <c r="F1166" t="s">
        <v>4818</v>
      </c>
    </row>
    <row r="1167" spans="1:6">
      <c r="A1167" s="17">
        <v>44993</v>
      </c>
      <c r="B1167" t="s">
        <v>43</v>
      </c>
      <c r="C1167" t="s">
        <v>1220</v>
      </c>
      <c r="D1167" t="s">
        <v>4819</v>
      </c>
      <c r="E1167" t="s">
        <v>4820</v>
      </c>
      <c r="F1167" t="s">
        <v>4821</v>
      </c>
    </row>
    <row r="1168" spans="1:6">
      <c r="A1168" s="17">
        <v>44993</v>
      </c>
      <c r="B1168" t="s">
        <v>102</v>
      </c>
      <c r="C1168" t="s">
        <v>1864</v>
      </c>
      <c r="D1168" t="s">
        <v>4822</v>
      </c>
      <c r="E1168" t="s">
        <v>4823</v>
      </c>
      <c r="F1168" t="s">
        <v>4824</v>
      </c>
    </row>
    <row r="1169" spans="1:6">
      <c r="A1169" s="17">
        <v>44993</v>
      </c>
      <c r="B1169" t="s">
        <v>233</v>
      </c>
      <c r="C1169" t="s">
        <v>1272</v>
      </c>
      <c r="D1169" t="s">
        <v>4825</v>
      </c>
      <c r="E1169" t="s">
        <v>4826</v>
      </c>
      <c r="F1169" t="s">
        <v>4827</v>
      </c>
    </row>
    <row r="1170" spans="1:6">
      <c r="A1170" s="17">
        <v>44993</v>
      </c>
      <c r="B1170" t="s">
        <v>218</v>
      </c>
      <c r="C1170" t="s">
        <v>1906</v>
      </c>
      <c r="D1170" t="s">
        <v>4828</v>
      </c>
      <c r="E1170" t="s">
        <v>4829</v>
      </c>
      <c r="F1170" t="s">
        <v>4830</v>
      </c>
    </row>
    <row r="1171" spans="1:6">
      <c r="A1171" s="17">
        <v>44993</v>
      </c>
      <c r="B1171" t="s">
        <v>127</v>
      </c>
      <c r="C1171" t="s">
        <v>1357</v>
      </c>
      <c r="D1171" t="s">
        <v>4831</v>
      </c>
      <c r="E1171" t="s">
        <v>4832</v>
      </c>
      <c r="F1171" t="s">
        <v>4833</v>
      </c>
    </row>
    <row r="1172" spans="1:6">
      <c r="A1172" s="17">
        <v>44993</v>
      </c>
      <c r="B1172" t="s">
        <v>66</v>
      </c>
      <c r="C1172" t="s">
        <v>3117</v>
      </c>
      <c r="D1172" t="s">
        <v>4834</v>
      </c>
      <c r="E1172" t="s">
        <v>4835</v>
      </c>
      <c r="F1172" t="s">
        <v>3803</v>
      </c>
    </row>
    <row r="1173" spans="1:6">
      <c r="A1173" s="17">
        <v>44993</v>
      </c>
      <c r="B1173" t="s">
        <v>429</v>
      </c>
      <c r="C1173" t="s">
        <v>1416</v>
      </c>
      <c r="D1173" t="s">
        <v>4836</v>
      </c>
      <c r="E1173" t="s">
        <v>4837</v>
      </c>
      <c r="F1173" t="s">
        <v>4838</v>
      </c>
    </row>
    <row r="1174" spans="1:6">
      <c r="A1174" s="17">
        <v>44993</v>
      </c>
      <c r="B1174" t="s">
        <v>48</v>
      </c>
      <c r="C1174" t="s">
        <v>1289</v>
      </c>
      <c r="D1174" t="s">
        <v>4839</v>
      </c>
      <c r="E1174" t="s">
        <v>2578</v>
      </c>
      <c r="F1174" t="s">
        <v>4840</v>
      </c>
    </row>
    <row r="1175" spans="1:6">
      <c r="A1175" s="17">
        <v>44993</v>
      </c>
      <c r="B1175" t="s">
        <v>125</v>
      </c>
      <c r="C1175" t="s">
        <v>1542</v>
      </c>
      <c r="D1175" t="s">
        <v>4841</v>
      </c>
      <c r="E1175" t="s">
        <v>4842</v>
      </c>
      <c r="F1175" t="s">
        <v>4843</v>
      </c>
    </row>
    <row r="1176" spans="1:6">
      <c r="A1176" s="17">
        <v>44993</v>
      </c>
      <c r="B1176" t="s">
        <v>84</v>
      </c>
      <c r="C1176" t="s">
        <v>1834</v>
      </c>
      <c r="D1176" t="s">
        <v>4844</v>
      </c>
      <c r="E1176" t="s">
        <v>4845</v>
      </c>
      <c r="F1176" t="s">
        <v>4846</v>
      </c>
    </row>
    <row r="1177" spans="1:6">
      <c r="A1177" s="17">
        <v>44993</v>
      </c>
      <c r="B1177" t="s">
        <v>255</v>
      </c>
      <c r="C1177" t="s">
        <v>3036</v>
      </c>
      <c r="D1177" t="s">
        <v>4847</v>
      </c>
      <c r="E1177" t="s">
        <v>4848</v>
      </c>
      <c r="F1177" t="s">
        <v>4849</v>
      </c>
    </row>
    <row r="1178" spans="1:6">
      <c r="A1178" s="17">
        <v>44994</v>
      </c>
      <c r="B1178" t="s">
        <v>1116</v>
      </c>
      <c r="D1178" t="s">
        <v>1118</v>
      </c>
      <c r="E1178" t="s">
        <v>1119</v>
      </c>
      <c r="F1178" t="s">
        <v>1120</v>
      </c>
    </row>
    <row r="1179" spans="1:6">
      <c r="A1179" s="17">
        <v>44994</v>
      </c>
      <c r="B1179" t="s">
        <v>260</v>
      </c>
      <c r="C1179" t="s">
        <v>4850</v>
      </c>
      <c r="D1179" t="s">
        <v>4851</v>
      </c>
      <c r="E1179" t="s">
        <v>4852</v>
      </c>
      <c r="F1179" t="s">
        <v>4853</v>
      </c>
    </row>
    <row r="1180" spans="1:6">
      <c r="A1180" s="17">
        <v>44994</v>
      </c>
      <c r="B1180" t="s">
        <v>124</v>
      </c>
      <c r="C1180" t="s">
        <v>1121</v>
      </c>
      <c r="D1180" t="s">
        <v>4854</v>
      </c>
      <c r="E1180" t="s">
        <v>4855</v>
      </c>
      <c r="F1180" t="s">
        <v>4856</v>
      </c>
    </row>
    <row r="1181" spans="1:6">
      <c r="A1181" s="17">
        <v>44994</v>
      </c>
      <c r="B1181" t="s">
        <v>341</v>
      </c>
      <c r="C1181" t="s">
        <v>4284</v>
      </c>
      <c r="D1181" t="s">
        <v>4857</v>
      </c>
      <c r="E1181" t="s">
        <v>4858</v>
      </c>
      <c r="F1181" t="s">
        <v>3627</v>
      </c>
    </row>
    <row r="1182" spans="1:6">
      <c r="A1182" s="17">
        <v>44994</v>
      </c>
      <c r="B1182" t="s">
        <v>288</v>
      </c>
      <c r="C1182" t="s">
        <v>4859</v>
      </c>
      <c r="D1182" t="s">
        <v>4860</v>
      </c>
      <c r="E1182" t="s">
        <v>4861</v>
      </c>
      <c r="F1182" t="s">
        <v>4862</v>
      </c>
    </row>
    <row r="1183" spans="1:6">
      <c r="A1183" s="17">
        <v>44994</v>
      </c>
      <c r="B1183" t="s">
        <v>218</v>
      </c>
      <c r="C1183" t="s">
        <v>2738</v>
      </c>
      <c r="D1183" t="s">
        <v>4863</v>
      </c>
      <c r="E1183" t="s">
        <v>4864</v>
      </c>
      <c r="F1183" t="s">
        <v>4865</v>
      </c>
    </row>
    <row r="1184" spans="1:6">
      <c r="A1184" s="17">
        <v>44994</v>
      </c>
      <c r="B1184" t="s">
        <v>287</v>
      </c>
      <c r="C1184" t="s">
        <v>4866</v>
      </c>
      <c r="D1184" t="s">
        <v>4867</v>
      </c>
      <c r="E1184" t="s">
        <v>4868</v>
      </c>
      <c r="F1184" t="s">
        <v>4869</v>
      </c>
    </row>
    <row r="1185" spans="1:6">
      <c r="A1185" s="17">
        <v>44994</v>
      </c>
      <c r="B1185" t="s">
        <v>337</v>
      </c>
      <c r="C1185" t="s">
        <v>4870</v>
      </c>
      <c r="D1185" t="s">
        <v>4871</v>
      </c>
      <c r="E1185" t="s">
        <v>4872</v>
      </c>
      <c r="F1185" t="s">
        <v>2262</v>
      </c>
    </row>
    <row r="1186" spans="1:6">
      <c r="A1186" s="17">
        <v>44994</v>
      </c>
      <c r="B1186" t="s">
        <v>4320</v>
      </c>
      <c r="C1186" t="s">
        <v>2747</v>
      </c>
      <c r="D1186" t="s">
        <v>4873</v>
      </c>
      <c r="E1186" t="s">
        <v>4874</v>
      </c>
      <c r="F1186" t="s">
        <v>4875</v>
      </c>
    </row>
    <row r="1187" spans="1:6">
      <c r="A1187" s="17">
        <v>44994</v>
      </c>
      <c r="B1187" t="s">
        <v>104</v>
      </c>
      <c r="C1187" t="s">
        <v>1134</v>
      </c>
      <c r="D1187" t="s">
        <v>4876</v>
      </c>
      <c r="E1187" t="s">
        <v>4877</v>
      </c>
      <c r="F1187" t="s">
        <v>4878</v>
      </c>
    </row>
    <row r="1188" spans="1:6">
      <c r="A1188" s="17">
        <v>44994</v>
      </c>
      <c r="B1188" t="s">
        <v>311</v>
      </c>
      <c r="C1188" t="s">
        <v>4879</v>
      </c>
      <c r="D1188" t="s">
        <v>4880</v>
      </c>
      <c r="E1188" t="s">
        <v>4881</v>
      </c>
      <c r="F1188" t="s">
        <v>4882</v>
      </c>
    </row>
    <row r="1189" spans="1:6">
      <c r="A1189" s="17">
        <v>44994</v>
      </c>
      <c r="B1189" t="s">
        <v>266</v>
      </c>
      <c r="C1189" t="s">
        <v>4883</v>
      </c>
      <c r="D1189" t="s">
        <v>4884</v>
      </c>
      <c r="E1189" t="s">
        <v>4885</v>
      </c>
      <c r="F1189" t="s">
        <v>4886</v>
      </c>
    </row>
    <row r="1190" spans="1:6">
      <c r="A1190" s="17">
        <v>44994</v>
      </c>
      <c r="B1190" t="s">
        <v>271</v>
      </c>
      <c r="C1190" t="s">
        <v>4887</v>
      </c>
      <c r="D1190" t="s">
        <v>4888</v>
      </c>
      <c r="E1190" t="s">
        <v>4889</v>
      </c>
      <c r="F1190" t="s">
        <v>4890</v>
      </c>
    </row>
    <row r="1191" spans="1:6">
      <c r="A1191" s="17">
        <v>44994</v>
      </c>
      <c r="B1191" t="s">
        <v>73</v>
      </c>
      <c r="C1191" t="s">
        <v>4891</v>
      </c>
      <c r="D1191" t="s">
        <v>4892</v>
      </c>
      <c r="E1191" t="s">
        <v>4893</v>
      </c>
      <c r="F1191" t="s">
        <v>4894</v>
      </c>
    </row>
    <row r="1192" spans="1:6">
      <c r="A1192" s="17">
        <v>44994</v>
      </c>
      <c r="B1192" t="s">
        <v>17</v>
      </c>
      <c r="C1192" t="s">
        <v>4895</v>
      </c>
      <c r="D1192" t="s">
        <v>4896</v>
      </c>
      <c r="E1192" t="s">
        <v>4469</v>
      </c>
      <c r="F1192" t="s">
        <v>4897</v>
      </c>
    </row>
    <row r="1193" spans="1:6">
      <c r="A1193" s="17">
        <v>44994</v>
      </c>
      <c r="B1193" t="s">
        <v>390</v>
      </c>
      <c r="C1193" t="s">
        <v>4898</v>
      </c>
      <c r="D1193" t="s">
        <v>4899</v>
      </c>
      <c r="E1193" t="s">
        <v>4900</v>
      </c>
      <c r="F1193" t="s">
        <v>4901</v>
      </c>
    </row>
    <row r="1194" spans="1:6">
      <c r="A1194" s="17">
        <v>44994</v>
      </c>
      <c r="B1194" t="s">
        <v>107</v>
      </c>
      <c r="C1194" t="s">
        <v>1629</v>
      </c>
      <c r="D1194" t="s">
        <v>4902</v>
      </c>
      <c r="E1194" t="s">
        <v>4903</v>
      </c>
      <c r="F1194" t="s">
        <v>4904</v>
      </c>
    </row>
    <row r="1195" spans="1:6">
      <c r="A1195" s="17">
        <v>44994</v>
      </c>
      <c r="B1195" t="s">
        <v>272</v>
      </c>
      <c r="C1195" t="s">
        <v>1224</v>
      </c>
      <c r="D1195" t="s">
        <v>4905</v>
      </c>
      <c r="E1195" t="s">
        <v>4906</v>
      </c>
      <c r="F1195" t="s">
        <v>4907</v>
      </c>
    </row>
    <row r="1196" spans="1:6">
      <c r="A1196" s="17">
        <v>44994</v>
      </c>
      <c r="B1196" t="s">
        <v>391</v>
      </c>
      <c r="C1196" t="s">
        <v>1424</v>
      </c>
      <c r="D1196" t="s">
        <v>4908</v>
      </c>
      <c r="E1196" t="s">
        <v>4909</v>
      </c>
      <c r="F1196" t="s">
        <v>4562</v>
      </c>
    </row>
    <row r="1197" spans="1:6">
      <c r="A1197" s="17">
        <v>44994</v>
      </c>
      <c r="B1197" t="s">
        <v>264</v>
      </c>
      <c r="C1197" t="s">
        <v>1845</v>
      </c>
      <c r="D1197" t="s">
        <v>4910</v>
      </c>
      <c r="E1197" t="s">
        <v>4911</v>
      </c>
      <c r="F1197" t="s">
        <v>4912</v>
      </c>
    </row>
    <row r="1198" spans="1:6">
      <c r="A1198" s="17">
        <v>44994</v>
      </c>
      <c r="B1198" t="s">
        <v>195</v>
      </c>
      <c r="C1198" t="s">
        <v>2325</v>
      </c>
      <c r="D1198" t="s">
        <v>4913</v>
      </c>
      <c r="E1198" t="s">
        <v>4914</v>
      </c>
      <c r="F1198" t="s">
        <v>4915</v>
      </c>
    </row>
    <row r="1199" spans="1:6">
      <c r="A1199" s="17">
        <v>44994</v>
      </c>
      <c r="B1199" t="s">
        <v>280</v>
      </c>
      <c r="C1199" t="s">
        <v>2533</v>
      </c>
      <c r="D1199" t="s">
        <v>4916</v>
      </c>
      <c r="E1199" t="s">
        <v>4917</v>
      </c>
      <c r="F1199" t="s">
        <v>4918</v>
      </c>
    </row>
    <row r="1200" spans="1:6">
      <c r="A1200" s="17">
        <v>44994</v>
      </c>
      <c r="B1200" t="s">
        <v>323</v>
      </c>
      <c r="C1200" t="s">
        <v>1819</v>
      </c>
      <c r="D1200" t="s">
        <v>4919</v>
      </c>
      <c r="E1200" t="s">
        <v>1821</v>
      </c>
      <c r="F1200" t="s">
        <v>4920</v>
      </c>
    </row>
    <row r="1201" spans="1:6">
      <c r="A1201" s="17">
        <v>44994</v>
      </c>
      <c r="B1201" t="s">
        <v>268</v>
      </c>
      <c r="C1201" t="s">
        <v>1546</v>
      </c>
      <c r="D1201" t="s">
        <v>4921</v>
      </c>
      <c r="E1201" t="s">
        <v>4922</v>
      </c>
      <c r="F1201" t="s">
        <v>4923</v>
      </c>
    </row>
    <row r="1202" spans="1:6">
      <c r="A1202" s="17">
        <v>44994</v>
      </c>
      <c r="B1202" t="s">
        <v>151</v>
      </c>
      <c r="C1202" t="s">
        <v>1353</v>
      </c>
      <c r="D1202" t="s">
        <v>4924</v>
      </c>
      <c r="E1202" t="s">
        <v>4925</v>
      </c>
      <c r="F1202" t="s">
        <v>4926</v>
      </c>
    </row>
    <row r="1203" spans="1:6">
      <c r="A1203" s="17">
        <v>44994</v>
      </c>
      <c r="B1203" t="s">
        <v>254</v>
      </c>
      <c r="C1203" t="s">
        <v>2286</v>
      </c>
      <c r="D1203" t="s">
        <v>4927</v>
      </c>
      <c r="E1203" t="s">
        <v>4928</v>
      </c>
      <c r="F1203" t="s">
        <v>4929</v>
      </c>
    </row>
    <row r="1204" spans="1:6">
      <c r="A1204" s="17">
        <v>44994</v>
      </c>
      <c r="B1204" t="s">
        <v>212</v>
      </c>
      <c r="C1204" t="s">
        <v>1811</v>
      </c>
      <c r="D1204" t="s">
        <v>4930</v>
      </c>
      <c r="E1204" t="s">
        <v>4931</v>
      </c>
      <c r="F1204" t="s">
        <v>4932</v>
      </c>
    </row>
    <row r="1205" spans="1:6">
      <c r="A1205" s="17">
        <v>44994</v>
      </c>
      <c r="B1205" t="s">
        <v>379</v>
      </c>
      <c r="C1205" t="s">
        <v>2233</v>
      </c>
      <c r="D1205" t="s">
        <v>4933</v>
      </c>
      <c r="E1205" t="s">
        <v>4934</v>
      </c>
      <c r="F1205" t="s">
        <v>4935</v>
      </c>
    </row>
    <row r="1206" spans="1:6">
      <c r="A1206" s="17">
        <v>44994</v>
      </c>
      <c r="B1206" t="s">
        <v>40</v>
      </c>
      <c r="C1206" t="s">
        <v>1240</v>
      </c>
      <c r="D1206" t="s">
        <v>4936</v>
      </c>
      <c r="E1206" t="s">
        <v>1793</v>
      </c>
      <c r="F1206" t="s">
        <v>4937</v>
      </c>
    </row>
    <row r="1207" spans="1:6">
      <c r="A1207" s="17">
        <v>44994</v>
      </c>
      <c r="B1207" t="s">
        <v>318</v>
      </c>
      <c r="C1207" t="s">
        <v>1228</v>
      </c>
      <c r="D1207" t="s">
        <v>4938</v>
      </c>
      <c r="E1207" t="s">
        <v>4939</v>
      </c>
      <c r="F1207" t="s">
        <v>4940</v>
      </c>
    </row>
    <row r="1208" spans="1:6">
      <c r="A1208" s="17">
        <v>44994</v>
      </c>
      <c r="B1208" t="s">
        <v>294</v>
      </c>
      <c r="C1208" t="s">
        <v>2563</v>
      </c>
      <c r="D1208" t="s">
        <v>4941</v>
      </c>
      <c r="E1208" t="s">
        <v>4942</v>
      </c>
      <c r="F1208" t="s">
        <v>4943</v>
      </c>
    </row>
    <row r="1209" spans="1:6">
      <c r="A1209" s="17">
        <v>44994</v>
      </c>
      <c r="B1209" t="s">
        <v>259</v>
      </c>
      <c r="C1209" t="s">
        <v>3584</v>
      </c>
      <c r="D1209" t="s">
        <v>4944</v>
      </c>
      <c r="E1209" t="s">
        <v>4179</v>
      </c>
      <c r="F1209" t="s">
        <v>4945</v>
      </c>
    </row>
    <row r="1210" spans="1:6">
      <c r="A1210" s="17">
        <v>44994</v>
      </c>
      <c r="B1210" t="s">
        <v>183</v>
      </c>
      <c r="C1210" t="s">
        <v>3135</v>
      </c>
      <c r="D1210" t="s">
        <v>4946</v>
      </c>
      <c r="E1210" t="s">
        <v>4947</v>
      </c>
      <c r="F1210" t="s">
        <v>4948</v>
      </c>
    </row>
    <row r="1211" spans="1:6">
      <c r="A1211" s="17">
        <v>44994</v>
      </c>
      <c r="B1211" t="s">
        <v>81</v>
      </c>
      <c r="C1211" t="s">
        <v>3097</v>
      </c>
      <c r="D1211" t="s">
        <v>4949</v>
      </c>
      <c r="E1211" t="s">
        <v>2623</v>
      </c>
      <c r="F1211" t="s">
        <v>4950</v>
      </c>
    </row>
    <row r="1212" spans="1:6">
      <c r="A1212" s="17">
        <v>44994</v>
      </c>
      <c r="B1212" t="s">
        <v>49</v>
      </c>
      <c r="C1212" t="s">
        <v>1325</v>
      </c>
      <c r="D1212" t="s">
        <v>4951</v>
      </c>
      <c r="E1212" t="s">
        <v>4952</v>
      </c>
      <c r="F1212" t="s">
        <v>4953</v>
      </c>
    </row>
    <row r="1213" spans="1:6">
      <c r="A1213" s="17">
        <v>44994</v>
      </c>
      <c r="B1213" t="s">
        <v>160</v>
      </c>
      <c r="C1213" t="s">
        <v>1605</v>
      </c>
      <c r="D1213" t="s">
        <v>4954</v>
      </c>
      <c r="E1213" t="s">
        <v>4955</v>
      </c>
      <c r="F1213" t="s">
        <v>4956</v>
      </c>
    </row>
    <row r="1214" spans="1:6">
      <c r="A1214" s="17">
        <v>44994</v>
      </c>
      <c r="B1214" t="s">
        <v>384</v>
      </c>
      <c r="C1214" t="s">
        <v>2069</v>
      </c>
      <c r="D1214" t="s">
        <v>4957</v>
      </c>
      <c r="E1214" t="s">
        <v>4958</v>
      </c>
      <c r="F1214" t="s">
        <v>4959</v>
      </c>
    </row>
    <row r="1215" spans="1:6">
      <c r="A1215" s="17">
        <v>44994</v>
      </c>
      <c r="B1215" t="s">
        <v>277</v>
      </c>
      <c r="C1215" t="s">
        <v>1248</v>
      </c>
      <c r="D1215" t="s">
        <v>4960</v>
      </c>
      <c r="E1215" t="s">
        <v>4961</v>
      </c>
      <c r="F1215" t="s">
        <v>4962</v>
      </c>
    </row>
    <row r="1216" spans="1:6">
      <c r="A1216" s="17">
        <v>44994</v>
      </c>
      <c r="B1216" t="s">
        <v>270</v>
      </c>
      <c r="C1216" t="s">
        <v>2452</v>
      </c>
      <c r="D1216" t="s">
        <v>4963</v>
      </c>
      <c r="E1216" t="s">
        <v>4964</v>
      </c>
      <c r="F1216" t="s">
        <v>4965</v>
      </c>
    </row>
    <row r="1217" spans="1:6">
      <c r="A1217" s="17">
        <v>44994</v>
      </c>
      <c r="B1217" t="s">
        <v>159</v>
      </c>
      <c r="C1217" t="s">
        <v>1697</v>
      </c>
      <c r="D1217" t="s">
        <v>4966</v>
      </c>
      <c r="E1217" t="s">
        <v>4967</v>
      </c>
      <c r="F1217" t="s">
        <v>3898</v>
      </c>
    </row>
    <row r="1218" spans="1:6">
      <c r="A1218" s="17">
        <v>44994</v>
      </c>
      <c r="B1218" t="s">
        <v>177</v>
      </c>
      <c r="C1218" t="s">
        <v>2079</v>
      </c>
      <c r="D1218" t="s">
        <v>4968</v>
      </c>
      <c r="E1218" t="s">
        <v>4969</v>
      </c>
      <c r="F1218" t="s">
        <v>4970</v>
      </c>
    </row>
    <row r="1219" spans="1:6">
      <c r="A1219" s="17">
        <v>44994</v>
      </c>
      <c r="B1219" t="s">
        <v>249</v>
      </c>
      <c r="C1219" t="s">
        <v>1420</v>
      </c>
      <c r="D1219" t="s">
        <v>4971</v>
      </c>
      <c r="E1219" t="s">
        <v>4739</v>
      </c>
      <c r="F1219" t="s">
        <v>4972</v>
      </c>
    </row>
    <row r="1220" spans="1:6">
      <c r="A1220" s="17">
        <v>44994</v>
      </c>
      <c r="B1220" t="s">
        <v>273</v>
      </c>
      <c r="C1220" t="s">
        <v>1656</v>
      </c>
      <c r="D1220" t="s">
        <v>4973</v>
      </c>
      <c r="E1220" t="s">
        <v>4974</v>
      </c>
      <c r="F1220" t="s">
        <v>4975</v>
      </c>
    </row>
    <row r="1221" spans="1:6">
      <c r="A1221" s="17">
        <v>44994</v>
      </c>
      <c r="B1221" t="s">
        <v>70</v>
      </c>
      <c r="C1221" t="s">
        <v>2594</v>
      </c>
      <c r="D1221" t="s">
        <v>4976</v>
      </c>
      <c r="E1221" t="s">
        <v>3807</v>
      </c>
      <c r="F1221" t="s">
        <v>4977</v>
      </c>
    </row>
    <row r="1222" spans="1:6">
      <c r="A1222" s="17">
        <v>44994</v>
      </c>
      <c r="B1222" t="s">
        <v>43</v>
      </c>
      <c r="C1222" t="s">
        <v>1815</v>
      </c>
      <c r="D1222" t="s">
        <v>4978</v>
      </c>
      <c r="E1222" t="s">
        <v>4979</v>
      </c>
      <c r="F1222" t="s">
        <v>4980</v>
      </c>
    </row>
    <row r="1223" spans="1:6">
      <c r="A1223" s="17">
        <v>44994</v>
      </c>
      <c r="B1223" t="s">
        <v>102</v>
      </c>
      <c r="C1223" t="s">
        <v>3895</v>
      </c>
      <c r="D1223" t="s">
        <v>4981</v>
      </c>
      <c r="E1223" t="s">
        <v>4982</v>
      </c>
      <c r="F1223" t="s">
        <v>4983</v>
      </c>
    </row>
    <row r="1224" spans="1:6">
      <c r="A1224" s="17">
        <v>44994</v>
      </c>
      <c r="B1224" t="s">
        <v>133</v>
      </c>
      <c r="C1224" t="s">
        <v>1143</v>
      </c>
      <c r="D1224" t="s">
        <v>4984</v>
      </c>
      <c r="E1224" t="s">
        <v>4985</v>
      </c>
      <c r="F1224" t="s">
        <v>4986</v>
      </c>
    </row>
    <row r="1225" spans="1:6">
      <c r="A1225" s="17">
        <v>44994</v>
      </c>
      <c r="B1225" t="s">
        <v>211</v>
      </c>
      <c r="C1225" t="s">
        <v>3332</v>
      </c>
      <c r="D1225" t="s">
        <v>4987</v>
      </c>
      <c r="E1225" t="s">
        <v>4988</v>
      </c>
      <c r="F1225" t="s">
        <v>4989</v>
      </c>
    </row>
    <row r="1226" spans="1:6">
      <c r="A1226" s="17">
        <v>44994</v>
      </c>
      <c r="B1226" t="s">
        <v>145</v>
      </c>
      <c r="C1226" t="s">
        <v>2225</v>
      </c>
      <c r="D1226" t="s">
        <v>4990</v>
      </c>
      <c r="E1226" t="s">
        <v>4016</v>
      </c>
      <c r="F1226" t="s">
        <v>4991</v>
      </c>
    </row>
    <row r="1227" spans="1:6">
      <c r="A1227" s="17">
        <v>44994</v>
      </c>
      <c r="B1227" t="s">
        <v>233</v>
      </c>
      <c r="C1227" t="s">
        <v>1376</v>
      </c>
      <c r="D1227" t="s">
        <v>4992</v>
      </c>
      <c r="E1227" t="s">
        <v>4993</v>
      </c>
      <c r="F1227" t="s">
        <v>2320</v>
      </c>
    </row>
    <row r="1228" spans="1:6">
      <c r="A1228" s="17">
        <v>44994</v>
      </c>
      <c r="B1228" t="s">
        <v>128</v>
      </c>
      <c r="C1228" t="s">
        <v>3903</v>
      </c>
      <c r="D1228" t="s">
        <v>4994</v>
      </c>
      <c r="E1228" t="s">
        <v>4995</v>
      </c>
      <c r="F1228" t="s">
        <v>3905</v>
      </c>
    </row>
    <row r="1229" spans="1:6">
      <c r="A1229" s="17">
        <v>44994</v>
      </c>
      <c r="B1229" t="s">
        <v>367</v>
      </c>
      <c r="C1229" t="s">
        <v>2137</v>
      </c>
      <c r="D1229" t="s">
        <v>4996</v>
      </c>
      <c r="E1229" t="s">
        <v>4997</v>
      </c>
      <c r="F1229" t="s">
        <v>4998</v>
      </c>
    </row>
    <row r="1230" spans="1:6">
      <c r="A1230" s="17">
        <v>44994</v>
      </c>
      <c r="B1230" t="s">
        <v>243</v>
      </c>
      <c r="C1230" t="s">
        <v>3236</v>
      </c>
      <c r="D1230" t="s">
        <v>4999</v>
      </c>
      <c r="E1230" t="s">
        <v>5000</v>
      </c>
      <c r="F1230" t="s">
        <v>5001</v>
      </c>
    </row>
    <row r="1231" spans="1:6">
      <c r="A1231" s="17">
        <v>44994</v>
      </c>
      <c r="B1231" t="s">
        <v>103</v>
      </c>
      <c r="C1231" t="s">
        <v>2301</v>
      </c>
      <c r="D1231" t="s">
        <v>5002</v>
      </c>
      <c r="E1231" t="s">
        <v>5003</v>
      </c>
      <c r="F1231" t="s">
        <v>5004</v>
      </c>
    </row>
    <row r="1232" spans="1:6">
      <c r="A1232" s="17">
        <v>44994</v>
      </c>
      <c r="B1232" t="s">
        <v>392</v>
      </c>
      <c r="C1232" t="s">
        <v>3128</v>
      </c>
      <c r="D1232" t="s">
        <v>5005</v>
      </c>
      <c r="E1232" t="s">
        <v>5006</v>
      </c>
      <c r="F1232" t="s">
        <v>1528</v>
      </c>
    </row>
    <row r="1233" spans="1:6">
      <c r="A1233" s="17">
        <v>44994</v>
      </c>
      <c r="B1233" t="s">
        <v>200</v>
      </c>
      <c r="C1233" t="s">
        <v>3240</v>
      </c>
      <c r="D1233" t="s">
        <v>5007</v>
      </c>
      <c r="E1233" t="s">
        <v>5008</v>
      </c>
      <c r="F1233" t="s">
        <v>5009</v>
      </c>
    </row>
    <row r="1234" spans="1:6">
      <c r="A1234" s="17">
        <v>44994</v>
      </c>
      <c r="B1234" t="s">
        <v>146</v>
      </c>
      <c r="C1234" t="s">
        <v>3155</v>
      </c>
      <c r="D1234" t="s">
        <v>5010</v>
      </c>
      <c r="E1234" t="s">
        <v>5011</v>
      </c>
      <c r="F1234" t="s">
        <v>2574</v>
      </c>
    </row>
    <row r="1235" spans="1:6">
      <c r="A1235" s="17">
        <v>44994</v>
      </c>
      <c r="B1235" t="s">
        <v>208</v>
      </c>
      <c r="C1235" t="s">
        <v>3181</v>
      </c>
      <c r="D1235" t="s">
        <v>5012</v>
      </c>
      <c r="E1235" t="s">
        <v>5013</v>
      </c>
      <c r="F1235" t="s">
        <v>5014</v>
      </c>
    </row>
    <row r="1236" spans="1:6">
      <c r="A1236" s="17">
        <v>44995</v>
      </c>
      <c r="B1236" t="s">
        <v>1116</v>
      </c>
      <c r="D1236" t="s">
        <v>1118</v>
      </c>
      <c r="E1236" t="s">
        <v>1119</v>
      </c>
      <c r="F1236" t="s">
        <v>1120</v>
      </c>
    </row>
    <row r="1237" spans="1:6">
      <c r="A1237" s="17">
        <v>44995</v>
      </c>
      <c r="B1237" t="s">
        <v>264</v>
      </c>
      <c r="C1237" t="s">
        <v>2247</v>
      </c>
      <c r="D1237" t="s">
        <v>5015</v>
      </c>
      <c r="E1237" t="s">
        <v>5016</v>
      </c>
      <c r="F1237" t="s">
        <v>5017</v>
      </c>
    </row>
    <row r="1238" spans="1:6">
      <c r="A1238" s="17">
        <v>44995</v>
      </c>
      <c r="B1238" t="s">
        <v>217</v>
      </c>
      <c r="C1238" t="s">
        <v>4850</v>
      </c>
      <c r="D1238" t="s">
        <v>5018</v>
      </c>
      <c r="E1238" t="s">
        <v>5019</v>
      </c>
      <c r="F1238" t="s">
        <v>5020</v>
      </c>
    </row>
    <row r="1239" spans="1:6">
      <c r="A1239" s="17">
        <v>44995</v>
      </c>
      <c r="B1239" t="s">
        <v>287</v>
      </c>
      <c r="C1239" t="s">
        <v>1121</v>
      </c>
      <c r="D1239" t="s">
        <v>5021</v>
      </c>
      <c r="E1239" t="s">
        <v>5022</v>
      </c>
      <c r="F1239" t="s">
        <v>4290</v>
      </c>
    </row>
    <row r="1240" spans="1:6">
      <c r="A1240" s="17">
        <v>44995</v>
      </c>
      <c r="B1240" t="s">
        <v>195</v>
      </c>
      <c r="C1240" t="s">
        <v>5023</v>
      </c>
      <c r="D1240" t="s">
        <v>5024</v>
      </c>
      <c r="E1240" t="s">
        <v>5025</v>
      </c>
      <c r="F1240" t="s">
        <v>1540</v>
      </c>
    </row>
    <row r="1241" spans="1:6">
      <c r="A1241" s="17">
        <v>44995</v>
      </c>
      <c r="B1241" t="s">
        <v>391</v>
      </c>
      <c r="C1241" t="s">
        <v>1476</v>
      </c>
      <c r="D1241" t="s">
        <v>5026</v>
      </c>
      <c r="E1241" t="s">
        <v>5027</v>
      </c>
      <c r="F1241" t="s">
        <v>5028</v>
      </c>
    </row>
    <row r="1242" spans="1:6">
      <c r="A1242" s="17">
        <v>44995</v>
      </c>
      <c r="B1242" t="s">
        <v>5029</v>
      </c>
      <c r="C1242" t="s">
        <v>4284</v>
      </c>
      <c r="D1242" t="s">
        <v>5030</v>
      </c>
      <c r="E1242" t="s">
        <v>5031</v>
      </c>
      <c r="F1242" t="s">
        <v>5032</v>
      </c>
    </row>
    <row r="1243" spans="1:6">
      <c r="A1243" s="17">
        <v>44995</v>
      </c>
      <c r="B1243" t="s">
        <v>4320</v>
      </c>
      <c r="C1243" t="s">
        <v>4859</v>
      </c>
      <c r="D1243" t="s">
        <v>5033</v>
      </c>
      <c r="E1243" t="s">
        <v>5034</v>
      </c>
      <c r="F1243" t="s">
        <v>5035</v>
      </c>
    </row>
    <row r="1244" spans="1:6">
      <c r="A1244" s="17">
        <v>44995</v>
      </c>
      <c r="B1244" t="s">
        <v>126</v>
      </c>
      <c r="C1244" t="s">
        <v>1134</v>
      </c>
      <c r="D1244" t="s">
        <v>5036</v>
      </c>
      <c r="E1244" t="s">
        <v>5037</v>
      </c>
      <c r="F1244" t="s">
        <v>5038</v>
      </c>
    </row>
    <row r="1245" spans="1:6">
      <c r="A1245" s="17">
        <v>44995</v>
      </c>
      <c r="B1245" t="s">
        <v>5039</v>
      </c>
      <c r="C1245" t="s">
        <v>4879</v>
      </c>
      <c r="D1245" t="s">
        <v>5040</v>
      </c>
      <c r="E1245" t="s">
        <v>5041</v>
      </c>
      <c r="F1245" t="s">
        <v>5042</v>
      </c>
    </row>
    <row r="1246" spans="1:6">
      <c r="A1246" s="17">
        <v>44995</v>
      </c>
      <c r="B1246" t="s">
        <v>5043</v>
      </c>
      <c r="C1246" t="s">
        <v>4883</v>
      </c>
      <c r="D1246" t="s">
        <v>5044</v>
      </c>
      <c r="E1246" t="s">
        <v>1970</v>
      </c>
      <c r="F1246" t="s">
        <v>5045</v>
      </c>
    </row>
    <row r="1247" spans="1:6">
      <c r="A1247" s="17">
        <v>44995</v>
      </c>
      <c r="B1247" t="s">
        <v>5046</v>
      </c>
      <c r="C1247" t="s">
        <v>5047</v>
      </c>
      <c r="D1247" t="s">
        <v>5048</v>
      </c>
      <c r="E1247" t="s">
        <v>5049</v>
      </c>
      <c r="F1247" t="s">
        <v>2745</v>
      </c>
    </row>
    <row r="1248" spans="1:6">
      <c r="A1248" s="17">
        <v>44995</v>
      </c>
      <c r="B1248" t="s">
        <v>270</v>
      </c>
      <c r="C1248" t="s">
        <v>5050</v>
      </c>
      <c r="D1248" t="s">
        <v>5051</v>
      </c>
      <c r="E1248" t="s">
        <v>5052</v>
      </c>
      <c r="F1248" t="s">
        <v>5053</v>
      </c>
    </row>
    <row r="1249" spans="1:6">
      <c r="A1249" s="17">
        <v>44995</v>
      </c>
      <c r="B1249" t="s">
        <v>225</v>
      </c>
      <c r="C1249" t="s">
        <v>5054</v>
      </c>
      <c r="D1249" t="s">
        <v>5055</v>
      </c>
      <c r="E1249" t="s">
        <v>5056</v>
      </c>
      <c r="F1249" t="s">
        <v>5057</v>
      </c>
    </row>
    <row r="1250" spans="1:6">
      <c r="A1250" s="17">
        <v>44995</v>
      </c>
      <c r="B1250" t="s">
        <v>294</v>
      </c>
      <c r="C1250" t="s">
        <v>4891</v>
      </c>
      <c r="D1250" t="s">
        <v>5058</v>
      </c>
      <c r="E1250" t="s">
        <v>5059</v>
      </c>
      <c r="F1250" t="s">
        <v>5060</v>
      </c>
    </row>
    <row r="1251" spans="1:6">
      <c r="A1251" s="17">
        <v>44995</v>
      </c>
      <c r="B1251" t="s">
        <v>292</v>
      </c>
      <c r="C1251" t="s">
        <v>3281</v>
      </c>
      <c r="D1251" t="s">
        <v>5061</v>
      </c>
      <c r="E1251" t="s">
        <v>5062</v>
      </c>
      <c r="F1251" t="s">
        <v>5063</v>
      </c>
    </row>
    <row r="1252" spans="1:6">
      <c r="A1252" s="17">
        <v>44995</v>
      </c>
      <c r="B1252" t="s">
        <v>101</v>
      </c>
      <c r="C1252" t="s">
        <v>1605</v>
      </c>
      <c r="D1252" t="s">
        <v>5064</v>
      </c>
      <c r="E1252" t="s">
        <v>5065</v>
      </c>
      <c r="F1252" t="s">
        <v>5066</v>
      </c>
    </row>
    <row r="1253" spans="1:6">
      <c r="A1253" s="17">
        <v>44995</v>
      </c>
      <c r="B1253" t="s">
        <v>268</v>
      </c>
      <c r="C1253" t="s">
        <v>2493</v>
      </c>
      <c r="D1253" t="s">
        <v>5067</v>
      </c>
      <c r="E1253" t="s">
        <v>5068</v>
      </c>
      <c r="F1253" t="s">
        <v>5069</v>
      </c>
    </row>
    <row r="1254" spans="1:6">
      <c r="A1254" s="17">
        <v>44995</v>
      </c>
      <c r="B1254" t="s">
        <v>127</v>
      </c>
      <c r="C1254" t="s">
        <v>2614</v>
      </c>
      <c r="D1254" t="s">
        <v>5070</v>
      </c>
      <c r="E1254" t="s">
        <v>5071</v>
      </c>
      <c r="F1254" t="s">
        <v>5072</v>
      </c>
    </row>
    <row r="1255" spans="1:6">
      <c r="A1255" s="17">
        <v>44995</v>
      </c>
      <c r="B1255" t="s">
        <v>251</v>
      </c>
      <c r="C1255" t="s">
        <v>2282</v>
      </c>
      <c r="D1255" t="s">
        <v>5073</v>
      </c>
      <c r="E1255" t="s">
        <v>5074</v>
      </c>
      <c r="F1255" t="s">
        <v>5075</v>
      </c>
    </row>
    <row r="1256" spans="1:6">
      <c r="A1256" s="17">
        <v>44995</v>
      </c>
      <c r="B1256" t="s">
        <v>68</v>
      </c>
      <c r="C1256" t="s">
        <v>3895</v>
      </c>
      <c r="D1256" t="s">
        <v>5076</v>
      </c>
      <c r="E1256" t="s">
        <v>2139</v>
      </c>
      <c r="F1256" t="s">
        <v>5077</v>
      </c>
    </row>
    <row r="1257" spans="1:6">
      <c r="A1257" s="17">
        <v>44995</v>
      </c>
      <c r="B1257" t="s">
        <v>280</v>
      </c>
      <c r="C1257" t="s">
        <v>1629</v>
      </c>
      <c r="D1257" t="s">
        <v>5078</v>
      </c>
      <c r="E1257" t="s">
        <v>5079</v>
      </c>
      <c r="F1257" t="s">
        <v>5080</v>
      </c>
    </row>
    <row r="1258" spans="1:6">
      <c r="A1258" s="17">
        <v>44995</v>
      </c>
      <c r="B1258" t="s">
        <v>51</v>
      </c>
      <c r="C1258" t="s">
        <v>4154</v>
      </c>
      <c r="D1258" t="s">
        <v>5081</v>
      </c>
      <c r="E1258" t="s">
        <v>5082</v>
      </c>
      <c r="F1258" t="s">
        <v>5083</v>
      </c>
    </row>
    <row r="1259" spans="1:6">
      <c r="A1259" s="17">
        <v>44995</v>
      </c>
      <c r="B1259" t="s">
        <v>243</v>
      </c>
      <c r="C1259" t="s">
        <v>1396</v>
      </c>
      <c r="D1259" t="s">
        <v>5084</v>
      </c>
      <c r="E1259" t="s">
        <v>5085</v>
      </c>
      <c r="F1259" t="s">
        <v>5086</v>
      </c>
    </row>
    <row r="1260" spans="1:6">
      <c r="A1260" s="17">
        <v>44995</v>
      </c>
      <c r="B1260" t="s">
        <v>384</v>
      </c>
      <c r="C1260" t="s">
        <v>2708</v>
      </c>
      <c r="D1260" t="s">
        <v>5087</v>
      </c>
      <c r="E1260" t="s">
        <v>5088</v>
      </c>
      <c r="F1260" t="s">
        <v>5089</v>
      </c>
    </row>
    <row r="1261" spans="1:6">
      <c r="A1261" s="17">
        <v>44995</v>
      </c>
      <c r="B1261" t="s">
        <v>300</v>
      </c>
      <c r="C1261" t="s">
        <v>1404</v>
      </c>
      <c r="D1261" t="s">
        <v>5090</v>
      </c>
      <c r="E1261" t="s">
        <v>5091</v>
      </c>
      <c r="F1261" t="s">
        <v>5092</v>
      </c>
    </row>
    <row r="1262" spans="1:6">
      <c r="A1262" s="17">
        <v>44995</v>
      </c>
      <c r="B1262" t="s">
        <v>276</v>
      </c>
      <c r="C1262" t="s">
        <v>1240</v>
      </c>
      <c r="D1262" t="s">
        <v>5093</v>
      </c>
      <c r="E1262" t="s">
        <v>5094</v>
      </c>
      <c r="F1262" t="s">
        <v>5095</v>
      </c>
    </row>
    <row r="1263" spans="1:6">
      <c r="A1263" s="17">
        <v>44995</v>
      </c>
      <c r="B1263" t="s">
        <v>249</v>
      </c>
      <c r="C1263" t="s">
        <v>2653</v>
      </c>
      <c r="D1263" t="s">
        <v>5096</v>
      </c>
      <c r="E1263" t="s">
        <v>5097</v>
      </c>
      <c r="F1263" t="s">
        <v>5098</v>
      </c>
    </row>
    <row r="1264" spans="1:6">
      <c r="A1264" s="17">
        <v>44995</v>
      </c>
      <c r="B1264" t="s">
        <v>69</v>
      </c>
      <c r="C1264" t="s">
        <v>1309</v>
      </c>
      <c r="D1264" t="s">
        <v>5099</v>
      </c>
      <c r="E1264" t="s">
        <v>5100</v>
      </c>
      <c r="F1264" t="s">
        <v>5101</v>
      </c>
    </row>
    <row r="1265" spans="1:6">
      <c r="A1265" s="17">
        <v>44995</v>
      </c>
      <c r="B1265" t="s">
        <v>183</v>
      </c>
      <c r="C1265" t="s">
        <v>1811</v>
      </c>
      <c r="D1265" t="s">
        <v>5102</v>
      </c>
      <c r="E1265" t="s">
        <v>5103</v>
      </c>
      <c r="F1265" t="s">
        <v>5104</v>
      </c>
    </row>
    <row r="1266" spans="1:6">
      <c r="A1266" s="17">
        <v>44995</v>
      </c>
      <c r="B1266" t="s">
        <v>381</v>
      </c>
      <c r="C1266" t="s">
        <v>2233</v>
      </c>
      <c r="D1266" t="s">
        <v>5105</v>
      </c>
      <c r="E1266" t="s">
        <v>5106</v>
      </c>
      <c r="F1266" t="s">
        <v>5107</v>
      </c>
    </row>
    <row r="1267" spans="1:6">
      <c r="A1267" s="17">
        <v>44995</v>
      </c>
      <c r="B1267" t="s">
        <v>54</v>
      </c>
      <c r="C1267" t="s">
        <v>2920</v>
      </c>
      <c r="D1267" t="s">
        <v>5108</v>
      </c>
      <c r="E1267" t="s">
        <v>5109</v>
      </c>
      <c r="F1267" t="s">
        <v>5110</v>
      </c>
    </row>
    <row r="1268" spans="1:6">
      <c r="A1268" s="17">
        <v>44995</v>
      </c>
      <c r="B1268" t="s">
        <v>253</v>
      </c>
      <c r="C1268" t="s">
        <v>1432</v>
      </c>
      <c r="D1268" t="s">
        <v>5111</v>
      </c>
      <c r="E1268" t="s">
        <v>5112</v>
      </c>
      <c r="F1268" t="s">
        <v>5113</v>
      </c>
    </row>
    <row r="1269" spans="1:6">
      <c r="A1269" s="17">
        <v>44996</v>
      </c>
      <c r="B1269" t="s">
        <v>1116</v>
      </c>
      <c r="D1269" t="s">
        <v>1118</v>
      </c>
      <c r="E1269" t="s">
        <v>1119</v>
      </c>
      <c r="F1269" t="s">
        <v>1120</v>
      </c>
    </row>
    <row r="1270" spans="1:6">
      <c r="A1270" s="17">
        <v>44996</v>
      </c>
      <c r="B1270" t="s">
        <v>228</v>
      </c>
      <c r="C1270" t="s">
        <v>2247</v>
      </c>
      <c r="D1270" t="s">
        <v>5114</v>
      </c>
      <c r="E1270" t="s">
        <v>5115</v>
      </c>
      <c r="F1270" t="s">
        <v>5116</v>
      </c>
    </row>
    <row r="1271" spans="1:6">
      <c r="A1271" s="17">
        <v>44996</v>
      </c>
      <c r="B1271" t="s">
        <v>4035</v>
      </c>
      <c r="C1271" t="s">
        <v>4850</v>
      </c>
      <c r="D1271" t="s">
        <v>5117</v>
      </c>
      <c r="E1271" t="s">
        <v>5118</v>
      </c>
      <c r="F1271" t="s">
        <v>5119</v>
      </c>
    </row>
    <row r="1272" spans="1:6">
      <c r="A1272" s="17">
        <v>44996</v>
      </c>
      <c r="B1272" t="s">
        <v>5120</v>
      </c>
      <c r="C1272" t="s">
        <v>1121</v>
      </c>
      <c r="D1272" t="s">
        <v>5121</v>
      </c>
      <c r="E1272" t="s">
        <v>5122</v>
      </c>
      <c r="F1272" t="s">
        <v>5123</v>
      </c>
    </row>
    <row r="1273" spans="1:6">
      <c r="A1273" s="17">
        <v>44996</v>
      </c>
      <c r="B1273" t="s">
        <v>5124</v>
      </c>
      <c r="C1273" t="s">
        <v>5023</v>
      </c>
      <c r="D1273" t="s">
        <v>5125</v>
      </c>
      <c r="E1273" t="s">
        <v>5126</v>
      </c>
      <c r="F1273" t="s">
        <v>5127</v>
      </c>
    </row>
    <row r="1274" spans="1:6">
      <c r="A1274" s="17">
        <v>44996</v>
      </c>
      <c r="B1274" t="s">
        <v>268</v>
      </c>
      <c r="C1274" t="s">
        <v>1476</v>
      </c>
      <c r="D1274" t="s">
        <v>5128</v>
      </c>
      <c r="E1274" t="s">
        <v>5129</v>
      </c>
      <c r="F1274" t="s">
        <v>5130</v>
      </c>
    </row>
    <row r="1275" spans="1:6">
      <c r="A1275" s="17">
        <v>44996</v>
      </c>
      <c r="B1275" t="s">
        <v>5131</v>
      </c>
      <c r="C1275" t="s">
        <v>4284</v>
      </c>
      <c r="D1275" t="s">
        <v>5132</v>
      </c>
      <c r="E1275" t="s">
        <v>5133</v>
      </c>
      <c r="F1275" t="s">
        <v>5134</v>
      </c>
    </row>
    <row r="1276" spans="1:6">
      <c r="A1276" s="17">
        <v>44996</v>
      </c>
      <c r="B1276" t="s">
        <v>5039</v>
      </c>
      <c r="C1276" t="s">
        <v>1134</v>
      </c>
      <c r="D1276" t="s">
        <v>5135</v>
      </c>
      <c r="E1276" t="s">
        <v>5136</v>
      </c>
      <c r="F1276" t="s">
        <v>5137</v>
      </c>
    </row>
    <row r="1277" spans="1:6">
      <c r="A1277" s="17">
        <v>44996</v>
      </c>
      <c r="B1277" t="s">
        <v>292</v>
      </c>
      <c r="C1277" t="s">
        <v>5050</v>
      </c>
      <c r="D1277" t="s">
        <v>5138</v>
      </c>
      <c r="E1277" t="s">
        <v>2482</v>
      </c>
      <c r="F1277" t="s">
        <v>5139</v>
      </c>
    </row>
    <row r="1278" spans="1:6">
      <c r="A1278" s="17">
        <v>44996</v>
      </c>
      <c r="B1278" t="s">
        <v>384</v>
      </c>
      <c r="C1278" t="s">
        <v>5054</v>
      </c>
      <c r="D1278" t="s">
        <v>5140</v>
      </c>
      <c r="E1278" t="s">
        <v>5141</v>
      </c>
      <c r="F1278" t="s">
        <v>5056</v>
      </c>
    </row>
    <row r="1279" spans="1:6">
      <c r="A1279" s="17">
        <v>44996</v>
      </c>
      <c r="B1279" t="s">
        <v>136</v>
      </c>
      <c r="C1279" t="s">
        <v>4891</v>
      </c>
      <c r="D1279" t="s">
        <v>5142</v>
      </c>
      <c r="E1279" t="s">
        <v>1146</v>
      </c>
      <c r="F1279" t="s">
        <v>5143</v>
      </c>
    </row>
    <row r="1280" spans="1:6">
      <c r="A1280" s="17">
        <v>44996</v>
      </c>
      <c r="B1280" t="s">
        <v>232</v>
      </c>
      <c r="C1280" t="s">
        <v>1216</v>
      </c>
      <c r="D1280" t="s">
        <v>5144</v>
      </c>
      <c r="E1280" t="s">
        <v>5145</v>
      </c>
      <c r="F1280" t="s">
        <v>5146</v>
      </c>
    </row>
    <row r="1281" spans="1:6">
      <c r="A1281" s="17">
        <v>44996</v>
      </c>
      <c r="B1281" t="s">
        <v>413</v>
      </c>
      <c r="C1281" t="s">
        <v>1860</v>
      </c>
      <c r="D1281" t="s">
        <v>5147</v>
      </c>
      <c r="E1281" t="s">
        <v>5148</v>
      </c>
      <c r="F1281" t="s">
        <v>5149</v>
      </c>
    </row>
    <row r="1282" spans="1:6">
      <c r="A1282" s="17">
        <v>44996</v>
      </c>
      <c r="B1282" t="s">
        <v>69</v>
      </c>
      <c r="C1282" t="s">
        <v>4154</v>
      </c>
      <c r="D1282" t="s">
        <v>5150</v>
      </c>
      <c r="E1282" t="s">
        <v>5151</v>
      </c>
      <c r="F1282" t="s">
        <v>5152</v>
      </c>
    </row>
    <row r="1283" spans="1:6">
      <c r="A1283" s="17">
        <v>44996</v>
      </c>
      <c r="B1283" t="s">
        <v>407</v>
      </c>
      <c r="C1283" t="s">
        <v>1224</v>
      </c>
      <c r="D1283" t="s">
        <v>5153</v>
      </c>
      <c r="E1283" t="s">
        <v>5154</v>
      </c>
      <c r="F1283" t="s">
        <v>5155</v>
      </c>
    </row>
    <row r="1284" spans="1:6">
      <c r="A1284" s="17">
        <v>44996</v>
      </c>
      <c r="B1284" t="s">
        <v>131</v>
      </c>
      <c r="C1284" t="s">
        <v>3046</v>
      </c>
      <c r="D1284" t="s">
        <v>5156</v>
      </c>
      <c r="E1284" t="s">
        <v>5157</v>
      </c>
      <c r="F1284" t="s">
        <v>5158</v>
      </c>
    </row>
    <row r="1285" spans="1:6">
      <c r="A1285" s="17">
        <v>44996</v>
      </c>
      <c r="B1285" t="s">
        <v>325</v>
      </c>
      <c r="C1285" t="s">
        <v>1228</v>
      </c>
      <c r="D1285" t="s">
        <v>5159</v>
      </c>
      <c r="E1285" t="s">
        <v>5160</v>
      </c>
      <c r="F1285" t="s">
        <v>4375</v>
      </c>
    </row>
    <row r="1286" spans="1:6">
      <c r="A1286" s="17">
        <v>44996</v>
      </c>
      <c r="B1286" t="s">
        <v>127</v>
      </c>
      <c r="C1286" t="s">
        <v>2920</v>
      </c>
      <c r="D1286" t="s">
        <v>5161</v>
      </c>
      <c r="E1286" t="s">
        <v>3028</v>
      </c>
      <c r="F1286" t="s">
        <v>5162</v>
      </c>
    </row>
    <row r="1287" spans="1:6">
      <c r="A1287" s="17">
        <v>44996</v>
      </c>
      <c r="B1287" t="s">
        <v>176</v>
      </c>
      <c r="C1287" t="s">
        <v>1404</v>
      </c>
      <c r="D1287" t="s">
        <v>5163</v>
      </c>
      <c r="E1287" t="s">
        <v>5164</v>
      </c>
      <c r="F1287" t="s">
        <v>5165</v>
      </c>
    </row>
    <row r="1288" spans="1:6">
      <c r="A1288" s="17">
        <v>44996</v>
      </c>
      <c r="B1288" t="s">
        <v>282</v>
      </c>
      <c r="C1288" t="s">
        <v>1629</v>
      </c>
      <c r="D1288" t="s">
        <v>5166</v>
      </c>
      <c r="E1288" t="s">
        <v>5167</v>
      </c>
      <c r="F1288" t="s">
        <v>5168</v>
      </c>
    </row>
    <row r="1289" spans="1:6">
      <c r="A1289" s="17">
        <v>44996</v>
      </c>
      <c r="B1289" t="s">
        <v>249</v>
      </c>
      <c r="C1289" t="s">
        <v>1396</v>
      </c>
      <c r="D1289" t="s">
        <v>5169</v>
      </c>
      <c r="E1289" t="s">
        <v>5170</v>
      </c>
      <c r="F1289" t="s">
        <v>5171</v>
      </c>
    </row>
    <row r="1290" spans="1:6">
      <c r="A1290" s="17">
        <v>44996</v>
      </c>
      <c r="B1290" t="s">
        <v>68</v>
      </c>
      <c r="C1290" t="s">
        <v>1605</v>
      </c>
      <c r="D1290" t="s">
        <v>5172</v>
      </c>
      <c r="E1290" t="s">
        <v>5173</v>
      </c>
      <c r="F1290" t="s">
        <v>5174</v>
      </c>
    </row>
    <row r="1291" spans="1:6">
      <c r="A1291" s="17">
        <v>44996</v>
      </c>
      <c r="B1291" t="s">
        <v>381</v>
      </c>
      <c r="C1291" t="s">
        <v>2225</v>
      </c>
      <c r="D1291" t="s">
        <v>5175</v>
      </c>
      <c r="E1291" t="s">
        <v>4159</v>
      </c>
      <c r="F1291" t="s">
        <v>2623</v>
      </c>
    </row>
    <row r="1292" spans="1:6">
      <c r="A1292" s="17">
        <v>44996</v>
      </c>
      <c r="B1292" t="s">
        <v>183</v>
      </c>
      <c r="C1292" t="s">
        <v>3240</v>
      </c>
      <c r="D1292" t="s">
        <v>5176</v>
      </c>
      <c r="E1292" t="s">
        <v>5177</v>
      </c>
      <c r="F1292" t="s">
        <v>5178</v>
      </c>
    </row>
    <row r="1293" spans="1:6">
      <c r="A1293" s="17">
        <v>44997</v>
      </c>
      <c r="B1293" t="s">
        <v>1116</v>
      </c>
      <c r="D1293" t="s">
        <v>1118</v>
      </c>
      <c r="E1293" t="s">
        <v>1119</v>
      </c>
      <c r="F1293" t="s">
        <v>1120</v>
      </c>
    </row>
    <row r="1294" spans="1:6">
      <c r="A1294" s="17">
        <v>44997</v>
      </c>
      <c r="B1294" t="s">
        <v>227</v>
      </c>
      <c r="C1294" t="s">
        <v>2247</v>
      </c>
      <c r="D1294" t="s">
        <v>5179</v>
      </c>
      <c r="E1294" t="s">
        <v>5180</v>
      </c>
      <c r="F1294" t="s">
        <v>5181</v>
      </c>
    </row>
    <row r="1295" spans="1:6">
      <c r="A1295" s="17">
        <v>44997</v>
      </c>
      <c r="B1295" t="s">
        <v>5182</v>
      </c>
      <c r="C1295" t="s">
        <v>5023</v>
      </c>
      <c r="D1295" t="s">
        <v>5183</v>
      </c>
      <c r="E1295" t="s">
        <v>5184</v>
      </c>
      <c r="F1295" t="s">
        <v>5185</v>
      </c>
    </row>
    <row r="1296" spans="1:6">
      <c r="A1296" s="17">
        <v>44997</v>
      </c>
      <c r="B1296" t="s">
        <v>384</v>
      </c>
      <c r="C1296" t="s">
        <v>1476</v>
      </c>
      <c r="D1296" t="s">
        <v>5186</v>
      </c>
      <c r="E1296" t="s">
        <v>5187</v>
      </c>
      <c r="F1296" t="s">
        <v>5188</v>
      </c>
    </row>
    <row r="1297" spans="1:6">
      <c r="A1297" s="17">
        <v>44997</v>
      </c>
      <c r="B1297" t="s">
        <v>411</v>
      </c>
      <c r="C1297" t="s">
        <v>1860</v>
      </c>
      <c r="D1297" t="s">
        <v>5189</v>
      </c>
      <c r="E1297" t="s">
        <v>5157</v>
      </c>
      <c r="F1297" t="s">
        <v>5190</v>
      </c>
    </row>
    <row r="1298" spans="1:6">
      <c r="A1298" s="17">
        <v>44997</v>
      </c>
      <c r="B1298" t="s">
        <v>326</v>
      </c>
      <c r="C1298" t="s">
        <v>1224</v>
      </c>
      <c r="D1298" t="s">
        <v>5191</v>
      </c>
      <c r="E1298" t="s">
        <v>5192</v>
      </c>
      <c r="F1298" t="s">
        <v>5193</v>
      </c>
    </row>
    <row r="1299" spans="1:6">
      <c r="A1299" s="17">
        <v>44999</v>
      </c>
      <c r="B1299" t="s">
        <v>1116</v>
      </c>
      <c r="D1299" t="s">
        <v>1118</v>
      </c>
      <c r="E1299" t="s">
        <v>1119</v>
      </c>
      <c r="F1299" t="s">
        <v>1120</v>
      </c>
    </row>
    <row r="1300" spans="1:6">
      <c r="A1300" s="17">
        <v>44999</v>
      </c>
      <c r="B1300" t="s">
        <v>5194</v>
      </c>
      <c r="C1300" t="s">
        <v>5195</v>
      </c>
      <c r="D1300" t="s">
        <v>5196</v>
      </c>
      <c r="E1300" t="s">
        <v>5197</v>
      </c>
      <c r="F1300" t="s">
        <v>5198</v>
      </c>
    </row>
    <row r="1301" spans="1:6">
      <c r="A1301" s="17">
        <v>44999</v>
      </c>
      <c r="B1301" t="s">
        <v>5199</v>
      </c>
    </row>
    <row r="1302" spans="1:6">
      <c r="A1302" s="17">
        <v>44999</v>
      </c>
      <c r="B1302" t="s">
        <v>5200</v>
      </c>
      <c r="C1302" t="s">
        <v>5201</v>
      </c>
      <c r="D1302" t="s">
        <v>5202</v>
      </c>
      <c r="E1302" t="s">
        <v>5203</v>
      </c>
      <c r="F1302" t="s">
        <v>5204</v>
      </c>
    </row>
    <row r="1303" spans="1:6">
      <c r="A1303" s="17">
        <v>44999</v>
      </c>
      <c r="B1303" t="s">
        <v>5205</v>
      </c>
    </row>
    <row r="1304" spans="1:6">
      <c r="A1304" s="17">
        <v>44999</v>
      </c>
      <c r="B1304" t="s">
        <v>359</v>
      </c>
      <c r="C1304" t="s">
        <v>2181</v>
      </c>
      <c r="D1304" t="s">
        <v>5206</v>
      </c>
      <c r="E1304" t="s">
        <v>5207</v>
      </c>
      <c r="F1304" t="s">
        <v>2790</v>
      </c>
    </row>
    <row r="1305" spans="1:6">
      <c r="A1305" s="17">
        <v>44999</v>
      </c>
      <c r="B1305" t="s">
        <v>5208</v>
      </c>
    </row>
    <row r="1306" spans="1:6">
      <c r="A1306" s="17">
        <v>44999</v>
      </c>
      <c r="B1306" t="s">
        <v>274</v>
      </c>
      <c r="C1306" t="s">
        <v>1424</v>
      </c>
      <c r="D1306" t="s">
        <v>5209</v>
      </c>
      <c r="E1306" t="s">
        <v>5210</v>
      </c>
      <c r="F1306" t="s">
        <v>4903</v>
      </c>
    </row>
    <row r="1307" spans="1:6">
      <c r="A1307" s="17">
        <v>44999</v>
      </c>
      <c r="B1307" t="s">
        <v>5208</v>
      </c>
    </row>
    <row r="1308" spans="1:6">
      <c r="A1308" s="17">
        <v>44999</v>
      </c>
      <c r="B1308" t="s">
        <v>29</v>
      </c>
      <c r="C1308" t="s">
        <v>2137</v>
      </c>
      <c r="D1308" t="s">
        <v>5211</v>
      </c>
      <c r="E1308" t="s">
        <v>5212</v>
      </c>
      <c r="F1308" t="s">
        <v>5213</v>
      </c>
    </row>
    <row r="1309" spans="1:6">
      <c r="A1309" s="17">
        <v>44999</v>
      </c>
      <c r="B1309" t="s">
        <v>5208</v>
      </c>
    </row>
    <row r="1310" spans="1:6">
      <c r="A1310" s="17">
        <v>44999</v>
      </c>
      <c r="B1310" t="s">
        <v>390</v>
      </c>
      <c r="C1310" t="s">
        <v>1176</v>
      </c>
      <c r="D1310" t="s">
        <v>5214</v>
      </c>
      <c r="E1310" t="s">
        <v>5215</v>
      </c>
      <c r="F1310" t="s">
        <v>5216</v>
      </c>
    </row>
    <row r="1311" spans="1:6">
      <c r="A1311" s="17">
        <v>44999</v>
      </c>
      <c r="B1311" t="s">
        <v>5208</v>
      </c>
    </row>
    <row r="1312" spans="1:6">
      <c r="A1312" s="17">
        <v>44999</v>
      </c>
      <c r="B1312" t="s">
        <v>132</v>
      </c>
      <c r="C1312" t="s">
        <v>1815</v>
      </c>
      <c r="D1312" t="s">
        <v>5217</v>
      </c>
      <c r="E1312" t="s">
        <v>5218</v>
      </c>
      <c r="F1312" t="s">
        <v>5219</v>
      </c>
    </row>
    <row r="1313" spans="1:6">
      <c r="A1313" s="17">
        <v>44999</v>
      </c>
      <c r="B1313" t="s">
        <v>5208</v>
      </c>
    </row>
    <row r="1314" spans="1:6">
      <c r="A1314" s="17">
        <v>44999</v>
      </c>
      <c r="B1314" t="s">
        <v>62</v>
      </c>
      <c r="C1314" t="s">
        <v>2448</v>
      </c>
      <c r="D1314" t="s">
        <v>5220</v>
      </c>
      <c r="E1314" t="s">
        <v>5221</v>
      </c>
      <c r="F1314" t="s">
        <v>5222</v>
      </c>
    </row>
    <row r="1315" spans="1:6">
      <c r="A1315" s="17">
        <v>44999</v>
      </c>
      <c r="B1315" t="s">
        <v>5208</v>
      </c>
    </row>
    <row r="1316" spans="1:6">
      <c r="A1316" s="17">
        <v>44999</v>
      </c>
      <c r="B1316" t="s">
        <v>83</v>
      </c>
      <c r="C1316" t="s">
        <v>2712</v>
      </c>
      <c r="D1316" t="s">
        <v>5223</v>
      </c>
      <c r="E1316" t="s">
        <v>5224</v>
      </c>
      <c r="F1316" t="s">
        <v>5225</v>
      </c>
    </row>
    <row r="1317" spans="1:6">
      <c r="A1317" s="17">
        <v>44999</v>
      </c>
      <c r="B1317" t="s">
        <v>5208</v>
      </c>
    </row>
    <row r="1318" spans="1:6">
      <c r="A1318" s="17">
        <v>44999</v>
      </c>
      <c r="B1318" t="s">
        <v>46</v>
      </c>
      <c r="C1318" t="s">
        <v>1366</v>
      </c>
      <c r="D1318" t="s">
        <v>5226</v>
      </c>
      <c r="E1318" t="s">
        <v>5227</v>
      </c>
      <c r="F1318" t="s">
        <v>5228</v>
      </c>
    </row>
    <row r="1319" spans="1:6">
      <c r="A1319" s="17">
        <v>44999</v>
      </c>
      <c r="B1319" t="s">
        <v>5208</v>
      </c>
    </row>
    <row r="1320" spans="1:6">
      <c r="A1320" s="17">
        <v>45000</v>
      </c>
      <c r="B1320" t="s">
        <v>1116</v>
      </c>
      <c r="D1320" t="s">
        <v>1118</v>
      </c>
      <c r="E1320" t="s">
        <v>1119</v>
      </c>
      <c r="F1320" t="s">
        <v>1120</v>
      </c>
    </row>
    <row r="1321" spans="1:6">
      <c r="A1321" s="17">
        <v>45000</v>
      </c>
      <c r="B1321" t="s">
        <v>5229</v>
      </c>
      <c r="C1321" t="s">
        <v>5230</v>
      </c>
      <c r="D1321" t="s">
        <v>5231</v>
      </c>
      <c r="E1321" t="s">
        <v>1574</v>
      </c>
      <c r="F1321" t="s">
        <v>5232</v>
      </c>
    </row>
    <row r="1322" spans="1:6">
      <c r="A1322" s="17">
        <v>45000</v>
      </c>
      <c r="B1322" t="s">
        <v>5233</v>
      </c>
    </row>
    <row r="1323" spans="1:6">
      <c r="A1323" s="17">
        <v>45000</v>
      </c>
      <c r="B1323" t="s">
        <v>5234</v>
      </c>
      <c r="C1323" t="s">
        <v>5235</v>
      </c>
      <c r="D1323" t="s">
        <v>5236</v>
      </c>
      <c r="E1323" t="s">
        <v>4550</v>
      </c>
      <c r="F1323" t="s">
        <v>5237</v>
      </c>
    </row>
    <row r="1324" spans="1:6">
      <c r="A1324" s="17">
        <v>45000</v>
      </c>
      <c r="B1324" t="s">
        <v>5238</v>
      </c>
    </row>
    <row r="1325" spans="1:6">
      <c r="A1325" s="17">
        <v>45000</v>
      </c>
      <c r="B1325" t="s">
        <v>300</v>
      </c>
      <c r="C1325" t="s">
        <v>2325</v>
      </c>
      <c r="D1325" t="s">
        <v>5239</v>
      </c>
      <c r="E1325" t="s">
        <v>4928</v>
      </c>
      <c r="F1325" t="s">
        <v>5240</v>
      </c>
    </row>
    <row r="1326" spans="1:6">
      <c r="A1326" s="17">
        <v>45000</v>
      </c>
      <c r="B1326" t="s">
        <v>5208</v>
      </c>
    </row>
    <row r="1327" spans="1:6">
      <c r="A1327" s="17">
        <v>45000</v>
      </c>
      <c r="B1327" t="s">
        <v>288</v>
      </c>
      <c r="C1327" t="s">
        <v>2869</v>
      </c>
      <c r="D1327" t="s">
        <v>5241</v>
      </c>
      <c r="E1327" t="s">
        <v>5242</v>
      </c>
      <c r="F1327" t="s">
        <v>5243</v>
      </c>
    </row>
    <row r="1328" spans="1:6">
      <c r="A1328" s="17">
        <v>45000</v>
      </c>
      <c r="B1328" t="s">
        <v>5208</v>
      </c>
    </row>
    <row r="1329" spans="1:6">
      <c r="A1329" s="17">
        <v>45000</v>
      </c>
      <c r="B1329" t="s">
        <v>97</v>
      </c>
      <c r="C1329" t="s">
        <v>2301</v>
      </c>
      <c r="D1329" t="s">
        <v>5244</v>
      </c>
      <c r="E1329" t="s">
        <v>5245</v>
      </c>
      <c r="F1329" t="s">
        <v>5246</v>
      </c>
    </row>
    <row r="1330" spans="1:6">
      <c r="A1330" s="17">
        <v>45000</v>
      </c>
      <c r="B1330" t="s">
        <v>5208</v>
      </c>
    </row>
    <row r="1331" spans="1:6">
      <c r="A1331" s="17">
        <v>45000</v>
      </c>
      <c r="B1331" t="s">
        <v>100</v>
      </c>
      <c r="C1331" t="s">
        <v>3895</v>
      </c>
      <c r="D1331" t="s">
        <v>5247</v>
      </c>
      <c r="E1331" t="s">
        <v>5248</v>
      </c>
      <c r="F1331" t="s">
        <v>5249</v>
      </c>
    </row>
    <row r="1332" spans="1:6">
      <c r="A1332" s="17">
        <v>45000</v>
      </c>
      <c r="B1332" t="s">
        <v>5208</v>
      </c>
    </row>
    <row r="1333" spans="1:6">
      <c r="A1333" s="17">
        <v>45000</v>
      </c>
      <c r="B1333" t="s">
        <v>125</v>
      </c>
      <c r="C1333" t="s">
        <v>2282</v>
      </c>
      <c r="D1333" t="s">
        <v>5250</v>
      </c>
      <c r="E1333" t="s">
        <v>5251</v>
      </c>
      <c r="F1333" t="s">
        <v>5252</v>
      </c>
    </row>
    <row r="1334" spans="1:6">
      <c r="A1334" s="17">
        <v>45000</v>
      </c>
      <c r="B1334" t="s">
        <v>5208</v>
      </c>
    </row>
    <row r="1335" spans="1:6">
      <c r="A1335" s="17">
        <v>45000</v>
      </c>
      <c r="B1335" t="s">
        <v>118</v>
      </c>
      <c r="C1335" t="s">
        <v>2221</v>
      </c>
      <c r="D1335" t="s">
        <v>5253</v>
      </c>
      <c r="E1335" t="s">
        <v>5254</v>
      </c>
      <c r="F1335" s="25" t="s">
        <v>3934</v>
      </c>
    </row>
    <row r="1336" spans="1:6">
      <c r="A1336" s="17">
        <v>45000</v>
      </c>
      <c r="B1336" t="s">
        <v>5208</v>
      </c>
    </row>
    <row r="1337" spans="1:6">
      <c r="A1337" s="17">
        <v>45000</v>
      </c>
      <c r="B1337" t="s">
        <v>182</v>
      </c>
      <c r="C1337" t="s">
        <v>1280</v>
      </c>
      <c r="D1337" t="s">
        <v>5255</v>
      </c>
      <c r="E1337" t="s">
        <v>5256</v>
      </c>
      <c r="F1337" t="s">
        <v>2463</v>
      </c>
    </row>
    <row r="1338" spans="1:6">
      <c r="A1338" s="17">
        <v>45000</v>
      </c>
      <c r="B1338" t="s">
        <v>5208</v>
      </c>
    </row>
    <row r="1339" spans="1:6">
      <c r="A1339" s="17">
        <v>45001</v>
      </c>
      <c r="B1339" t="s">
        <v>1116</v>
      </c>
      <c r="D1339" t="s">
        <v>1118</v>
      </c>
      <c r="E1339" t="s">
        <v>1119</v>
      </c>
      <c r="F1339" t="s">
        <v>1120</v>
      </c>
    </row>
    <row r="1340" spans="1:6">
      <c r="A1340" s="17">
        <v>45001</v>
      </c>
      <c r="B1340" t="s">
        <v>5257</v>
      </c>
      <c r="C1340" t="s">
        <v>2719</v>
      </c>
      <c r="D1340" t="s">
        <v>5258</v>
      </c>
      <c r="E1340" t="s">
        <v>5259</v>
      </c>
      <c r="F1340" t="s">
        <v>5260</v>
      </c>
    </row>
    <row r="1341" spans="1:6">
      <c r="A1341" s="17">
        <v>45001</v>
      </c>
      <c r="B1341" t="s">
        <v>5261</v>
      </c>
    </row>
    <row r="1342" spans="1:6">
      <c r="A1342" s="17">
        <v>45001</v>
      </c>
      <c r="B1342" t="s">
        <v>5262</v>
      </c>
      <c r="C1342" t="s">
        <v>2247</v>
      </c>
      <c r="D1342" t="s">
        <v>5263</v>
      </c>
      <c r="E1342" t="s">
        <v>5264</v>
      </c>
      <c r="F1342" t="s">
        <v>5265</v>
      </c>
    </row>
    <row r="1343" spans="1:6">
      <c r="A1343" s="17">
        <v>45001</v>
      </c>
      <c r="B1343" t="s">
        <v>5266</v>
      </c>
    </row>
    <row r="1344" spans="1:6">
      <c r="A1344" s="17">
        <v>45001</v>
      </c>
      <c r="B1344" t="s">
        <v>5267</v>
      </c>
      <c r="C1344" t="s">
        <v>5268</v>
      </c>
      <c r="D1344" t="s">
        <v>5269</v>
      </c>
      <c r="E1344" t="s">
        <v>5270</v>
      </c>
      <c r="F1344" t="s">
        <v>1743</v>
      </c>
    </row>
    <row r="1345" spans="1:6">
      <c r="A1345" s="17">
        <v>45001</v>
      </c>
      <c r="B1345" t="s">
        <v>5271</v>
      </c>
    </row>
    <row r="1346" spans="1:6">
      <c r="A1346" s="17">
        <v>45001</v>
      </c>
      <c r="B1346" t="s">
        <v>5272</v>
      </c>
      <c r="C1346" t="s">
        <v>5273</v>
      </c>
      <c r="D1346" t="s">
        <v>5274</v>
      </c>
      <c r="E1346" t="s">
        <v>4279</v>
      </c>
      <c r="F1346" t="s">
        <v>5275</v>
      </c>
    </row>
    <row r="1347" spans="1:6">
      <c r="A1347" s="17">
        <v>45001</v>
      </c>
      <c r="B1347" t="s">
        <v>5266</v>
      </c>
    </row>
    <row r="1348" spans="1:6">
      <c r="A1348" s="17">
        <v>45001</v>
      </c>
      <c r="B1348" t="s">
        <v>5276</v>
      </c>
      <c r="C1348" t="s">
        <v>4850</v>
      </c>
      <c r="D1348" t="s">
        <v>5277</v>
      </c>
      <c r="E1348" t="s">
        <v>1368</v>
      </c>
      <c r="F1348" t="s">
        <v>5278</v>
      </c>
    </row>
    <row r="1349" spans="1:6">
      <c r="A1349" s="17">
        <v>45001</v>
      </c>
      <c r="B1349" t="s">
        <v>5271</v>
      </c>
    </row>
    <row r="1350" spans="1:6">
      <c r="A1350" s="17">
        <v>45001</v>
      </c>
      <c r="B1350" t="s">
        <v>5279</v>
      </c>
      <c r="C1350" t="s">
        <v>5280</v>
      </c>
      <c r="D1350" t="s">
        <v>5281</v>
      </c>
      <c r="E1350" t="s">
        <v>5282</v>
      </c>
      <c r="F1350" t="s">
        <v>5283</v>
      </c>
    </row>
    <row r="1351" spans="1:6">
      <c r="A1351" s="17">
        <v>45001</v>
      </c>
      <c r="B1351" t="s">
        <v>5261</v>
      </c>
    </row>
    <row r="1352" spans="1:6">
      <c r="A1352" s="17">
        <v>45001</v>
      </c>
      <c r="B1352" t="s">
        <v>5284</v>
      </c>
      <c r="C1352" t="s">
        <v>5285</v>
      </c>
      <c r="D1352" t="s">
        <v>5286</v>
      </c>
      <c r="E1352" t="s">
        <v>5136</v>
      </c>
      <c r="F1352" t="s">
        <v>5287</v>
      </c>
    </row>
    <row r="1353" spans="1:6">
      <c r="A1353" s="17">
        <v>45001</v>
      </c>
      <c r="B1353" t="s">
        <v>5288</v>
      </c>
    </row>
    <row r="1354" spans="1:6">
      <c r="A1354" s="17">
        <v>45001</v>
      </c>
      <c r="B1354" t="s">
        <v>5289</v>
      </c>
      <c r="C1354" t="s">
        <v>5290</v>
      </c>
      <c r="D1354" t="s">
        <v>5291</v>
      </c>
      <c r="E1354" t="s">
        <v>5292</v>
      </c>
      <c r="F1354" t="s">
        <v>5293</v>
      </c>
    </row>
    <row r="1355" spans="1:6">
      <c r="A1355" s="17">
        <v>45001</v>
      </c>
      <c r="B1355" t="s">
        <v>5261</v>
      </c>
    </row>
    <row r="1356" spans="1:6">
      <c r="A1356" s="17">
        <v>45001</v>
      </c>
      <c r="B1356" t="s">
        <v>5294</v>
      </c>
      <c r="C1356" t="s">
        <v>5295</v>
      </c>
      <c r="D1356" t="s">
        <v>5296</v>
      </c>
      <c r="E1356" t="s">
        <v>5297</v>
      </c>
      <c r="F1356" t="s">
        <v>5298</v>
      </c>
    </row>
    <row r="1357" spans="1:6">
      <c r="A1357" s="17">
        <v>45001</v>
      </c>
      <c r="B1357" t="s">
        <v>5266</v>
      </c>
    </row>
    <row r="1358" spans="1:6">
      <c r="A1358" s="17">
        <v>45001</v>
      </c>
      <c r="B1358" t="s">
        <v>5299</v>
      </c>
      <c r="C1358" t="s">
        <v>5300</v>
      </c>
      <c r="D1358" t="s">
        <v>5301</v>
      </c>
      <c r="E1358" t="s">
        <v>5302</v>
      </c>
      <c r="F1358" t="s">
        <v>5303</v>
      </c>
    </row>
    <row r="1359" spans="1:6">
      <c r="A1359" s="17">
        <v>45001</v>
      </c>
      <c r="B1359" t="s">
        <v>5261</v>
      </c>
    </row>
    <row r="1360" spans="1:6">
      <c r="A1360" s="17">
        <v>45001</v>
      </c>
      <c r="B1360" t="s">
        <v>5304</v>
      </c>
      <c r="C1360" t="s">
        <v>5305</v>
      </c>
      <c r="D1360" t="s">
        <v>5306</v>
      </c>
      <c r="E1360" t="s">
        <v>5307</v>
      </c>
      <c r="F1360" t="s">
        <v>4515</v>
      </c>
    </row>
    <row r="1361" spans="1:6">
      <c r="A1361" s="17">
        <v>45001</v>
      </c>
      <c r="B1361" t="s">
        <v>5288</v>
      </c>
    </row>
    <row r="1362" spans="1:6">
      <c r="A1362" s="17">
        <v>45001</v>
      </c>
      <c r="B1362" t="s">
        <v>5308</v>
      </c>
      <c r="C1362" t="s">
        <v>5309</v>
      </c>
      <c r="D1362" t="s">
        <v>5310</v>
      </c>
      <c r="E1362" t="s">
        <v>3354</v>
      </c>
      <c r="F1362" t="s">
        <v>5311</v>
      </c>
    </row>
    <row r="1363" spans="1:6">
      <c r="A1363" s="17">
        <v>45001</v>
      </c>
      <c r="B1363" t="s">
        <v>5261</v>
      </c>
    </row>
    <row r="1364" spans="1:6">
      <c r="A1364" s="17">
        <v>45001</v>
      </c>
      <c r="B1364" t="s">
        <v>5312</v>
      </c>
      <c r="C1364" t="s">
        <v>5313</v>
      </c>
      <c r="D1364" t="s">
        <v>5314</v>
      </c>
      <c r="E1364" t="s">
        <v>3280</v>
      </c>
      <c r="F1364" t="s">
        <v>5315</v>
      </c>
    </row>
    <row r="1365" spans="1:6">
      <c r="A1365" s="17">
        <v>45001</v>
      </c>
      <c r="B1365" t="s">
        <v>5261</v>
      </c>
    </row>
    <row r="1366" spans="1:6">
      <c r="A1366" s="17">
        <v>45001</v>
      </c>
      <c r="B1366" t="s">
        <v>5316</v>
      </c>
      <c r="C1366" t="s">
        <v>5317</v>
      </c>
      <c r="D1366" t="s">
        <v>5318</v>
      </c>
      <c r="E1366" t="s">
        <v>5319</v>
      </c>
      <c r="F1366" t="s">
        <v>5320</v>
      </c>
    </row>
    <row r="1367" spans="1:6">
      <c r="A1367" s="17">
        <v>45001</v>
      </c>
      <c r="B1367" t="s">
        <v>5271</v>
      </c>
    </row>
    <row r="1368" spans="1:6">
      <c r="A1368" s="17">
        <v>45001</v>
      </c>
      <c r="B1368" t="s">
        <v>5321</v>
      </c>
      <c r="C1368" t="s">
        <v>5322</v>
      </c>
      <c r="D1368" t="s">
        <v>5323</v>
      </c>
      <c r="E1368" t="s">
        <v>5324</v>
      </c>
      <c r="F1368" t="s">
        <v>5325</v>
      </c>
    </row>
    <row r="1369" spans="1:6">
      <c r="A1369" s="17">
        <v>45001</v>
      </c>
      <c r="B1369" t="s">
        <v>5266</v>
      </c>
    </row>
    <row r="1370" spans="1:6">
      <c r="A1370" s="17">
        <v>45001</v>
      </c>
      <c r="B1370" t="s">
        <v>5326</v>
      </c>
      <c r="C1370" t="s">
        <v>5327</v>
      </c>
      <c r="D1370" t="s">
        <v>5328</v>
      </c>
      <c r="E1370" t="s">
        <v>5329</v>
      </c>
      <c r="F1370" t="s">
        <v>5330</v>
      </c>
    </row>
    <row r="1371" spans="1:6">
      <c r="A1371" s="17">
        <v>45001</v>
      </c>
      <c r="B1371" t="s">
        <v>5271</v>
      </c>
    </row>
    <row r="1372" spans="1:6">
      <c r="A1372" s="17">
        <v>45002</v>
      </c>
      <c r="B1372" t="s">
        <v>1116</v>
      </c>
      <c r="D1372" t="s">
        <v>1118</v>
      </c>
      <c r="E1372" t="s">
        <v>1119</v>
      </c>
      <c r="F1372" t="s">
        <v>1120</v>
      </c>
    </row>
    <row r="1373" spans="1:6">
      <c r="A1373" s="17">
        <v>45002</v>
      </c>
      <c r="B1373" t="s">
        <v>5331</v>
      </c>
      <c r="C1373" t="s">
        <v>5332</v>
      </c>
      <c r="D1373" t="s">
        <v>5333</v>
      </c>
      <c r="E1373" t="s">
        <v>2477</v>
      </c>
      <c r="F1373" t="s">
        <v>5334</v>
      </c>
    </row>
    <row r="1374" spans="1:6">
      <c r="A1374" s="17">
        <v>45002</v>
      </c>
      <c r="B1374" t="s">
        <v>5288</v>
      </c>
    </row>
    <row r="1375" spans="1:6">
      <c r="A1375" s="17">
        <v>45002</v>
      </c>
      <c r="B1375" t="s">
        <v>5335</v>
      </c>
      <c r="C1375" t="s">
        <v>5336</v>
      </c>
      <c r="D1375" t="s">
        <v>5337</v>
      </c>
      <c r="E1375" t="s">
        <v>3387</v>
      </c>
      <c r="F1375" t="s">
        <v>5338</v>
      </c>
    </row>
    <row r="1376" spans="1:6">
      <c r="A1376" s="17">
        <v>45002</v>
      </c>
      <c r="B1376" t="s">
        <v>5271</v>
      </c>
    </row>
    <row r="1377" spans="1:6">
      <c r="A1377" s="17">
        <v>45002</v>
      </c>
      <c r="B1377" t="s">
        <v>5339</v>
      </c>
      <c r="C1377" t="s">
        <v>5340</v>
      </c>
      <c r="D1377" t="s">
        <v>5341</v>
      </c>
      <c r="E1377" t="s">
        <v>5342</v>
      </c>
      <c r="F1377" t="s">
        <v>5343</v>
      </c>
    </row>
    <row r="1378" spans="1:6">
      <c r="A1378" s="17">
        <v>45002</v>
      </c>
      <c r="B1378" t="s">
        <v>5271</v>
      </c>
    </row>
    <row r="1379" spans="1:6">
      <c r="A1379" s="17">
        <v>45002</v>
      </c>
      <c r="B1379" t="s">
        <v>5344</v>
      </c>
      <c r="C1379" t="s">
        <v>5345</v>
      </c>
      <c r="D1379" t="s">
        <v>5346</v>
      </c>
      <c r="E1379" t="s">
        <v>5347</v>
      </c>
      <c r="F1379" t="s">
        <v>5348</v>
      </c>
    </row>
    <row r="1380" spans="1:6">
      <c r="A1380" s="17">
        <v>45002</v>
      </c>
      <c r="B1380" t="s">
        <v>5261</v>
      </c>
    </row>
    <row r="1381" spans="1:6">
      <c r="A1381" s="17">
        <v>45002</v>
      </c>
      <c r="B1381" t="s">
        <v>5349</v>
      </c>
      <c r="C1381" t="s">
        <v>5350</v>
      </c>
      <c r="D1381" t="s">
        <v>5351</v>
      </c>
      <c r="E1381" t="s">
        <v>5352</v>
      </c>
      <c r="F1381" t="s">
        <v>5353</v>
      </c>
    </row>
    <row r="1382" spans="1:6">
      <c r="A1382" s="17">
        <v>45002</v>
      </c>
      <c r="B1382" t="s">
        <v>5266</v>
      </c>
    </row>
    <row r="1383" spans="1:6">
      <c r="A1383" s="17">
        <v>45002</v>
      </c>
      <c r="B1383" t="s">
        <v>5354</v>
      </c>
      <c r="C1383" t="s">
        <v>5355</v>
      </c>
      <c r="D1383" t="s">
        <v>5356</v>
      </c>
      <c r="E1383" t="s">
        <v>5357</v>
      </c>
      <c r="F1383" t="s">
        <v>5358</v>
      </c>
    </row>
    <row r="1384" spans="1:6">
      <c r="A1384" s="17">
        <v>45002</v>
      </c>
      <c r="B1384" t="s">
        <v>5288</v>
      </c>
    </row>
    <row r="1385" spans="1:6">
      <c r="A1385" s="17">
        <v>45002</v>
      </c>
      <c r="B1385" t="s">
        <v>5359</v>
      </c>
      <c r="C1385" t="s">
        <v>5360</v>
      </c>
      <c r="D1385" t="s">
        <v>5361</v>
      </c>
      <c r="E1385" t="s">
        <v>5362</v>
      </c>
      <c r="F1385" t="s">
        <v>5363</v>
      </c>
    </row>
    <row r="1386" spans="1:6">
      <c r="A1386" s="17">
        <v>45002</v>
      </c>
      <c r="B1386" t="s">
        <v>5266</v>
      </c>
    </row>
    <row r="1387" spans="1:6">
      <c r="A1387" s="17">
        <v>45002</v>
      </c>
      <c r="B1387" t="s">
        <v>5364</v>
      </c>
      <c r="C1387" t="s">
        <v>5365</v>
      </c>
      <c r="D1387" t="s">
        <v>5366</v>
      </c>
      <c r="E1387" t="s">
        <v>5367</v>
      </c>
      <c r="F1387" t="s">
        <v>5368</v>
      </c>
    </row>
    <row r="1388" spans="1:6">
      <c r="A1388" s="17">
        <v>45002</v>
      </c>
      <c r="B1388" t="s">
        <v>5271</v>
      </c>
    </row>
    <row r="1389" spans="1:6">
      <c r="A1389" s="17">
        <v>45002</v>
      </c>
      <c r="B1389" t="s">
        <v>5369</v>
      </c>
      <c r="C1389" t="s">
        <v>5370</v>
      </c>
      <c r="D1389" t="s">
        <v>5371</v>
      </c>
      <c r="E1389" t="s">
        <v>5056</v>
      </c>
      <c r="F1389" t="s">
        <v>5372</v>
      </c>
    </row>
    <row r="1390" spans="1:6">
      <c r="A1390" s="17">
        <v>45002</v>
      </c>
      <c r="B1390" t="s">
        <v>5266</v>
      </c>
    </row>
    <row r="1391" spans="1:6">
      <c r="A1391" s="17">
        <v>45002</v>
      </c>
      <c r="B1391" t="s">
        <v>5373</v>
      </c>
      <c r="C1391" t="s">
        <v>5374</v>
      </c>
      <c r="D1391" t="s">
        <v>5375</v>
      </c>
      <c r="E1391" t="s">
        <v>5376</v>
      </c>
      <c r="F1391" t="s">
        <v>5377</v>
      </c>
    </row>
    <row r="1392" spans="1:6">
      <c r="A1392" s="17">
        <v>45002</v>
      </c>
      <c r="B1392" t="s">
        <v>5288</v>
      </c>
    </row>
    <row r="1393" spans="1:6">
      <c r="A1393" s="17">
        <v>45002</v>
      </c>
      <c r="B1393" t="s">
        <v>5378</v>
      </c>
      <c r="C1393" t="s">
        <v>5379</v>
      </c>
      <c r="D1393" t="s">
        <v>5380</v>
      </c>
      <c r="E1393" t="s">
        <v>5381</v>
      </c>
      <c r="F1393" t="s">
        <v>5382</v>
      </c>
    </row>
    <row r="1394" spans="1:6">
      <c r="A1394" s="17">
        <v>45002</v>
      </c>
      <c r="B1394" t="s">
        <v>5288</v>
      </c>
    </row>
    <row r="1395" spans="1:6">
      <c r="A1395" s="17">
        <v>45002</v>
      </c>
      <c r="B1395" t="s">
        <v>5383</v>
      </c>
      <c r="C1395" t="s">
        <v>5384</v>
      </c>
      <c r="D1395" t="s">
        <v>5385</v>
      </c>
      <c r="E1395" t="s">
        <v>5386</v>
      </c>
      <c r="F1395" t="s">
        <v>5387</v>
      </c>
    </row>
    <row r="1396" spans="1:6">
      <c r="A1396" s="17">
        <v>45002</v>
      </c>
      <c r="B1396" t="s">
        <v>5261</v>
      </c>
    </row>
    <row r="1397" spans="1:6">
      <c r="A1397" s="17">
        <v>45002</v>
      </c>
      <c r="B1397" t="s">
        <v>5229</v>
      </c>
      <c r="C1397" t="s">
        <v>5388</v>
      </c>
      <c r="D1397" t="s">
        <v>5389</v>
      </c>
      <c r="E1397" t="s">
        <v>5390</v>
      </c>
      <c r="F1397" t="s">
        <v>5391</v>
      </c>
    </row>
    <row r="1398" spans="1:6">
      <c r="A1398" s="17">
        <v>45002</v>
      </c>
      <c r="B1398" t="s">
        <v>5288</v>
      </c>
    </row>
    <row r="1399" spans="1:6">
      <c r="A1399" s="17">
        <v>45002</v>
      </c>
      <c r="B1399" t="s">
        <v>5392</v>
      </c>
      <c r="C1399" t="s">
        <v>5393</v>
      </c>
      <c r="D1399" t="s">
        <v>5394</v>
      </c>
      <c r="E1399" t="s">
        <v>5063</v>
      </c>
      <c r="F1399" t="s">
        <v>5395</v>
      </c>
    </row>
    <row r="1400" spans="1:6">
      <c r="A1400" s="17">
        <v>45002</v>
      </c>
      <c r="B1400" t="s">
        <v>5288</v>
      </c>
    </row>
    <row r="1401" spans="1:6">
      <c r="A1401" s="17">
        <v>45002</v>
      </c>
      <c r="B1401" t="s">
        <v>5396</v>
      </c>
      <c r="C1401" t="s">
        <v>5397</v>
      </c>
      <c r="D1401" t="s">
        <v>5398</v>
      </c>
      <c r="E1401" t="s">
        <v>5399</v>
      </c>
      <c r="F1401" t="s">
        <v>5400</v>
      </c>
    </row>
    <row r="1402" spans="1:6">
      <c r="A1402" s="17">
        <v>45002</v>
      </c>
      <c r="B1402" t="s">
        <v>5271</v>
      </c>
    </row>
    <row r="1403" spans="1:6">
      <c r="A1403" s="17">
        <v>45002</v>
      </c>
      <c r="B1403" t="s">
        <v>5200</v>
      </c>
      <c r="C1403" t="s">
        <v>5401</v>
      </c>
      <c r="D1403" t="s">
        <v>5402</v>
      </c>
      <c r="E1403" t="s">
        <v>5403</v>
      </c>
      <c r="F1403" t="s">
        <v>5404</v>
      </c>
    </row>
    <row r="1404" spans="1:6">
      <c r="A1404" s="17">
        <v>45002</v>
      </c>
      <c r="B1404" t="s">
        <v>5266</v>
      </c>
    </row>
    <row r="1405" spans="1:6">
      <c r="A1405" s="17">
        <v>45003</v>
      </c>
      <c r="B1405" t="s">
        <v>1116</v>
      </c>
      <c r="D1405" t="s">
        <v>1118</v>
      </c>
      <c r="E1405" t="s">
        <v>1119</v>
      </c>
      <c r="F1405" t="s">
        <v>1120</v>
      </c>
    </row>
    <row r="1406" spans="1:6">
      <c r="A1406" s="17">
        <v>45003</v>
      </c>
      <c r="B1406" t="s">
        <v>5289</v>
      </c>
      <c r="C1406" t="s">
        <v>5300</v>
      </c>
      <c r="D1406" t="s">
        <v>5405</v>
      </c>
      <c r="E1406" t="s">
        <v>5406</v>
      </c>
      <c r="F1406" t="s">
        <v>5407</v>
      </c>
    </row>
    <row r="1407" spans="1:6">
      <c r="A1407" s="17">
        <v>45003</v>
      </c>
      <c r="B1407" t="s">
        <v>5408</v>
      </c>
    </row>
    <row r="1408" spans="1:6">
      <c r="A1408" s="17">
        <v>45003</v>
      </c>
      <c r="B1408" t="s">
        <v>5409</v>
      </c>
      <c r="C1408" t="s">
        <v>5305</v>
      </c>
      <c r="D1408" t="s">
        <v>5410</v>
      </c>
      <c r="E1408" t="s">
        <v>5411</v>
      </c>
      <c r="F1408" t="s">
        <v>5412</v>
      </c>
    </row>
    <row r="1409" spans="1:6">
      <c r="A1409" s="17">
        <v>45003</v>
      </c>
      <c r="B1409" t="s">
        <v>5413</v>
      </c>
    </row>
    <row r="1410" spans="1:6">
      <c r="A1410" s="17">
        <v>45003</v>
      </c>
      <c r="B1410" t="s">
        <v>5414</v>
      </c>
      <c r="C1410" t="s">
        <v>5268</v>
      </c>
      <c r="D1410" t="s">
        <v>5415</v>
      </c>
      <c r="E1410" t="s">
        <v>5416</v>
      </c>
      <c r="F1410" t="s">
        <v>5270</v>
      </c>
    </row>
    <row r="1411" spans="1:6">
      <c r="A1411" s="17">
        <v>45003</v>
      </c>
      <c r="B1411" t="s">
        <v>5417</v>
      </c>
    </row>
    <row r="1412" spans="1:6">
      <c r="A1412" s="17">
        <v>45003</v>
      </c>
      <c r="B1412" t="s">
        <v>5279</v>
      </c>
      <c r="C1412" t="s">
        <v>5309</v>
      </c>
      <c r="D1412" t="s">
        <v>5418</v>
      </c>
      <c r="E1412" t="s">
        <v>5419</v>
      </c>
      <c r="F1412" t="s">
        <v>5420</v>
      </c>
    </row>
    <row r="1413" spans="1:6">
      <c r="A1413" s="17">
        <v>45003</v>
      </c>
      <c r="B1413" t="s">
        <v>5408</v>
      </c>
    </row>
    <row r="1414" spans="1:6">
      <c r="A1414" s="17">
        <v>45003</v>
      </c>
      <c r="B1414" t="s">
        <v>5321</v>
      </c>
      <c r="C1414" t="s">
        <v>2247</v>
      </c>
      <c r="D1414" t="s">
        <v>5421</v>
      </c>
      <c r="E1414" t="s">
        <v>5422</v>
      </c>
      <c r="F1414" t="s">
        <v>5423</v>
      </c>
    </row>
    <row r="1415" spans="1:6">
      <c r="A1415" s="17">
        <v>45003</v>
      </c>
      <c r="B1415" t="s">
        <v>5424</v>
      </c>
    </row>
    <row r="1416" spans="1:6">
      <c r="A1416" s="17">
        <v>45003</v>
      </c>
      <c r="B1416" t="s">
        <v>5294</v>
      </c>
      <c r="C1416" t="s">
        <v>5273</v>
      </c>
      <c r="D1416" t="s">
        <v>5425</v>
      </c>
      <c r="E1416" t="s">
        <v>5426</v>
      </c>
      <c r="F1416" t="s">
        <v>1459</v>
      </c>
    </row>
    <row r="1417" spans="1:6">
      <c r="A1417" s="17">
        <v>45003</v>
      </c>
      <c r="B1417" t="s">
        <v>5424</v>
      </c>
    </row>
    <row r="1418" spans="1:6">
      <c r="A1418" s="17">
        <v>45003</v>
      </c>
      <c r="B1418" t="s">
        <v>5427</v>
      </c>
      <c r="C1418" t="s">
        <v>4850</v>
      </c>
      <c r="D1418" t="s">
        <v>5428</v>
      </c>
      <c r="E1418" t="s">
        <v>5429</v>
      </c>
      <c r="F1418" t="s">
        <v>5430</v>
      </c>
    </row>
    <row r="1419" spans="1:6">
      <c r="A1419" s="17">
        <v>45003</v>
      </c>
      <c r="B1419" t="s">
        <v>5417</v>
      </c>
    </row>
    <row r="1420" spans="1:6">
      <c r="A1420" s="17">
        <v>45003</v>
      </c>
      <c r="B1420" t="s">
        <v>5431</v>
      </c>
      <c r="C1420" t="s">
        <v>2719</v>
      </c>
      <c r="D1420" t="s">
        <v>5432</v>
      </c>
      <c r="E1420" t="s">
        <v>5433</v>
      </c>
      <c r="F1420" t="s">
        <v>5434</v>
      </c>
    </row>
    <row r="1421" spans="1:6">
      <c r="A1421" s="17">
        <v>45003</v>
      </c>
      <c r="B1421" t="s">
        <v>5408</v>
      </c>
    </row>
    <row r="1422" spans="1:6">
      <c r="A1422" s="17">
        <v>45003</v>
      </c>
      <c r="B1422" t="s">
        <v>234</v>
      </c>
      <c r="C1422" t="s">
        <v>1815</v>
      </c>
      <c r="D1422" t="s">
        <v>5435</v>
      </c>
      <c r="E1422" t="s">
        <v>5436</v>
      </c>
      <c r="F1422" t="s">
        <v>5437</v>
      </c>
    </row>
    <row r="1423" spans="1:6">
      <c r="A1423" s="17">
        <v>45003</v>
      </c>
      <c r="B1423" t="s">
        <v>5438</v>
      </c>
    </row>
    <row r="1424" spans="1:6">
      <c r="A1424" s="17">
        <v>45003</v>
      </c>
      <c r="B1424" t="s">
        <v>228</v>
      </c>
      <c r="C1424" t="s">
        <v>1652</v>
      </c>
      <c r="D1424" t="s">
        <v>5439</v>
      </c>
      <c r="E1424" t="s">
        <v>2284</v>
      </c>
      <c r="F1424" t="s">
        <v>5440</v>
      </c>
    </row>
    <row r="1425" spans="1:6">
      <c r="A1425" s="17">
        <v>45003</v>
      </c>
      <c r="B1425" t="s">
        <v>5438</v>
      </c>
    </row>
    <row r="1426" spans="1:6">
      <c r="A1426" s="17">
        <v>45003</v>
      </c>
      <c r="B1426" t="s">
        <v>129</v>
      </c>
      <c r="C1426" t="s">
        <v>1613</v>
      </c>
      <c r="D1426" t="s">
        <v>5441</v>
      </c>
      <c r="E1426" t="s">
        <v>5442</v>
      </c>
      <c r="F1426" t="s">
        <v>5443</v>
      </c>
    </row>
    <row r="1427" spans="1:6">
      <c r="A1427" s="17">
        <v>45003</v>
      </c>
      <c r="B1427" t="s">
        <v>5444</v>
      </c>
    </row>
    <row r="1428" spans="1:6">
      <c r="A1428" s="17">
        <v>45003</v>
      </c>
      <c r="B1428" t="s">
        <v>137</v>
      </c>
      <c r="C1428" t="s">
        <v>2017</v>
      </c>
      <c r="D1428" t="s">
        <v>5445</v>
      </c>
      <c r="E1428" t="s">
        <v>5446</v>
      </c>
      <c r="F1428" t="s">
        <v>5447</v>
      </c>
    </row>
    <row r="1429" spans="1:6">
      <c r="A1429" s="17">
        <v>45003</v>
      </c>
      <c r="B1429" t="s">
        <v>5444</v>
      </c>
    </row>
    <row r="1430" spans="1:6">
      <c r="A1430" s="17">
        <v>45003</v>
      </c>
      <c r="B1430" t="s">
        <v>294</v>
      </c>
      <c r="C1430" t="s">
        <v>2187</v>
      </c>
      <c r="D1430" t="s">
        <v>5448</v>
      </c>
      <c r="E1430" t="s">
        <v>5449</v>
      </c>
      <c r="F1430" t="s">
        <v>5450</v>
      </c>
    </row>
    <row r="1431" spans="1:6">
      <c r="A1431" s="17">
        <v>45003</v>
      </c>
      <c r="B1431" t="s">
        <v>5444</v>
      </c>
    </row>
    <row r="1432" spans="1:6">
      <c r="A1432" s="17">
        <v>45003</v>
      </c>
      <c r="B1432" t="s">
        <v>159</v>
      </c>
      <c r="C1432" t="s">
        <v>1725</v>
      </c>
      <c r="D1432" t="s">
        <v>5451</v>
      </c>
      <c r="E1432" t="s">
        <v>5452</v>
      </c>
      <c r="F1432" t="s">
        <v>4378</v>
      </c>
    </row>
    <row r="1433" spans="1:6">
      <c r="A1433" s="17">
        <v>45003</v>
      </c>
      <c r="B1433" t="s">
        <v>5444</v>
      </c>
    </row>
    <row r="1434" spans="1:6">
      <c r="A1434" s="17">
        <v>45004</v>
      </c>
      <c r="B1434" t="s">
        <v>1116</v>
      </c>
      <c r="D1434" t="s">
        <v>1118</v>
      </c>
      <c r="E1434" t="s">
        <v>1119</v>
      </c>
      <c r="F1434" t="s">
        <v>1120</v>
      </c>
    </row>
    <row r="1435" spans="1:6">
      <c r="A1435" s="17">
        <v>45004</v>
      </c>
      <c r="B1435" t="s">
        <v>5453</v>
      </c>
      <c r="C1435" t="s">
        <v>5332</v>
      </c>
      <c r="D1435" t="s">
        <v>5454</v>
      </c>
      <c r="E1435" t="s">
        <v>2495</v>
      </c>
      <c r="F1435" t="s">
        <v>5455</v>
      </c>
    </row>
    <row r="1436" spans="1:6">
      <c r="A1436" s="17">
        <v>45004</v>
      </c>
      <c r="B1436" t="s">
        <v>5413</v>
      </c>
    </row>
    <row r="1437" spans="1:6">
      <c r="A1437" s="17">
        <v>45004</v>
      </c>
      <c r="B1437" t="s">
        <v>5456</v>
      </c>
      <c r="C1437" t="s">
        <v>5336</v>
      </c>
      <c r="D1437" t="s">
        <v>5457</v>
      </c>
      <c r="E1437" t="s">
        <v>5458</v>
      </c>
      <c r="F1437" t="s">
        <v>1536</v>
      </c>
    </row>
    <row r="1438" spans="1:6">
      <c r="A1438" s="17">
        <v>45004</v>
      </c>
      <c r="B1438" t="s">
        <v>5417</v>
      </c>
    </row>
    <row r="1439" spans="1:6">
      <c r="A1439" s="17">
        <v>45004</v>
      </c>
      <c r="B1439" t="s">
        <v>5459</v>
      </c>
      <c r="C1439" t="s">
        <v>5340</v>
      </c>
      <c r="D1439" t="s">
        <v>5460</v>
      </c>
      <c r="E1439" t="s">
        <v>5461</v>
      </c>
      <c r="F1439" t="s">
        <v>5462</v>
      </c>
    </row>
    <row r="1440" spans="1:6">
      <c r="A1440" s="17">
        <v>45004</v>
      </c>
      <c r="B1440" t="s">
        <v>5417</v>
      </c>
    </row>
    <row r="1441" spans="1:6">
      <c r="A1441" s="17">
        <v>45004</v>
      </c>
      <c r="B1441" t="s">
        <v>5463</v>
      </c>
      <c r="C1441" t="s">
        <v>5345</v>
      </c>
      <c r="D1441" t="s">
        <v>5464</v>
      </c>
      <c r="E1441" t="s">
        <v>5465</v>
      </c>
      <c r="F1441" t="s">
        <v>5466</v>
      </c>
    </row>
    <row r="1442" spans="1:6">
      <c r="A1442" s="17">
        <v>45004</v>
      </c>
      <c r="B1442" t="s">
        <v>5408</v>
      </c>
    </row>
    <row r="1443" spans="1:6">
      <c r="A1443" s="17">
        <v>45004</v>
      </c>
      <c r="B1443" t="s">
        <v>5200</v>
      </c>
      <c r="C1443" t="s">
        <v>5350</v>
      </c>
      <c r="D1443" t="s">
        <v>5467</v>
      </c>
      <c r="E1443" t="s">
        <v>2763</v>
      </c>
      <c r="F1443" t="s">
        <v>5468</v>
      </c>
    </row>
    <row r="1444" spans="1:6">
      <c r="A1444" s="17">
        <v>45004</v>
      </c>
      <c r="B1444" t="s">
        <v>5424</v>
      </c>
    </row>
    <row r="1445" spans="1:6">
      <c r="A1445" s="17">
        <v>45004</v>
      </c>
      <c r="B1445" t="s">
        <v>5469</v>
      </c>
      <c r="C1445" t="s">
        <v>5355</v>
      </c>
      <c r="D1445" t="s">
        <v>5470</v>
      </c>
      <c r="E1445" t="s">
        <v>5471</v>
      </c>
      <c r="F1445" t="s">
        <v>2327</v>
      </c>
    </row>
    <row r="1446" spans="1:6">
      <c r="A1446" s="17">
        <v>45004</v>
      </c>
      <c r="B1446" t="s">
        <v>5413</v>
      </c>
    </row>
    <row r="1447" spans="1:6">
      <c r="A1447" s="17">
        <v>45004</v>
      </c>
      <c r="B1447" t="s">
        <v>5472</v>
      </c>
      <c r="C1447" t="s">
        <v>5370</v>
      </c>
      <c r="D1447" t="s">
        <v>5473</v>
      </c>
      <c r="E1447" t="s">
        <v>2760</v>
      </c>
      <c r="F1447" t="s">
        <v>5474</v>
      </c>
    </row>
    <row r="1448" spans="1:6">
      <c r="A1448" s="17">
        <v>45004</v>
      </c>
      <c r="B1448" t="s">
        <v>5424</v>
      </c>
    </row>
    <row r="1449" spans="1:6">
      <c r="A1449" s="17">
        <v>45004</v>
      </c>
      <c r="B1449" t="s">
        <v>5229</v>
      </c>
      <c r="C1449" t="s">
        <v>5475</v>
      </c>
      <c r="D1449" t="s">
        <v>5476</v>
      </c>
      <c r="E1449" t="s">
        <v>5477</v>
      </c>
      <c r="F1449" t="s">
        <v>2956</v>
      </c>
    </row>
    <row r="1450" spans="1:6">
      <c r="A1450" s="17">
        <v>45004</v>
      </c>
      <c r="B1450" t="s">
        <v>5413</v>
      </c>
    </row>
    <row r="1451" spans="1:6">
      <c r="A1451" s="17">
        <v>45004</v>
      </c>
      <c r="B1451" t="s">
        <v>366</v>
      </c>
      <c r="C1451" t="s">
        <v>2448</v>
      </c>
      <c r="D1451" t="s">
        <v>5478</v>
      </c>
      <c r="E1451" t="s">
        <v>5479</v>
      </c>
      <c r="F1451" t="s">
        <v>5480</v>
      </c>
    </row>
    <row r="1452" spans="1:6">
      <c r="A1452" s="17">
        <v>45004</v>
      </c>
      <c r="B1452" t="s">
        <v>5438</v>
      </c>
    </row>
    <row r="1453" spans="1:6">
      <c r="A1453" s="17">
        <v>45004</v>
      </c>
      <c r="B1453" t="s">
        <v>83</v>
      </c>
      <c r="C1453" t="s">
        <v>1289</v>
      </c>
      <c r="D1453" t="s">
        <v>5481</v>
      </c>
      <c r="E1453" t="s">
        <v>5482</v>
      </c>
      <c r="F1453" t="s">
        <v>5483</v>
      </c>
    </row>
    <row r="1454" spans="1:6">
      <c r="A1454" s="17">
        <v>45004</v>
      </c>
      <c r="B1454" t="s">
        <v>5438</v>
      </c>
    </row>
    <row r="1455" spans="1:6">
      <c r="A1455" s="17">
        <v>45004</v>
      </c>
      <c r="B1455" t="s">
        <v>97</v>
      </c>
      <c r="C1455" t="s">
        <v>2137</v>
      </c>
      <c r="D1455" t="s">
        <v>5484</v>
      </c>
      <c r="E1455" t="s">
        <v>5485</v>
      </c>
      <c r="F1455" t="s">
        <v>5486</v>
      </c>
    </row>
    <row r="1456" spans="1:6">
      <c r="A1456" s="17">
        <v>45004</v>
      </c>
      <c r="B1456" t="s">
        <v>5438</v>
      </c>
    </row>
    <row r="1457" spans="1:6">
      <c r="A1457" s="17">
        <v>45004</v>
      </c>
      <c r="B1457" t="s">
        <v>118</v>
      </c>
      <c r="C1457" t="s">
        <v>3895</v>
      </c>
      <c r="D1457" t="s">
        <v>5487</v>
      </c>
      <c r="E1457" t="s">
        <v>5488</v>
      </c>
      <c r="F1457" t="s">
        <v>5489</v>
      </c>
    </row>
    <row r="1458" spans="1:6">
      <c r="A1458" s="17">
        <v>45004</v>
      </c>
      <c r="B1458" t="s">
        <v>5438</v>
      </c>
    </row>
    <row r="1459" spans="1:6">
      <c r="A1459" s="17">
        <v>45004</v>
      </c>
      <c r="B1459" t="s">
        <v>300</v>
      </c>
      <c r="C1459" t="s">
        <v>3584</v>
      </c>
      <c r="D1459" t="s">
        <v>5490</v>
      </c>
      <c r="E1459" t="s">
        <v>5491</v>
      </c>
      <c r="F1459" t="s">
        <v>5492</v>
      </c>
    </row>
    <row r="1460" spans="1:6">
      <c r="A1460" s="17">
        <v>45004</v>
      </c>
      <c r="B1460" t="s">
        <v>5438</v>
      </c>
    </row>
    <row r="1461" spans="1:6">
      <c r="A1461" s="17">
        <v>45004</v>
      </c>
      <c r="B1461" t="s">
        <v>182</v>
      </c>
      <c r="C1461" t="s">
        <v>1366</v>
      </c>
      <c r="D1461" t="s">
        <v>5493</v>
      </c>
      <c r="E1461" t="s">
        <v>5494</v>
      </c>
      <c r="F1461" t="s">
        <v>5495</v>
      </c>
    </row>
    <row r="1462" spans="1:6">
      <c r="A1462" s="17">
        <v>45004</v>
      </c>
      <c r="B1462" t="s">
        <v>5438</v>
      </c>
    </row>
    <row r="1463" spans="1:6">
      <c r="A1463" s="17">
        <v>45004</v>
      </c>
      <c r="B1463" t="s">
        <v>172</v>
      </c>
      <c r="C1463" t="s">
        <v>1180</v>
      </c>
      <c r="D1463" t="s">
        <v>5496</v>
      </c>
      <c r="E1463" t="s">
        <v>5497</v>
      </c>
      <c r="F1463" t="s">
        <v>5498</v>
      </c>
    </row>
    <row r="1464" spans="1:6">
      <c r="A1464" s="17">
        <v>45004</v>
      </c>
      <c r="B1464" t="s">
        <v>5444</v>
      </c>
    </row>
    <row r="1465" spans="1:6">
      <c r="A1465" s="17">
        <v>45004</v>
      </c>
      <c r="B1465" t="s">
        <v>322</v>
      </c>
      <c r="C1465" t="s">
        <v>3117</v>
      </c>
      <c r="D1465" t="s">
        <v>5499</v>
      </c>
      <c r="E1465" t="s">
        <v>5500</v>
      </c>
      <c r="F1465" t="s">
        <v>5501</v>
      </c>
    </row>
    <row r="1466" spans="1:6">
      <c r="A1466" s="17">
        <v>45004</v>
      </c>
      <c r="B1466" t="s">
        <v>5444</v>
      </c>
    </row>
    <row r="1467" spans="1:6">
      <c r="A1467" s="17">
        <v>45004</v>
      </c>
      <c r="B1467" t="s">
        <v>211</v>
      </c>
      <c r="C1467" t="s">
        <v>1617</v>
      </c>
      <c r="D1467" t="s">
        <v>5502</v>
      </c>
      <c r="E1467" t="s">
        <v>5503</v>
      </c>
      <c r="F1467" t="s">
        <v>5504</v>
      </c>
    </row>
    <row r="1468" spans="1:6">
      <c r="A1468" s="17">
        <v>45004</v>
      </c>
      <c r="B1468" t="s">
        <v>5444</v>
      </c>
    </row>
    <row r="1469" spans="1:6">
      <c r="A1469" s="17">
        <v>45004</v>
      </c>
      <c r="B1469" t="s">
        <v>365</v>
      </c>
      <c r="C1469" t="s">
        <v>1925</v>
      </c>
      <c r="D1469" t="s">
        <v>5505</v>
      </c>
      <c r="E1469" t="s">
        <v>5506</v>
      </c>
      <c r="F1469" t="s">
        <v>5507</v>
      </c>
    </row>
    <row r="1470" spans="1:6">
      <c r="A1470" s="17">
        <v>45004</v>
      </c>
      <c r="B1470" t="s">
        <v>5444</v>
      </c>
    </row>
    <row r="1471" spans="1:6">
      <c r="A1471" s="17">
        <v>45008</v>
      </c>
      <c r="B1471" t="s">
        <v>1116</v>
      </c>
      <c r="D1471" t="s">
        <v>1118</v>
      </c>
      <c r="E1471" t="s">
        <v>1119</v>
      </c>
      <c r="F1471" t="s">
        <v>1120</v>
      </c>
    </row>
    <row r="1472" spans="1:6">
      <c r="A1472" s="17">
        <v>45008</v>
      </c>
      <c r="B1472" t="s">
        <v>5508</v>
      </c>
      <c r="C1472" t="s">
        <v>4850</v>
      </c>
      <c r="D1472" t="s">
        <v>5509</v>
      </c>
      <c r="E1472" t="s">
        <v>5510</v>
      </c>
      <c r="F1472" t="s">
        <v>5511</v>
      </c>
    </row>
    <row r="1473" spans="1:6">
      <c r="A1473" s="17">
        <v>45008</v>
      </c>
      <c r="B1473" t="s">
        <v>5512</v>
      </c>
    </row>
    <row r="1474" spans="1:6">
      <c r="A1474" s="17">
        <v>45008</v>
      </c>
      <c r="B1474" t="s">
        <v>5414</v>
      </c>
      <c r="C1474" t="s">
        <v>5340</v>
      </c>
      <c r="D1474" t="s">
        <v>5513</v>
      </c>
      <c r="E1474" t="s">
        <v>4303</v>
      </c>
      <c r="F1474" t="s">
        <v>5514</v>
      </c>
    </row>
    <row r="1475" spans="1:6">
      <c r="A1475" s="17">
        <v>45008</v>
      </c>
      <c r="B1475" t="s">
        <v>5512</v>
      </c>
    </row>
    <row r="1476" spans="1:6">
      <c r="A1476" s="17">
        <v>45008</v>
      </c>
      <c r="B1476" t="s">
        <v>5453</v>
      </c>
      <c r="C1476" t="s">
        <v>5355</v>
      </c>
      <c r="D1476" t="s">
        <v>5515</v>
      </c>
      <c r="E1476" t="s">
        <v>5516</v>
      </c>
      <c r="F1476" t="s">
        <v>5517</v>
      </c>
    </row>
    <row r="1477" spans="1:6">
      <c r="A1477" s="17">
        <v>45008</v>
      </c>
      <c r="B1477" t="s">
        <v>5518</v>
      </c>
    </row>
    <row r="1478" spans="1:6">
      <c r="A1478" s="17">
        <v>45008</v>
      </c>
      <c r="B1478" t="s">
        <v>5373</v>
      </c>
      <c r="C1478" t="s">
        <v>5305</v>
      </c>
      <c r="D1478" t="s">
        <v>5519</v>
      </c>
      <c r="E1478" t="s">
        <v>5520</v>
      </c>
      <c r="F1478" t="s">
        <v>5521</v>
      </c>
    </row>
    <row r="1479" spans="1:6">
      <c r="A1479" s="17">
        <v>45008</v>
      </c>
      <c r="B1479" t="s">
        <v>5518</v>
      </c>
    </row>
    <row r="1480" spans="1:6">
      <c r="A1480" s="17">
        <v>45009</v>
      </c>
      <c r="B1480" t="s">
        <v>1116</v>
      </c>
      <c r="D1480" t="s">
        <v>1118</v>
      </c>
      <c r="E1480" t="s">
        <v>1119</v>
      </c>
      <c r="F1480" t="s">
        <v>1120</v>
      </c>
    </row>
    <row r="1481" spans="1:6">
      <c r="A1481" s="17">
        <v>45009</v>
      </c>
      <c r="B1481" t="s">
        <v>5522</v>
      </c>
      <c r="C1481" t="s">
        <v>2719</v>
      </c>
      <c r="D1481" t="s">
        <v>5523</v>
      </c>
      <c r="E1481" t="s">
        <v>5524</v>
      </c>
      <c r="F1481" t="s">
        <v>5525</v>
      </c>
    </row>
    <row r="1482" spans="1:6">
      <c r="A1482" s="17">
        <v>45009</v>
      </c>
      <c r="B1482" t="s">
        <v>5526</v>
      </c>
    </row>
    <row r="1483" spans="1:6">
      <c r="A1483" s="17">
        <v>45009</v>
      </c>
      <c r="B1483" t="s">
        <v>7811</v>
      </c>
      <c r="C1483" t="s">
        <v>2247</v>
      </c>
      <c r="D1483" t="s">
        <v>5527</v>
      </c>
      <c r="E1483" t="s">
        <v>5528</v>
      </c>
      <c r="F1483" t="s">
        <v>5264</v>
      </c>
    </row>
    <row r="1484" spans="1:6">
      <c r="A1484" s="17">
        <v>45009</v>
      </c>
      <c r="B1484" t="s">
        <v>5529</v>
      </c>
    </row>
    <row r="1485" spans="1:6">
      <c r="A1485" s="17">
        <v>45009</v>
      </c>
      <c r="B1485" t="s">
        <v>5530</v>
      </c>
      <c r="C1485" t="s">
        <v>5273</v>
      </c>
      <c r="D1485" t="s">
        <v>5531</v>
      </c>
      <c r="E1485" t="s">
        <v>5532</v>
      </c>
      <c r="F1485" t="s">
        <v>5533</v>
      </c>
    </row>
    <row r="1486" spans="1:6">
      <c r="A1486" s="17">
        <v>45009</v>
      </c>
      <c r="B1486" t="s">
        <v>5529</v>
      </c>
    </row>
    <row r="1487" spans="1:6">
      <c r="A1487" s="17">
        <v>45009</v>
      </c>
      <c r="B1487" t="s">
        <v>5279</v>
      </c>
      <c r="C1487" t="s">
        <v>5384</v>
      </c>
      <c r="D1487" t="s">
        <v>5534</v>
      </c>
      <c r="E1487" t="s">
        <v>5535</v>
      </c>
      <c r="F1487" t="s">
        <v>5536</v>
      </c>
    </row>
    <row r="1488" spans="1:6">
      <c r="A1488" s="17">
        <v>45009</v>
      </c>
      <c r="B1488" t="s">
        <v>5526</v>
      </c>
    </row>
    <row r="1489" spans="1:6">
      <c r="A1489" s="17">
        <v>45010</v>
      </c>
      <c r="B1489" t="s">
        <v>1116</v>
      </c>
      <c r="D1489" t="s">
        <v>1118</v>
      </c>
      <c r="E1489" t="s">
        <v>1119</v>
      </c>
      <c r="F1489" t="s">
        <v>1120</v>
      </c>
    </row>
    <row r="1490" spans="1:6">
      <c r="A1490" s="17">
        <v>45010</v>
      </c>
      <c r="B1490" t="s">
        <v>5537</v>
      </c>
    </row>
    <row r="1491" spans="1:6">
      <c r="A1491" s="17">
        <v>45010</v>
      </c>
      <c r="B1491" t="s">
        <v>5538</v>
      </c>
      <c r="C1491" t="s">
        <v>5539</v>
      </c>
      <c r="D1491" t="s">
        <v>5540</v>
      </c>
    </row>
    <row r="1492" spans="1:6">
      <c r="A1492" s="17">
        <v>45010</v>
      </c>
      <c r="B1492" t="s">
        <v>5373</v>
      </c>
      <c r="C1492" t="s">
        <v>5541</v>
      </c>
      <c r="D1492" t="s">
        <v>5542</v>
      </c>
    </row>
    <row r="1493" spans="1:6">
      <c r="A1493" s="17">
        <v>45011</v>
      </c>
      <c r="B1493" t="s">
        <v>7811</v>
      </c>
      <c r="C1493" t="s">
        <v>5543</v>
      </c>
      <c r="D1493" t="s">
        <v>5544</v>
      </c>
    </row>
    <row r="1494" spans="1:6">
      <c r="A1494" s="17">
        <v>45011</v>
      </c>
      <c r="B1494" t="s">
        <v>5463</v>
      </c>
      <c r="C1494" t="s">
        <v>5545</v>
      </c>
      <c r="D1494" t="s">
        <v>5546</v>
      </c>
    </row>
    <row r="1495" spans="1:6">
      <c r="A1495" s="17">
        <v>45017</v>
      </c>
      <c r="B1495" t="s">
        <v>1116</v>
      </c>
      <c r="D1495" t="s">
        <v>1118</v>
      </c>
      <c r="E1495" t="s">
        <v>1119</v>
      </c>
      <c r="F1495" t="s">
        <v>1120</v>
      </c>
    </row>
    <row r="1496" spans="1:6">
      <c r="A1496" s="17">
        <v>45017</v>
      </c>
      <c r="B1496" t="s">
        <v>5472</v>
      </c>
      <c r="C1496" t="s">
        <v>5340</v>
      </c>
      <c r="D1496" t="s">
        <v>7819</v>
      </c>
      <c r="E1496" t="s">
        <v>7820</v>
      </c>
      <c r="F1496" t="s">
        <v>7821</v>
      </c>
    </row>
    <row r="1497" spans="1:6">
      <c r="A1497" s="17">
        <v>45017</v>
      </c>
      <c r="B1497" t="s">
        <v>7818</v>
      </c>
    </row>
    <row r="1498" spans="1:6">
      <c r="A1498" s="17">
        <v>45017</v>
      </c>
      <c r="B1498" t="s">
        <v>5373</v>
      </c>
      <c r="C1498" t="s">
        <v>5300</v>
      </c>
      <c r="D1498" t="s">
        <v>7822</v>
      </c>
      <c r="E1498" t="s">
        <v>7823</v>
      </c>
      <c r="F1498" t="s">
        <v>3692</v>
      </c>
    </row>
    <row r="1499" spans="1:6">
      <c r="A1499" s="17">
        <v>45017</v>
      </c>
      <c r="B1499" t="s">
        <v>7818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729FC-A9D7-4982-AD30-529A6B5EE763}">
  <dimension ref="A1:Q2664"/>
  <sheetViews>
    <sheetView topLeftCell="A2635" workbookViewId="0">
      <selection sqref="A1:Q2664"/>
    </sheetView>
  </sheetViews>
  <sheetFormatPr defaultRowHeight="15"/>
  <cols>
    <col min="1" max="1" width="8.28515625" bestFit="1" customWidth="1"/>
    <col min="2" max="2" width="7.42578125" bestFit="1" customWidth="1"/>
    <col min="3" max="3" width="7" bestFit="1" customWidth="1"/>
    <col min="4" max="4" width="5.85546875" bestFit="1" customWidth="1"/>
    <col min="5" max="5" width="20.28515625" bestFit="1" customWidth="1"/>
    <col min="6" max="6" width="12.85546875" bestFit="1" customWidth="1"/>
    <col min="7" max="8" width="13.5703125" bestFit="1" customWidth="1"/>
    <col min="9" max="9" width="11.28515625" bestFit="1" customWidth="1"/>
    <col min="10" max="10" width="7.85546875" bestFit="1" customWidth="1"/>
    <col min="11" max="11" width="18.42578125" bestFit="1" customWidth="1"/>
    <col min="12" max="12" width="13.28515625" bestFit="1" customWidth="1"/>
    <col min="13" max="14" width="15.42578125" bestFit="1" customWidth="1"/>
    <col min="15" max="15" width="11.7109375" bestFit="1" customWidth="1"/>
    <col min="16" max="16" width="10.7109375" bestFit="1" customWidth="1"/>
    <col min="17" max="17" width="14.85546875" bestFit="1" customWidth="1"/>
  </cols>
  <sheetData>
    <row r="1" spans="1:17">
      <c r="A1" t="s">
        <v>444</v>
      </c>
      <c r="B1" t="s">
        <v>0</v>
      </c>
      <c r="C1" t="s">
        <v>445</v>
      </c>
      <c r="D1" t="s">
        <v>446</v>
      </c>
      <c r="E1" t="s">
        <v>1</v>
      </c>
      <c r="F1" t="s">
        <v>675</v>
      </c>
      <c r="G1" t="s">
        <v>5547</v>
      </c>
      <c r="H1" t="s">
        <v>5548</v>
      </c>
      <c r="I1" t="s">
        <v>676</v>
      </c>
      <c r="J1" t="s">
        <v>5549</v>
      </c>
      <c r="K1" t="s">
        <v>2</v>
      </c>
      <c r="L1" t="s">
        <v>447</v>
      </c>
      <c r="M1" t="s">
        <v>5550</v>
      </c>
      <c r="N1" t="s">
        <v>5551</v>
      </c>
      <c r="O1" t="s">
        <v>450</v>
      </c>
      <c r="P1" t="s">
        <v>673</v>
      </c>
      <c r="Q1" t="s">
        <v>13</v>
      </c>
    </row>
    <row r="2" spans="1:17">
      <c r="A2">
        <v>1</v>
      </c>
      <c r="B2">
        <v>1107</v>
      </c>
      <c r="C2">
        <v>601</v>
      </c>
      <c r="D2" t="s">
        <v>5552</v>
      </c>
      <c r="E2" t="s">
        <v>206</v>
      </c>
      <c r="F2">
        <v>78</v>
      </c>
      <c r="G2">
        <v>139.5</v>
      </c>
      <c r="H2">
        <v>140.5</v>
      </c>
      <c r="I2">
        <v>850</v>
      </c>
      <c r="J2">
        <v>602</v>
      </c>
      <c r="K2" t="s">
        <v>218</v>
      </c>
      <c r="L2">
        <v>88</v>
      </c>
      <c r="M2">
        <v>17.5</v>
      </c>
      <c r="N2">
        <v>15</v>
      </c>
      <c r="O2">
        <v>-1500</v>
      </c>
      <c r="P2" s="17">
        <f>DATE(IF(Hist_odds_1[[#This Row],[Index]]&lt;=1908,"2022","2023"),LEFT(Hist_odds_1[[#This Row],[Date]],2),RIGHT(Hist_odds_1[[#This Row],[Date]],2))</f>
        <v>44872</v>
      </c>
      <c r="Q2">
        <f>IF(Hist_odds_1[[#This Row],[Away ML]]&lt;Hist_odds_1[[#This Row],[Home ML]],-Hist_odds_1[[#This Row],[Total_Close]],Hist_odds_1[[#This Row],[Spread_Close]])</f>
        <v>15</v>
      </c>
    </row>
    <row r="3" spans="1:17">
      <c r="A3">
        <v>2</v>
      </c>
      <c r="B3">
        <v>1107</v>
      </c>
      <c r="C3">
        <v>603</v>
      </c>
      <c r="D3" t="s">
        <v>5552</v>
      </c>
      <c r="E3" t="s">
        <v>550</v>
      </c>
      <c r="F3">
        <v>68</v>
      </c>
      <c r="G3">
        <v>139.5</v>
      </c>
      <c r="H3">
        <v>137</v>
      </c>
      <c r="I3">
        <v>900</v>
      </c>
      <c r="J3">
        <v>604</v>
      </c>
      <c r="K3" t="s">
        <v>390</v>
      </c>
      <c r="L3">
        <v>81</v>
      </c>
      <c r="M3">
        <v>19.5</v>
      </c>
      <c r="N3">
        <v>15</v>
      </c>
      <c r="O3">
        <v>-1600</v>
      </c>
      <c r="P3" s="17">
        <f>DATE(IF(Hist_odds_1[[#This Row],[Index]]&lt;=1908,"2022","2023"),LEFT(Hist_odds_1[[#This Row],[Date]],2),RIGHT(Hist_odds_1[[#This Row],[Date]],2))</f>
        <v>44872</v>
      </c>
      <c r="Q3">
        <f>IF(Hist_odds_1[[#This Row],[Away ML]]&lt;Hist_odds_1[[#This Row],[Home ML]],-Hist_odds_1[[#This Row],[Total_Close]],Hist_odds_1[[#This Row],[Spread_Close]])</f>
        <v>15</v>
      </c>
    </row>
    <row r="4" spans="1:17">
      <c r="A4">
        <v>3</v>
      </c>
      <c r="B4">
        <v>1107</v>
      </c>
      <c r="C4">
        <v>605</v>
      </c>
      <c r="D4" t="s">
        <v>5552</v>
      </c>
      <c r="E4" t="s">
        <v>545</v>
      </c>
      <c r="F4">
        <v>56</v>
      </c>
      <c r="G4">
        <v>147.5</v>
      </c>
      <c r="H4">
        <v>150</v>
      </c>
      <c r="I4">
        <v>1000</v>
      </c>
      <c r="J4">
        <v>606</v>
      </c>
      <c r="K4" t="s">
        <v>234</v>
      </c>
      <c r="L4">
        <v>75</v>
      </c>
      <c r="M4">
        <v>16.5</v>
      </c>
      <c r="N4">
        <v>16</v>
      </c>
      <c r="O4">
        <v>-2000</v>
      </c>
      <c r="P4" s="17">
        <f>DATE(IF(Hist_odds_1[[#This Row],[Index]]&lt;=1908,"2022","2023"),LEFT(Hist_odds_1[[#This Row],[Date]],2),RIGHT(Hist_odds_1[[#This Row],[Date]],2))</f>
        <v>44872</v>
      </c>
      <c r="Q4">
        <f>IF(Hist_odds_1[[#This Row],[Away ML]]&lt;Hist_odds_1[[#This Row],[Home ML]],-Hist_odds_1[[#This Row],[Total_Close]],Hist_odds_1[[#This Row],[Spread_Close]])</f>
        <v>16</v>
      </c>
    </row>
    <row r="5" spans="1:17">
      <c r="A5">
        <v>4</v>
      </c>
      <c r="B5">
        <v>1107</v>
      </c>
      <c r="C5">
        <v>607</v>
      </c>
      <c r="D5" t="s">
        <v>5552</v>
      </c>
      <c r="E5" t="s">
        <v>588</v>
      </c>
      <c r="F5">
        <v>55</v>
      </c>
      <c r="G5">
        <v>142.5</v>
      </c>
      <c r="H5">
        <v>144</v>
      </c>
      <c r="I5">
        <v>1500</v>
      </c>
      <c r="J5">
        <v>608</v>
      </c>
      <c r="K5" t="s">
        <v>452</v>
      </c>
      <c r="L5">
        <v>73</v>
      </c>
      <c r="M5">
        <v>20.5</v>
      </c>
      <c r="N5">
        <v>21</v>
      </c>
      <c r="O5">
        <v>-5000</v>
      </c>
      <c r="P5" s="17">
        <f>DATE(IF(Hist_odds_1[[#This Row],[Index]]&lt;=1908,"2022","2023"),LEFT(Hist_odds_1[[#This Row],[Date]],2),RIGHT(Hist_odds_1[[#This Row],[Date]],2))</f>
        <v>44872</v>
      </c>
      <c r="Q5">
        <f>IF(Hist_odds_1[[#This Row],[Away ML]]&lt;Hist_odds_1[[#This Row],[Home ML]],-Hist_odds_1[[#This Row],[Total_Close]],Hist_odds_1[[#This Row],[Spread_Close]])</f>
        <v>21</v>
      </c>
    </row>
    <row r="6" spans="1:17">
      <c r="A6">
        <v>5</v>
      </c>
      <c r="B6">
        <v>1107</v>
      </c>
      <c r="C6">
        <v>609</v>
      </c>
      <c r="D6" t="s">
        <v>5552</v>
      </c>
      <c r="E6" t="s">
        <v>630</v>
      </c>
      <c r="F6">
        <v>53</v>
      </c>
      <c r="G6">
        <v>141.5</v>
      </c>
      <c r="H6">
        <v>140.5</v>
      </c>
      <c r="I6">
        <v>1300</v>
      </c>
      <c r="J6">
        <v>610</v>
      </c>
      <c r="K6" t="s">
        <v>453</v>
      </c>
      <c r="L6">
        <v>91</v>
      </c>
      <c r="M6">
        <v>22.5</v>
      </c>
      <c r="N6">
        <v>20</v>
      </c>
      <c r="O6">
        <v>-3500</v>
      </c>
      <c r="P6" s="17">
        <f>DATE(IF(Hist_odds_1[[#This Row],[Index]]&lt;=1908,"2022","2023"),LEFT(Hist_odds_1[[#This Row],[Date]],2),RIGHT(Hist_odds_1[[#This Row],[Date]],2))</f>
        <v>44872</v>
      </c>
      <c r="Q6">
        <f>IF(Hist_odds_1[[#This Row],[Away ML]]&lt;Hist_odds_1[[#This Row],[Home ML]],-Hist_odds_1[[#This Row],[Total_Close]],Hist_odds_1[[#This Row],[Spread_Close]])</f>
        <v>20</v>
      </c>
    </row>
    <row r="7" spans="1:17">
      <c r="A7">
        <v>6</v>
      </c>
      <c r="B7">
        <v>1107</v>
      </c>
      <c r="C7">
        <v>611</v>
      </c>
      <c r="D7" t="s">
        <v>5552</v>
      </c>
      <c r="E7" t="s">
        <v>59</v>
      </c>
      <c r="F7">
        <v>78</v>
      </c>
      <c r="G7">
        <v>139.5</v>
      </c>
      <c r="H7">
        <v>133.5</v>
      </c>
      <c r="I7">
        <v>195</v>
      </c>
      <c r="J7">
        <v>612</v>
      </c>
      <c r="K7" t="s">
        <v>454</v>
      </c>
      <c r="L7">
        <v>74</v>
      </c>
      <c r="M7">
        <v>7</v>
      </c>
      <c r="N7">
        <v>4.5</v>
      </c>
      <c r="O7">
        <v>-230</v>
      </c>
      <c r="P7" s="17">
        <f>DATE(IF(Hist_odds_1[[#This Row],[Index]]&lt;=1908,"2022","2023"),LEFT(Hist_odds_1[[#This Row],[Date]],2),RIGHT(Hist_odds_1[[#This Row],[Date]],2))</f>
        <v>44872</v>
      </c>
      <c r="Q7">
        <f>IF(Hist_odds_1[[#This Row],[Away ML]]&lt;Hist_odds_1[[#This Row],[Home ML]],-Hist_odds_1[[#This Row],[Total_Close]],Hist_odds_1[[#This Row],[Spread_Close]])</f>
        <v>4.5</v>
      </c>
    </row>
    <row r="8" spans="1:17">
      <c r="A8">
        <v>7</v>
      </c>
      <c r="B8">
        <v>1107</v>
      </c>
      <c r="C8">
        <v>613</v>
      </c>
      <c r="D8" t="s">
        <v>5552</v>
      </c>
      <c r="E8" t="s">
        <v>245</v>
      </c>
      <c r="F8">
        <v>56</v>
      </c>
      <c r="G8">
        <v>137.5</v>
      </c>
      <c r="H8">
        <v>133.5</v>
      </c>
      <c r="I8">
        <v>1600</v>
      </c>
      <c r="J8">
        <v>614</v>
      </c>
      <c r="K8" t="s">
        <v>455</v>
      </c>
      <c r="L8">
        <v>73</v>
      </c>
      <c r="M8">
        <v>12</v>
      </c>
      <c r="N8">
        <v>22.5</v>
      </c>
      <c r="O8">
        <v>-6000</v>
      </c>
      <c r="P8" s="17">
        <f>DATE(IF(Hist_odds_1[[#This Row],[Index]]&lt;=1908,"2022","2023"),LEFT(Hist_odds_1[[#This Row],[Date]],2),RIGHT(Hist_odds_1[[#This Row],[Date]],2))</f>
        <v>44872</v>
      </c>
      <c r="Q8">
        <f>IF(Hist_odds_1[[#This Row],[Away ML]]&lt;Hist_odds_1[[#This Row],[Home ML]],-Hist_odds_1[[#This Row],[Total_Close]],Hist_odds_1[[#This Row],[Spread_Close]])</f>
        <v>22.5</v>
      </c>
    </row>
    <row r="9" spans="1:17">
      <c r="A9">
        <v>8</v>
      </c>
      <c r="B9">
        <v>1107</v>
      </c>
      <c r="C9">
        <v>615</v>
      </c>
      <c r="D9" t="s">
        <v>5552</v>
      </c>
      <c r="E9" t="s">
        <v>131</v>
      </c>
      <c r="F9">
        <v>50</v>
      </c>
      <c r="G9">
        <v>146.5</v>
      </c>
      <c r="H9">
        <v>148</v>
      </c>
      <c r="I9">
        <v>220</v>
      </c>
      <c r="J9">
        <v>616</v>
      </c>
      <c r="K9" t="s">
        <v>420</v>
      </c>
      <c r="L9">
        <v>78</v>
      </c>
      <c r="M9">
        <v>7</v>
      </c>
      <c r="N9">
        <v>5.5</v>
      </c>
      <c r="O9">
        <v>-260</v>
      </c>
      <c r="P9" s="17">
        <f>DATE(IF(Hist_odds_1[[#This Row],[Index]]&lt;=1908,"2022","2023"),LEFT(Hist_odds_1[[#This Row],[Date]],2),RIGHT(Hist_odds_1[[#This Row],[Date]],2))</f>
        <v>44872</v>
      </c>
      <c r="Q9">
        <f>IF(Hist_odds_1[[#This Row],[Away ML]]&lt;Hist_odds_1[[#This Row],[Home ML]],-Hist_odds_1[[#This Row],[Total_Close]],Hist_odds_1[[#This Row],[Spread_Close]])</f>
        <v>5.5</v>
      </c>
    </row>
    <row r="10" spans="1:17">
      <c r="A10">
        <v>9</v>
      </c>
      <c r="B10">
        <v>1107</v>
      </c>
      <c r="C10">
        <v>617</v>
      </c>
      <c r="D10" t="s">
        <v>5552</v>
      </c>
      <c r="E10" t="s">
        <v>63</v>
      </c>
      <c r="F10">
        <v>35</v>
      </c>
      <c r="G10">
        <v>139.5</v>
      </c>
      <c r="H10">
        <v>138.5</v>
      </c>
      <c r="I10">
        <v>1500</v>
      </c>
      <c r="J10">
        <v>618</v>
      </c>
      <c r="K10" t="s">
        <v>391</v>
      </c>
      <c r="L10">
        <v>75</v>
      </c>
      <c r="M10">
        <v>23.5</v>
      </c>
      <c r="N10">
        <v>19</v>
      </c>
      <c r="O10">
        <v>-5000</v>
      </c>
      <c r="P10" s="17">
        <f>DATE(IF(Hist_odds_1[[#This Row],[Index]]&lt;=1908,"2022","2023"),LEFT(Hist_odds_1[[#This Row],[Date]],2),RIGHT(Hist_odds_1[[#This Row],[Date]],2))</f>
        <v>44872</v>
      </c>
      <c r="Q10">
        <f>IF(Hist_odds_1[[#This Row],[Away ML]]&lt;Hist_odds_1[[#This Row],[Home ML]],-Hist_odds_1[[#This Row],[Total_Close]],Hist_odds_1[[#This Row],[Spread_Close]])</f>
        <v>19</v>
      </c>
    </row>
    <row r="11" spans="1:17">
      <c r="A11">
        <v>10</v>
      </c>
      <c r="B11">
        <v>1107</v>
      </c>
      <c r="C11">
        <v>619</v>
      </c>
      <c r="D11" t="s">
        <v>5552</v>
      </c>
      <c r="E11" t="s">
        <v>333</v>
      </c>
      <c r="F11">
        <v>48</v>
      </c>
      <c r="G11">
        <v>147.5</v>
      </c>
      <c r="H11">
        <v>142.5</v>
      </c>
      <c r="I11">
        <v>1600</v>
      </c>
      <c r="J11">
        <v>620</v>
      </c>
      <c r="K11" t="s">
        <v>320</v>
      </c>
      <c r="L11">
        <v>69</v>
      </c>
      <c r="M11">
        <v>14.5</v>
      </c>
      <c r="N11">
        <v>22.5</v>
      </c>
      <c r="O11">
        <v>-6000</v>
      </c>
      <c r="P11" s="17">
        <f>DATE(IF(Hist_odds_1[[#This Row],[Index]]&lt;=1908,"2022","2023"),LEFT(Hist_odds_1[[#This Row],[Date]],2),RIGHT(Hist_odds_1[[#This Row],[Date]],2))</f>
        <v>44872</v>
      </c>
      <c r="Q11">
        <f>IF(Hist_odds_1[[#This Row],[Away ML]]&lt;Hist_odds_1[[#This Row],[Home ML]],-Hist_odds_1[[#This Row],[Total_Close]],Hist_odds_1[[#This Row],[Spread_Close]])</f>
        <v>22.5</v>
      </c>
    </row>
    <row r="12" spans="1:17">
      <c r="A12">
        <v>11</v>
      </c>
      <c r="B12">
        <v>1107</v>
      </c>
      <c r="C12">
        <v>621</v>
      </c>
      <c r="D12" t="s">
        <v>5552</v>
      </c>
      <c r="E12" t="s">
        <v>532</v>
      </c>
      <c r="F12">
        <v>69</v>
      </c>
      <c r="G12">
        <v>143.5</v>
      </c>
      <c r="H12">
        <v>137.5</v>
      </c>
      <c r="I12">
        <v>1100</v>
      </c>
      <c r="J12">
        <v>622</v>
      </c>
      <c r="K12" t="s">
        <v>126</v>
      </c>
      <c r="L12">
        <v>80</v>
      </c>
      <c r="M12">
        <v>16.5</v>
      </c>
      <c r="N12">
        <v>18.5</v>
      </c>
      <c r="O12">
        <v>-2500</v>
      </c>
      <c r="P12" s="17">
        <f>DATE(IF(Hist_odds_1[[#This Row],[Index]]&lt;=1908,"2022","2023"),LEFT(Hist_odds_1[[#This Row],[Date]],2),RIGHT(Hist_odds_1[[#This Row],[Date]],2))</f>
        <v>44872</v>
      </c>
      <c r="Q12">
        <f>IF(Hist_odds_1[[#This Row],[Away ML]]&lt;Hist_odds_1[[#This Row],[Home ML]],-Hist_odds_1[[#This Row],[Total_Close]],Hist_odds_1[[#This Row],[Spread_Close]])</f>
        <v>18.5</v>
      </c>
    </row>
    <row r="13" spans="1:17">
      <c r="A13">
        <v>12</v>
      </c>
      <c r="B13">
        <v>1107</v>
      </c>
      <c r="C13">
        <v>623</v>
      </c>
      <c r="D13" t="s">
        <v>5552</v>
      </c>
      <c r="E13" t="s">
        <v>586</v>
      </c>
      <c r="F13">
        <v>43</v>
      </c>
      <c r="G13">
        <v>140.5</v>
      </c>
      <c r="H13">
        <v>142.5</v>
      </c>
      <c r="I13">
        <v>2000</v>
      </c>
      <c r="J13">
        <v>624</v>
      </c>
      <c r="K13" t="s">
        <v>42</v>
      </c>
      <c r="L13">
        <v>75</v>
      </c>
      <c r="M13">
        <v>31.5</v>
      </c>
      <c r="N13">
        <v>35.5</v>
      </c>
      <c r="O13">
        <v>-8000</v>
      </c>
      <c r="P13" s="17">
        <f>DATE(IF(Hist_odds_1[[#This Row],[Index]]&lt;=1908,"2022","2023"),LEFT(Hist_odds_1[[#This Row],[Date]],2),RIGHT(Hist_odds_1[[#This Row],[Date]],2))</f>
        <v>44872</v>
      </c>
      <c r="Q13">
        <f>IF(Hist_odds_1[[#This Row],[Away ML]]&lt;Hist_odds_1[[#This Row],[Home ML]],-Hist_odds_1[[#This Row],[Total_Close]],Hist_odds_1[[#This Row],[Spread_Close]])</f>
        <v>35.5</v>
      </c>
    </row>
    <row r="14" spans="1:17">
      <c r="A14">
        <v>13</v>
      </c>
      <c r="B14">
        <v>1107</v>
      </c>
      <c r="C14">
        <v>625</v>
      </c>
      <c r="D14" t="s">
        <v>5552</v>
      </c>
      <c r="E14" t="s">
        <v>597</v>
      </c>
      <c r="F14">
        <v>80</v>
      </c>
      <c r="G14">
        <v>146.5</v>
      </c>
      <c r="H14">
        <v>146</v>
      </c>
      <c r="I14">
        <v>150</v>
      </c>
      <c r="J14">
        <v>626</v>
      </c>
      <c r="K14" t="s">
        <v>276</v>
      </c>
      <c r="L14">
        <v>81</v>
      </c>
      <c r="M14">
        <v>4.5</v>
      </c>
      <c r="N14">
        <v>4</v>
      </c>
      <c r="O14">
        <v>-170</v>
      </c>
      <c r="P14" s="17">
        <f>DATE(IF(Hist_odds_1[[#This Row],[Index]]&lt;=1908,"2022","2023"),LEFT(Hist_odds_1[[#This Row],[Date]],2),RIGHT(Hist_odds_1[[#This Row],[Date]],2))</f>
        <v>44872</v>
      </c>
      <c r="Q14">
        <f>IF(Hist_odds_1[[#This Row],[Away ML]]&lt;Hist_odds_1[[#This Row],[Home ML]],-Hist_odds_1[[#This Row],[Total_Close]],Hist_odds_1[[#This Row],[Spread_Close]])</f>
        <v>4</v>
      </c>
    </row>
    <row r="15" spans="1:17">
      <c r="A15">
        <v>14</v>
      </c>
      <c r="B15">
        <v>1107</v>
      </c>
      <c r="C15">
        <v>627</v>
      </c>
      <c r="D15" t="s">
        <v>5552</v>
      </c>
      <c r="E15" t="s">
        <v>637</v>
      </c>
      <c r="F15">
        <v>55</v>
      </c>
      <c r="G15">
        <v>147.5</v>
      </c>
      <c r="H15">
        <v>142</v>
      </c>
      <c r="I15">
        <v>800</v>
      </c>
      <c r="J15">
        <v>628</v>
      </c>
      <c r="K15" t="s">
        <v>301</v>
      </c>
      <c r="L15">
        <v>68</v>
      </c>
      <c r="M15">
        <v>13.5</v>
      </c>
      <c r="N15">
        <v>13.5</v>
      </c>
      <c r="O15">
        <v>-1400</v>
      </c>
      <c r="P15" s="17">
        <f>DATE(IF(Hist_odds_1[[#This Row],[Index]]&lt;=1908,"2022","2023"),LEFT(Hist_odds_1[[#This Row],[Date]],2),RIGHT(Hist_odds_1[[#This Row],[Date]],2))</f>
        <v>44872</v>
      </c>
      <c r="Q15">
        <f>IF(Hist_odds_1[[#This Row],[Away ML]]&lt;Hist_odds_1[[#This Row],[Home ML]],-Hist_odds_1[[#This Row],[Total_Close]],Hist_odds_1[[#This Row],[Spread_Close]])</f>
        <v>13.5</v>
      </c>
    </row>
    <row r="16" spans="1:17">
      <c r="A16">
        <v>15</v>
      </c>
      <c r="B16">
        <v>1107</v>
      </c>
      <c r="C16">
        <v>629</v>
      </c>
      <c r="D16" t="s">
        <v>5552</v>
      </c>
      <c r="E16" t="s">
        <v>535</v>
      </c>
      <c r="F16">
        <v>58</v>
      </c>
      <c r="G16">
        <v>141.5</v>
      </c>
      <c r="H16">
        <v>135.5</v>
      </c>
      <c r="I16">
        <v>140</v>
      </c>
      <c r="J16">
        <v>630</v>
      </c>
      <c r="K16" t="s">
        <v>456</v>
      </c>
      <c r="L16">
        <v>62</v>
      </c>
      <c r="M16">
        <v>1.5</v>
      </c>
      <c r="N16">
        <v>3.5</v>
      </c>
      <c r="O16">
        <v>-160</v>
      </c>
      <c r="P16" s="17">
        <f>DATE(IF(Hist_odds_1[[#This Row],[Index]]&lt;=1908,"2022","2023"),LEFT(Hist_odds_1[[#This Row],[Date]],2),RIGHT(Hist_odds_1[[#This Row],[Date]],2))</f>
        <v>44872</v>
      </c>
      <c r="Q16">
        <f>IF(Hist_odds_1[[#This Row],[Away ML]]&lt;Hist_odds_1[[#This Row],[Home ML]],-Hist_odds_1[[#This Row],[Total_Close]],Hist_odds_1[[#This Row],[Spread_Close]])</f>
        <v>3.5</v>
      </c>
    </row>
    <row r="17" spans="1:17">
      <c r="A17">
        <v>16</v>
      </c>
      <c r="B17">
        <v>1107</v>
      </c>
      <c r="C17">
        <v>631</v>
      </c>
      <c r="D17" t="s">
        <v>5552</v>
      </c>
      <c r="E17" t="s">
        <v>157</v>
      </c>
      <c r="F17">
        <v>70</v>
      </c>
      <c r="G17">
        <v>144.5</v>
      </c>
      <c r="H17">
        <v>143</v>
      </c>
      <c r="I17">
        <v>750</v>
      </c>
      <c r="J17">
        <v>632</v>
      </c>
      <c r="K17" t="s">
        <v>274</v>
      </c>
      <c r="L17">
        <v>85</v>
      </c>
      <c r="M17">
        <v>11.5</v>
      </c>
      <c r="N17">
        <v>13</v>
      </c>
      <c r="O17">
        <v>-1200</v>
      </c>
      <c r="P17" s="17">
        <f>DATE(IF(Hist_odds_1[[#This Row],[Index]]&lt;=1908,"2022","2023"),LEFT(Hist_odds_1[[#This Row],[Date]],2),RIGHT(Hist_odds_1[[#This Row],[Date]],2))</f>
        <v>44872</v>
      </c>
      <c r="Q17">
        <f>IF(Hist_odds_1[[#This Row],[Away ML]]&lt;Hist_odds_1[[#This Row],[Home ML]],-Hist_odds_1[[#This Row],[Total_Close]],Hist_odds_1[[#This Row],[Spread_Close]])</f>
        <v>13</v>
      </c>
    </row>
    <row r="18" spans="1:17">
      <c r="A18">
        <v>17</v>
      </c>
      <c r="B18">
        <v>1107</v>
      </c>
      <c r="C18">
        <v>633</v>
      </c>
      <c r="D18" t="s">
        <v>5552</v>
      </c>
      <c r="E18" t="s">
        <v>604</v>
      </c>
      <c r="F18">
        <v>58</v>
      </c>
      <c r="G18">
        <v>139.5</v>
      </c>
      <c r="H18">
        <v>140</v>
      </c>
      <c r="I18">
        <v>400</v>
      </c>
      <c r="J18">
        <v>634</v>
      </c>
      <c r="K18" t="s">
        <v>17</v>
      </c>
      <c r="L18">
        <v>80</v>
      </c>
      <c r="M18">
        <v>16.5</v>
      </c>
      <c r="N18">
        <v>8.5</v>
      </c>
      <c r="O18">
        <v>-500</v>
      </c>
      <c r="P18" s="17">
        <f>DATE(IF(Hist_odds_1[[#This Row],[Index]]&lt;=1908,"2022","2023"),LEFT(Hist_odds_1[[#This Row],[Date]],2),RIGHT(Hist_odds_1[[#This Row],[Date]],2))</f>
        <v>44872</v>
      </c>
      <c r="Q18">
        <f>IF(Hist_odds_1[[#This Row],[Away ML]]&lt;Hist_odds_1[[#This Row],[Home ML]],-Hist_odds_1[[#This Row],[Total_Close]],Hist_odds_1[[#This Row],[Spread_Close]])</f>
        <v>8.5</v>
      </c>
    </row>
    <row r="19" spans="1:17">
      <c r="A19">
        <v>18</v>
      </c>
      <c r="B19">
        <v>1107</v>
      </c>
      <c r="C19">
        <v>635</v>
      </c>
      <c r="D19" t="s">
        <v>5552</v>
      </c>
      <c r="E19" t="s">
        <v>248</v>
      </c>
      <c r="F19">
        <v>67</v>
      </c>
      <c r="G19">
        <v>140.5</v>
      </c>
      <c r="H19">
        <v>138.5</v>
      </c>
      <c r="I19">
        <v>360</v>
      </c>
      <c r="J19">
        <v>636</v>
      </c>
      <c r="K19" t="s">
        <v>457</v>
      </c>
      <c r="L19">
        <v>62</v>
      </c>
      <c r="M19">
        <v>7.5</v>
      </c>
      <c r="N19">
        <v>8.5</v>
      </c>
      <c r="O19">
        <v>-430</v>
      </c>
      <c r="P19" s="17">
        <f>DATE(IF(Hist_odds_1[[#This Row],[Index]]&lt;=1908,"2022","2023"),LEFT(Hist_odds_1[[#This Row],[Date]],2),RIGHT(Hist_odds_1[[#This Row],[Date]],2))</f>
        <v>44872</v>
      </c>
      <c r="Q19">
        <f>IF(Hist_odds_1[[#This Row],[Away ML]]&lt;Hist_odds_1[[#This Row],[Home ML]],-Hist_odds_1[[#This Row],[Total_Close]],Hist_odds_1[[#This Row],[Spread_Close]])</f>
        <v>8.5</v>
      </c>
    </row>
    <row r="20" spans="1:17">
      <c r="A20">
        <v>19</v>
      </c>
      <c r="B20">
        <v>1107</v>
      </c>
      <c r="C20">
        <v>637</v>
      </c>
      <c r="D20" t="s">
        <v>5552</v>
      </c>
      <c r="E20" t="s">
        <v>243</v>
      </c>
      <c r="F20">
        <v>49</v>
      </c>
      <c r="G20">
        <v>136.5</v>
      </c>
      <c r="H20">
        <v>137</v>
      </c>
      <c r="I20">
        <v>1000</v>
      </c>
      <c r="J20">
        <v>638</v>
      </c>
      <c r="K20" t="s">
        <v>225</v>
      </c>
      <c r="L20">
        <v>71</v>
      </c>
      <c r="M20">
        <v>15.5</v>
      </c>
      <c r="N20">
        <v>16.5</v>
      </c>
      <c r="O20">
        <v>-2000</v>
      </c>
      <c r="P20" s="17">
        <f>DATE(IF(Hist_odds_1[[#This Row],[Index]]&lt;=1908,"2022","2023"),LEFT(Hist_odds_1[[#This Row],[Date]],2),RIGHT(Hist_odds_1[[#This Row],[Date]],2))</f>
        <v>44872</v>
      </c>
      <c r="Q20">
        <f>IF(Hist_odds_1[[#This Row],[Away ML]]&lt;Hist_odds_1[[#This Row],[Home ML]],-Hist_odds_1[[#This Row],[Total_Close]],Hist_odds_1[[#This Row],[Spread_Close]])</f>
        <v>16.5</v>
      </c>
    </row>
    <row r="21" spans="1:17">
      <c r="A21">
        <v>20</v>
      </c>
      <c r="B21">
        <v>1107</v>
      </c>
      <c r="C21">
        <v>639</v>
      </c>
      <c r="D21" t="s">
        <v>5552</v>
      </c>
      <c r="E21" t="s">
        <v>553</v>
      </c>
      <c r="F21">
        <v>53</v>
      </c>
      <c r="G21">
        <v>134</v>
      </c>
      <c r="H21">
        <v>139.5</v>
      </c>
      <c r="I21">
        <v>1500</v>
      </c>
      <c r="J21">
        <v>640</v>
      </c>
      <c r="K21" t="s">
        <v>458</v>
      </c>
      <c r="L21">
        <v>88</v>
      </c>
      <c r="M21">
        <v>20.5</v>
      </c>
      <c r="N21">
        <v>24.5</v>
      </c>
      <c r="O21">
        <v>-5000</v>
      </c>
      <c r="P21" s="17">
        <f>DATE(IF(Hist_odds_1[[#This Row],[Index]]&lt;=1908,"2022","2023"),LEFT(Hist_odds_1[[#This Row],[Date]],2),RIGHT(Hist_odds_1[[#This Row],[Date]],2))</f>
        <v>44872</v>
      </c>
      <c r="Q21">
        <f>IF(Hist_odds_1[[#This Row],[Away ML]]&lt;Hist_odds_1[[#This Row],[Home ML]],-Hist_odds_1[[#This Row],[Total_Close]],Hist_odds_1[[#This Row],[Spread_Close]])</f>
        <v>24.5</v>
      </c>
    </row>
    <row r="22" spans="1:17">
      <c r="A22">
        <v>21</v>
      </c>
      <c r="B22">
        <v>1107</v>
      </c>
      <c r="C22">
        <v>641</v>
      </c>
      <c r="D22" t="s">
        <v>5552</v>
      </c>
      <c r="E22" t="s">
        <v>632</v>
      </c>
      <c r="F22">
        <v>59</v>
      </c>
      <c r="G22">
        <v>133.5</v>
      </c>
      <c r="H22">
        <v>130</v>
      </c>
      <c r="I22">
        <v>850</v>
      </c>
      <c r="J22">
        <v>642</v>
      </c>
      <c r="K22" t="s">
        <v>459</v>
      </c>
      <c r="L22">
        <v>62</v>
      </c>
      <c r="M22">
        <v>14.5</v>
      </c>
      <c r="N22">
        <v>14</v>
      </c>
      <c r="O22">
        <v>-1500</v>
      </c>
      <c r="P22" s="17">
        <f>DATE(IF(Hist_odds_1[[#This Row],[Index]]&lt;=1908,"2022","2023"),LEFT(Hist_odds_1[[#This Row],[Date]],2),RIGHT(Hist_odds_1[[#This Row],[Date]],2))</f>
        <v>44872</v>
      </c>
      <c r="Q22">
        <f>IF(Hist_odds_1[[#This Row],[Away ML]]&lt;Hist_odds_1[[#This Row],[Home ML]],-Hist_odds_1[[#This Row],[Total_Close]],Hist_odds_1[[#This Row],[Spread_Close]])</f>
        <v>14</v>
      </c>
    </row>
    <row r="23" spans="1:17">
      <c r="A23">
        <v>22</v>
      </c>
      <c r="B23">
        <v>1107</v>
      </c>
      <c r="C23">
        <v>643</v>
      </c>
      <c r="D23" t="s">
        <v>5552</v>
      </c>
      <c r="E23" t="s">
        <v>98</v>
      </c>
      <c r="F23">
        <v>46</v>
      </c>
      <c r="G23">
        <v>141.5</v>
      </c>
      <c r="H23">
        <v>137.5</v>
      </c>
      <c r="I23">
        <v>2200</v>
      </c>
      <c r="J23">
        <v>644</v>
      </c>
      <c r="K23" t="s">
        <v>326</v>
      </c>
      <c r="L23">
        <v>73</v>
      </c>
      <c r="M23">
        <v>30.5</v>
      </c>
      <c r="N23">
        <v>31</v>
      </c>
      <c r="O23">
        <v>-20000</v>
      </c>
      <c r="P23" s="17">
        <f>DATE(IF(Hist_odds_1[[#This Row],[Index]]&lt;=1908,"2022","2023"),LEFT(Hist_odds_1[[#This Row],[Date]],2),RIGHT(Hist_odds_1[[#This Row],[Date]],2))</f>
        <v>44872</v>
      </c>
      <c r="Q23">
        <f>IF(Hist_odds_1[[#This Row],[Away ML]]&lt;Hist_odds_1[[#This Row],[Home ML]],-Hist_odds_1[[#This Row],[Total_Close]],Hist_odds_1[[#This Row],[Spread_Close]])</f>
        <v>31</v>
      </c>
    </row>
    <row r="24" spans="1:17">
      <c r="A24">
        <v>23</v>
      </c>
      <c r="B24">
        <v>1107</v>
      </c>
      <c r="C24">
        <v>645</v>
      </c>
      <c r="D24" t="s">
        <v>5552</v>
      </c>
      <c r="E24" t="s">
        <v>577</v>
      </c>
      <c r="F24">
        <v>63</v>
      </c>
      <c r="G24">
        <v>147.5</v>
      </c>
      <c r="H24">
        <v>147</v>
      </c>
      <c r="I24">
        <v>400</v>
      </c>
      <c r="J24">
        <v>646</v>
      </c>
      <c r="K24" t="s">
        <v>460</v>
      </c>
      <c r="L24">
        <v>68</v>
      </c>
      <c r="M24">
        <v>10.5</v>
      </c>
      <c r="N24">
        <v>9.5</v>
      </c>
      <c r="O24">
        <v>-500</v>
      </c>
      <c r="P24" s="17">
        <f>DATE(IF(Hist_odds_1[[#This Row],[Index]]&lt;=1908,"2022","2023"),LEFT(Hist_odds_1[[#This Row],[Date]],2),RIGHT(Hist_odds_1[[#This Row],[Date]],2))</f>
        <v>44872</v>
      </c>
      <c r="Q24">
        <f>IF(Hist_odds_1[[#This Row],[Away ML]]&lt;Hist_odds_1[[#This Row],[Home ML]],-Hist_odds_1[[#This Row],[Total_Close]],Hist_odds_1[[#This Row],[Spread_Close]])</f>
        <v>9.5</v>
      </c>
    </row>
    <row r="25" spans="1:17">
      <c r="A25">
        <v>24</v>
      </c>
      <c r="B25">
        <v>1107</v>
      </c>
      <c r="C25">
        <v>647</v>
      </c>
      <c r="D25" t="s">
        <v>5552</v>
      </c>
      <c r="E25" t="s">
        <v>624</v>
      </c>
      <c r="F25">
        <v>53</v>
      </c>
      <c r="G25">
        <v>139.5</v>
      </c>
      <c r="H25">
        <v>141</v>
      </c>
      <c r="I25">
        <v>1100</v>
      </c>
      <c r="J25">
        <v>648</v>
      </c>
      <c r="K25" t="s">
        <v>461</v>
      </c>
      <c r="L25">
        <v>80</v>
      </c>
      <c r="M25">
        <v>16.5</v>
      </c>
      <c r="N25">
        <v>17.5</v>
      </c>
      <c r="O25">
        <v>-2500</v>
      </c>
      <c r="P25" s="17">
        <f>DATE(IF(Hist_odds_1[[#This Row],[Index]]&lt;=1908,"2022","2023"),LEFT(Hist_odds_1[[#This Row],[Date]],2),RIGHT(Hist_odds_1[[#This Row],[Date]],2))</f>
        <v>44872</v>
      </c>
      <c r="Q25">
        <f>IF(Hist_odds_1[[#This Row],[Away ML]]&lt;Hist_odds_1[[#This Row],[Home ML]],-Hist_odds_1[[#This Row],[Total_Close]],Hist_odds_1[[#This Row],[Spread_Close]])</f>
        <v>17.5</v>
      </c>
    </row>
    <row r="26" spans="1:17">
      <c r="A26">
        <v>25</v>
      </c>
      <c r="B26">
        <v>1107</v>
      </c>
      <c r="C26">
        <v>649</v>
      </c>
      <c r="D26" t="s">
        <v>5552</v>
      </c>
      <c r="E26" t="s">
        <v>566</v>
      </c>
      <c r="F26">
        <v>79</v>
      </c>
      <c r="G26">
        <v>141.5</v>
      </c>
      <c r="H26">
        <v>137.5</v>
      </c>
      <c r="I26">
        <v>100</v>
      </c>
      <c r="J26">
        <v>650</v>
      </c>
      <c r="K26" t="s">
        <v>462</v>
      </c>
      <c r="L26">
        <v>57</v>
      </c>
      <c r="M26">
        <v>1</v>
      </c>
      <c r="N26">
        <v>1</v>
      </c>
      <c r="O26">
        <v>-120</v>
      </c>
      <c r="P26" s="17">
        <f>DATE(IF(Hist_odds_1[[#This Row],[Index]]&lt;=1908,"2022","2023"),LEFT(Hist_odds_1[[#This Row],[Date]],2),RIGHT(Hist_odds_1[[#This Row],[Date]],2))</f>
        <v>44872</v>
      </c>
      <c r="Q26">
        <f>IF(Hist_odds_1[[#This Row],[Away ML]]&lt;Hist_odds_1[[#This Row],[Home ML]],-Hist_odds_1[[#This Row],[Total_Close]],Hist_odds_1[[#This Row],[Spread_Close]])</f>
        <v>1</v>
      </c>
    </row>
    <row r="27" spans="1:17">
      <c r="A27">
        <v>26</v>
      </c>
      <c r="B27">
        <v>1107</v>
      </c>
      <c r="C27">
        <v>651</v>
      </c>
      <c r="D27" t="s">
        <v>5552</v>
      </c>
      <c r="E27" t="s">
        <v>359</v>
      </c>
      <c r="F27">
        <v>83</v>
      </c>
      <c r="G27">
        <v>151.5</v>
      </c>
      <c r="H27">
        <v>152</v>
      </c>
      <c r="I27">
        <v>115</v>
      </c>
      <c r="J27">
        <v>652</v>
      </c>
      <c r="K27" t="s">
        <v>411</v>
      </c>
      <c r="L27">
        <v>77</v>
      </c>
      <c r="M27">
        <v>4</v>
      </c>
      <c r="N27">
        <v>2</v>
      </c>
      <c r="O27">
        <v>-135</v>
      </c>
      <c r="P27" s="17">
        <f>DATE(IF(Hist_odds_1[[#This Row],[Index]]&lt;=1908,"2022","2023"),LEFT(Hist_odds_1[[#This Row],[Date]],2),RIGHT(Hist_odds_1[[#This Row],[Date]],2))</f>
        <v>44872</v>
      </c>
      <c r="Q27">
        <f>IF(Hist_odds_1[[#This Row],[Away ML]]&lt;Hist_odds_1[[#This Row],[Home ML]],-Hist_odds_1[[#This Row],[Total_Close]],Hist_odds_1[[#This Row],[Spread_Close]])</f>
        <v>2</v>
      </c>
    </row>
    <row r="28" spans="1:17">
      <c r="A28">
        <v>27</v>
      </c>
      <c r="B28">
        <v>1107</v>
      </c>
      <c r="C28">
        <v>653</v>
      </c>
      <c r="D28" t="s">
        <v>5552</v>
      </c>
      <c r="E28" t="s">
        <v>412</v>
      </c>
      <c r="F28">
        <v>74</v>
      </c>
      <c r="G28">
        <v>128.5</v>
      </c>
      <c r="H28">
        <v>126</v>
      </c>
      <c r="I28">
        <v>230</v>
      </c>
      <c r="J28">
        <v>654</v>
      </c>
      <c r="K28" t="s">
        <v>325</v>
      </c>
      <c r="L28">
        <v>88</v>
      </c>
      <c r="M28">
        <v>4</v>
      </c>
      <c r="N28">
        <v>6</v>
      </c>
      <c r="O28">
        <v>-270</v>
      </c>
      <c r="P28" s="17">
        <f>DATE(IF(Hist_odds_1[[#This Row],[Index]]&lt;=1908,"2022","2023"),LEFT(Hist_odds_1[[#This Row],[Date]],2),RIGHT(Hist_odds_1[[#This Row],[Date]],2))</f>
        <v>44872</v>
      </c>
      <c r="Q28">
        <f>IF(Hist_odds_1[[#This Row],[Away ML]]&lt;Hist_odds_1[[#This Row],[Home ML]],-Hist_odds_1[[#This Row],[Total_Close]],Hist_odds_1[[#This Row],[Spread_Close]])</f>
        <v>6</v>
      </c>
    </row>
    <row r="29" spans="1:17">
      <c r="A29">
        <v>28</v>
      </c>
      <c r="B29">
        <v>1107</v>
      </c>
      <c r="C29">
        <v>655</v>
      </c>
      <c r="D29" t="s">
        <v>5552</v>
      </c>
      <c r="E29" t="s">
        <v>23</v>
      </c>
      <c r="F29">
        <v>78</v>
      </c>
      <c r="G29">
        <v>152.5</v>
      </c>
      <c r="H29">
        <v>157.5</v>
      </c>
      <c r="I29">
        <v>170</v>
      </c>
      <c r="J29">
        <v>656</v>
      </c>
      <c r="K29" t="s">
        <v>463</v>
      </c>
      <c r="L29">
        <v>85</v>
      </c>
      <c r="M29">
        <v>1</v>
      </c>
      <c r="N29">
        <v>4.5</v>
      </c>
      <c r="O29">
        <v>-190</v>
      </c>
      <c r="P29" s="17">
        <f>DATE(IF(Hist_odds_1[[#This Row],[Index]]&lt;=1908,"2022","2023"),LEFT(Hist_odds_1[[#This Row],[Date]],2),RIGHT(Hist_odds_1[[#This Row],[Date]],2))</f>
        <v>44872</v>
      </c>
      <c r="Q29">
        <f>IF(Hist_odds_1[[#This Row],[Away ML]]&lt;Hist_odds_1[[#This Row],[Home ML]],-Hist_odds_1[[#This Row],[Total_Close]],Hist_odds_1[[#This Row],[Spread_Close]])</f>
        <v>4.5</v>
      </c>
    </row>
    <row r="30" spans="1:17">
      <c r="A30">
        <v>29</v>
      </c>
      <c r="B30">
        <v>1107</v>
      </c>
      <c r="C30">
        <v>657</v>
      </c>
      <c r="D30" t="s">
        <v>5552</v>
      </c>
      <c r="E30" t="s">
        <v>647</v>
      </c>
      <c r="F30">
        <v>61</v>
      </c>
      <c r="G30">
        <v>132.5</v>
      </c>
      <c r="H30">
        <v>133</v>
      </c>
      <c r="I30">
        <v>650</v>
      </c>
      <c r="J30">
        <v>658</v>
      </c>
      <c r="K30" t="s">
        <v>464</v>
      </c>
      <c r="L30">
        <v>83</v>
      </c>
      <c r="M30">
        <v>11.5</v>
      </c>
      <c r="N30">
        <v>12</v>
      </c>
      <c r="O30">
        <v>-1000</v>
      </c>
      <c r="P30" s="17">
        <f>DATE(IF(Hist_odds_1[[#This Row],[Index]]&lt;=1908,"2022","2023"),LEFT(Hist_odds_1[[#This Row],[Date]],2),RIGHT(Hist_odds_1[[#This Row],[Date]],2))</f>
        <v>44872</v>
      </c>
      <c r="Q30">
        <f>IF(Hist_odds_1[[#This Row],[Away ML]]&lt;Hist_odds_1[[#This Row],[Home ML]],-Hist_odds_1[[#This Row],[Total_Close]],Hist_odds_1[[#This Row],[Spread_Close]])</f>
        <v>12</v>
      </c>
    </row>
    <row r="31" spans="1:17">
      <c r="A31">
        <v>30</v>
      </c>
      <c r="B31">
        <v>1107</v>
      </c>
      <c r="C31">
        <v>659</v>
      </c>
      <c r="D31" t="s">
        <v>5552</v>
      </c>
      <c r="E31" t="s">
        <v>520</v>
      </c>
      <c r="F31">
        <v>92</v>
      </c>
      <c r="G31">
        <v>145.5</v>
      </c>
      <c r="H31">
        <v>3.5</v>
      </c>
      <c r="I31">
        <v>-165</v>
      </c>
      <c r="J31">
        <v>660</v>
      </c>
      <c r="K31" t="s">
        <v>247</v>
      </c>
      <c r="L31">
        <v>81</v>
      </c>
      <c r="M31" t="s">
        <v>465</v>
      </c>
      <c r="N31">
        <v>144.5</v>
      </c>
      <c r="O31">
        <v>145</v>
      </c>
      <c r="P31" s="17">
        <f>DATE(IF(Hist_odds_1[[#This Row],[Index]]&lt;=1908,"2022","2023"),LEFT(Hist_odds_1[[#This Row],[Date]],2),RIGHT(Hist_odds_1[[#This Row],[Date]],2))</f>
        <v>44872</v>
      </c>
      <c r="Q31">
        <f>IF(Hist_odds_1[[#This Row],[Away ML]]&lt;Hist_odds_1[[#This Row],[Home ML]],-Hist_odds_1[[#This Row],[Total_Close]],Hist_odds_1[[#This Row],[Spread_Close]])</f>
        <v>-3.5</v>
      </c>
    </row>
    <row r="32" spans="1:17">
      <c r="A32">
        <v>31</v>
      </c>
      <c r="B32">
        <v>1107</v>
      </c>
      <c r="C32">
        <v>661</v>
      </c>
      <c r="D32" t="s">
        <v>5552</v>
      </c>
      <c r="E32" t="s">
        <v>280</v>
      </c>
      <c r="F32">
        <v>69</v>
      </c>
      <c r="G32">
        <v>147.5</v>
      </c>
      <c r="H32">
        <v>145.5</v>
      </c>
      <c r="I32">
        <v>240</v>
      </c>
      <c r="J32">
        <v>662</v>
      </c>
      <c r="K32" t="s">
        <v>61</v>
      </c>
      <c r="L32">
        <v>70</v>
      </c>
      <c r="M32">
        <v>7.5</v>
      </c>
      <c r="N32">
        <v>6.5</v>
      </c>
      <c r="O32">
        <v>-280</v>
      </c>
      <c r="P32" s="17">
        <f>DATE(IF(Hist_odds_1[[#This Row],[Index]]&lt;=1908,"2022","2023"),LEFT(Hist_odds_1[[#This Row],[Date]],2),RIGHT(Hist_odds_1[[#This Row],[Date]],2))</f>
        <v>44872</v>
      </c>
      <c r="Q32">
        <f>IF(Hist_odds_1[[#This Row],[Away ML]]&lt;Hist_odds_1[[#This Row],[Home ML]],-Hist_odds_1[[#This Row],[Total_Close]],Hist_odds_1[[#This Row],[Spread_Close]])</f>
        <v>6.5</v>
      </c>
    </row>
    <row r="33" spans="1:17">
      <c r="A33">
        <v>32</v>
      </c>
      <c r="B33">
        <v>1107</v>
      </c>
      <c r="C33">
        <v>663</v>
      </c>
      <c r="D33" t="s">
        <v>5552</v>
      </c>
      <c r="E33" t="s">
        <v>623</v>
      </c>
      <c r="F33">
        <v>71</v>
      </c>
      <c r="G33">
        <v>148.5</v>
      </c>
      <c r="H33">
        <v>148.5</v>
      </c>
      <c r="I33">
        <v>375</v>
      </c>
      <c r="J33">
        <v>664</v>
      </c>
      <c r="K33" t="s">
        <v>466</v>
      </c>
      <c r="L33">
        <v>68</v>
      </c>
      <c r="M33">
        <v>7.5</v>
      </c>
      <c r="N33">
        <v>9</v>
      </c>
      <c r="O33">
        <v>-450</v>
      </c>
      <c r="P33" s="17">
        <f>DATE(IF(Hist_odds_1[[#This Row],[Index]]&lt;=1908,"2022","2023"),LEFT(Hist_odds_1[[#This Row],[Date]],2),RIGHT(Hist_odds_1[[#This Row],[Date]],2))</f>
        <v>44872</v>
      </c>
      <c r="Q33">
        <f>IF(Hist_odds_1[[#This Row],[Away ML]]&lt;Hist_odds_1[[#This Row],[Home ML]],-Hist_odds_1[[#This Row],[Total_Close]],Hist_odds_1[[#This Row],[Spread_Close]])</f>
        <v>9</v>
      </c>
    </row>
    <row r="34" spans="1:17">
      <c r="A34">
        <v>33</v>
      </c>
      <c r="B34">
        <v>1107</v>
      </c>
      <c r="C34">
        <v>665</v>
      </c>
      <c r="D34" t="s">
        <v>5552</v>
      </c>
      <c r="E34" t="s">
        <v>602</v>
      </c>
      <c r="F34">
        <v>76</v>
      </c>
      <c r="G34">
        <v>142.5</v>
      </c>
      <c r="H34">
        <v>2.5</v>
      </c>
      <c r="I34">
        <v>-140</v>
      </c>
      <c r="J34">
        <v>666</v>
      </c>
      <c r="K34" t="s">
        <v>292</v>
      </c>
      <c r="L34">
        <v>67</v>
      </c>
      <c r="M34" t="s">
        <v>465</v>
      </c>
      <c r="N34">
        <v>139.5</v>
      </c>
      <c r="O34">
        <v>120</v>
      </c>
      <c r="P34" s="17">
        <f>DATE(IF(Hist_odds_1[[#This Row],[Index]]&lt;=1908,"2022","2023"),LEFT(Hist_odds_1[[#This Row],[Date]],2),RIGHT(Hist_odds_1[[#This Row],[Date]],2))</f>
        <v>44872</v>
      </c>
      <c r="Q34">
        <f>IF(Hist_odds_1[[#This Row],[Away ML]]&lt;Hist_odds_1[[#This Row],[Home ML]],-Hist_odds_1[[#This Row],[Total_Close]],Hist_odds_1[[#This Row],[Spread_Close]])</f>
        <v>-2.5</v>
      </c>
    </row>
    <row r="35" spans="1:17">
      <c r="A35">
        <v>34</v>
      </c>
      <c r="B35">
        <v>1107</v>
      </c>
      <c r="C35">
        <v>667</v>
      </c>
      <c r="D35" t="s">
        <v>5552</v>
      </c>
      <c r="E35" t="s">
        <v>241</v>
      </c>
      <c r="F35">
        <v>59</v>
      </c>
      <c r="G35">
        <v>138.5</v>
      </c>
      <c r="H35">
        <v>142.5</v>
      </c>
      <c r="I35">
        <v>600</v>
      </c>
      <c r="J35">
        <v>668</v>
      </c>
      <c r="K35" t="s">
        <v>467</v>
      </c>
      <c r="L35">
        <v>71</v>
      </c>
      <c r="M35">
        <v>12.5</v>
      </c>
      <c r="N35">
        <v>13</v>
      </c>
      <c r="O35">
        <v>-900</v>
      </c>
      <c r="P35" s="17">
        <f>DATE(IF(Hist_odds_1[[#This Row],[Index]]&lt;=1908,"2022","2023"),LEFT(Hist_odds_1[[#This Row],[Date]],2),RIGHT(Hist_odds_1[[#This Row],[Date]],2))</f>
        <v>44872</v>
      </c>
      <c r="Q35">
        <f>IF(Hist_odds_1[[#This Row],[Away ML]]&lt;Hist_odds_1[[#This Row],[Home ML]],-Hist_odds_1[[#This Row],[Total_Close]],Hist_odds_1[[#This Row],[Spread_Close]])</f>
        <v>13</v>
      </c>
    </row>
    <row r="36" spans="1:17">
      <c r="A36">
        <v>35</v>
      </c>
      <c r="B36">
        <v>1107</v>
      </c>
      <c r="C36">
        <v>669</v>
      </c>
      <c r="D36" t="s">
        <v>5552</v>
      </c>
      <c r="E36" t="s">
        <v>557</v>
      </c>
      <c r="F36">
        <v>64</v>
      </c>
      <c r="G36">
        <v>148.5</v>
      </c>
      <c r="H36">
        <v>149</v>
      </c>
      <c r="I36">
        <v>2000</v>
      </c>
      <c r="J36">
        <v>670</v>
      </c>
      <c r="K36" t="s">
        <v>404</v>
      </c>
      <c r="L36">
        <v>89</v>
      </c>
      <c r="M36">
        <v>31.5</v>
      </c>
      <c r="N36">
        <v>34</v>
      </c>
      <c r="O36">
        <v>-8000</v>
      </c>
      <c r="P36" s="17">
        <f>DATE(IF(Hist_odds_1[[#This Row],[Index]]&lt;=1908,"2022","2023"),LEFT(Hist_odds_1[[#This Row],[Date]],2),RIGHT(Hist_odds_1[[#This Row],[Date]],2))</f>
        <v>44872</v>
      </c>
      <c r="Q36">
        <f>IF(Hist_odds_1[[#This Row],[Away ML]]&lt;Hist_odds_1[[#This Row],[Home ML]],-Hist_odds_1[[#This Row],[Total_Close]],Hist_odds_1[[#This Row],[Spread_Close]])</f>
        <v>34</v>
      </c>
    </row>
    <row r="37" spans="1:17">
      <c r="A37">
        <v>36</v>
      </c>
      <c r="B37">
        <v>1107</v>
      </c>
      <c r="C37">
        <v>671</v>
      </c>
      <c r="D37" t="s">
        <v>5552</v>
      </c>
      <c r="E37" t="s">
        <v>541</v>
      </c>
      <c r="F37">
        <v>52</v>
      </c>
      <c r="G37">
        <v>143.5</v>
      </c>
      <c r="H37">
        <v>140.5</v>
      </c>
      <c r="I37">
        <v>475</v>
      </c>
      <c r="J37">
        <v>672</v>
      </c>
      <c r="K37" t="s">
        <v>38</v>
      </c>
      <c r="L37">
        <v>70</v>
      </c>
      <c r="M37">
        <v>13.5</v>
      </c>
      <c r="N37">
        <v>10</v>
      </c>
      <c r="O37">
        <v>-650</v>
      </c>
      <c r="P37" s="17">
        <f>DATE(IF(Hist_odds_1[[#This Row],[Index]]&lt;=1908,"2022","2023"),LEFT(Hist_odds_1[[#This Row],[Date]],2),RIGHT(Hist_odds_1[[#This Row],[Date]],2))</f>
        <v>44872</v>
      </c>
      <c r="Q37">
        <f>IF(Hist_odds_1[[#This Row],[Away ML]]&lt;Hist_odds_1[[#This Row],[Home ML]],-Hist_odds_1[[#This Row],[Total_Close]],Hist_odds_1[[#This Row],[Spread_Close]])</f>
        <v>10</v>
      </c>
    </row>
    <row r="38" spans="1:17">
      <c r="A38">
        <v>37</v>
      </c>
      <c r="B38">
        <v>1107</v>
      </c>
      <c r="C38">
        <v>673</v>
      </c>
      <c r="D38" t="s">
        <v>5552</v>
      </c>
      <c r="E38" t="s">
        <v>649</v>
      </c>
      <c r="F38">
        <v>64</v>
      </c>
      <c r="G38">
        <v>139.5</v>
      </c>
      <c r="H38">
        <v>143.5</v>
      </c>
      <c r="I38">
        <v>500</v>
      </c>
      <c r="J38">
        <v>674</v>
      </c>
      <c r="K38" t="s">
        <v>468</v>
      </c>
      <c r="L38">
        <v>61</v>
      </c>
      <c r="M38">
        <v>9.5</v>
      </c>
      <c r="N38">
        <v>11</v>
      </c>
      <c r="O38">
        <v>-700</v>
      </c>
      <c r="P38" s="17">
        <f>DATE(IF(Hist_odds_1[[#This Row],[Index]]&lt;=1908,"2022","2023"),LEFT(Hist_odds_1[[#This Row],[Date]],2),RIGHT(Hist_odds_1[[#This Row],[Date]],2))</f>
        <v>44872</v>
      </c>
      <c r="Q38">
        <f>IF(Hist_odds_1[[#This Row],[Away ML]]&lt;Hist_odds_1[[#This Row],[Home ML]],-Hist_odds_1[[#This Row],[Total_Close]],Hist_odds_1[[#This Row],[Spread_Close]])</f>
        <v>11</v>
      </c>
    </row>
    <row r="39" spans="1:17">
      <c r="A39">
        <v>38</v>
      </c>
      <c r="B39">
        <v>1107</v>
      </c>
      <c r="C39">
        <v>675</v>
      </c>
      <c r="D39" t="s">
        <v>5552</v>
      </c>
      <c r="E39" t="s">
        <v>334</v>
      </c>
      <c r="F39">
        <v>39</v>
      </c>
      <c r="G39">
        <v>126.5</v>
      </c>
      <c r="H39">
        <v>131</v>
      </c>
      <c r="I39">
        <v>1400</v>
      </c>
      <c r="J39">
        <v>676</v>
      </c>
      <c r="K39" t="s">
        <v>469</v>
      </c>
      <c r="L39">
        <v>88</v>
      </c>
      <c r="M39">
        <v>30.5</v>
      </c>
      <c r="N39">
        <v>26.5</v>
      </c>
      <c r="O39">
        <v>-3500</v>
      </c>
      <c r="P39" s="17">
        <f>DATE(IF(Hist_odds_1[[#This Row],[Index]]&lt;=1908,"2022","2023"),LEFT(Hist_odds_1[[#This Row],[Date]],2),RIGHT(Hist_odds_1[[#This Row],[Date]],2))</f>
        <v>44872</v>
      </c>
      <c r="Q39">
        <f>IF(Hist_odds_1[[#This Row],[Away ML]]&lt;Hist_odds_1[[#This Row],[Home ML]],-Hist_odds_1[[#This Row],[Total_Close]],Hist_odds_1[[#This Row],[Spread_Close]])</f>
        <v>26.5</v>
      </c>
    </row>
    <row r="40" spans="1:17">
      <c r="A40">
        <v>39</v>
      </c>
      <c r="B40">
        <v>1107</v>
      </c>
      <c r="C40">
        <v>677</v>
      </c>
      <c r="D40" t="s">
        <v>5552</v>
      </c>
      <c r="E40" t="s">
        <v>657</v>
      </c>
      <c r="F40">
        <v>54</v>
      </c>
      <c r="G40">
        <v>136</v>
      </c>
      <c r="H40">
        <v>137</v>
      </c>
      <c r="I40">
        <v>1500</v>
      </c>
      <c r="J40">
        <v>678</v>
      </c>
      <c r="K40" t="s">
        <v>470</v>
      </c>
      <c r="L40">
        <v>87</v>
      </c>
      <c r="M40">
        <v>18.5</v>
      </c>
      <c r="N40">
        <v>20.5</v>
      </c>
      <c r="O40">
        <v>-5000</v>
      </c>
      <c r="P40" s="17">
        <f>DATE(IF(Hist_odds_1[[#This Row],[Index]]&lt;=1908,"2022","2023"),LEFT(Hist_odds_1[[#This Row],[Date]],2),RIGHT(Hist_odds_1[[#This Row],[Date]],2))</f>
        <v>44872</v>
      </c>
      <c r="Q40">
        <f>IF(Hist_odds_1[[#This Row],[Away ML]]&lt;Hist_odds_1[[#This Row],[Home ML]],-Hist_odds_1[[#This Row],[Total_Close]],Hist_odds_1[[#This Row],[Spread_Close]])</f>
        <v>20.5</v>
      </c>
    </row>
    <row r="41" spans="1:17">
      <c r="A41">
        <v>40</v>
      </c>
      <c r="B41">
        <v>1107</v>
      </c>
      <c r="C41">
        <v>679</v>
      </c>
      <c r="D41" t="s">
        <v>5552</v>
      </c>
      <c r="E41" t="s">
        <v>413</v>
      </c>
      <c r="F41">
        <v>77</v>
      </c>
      <c r="G41">
        <v>144.5</v>
      </c>
      <c r="H41">
        <v>143</v>
      </c>
      <c r="I41">
        <v>400</v>
      </c>
      <c r="J41">
        <v>680</v>
      </c>
      <c r="K41" t="s">
        <v>471</v>
      </c>
      <c r="L41">
        <v>79</v>
      </c>
      <c r="M41">
        <v>12.5</v>
      </c>
      <c r="N41">
        <v>9</v>
      </c>
      <c r="O41">
        <v>-500</v>
      </c>
      <c r="P41" s="17">
        <f>DATE(IF(Hist_odds_1[[#This Row],[Index]]&lt;=1908,"2022","2023"),LEFT(Hist_odds_1[[#This Row],[Date]],2),RIGHT(Hist_odds_1[[#This Row],[Date]],2))</f>
        <v>44872</v>
      </c>
      <c r="Q41">
        <f>IF(Hist_odds_1[[#This Row],[Away ML]]&lt;Hist_odds_1[[#This Row],[Home ML]],-Hist_odds_1[[#This Row],[Total_Close]],Hist_odds_1[[#This Row],[Spread_Close]])</f>
        <v>9</v>
      </c>
    </row>
    <row r="42" spans="1:17">
      <c r="A42">
        <v>41</v>
      </c>
      <c r="B42">
        <v>1107</v>
      </c>
      <c r="C42">
        <v>681</v>
      </c>
      <c r="D42" t="s">
        <v>5552</v>
      </c>
      <c r="E42" t="s">
        <v>605</v>
      </c>
      <c r="F42">
        <v>63</v>
      </c>
      <c r="G42">
        <v>132.5</v>
      </c>
      <c r="H42">
        <v>134</v>
      </c>
      <c r="I42">
        <v>950</v>
      </c>
      <c r="J42">
        <v>682</v>
      </c>
      <c r="K42" t="s">
        <v>472</v>
      </c>
      <c r="L42">
        <v>94</v>
      </c>
      <c r="M42">
        <v>15.5</v>
      </c>
      <c r="N42">
        <v>14.5</v>
      </c>
      <c r="O42">
        <v>-1800</v>
      </c>
      <c r="P42" s="17">
        <f>DATE(IF(Hist_odds_1[[#This Row],[Index]]&lt;=1908,"2022","2023"),LEFT(Hist_odds_1[[#This Row],[Date]],2),RIGHT(Hist_odds_1[[#This Row],[Date]],2))</f>
        <v>44872</v>
      </c>
      <c r="Q42">
        <f>IF(Hist_odds_1[[#This Row],[Away ML]]&lt;Hist_odds_1[[#This Row],[Home ML]],-Hist_odds_1[[#This Row],[Total_Close]],Hist_odds_1[[#This Row],[Spread_Close]])</f>
        <v>14.5</v>
      </c>
    </row>
    <row r="43" spans="1:17">
      <c r="A43">
        <v>42</v>
      </c>
      <c r="B43">
        <v>1107</v>
      </c>
      <c r="C43">
        <v>683</v>
      </c>
      <c r="D43" t="s">
        <v>5552</v>
      </c>
      <c r="E43" t="s">
        <v>567</v>
      </c>
      <c r="F43">
        <v>54</v>
      </c>
      <c r="G43">
        <v>139</v>
      </c>
      <c r="H43">
        <v>140.5</v>
      </c>
      <c r="I43">
        <v>1800</v>
      </c>
      <c r="J43">
        <v>684</v>
      </c>
      <c r="K43" t="s">
        <v>316</v>
      </c>
      <c r="L43">
        <v>85</v>
      </c>
      <c r="M43">
        <v>26</v>
      </c>
      <c r="N43">
        <v>23.5</v>
      </c>
      <c r="O43">
        <v>-8000</v>
      </c>
      <c r="P43" s="17">
        <f>DATE(IF(Hist_odds_1[[#This Row],[Index]]&lt;=1908,"2022","2023"),LEFT(Hist_odds_1[[#This Row],[Date]],2),RIGHT(Hist_odds_1[[#This Row],[Date]],2))</f>
        <v>44872</v>
      </c>
      <c r="Q43">
        <f>IF(Hist_odds_1[[#This Row],[Away ML]]&lt;Hist_odds_1[[#This Row],[Home ML]],-Hist_odds_1[[#This Row],[Total_Close]],Hist_odds_1[[#This Row],[Spread_Close]])</f>
        <v>23.5</v>
      </c>
    </row>
    <row r="44" spans="1:17">
      <c r="A44">
        <v>43</v>
      </c>
      <c r="B44">
        <v>1107</v>
      </c>
      <c r="C44">
        <v>685</v>
      </c>
      <c r="D44" t="s">
        <v>5552</v>
      </c>
      <c r="E44" t="s">
        <v>544</v>
      </c>
      <c r="F44">
        <v>36</v>
      </c>
      <c r="G44">
        <v>144</v>
      </c>
      <c r="H44">
        <v>138.5</v>
      </c>
      <c r="I44">
        <v>1800</v>
      </c>
      <c r="J44">
        <v>686</v>
      </c>
      <c r="K44" t="s">
        <v>473</v>
      </c>
      <c r="L44">
        <v>83</v>
      </c>
      <c r="M44">
        <v>21</v>
      </c>
      <c r="N44">
        <v>23.5</v>
      </c>
      <c r="O44">
        <v>-8000</v>
      </c>
      <c r="P44" s="17">
        <f>DATE(IF(Hist_odds_1[[#This Row],[Index]]&lt;=1908,"2022","2023"),LEFT(Hist_odds_1[[#This Row],[Date]],2),RIGHT(Hist_odds_1[[#This Row],[Date]],2))</f>
        <v>44872</v>
      </c>
      <c r="Q44">
        <f>IF(Hist_odds_1[[#This Row],[Away ML]]&lt;Hist_odds_1[[#This Row],[Home ML]],-Hist_odds_1[[#This Row],[Total_Close]],Hist_odds_1[[#This Row],[Spread_Close]])</f>
        <v>23.5</v>
      </c>
    </row>
    <row r="45" spans="1:17">
      <c r="A45">
        <v>44</v>
      </c>
      <c r="B45">
        <v>1107</v>
      </c>
      <c r="C45">
        <v>687</v>
      </c>
      <c r="D45" t="s">
        <v>5552</v>
      </c>
      <c r="E45" t="s">
        <v>555</v>
      </c>
      <c r="F45">
        <v>58</v>
      </c>
      <c r="G45">
        <v>142</v>
      </c>
      <c r="H45">
        <v>142</v>
      </c>
      <c r="I45">
        <v>1500</v>
      </c>
      <c r="J45">
        <v>688</v>
      </c>
      <c r="K45" t="s">
        <v>270</v>
      </c>
      <c r="L45">
        <v>76</v>
      </c>
      <c r="M45">
        <v>20.5</v>
      </c>
      <c r="N45">
        <v>23</v>
      </c>
      <c r="O45">
        <v>-5000</v>
      </c>
      <c r="P45" s="17">
        <f>DATE(IF(Hist_odds_1[[#This Row],[Index]]&lt;=1908,"2022","2023"),LEFT(Hist_odds_1[[#This Row],[Date]],2),RIGHT(Hist_odds_1[[#This Row],[Date]],2))</f>
        <v>44872</v>
      </c>
      <c r="Q45">
        <f>IF(Hist_odds_1[[#This Row],[Away ML]]&lt;Hist_odds_1[[#This Row],[Home ML]],-Hist_odds_1[[#This Row],[Total_Close]],Hist_odds_1[[#This Row],[Spread_Close]])</f>
        <v>23</v>
      </c>
    </row>
    <row r="46" spans="1:17">
      <c r="A46">
        <v>45</v>
      </c>
      <c r="B46">
        <v>1107</v>
      </c>
      <c r="C46">
        <v>689</v>
      </c>
      <c r="D46" t="s">
        <v>5552</v>
      </c>
      <c r="E46" t="s">
        <v>669</v>
      </c>
      <c r="F46">
        <v>52</v>
      </c>
      <c r="G46">
        <v>133.5</v>
      </c>
      <c r="H46">
        <v>134.5</v>
      </c>
      <c r="I46">
        <v>1000</v>
      </c>
      <c r="J46">
        <v>690</v>
      </c>
      <c r="K46" t="s">
        <v>48</v>
      </c>
      <c r="L46">
        <v>51</v>
      </c>
      <c r="M46">
        <v>15.5</v>
      </c>
      <c r="N46">
        <v>16</v>
      </c>
      <c r="O46">
        <v>-2000</v>
      </c>
      <c r="P46" s="17">
        <f>DATE(IF(Hist_odds_1[[#This Row],[Index]]&lt;=1908,"2022","2023"),LEFT(Hist_odds_1[[#This Row],[Date]],2),RIGHT(Hist_odds_1[[#This Row],[Date]],2))</f>
        <v>44872</v>
      </c>
      <c r="Q46">
        <f>IF(Hist_odds_1[[#This Row],[Away ML]]&lt;Hist_odds_1[[#This Row],[Home ML]],-Hist_odds_1[[#This Row],[Total_Close]],Hist_odds_1[[#This Row],[Spread_Close]])</f>
        <v>16</v>
      </c>
    </row>
    <row r="47" spans="1:17">
      <c r="A47">
        <v>46</v>
      </c>
      <c r="B47">
        <v>1107</v>
      </c>
      <c r="C47">
        <v>691</v>
      </c>
      <c r="D47" t="s">
        <v>5552</v>
      </c>
      <c r="E47" t="s">
        <v>558</v>
      </c>
      <c r="F47">
        <v>91</v>
      </c>
      <c r="G47">
        <v>141</v>
      </c>
      <c r="H47">
        <v>140.5</v>
      </c>
      <c r="I47">
        <v>1200</v>
      </c>
      <c r="J47">
        <v>692</v>
      </c>
      <c r="K47" t="s">
        <v>122</v>
      </c>
      <c r="L47">
        <v>97</v>
      </c>
      <c r="M47">
        <v>20.5</v>
      </c>
      <c r="N47">
        <v>19.5</v>
      </c>
      <c r="O47">
        <v>-3000</v>
      </c>
      <c r="P47" s="17">
        <f>DATE(IF(Hist_odds_1[[#This Row],[Index]]&lt;=1908,"2022","2023"),LEFT(Hist_odds_1[[#This Row],[Date]],2),RIGHT(Hist_odds_1[[#This Row],[Date]],2))</f>
        <v>44872</v>
      </c>
      <c r="Q47">
        <f>IF(Hist_odds_1[[#This Row],[Away ML]]&lt;Hist_odds_1[[#This Row],[Home ML]],-Hist_odds_1[[#This Row],[Total_Close]],Hist_odds_1[[#This Row],[Spread_Close]])</f>
        <v>19.5</v>
      </c>
    </row>
    <row r="48" spans="1:17">
      <c r="A48">
        <v>47</v>
      </c>
      <c r="B48">
        <v>1107</v>
      </c>
      <c r="C48">
        <v>693</v>
      </c>
      <c r="D48" t="s">
        <v>5552</v>
      </c>
      <c r="E48" t="s">
        <v>643</v>
      </c>
      <c r="F48">
        <v>45</v>
      </c>
      <c r="G48">
        <v>144</v>
      </c>
      <c r="H48">
        <v>143.5</v>
      </c>
      <c r="I48">
        <v>1500</v>
      </c>
      <c r="J48">
        <v>694</v>
      </c>
      <c r="K48" t="s">
        <v>194</v>
      </c>
      <c r="L48">
        <v>81</v>
      </c>
      <c r="M48">
        <v>20.5</v>
      </c>
      <c r="N48">
        <v>26.5</v>
      </c>
      <c r="O48">
        <v>-4000</v>
      </c>
      <c r="P48" s="17">
        <f>DATE(IF(Hist_odds_1[[#This Row],[Index]]&lt;=1908,"2022","2023"),LEFT(Hist_odds_1[[#This Row],[Date]],2),RIGHT(Hist_odds_1[[#This Row],[Date]],2))</f>
        <v>44872</v>
      </c>
      <c r="Q48">
        <f>IF(Hist_odds_1[[#This Row],[Away ML]]&lt;Hist_odds_1[[#This Row],[Home ML]],-Hist_odds_1[[#This Row],[Total_Close]],Hist_odds_1[[#This Row],[Spread_Close]])</f>
        <v>26.5</v>
      </c>
    </row>
    <row r="49" spans="1:17">
      <c r="A49">
        <v>48</v>
      </c>
      <c r="B49">
        <v>1107</v>
      </c>
      <c r="C49">
        <v>695</v>
      </c>
      <c r="D49" t="s">
        <v>5552</v>
      </c>
      <c r="E49" t="s">
        <v>524</v>
      </c>
      <c r="F49">
        <v>59</v>
      </c>
      <c r="G49">
        <v>142.5</v>
      </c>
      <c r="H49">
        <v>138</v>
      </c>
      <c r="I49">
        <v>600</v>
      </c>
      <c r="J49">
        <v>696</v>
      </c>
      <c r="K49" t="s">
        <v>315</v>
      </c>
      <c r="L49">
        <v>85</v>
      </c>
      <c r="M49">
        <v>14</v>
      </c>
      <c r="N49">
        <v>12</v>
      </c>
      <c r="O49">
        <v>-850</v>
      </c>
      <c r="P49" s="17">
        <f>DATE(IF(Hist_odds_1[[#This Row],[Index]]&lt;=1908,"2022","2023"),LEFT(Hist_odds_1[[#This Row],[Date]],2),RIGHT(Hist_odds_1[[#This Row],[Date]],2))</f>
        <v>44872</v>
      </c>
      <c r="Q49">
        <f>IF(Hist_odds_1[[#This Row],[Away ML]]&lt;Hist_odds_1[[#This Row],[Home ML]],-Hist_odds_1[[#This Row],[Total_Close]],Hist_odds_1[[#This Row],[Spread_Close]])</f>
        <v>12</v>
      </c>
    </row>
    <row r="50" spans="1:17">
      <c r="A50">
        <v>49</v>
      </c>
      <c r="B50">
        <v>1107</v>
      </c>
      <c r="C50">
        <v>697</v>
      </c>
      <c r="D50" t="s">
        <v>5552</v>
      </c>
      <c r="E50" t="s">
        <v>537</v>
      </c>
      <c r="F50">
        <v>60</v>
      </c>
      <c r="G50">
        <v>148.5</v>
      </c>
      <c r="H50">
        <v>149</v>
      </c>
      <c r="I50">
        <v>1700</v>
      </c>
      <c r="J50">
        <v>698</v>
      </c>
      <c r="K50" t="s">
        <v>342</v>
      </c>
      <c r="L50">
        <v>72</v>
      </c>
      <c r="M50">
        <v>24.5</v>
      </c>
      <c r="N50">
        <v>28.5</v>
      </c>
      <c r="O50">
        <v>-5000</v>
      </c>
      <c r="P50" s="17">
        <f>DATE(IF(Hist_odds_1[[#This Row],[Index]]&lt;=1908,"2022","2023"),LEFT(Hist_odds_1[[#This Row],[Date]],2),RIGHT(Hist_odds_1[[#This Row],[Date]],2))</f>
        <v>44872</v>
      </c>
      <c r="Q50">
        <f>IF(Hist_odds_1[[#This Row],[Away ML]]&lt;Hist_odds_1[[#This Row],[Home ML]],-Hist_odds_1[[#This Row],[Total_Close]],Hist_odds_1[[#This Row],[Spread_Close]])</f>
        <v>28.5</v>
      </c>
    </row>
    <row r="51" spans="1:17">
      <c r="A51">
        <v>50</v>
      </c>
      <c r="B51">
        <v>1107</v>
      </c>
      <c r="C51">
        <v>699</v>
      </c>
      <c r="D51" t="s">
        <v>5552</v>
      </c>
      <c r="E51" t="s">
        <v>614</v>
      </c>
      <c r="F51">
        <v>66</v>
      </c>
      <c r="G51">
        <v>136</v>
      </c>
      <c r="H51">
        <v>136</v>
      </c>
      <c r="I51">
        <v>525</v>
      </c>
      <c r="J51">
        <v>700</v>
      </c>
      <c r="K51" t="s">
        <v>260</v>
      </c>
      <c r="L51">
        <v>82</v>
      </c>
      <c r="M51">
        <v>14.5</v>
      </c>
      <c r="N51">
        <v>11</v>
      </c>
      <c r="O51">
        <v>-750</v>
      </c>
      <c r="P51" s="17">
        <f>DATE(IF(Hist_odds_1[[#This Row],[Index]]&lt;=1908,"2022","2023"),LEFT(Hist_odds_1[[#This Row],[Date]],2),RIGHT(Hist_odds_1[[#This Row],[Date]],2))</f>
        <v>44872</v>
      </c>
      <c r="Q51">
        <f>IF(Hist_odds_1[[#This Row],[Away ML]]&lt;Hist_odds_1[[#This Row],[Home ML]],-Hist_odds_1[[#This Row],[Total_Close]],Hist_odds_1[[#This Row],[Spread_Close]])</f>
        <v>11</v>
      </c>
    </row>
    <row r="52" spans="1:17">
      <c r="A52">
        <v>51</v>
      </c>
      <c r="B52">
        <v>1107</v>
      </c>
      <c r="C52">
        <v>701</v>
      </c>
      <c r="D52" t="s">
        <v>5552</v>
      </c>
      <c r="E52" t="s">
        <v>197</v>
      </c>
      <c r="F52">
        <v>57</v>
      </c>
      <c r="G52">
        <v>130.5</v>
      </c>
      <c r="H52">
        <v>130</v>
      </c>
      <c r="I52">
        <v>1500</v>
      </c>
      <c r="J52">
        <v>702</v>
      </c>
      <c r="K52" t="s">
        <v>123</v>
      </c>
      <c r="L52">
        <v>72</v>
      </c>
      <c r="M52">
        <v>21.5</v>
      </c>
      <c r="N52">
        <v>21.5</v>
      </c>
      <c r="O52">
        <v>-5000</v>
      </c>
      <c r="P52" s="17">
        <f>DATE(IF(Hist_odds_1[[#This Row],[Index]]&lt;=1908,"2022","2023"),LEFT(Hist_odds_1[[#This Row],[Date]],2),RIGHT(Hist_odds_1[[#This Row],[Date]],2))</f>
        <v>44872</v>
      </c>
      <c r="Q52">
        <f>IF(Hist_odds_1[[#This Row],[Away ML]]&lt;Hist_odds_1[[#This Row],[Home ML]],-Hist_odds_1[[#This Row],[Total_Close]],Hist_odds_1[[#This Row],[Spread_Close]])</f>
        <v>21.5</v>
      </c>
    </row>
    <row r="53" spans="1:17">
      <c r="A53">
        <v>52</v>
      </c>
      <c r="B53">
        <v>1107</v>
      </c>
      <c r="C53">
        <v>703</v>
      </c>
      <c r="D53" t="s">
        <v>5552</v>
      </c>
      <c r="E53" t="s">
        <v>620</v>
      </c>
      <c r="F53">
        <v>60</v>
      </c>
      <c r="G53">
        <v>140</v>
      </c>
      <c r="H53">
        <v>135.5</v>
      </c>
      <c r="I53">
        <v>375</v>
      </c>
      <c r="J53">
        <v>704</v>
      </c>
      <c r="K53" t="s">
        <v>233</v>
      </c>
      <c r="L53">
        <v>61</v>
      </c>
      <c r="M53">
        <v>16.5</v>
      </c>
      <c r="N53">
        <v>9.5</v>
      </c>
      <c r="O53">
        <v>-450</v>
      </c>
      <c r="P53" s="17">
        <f>DATE(IF(Hist_odds_1[[#This Row],[Index]]&lt;=1908,"2022","2023"),LEFT(Hist_odds_1[[#This Row],[Date]],2),RIGHT(Hist_odds_1[[#This Row],[Date]],2))</f>
        <v>44872</v>
      </c>
      <c r="Q53">
        <f>IF(Hist_odds_1[[#This Row],[Away ML]]&lt;Hist_odds_1[[#This Row],[Home ML]],-Hist_odds_1[[#This Row],[Total_Close]],Hist_odds_1[[#This Row],[Spread_Close]])</f>
        <v>9.5</v>
      </c>
    </row>
    <row r="54" spans="1:17">
      <c r="A54">
        <v>53</v>
      </c>
      <c r="B54">
        <v>1107</v>
      </c>
      <c r="C54">
        <v>705</v>
      </c>
      <c r="D54" t="s">
        <v>5552</v>
      </c>
      <c r="E54" t="s">
        <v>639</v>
      </c>
      <c r="F54">
        <v>68</v>
      </c>
      <c r="G54">
        <v>145</v>
      </c>
      <c r="H54">
        <v>151.5</v>
      </c>
      <c r="I54">
        <v>700</v>
      </c>
      <c r="J54">
        <v>706</v>
      </c>
      <c r="K54" t="s">
        <v>474</v>
      </c>
      <c r="L54">
        <v>91</v>
      </c>
      <c r="M54">
        <v>9.5</v>
      </c>
      <c r="N54">
        <v>13.5</v>
      </c>
      <c r="O54">
        <v>-1100</v>
      </c>
      <c r="P54" s="17">
        <f>DATE(IF(Hist_odds_1[[#This Row],[Index]]&lt;=1908,"2022","2023"),LEFT(Hist_odds_1[[#This Row],[Date]],2),RIGHT(Hist_odds_1[[#This Row],[Date]],2))</f>
        <v>44872</v>
      </c>
      <c r="Q54">
        <f>IF(Hist_odds_1[[#This Row],[Away ML]]&lt;Hist_odds_1[[#This Row],[Home ML]],-Hist_odds_1[[#This Row],[Total_Close]],Hist_odds_1[[#This Row],[Spread_Close]])</f>
        <v>13.5</v>
      </c>
    </row>
    <row r="55" spans="1:17">
      <c r="A55">
        <v>54</v>
      </c>
      <c r="B55">
        <v>1107</v>
      </c>
      <c r="C55">
        <v>707</v>
      </c>
      <c r="D55" t="s">
        <v>5552</v>
      </c>
      <c r="E55" t="s">
        <v>546</v>
      </c>
      <c r="F55">
        <v>58</v>
      </c>
      <c r="G55">
        <v>138.5</v>
      </c>
      <c r="H55">
        <v>135.5</v>
      </c>
      <c r="I55">
        <v>375</v>
      </c>
      <c r="J55">
        <v>708</v>
      </c>
      <c r="K55" t="s">
        <v>475</v>
      </c>
      <c r="L55">
        <v>75</v>
      </c>
      <c r="M55">
        <v>9</v>
      </c>
      <c r="N55">
        <v>9</v>
      </c>
      <c r="O55">
        <v>-450</v>
      </c>
      <c r="P55" s="17">
        <f>DATE(IF(Hist_odds_1[[#This Row],[Index]]&lt;=1908,"2022","2023"),LEFT(Hist_odds_1[[#This Row],[Date]],2),RIGHT(Hist_odds_1[[#This Row],[Date]],2))</f>
        <v>44872</v>
      </c>
      <c r="Q55">
        <f>IF(Hist_odds_1[[#This Row],[Away ML]]&lt;Hist_odds_1[[#This Row],[Home ML]],-Hist_odds_1[[#This Row],[Total_Close]],Hist_odds_1[[#This Row],[Spread_Close]])</f>
        <v>9</v>
      </c>
    </row>
    <row r="56" spans="1:17">
      <c r="A56">
        <v>55</v>
      </c>
      <c r="B56">
        <v>1107</v>
      </c>
      <c r="C56">
        <v>709</v>
      </c>
      <c r="D56" t="s">
        <v>5552</v>
      </c>
      <c r="E56" t="s">
        <v>635</v>
      </c>
      <c r="F56">
        <v>81</v>
      </c>
      <c r="G56">
        <v>155.5</v>
      </c>
      <c r="H56">
        <v>155</v>
      </c>
      <c r="I56">
        <v>270</v>
      </c>
      <c r="J56">
        <v>710</v>
      </c>
      <c r="K56" t="s">
        <v>476</v>
      </c>
      <c r="L56">
        <v>89</v>
      </c>
      <c r="M56">
        <v>4.5</v>
      </c>
      <c r="N56">
        <v>8</v>
      </c>
      <c r="O56">
        <v>-330</v>
      </c>
      <c r="P56" s="17">
        <f>DATE(IF(Hist_odds_1[[#This Row],[Index]]&lt;=1908,"2022","2023"),LEFT(Hist_odds_1[[#This Row],[Date]],2),RIGHT(Hist_odds_1[[#This Row],[Date]],2))</f>
        <v>44872</v>
      </c>
      <c r="Q56">
        <f>IF(Hist_odds_1[[#This Row],[Away ML]]&lt;Hist_odds_1[[#This Row],[Home ML]],-Hist_odds_1[[#This Row],[Total_Close]],Hist_odds_1[[#This Row],[Spread_Close]])</f>
        <v>8</v>
      </c>
    </row>
    <row r="57" spans="1:17">
      <c r="A57">
        <v>56</v>
      </c>
      <c r="B57">
        <v>1107</v>
      </c>
      <c r="C57">
        <v>711</v>
      </c>
      <c r="D57" t="s">
        <v>5552</v>
      </c>
      <c r="E57" t="s">
        <v>590</v>
      </c>
      <c r="F57">
        <v>56</v>
      </c>
      <c r="G57">
        <v>136.5</v>
      </c>
      <c r="H57">
        <v>142.5</v>
      </c>
      <c r="I57">
        <v>1600</v>
      </c>
      <c r="J57">
        <v>712</v>
      </c>
      <c r="K57" t="s">
        <v>186</v>
      </c>
      <c r="L57">
        <v>60</v>
      </c>
      <c r="M57">
        <v>24.5</v>
      </c>
      <c r="N57">
        <v>24</v>
      </c>
      <c r="O57">
        <v>-6000</v>
      </c>
      <c r="P57" s="17">
        <f>DATE(IF(Hist_odds_1[[#This Row],[Index]]&lt;=1908,"2022","2023"),LEFT(Hist_odds_1[[#This Row],[Date]],2),RIGHT(Hist_odds_1[[#This Row],[Date]],2))</f>
        <v>44872</v>
      </c>
      <c r="Q57">
        <f>IF(Hist_odds_1[[#This Row],[Away ML]]&lt;Hist_odds_1[[#This Row],[Home ML]],-Hist_odds_1[[#This Row],[Total_Close]],Hist_odds_1[[#This Row],[Spread_Close]])</f>
        <v>24</v>
      </c>
    </row>
    <row r="58" spans="1:17">
      <c r="A58">
        <v>57</v>
      </c>
      <c r="B58">
        <v>1107</v>
      </c>
      <c r="C58">
        <v>713</v>
      </c>
      <c r="D58" t="s">
        <v>5552</v>
      </c>
      <c r="E58" t="s">
        <v>652</v>
      </c>
      <c r="F58">
        <v>54</v>
      </c>
      <c r="G58">
        <v>140</v>
      </c>
      <c r="H58">
        <v>140.5</v>
      </c>
      <c r="I58">
        <v>240</v>
      </c>
      <c r="J58">
        <v>714</v>
      </c>
      <c r="K58" t="s">
        <v>477</v>
      </c>
      <c r="L58">
        <v>60</v>
      </c>
      <c r="M58">
        <v>8</v>
      </c>
      <c r="N58">
        <v>6.5</v>
      </c>
      <c r="O58">
        <v>-280</v>
      </c>
      <c r="P58" s="17">
        <f>DATE(IF(Hist_odds_1[[#This Row],[Index]]&lt;=1908,"2022","2023"),LEFT(Hist_odds_1[[#This Row],[Date]],2),RIGHT(Hist_odds_1[[#This Row],[Date]],2))</f>
        <v>44872</v>
      </c>
      <c r="Q58">
        <f>IF(Hist_odds_1[[#This Row],[Away ML]]&lt;Hist_odds_1[[#This Row],[Home ML]],-Hist_odds_1[[#This Row],[Total_Close]],Hist_odds_1[[#This Row],[Spread_Close]])</f>
        <v>6.5</v>
      </c>
    </row>
    <row r="59" spans="1:17">
      <c r="A59">
        <v>58</v>
      </c>
      <c r="B59">
        <v>1107</v>
      </c>
      <c r="C59">
        <v>715</v>
      </c>
      <c r="D59" t="s">
        <v>5552</v>
      </c>
      <c r="E59" t="s">
        <v>606</v>
      </c>
      <c r="F59">
        <v>59</v>
      </c>
      <c r="G59">
        <v>144.5</v>
      </c>
      <c r="H59">
        <v>148.5</v>
      </c>
      <c r="I59">
        <v>1200</v>
      </c>
      <c r="J59">
        <v>716</v>
      </c>
      <c r="K59" t="s">
        <v>478</v>
      </c>
      <c r="L59">
        <v>93</v>
      </c>
      <c r="M59">
        <v>20</v>
      </c>
      <c r="N59">
        <v>18.5</v>
      </c>
      <c r="O59">
        <v>-3000</v>
      </c>
      <c r="P59" s="17">
        <f>DATE(IF(Hist_odds_1[[#This Row],[Index]]&lt;=1908,"2022","2023"),LEFT(Hist_odds_1[[#This Row],[Date]],2),RIGHT(Hist_odds_1[[#This Row],[Date]],2))</f>
        <v>44872</v>
      </c>
      <c r="Q59">
        <f>IF(Hist_odds_1[[#This Row],[Away ML]]&lt;Hist_odds_1[[#This Row],[Home ML]],-Hist_odds_1[[#This Row],[Total_Close]],Hist_odds_1[[#This Row],[Spread_Close]])</f>
        <v>18.5</v>
      </c>
    </row>
    <row r="60" spans="1:17">
      <c r="A60">
        <v>59</v>
      </c>
      <c r="B60">
        <v>1107</v>
      </c>
      <c r="C60">
        <v>717</v>
      </c>
      <c r="D60" t="s">
        <v>5552</v>
      </c>
      <c r="E60" t="s">
        <v>527</v>
      </c>
      <c r="F60">
        <v>57</v>
      </c>
      <c r="G60">
        <v>134</v>
      </c>
      <c r="H60">
        <v>134.5</v>
      </c>
      <c r="I60">
        <v>2000</v>
      </c>
      <c r="J60">
        <v>718</v>
      </c>
      <c r="K60" t="s">
        <v>269</v>
      </c>
      <c r="L60">
        <v>87</v>
      </c>
      <c r="M60">
        <v>29.5</v>
      </c>
      <c r="N60">
        <v>31</v>
      </c>
      <c r="O60">
        <v>-15000</v>
      </c>
      <c r="P60" s="17">
        <f>DATE(IF(Hist_odds_1[[#This Row],[Index]]&lt;=1908,"2022","2023"),LEFT(Hist_odds_1[[#This Row],[Date]],2),RIGHT(Hist_odds_1[[#This Row],[Date]],2))</f>
        <v>44872</v>
      </c>
      <c r="Q60">
        <f>IF(Hist_odds_1[[#This Row],[Away ML]]&lt;Hist_odds_1[[#This Row],[Home ML]],-Hist_odds_1[[#This Row],[Total_Close]],Hist_odds_1[[#This Row],[Spread_Close]])</f>
        <v>31</v>
      </c>
    </row>
    <row r="61" spans="1:17">
      <c r="A61">
        <v>60</v>
      </c>
      <c r="B61">
        <v>1107</v>
      </c>
      <c r="C61">
        <v>719</v>
      </c>
      <c r="D61" t="s">
        <v>5552</v>
      </c>
      <c r="E61" t="s">
        <v>648</v>
      </c>
      <c r="F61">
        <v>56</v>
      </c>
      <c r="G61">
        <v>146.5</v>
      </c>
      <c r="H61">
        <v>151</v>
      </c>
      <c r="I61">
        <v>1500</v>
      </c>
      <c r="J61">
        <v>720</v>
      </c>
      <c r="K61" t="s">
        <v>479</v>
      </c>
      <c r="L61">
        <v>69</v>
      </c>
      <c r="M61">
        <v>22.5</v>
      </c>
      <c r="N61">
        <v>22.5</v>
      </c>
      <c r="O61">
        <v>-5000</v>
      </c>
      <c r="P61" s="17">
        <f>DATE(IF(Hist_odds_1[[#This Row],[Index]]&lt;=1908,"2022","2023"),LEFT(Hist_odds_1[[#This Row],[Date]],2),RIGHT(Hist_odds_1[[#This Row],[Date]],2))</f>
        <v>44872</v>
      </c>
      <c r="Q61">
        <f>IF(Hist_odds_1[[#This Row],[Away ML]]&lt;Hist_odds_1[[#This Row],[Home ML]],-Hist_odds_1[[#This Row],[Total_Close]],Hist_odds_1[[#This Row],[Spread_Close]])</f>
        <v>22.5</v>
      </c>
    </row>
    <row r="62" spans="1:17">
      <c r="A62">
        <v>61</v>
      </c>
      <c r="B62">
        <v>1107</v>
      </c>
      <c r="C62">
        <v>721</v>
      </c>
      <c r="D62" t="s">
        <v>5552</v>
      </c>
      <c r="E62" t="s">
        <v>587</v>
      </c>
      <c r="F62">
        <v>66</v>
      </c>
      <c r="G62">
        <v>136.5</v>
      </c>
      <c r="H62">
        <v>134</v>
      </c>
      <c r="I62">
        <v>1400</v>
      </c>
      <c r="J62">
        <v>722</v>
      </c>
      <c r="K62" t="s">
        <v>480</v>
      </c>
      <c r="L62">
        <v>77</v>
      </c>
      <c r="M62">
        <v>20.5</v>
      </c>
      <c r="N62">
        <v>20.5</v>
      </c>
      <c r="O62">
        <v>-4000</v>
      </c>
      <c r="P62" s="17">
        <f>DATE(IF(Hist_odds_1[[#This Row],[Index]]&lt;=1908,"2022","2023"),LEFT(Hist_odds_1[[#This Row],[Date]],2),RIGHT(Hist_odds_1[[#This Row],[Date]],2))</f>
        <v>44872</v>
      </c>
      <c r="Q62">
        <f>IF(Hist_odds_1[[#This Row],[Away ML]]&lt;Hist_odds_1[[#This Row],[Home ML]],-Hist_odds_1[[#This Row],[Total_Close]],Hist_odds_1[[#This Row],[Spread_Close]])</f>
        <v>20.5</v>
      </c>
    </row>
    <row r="63" spans="1:17">
      <c r="A63">
        <v>62</v>
      </c>
      <c r="B63">
        <v>1107</v>
      </c>
      <c r="C63">
        <v>723</v>
      </c>
      <c r="D63" t="s">
        <v>5552</v>
      </c>
      <c r="E63" t="s">
        <v>560</v>
      </c>
      <c r="F63">
        <v>79</v>
      </c>
      <c r="G63">
        <v>147.5</v>
      </c>
      <c r="H63">
        <v>147.5</v>
      </c>
      <c r="I63">
        <v>145</v>
      </c>
      <c r="J63">
        <v>724</v>
      </c>
      <c r="K63" t="s">
        <v>481</v>
      </c>
      <c r="L63">
        <v>64</v>
      </c>
      <c r="M63">
        <v>2.5</v>
      </c>
      <c r="N63">
        <v>3.5</v>
      </c>
      <c r="O63">
        <v>-165</v>
      </c>
      <c r="P63" s="17">
        <f>DATE(IF(Hist_odds_1[[#This Row],[Index]]&lt;=1908,"2022","2023"),LEFT(Hist_odds_1[[#This Row],[Date]],2),RIGHT(Hist_odds_1[[#This Row],[Date]],2))</f>
        <v>44872</v>
      </c>
      <c r="Q63">
        <f>IF(Hist_odds_1[[#This Row],[Away ML]]&lt;Hist_odds_1[[#This Row],[Home ML]],-Hist_odds_1[[#This Row],[Total_Close]],Hist_odds_1[[#This Row],[Spread_Close]])</f>
        <v>3.5</v>
      </c>
    </row>
    <row r="64" spans="1:17">
      <c r="A64">
        <v>63</v>
      </c>
      <c r="B64">
        <v>1107</v>
      </c>
      <c r="C64">
        <v>725</v>
      </c>
      <c r="D64" t="s">
        <v>5552</v>
      </c>
      <c r="E64" t="s">
        <v>367</v>
      </c>
      <c r="F64">
        <v>67</v>
      </c>
      <c r="G64">
        <v>152</v>
      </c>
      <c r="H64">
        <v>151</v>
      </c>
      <c r="I64">
        <v>175</v>
      </c>
      <c r="J64">
        <v>726</v>
      </c>
      <c r="K64" t="s">
        <v>141</v>
      </c>
      <c r="L64">
        <v>106</v>
      </c>
      <c r="M64">
        <v>3</v>
      </c>
      <c r="N64">
        <v>4.5</v>
      </c>
      <c r="O64">
        <v>-200</v>
      </c>
      <c r="P64" s="17">
        <f>DATE(IF(Hist_odds_1[[#This Row],[Index]]&lt;=1908,"2022","2023"),LEFT(Hist_odds_1[[#This Row],[Date]],2),RIGHT(Hist_odds_1[[#This Row],[Date]],2))</f>
        <v>44872</v>
      </c>
      <c r="Q64">
        <f>IF(Hist_odds_1[[#This Row],[Away ML]]&lt;Hist_odds_1[[#This Row],[Home ML]],-Hist_odds_1[[#This Row],[Total_Close]],Hist_odds_1[[#This Row],[Spread_Close]])</f>
        <v>4.5</v>
      </c>
    </row>
    <row r="65" spans="1:17">
      <c r="A65">
        <v>64</v>
      </c>
      <c r="B65">
        <v>1107</v>
      </c>
      <c r="C65">
        <v>727</v>
      </c>
      <c r="D65" t="s">
        <v>5552</v>
      </c>
      <c r="E65" t="s">
        <v>538</v>
      </c>
      <c r="F65">
        <v>57</v>
      </c>
      <c r="G65">
        <v>133</v>
      </c>
      <c r="H65">
        <v>136.5</v>
      </c>
      <c r="I65">
        <v>1600</v>
      </c>
      <c r="J65">
        <v>728</v>
      </c>
      <c r="K65" t="s">
        <v>482</v>
      </c>
      <c r="L65">
        <v>80</v>
      </c>
      <c r="M65">
        <v>18.5</v>
      </c>
      <c r="N65">
        <v>23.5</v>
      </c>
      <c r="O65">
        <v>-6000</v>
      </c>
      <c r="P65" s="17">
        <f>DATE(IF(Hist_odds_1[[#This Row],[Index]]&lt;=1908,"2022","2023"),LEFT(Hist_odds_1[[#This Row],[Date]],2),RIGHT(Hist_odds_1[[#This Row],[Date]],2))</f>
        <v>44872</v>
      </c>
      <c r="Q65">
        <f>IF(Hist_odds_1[[#This Row],[Away ML]]&lt;Hist_odds_1[[#This Row],[Home ML]],-Hist_odds_1[[#This Row],[Total_Close]],Hist_odds_1[[#This Row],[Spread_Close]])</f>
        <v>23.5</v>
      </c>
    </row>
    <row r="66" spans="1:17">
      <c r="A66">
        <v>65</v>
      </c>
      <c r="B66">
        <v>1107</v>
      </c>
      <c r="C66">
        <v>729</v>
      </c>
      <c r="D66" t="s">
        <v>5552</v>
      </c>
      <c r="E66" t="s">
        <v>655</v>
      </c>
      <c r="F66">
        <v>70</v>
      </c>
      <c r="G66">
        <v>144.5</v>
      </c>
      <c r="H66">
        <v>142</v>
      </c>
      <c r="I66">
        <v>375</v>
      </c>
      <c r="J66">
        <v>730</v>
      </c>
      <c r="K66" t="s">
        <v>483</v>
      </c>
      <c r="L66">
        <v>78</v>
      </c>
      <c r="M66">
        <v>11</v>
      </c>
      <c r="N66">
        <v>9.5</v>
      </c>
      <c r="O66">
        <v>-450</v>
      </c>
      <c r="P66" s="17">
        <f>DATE(IF(Hist_odds_1[[#This Row],[Index]]&lt;=1908,"2022","2023"),LEFT(Hist_odds_1[[#This Row],[Date]],2),RIGHT(Hist_odds_1[[#This Row],[Date]],2))</f>
        <v>44872</v>
      </c>
      <c r="Q66">
        <f>IF(Hist_odds_1[[#This Row],[Away ML]]&lt;Hist_odds_1[[#This Row],[Home ML]],-Hist_odds_1[[#This Row],[Total_Close]],Hist_odds_1[[#This Row],[Spread_Close]])</f>
        <v>9.5</v>
      </c>
    </row>
    <row r="67" spans="1:17">
      <c r="A67">
        <v>66</v>
      </c>
      <c r="B67">
        <v>1107</v>
      </c>
      <c r="C67">
        <v>731</v>
      </c>
      <c r="D67" t="s">
        <v>5552</v>
      </c>
      <c r="E67" t="s">
        <v>608</v>
      </c>
      <c r="F67">
        <v>72</v>
      </c>
      <c r="G67">
        <v>151</v>
      </c>
      <c r="H67">
        <v>155</v>
      </c>
      <c r="I67">
        <v>240</v>
      </c>
      <c r="J67">
        <v>732</v>
      </c>
      <c r="K67" t="s">
        <v>484</v>
      </c>
      <c r="L67">
        <v>84</v>
      </c>
      <c r="M67">
        <v>8</v>
      </c>
      <c r="N67">
        <v>6.5</v>
      </c>
      <c r="O67">
        <v>-280</v>
      </c>
      <c r="P67" s="17">
        <f>DATE(IF(Hist_odds_1[[#This Row],[Index]]&lt;=1908,"2022","2023"),LEFT(Hist_odds_1[[#This Row],[Date]],2),RIGHT(Hist_odds_1[[#This Row],[Date]],2))</f>
        <v>44872</v>
      </c>
      <c r="Q67">
        <f>IF(Hist_odds_1[[#This Row],[Away ML]]&lt;Hist_odds_1[[#This Row],[Home ML]],-Hist_odds_1[[#This Row],[Total_Close]],Hist_odds_1[[#This Row],[Spread_Close]])</f>
        <v>6.5</v>
      </c>
    </row>
    <row r="68" spans="1:17">
      <c r="A68">
        <v>67</v>
      </c>
      <c r="B68">
        <v>1107</v>
      </c>
      <c r="C68">
        <v>733</v>
      </c>
      <c r="D68" t="s">
        <v>5552</v>
      </c>
      <c r="E68" t="s">
        <v>548</v>
      </c>
      <c r="F68">
        <v>71</v>
      </c>
      <c r="G68">
        <v>150.5</v>
      </c>
      <c r="H68">
        <v>151</v>
      </c>
      <c r="I68">
        <v>525</v>
      </c>
      <c r="J68">
        <v>734</v>
      </c>
      <c r="K68" t="s">
        <v>408</v>
      </c>
      <c r="L68">
        <v>84</v>
      </c>
      <c r="M68">
        <v>12</v>
      </c>
      <c r="N68">
        <v>12</v>
      </c>
      <c r="O68">
        <v>-750</v>
      </c>
      <c r="P68" s="17">
        <f>DATE(IF(Hist_odds_1[[#This Row],[Index]]&lt;=1908,"2022","2023"),LEFT(Hist_odds_1[[#This Row],[Date]],2),RIGHT(Hist_odds_1[[#This Row],[Date]],2))</f>
        <v>44872</v>
      </c>
      <c r="Q68">
        <f>IF(Hist_odds_1[[#This Row],[Away ML]]&lt;Hist_odds_1[[#This Row],[Home ML]],-Hist_odds_1[[#This Row],[Total_Close]],Hist_odds_1[[#This Row],[Spread_Close]])</f>
        <v>12</v>
      </c>
    </row>
    <row r="69" spans="1:17">
      <c r="A69">
        <v>68</v>
      </c>
      <c r="B69">
        <v>1107</v>
      </c>
      <c r="C69">
        <v>735</v>
      </c>
      <c r="D69" t="s">
        <v>5552</v>
      </c>
      <c r="E69" t="s">
        <v>559</v>
      </c>
      <c r="F69">
        <v>85</v>
      </c>
      <c r="G69">
        <v>3</v>
      </c>
      <c r="H69">
        <v>3</v>
      </c>
      <c r="I69">
        <v>-155</v>
      </c>
      <c r="J69">
        <v>736</v>
      </c>
      <c r="K69" t="s">
        <v>485</v>
      </c>
      <c r="L69">
        <v>71</v>
      </c>
      <c r="M69">
        <v>148</v>
      </c>
      <c r="N69">
        <v>142.5</v>
      </c>
      <c r="O69">
        <v>135</v>
      </c>
      <c r="P69" s="17">
        <f>DATE(IF(Hist_odds_1[[#This Row],[Index]]&lt;=1908,"2022","2023"),LEFT(Hist_odds_1[[#This Row],[Date]],2),RIGHT(Hist_odds_1[[#This Row],[Date]],2))</f>
        <v>44872</v>
      </c>
      <c r="Q69">
        <f>IF(Hist_odds_1[[#This Row],[Away ML]]&lt;Hist_odds_1[[#This Row],[Home ML]],-Hist_odds_1[[#This Row],[Total_Close]],Hist_odds_1[[#This Row],[Spread_Close]])</f>
        <v>-3</v>
      </c>
    </row>
    <row r="70" spans="1:17">
      <c r="A70">
        <v>69</v>
      </c>
      <c r="B70">
        <v>1107</v>
      </c>
      <c r="C70">
        <v>737</v>
      </c>
      <c r="D70" t="s">
        <v>5552</v>
      </c>
      <c r="E70" t="s">
        <v>644</v>
      </c>
      <c r="F70">
        <v>52</v>
      </c>
      <c r="G70">
        <v>143.5</v>
      </c>
      <c r="H70">
        <v>140.5</v>
      </c>
      <c r="I70">
        <v>650</v>
      </c>
      <c r="J70">
        <v>738</v>
      </c>
      <c r="K70" t="s">
        <v>486</v>
      </c>
      <c r="L70">
        <v>69</v>
      </c>
      <c r="M70">
        <v>10.5</v>
      </c>
      <c r="N70">
        <v>13.5</v>
      </c>
      <c r="O70">
        <v>-1000</v>
      </c>
      <c r="P70" s="17">
        <f>DATE(IF(Hist_odds_1[[#This Row],[Index]]&lt;=1908,"2022","2023"),LEFT(Hist_odds_1[[#This Row],[Date]],2),RIGHT(Hist_odds_1[[#This Row],[Date]],2))</f>
        <v>44872</v>
      </c>
      <c r="Q70">
        <f>IF(Hist_odds_1[[#This Row],[Away ML]]&lt;Hist_odds_1[[#This Row],[Home ML]],-Hist_odds_1[[#This Row],[Total_Close]],Hist_odds_1[[#This Row],[Spread_Close]])</f>
        <v>13.5</v>
      </c>
    </row>
    <row r="71" spans="1:17">
      <c r="A71">
        <v>70</v>
      </c>
      <c r="B71">
        <v>1107</v>
      </c>
      <c r="C71">
        <v>739</v>
      </c>
      <c r="D71" t="s">
        <v>5552</v>
      </c>
      <c r="E71" t="s">
        <v>589</v>
      </c>
      <c r="F71">
        <v>75</v>
      </c>
      <c r="G71">
        <v>130.5</v>
      </c>
      <c r="H71">
        <v>127</v>
      </c>
      <c r="I71">
        <v>220</v>
      </c>
      <c r="J71">
        <v>740</v>
      </c>
      <c r="K71" t="s">
        <v>256</v>
      </c>
      <c r="L71">
        <v>65</v>
      </c>
      <c r="M71">
        <v>6.5</v>
      </c>
      <c r="N71">
        <v>6</v>
      </c>
      <c r="O71">
        <v>-260</v>
      </c>
      <c r="P71" s="17">
        <f>DATE(IF(Hist_odds_1[[#This Row],[Index]]&lt;=1908,"2022","2023"),LEFT(Hist_odds_1[[#This Row],[Date]],2),RIGHT(Hist_odds_1[[#This Row],[Date]],2))</f>
        <v>44872</v>
      </c>
      <c r="Q71">
        <f>IF(Hist_odds_1[[#This Row],[Away ML]]&lt;Hist_odds_1[[#This Row],[Home ML]],-Hist_odds_1[[#This Row],[Total_Close]],Hist_odds_1[[#This Row],[Spread_Close]])</f>
        <v>6</v>
      </c>
    </row>
    <row r="72" spans="1:17">
      <c r="A72">
        <v>71</v>
      </c>
      <c r="B72">
        <v>1107</v>
      </c>
      <c r="C72">
        <v>741</v>
      </c>
      <c r="D72" t="s">
        <v>5552</v>
      </c>
      <c r="E72" t="s">
        <v>650</v>
      </c>
      <c r="F72">
        <v>50</v>
      </c>
      <c r="G72">
        <v>134.5</v>
      </c>
      <c r="H72">
        <v>135</v>
      </c>
      <c r="I72">
        <v>1600</v>
      </c>
      <c r="J72">
        <v>742</v>
      </c>
      <c r="K72" t="s">
        <v>374</v>
      </c>
      <c r="L72">
        <v>76</v>
      </c>
      <c r="M72">
        <v>23.5</v>
      </c>
      <c r="N72">
        <v>25.5</v>
      </c>
      <c r="O72">
        <v>-6000</v>
      </c>
      <c r="P72" s="17">
        <f>DATE(IF(Hist_odds_1[[#This Row],[Index]]&lt;=1908,"2022","2023"),LEFT(Hist_odds_1[[#This Row],[Date]],2),RIGHT(Hist_odds_1[[#This Row],[Date]],2))</f>
        <v>44872</v>
      </c>
      <c r="Q72">
        <f>IF(Hist_odds_1[[#This Row],[Away ML]]&lt;Hist_odds_1[[#This Row],[Home ML]],-Hist_odds_1[[#This Row],[Total_Close]],Hist_odds_1[[#This Row],[Spread_Close]])</f>
        <v>25.5</v>
      </c>
    </row>
    <row r="73" spans="1:17">
      <c r="A73">
        <v>72</v>
      </c>
      <c r="B73">
        <v>1107</v>
      </c>
      <c r="C73">
        <v>743</v>
      </c>
      <c r="D73" t="s">
        <v>5552</v>
      </c>
      <c r="E73" t="s">
        <v>177</v>
      </c>
      <c r="F73">
        <v>70</v>
      </c>
      <c r="G73">
        <v>142.5</v>
      </c>
      <c r="H73">
        <v>142.5</v>
      </c>
      <c r="I73">
        <v>135</v>
      </c>
      <c r="J73">
        <v>744</v>
      </c>
      <c r="K73" t="s">
        <v>487</v>
      </c>
      <c r="L73">
        <v>73</v>
      </c>
      <c r="M73" t="s">
        <v>465</v>
      </c>
      <c r="N73">
        <v>3</v>
      </c>
      <c r="O73">
        <v>-155</v>
      </c>
      <c r="P73" s="17">
        <f>DATE(IF(Hist_odds_1[[#This Row],[Index]]&lt;=1908,"2022","2023"),LEFT(Hist_odds_1[[#This Row],[Date]],2),RIGHT(Hist_odds_1[[#This Row],[Date]],2))</f>
        <v>44872</v>
      </c>
      <c r="Q73">
        <f>IF(Hist_odds_1[[#This Row],[Away ML]]&lt;Hist_odds_1[[#This Row],[Home ML]],-Hist_odds_1[[#This Row],[Total_Close]],Hist_odds_1[[#This Row],[Spread_Close]])</f>
        <v>3</v>
      </c>
    </row>
    <row r="74" spans="1:17">
      <c r="A74">
        <v>73</v>
      </c>
      <c r="B74">
        <v>1107</v>
      </c>
      <c r="C74">
        <v>306501</v>
      </c>
      <c r="D74" t="s">
        <v>5552</v>
      </c>
      <c r="E74" t="s">
        <v>594</v>
      </c>
      <c r="F74">
        <v>53</v>
      </c>
      <c r="G74">
        <v>143.5</v>
      </c>
      <c r="H74">
        <v>143.5</v>
      </c>
      <c r="I74" t="s">
        <v>488</v>
      </c>
      <c r="J74">
        <v>306502</v>
      </c>
      <c r="K74" t="s">
        <v>47</v>
      </c>
      <c r="L74">
        <v>117</v>
      </c>
      <c r="M74">
        <v>38.5</v>
      </c>
      <c r="N74">
        <v>44.5</v>
      </c>
      <c r="O74" t="s">
        <v>488</v>
      </c>
      <c r="P74" s="17">
        <f>DATE(IF(Hist_odds_1[[#This Row],[Index]]&lt;=1908,"2022","2023"),LEFT(Hist_odds_1[[#This Row],[Date]],2),RIGHT(Hist_odds_1[[#This Row],[Date]],2))</f>
        <v>44872</v>
      </c>
      <c r="Q74">
        <f>IF(Hist_odds_1[[#This Row],[Away ML]]&lt;Hist_odds_1[[#This Row],[Home ML]],-Hist_odds_1[[#This Row],[Total_Close]],Hist_odds_1[[#This Row],[Spread_Close]])</f>
        <v>44.5</v>
      </c>
    </row>
    <row r="75" spans="1:17">
      <c r="A75">
        <v>74</v>
      </c>
      <c r="B75">
        <v>1107</v>
      </c>
      <c r="C75">
        <v>306503</v>
      </c>
      <c r="D75" t="s">
        <v>5552</v>
      </c>
      <c r="E75" t="s">
        <v>542</v>
      </c>
      <c r="F75">
        <v>59</v>
      </c>
      <c r="G75">
        <v>140.5</v>
      </c>
      <c r="H75">
        <v>141</v>
      </c>
      <c r="I75">
        <v>475</v>
      </c>
      <c r="J75">
        <v>306504</v>
      </c>
      <c r="K75" t="s">
        <v>489</v>
      </c>
      <c r="L75">
        <v>82</v>
      </c>
      <c r="M75">
        <v>10.5</v>
      </c>
      <c r="N75">
        <v>10.5</v>
      </c>
      <c r="O75">
        <v>-650</v>
      </c>
      <c r="P75" s="17">
        <f>DATE(IF(Hist_odds_1[[#This Row],[Index]]&lt;=1908,"2022","2023"),LEFT(Hist_odds_1[[#This Row],[Date]],2),RIGHT(Hist_odds_1[[#This Row],[Date]],2))</f>
        <v>44872</v>
      </c>
      <c r="Q75">
        <f>IF(Hist_odds_1[[#This Row],[Away ML]]&lt;Hist_odds_1[[#This Row],[Home ML]],-Hist_odds_1[[#This Row],[Total_Close]],Hist_odds_1[[#This Row],[Spread_Close]])</f>
        <v>10.5</v>
      </c>
    </row>
    <row r="76" spans="1:17">
      <c r="A76">
        <v>75</v>
      </c>
      <c r="B76">
        <v>1107</v>
      </c>
      <c r="C76">
        <v>306505</v>
      </c>
      <c r="D76" t="s">
        <v>5552</v>
      </c>
      <c r="E76" t="s">
        <v>618</v>
      </c>
      <c r="F76">
        <v>53</v>
      </c>
      <c r="G76">
        <v>148.5</v>
      </c>
      <c r="H76">
        <v>141.5</v>
      </c>
      <c r="I76">
        <v>1400</v>
      </c>
      <c r="J76">
        <v>306506</v>
      </c>
      <c r="K76" t="s">
        <v>219</v>
      </c>
      <c r="L76">
        <v>89</v>
      </c>
      <c r="M76">
        <v>15.5</v>
      </c>
      <c r="N76">
        <v>18.5</v>
      </c>
      <c r="O76">
        <v>-4000</v>
      </c>
      <c r="P76" s="17">
        <f>DATE(IF(Hist_odds_1[[#This Row],[Index]]&lt;=1908,"2022","2023"),LEFT(Hist_odds_1[[#This Row],[Date]],2),RIGHT(Hist_odds_1[[#This Row],[Date]],2))</f>
        <v>44872</v>
      </c>
      <c r="Q76">
        <f>IF(Hist_odds_1[[#This Row],[Away ML]]&lt;Hist_odds_1[[#This Row],[Home ML]],-Hist_odds_1[[#This Row],[Total_Close]],Hist_odds_1[[#This Row],[Spread_Close]])</f>
        <v>18.5</v>
      </c>
    </row>
    <row r="77" spans="1:17">
      <c r="A77">
        <v>76</v>
      </c>
      <c r="B77">
        <v>1107</v>
      </c>
      <c r="C77">
        <v>306507</v>
      </c>
      <c r="D77" t="s">
        <v>5552</v>
      </c>
      <c r="E77" t="s">
        <v>50</v>
      </c>
      <c r="F77">
        <v>63</v>
      </c>
      <c r="G77">
        <v>144.5</v>
      </c>
      <c r="H77">
        <v>148.5</v>
      </c>
      <c r="I77">
        <v>2500</v>
      </c>
      <c r="J77">
        <v>306508</v>
      </c>
      <c r="K77" t="s">
        <v>291</v>
      </c>
      <c r="L77">
        <v>95</v>
      </c>
      <c r="M77">
        <v>28.5</v>
      </c>
      <c r="N77">
        <v>24.5</v>
      </c>
      <c r="O77">
        <v>-12500</v>
      </c>
      <c r="P77" s="17">
        <f>DATE(IF(Hist_odds_1[[#This Row],[Index]]&lt;=1908,"2022","2023"),LEFT(Hist_odds_1[[#This Row],[Date]],2),RIGHT(Hist_odds_1[[#This Row],[Date]],2))</f>
        <v>44872</v>
      </c>
      <c r="Q77">
        <f>IF(Hist_odds_1[[#This Row],[Away ML]]&lt;Hist_odds_1[[#This Row],[Home ML]],-Hist_odds_1[[#This Row],[Total_Close]],Hist_odds_1[[#This Row],[Spread_Close]])</f>
        <v>24.5</v>
      </c>
    </row>
    <row r="78" spans="1:17">
      <c r="A78">
        <v>77</v>
      </c>
      <c r="B78">
        <v>1107</v>
      </c>
      <c r="C78">
        <v>306509</v>
      </c>
      <c r="D78" t="s">
        <v>5552</v>
      </c>
      <c r="E78" t="s">
        <v>235</v>
      </c>
      <c r="F78">
        <v>72</v>
      </c>
      <c r="G78">
        <v>139.5</v>
      </c>
      <c r="H78">
        <v>139.5</v>
      </c>
      <c r="I78">
        <v>1500</v>
      </c>
      <c r="J78">
        <v>306510</v>
      </c>
      <c r="K78" t="s">
        <v>490</v>
      </c>
      <c r="L78">
        <v>97</v>
      </c>
      <c r="M78">
        <v>21.5</v>
      </c>
      <c r="N78">
        <v>21</v>
      </c>
      <c r="O78">
        <v>-5000</v>
      </c>
      <c r="P78" s="17">
        <f>DATE(IF(Hist_odds_1[[#This Row],[Index]]&lt;=1908,"2022","2023"),LEFT(Hist_odds_1[[#This Row],[Date]],2),RIGHT(Hist_odds_1[[#This Row],[Date]],2))</f>
        <v>44872</v>
      </c>
      <c r="Q78">
        <f>IF(Hist_odds_1[[#This Row],[Away ML]]&lt;Hist_odds_1[[#This Row],[Home ML]],-Hist_odds_1[[#This Row],[Total_Close]],Hist_odds_1[[#This Row],[Spread_Close]])</f>
        <v>21</v>
      </c>
    </row>
    <row r="79" spans="1:17">
      <c r="A79">
        <v>78</v>
      </c>
      <c r="B79">
        <v>1107</v>
      </c>
      <c r="C79">
        <v>306511</v>
      </c>
      <c r="D79" t="s">
        <v>5552</v>
      </c>
      <c r="E79" t="s">
        <v>616</v>
      </c>
      <c r="F79">
        <v>65</v>
      </c>
      <c r="G79">
        <v>130.5</v>
      </c>
      <c r="H79">
        <v>128</v>
      </c>
      <c r="I79">
        <v>525</v>
      </c>
      <c r="J79">
        <v>306512</v>
      </c>
      <c r="K79" t="s">
        <v>491</v>
      </c>
      <c r="L79">
        <v>84</v>
      </c>
      <c r="M79">
        <v>11.5</v>
      </c>
      <c r="N79">
        <v>11</v>
      </c>
      <c r="O79">
        <v>-750</v>
      </c>
      <c r="P79" s="17">
        <f>DATE(IF(Hist_odds_1[[#This Row],[Index]]&lt;=1908,"2022","2023"),LEFT(Hist_odds_1[[#This Row],[Date]],2),RIGHT(Hist_odds_1[[#This Row],[Date]],2))</f>
        <v>44872</v>
      </c>
      <c r="Q79">
        <f>IF(Hist_odds_1[[#This Row],[Away ML]]&lt;Hist_odds_1[[#This Row],[Home ML]],-Hist_odds_1[[#This Row],[Total_Close]],Hist_odds_1[[#This Row],[Spread_Close]])</f>
        <v>11</v>
      </c>
    </row>
    <row r="80" spans="1:17">
      <c r="A80">
        <v>79</v>
      </c>
      <c r="B80">
        <v>1107</v>
      </c>
      <c r="C80">
        <v>306513</v>
      </c>
      <c r="D80" t="s">
        <v>5552</v>
      </c>
      <c r="E80" t="s">
        <v>552</v>
      </c>
      <c r="F80">
        <v>58</v>
      </c>
      <c r="G80">
        <v>141.5</v>
      </c>
      <c r="H80">
        <v>138.5</v>
      </c>
      <c r="I80">
        <v>600</v>
      </c>
      <c r="J80">
        <v>306514</v>
      </c>
      <c r="K80" t="s">
        <v>492</v>
      </c>
      <c r="L80">
        <v>71</v>
      </c>
      <c r="M80">
        <v>13.5</v>
      </c>
      <c r="N80">
        <v>11</v>
      </c>
      <c r="O80">
        <v>-900</v>
      </c>
      <c r="P80" s="17">
        <f>DATE(IF(Hist_odds_1[[#This Row],[Index]]&lt;=1908,"2022","2023"),LEFT(Hist_odds_1[[#This Row],[Date]],2),RIGHT(Hist_odds_1[[#This Row],[Date]],2))</f>
        <v>44872</v>
      </c>
      <c r="Q80">
        <f>IF(Hist_odds_1[[#This Row],[Away ML]]&lt;Hist_odds_1[[#This Row],[Home ML]],-Hist_odds_1[[#This Row],[Total_Close]],Hist_odds_1[[#This Row],[Spread_Close]])</f>
        <v>11</v>
      </c>
    </row>
    <row r="81" spans="1:17">
      <c r="A81">
        <v>80</v>
      </c>
      <c r="B81">
        <v>1107</v>
      </c>
      <c r="C81">
        <v>306515</v>
      </c>
      <c r="D81" t="s">
        <v>5552</v>
      </c>
      <c r="E81" t="s">
        <v>313</v>
      </c>
      <c r="F81">
        <v>74</v>
      </c>
      <c r="G81">
        <v>2.5</v>
      </c>
      <c r="H81">
        <v>2.5</v>
      </c>
      <c r="I81">
        <v>-145</v>
      </c>
      <c r="J81">
        <v>306516</v>
      </c>
      <c r="K81" t="s">
        <v>493</v>
      </c>
      <c r="L81">
        <v>59</v>
      </c>
      <c r="M81">
        <v>135.5</v>
      </c>
      <c r="N81">
        <v>133.5</v>
      </c>
      <c r="O81">
        <v>125</v>
      </c>
      <c r="P81" s="17">
        <f>DATE(IF(Hist_odds_1[[#This Row],[Index]]&lt;=1908,"2022","2023"),LEFT(Hist_odds_1[[#This Row],[Date]],2),RIGHT(Hist_odds_1[[#This Row],[Date]],2))</f>
        <v>44872</v>
      </c>
      <c r="Q81">
        <f>IF(Hist_odds_1[[#This Row],[Away ML]]&lt;Hist_odds_1[[#This Row],[Home ML]],-Hist_odds_1[[#This Row],[Total_Close]],Hist_odds_1[[#This Row],[Spread_Close]])</f>
        <v>-2.5</v>
      </c>
    </row>
    <row r="82" spans="1:17">
      <c r="A82">
        <v>81</v>
      </c>
      <c r="B82">
        <v>1107</v>
      </c>
      <c r="C82">
        <v>306517</v>
      </c>
      <c r="D82" t="s">
        <v>5552</v>
      </c>
      <c r="E82" t="s">
        <v>640</v>
      </c>
      <c r="F82">
        <v>58</v>
      </c>
      <c r="G82">
        <v>151.5</v>
      </c>
      <c r="H82">
        <v>151.5</v>
      </c>
      <c r="I82" t="s">
        <v>488</v>
      </c>
      <c r="J82">
        <v>306518</v>
      </c>
      <c r="K82" t="s">
        <v>346</v>
      </c>
      <c r="L82">
        <v>89</v>
      </c>
      <c r="M82">
        <v>26.5</v>
      </c>
      <c r="N82">
        <v>28.5</v>
      </c>
      <c r="O82" t="s">
        <v>488</v>
      </c>
      <c r="P82" s="17">
        <f>DATE(IF(Hist_odds_1[[#This Row],[Index]]&lt;=1908,"2022","2023"),LEFT(Hist_odds_1[[#This Row],[Date]],2),RIGHT(Hist_odds_1[[#This Row],[Date]],2))</f>
        <v>44872</v>
      </c>
      <c r="Q82">
        <f>IF(Hist_odds_1[[#This Row],[Away ML]]&lt;Hist_odds_1[[#This Row],[Home ML]],-Hist_odds_1[[#This Row],[Total_Close]],Hist_odds_1[[#This Row],[Spread_Close]])</f>
        <v>28.5</v>
      </c>
    </row>
    <row r="83" spans="1:17">
      <c r="A83">
        <v>82</v>
      </c>
      <c r="B83">
        <v>1107</v>
      </c>
      <c r="C83">
        <v>306519</v>
      </c>
      <c r="D83" t="s">
        <v>5552</v>
      </c>
      <c r="E83" t="s">
        <v>238</v>
      </c>
      <c r="F83">
        <v>76</v>
      </c>
      <c r="G83">
        <v>138.5</v>
      </c>
      <c r="H83">
        <v>132</v>
      </c>
      <c r="I83">
        <v>1100</v>
      </c>
      <c r="J83">
        <v>306520</v>
      </c>
      <c r="K83" t="s">
        <v>251</v>
      </c>
      <c r="L83">
        <v>73</v>
      </c>
      <c r="M83">
        <v>15.5</v>
      </c>
      <c r="N83">
        <v>16</v>
      </c>
      <c r="O83">
        <v>-2500</v>
      </c>
      <c r="P83" s="17">
        <f>DATE(IF(Hist_odds_1[[#This Row],[Index]]&lt;=1908,"2022","2023"),LEFT(Hist_odds_1[[#This Row],[Date]],2),RIGHT(Hist_odds_1[[#This Row],[Date]],2))</f>
        <v>44872</v>
      </c>
      <c r="Q83">
        <f>IF(Hist_odds_1[[#This Row],[Away ML]]&lt;Hist_odds_1[[#This Row],[Home ML]],-Hist_odds_1[[#This Row],[Total_Close]],Hist_odds_1[[#This Row],[Spread_Close]])</f>
        <v>16</v>
      </c>
    </row>
    <row r="84" spans="1:17">
      <c r="A84">
        <v>83</v>
      </c>
      <c r="B84">
        <v>1107</v>
      </c>
      <c r="C84">
        <v>306521</v>
      </c>
      <c r="D84" t="s">
        <v>5552</v>
      </c>
      <c r="E84" t="s">
        <v>612</v>
      </c>
      <c r="F84">
        <v>62</v>
      </c>
      <c r="G84">
        <v>135.5</v>
      </c>
      <c r="H84">
        <v>132</v>
      </c>
      <c r="I84">
        <v>1200</v>
      </c>
      <c r="J84">
        <v>306522</v>
      </c>
      <c r="K84" t="s">
        <v>78</v>
      </c>
      <c r="L84">
        <v>67</v>
      </c>
      <c r="M84">
        <v>15.5</v>
      </c>
      <c r="N84">
        <v>16.5</v>
      </c>
      <c r="O84">
        <v>-3000</v>
      </c>
      <c r="P84" s="17">
        <f>DATE(IF(Hist_odds_1[[#This Row],[Index]]&lt;=1908,"2022","2023"),LEFT(Hist_odds_1[[#This Row],[Date]],2),RIGHT(Hist_odds_1[[#This Row],[Date]],2))</f>
        <v>44872</v>
      </c>
      <c r="Q84">
        <f>IF(Hist_odds_1[[#This Row],[Away ML]]&lt;Hist_odds_1[[#This Row],[Home ML]],-Hist_odds_1[[#This Row],[Total_Close]],Hist_odds_1[[#This Row],[Spread_Close]])</f>
        <v>16.5</v>
      </c>
    </row>
    <row r="85" spans="1:17">
      <c r="A85">
        <v>84</v>
      </c>
      <c r="B85">
        <v>1107</v>
      </c>
      <c r="C85">
        <v>306523</v>
      </c>
      <c r="D85" t="s">
        <v>5552</v>
      </c>
      <c r="E85" t="s">
        <v>64</v>
      </c>
      <c r="F85">
        <v>65</v>
      </c>
      <c r="G85">
        <v>140.5</v>
      </c>
      <c r="H85">
        <v>140</v>
      </c>
      <c r="I85">
        <v>550</v>
      </c>
      <c r="J85">
        <v>306524</v>
      </c>
      <c r="K85" t="s">
        <v>230</v>
      </c>
      <c r="L85">
        <v>80</v>
      </c>
      <c r="M85">
        <v>12.5</v>
      </c>
      <c r="N85">
        <v>13</v>
      </c>
      <c r="O85">
        <v>-800</v>
      </c>
      <c r="P85" s="17">
        <f>DATE(IF(Hist_odds_1[[#This Row],[Index]]&lt;=1908,"2022","2023"),LEFT(Hist_odds_1[[#This Row],[Date]],2),RIGHT(Hist_odds_1[[#This Row],[Date]],2))</f>
        <v>44872</v>
      </c>
      <c r="Q85">
        <f>IF(Hist_odds_1[[#This Row],[Away ML]]&lt;Hist_odds_1[[#This Row],[Home ML]],-Hist_odds_1[[#This Row],[Total_Close]],Hist_odds_1[[#This Row],[Spread_Close]])</f>
        <v>13</v>
      </c>
    </row>
    <row r="86" spans="1:17">
      <c r="A86">
        <v>85</v>
      </c>
      <c r="B86">
        <v>1107</v>
      </c>
      <c r="C86">
        <v>306525</v>
      </c>
      <c r="D86" t="s">
        <v>5552</v>
      </c>
      <c r="E86" t="s">
        <v>642</v>
      </c>
      <c r="F86">
        <v>58</v>
      </c>
      <c r="G86">
        <v>134.5</v>
      </c>
      <c r="H86">
        <v>130</v>
      </c>
      <c r="I86">
        <v>1200</v>
      </c>
      <c r="J86">
        <v>306526</v>
      </c>
      <c r="K86" t="s">
        <v>494</v>
      </c>
      <c r="L86">
        <v>76</v>
      </c>
      <c r="M86">
        <v>16</v>
      </c>
      <c r="N86">
        <v>17</v>
      </c>
      <c r="O86">
        <v>-3000</v>
      </c>
      <c r="P86" s="17">
        <f>DATE(IF(Hist_odds_1[[#This Row],[Index]]&lt;=1908,"2022","2023"),LEFT(Hist_odds_1[[#This Row],[Date]],2),RIGHT(Hist_odds_1[[#This Row],[Date]],2))</f>
        <v>44872</v>
      </c>
      <c r="Q86">
        <f>IF(Hist_odds_1[[#This Row],[Away ML]]&lt;Hist_odds_1[[#This Row],[Home ML]],-Hist_odds_1[[#This Row],[Total_Close]],Hist_odds_1[[#This Row],[Spread_Close]])</f>
        <v>17</v>
      </c>
    </row>
    <row r="87" spans="1:17">
      <c r="A87">
        <v>86</v>
      </c>
      <c r="B87">
        <v>1107</v>
      </c>
      <c r="C87">
        <v>306527</v>
      </c>
      <c r="D87" t="s">
        <v>5552</v>
      </c>
      <c r="E87" t="s">
        <v>364</v>
      </c>
      <c r="F87">
        <v>44</v>
      </c>
      <c r="G87">
        <v>140.5</v>
      </c>
      <c r="H87">
        <v>137</v>
      </c>
      <c r="I87">
        <v>1000</v>
      </c>
      <c r="J87">
        <v>306528</v>
      </c>
      <c r="K87" t="s">
        <v>21</v>
      </c>
      <c r="L87">
        <v>71</v>
      </c>
      <c r="M87">
        <v>18.5</v>
      </c>
      <c r="N87">
        <v>15</v>
      </c>
      <c r="O87">
        <v>-2000</v>
      </c>
      <c r="P87" s="17">
        <f>DATE(IF(Hist_odds_1[[#This Row],[Index]]&lt;=1908,"2022","2023"),LEFT(Hist_odds_1[[#This Row],[Date]],2),RIGHT(Hist_odds_1[[#This Row],[Date]],2))</f>
        <v>44872</v>
      </c>
      <c r="Q87">
        <f>IF(Hist_odds_1[[#This Row],[Away ML]]&lt;Hist_odds_1[[#This Row],[Home ML]],-Hist_odds_1[[#This Row],[Total_Close]],Hist_odds_1[[#This Row],[Spread_Close]])</f>
        <v>15</v>
      </c>
    </row>
    <row r="88" spans="1:17">
      <c r="A88">
        <v>87</v>
      </c>
      <c r="B88">
        <v>1107</v>
      </c>
      <c r="C88">
        <v>306529</v>
      </c>
      <c r="D88" t="s">
        <v>5552</v>
      </c>
      <c r="E88" t="s">
        <v>365</v>
      </c>
      <c r="F88">
        <v>83</v>
      </c>
      <c r="G88">
        <v>142.5</v>
      </c>
      <c r="H88">
        <v>141</v>
      </c>
      <c r="I88">
        <v>1400</v>
      </c>
      <c r="J88">
        <v>306530</v>
      </c>
      <c r="K88" t="s">
        <v>495</v>
      </c>
      <c r="L88">
        <v>74</v>
      </c>
      <c r="M88">
        <v>16.5</v>
      </c>
      <c r="N88">
        <v>18</v>
      </c>
      <c r="O88">
        <v>-4000</v>
      </c>
      <c r="P88" s="17">
        <f>DATE(IF(Hist_odds_1[[#This Row],[Index]]&lt;=1908,"2022","2023"),LEFT(Hist_odds_1[[#This Row],[Date]],2),RIGHT(Hist_odds_1[[#This Row],[Date]],2))</f>
        <v>44872</v>
      </c>
      <c r="Q88">
        <f>IF(Hist_odds_1[[#This Row],[Away ML]]&lt;Hist_odds_1[[#This Row],[Home ML]],-Hist_odds_1[[#This Row],[Total_Close]],Hist_odds_1[[#This Row],[Spread_Close]])</f>
        <v>18</v>
      </c>
    </row>
    <row r="89" spans="1:17">
      <c r="A89">
        <v>88</v>
      </c>
      <c r="B89">
        <v>1107</v>
      </c>
      <c r="C89">
        <v>306531</v>
      </c>
      <c r="D89" t="s">
        <v>5552</v>
      </c>
      <c r="E89" t="s">
        <v>242</v>
      </c>
      <c r="F89">
        <v>75</v>
      </c>
      <c r="G89">
        <v>1.5</v>
      </c>
      <c r="H89">
        <v>1</v>
      </c>
      <c r="I89">
        <v>-120</v>
      </c>
      <c r="J89">
        <v>306532</v>
      </c>
      <c r="K89" t="s">
        <v>496</v>
      </c>
      <c r="L89">
        <v>68</v>
      </c>
      <c r="M89">
        <v>136</v>
      </c>
      <c r="N89">
        <v>134.5</v>
      </c>
      <c r="O89">
        <v>100</v>
      </c>
      <c r="P89" s="17">
        <f>DATE(IF(Hist_odds_1[[#This Row],[Index]]&lt;=1908,"2022","2023"),LEFT(Hist_odds_1[[#This Row],[Date]],2),RIGHT(Hist_odds_1[[#This Row],[Date]],2))</f>
        <v>44872</v>
      </c>
      <c r="Q89">
        <f>IF(Hist_odds_1[[#This Row],[Away ML]]&lt;Hist_odds_1[[#This Row],[Home ML]],-Hist_odds_1[[#This Row],[Total_Close]],Hist_odds_1[[#This Row],[Spread_Close]])</f>
        <v>-1</v>
      </c>
    </row>
    <row r="90" spans="1:17">
      <c r="A90">
        <v>89</v>
      </c>
      <c r="B90">
        <v>1107</v>
      </c>
      <c r="C90">
        <v>306533</v>
      </c>
      <c r="D90" t="s">
        <v>5552</v>
      </c>
      <c r="E90" t="s">
        <v>330</v>
      </c>
      <c r="F90">
        <v>68</v>
      </c>
      <c r="G90">
        <v>139.5</v>
      </c>
      <c r="H90">
        <v>142</v>
      </c>
      <c r="I90">
        <v>700</v>
      </c>
      <c r="J90">
        <v>306534</v>
      </c>
      <c r="K90" t="s">
        <v>497</v>
      </c>
      <c r="L90">
        <v>93</v>
      </c>
      <c r="M90">
        <v>13</v>
      </c>
      <c r="N90">
        <v>13.5</v>
      </c>
      <c r="O90">
        <v>-1100</v>
      </c>
      <c r="P90" s="17">
        <f>DATE(IF(Hist_odds_1[[#This Row],[Index]]&lt;=1908,"2022","2023"),LEFT(Hist_odds_1[[#This Row],[Date]],2),RIGHT(Hist_odds_1[[#This Row],[Date]],2))</f>
        <v>44872</v>
      </c>
      <c r="Q90">
        <f>IF(Hist_odds_1[[#This Row],[Away ML]]&lt;Hist_odds_1[[#This Row],[Home ML]],-Hist_odds_1[[#This Row],[Total_Close]],Hist_odds_1[[#This Row],[Spread_Close]])</f>
        <v>13.5</v>
      </c>
    </row>
    <row r="91" spans="1:17">
      <c r="A91">
        <v>90</v>
      </c>
      <c r="B91">
        <v>1107</v>
      </c>
      <c r="C91">
        <v>306535</v>
      </c>
      <c r="D91" t="s">
        <v>5552</v>
      </c>
      <c r="E91" t="s">
        <v>424</v>
      </c>
      <c r="F91">
        <v>87</v>
      </c>
      <c r="G91">
        <v>2</v>
      </c>
      <c r="H91">
        <v>3</v>
      </c>
      <c r="I91">
        <v>-150</v>
      </c>
      <c r="J91">
        <v>306536</v>
      </c>
      <c r="K91" t="s">
        <v>277</v>
      </c>
      <c r="L91">
        <v>88</v>
      </c>
      <c r="M91">
        <v>151</v>
      </c>
      <c r="N91">
        <v>153.5</v>
      </c>
      <c r="O91">
        <v>130</v>
      </c>
      <c r="P91" s="17">
        <f>DATE(IF(Hist_odds_1[[#This Row],[Index]]&lt;=1908,"2022","2023"),LEFT(Hist_odds_1[[#This Row],[Date]],2),RIGHT(Hist_odds_1[[#This Row],[Date]],2))</f>
        <v>44872</v>
      </c>
      <c r="Q91">
        <f>IF(Hist_odds_1[[#This Row],[Away ML]]&lt;Hist_odds_1[[#This Row],[Home ML]],-Hist_odds_1[[#This Row],[Total_Close]],Hist_odds_1[[#This Row],[Spread_Close]])</f>
        <v>-3</v>
      </c>
    </row>
    <row r="92" spans="1:17">
      <c r="A92">
        <v>91</v>
      </c>
      <c r="B92">
        <v>1107</v>
      </c>
      <c r="C92">
        <v>306537</v>
      </c>
      <c r="D92" t="s">
        <v>5552</v>
      </c>
      <c r="E92" t="s">
        <v>24</v>
      </c>
      <c r="F92">
        <v>82</v>
      </c>
      <c r="G92">
        <v>1.5</v>
      </c>
      <c r="H92">
        <v>4.5</v>
      </c>
      <c r="I92">
        <v>-210</v>
      </c>
      <c r="J92">
        <v>306538</v>
      </c>
      <c r="K92" t="s">
        <v>498</v>
      </c>
      <c r="L92">
        <v>83</v>
      </c>
      <c r="M92">
        <v>159.5</v>
      </c>
      <c r="N92">
        <v>167.5</v>
      </c>
      <c r="O92">
        <v>180</v>
      </c>
      <c r="P92" s="17">
        <f>DATE(IF(Hist_odds_1[[#This Row],[Index]]&lt;=1908,"2022","2023"),LEFT(Hist_odds_1[[#This Row],[Date]],2),RIGHT(Hist_odds_1[[#This Row],[Date]],2))</f>
        <v>44872</v>
      </c>
      <c r="Q92">
        <f>IF(Hist_odds_1[[#This Row],[Away ML]]&lt;Hist_odds_1[[#This Row],[Home ML]],-Hist_odds_1[[#This Row],[Total_Close]],Hist_odds_1[[#This Row],[Spread_Close]])</f>
        <v>-4.5</v>
      </c>
    </row>
    <row r="93" spans="1:17">
      <c r="A93">
        <v>92</v>
      </c>
      <c r="B93">
        <v>1107</v>
      </c>
      <c r="C93">
        <v>306539</v>
      </c>
      <c r="D93" t="s">
        <v>5552</v>
      </c>
      <c r="E93" t="s">
        <v>229</v>
      </c>
      <c r="F93">
        <v>59</v>
      </c>
      <c r="G93">
        <v>130.5</v>
      </c>
      <c r="H93">
        <v>129</v>
      </c>
      <c r="I93">
        <v>320</v>
      </c>
      <c r="J93">
        <v>306540</v>
      </c>
      <c r="K93" t="s">
        <v>499</v>
      </c>
      <c r="L93">
        <v>73</v>
      </c>
      <c r="M93">
        <v>9.5</v>
      </c>
      <c r="N93">
        <v>8</v>
      </c>
      <c r="O93">
        <v>-380</v>
      </c>
      <c r="P93" s="17">
        <f>DATE(IF(Hist_odds_1[[#This Row],[Index]]&lt;=1908,"2022","2023"),LEFT(Hist_odds_1[[#This Row],[Date]],2),RIGHT(Hist_odds_1[[#This Row],[Date]],2))</f>
        <v>44872</v>
      </c>
      <c r="Q93">
        <f>IF(Hist_odds_1[[#This Row],[Away ML]]&lt;Hist_odds_1[[#This Row],[Home ML]],-Hist_odds_1[[#This Row],[Total_Close]],Hist_odds_1[[#This Row],[Spread_Close]])</f>
        <v>8</v>
      </c>
    </row>
    <row r="94" spans="1:17">
      <c r="A94">
        <v>93</v>
      </c>
      <c r="B94">
        <v>1107</v>
      </c>
      <c r="C94">
        <v>306541</v>
      </c>
      <c r="D94" t="s">
        <v>5552</v>
      </c>
      <c r="E94" t="s">
        <v>601</v>
      </c>
      <c r="F94">
        <v>66</v>
      </c>
      <c r="G94">
        <v>149.5</v>
      </c>
      <c r="H94">
        <v>158</v>
      </c>
      <c r="I94">
        <v>650</v>
      </c>
      <c r="J94">
        <v>306542</v>
      </c>
      <c r="K94" t="s">
        <v>500</v>
      </c>
      <c r="L94">
        <v>77</v>
      </c>
      <c r="M94">
        <v>10.5</v>
      </c>
      <c r="N94">
        <v>13.5</v>
      </c>
      <c r="O94">
        <v>-1000</v>
      </c>
      <c r="P94" s="17">
        <f>DATE(IF(Hist_odds_1[[#This Row],[Index]]&lt;=1908,"2022","2023"),LEFT(Hist_odds_1[[#This Row],[Date]],2),RIGHT(Hist_odds_1[[#This Row],[Date]],2))</f>
        <v>44872</v>
      </c>
      <c r="Q94">
        <f>IF(Hist_odds_1[[#This Row],[Away ML]]&lt;Hist_odds_1[[#This Row],[Home ML]],-Hist_odds_1[[#This Row],[Total_Close]],Hist_odds_1[[#This Row],[Spread_Close]])</f>
        <v>13.5</v>
      </c>
    </row>
    <row r="95" spans="1:17">
      <c r="A95">
        <v>94</v>
      </c>
      <c r="B95">
        <v>1107</v>
      </c>
      <c r="C95">
        <v>306543</v>
      </c>
      <c r="D95" t="s">
        <v>5552</v>
      </c>
      <c r="E95" t="s">
        <v>563</v>
      </c>
      <c r="F95">
        <v>67</v>
      </c>
      <c r="G95">
        <v>143.5</v>
      </c>
      <c r="H95">
        <v>143</v>
      </c>
      <c r="I95">
        <v>1200</v>
      </c>
      <c r="J95">
        <v>306544</v>
      </c>
      <c r="K95" t="s">
        <v>389</v>
      </c>
      <c r="L95">
        <v>94</v>
      </c>
      <c r="M95">
        <v>15</v>
      </c>
      <c r="N95">
        <v>17</v>
      </c>
      <c r="O95">
        <v>-3000</v>
      </c>
      <c r="P95" s="17">
        <f>DATE(IF(Hist_odds_1[[#This Row],[Index]]&lt;=1908,"2022","2023"),LEFT(Hist_odds_1[[#This Row],[Date]],2),RIGHT(Hist_odds_1[[#This Row],[Date]],2))</f>
        <v>44872</v>
      </c>
      <c r="Q95">
        <f>IF(Hist_odds_1[[#This Row],[Away ML]]&lt;Hist_odds_1[[#This Row],[Home ML]],-Hist_odds_1[[#This Row],[Total_Close]],Hist_odds_1[[#This Row],[Spread_Close]])</f>
        <v>17</v>
      </c>
    </row>
    <row r="96" spans="1:17">
      <c r="A96">
        <v>95</v>
      </c>
      <c r="B96">
        <v>1107</v>
      </c>
      <c r="C96">
        <v>306545</v>
      </c>
      <c r="D96" t="s">
        <v>5552</v>
      </c>
      <c r="E96" t="s">
        <v>543</v>
      </c>
      <c r="F96">
        <v>44</v>
      </c>
      <c r="G96">
        <v>141</v>
      </c>
      <c r="H96">
        <v>141</v>
      </c>
      <c r="I96">
        <v>950</v>
      </c>
      <c r="J96">
        <v>306546</v>
      </c>
      <c r="K96" t="s">
        <v>501</v>
      </c>
      <c r="L96">
        <v>63</v>
      </c>
      <c r="M96">
        <v>16</v>
      </c>
      <c r="N96">
        <v>15</v>
      </c>
      <c r="O96">
        <v>-1800</v>
      </c>
      <c r="P96" s="17">
        <f>DATE(IF(Hist_odds_1[[#This Row],[Index]]&lt;=1908,"2022","2023"),LEFT(Hist_odds_1[[#This Row],[Date]],2),RIGHT(Hist_odds_1[[#This Row],[Date]],2))</f>
        <v>44872</v>
      </c>
      <c r="Q96">
        <f>IF(Hist_odds_1[[#This Row],[Away ML]]&lt;Hist_odds_1[[#This Row],[Home ML]],-Hist_odds_1[[#This Row],[Total_Close]],Hist_odds_1[[#This Row],[Spread_Close]])</f>
        <v>15</v>
      </c>
    </row>
    <row r="97" spans="1:17">
      <c r="A97">
        <v>96</v>
      </c>
      <c r="B97">
        <v>1107</v>
      </c>
      <c r="C97">
        <v>306547</v>
      </c>
      <c r="D97" t="s">
        <v>5552</v>
      </c>
      <c r="E97" t="s">
        <v>362</v>
      </c>
      <c r="F97">
        <v>63</v>
      </c>
      <c r="G97">
        <v>135.5</v>
      </c>
      <c r="H97">
        <v>134.5</v>
      </c>
      <c r="I97">
        <v>110</v>
      </c>
      <c r="J97">
        <v>306548</v>
      </c>
      <c r="K97" t="s">
        <v>502</v>
      </c>
      <c r="L97">
        <v>72</v>
      </c>
      <c r="M97">
        <v>1.5</v>
      </c>
      <c r="N97">
        <v>2</v>
      </c>
      <c r="O97">
        <v>-130</v>
      </c>
      <c r="P97" s="17">
        <f>DATE(IF(Hist_odds_1[[#This Row],[Index]]&lt;=1908,"2022","2023"),LEFT(Hist_odds_1[[#This Row],[Date]],2),RIGHT(Hist_odds_1[[#This Row],[Date]],2))</f>
        <v>44872</v>
      </c>
      <c r="Q97">
        <f>IF(Hist_odds_1[[#This Row],[Away ML]]&lt;Hist_odds_1[[#This Row],[Home ML]],-Hist_odds_1[[#This Row],[Total_Close]],Hist_odds_1[[#This Row],[Spread_Close]])</f>
        <v>2</v>
      </c>
    </row>
    <row r="98" spans="1:17">
      <c r="A98">
        <v>97</v>
      </c>
      <c r="B98">
        <v>1107</v>
      </c>
      <c r="C98">
        <v>306549</v>
      </c>
      <c r="D98" t="s">
        <v>5552</v>
      </c>
      <c r="E98" t="s">
        <v>153</v>
      </c>
      <c r="F98">
        <v>54</v>
      </c>
      <c r="G98">
        <v>143.5</v>
      </c>
      <c r="H98">
        <v>143</v>
      </c>
      <c r="I98">
        <v>2000</v>
      </c>
      <c r="J98">
        <v>306550</v>
      </c>
      <c r="K98" t="s">
        <v>503</v>
      </c>
      <c r="L98">
        <v>67</v>
      </c>
      <c r="M98">
        <v>26.5</v>
      </c>
      <c r="N98">
        <v>26.5</v>
      </c>
      <c r="O98">
        <v>-8000</v>
      </c>
      <c r="P98" s="17">
        <f>DATE(IF(Hist_odds_1[[#This Row],[Index]]&lt;=1908,"2022","2023"),LEFT(Hist_odds_1[[#This Row],[Date]],2),RIGHT(Hist_odds_1[[#This Row],[Date]],2))</f>
        <v>44872</v>
      </c>
      <c r="Q98">
        <f>IF(Hist_odds_1[[#This Row],[Away ML]]&lt;Hist_odds_1[[#This Row],[Home ML]],-Hist_odds_1[[#This Row],[Total_Close]],Hist_odds_1[[#This Row],[Spread_Close]])</f>
        <v>26.5</v>
      </c>
    </row>
    <row r="99" spans="1:17">
      <c r="A99">
        <v>98</v>
      </c>
      <c r="B99">
        <v>1107</v>
      </c>
      <c r="C99">
        <v>306551</v>
      </c>
      <c r="D99" t="s">
        <v>5552</v>
      </c>
      <c r="E99" t="s">
        <v>670</v>
      </c>
      <c r="F99">
        <v>73</v>
      </c>
      <c r="G99">
        <v>148</v>
      </c>
      <c r="H99">
        <v>146</v>
      </c>
      <c r="I99">
        <v>1600</v>
      </c>
      <c r="J99">
        <v>306552</v>
      </c>
      <c r="K99" t="s">
        <v>386</v>
      </c>
      <c r="L99">
        <v>96</v>
      </c>
      <c r="M99">
        <v>23.5</v>
      </c>
      <c r="N99">
        <v>23.5</v>
      </c>
      <c r="O99">
        <v>-6000</v>
      </c>
      <c r="P99" s="17">
        <f>DATE(IF(Hist_odds_1[[#This Row],[Index]]&lt;=1908,"2022","2023"),LEFT(Hist_odds_1[[#This Row],[Date]],2),RIGHT(Hist_odds_1[[#This Row],[Date]],2))</f>
        <v>44872</v>
      </c>
      <c r="Q99">
        <f>IF(Hist_odds_1[[#This Row],[Away ML]]&lt;Hist_odds_1[[#This Row],[Home ML]],-Hist_odds_1[[#This Row],[Total_Close]],Hist_odds_1[[#This Row],[Spread_Close]])</f>
        <v>23.5</v>
      </c>
    </row>
    <row r="100" spans="1:17">
      <c r="A100">
        <v>99</v>
      </c>
      <c r="B100">
        <v>1107</v>
      </c>
      <c r="C100">
        <v>306553</v>
      </c>
      <c r="D100" t="s">
        <v>5552</v>
      </c>
      <c r="E100" t="s">
        <v>261</v>
      </c>
      <c r="F100">
        <v>54</v>
      </c>
      <c r="G100">
        <v>138.5</v>
      </c>
      <c r="H100">
        <v>142</v>
      </c>
      <c r="I100">
        <v>2000</v>
      </c>
      <c r="J100">
        <v>306554</v>
      </c>
      <c r="K100" t="s">
        <v>220</v>
      </c>
      <c r="L100">
        <v>85</v>
      </c>
      <c r="M100">
        <v>30.5</v>
      </c>
      <c r="N100">
        <v>30.5</v>
      </c>
      <c r="O100">
        <v>-8000</v>
      </c>
      <c r="P100" s="17">
        <f>DATE(IF(Hist_odds_1[[#This Row],[Index]]&lt;=1908,"2022","2023"),LEFT(Hist_odds_1[[#This Row],[Date]],2),RIGHT(Hist_odds_1[[#This Row],[Date]],2))</f>
        <v>44872</v>
      </c>
      <c r="Q100">
        <f>IF(Hist_odds_1[[#This Row],[Away ML]]&lt;Hist_odds_1[[#This Row],[Home ML]],-Hist_odds_1[[#This Row],[Total_Close]],Hist_odds_1[[#This Row],[Spread_Close]])</f>
        <v>30.5</v>
      </c>
    </row>
    <row r="101" spans="1:17">
      <c r="A101">
        <v>100</v>
      </c>
      <c r="B101">
        <v>1107</v>
      </c>
      <c r="C101">
        <v>306555</v>
      </c>
      <c r="D101" t="s">
        <v>5552</v>
      </c>
      <c r="E101" t="s">
        <v>667</v>
      </c>
      <c r="F101">
        <v>70</v>
      </c>
      <c r="G101">
        <v>147.5</v>
      </c>
      <c r="H101">
        <v>149.5</v>
      </c>
      <c r="I101">
        <v>1800</v>
      </c>
      <c r="J101">
        <v>306556</v>
      </c>
      <c r="K101" t="s">
        <v>68</v>
      </c>
      <c r="L101">
        <v>111</v>
      </c>
      <c r="M101">
        <v>20.5</v>
      </c>
      <c r="N101">
        <v>26</v>
      </c>
      <c r="O101">
        <v>-6000</v>
      </c>
      <c r="P101" s="17">
        <f>DATE(IF(Hist_odds_1[[#This Row],[Index]]&lt;=1908,"2022","2023"),LEFT(Hist_odds_1[[#This Row],[Date]],2),RIGHT(Hist_odds_1[[#This Row],[Date]],2))</f>
        <v>44872</v>
      </c>
      <c r="Q101">
        <f>IF(Hist_odds_1[[#This Row],[Away ML]]&lt;Hist_odds_1[[#This Row],[Home ML]],-Hist_odds_1[[#This Row],[Total_Close]],Hist_odds_1[[#This Row],[Spread_Close]])</f>
        <v>26</v>
      </c>
    </row>
    <row r="102" spans="1:17">
      <c r="A102">
        <v>101</v>
      </c>
      <c r="B102">
        <v>1107</v>
      </c>
      <c r="C102">
        <v>306557</v>
      </c>
      <c r="D102" t="s">
        <v>5552</v>
      </c>
      <c r="E102" t="s">
        <v>565</v>
      </c>
      <c r="F102">
        <v>66</v>
      </c>
      <c r="G102">
        <v>138</v>
      </c>
      <c r="H102">
        <v>141.5</v>
      </c>
      <c r="I102">
        <v>750</v>
      </c>
      <c r="J102">
        <v>306558</v>
      </c>
      <c r="K102" t="s">
        <v>504</v>
      </c>
      <c r="L102">
        <v>72</v>
      </c>
      <c r="M102">
        <v>13.5</v>
      </c>
      <c r="N102">
        <v>13.5</v>
      </c>
      <c r="O102">
        <v>-1200</v>
      </c>
      <c r="P102" s="17">
        <f>DATE(IF(Hist_odds_1[[#This Row],[Index]]&lt;=1908,"2022","2023"),LEFT(Hist_odds_1[[#This Row],[Date]],2),RIGHT(Hist_odds_1[[#This Row],[Date]],2))</f>
        <v>44872</v>
      </c>
      <c r="Q102">
        <f>IF(Hist_odds_1[[#This Row],[Away ML]]&lt;Hist_odds_1[[#This Row],[Home ML]],-Hist_odds_1[[#This Row],[Total_Close]],Hist_odds_1[[#This Row],[Spread_Close]])</f>
        <v>13.5</v>
      </c>
    </row>
    <row r="103" spans="1:17">
      <c r="A103">
        <v>102</v>
      </c>
      <c r="B103">
        <v>1107</v>
      </c>
      <c r="C103">
        <v>306559</v>
      </c>
      <c r="D103" t="s">
        <v>5552</v>
      </c>
      <c r="E103" t="s">
        <v>564</v>
      </c>
      <c r="F103">
        <v>82</v>
      </c>
      <c r="G103">
        <v>139.5</v>
      </c>
      <c r="H103">
        <v>144.5</v>
      </c>
      <c r="I103" t="s">
        <v>488</v>
      </c>
      <c r="J103">
        <v>306560</v>
      </c>
      <c r="K103" t="s">
        <v>505</v>
      </c>
      <c r="L103">
        <v>88</v>
      </c>
      <c r="M103">
        <v>27</v>
      </c>
      <c r="N103">
        <v>24.5</v>
      </c>
      <c r="O103" t="s">
        <v>488</v>
      </c>
      <c r="P103" s="17">
        <f>DATE(IF(Hist_odds_1[[#This Row],[Index]]&lt;=1908,"2022","2023"),LEFT(Hist_odds_1[[#This Row],[Date]],2),RIGHT(Hist_odds_1[[#This Row],[Date]],2))</f>
        <v>44872</v>
      </c>
      <c r="Q103">
        <f>IF(Hist_odds_1[[#This Row],[Away ML]]&lt;Hist_odds_1[[#This Row],[Home ML]],-Hist_odds_1[[#This Row],[Total_Close]],Hist_odds_1[[#This Row],[Spread_Close]])</f>
        <v>24.5</v>
      </c>
    </row>
    <row r="104" spans="1:17">
      <c r="A104">
        <v>103</v>
      </c>
      <c r="B104">
        <v>1107</v>
      </c>
      <c r="C104">
        <v>306561</v>
      </c>
      <c r="D104" t="s">
        <v>5552</v>
      </c>
      <c r="E104" t="s">
        <v>240</v>
      </c>
      <c r="F104">
        <v>66</v>
      </c>
      <c r="G104">
        <v>145.5</v>
      </c>
      <c r="H104">
        <v>145</v>
      </c>
      <c r="I104">
        <v>1500</v>
      </c>
      <c r="J104">
        <v>306562</v>
      </c>
      <c r="K104" t="s">
        <v>317</v>
      </c>
      <c r="L104">
        <v>79</v>
      </c>
      <c r="M104">
        <v>21</v>
      </c>
      <c r="N104">
        <v>21</v>
      </c>
      <c r="O104">
        <v>-5000</v>
      </c>
      <c r="P104" s="17">
        <f>DATE(IF(Hist_odds_1[[#This Row],[Index]]&lt;=1908,"2022","2023"),LEFT(Hist_odds_1[[#This Row],[Date]],2),RIGHT(Hist_odds_1[[#This Row],[Date]],2))</f>
        <v>44872</v>
      </c>
      <c r="Q104">
        <f>IF(Hist_odds_1[[#This Row],[Away ML]]&lt;Hist_odds_1[[#This Row],[Home ML]],-Hist_odds_1[[#This Row],[Total_Close]],Hist_odds_1[[#This Row],[Spread_Close]])</f>
        <v>21</v>
      </c>
    </row>
    <row r="105" spans="1:17">
      <c r="A105">
        <v>104</v>
      </c>
      <c r="B105">
        <v>1107</v>
      </c>
      <c r="C105">
        <v>306563</v>
      </c>
      <c r="D105" t="s">
        <v>5552</v>
      </c>
      <c r="E105" t="s">
        <v>626</v>
      </c>
      <c r="F105">
        <v>98</v>
      </c>
      <c r="G105">
        <v>141</v>
      </c>
      <c r="H105">
        <v>141</v>
      </c>
      <c r="I105">
        <v>320</v>
      </c>
      <c r="J105">
        <v>306564</v>
      </c>
      <c r="K105" t="s">
        <v>506</v>
      </c>
      <c r="L105">
        <v>95</v>
      </c>
      <c r="M105">
        <v>11</v>
      </c>
      <c r="N105">
        <v>7.5</v>
      </c>
      <c r="O105">
        <v>-380</v>
      </c>
      <c r="P105" s="17">
        <f>DATE(IF(Hist_odds_1[[#This Row],[Index]]&lt;=1908,"2022","2023"),LEFT(Hist_odds_1[[#This Row],[Date]],2),RIGHT(Hist_odds_1[[#This Row],[Date]],2))</f>
        <v>44872</v>
      </c>
      <c r="Q105">
        <f>IF(Hist_odds_1[[#This Row],[Away ML]]&lt;Hist_odds_1[[#This Row],[Home ML]],-Hist_odds_1[[#This Row],[Total_Close]],Hist_odds_1[[#This Row],[Spread_Close]])</f>
        <v>7.5</v>
      </c>
    </row>
    <row r="106" spans="1:17">
      <c r="A106">
        <v>105</v>
      </c>
      <c r="B106">
        <v>1107</v>
      </c>
      <c r="C106">
        <v>306565</v>
      </c>
      <c r="D106" t="s">
        <v>5552</v>
      </c>
      <c r="E106" t="s">
        <v>672</v>
      </c>
      <c r="F106">
        <v>56</v>
      </c>
      <c r="G106">
        <v>139.5</v>
      </c>
      <c r="H106">
        <v>141.5</v>
      </c>
      <c r="I106">
        <v>1000</v>
      </c>
      <c r="J106">
        <v>306566</v>
      </c>
      <c r="K106" t="s">
        <v>507</v>
      </c>
      <c r="L106">
        <v>65</v>
      </c>
      <c r="M106">
        <v>15.5</v>
      </c>
      <c r="N106">
        <v>16.5</v>
      </c>
      <c r="O106">
        <v>-2000</v>
      </c>
      <c r="P106" s="17">
        <f>DATE(IF(Hist_odds_1[[#This Row],[Index]]&lt;=1908,"2022","2023"),LEFT(Hist_odds_1[[#This Row],[Date]],2),RIGHT(Hist_odds_1[[#This Row],[Date]],2))</f>
        <v>44872</v>
      </c>
      <c r="Q106">
        <f>IF(Hist_odds_1[[#This Row],[Away ML]]&lt;Hist_odds_1[[#This Row],[Home ML]],-Hist_odds_1[[#This Row],[Total_Close]],Hist_odds_1[[#This Row],[Spread_Close]])</f>
        <v>16.5</v>
      </c>
    </row>
    <row r="107" spans="1:17">
      <c r="A107">
        <v>106</v>
      </c>
      <c r="B107">
        <v>1107</v>
      </c>
      <c r="C107">
        <v>306567</v>
      </c>
      <c r="D107" t="s">
        <v>5552</v>
      </c>
      <c r="E107" t="s">
        <v>671</v>
      </c>
      <c r="F107">
        <v>72</v>
      </c>
      <c r="G107">
        <v>142.5</v>
      </c>
      <c r="H107">
        <v>143.5</v>
      </c>
      <c r="I107" t="s">
        <v>488</v>
      </c>
      <c r="J107">
        <v>306568</v>
      </c>
      <c r="K107" t="s">
        <v>281</v>
      </c>
      <c r="L107">
        <v>73</v>
      </c>
      <c r="M107">
        <v>35.5</v>
      </c>
      <c r="N107">
        <v>35</v>
      </c>
      <c r="O107" t="s">
        <v>488</v>
      </c>
      <c r="P107" s="17">
        <f>DATE(IF(Hist_odds_1[[#This Row],[Index]]&lt;=1908,"2022","2023"),LEFT(Hist_odds_1[[#This Row],[Date]],2),RIGHT(Hist_odds_1[[#This Row],[Date]],2))</f>
        <v>44872</v>
      </c>
      <c r="Q107">
        <f>IF(Hist_odds_1[[#This Row],[Away ML]]&lt;Hist_odds_1[[#This Row],[Home ML]],-Hist_odds_1[[#This Row],[Total_Close]],Hist_odds_1[[#This Row],[Spread_Close]])</f>
        <v>35</v>
      </c>
    </row>
    <row r="108" spans="1:17">
      <c r="A108">
        <v>107</v>
      </c>
      <c r="B108">
        <v>1107</v>
      </c>
      <c r="C108">
        <v>306569</v>
      </c>
      <c r="D108" t="s">
        <v>5552</v>
      </c>
      <c r="E108" t="s">
        <v>154</v>
      </c>
      <c r="F108">
        <v>72</v>
      </c>
      <c r="G108">
        <v>146.5</v>
      </c>
      <c r="H108">
        <v>143</v>
      </c>
      <c r="I108">
        <v>1200</v>
      </c>
      <c r="J108">
        <v>306570</v>
      </c>
      <c r="K108" t="s">
        <v>290</v>
      </c>
      <c r="L108">
        <v>90</v>
      </c>
      <c r="M108">
        <v>20.5</v>
      </c>
      <c r="N108">
        <v>17</v>
      </c>
      <c r="O108">
        <v>-3000</v>
      </c>
      <c r="P108" s="17">
        <f>DATE(IF(Hist_odds_1[[#This Row],[Index]]&lt;=1908,"2022","2023"),LEFT(Hist_odds_1[[#This Row],[Date]],2),RIGHT(Hist_odds_1[[#This Row],[Date]],2))</f>
        <v>44872</v>
      </c>
      <c r="Q108">
        <f>IF(Hist_odds_1[[#This Row],[Away ML]]&lt;Hist_odds_1[[#This Row],[Home ML]],-Hist_odds_1[[#This Row],[Total_Close]],Hist_odds_1[[#This Row],[Spread_Close]])</f>
        <v>17</v>
      </c>
    </row>
    <row r="109" spans="1:17">
      <c r="A109">
        <v>108</v>
      </c>
      <c r="B109">
        <v>1107</v>
      </c>
      <c r="C109">
        <v>306571</v>
      </c>
      <c r="D109" t="s">
        <v>5552</v>
      </c>
      <c r="E109" t="s">
        <v>628</v>
      </c>
      <c r="F109">
        <v>50</v>
      </c>
      <c r="G109">
        <v>143.5</v>
      </c>
      <c r="H109">
        <v>147.5</v>
      </c>
      <c r="I109">
        <v>700</v>
      </c>
      <c r="J109">
        <v>306572</v>
      </c>
      <c r="K109" t="s">
        <v>508</v>
      </c>
      <c r="L109">
        <v>99</v>
      </c>
      <c r="M109">
        <v>12.5</v>
      </c>
      <c r="N109">
        <v>13</v>
      </c>
      <c r="O109">
        <v>-1100</v>
      </c>
      <c r="P109" s="17">
        <f>DATE(IF(Hist_odds_1[[#This Row],[Index]]&lt;=1908,"2022","2023"),LEFT(Hist_odds_1[[#This Row],[Date]],2),RIGHT(Hist_odds_1[[#This Row],[Date]],2))</f>
        <v>44872</v>
      </c>
      <c r="Q109">
        <f>IF(Hist_odds_1[[#This Row],[Away ML]]&lt;Hist_odds_1[[#This Row],[Home ML]],-Hist_odds_1[[#This Row],[Total_Close]],Hist_odds_1[[#This Row],[Spread_Close]])</f>
        <v>13</v>
      </c>
    </row>
    <row r="110" spans="1:17">
      <c r="A110">
        <v>109</v>
      </c>
      <c r="B110">
        <v>1107</v>
      </c>
      <c r="C110">
        <v>306573</v>
      </c>
      <c r="D110" t="s">
        <v>5552</v>
      </c>
      <c r="E110" t="s">
        <v>570</v>
      </c>
      <c r="F110">
        <v>55</v>
      </c>
      <c r="G110">
        <v>148.5</v>
      </c>
      <c r="H110">
        <v>146</v>
      </c>
      <c r="I110">
        <v>1200</v>
      </c>
      <c r="J110">
        <v>306574</v>
      </c>
      <c r="K110" t="s">
        <v>509</v>
      </c>
      <c r="L110">
        <v>79</v>
      </c>
      <c r="M110">
        <v>17.5</v>
      </c>
      <c r="N110">
        <v>17.5</v>
      </c>
      <c r="O110">
        <v>-3000</v>
      </c>
      <c r="P110" s="17">
        <f>DATE(IF(Hist_odds_1[[#This Row],[Index]]&lt;=1908,"2022","2023"),LEFT(Hist_odds_1[[#This Row],[Date]],2),RIGHT(Hist_odds_1[[#This Row],[Date]],2))</f>
        <v>44872</v>
      </c>
      <c r="Q110">
        <f>IF(Hist_odds_1[[#This Row],[Away ML]]&lt;Hist_odds_1[[#This Row],[Home ML]],-Hist_odds_1[[#This Row],[Total_Close]],Hist_odds_1[[#This Row],[Spread_Close]])</f>
        <v>17.5</v>
      </c>
    </row>
    <row r="111" spans="1:17">
      <c r="A111">
        <v>110</v>
      </c>
      <c r="B111">
        <v>1107</v>
      </c>
      <c r="C111">
        <v>306575</v>
      </c>
      <c r="D111" t="s">
        <v>5552</v>
      </c>
      <c r="E111" t="s">
        <v>347</v>
      </c>
      <c r="F111">
        <v>54</v>
      </c>
      <c r="G111">
        <v>149</v>
      </c>
      <c r="H111">
        <v>148</v>
      </c>
      <c r="I111">
        <v>800</v>
      </c>
      <c r="J111">
        <v>306576</v>
      </c>
      <c r="K111" t="s">
        <v>121</v>
      </c>
      <c r="L111">
        <v>75</v>
      </c>
      <c r="M111">
        <v>16.5</v>
      </c>
      <c r="N111">
        <v>14.5</v>
      </c>
      <c r="O111">
        <v>-1400</v>
      </c>
      <c r="P111" s="17">
        <f>DATE(IF(Hist_odds_1[[#This Row],[Index]]&lt;=1908,"2022","2023"),LEFT(Hist_odds_1[[#This Row],[Date]],2),RIGHT(Hist_odds_1[[#This Row],[Date]],2))</f>
        <v>44872</v>
      </c>
      <c r="Q111">
        <f>IF(Hist_odds_1[[#This Row],[Away ML]]&lt;Hist_odds_1[[#This Row],[Home ML]],-Hist_odds_1[[#This Row],[Total_Close]],Hist_odds_1[[#This Row],[Spread_Close]])</f>
        <v>14.5</v>
      </c>
    </row>
    <row r="112" spans="1:17">
      <c r="A112">
        <v>111</v>
      </c>
      <c r="B112">
        <v>1107</v>
      </c>
      <c r="C112">
        <v>306577</v>
      </c>
      <c r="D112" t="s">
        <v>5552</v>
      </c>
      <c r="E112" t="s">
        <v>348</v>
      </c>
      <c r="F112">
        <v>69</v>
      </c>
      <c r="G112">
        <v>137</v>
      </c>
      <c r="H112">
        <v>138.5</v>
      </c>
      <c r="I112">
        <v>1400</v>
      </c>
      <c r="J112">
        <v>306578</v>
      </c>
      <c r="K112" t="s">
        <v>45</v>
      </c>
      <c r="L112">
        <v>79</v>
      </c>
      <c r="M112">
        <v>18.5</v>
      </c>
      <c r="N112">
        <v>19</v>
      </c>
      <c r="O112">
        <v>-4000</v>
      </c>
      <c r="P112" s="17">
        <f>DATE(IF(Hist_odds_1[[#This Row],[Index]]&lt;=1908,"2022","2023"),LEFT(Hist_odds_1[[#This Row],[Date]],2),RIGHT(Hist_odds_1[[#This Row],[Date]],2))</f>
        <v>44872</v>
      </c>
      <c r="Q112">
        <f>IF(Hist_odds_1[[#This Row],[Away ML]]&lt;Hist_odds_1[[#This Row],[Home ML]],-Hist_odds_1[[#This Row],[Total_Close]],Hist_odds_1[[#This Row],[Spread_Close]])</f>
        <v>19</v>
      </c>
    </row>
    <row r="113" spans="1:17">
      <c r="A113">
        <v>112</v>
      </c>
      <c r="B113">
        <v>1107</v>
      </c>
      <c r="C113">
        <v>306579</v>
      </c>
      <c r="D113" t="s">
        <v>5552</v>
      </c>
      <c r="E113" t="s">
        <v>572</v>
      </c>
      <c r="F113">
        <v>65</v>
      </c>
      <c r="G113">
        <v>1.5</v>
      </c>
      <c r="H113">
        <v>2.5</v>
      </c>
      <c r="I113">
        <v>-150</v>
      </c>
      <c r="J113">
        <v>306580</v>
      </c>
      <c r="K113" t="s">
        <v>510</v>
      </c>
      <c r="L113">
        <v>57</v>
      </c>
      <c r="M113">
        <v>141.5</v>
      </c>
      <c r="N113">
        <v>142</v>
      </c>
      <c r="O113">
        <v>130</v>
      </c>
      <c r="P113" s="17">
        <f>DATE(IF(Hist_odds_1[[#This Row],[Index]]&lt;=1908,"2022","2023"),LEFT(Hist_odds_1[[#This Row],[Date]],2),RIGHT(Hist_odds_1[[#This Row],[Date]],2))</f>
        <v>44872</v>
      </c>
      <c r="Q113">
        <f>IF(Hist_odds_1[[#This Row],[Away ML]]&lt;Hist_odds_1[[#This Row],[Home ML]],-Hist_odds_1[[#This Row],[Total_Close]],Hist_odds_1[[#This Row],[Spread_Close]])</f>
        <v>-2.5</v>
      </c>
    </row>
    <row r="114" spans="1:17">
      <c r="A114">
        <v>113</v>
      </c>
      <c r="B114">
        <v>1107</v>
      </c>
      <c r="C114">
        <v>306581</v>
      </c>
      <c r="D114" t="s">
        <v>5552</v>
      </c>
      <c r="E114" t="s">
        <v>568</v>
      </c>
      <c r="F114">
        <v>67</v>
      </c>
      <c r="G114">
        <v>146</v>
      </c>
      <c r="H114">
        <v>146.5</v>
      </c>
      <c r="I114">
        <v>1000</v>
      </c>
      <c r="J114">
        <v>306582</v>
      </c>
      <c r="K114" t="s">
        <v>176</v>
      </c>
      <c r="L114">
        <v>89</v>
      </c>
      <c r="M114">
        <v>18</v>
      </c>
      <c r="N114">
        <v>15.5</v>
      </c>
      <c r="O114">
        <v>-2000</v>
      </c>
      <c r="P114" s="17">
        <f>DATE(IF(Hist_odds_1[[#This Row],[Index]]&lt;=1908,"2022","2023"),LEFT(Hist_odds_1[[#This Row],[Date]],2),RIGHT(Hist_odds_1[[#This Row],[Date]],2))</f>
        <v>44872</v>
      </c>
      <c r="Q114">
        <f>IF(Hist_odds_1[[#This Row],[Away ML]]&lt;Hist_odds_1[[#This Row],[Home ML]],-Hist_odds_1[[#This Row],[Total_Close]],Hist_odds_1[[#This Row],[Spread_Close]])</f>
        <v>15.5</v>
      </c>
    </row>
    <row r="115" spans="1:17">
      <c r="A115">
        <v>114</v>
      </c>
      <c r="B115">
        <v>1107</v>
      </c>
      <c r="C115">
        <v>306583</v>
      </c>
      <c r="D115" t="s">
        <v>5552</v>
      </c>
      <c r="E115" t="s">
        <v>665</v>
      </c>
      <c r="F115">
        <v>60</v>
      </c>
      <c r="G115">
        <v>143.5</v>
      </c>
      <c r="H115">
        <v>141</v>
      </c>
      <c r="I115">
        <v>1200</v>
      </c>
      <c r="J115">
        <v>306584</v>
      </c>
      <c r="K115" t="s">
        <v>254</v>
      </c>
      <c r="L115">
        <v>77</v>
      </c>
      <c r="M115">
        <v>16.5</v>
      </c>
      <c r="N115">
        <v>16.5</v>
      </c>
      <c r="O115">
        <v>-3000</v>
      </c>
      <c r="P115" s="17">
        <f>DATE(IF(Hist_odds_1[[#This Row],[Index]]&lt;=1908,"2022","2023"),LEFT(Hist_odds_1[[#This Row],[Date]],2),RIGHT(Hist_odds_1[[#This Row],[Date]],2))</f>
        <v>44872</v>
      </c>
      <c r="Q115">
        <f>IF(Hist_odds_1[[#This Row],[Away ML]]&lt;Hist_odds_1[[#This Row],[Home ML]],-Hist_odds_1[[#This Row],[Total_Close]],Hist_odds_1[[#This Row],[Spread_Close]])</f>
        <v>16.5</v>
      </c>
    </row>
    <row r="116" spans="1:17">
      <c r="A116">
        <v>115</v>
      </c>
      <c r="B116">
        <v>1107</v>
      </c>
      <c r="C116">
        <v>306585</v>
      </c>
      <c r="D116" t="s">
        <v>5552</v>
      </c>
      <c r="E116" t="s">
        <v>666</v>
      </c>
      <c r="F116">
        <v>58</v>
      </c>
      <c r="G116">
        <v>136.5</v>
      </c>
      <c r="H116">
        <v>135</v>
      </c>
      <c r="I116">
        <v>1600</v>
      </c>
      <c r="J116">
        <v>306586</v>
      </c>
      <c r="K116" t="s">
        <v>440</v>
      </c>
      <c r="L116">
        <v>73</v>
      </c>
      <c r="M116">
        <v>22.5</v>
      </c>
      <c r="N116">
        <v>20.5</v>
      </c>
      <c r="O116">
        <v>-6000</v>
      </c>
      <c r="P116" s="17">
        <f>DATE(IF(Hist_odds_1[[#This Row],[Index]]&lt;=1908,"2022","2023"),LEFT(Hist_odds_1[[#This Row],[Date]],2),RIGHT(Hist_odds_1[[#This Row],[Date]],2))</f>
        <v>44872</v>
      </c>
      <c r="Q116">
        <f>IF(Hist_odds_1[[#This Row],[Away ML]]&lt;Hist_odds_1[[#This Row],[Home ML]],-Hist_odds_1[[#This Row],[Total_Close]],Hist_odds_1[[#This Row],[Spread_Close]])</f>
        <v>20.5</v>
      </c>
    </row>
    <row r="117" spans="1:17">
      <c r="A117">
        <v>116</v>
      </c>
      <c r="B117">
        <v>1107</v>
      </c>
      <c r="C117">
        <v>306587</v>
      </c>
      <c r="D117" t="s">
        <v>5552</v>
      </c>
      <c r="E117" t="s">
        <v>646</v>
      </c>
      <c r="F117">
        <v>57</v>
      </c>
      <c r="G117">
        <v>136</v>
      </c>
      <c r="H117">
        <v>137</v>
      </c>
      <c r="I117" t="s">
        <v>488</v>
      </c>
      <c r="J117">
        <v>306588</v>
      </c>
      <c r="K117" t="s">
        <v>511</v>
      </c>
      <c r="L117">
        <v>95</v>
      </c>
      <c r="M117">
        <v>36.5</v>
      </c>
      <c r="N117">
        <v>34</v>
      </c>
      <c r="O117" t="s">
        <v>488</v>
      </c>
      <c r="P117" s="17">
        <f>DATE(IF(Hist_odds_1[[#This Row],[Index]]&lt;=1908,"2022","2023"),LEFT(Hist_odds_1[[#This Row],[Date]],2),RIGHT(Hist_odds_1[[#This Row],[Date]],2))</f>
        <v>44872</v>
      </c>
      <c r="Q117">
        <f>IF(Hist_odds_1[[#This Row],[Away ML]]&lt;Hist_odds_1[[#This Row],[Home ML]],-Hist_odds_1[[#This Row],[Total_Close]],Hist_odds_1[[#This Row],[Spread_Close]])</f>
        <v>34</v>
      </c>
    </row>
    <row r="118" spans="1:17">
      <c r="A118">
        <v>117</v>
      </c>
      <c r="B118">
        <v>1107</v>
      </c>
      <c r="C118">
        <v>306589</v>
      </c>
      <c r="D118" t="s">
        <v>5552</v>
      </c>
      <c r="E118" t="s">
        <v>645</v>
      </c>
      <c r="F118">
        <v>63</v>
      </c>
      <c r="G118">
        <v>138.5</v>
      </c>
      <c r="H118">
        <v>137.5</v>
      </c>
      <c r="I118">
        <v>330</v>
      </c>
      <c r="J118">
        <v>306590</v>
      </c>
      <c r="K118" t="s">
        <v>512</v>
      </c>
      <c r="L118">
        <v>65</v>
      </c>
      <c r="M118">
        <v>10.5</v>
      </c>
      <c r="N118">
        <v>7.5</v>
      </c>
      <c r="O118">
        <v>-400</v>
      </c>
      <c r="P118" s="17">
        <f>DATE(IF(Hist_odds_1[[#This Row],[Index]]&lt;=1908,"2022","2023"),LEFT(Hist_odds_1[[#This Row],[Date]],2),RIGHT(Hist_odds_1[[#This Row],[Date]],2))</f>
        <v>44872</v>
      </c>
      <c r="Q118">
        <f>IF(Hist_odds_1[[#This Row],[Away ML]]&lt;Hist_odds_1[[#This Row],[Home ML]],-Hist_odds_1[[#This Row],[Total_Close]],Hist_odds_1[[#This Row],[Spread_Close]])</f>
        <v>7.5</v>
      </c>
    </row>
    <row r="119" spans="1:17">
      <c r="A119">
        <v>118</v>
      </c>
      <c r="B119">
        <v>1107</v>
      </c>
      <c r="C119">
        <v>306591</v>
      </c>
      <c r="D119" t="s">
        <v>5552</v>
      </c>
      <c r="E119" t="s">
        <v>554</v>
      </c>
      <c r="F119">
        <v>49</v>
      </c>
      <c r="G119">
        <v>141.5</v>
      </c>
      <c r="H119">
        <v>141.5</v>
      </c>
      <c r="I119" t="s">
        <v>488</v>
      </c>
      <c r="J119">
        <v>306592</v>
      </c>
      <c r="K119" t="s">
        <v>513</v>
      </c>
      <c r="L119">
        <v>73</v>
      </c>
      <c r="M119">
        <v>30.5</v>
      </c>
      <c r="N119">
        <v>28</v>
      </c>
      <c r="O119" t="s">
        <v>488</v>
      </c>
      <c r="P119" s="17">
        <f>DATE(IF(Hist_odds_1[[#This Row],[Index]]&lt;=1908,"2022","2023"),LEFT(Hist_odds_1[[#This Row],[Date]],2),RIGHT(Hist_odds_1[[#This Row],[Date]],2))</f>
        <v>44872</v>
      </c>
      <c r="Q119">
        <f>IF(Hist_odds_1[[#This Row],[Away ML]]&lt;Hist_odds_1[[#This Row],[Home ML]],-Hist_odds_1[[#This Row],[Total_Close]],Hist_odds_1[[#This Row],[Spread_Close]])</f>
        <v>28</v>
      </c>
    </row>
    <row r="120" spans="1:17">
      <c r="A120">
        <v>119</v>
      </c>
      <c r="B120">
        <v>1107</v>
      </c>
      <c r="C120">
        <v>306593</v>
      </c>
      <c r="D120" t="s">
        <v>5552</v>
      </c>
      <c r="E120" t="s">
        <v>633</v>
      </c>
      <c r="F120">
        <v>61</v>
      </c>
      <c r="G120">
        <v>127.5</v>
      </c>
      <c r="H120">
        <v>127.5</v>
      </c>
      <c r="I120">
        <v>2000</v>
      </c>
      <c r="J120">
        <v>306594</v>
      </c>
      <c r="K120" t="s">
        <v>406</v>
      </c>
      <c r="L120">
        <v>73</v>
      </c>
      <c r="M120">
        <v>26.5</v>
      </c>
      <c r="N120">
        <v>24.5</v>
      </c>
      <c r="O120">
        <v>-7000</v>
      </c>
      <c r="P120" s="17">
        <f>DATE(IF(Hist_odds_1[[#This Row],[Index]]&lt;=1908,"2022","2023"),LEFT(Hist_odds_1[[#This Row],[Date]],2),RIGHT(Hist_odds_1[[#This Row],[Date]],2))</f>
        <v>44872</v>
      </c>
      <c r="Q120">
        <f>IF(Hist_odds_1[[#This Row],[Away ML]]&lt;Hist_odds_1[[#This Row],[Home ML]],-Hist_odds_1[[#This Row],[Total_Close]],Hist_odds_1[[#This Row],[Spread_Close]])</f>
        <v>24.5</v>
      </c>
    </row>
    <row r="121" spans="1:17">
      <c r="A121">
        <v>120</v>
      </c>
      <c r="B121">
        <v>1107</v>
      </c>
      <c r="C121">
        <v>306595</v>
      </c>
      <c r="D121" t="s">
        <v>5552</v>
      </c>
      <c r="E121" t="s">
        <v>600</v>
      </c>
      <c r="F121">
        <v>63</v>
      </c>
      <c r="G121">
        <v>158.5</v>
      </c>
      <c r="H121">
        <v>160.5</v>
      </c>
      <c r="I121" t="s">
        <v>488</v>
      </c>
      <c r="J121">
        <v>306596</v>
      </c>
      <c r="K121" t="s">
        <v>205</v>
      </c>
      <c r="L121">
        <v>104</v>
      </c>
      <c r="M121">
        <v>28</v>
      </c>
      <c r="N121">
        <v>30.5</v>
      </c>
      <c r="O121" t="s">
        <v>488</v>
      </c>
      <c r="P121" s="17">
        <f>DATE(IF(Hist_odds_1[[#This Row],[Index]]&lt;=1908,"2022","2023"),LEFT(Hist_odds_1[[#This Row],[Date]],2),RIGHT(Hist_odds_1[[#This Row],[Date]],2))</f>
        <v>44872</v>
      </c>
      <c r="Q121">
        <f>IF(Hist_odds_1[[#This Row],[Away ML]]&lt;Hist_odds_1[[#This Row],[Home ML]],-Hist_odds_1[[#This Row],[Total_Close]],Hist_odds_1[[#This Row],[Spread_Close]])</f>
        <v>30.5</v>
      </c>
    </row>
    <row r="122" spans="1:17">
      <c r="A122">
        <v>121</v>
      </c>
      <c r="B122">
        <v>1107</v>
      </c>
      <c r="C122">
        <v>306597</v>
      </c>
      <c r="D122" t="s">
        <v>5552</v>
      </c>
      <c r="E122" t="s">
        <v>659</v>
      </c>
      <c r="F122">
        <v>75</v>
      </c>
      <c r="G122">
        <v>152.5</v>
      </c>
      <c r="H122">
        <v>159.5</v>
      </c>
      <c r="I122">
        <v>1400</v>
      </c>
      <c r="J122">
        <v>306598</v>
      </c>
      <c r="K122" t="s">
        <v>402</v>
      </c>
      <c r="L122">
        <v>117</v>
      </c>
      <c r="M122">
        <v>25.5</v>
      </c>
      <c r="N122">
        <v>25</v>
      </c>
      <c r="O122">
        <v>-3500</v>
      </c>
      <c r="P122" s="17">
        <f>DATE(IF(Hist_odds_1[[#This Row],[Index]]&lt;=1908,"2022","2023"),LEFT(Hist_odds_1[[#This Row],[Date]],2),RIGHT(Hist_odds_1[[#This Row],[Date]],2))</f>
        <v>44872</v>
      </c>
      <c r="Q122">
        <f>IF(Hist_odds_1[[#This Row],[Away ML]]&lt;Hist_odds_1[[#This Row],[Home ML]],-Hist_odds_1[[#This Row],[Total_Close]],Hist_odds_1[[#This Row],[Spread_Close]])</f>
        <v>25</v>
      </c>
    </row>
    <row r="123" spans="1:17">
      <c r="A123">
        <v>122</v>
      </c>
      <c r="B123">
        <v>1107</v>
      </c>
      <c r="C123">
        <v>306599</v>
      </c>
      <c r="D123" t="s">
        <v>5552</v>
      </c>
      <c r="E123" t="s">
        <v>610</v>
      </c>
      <c r="F123">
        <v>74</v>
      </c>
      <c r="G123">
        <v>145</v>
      </c>
      <c r="H123">
        <v>145.5</v>
      </c>
      <c r="I123">
        <v>1400</v>
      </c>
      <c r="J123">
        <v>306600</v>
      </c>
      <c r="K123" t="s">
        <v>207</v>
      </c>
      <c r="L123">
        <v>61</v>
      </c>
      <c r="M123">
        <v>21.5</v>
      </c>
      <c r="N123">
        <v>18.5</v>
      </c>
      <c r="O123">
        <v>-4000</v>
      </c>
      <c r="P123" s="17">
        <f>DATE(IF(Hist_odds_1[[#This Row],[Index]]&lt;=1908,"2022","2023"),LEFT(Hist_odds_1[[#This Row],[Date]],2),RIGHT(Hist_odds_1[[#This Row],[Date]],2))</f>
        <v>44872</v>
      </c>
      <c r="Q123">
        <f>IF(Hist_odds_1[[#This Row],[Away ML]]&lt;Hist_odds_1[[#This Row],[Home ML]],-Hist_odds_1[[#This Row],[Total_Close]],Hist_odds_1[[#This Row],[Spread_Close]])</f>
        <v>18.5</v>
      </c>
    </row>
    <row r="124" spans="1:17">
      <c r="A124">
        <v>123</v>
      </c>
      <c r="B124">
        <v>1107</v>
      </c>
      <c r="C124">
        <v>306601</v>
      </c>
      <c r="D124" t="s">
        <v>5552</v>
      </c>
      <c r="E124" t="s">
        <v>668</v>
      </c>
      <c r="F124">
        <v>45</v>
      </c>
      <c r="G124">
        <v>137.5</v>
      </c>
      <c r="H124">
        <v>136</v>
      </c>
      <c r="I124" t="s">
        <v>488</v>
      </c>
      <c r="J124">
        <v>306602</v>
      </c>
      <c r="K124" t="s">
        <v>217</v>
      </c>
      <c r="L124">
        <v>80</v>
      </c>
      <c r="M124">
        <v>30.5</v>
      </c>
      <c r="N124">
        <v>30.5</v>
      </c>
      <c r="O124" t="s">
        <v>488</v>
      </c>
      <c r="P124" s="17">
        <f>DATE(IF(Hist_odds_1[[#This Row],[Index]]&lt;=1908,"2022","2023"),LEFT(Hist_odds_1[[#This Row],[Date]],2),RIGHT(Hist_odds_1[[#This Row],[Date]],2))</f>
        <v>44872</v>
      </c>
      <c r="Q124">
        <f>IF(Hist_odds_1[[#This Row],[Away ML]]&lt;Hist_odds_1[[#This Row],[Home ML]],-Hist_odds_1[[#This Row],[Total_Close]],Hist_odds_1[[#This Row],[Spread_Close]])</f>
        <v>30.5</v>
      </c>
    </row>
    <row r="125" spans="1:17">
      <c r="A125">
        <v>124</v>
      </c>
      <c r="B125">
        <v>1107</v>
      </c>
      <c r="C125">
        <v>306603</v>
      </c>
      <c r="D125" t="s">
        <v>5552</v>
      </c>
      <c r="E125" t="s">
        <v>561</v>
      </c>
      <c r="F125">
        <v>77</v>
      </c>
      <c r="G125">
        <v>144.5</v>
      </c>
      <c r="H125">
        <v>143.5</v>
      </c>
      <c r="I125">
        <v>900</v>
      </c>
      <c r="J125">
        <v>306604</v>
      </c>
      <c r="K125" t="s">
        <v>514</v>
      </c>
      <c r="L125">
        <v>90</v>
      </c>
      <c r="M125">
        <v>15.5</v>
      </c>
      <c r="N125">
        <v>15</v>
      </c>
      <c r="O125">
        <v>-1600</v>
      </c>
      <c r="P125" s="17">
        <f>DATE(IF(Hist_odds_1[[#This Row],[Index]]&lt;=1908,"2022","2023"),LEFT(Hist_odds_1[[#This Row],[Date]],2),RIGHT(Hist_odds_1[[#This Row],[Date]],2))</f>
        <v>44872</v>
      </c>
      <c r="Q125">
        <f>IF(Hist_odds_1[[#This Row],[Away ML]]&lt;Hist_odds_1[[#This Row],[Home ML]],-Hist_odds_1[[#This Row],[Total_Close]],Hist_odds_1[[#This Row],[Spread_Close]])</f>
        <v>15</v>
      </c>
    </row>
    <row r="126" spans="1:17">
      <c r="A126">
        <v>125</v>
      </c>
      <c r="B126">
        <v>1107</v>
      </c>
      <c r="C126">
        <v>306605</v>
      </c>
      <c r="D126" t="s">
        <v>5552</v>
      </c>
      <c r="E126" t="s">
        <v>149</v>
      </c>
      <c r="F126">
        <v>56</v>
      </c>
      <c r="G126">
        <v>136.5</v>
      </c>
      <c r="H126">
        <v>135</v>
      </c>
      <c r="I126">
        <v>800</v>
      </c>
      <c r="J126">
        <v>306606</v>
      </c>
      <c r="K126" t="s">
        <v>133</v>
      </c>
      <c r="L126">
        <v>66</v>
      </c>
      <c r="M126">
        <v>12.5</v>
      </c>
      <c r="N126">
        <v>14</v>
      </c>
      <c r="O126">
        <v>-1400</v>
      </c>
      <c r="P126" s="17">
        <f>DATE(IF(Hist_odds_1[[#This Row],[Index]]&lt;=1908,"2022","2023"),LEFT(Hist_odds_1[[#This Row],[Date]],2),RIGHT(Hist_odds_1[[#This Row],[Date]],2))</f>
        <v>44872</v>
      </c>
      <c r="Q126">
        <f>IF(Hist_odds_1[[#This Row],[Away ML]]&lt;Hist_odds_1[[#This Row],[Home ML]],-Hist_odds_1[[#This Row],[Total_Close]],Hist_odds_1[[#This Row],[Spread_Close]])</f>
        <v>14</v>
      </c>
    </row>
    <row r="127" spans="1:17">
      <c r="A127">
        <v>126</v>
      </c>
      <c r="B127">
        <v>1107</v>
      </c>
      <c r="C127">
        <v>306607</v>
      </c>
      <c r="D127" t="s">
        <v>5552</v>
      </c>
      <c r="E127" t="s">
        <v>641</v>
      </c>
      <c r="F127">
        <v>48</v>
      </c>
      <c r="G127">
        <v>145.5</v>
      </c>
      <c r="H127">
        <v>143.5</v>
      </c>
      <c r="I127">
        <v>1500</v>
      </c>
      <c r="J127">
        <v>306608</v>
      </c>
      <c r="K127" t="s">
        <v>515</v>
      </c>
      <c r="L127">
        <v>89</v>
      </c>
      <c r="M127">
        <v>21.5</v>
      </c>
      <c r="N127">
        <v>25</v>
      </c>
      <c r="O127">
        <v>-5000</v>
      </c>
      <c r="P127" s="17">
        <f>DATE(IF(Hist_odds_1[[#This Row],[Index]]&lt;=1908,"2022","2023"),LEFT(Hist_odds_1[[#This Row],[Date]],2),RIGHT(Hist_odds_1[[#This Row],[Date]],2))</f>
        <v>44872</v>
      </c>
      <c r="Q127">
        <f>IF(Hist_odds_1[[#This Row],[Away ML]]&lt;Hist_odds_1[[#This Row],[Home ML]],-Hist_odds_1[[#This Row],[Total_Close]],Hist_odds_1[[#This Row],[Spread_Close]])</f>
        <v>25</v>
      </c>
    </row>
    <row r="128" spans="1:17">
      <c r="A128">
        <v>127</v>
      </c>
      <c r="B128">
        <v>1108</v>
      </c>
      <c r="C128">
        <v>751</v>
      </c>
      <c r="D128" t="s">
        <v>5552</v>
      </c>
      <c r="E128" t="s">
        <v>617</v>
      </c>
      <c r="F128">
        <v>53</v>
      </c>
      <c r="G128">
        <v>141</v>
      </c>
      <c r="H128">
        <v>144.5</v>
      </c>
      <c r="I128">
        <v>1800</v>
      </c>
      <c r="J128">
        <v>752</v>
      </c>
      <c r="K128" t="s">
        <v>226</v>
      </c>
      <c r="L128">
        <v>84</v>
      </c>
      <c r="M128">
        <v>27</v>
      </c>
      <c r="N128">
        <v>25</v>
      </c>
      <c r="O128">
        <v>-6000</v>
      </c>
      <c r="P128" s="17">
        <f>DATE(IF(Hist_odds_1[[#This Row],[Index]]&lt;=1908,"2022","2023"),LEFT(Hist_odds_1[[#This Row],[Date]],2),RIGHT(Hist_odds_1[[#This Row],[Date]],2))</f>
        <v>44873</v>
      </c>
      <c r="Q128">
        <f>IF(Hist_odds_1[[#This Row],[Away ML]]&lt;Hist_odds_1[[#This Row],[Home ML]],-Hist_odds_1[[#This Row],[Total_Close]],Hist_odds_1[[#This Row],[Spread_Close]])</f>
        <v>25</v>
      </c>
    </row>
    <row r="129" spans="1:17">
      <c r="A129">
        <v>128</v>
      </c>
      <c r="B129">
        <v>1108</v>
      </c>
      <c r="C129">
        <v>753</v>
      </c>
      <c r="D129" t="s">
        <v>5552</v>
      </c>
      <c r="E129" t="s">
        <v>246</v>
      </c>
      <c r="F129">
        <v>65</v>
      </c>
      <c r="G129">
        <v>138.5</v>
      </c>
      <c r="H129">
        <v>142</v>
      </c>
      <c r="I129">
        <v>650</v>
      </c>
      <c r="J129">
        <v>754</v>
      </c>
      <c r="K129" t="s">
        <v>337</v>
      </c>
      <c r="L129">
        <v>66</v>
      </c>
      <c r="M129">
        <v>15</v>
      </c>
      <c r="N129">
        <v>12.5</v>
      </c>
      <c r="O129">
        <v>-1000</v>
      </c>
      <c r="P129" s="17">
        <f>DATE(IF(Hist_odds_1[[#This Row],[Index]]&lt;=1908,"2022","2023"),LEFT(Hist_odds_1[[#This Row],[Date]],2),RIGHT(Hist_odds_1[[#This Row],[Date]],2))</f>
        <v>44873</v>
      </c>
      <c r="Q129">
        <f>IF(Hist_odds_1[[#This Row],[Away ML]]&lt;Hist_odds_1[[#This Row],[Home ML]],-Hist_odds_1[[#This Row],[Total_Close]],Hist_odds_1[[#This Row],[Spread_Close]])</f>
        <v>12.5</v>
      </c>
    </row>
    <row r="130" spans="1:17">
      <c r="A130">
        <v>129</v>
      </c>
      <c r="B130">
        <v>1108</v>
      </c>
      <c r="C130">
        <v>755</v>
      </c>
      <c r="D130" t="s">
        <v>5552</v>
      </c>
      <c r="E130" t="s">
        <v>204</v>
      </c>
      <c r="F130">
        <v>63</v>
      </c>
      <c r="G130">
        <v>137</v>
      </c>
      <c r="H130">
        <v>135.5</v>
      </c>
      <c r="I130">
        <v>150</v>
      </c>
      <c r="J130">
        <v>756</v>
      </c>
      <c r="K130" t="s">
        <v>322</v>
      </c>
      <c r="L130">
        <v>91</v>
      </c>
      <c r="M130">
        <v>6</v>
      </c>
      <c r="N130">
        <v>3.5</v>
      </c>
      <c r="O130">
        <v>-170</v>
      </c>
      <c r="P130" s="17">
        <f>DATE(IF(Hist_odds_1[[#This Row],[Index]]&lt;=1908,"2022","2023"),LEFT(Hist_odds_1[[#This Row],[Date]],2),RIGHT(Hist_odds_1[[#This Row],[Date]],2))</f>
        <v>44873</v>
      </c>
      <c r="Q130">
        <f>IF(Hist_odds_1[[#This Row],[Away ML]]&lt;Hist_odds_1[[#This Row],[Home ML]],-Hist_odds_1[[#This Row],[Total_Close]],Hist_odds_1[[#This Row],[Spread_Close]])</f>
        <v>3.5</v>
      </c>
    </row>
    <row r="131" spans="1:17">
      <c r="A131">
        <v>130</v>
      </c>
      <c r="B131">
        <v>1108</v>
      </c>
      <c r="C131">
        <v>757</v>
      </c>
      <c r="D131" t="s">
        <v>5552</v>
      </c>
      <c r="E131" t="s">
        <v>76</v>
      </c>
      <c r="F131">
        <v>75</v>
      </c>
      <c r="G131">
        <v>1</v>
      </c>
      <c r="H131">
        <v>1</v>
      </c>
      <c r="I131">
        <v>-120</v>
      </c>
      <c r="J131">
        <v>758</v>
      </c>
      <c r="K131" t="s">
        <v>516</v>
      </c>
      <c r="L131">
        <v>77</v>
      </c>
      <c r="M131">
        <v>138</v>
      </c>
      <c r="N131">
        <v>132.5</v>
      </c>
      <c r="O131">
        <v>100</v>
      </c>
      <c r="P131" s="17">
        <f>DATE(IF(Hist_odds_1[[#This Row],[Index]]&lt;=1908,"2022","2023"),LEFT(Hist_odds_1[[#This Row],[Date]],2),RIGHT(Hist_odds_1[[#This Row],[Date]],2))</f>
        <v>44873</v>
      </c>
      <c r="Q131">
        <f>IF(Hist_odds_1[[#This Row],[Away ML]]&lt;Hist_odds_1[[#This Row],[Home ML]],-Hist_odds_1[[#This Row],[Total_Close]],Hist_odds_1[[#This Row],[Spread_Close]])</f>
        <v>-1</v>
      </c>
    </row>
    <row r="132" spans="1:17">
      <c r="A132">
        <v>131</v>
      </c>
      <c r="B132">
        <v>1108</v>
      </c>
      <c r="C132">
        <v>759</v>
      </c>
      <c r="D132" t="s">
        <v>5552</v>
      </c>
      <c r="E132" t="s">
        <v>638</v>
      </c>
      <c r="F132">
        <v>48</v>
      </c>
      <c r="G132">
        <v>134</v>
      </c>
      <c r="H132">
        <v>135</v>
      </c>
      <c r="I132">
        <v>145</v>
      </c>
      <c r="J132">
        <v>760</v>
      </c>
      <c r="K132" t="s">
        <v>517</v>
      </c>
      <c r="L132">
        <v>63</v>
      </c>
      <c r="M132">
        <v>3</v>
      </c>
      <c r="N132">
        <v>3.5</v>
      </c>
      <c r="O132">
        <v>-165</v>
      </c>
      <c r="P132" s="17">
        <f>DATE(IF(Hist_odds_1[[#This Row],[Index]]&lt;=1908,"2022","2023"),LEFT(Hist_odds_1[[#This Row],[Date]],2),RIGHT(Hist_odds_1[[#This Row],[Date]],2))</f>
        <v>44873</v>
      </c>
      <c r="Q132">
        <f>IF(Hist_odds_1[[#This Row],[Away ML]]&lt;Hist_odds_1[[#This Row],[Home ML]],-Hist_odds_1[[#This Row],[Total_Close]],Hist_odds_1[[#This Row],[Spread_Close]])</f>
        <v>3.5</v>
      </c>
    </row>
    <row r="133" spans="1:17">
      <c r="A133">
        <v>132</v>
      </c>
      <c r="B133">
        <v>1108</v>
      </c>
      <c r="C133">
        <v>306617</v>
      </c>
      <c r="D133" t="s">
        <v>5552</v>
      </c>
      <c r="E133" t="s">
        <v>656</v>
      </c>
      <c r="F133">
        <v>77</v>
      </c>
      <c r="G133">
        <v>139.5</v>
      </c>
      <c r="H133">
        <v>138</v>
      </c>
      <c r="I133">
        <v>2100</v>
      </c>
      <c r="J133">
        <v>306618</v>
      </c>
      <c r="K133" t="s">
        <v>518</v>
      </c>
      <c r="L133">
        <v>80</v>
      </c>
      <c r="M133">
        <v>23</v>
      </c>
      <c r="N133">
        <v>25.5</v>
      </c>
      <c r="O133">
        <v>-10000</v>
      </c>
      <c r="P133" s="17">
        <f>DATE(IF(Hist_odds_1[[#This Row],[Index]]&lt;=1908,"2022","2023"),LEFT(Hist_odds_1[[#This Row],[Date]],2),RIGHT(Hist_odds_1[[#This Row],[Date]],2))</f>
        <v>44873</v>
      </c>
      <c r="Q133">
        <f>IF(Hist_odds_1[[#This Row],[Away ML]]&lt;Hist_odds_1[[#This Row],[Home ML]],-Hist_odds_1[[#This Row],[Total_Close]],Hist_odds_1[[#This Row],[Spread_Close]])</f>
        <v>25.5</v>
      </c>
    </row>
    <row r="134" spans="1:17">
      <c r="A134">
        <v>133</v>
      </c>
      <c r="B134">
        <v>1108</v>
      </c>
      <c r="C134">
        <v>306619</v>
      </c>
      <c r="D134" t="s">
        <v>5552</v>
      </c>
      <c r="E134" t="s">
        <v>562</v>
      </c>
      <c r="F134">
        <v>77</v>
      </c>
      <c r="G134">
        <v>144.5</v>
      </c>
      <c r="H134">
        <v>6.5</v>
      </c>
      <c r="I134">
        <v>-255</v>
      </c>
      <c r="J134">
        <v>306620</v>
      </c>
      <c r="K134" t="s">
        <v>303</v>
      </c>
      <c r="L134">
        <v>70</v>
      </c>
      <c r="M134">
        <v>2</v>
      </c>
      <c r="N134">
        <v>140.5</v>
      </c>
      <c r="O134">
        <v>215</v>
      </c>
      <c r="P134" s="17">
        <f>DATE(IF(Hist_odds_1[[#This Row],[Index]]&lt;=1908,"2022","2023"),LEFT(Hist_odds_1[[#This Row],[Date]],2),RIGHT(Hist_odds_1[[#This Row],[Date]],2))</f>
        <v>44873</v>
      </c>
      <c r="Q134">
        <f>IF(Hist_odds_1[[#This Row],[Away ML]]&lt;Hist_odds_1[[#This Row],[Home ML]],-Hist_odds_1[[#This Row],[Total_Close]],Hist_odds_1[[#This Row],[Spread_Close]])</f>
        <v>-6.5</v>
      </c>
    </row>
    <row r="135" spans="1:17">
      <c r="A135">
        <v>134</v>
      </c>
      <c r="B135">
        <v>1108</v>
      </c>
      <c r="C135">
        <v>306621</v>
      </c>
      <c r="D135" t="s">
        <v>5552</v>
      </c>
      <c r="E135" t="s">
        <v>542</v>
      </c>
      <c r="F135">
        <v>89</v>
      </c>
      <c r="G135">
        <v>148.5</v>
      </c>
      <c r="H135">
        <v>148</v>
      </c>
      <c r="I135">
        <v>1200</v>
      </c>
      <c r="J135">
        <v>306622</v>
      </c>
      <c r="K135" t="s">
        <v>267</v>
      </c>
      <c r="L135">
        <v>99</v>
      </c>
      <c r="M135">
        <v>16.5</v>
      </c>
      <c r="N135">
        <v>18.5</v>
      </c>
      <c r="O135">
        <v>-3000</v>
      </c>
      <c r="P135" s="17">
        <f>DATE(IF(Hist_odds_1[[#This Row],[Index]]&lt;=1908,"2022","2023"),LEFT(Hist_odds_1[[#This Row],[Date]],2),RIGHT(Hist_odds_1[[#This Row],[Date]],2))</f>
        <v>44873</v>
      </c>
      <c r="Q135">
        <f>IF(Hist_odds_1[[#This Row],[Away ML]]&lt;Hist_odds_1[[#This Row],[Home ML]],-Hist_odds_1[[#This Row],[Total_Close]],Hist_odds_1[[#This Row],[Spread_Close]])</f>
        <v>18.5</v>
      </c>
    </row>
    <row r="136" spans="1:17">
      <c r="A136">
        <v>135</v>
      </c>
      <c r="B136">
        <v>1109</v>
      </c>
      <c r="C136">
        <v>763</v>
      </c>
      <c r="D136" t="s">
        <v>5552</v>
      </c>
      <c r="E136" t="s">
        <v>272</v>
      </c>
      <c r="F136">
        <v>102</v>
      </c>
      <c r="G136">
        <v>3.5</v>
      </c>
      <c r="H136">
        <v>4</v>
      </c>
      <c r="I136">
        <v>-175</v>
      </c>
      <c r="J136">
        <v>764</v>
      </c>
      <c r="K136" t="s">
        <v>519</v>
      </c>
      <c r="L136">
        <v>97</v>
      </c>
      <c r="M136">
        <v>147.5</v>
      </c>
      <c r="N136">
        <v>150.5</v>
      </c>
      <c r="O136">
        <v>155</v>
      </c>
      <c r="P136" s="17">
        <f>DATE(IF(Hist_odds_1[[#This Row],[Index]]&lt;=1908,"2022","2023"),LEFT(Hist_odds_1[[#This Row],[Date]],2),RIGHT(Hist_odds_1[[#This Row],[Date]],2))</f>
        <v>44874</v>
      </c>
      <c r="Q136">
        <f>IF(Hist_odds_1[[#This Row],[Away ML]]&lt;Hist_odds_1[[#This Row],[Home ML]],-Hist_odds_1[[#This Row],[Total_Close]],Hist_odds_1[[#This Row],[Spread_Close]])</f>
        <v>-4</v>
      </c>
    </row>
    <row r="137" spans="1:17">
      <c r="A137">
        <v>136</v>
      </c>
      <c r="B137">
        <v>1109</v>
      </c>
      <c r="C137">
        <v>765</v>
      </c>
      <c r="D137" t="s">
        <v>5552</v>
      </c>
      <c r="E137" t="s">
        <v>604</v>
      </c>
      <c r="F137">
        <v>72</v>
      </c>
      <c r="G137">
        <v>152.5</v>
      </c>
      <c r="H137">
        <v>155</v>
      </c>
      <c r="I137">
        <v>320</v>
      </c>
      <c r="J137">
        <v>766</v>
      </c>
      <c r="K137" t="s">
        <v>520</v>
      </c>
      <c r="L137">
        <v>90</v>
      </c>
      <c r="M137">
        <v>8</v>
      </c>
      <c r="N137">
        <v>8.5</v>
      </c>
      <c r="O137">
        <v>-380</v>
      </c>
      <c r="P137" s="17">
        <f>DATE(IF(Hist_odds_1[[#This Row],[Index]]&lt;=1908,"2022","2023"),LEFT(Hist_odds_1[[#This Row],[Date]],2),RIGHT(Hist_odds_1[[#This Row],[Date]],2))</f>
        <v>44874</v>
      </c>
      <c r="Q137">
        <f>IF(Hist_odds_1[[#This Row],[Away ML]]&lt;Hist_odds_1[[#This Row],[Home ML]],-Hist_odds_1[[#This Row],[Total_Close]],Hist_odds_1[[#This Row],[Spread_Close]])</f>
        <v>8.5</v>
      </c>
    </row>
    <row r="138" spans="1:17">
      <c r="A138">
        <v>137</v>
      </c>
      <c r="B138">
        <v>1109</v>
      </c>
      <c r="C138">
        <v>767</v>
      </c>
      <c r="D138" t="s">
        <v>5552</v>
      </c>
      <c r="E138" t="s">
        <v>354</v>
      </c>
      <c r="F138">
        <v>58</v>
      </c>
      <c r="G138">
        <v>149.5</v>
      </c>
      <c r="H138">
        <v>151</v>
      </c>
      <c r="I138">
        <v>1000</v>
      </c>
      <c r="J138">
        <v>768</v>
      </c>
      <c r="K138" t="s">
        <v>521</v>
      </c>
      <c r="L138">
        <v>106</v>
      </c>
      <c r="M138">
        <v>16.5</v>
      </c>
      <c r="N138">
        <v>16.5</v>
      </c>
      <c r="O138">
        <v>-2000</v>
      </c>
      <c r="P138" s="17">
        <f>DATE(IF(Hist_odds_1[[#This Row],[Index]]&lt;=1908,"2022","2023"),LEFT(Hist_odds_1[[#This Row],[Date]],2),RIGHT(Hist_odds_1[[#This Row],[Date]],2))</f>
        <v>44874</v>
      </c>
      <c r="Q138">
        <f>IF(Hist_odds_1[[#This Row],[Away ML]]&lt;Hist_odds_1[[#This Row],[Home ML]],-Hist_odds_1[[#This Row],[Total_Close]],Hist_odds_1[[#This Row],[Spread_Close]])</f>
        <v>16.5</v>
      </c>
    </row>
    <row r="139" spans="1:17">
      <c r="A139">
        <v>138</v>
      </c>
      <c r="B139">
        <v>1109</v>
      </c>
      <c r="C139">
        <v>769</v>
      </c>
      <c r="D139" t="s">
        <v>5552</v>
      </c>
      <c r="E139" t="s">
        <v>334</v>
      </c>
      <c r="F139">
        <v>48</v>
      </c>
      <c r="G139">
        <v>131</v>
      </c>
      <c r="H139">
        <v>131</v>
      </c>
      <c r="I139">
        <v>1600</v>
      </c>
      <c r="J139">
        <v>770</v>
      </c>
      <c r="K139" t="s">
        <v>58</v>
      </c>
      <c r="L139">
        <v>80</v>
      </c>
      <c r="M139">
        <v>28.5</v>
      </c>
      <c r="N139">
        <v>27</v>
      </c>
      <c r="O139">
        <v>-4500</v>
      </c>
      <c r="P139" s="17">
        <f>DATE(IF(Hist_odds_1[[#This Row],[Index]]&lt;=1908,"2022","2023"),LEFT(Hist_odds_1[[#This Row],[Date]],2),RIGHT(Hist_odds_1[[#This Row],[Date]],2))</f>
        <v>44874</v>
      </c>
      <c r="Q139">
        <f>IF(Hist_odds_1[[#This Row],[Away ML]]&lt;Hist_odds_1[[#This Row],[Home ML]],-Hist_odds_1[[#This Row],[Total_Close]],Hist_odds_1[[#This Row],[Spread_Close]])</f>
        <v>27</v>
      </c>
    </row>
    <row r="140" spans="1:17">
      <c r="A140">
        <v>139</v>
      </c>
      <c r="B140">
        <v>1109</v>
      </c>
      <c r="C140">
        <v>771</v>
      </c>
      <c r="D140" t="s">
        <v>5552</v>
      </c>
      <c r="E140" t="s">
        <v>625</v>
      </c>
      <c r="F140">
        <v>63</v>
      </c>
      <c r="G140">
        <v>142.5</v>
      </c>
      <c r="H140">
        <v>137</v>
      </c>
      <c r="I140">
        <v>1500</v>
      </c>
      <c r="J140">
        <v>772</v>
      </c>
      <c r="K140" t="s">
        <v>43</v>
      </c>
      <c r="L140">
        <v>74</v>
      </c>
      <c r="M140">
        <v>21.5</v>
      </c>
      <c r="N140">
        <v>23</v>
      </c>
      <c r="O140">
        <v>-5000</v>
      </c>
      <c r="P140" s="17">
        <f>DATE(IF(Hist_odds_1[[#This Row],[Index]]&lt;=1908,"2022","2023"),LEFT(Hist_odds_1[[#This Row],[Date]],2),RIGHT(Hist_odds_1[[#This Row],[Date]],2))</f>
        <v>44874</v>
      </c>
      <c r="Q140">
        <f>IF(Hist_odds_1[[#This Row],[Away ML]]&lt;Hist_odds_1[[#This Row],[Home ML]],-Hist_odds_1[[#This Row],[Total_Close]],Hist_odds_1[[#This Row],[Spread_Close]])</f>
        <v>23</v>
      </c>
    </row>
    <row r="141" spans="1:17">
      <c r="A141">
        <v>140</v>
      </c>
      <c r="B141">
        <v>1109</v>
      </c>
      <c r="C141">
        <v>773</v>
      </c>
      <c r="D141" t="s">
        <v>5552</v>
      </c>
      <c r="E141" t="s">
        <v>357</v>
      </c>
      <c r="F141">
        <v>52</v>
      </c>
      <c r="G141">
        <v>135.5</v>
      </c>
      <c r="H141">
        <v>133.5</v>
      </c>
      <c r="I141">
        <v>1400</v>
      </c>
      <c r="J141">
        <v>774</v>
      </c>
      <c r="K141" t="s">
        <v>522</v>
      </c>
      <c r="L141">
        <v>79</v>
      </c>
      <c r="M141">
        <v>19</v>
      </c>
      <c r="N141">
        <v>19.5</v>
      </c>
      <c r="O141">
        <v>-4000</v>
      </c>
      <c r="P141" s="17">
        <f>DATE(IF(Hist_odds_1[[#This Row],[Index]]&lt;=1908,"2022","2023"),LEFT(Hist_odds_1[[#This Row],[Date]],2),RIGHT(Hist_odds_1[[#This Row],[Date]],2))</f>
        <v>44874</v>
      </c>
      <c r="Q141">
        <f>IF(Hist_odds_1[[#This Row],[Away ML]]&lt;Hist_odds_1[[#This Row],[Home ML]],-Hist_odds_1[[#This Row],[Total_Close]],Hist_odds_1[[#This Row],[Spread_Close]])</f>
        <v>19.5</v>
      </c>
    </row>
    <row r="142" spans="1:17">
      <c r="A142">
        <v>141</v>
      </c>
      <c r="B142">
        <v>1109</v>
      </c>
      <c r="C142">
        <v>775</v>
      </c>
      <c r="D142" t="s">
        <v>5552</v>
      </c>
      <c r="E142" t="s">
        <v>597</v>
      </c>
      <c r="F142">
        <v>68</v>
      </c>
      <c r="G142">
        <v>144.5</v>
      </c>
      <c r="H142">
        <v>145.5</v>
      </c>
      <c r="I142">
        <v>240</v>
      </c>
      <c r="J142">
        <v>776</v>
      </c>
      <c r="K142" t="s">
        <v>523</v>
      </c>
      <c r="L142">
        <v>66</v>
      </c>
      <c r="M142">
        <v>6.5</v>
      </c>
      <c r="N142">
        <v>6.5</v>
      </c>
      <c r="O142">
        <v>-280</v>
      </c>
      <c r="P142" s="17">
        <f>DATE(IF(Hist_odds_1[[#This Row],[Index]]&lt;=1908,"2022","2023"),LEFT(Hist_odds_1[[#This Row],[Date]],2),RIGHT(Hist_odds_1[[#This Row],[Date]],2))</f>
        <v>44874</v>
      </c>
      <c r="Q142">
        <f>IF(Hist_odds_1[[#This Row],[Away ML]]&lt;Hist_odds_1[[#This Row],[Home ML]],-Hist_odds_1[[#This Row],[Total_Close]],Hist_odds_1[[#This Row],[Spread_Close]])</f>
        <v>6.5</v>
      </c>
    </row>
    <row r="143" spans="1:17">
      <c r="A143">
        <v>142</v>
      </c>
      <c r="B143">
        <v>1109</v>
      </c>
      <c r="C143">
        <v>306627</v>
      </c>
      <c r="D143" t="s">
        <v>5552</v>
      </c>
      <c r="E143" t="s">
        <v>425</v>
      </c>
      <c r="F143">
        <v>69</v>
      </c>
      <c r="G143">
        <v>132.5</v>
      </c>
      <c r="H143">
        <v>131.5</v>
      </c>
      <c r="I143">
        <v>100</v>
      </c>
      <c r="J143">
        <v>306628</v>
      </c>
      <c r="K143" t="s">
        <v>249</v>
      </c>
      <c r="L143">
        <v>73</v>
      </c>
      <c r="M143">
        <v>2.5</v>
      </c>
      <c r="N143">
        <v>1.5</v>
      </c>
      <c r="O143">
        <v>-120</v>
      </c>
      <c r="P143" s="17">
        <f>DATE(IF(Hist_odds_1[[#This Row],[Index]]&lt;=1908,"2022","2023"),LEFT(Hist_odds_1[[#This Row],[Date]],2),RIGHT(Hist_odds_1[[#This Row],[Date]],2))</f>
        <v>44874</v>
      </c>
      <c r="Q143">
        <f>IF(Hist_odds_1[[#This Row],[Away ML]]&lt;Hist_odds_1[[#This Row],[Home ML]],-Hist_odds_1[[#This Row],[Total_Close]],Hist_odds_1[[#This Row],[Spread_Close]])</f>
        <v>1.5</v>
      </c>
    </row>
    <row r="144" spans="1:17">
      <c r="A144">
        <v>143</v>
      </c>
      <c r="B144">
        <v>1109</v>
      </c>
      <c r="C144">
        <v>306629</v>
      </c>
      <c r="D144" t="s">
        <v>5552</v>
      </c>
      <c r="E144" t="s">
        <v>116</v>
      </c>
      <c r="F144">
        <v>77</v>
      </c>
      <c r="G144">
        <v>151</v>
      </c>
      <c r="H144">
        <v>149</v>
      </c>
      <c r="I144">
        <v>200</v>
      </c>
      <c r="J144">
        <v>306630</v>
      </c>
      <c r="K144" t="s">
        <v>524</v>
      </c>
      <c r="L144">
        <v>85</v>
      </c>
      <c r="M144">
        <v>4</v>
      </c>
      <c r="N144">
        <v>6</v>
      </c>
      <c r="O144">
        <v>-240</v>
      </c>
      <c r="P144" s="17">
        <f>DATE(IF(Hist_odds_1[[#This Row],[Index]]&lt;=1908,"2022","2023"),LEFT(Hist_odds_1[[#This Row],[Date]],2),RIGHT(Hist_odds_1[[#This Row],[Date]],2))</f>
        <v>44874</v>
      </c>
      <c r="Q144">
        <f>IF(Hist_odds_1[[#This Row],[Away ML]]&lt;Hist_odds_1[[#This Row],[Home ML]],-Hist_odds_1[[#This Row],[Total_Close]],Hist_odds_1[[#This Row],[Spread_Close]])</f>
        <v>6</v>
      </c>
    </row>
    <row r="145" spans="1:17">
      <c r="A145">
        <v>144</v>
      </c>
      <c r="B145">
        <v>1109</v>
      </c>
      <c r="C145">
        <v>306631</v>
      </c>
      <c r="D145" t="s">
        <v>5552</v>
      </c>
      <c r="E145" t="s">
        <v>115</v>
      </c>
      <c r="F145">
        <v>67</v>
      </c>
      <c r="G145">
        <v>136</v>
      </c>
      <c r="H145">
        <v>135.5</v>
      </c>
      <c r="I145">
        <v>300</v>
      </c>
      <c r="J145">
        <v>306632</v>
      </c>
      <c r="K145" t="s">
        <v>339</v>
      </c>
      <c r="L145">
        <v>66</v>
      </c>
      <c r="M145">
        <v>12.5</v>
      </c>
      <c r="N145">
        <v>7.5</v>
      </c>
      <c r="O145">
        <v>-360</v>
      </c>
      <c r="P145" s="17">
        <f>DATE(IF(Hist_odds_1[[#This Row],[Index]]&lt;=1908,"2022","2023"),LEFT(Hist_odds_1[[#This Row],[Date]],2),RIGHT(Hist_odds_1[[#This Row],[Date]],2))</f>
        <v>44874</v>
      </c>
      <c r="Q145">
        <f>IF(Hist_odds_1[[#This Row],[Away ML]]&lt;Hist_odds_1[[#This Row],[Home ML]],-Hist_odds_1[[#This Row],[Total_Close]],Hist_odds_1[[#This Row],[Spread_Close]])</f>
        <v>7.5</v>
      </c>
    </row>
    <row r="146" spans="1:17">
      <c r="A146">
        <v>145</v>
      </c>
      <c r="B146">
        <v>1109</v>
      </c>
      <c r="C146">
        <v>306633</v>
      </c>
      <c r="D146" t="s">
        <v>5552</v>
      </c>
      <c r="E146" t="s">
        <v>610</v>
      </c>
      <c r="F146">
        <v>73</v>
      </c>
      <c r="G146">
        <v>146</v>
      </c>
      <c r="H146">
        <v>146.5</v>
      </c>
      <c r="I146">
        <v>170</v>
      </c>
      <c r="J146">
        <v>306634</v>
      </c>
      <c r="K146" t="s">
        <v>525</v>
      </c>
      <c r="L146">
        <v>79</v>
      </c>
      <c r="M146">
        <v>6.5</v>
      </c>
      <c r="N146">
        <v>4.5</v>
      </c>
      <c r="O146">
        <v>-190</v>
      </c>
      <c r="P146" s="17">
        <f>DATE(IF(Hist_odds_1[[#This Row],[Index]]&lt;=1908,"2022","2023"),LEFT(Hist_odds_1[[#This Row],[Date]],2),RIGHT(Hist_odds_1[[#This Row],[Date]],2))</f>
        <v>44874</v>
      </c>
      <c r="Q146">
        <f>IF(Hist_odds_1[[#This Row],[Away ML]]&lt;Hist_odds_1[[#This Row],[Home ML]],-Hist_odds_1[[#This Row],[Total_Close]],Hist_odds_1[[#This Row],[Spread_Close]])</f>
        <v>4.5</v>
      </c>
    </row>
    <row r="147" spans="1:17">
      <c r="A147">
        <v>146</v>
      </c>
      <c r="B147">
        <v>1109</v>
      </c>
      <c r="C147">
        <v>306635</v>
      </c>
      <c r="D147" t="s">
        <v>5552</v>
      </c>
      <c r="E147" t="s">
        <v>668</v>
      </c>
      <c r="F147">
        <v>54</v>
      </c>
      <c r="G147">
        <v>138</v>
      </c>
      <c r="H147">
        <v>141</v>
      </c>
      <c r="I147">
        <v>2000</v>
      </c>
      <c r="J147">
        <v>306636</v>
      </c>
      <c r="K147" t="s">
        <v>526</v>
      </c>
      <c r="L147">
        <v>91</v>
      </c>
      <c r="M147">
        <v>22.5</v>
      </c>
      <c r="N147">
        <v>24</v>
      </c>
      <c r="O147">
        <v>-10000</v>
      </c>
      <c r="P147" s="17">
        <f>DATE(IF(Hist_odds_1[[#This Row],[Index]]&lt;=1908,"2022","2023"),LEFT(Hist_odds_1[[#This Row],[Date]],2),RIGHT(Hist_odds_1[[#This Row],[Date]],2))</f>
        <v>44874</v>
      </c>
      <c r="Q147">
        <f>IF(Hist_odds_1[[#This Row],[Away ML]]&lt;Hist_odds_1[[#This Row],[Home ML]],-Hist_odds_1[[#This Row],[Total_Close]],Hist_odds_1[[#This Row],[Spread_Close]])</f>
        <v>24</v>
      </c>
    </row>
    <row r="148" spans="1:17">
      <c r="A148">
        <v>147</v>
      </c>
      <c r="B148">
        <v>1110</v>
      </c>
      <c r="C148">
        <v>601</v>
      </c>
      <c r="D148" t="s">
        <v>5552</v>
      </c>
      <c r="E148" t="s">
        <v>637</v>
      </c>
      <c r="F148">
        <v>51</v>
      </c>
      <c r="G148">
        <v>141.5</v>
      </c>
      <c r="H148">
        <v>143</v>
      </c>
      <c r="I148">
        <v>1500</v>
      </c>
      <c r="J148">
        <v>602</v>
      </c>
      <c r="K148" t="s">
        <v>225</v>
      </c>
      <c r="L148">
        <v>71</v>
      </c>
      <c r="M148">
        <v>20</v>
      </c>
      <c r="N148">
        <v>20</v>
      </c>
      <c r="O148">
        <v>-5000</v>
      </c>
      <c r="P148" s="17">
        <f>DATE(IF(Hist_odds_1[[#This Row],[Index]]&lt;=1908,"2022","2023"),LEFT(Hist_odds_1[[#This Row],[Date]],2),RIGHT(Hist_odds_1[[#This Row],[Date]],2))</f>
        <v>44875</v>
      </c>
      <c r="Q148">
        <f>IF(Hist_odds_1[[#This Row],[Away ML]]&lt;Hist_odds_1[[#This Row],[Home ML]],-Hist_odds_1[[#This Row],[Total_Close]],Hist_odds_1[[#This Row],[Spread_Close]])</f>
        <v>20</v>
      </c>
    </row>
    <row r="149" spans="1:17">
      <c r="A149">
        <v>148</v>
      </c>
      <c r="B149">
        <v>1110</v>
      </c>
      <c r="C149">
        <v>603</v>
      </c>
      <c r="D149" t="s">
        <v>5552</v>
      </c>
      <c r="E149" t="s">
        <v>78</v>
      </c>
      <c r="F149">
        <v>67</v>
      </c>
      <c r="G149">
        <v>1</v>
      </c>
      <c r="H149">
        <v>146.5</v>
      </c>
      <c r="I149">
        <v>140</v>
      </c>
      <c r="J149">
        <v>604</v>
      </c>
      <c r="K149" t="s">
        <v>389</v>
      </c>
      <c r="L149">
        <v>55</v>
      </c>
      <c r="M149">
        <v>147</v>
      </c>
      <c r="N149">
        <v>3</v>
      </c>
      <c r="O149">
        <v>-160</v>
      </c>
      <c r="P149" s="17">
        <f>DATE(IF(Hist_odds_1[[#This Row],[Index]]&lt;=1908,"2022","2023"),LEFT(Hist_odds_1[[#This Row],[Date]],2),RIGHT(Hist_odds_1[[#This Row],[Date]],2))</f>
        <v>44875</v>
      </c>
      <c r="Q149">
        <f>IF(Hist_odds_1[[#This Row],[Away ML]]&lt;Hist_odds_1[[#This Row],[Home ML]],-Hist_odds_1[[#This Row],[Total_Close]],Hist_odds_1[[#This Row],[Spread_Close]])</f>
        <v>3</v>
      </c>
    </row>
    <row r="150" spans="1:17">
      <c r="A150">
        <v>149</v>
      </c>
      <c r="B150">
        <v>1110</v>
      </c>
      <c r="C150">
        <v>605</v>
      </c>
      <c r="D150" t="s">
        <v>5552</v>
      </c>
      <c r="E150" t="s">
        <v>556</v>
      </c>
      <c r="F150">
        <v>73</v>
      </c>
      <c r="G150">
        <v>148.5</v>
      </c>
      <c r="H150">
        <v>153.5</v>
      </c>
      <c r="I150">
        <v>1300</v>
      </c>
      <c r="J150">
        <v>606</v>
      </c>
      <c r="K150" t="s">
        <v>45</v>
      </c>
      <c r="L150">
        <v>97</v>
      </c>
      <c r="M150">
        <v>18.5</v>
      </c>
      <c r="N150">
        <v>18</v>
      </c>
      <c r="O150">
        <v>-3500</v>
      </c>
      <c r="P150" s="17">
        <f>DATE(IF(Hist_odds_1[[#This Row],[Index]]&lt;=1908,"2022","2023"),LEFT(Hist_odds_1[[#This Row],[Date]],2),RIGHT(Hist_odds_1[[#This Row],[Date]],2))</f>
        <v>44875</v>
      </c>
      <c r="Q150">
        <f>IF(Hist_odds_1[[#This Row],[Away ML]]&lt;Hist_odds_1[[#This Row],[Home ML]],-Hist_odds_1[[#This Row],[Total_Close]],Hist_odds_1[[#This Row],[Spread_Close]])</f>
        <v>18</v>
      </c>
    </row>
    <row r="151" spans="1:17">
      <c r="A151">
        <v>150</v>
      </c>
      <c r="B151">
        <v>1110</v>
      </c>
      <c r="C151">
        <v>607</v>
      </c>
      <c r="D151" t="s">
        <v>5552</v>
      </c>
      <c r="E151" t="s">
        <v>592</v>
      </c>
      <c r="F151">
        <v>58</v>
      </c>
      <c r="G151">
        <v>140.5</v>
      </c>
      <c r="H151">
        <v>138.5</v>
      </c>
      <c r="I151">
        <v>1800</v>
      </c>
      <c r="J151">
        <v>608</v>
      </c>
      <c r="K151" t="s">
        <v>228</v>
      </c>
      <c r="L151">
        <v>69</v>
      </c>
      <c r="M151">
        <v>18.5</v>
      </c>
      <c r="N151">
        <v>22.5</v>
      </c>
      <c r="O151">
        <v>-8000</v>
      </c>
      <c r="P151" s="17">
        <f>DATE(IF(Hist_odds_1[[#This Row],[Index]]&lt;=1908,"2022","2023"),LEFT(Hist_odds_1[[#This Row],[Date]],2),RIGHT(Hist_odds_1[[#This Row],[Date]],2))</f>
        <v>44875</v>
      </c>
      <c r="Q151">
        <f>IF(Hist_odds_1[[#This Row],[Away ML]]&lt;Hist_odds_1[[#This Row],[Home ML]],-Hist_odds_1[[#This Row],[Total_Close]],Hist_odds_1[[#This Row],[Spread_Close]])</f>
        <v>22.5</v>
      </c>
    </row>
    <row r="152" spans="1:17">
      <c r="A152">
        <v>151</v>
      </c>
      <c r="B152">
        <v>1110</v>
      </c>
      <c r="C152">
        <v>609</v>
      </c>
      <c r="D152" t="s">
        <v>5552</v>
      </c>
      <c r="E152" t="s">
        <v>555</v>
      </c>
      <c r="F152">
        <v>59</v>
      </c>
      <c r="G152">
        <v>142</v>
      </c>
      <c r="H152">
        <v>147.5</v>
      </c>
      <c r="I152">
        <v>1800</v>
      </c>
      <c r="J152">
        <v>610</v>
      </c>
      <c r="K152" t="s">
        <v>404</v>
      </c>
      <c r="L152">
        <v>82</v>
      </c>
      <c r="M152">
        <v>23</v>
      </c>
      <c r="N152">
        <v>24</v>
      </c>
      <c r="O152">
        <v>-8000</v>
      </c>
      <c r="P152" s="17">
        <f>DATE(IF(Hist_odds_1[[#This Row],[Index]]&lt;=1908,"2022","2023"),LEFT(Hist_odds_1[[#This Row],[Date]],2),RIGHT(Hist_odds_1[[#This Row],[Date]],2))</f>
        <v>44875</v>
      </c>
      <c r="Q152">
        <f>IF(Hist_odds_1[[#This Row],[Away ML]]&lt;Hist_odds_1[[#This Row],[Home ML]],-Hist_odds_1[[#This Row],[Total_Close]],Hist_odds_1[[#This Row],[Spread_Close]])</f>
        <v>24</v>
      </c>
    </row>
    <row r="153" spans="1:17">
      <c r="A153">
        <v>152</v>
      </c>
      <c r="B153">
        <v>1110</v>
      </c>
      <c r="C153">
        <v>611</v>
      </c>
      <c r="D153" t="s">
        <v>5552</v>
      </c>
      <c r="E153" t="s">
        <v>557</v>
      </c>
      <c r="F153">
        <v>61</v>
      </c>
      <c r="G153">
        <v>152</v>
      </c>
      <c r="H153">
        <v>149.5</v>
      </c>
      <c r="I153">
        <v>1300</v>
      </c>
      <c r="J153">
        <v>612</v>
      </c>
      <c r="K153" t="s">
        <v>317</v>
      </c>
      <c r="L153">
        <v>75</v>
      </c>
      <c r="M153">
        <v>17.5</v>
      </c>
      <c r="N153">
        <v>17.5</v>
      </c>
      <c r="O153">
        <v>-3500</v>
      </c>
      <c r="P153" s="17">
        <f>DATE(IF(Hist_odds_1[[#This Row],[Index]]&lt;=1908,"2022","2023"),LEFT(Hist_odds_1[[#This Row],[Date]],2),RIGHT(Hist_odds_1[[#This Row],[Date]],2))</f>
        <v>44875</v>
      </c>
      <c r="Q153">
        <f>IF(Hist_odds_1[[#This Row],[Away ML]]&lt;Hist_odds_1[[#This Row],[Home ML]],-Hist_odds_1[[#This Row],[Total_Close]],Hist_odds_1[[#This Row],[Spread_Close]])</f>
        <v>17.5</v>
      </c>
    </row>
    <row r="154" spans="1:17">
      <c r="A154">
        <v>153</v>
      </c>
      <c r="B154">
        <v>1110</v>
      </c>
      <c r="C154">
        <v>613</v>
      </c>
      <c r="D154" t="s">
        <v>5552</v>
      </c>
      <c r="E154" t="s">
        <v>472</v>
      </c>
      <c r="F154">
        <v>61</v>
      </c>
      <c r="G154">
        <v>136.5</v>
      </c>
      <c r="H154">
        <v>135.5</v>
      </c>
      <c r="I154">
        <v>320</v>
      </c>
      <c r="J154">
        <v>614</v>
      </c>
      <c r="K154" t="s">
        <v>480</v>
      </c>
      <c r="L154">
        <v>60</v>
      </c>
      <c r="M154">
        <v>9</v>
      </c>
      <c r="N154">
        <v>8</v>
      </c>
      <c r="O154">
        <v>-380</v>
      </c>
      <c r="P154" s="17">
        <f>DATE(IF(Hist_odds_1[[#This Row],[Index]]&lt;=1908,"2022","2023"),LEFT(Hist_odds_1[[#This Row],[Date]],2),RIGHT(Hist_odds_1[[#This Row],[Date]],2))</f>
        <v>44875</v>
      </c>
      <c r="Q154">
        <f>IF(Hist_odds_1[[#This Row],[Away ML]]&lt;Hist_odds_1[[#This Row],[Home ML]],-Hist_odds_1[[#This Row],[Total_Close]],Hist_odds_1[[#This Row],[Spread_Close]])</f>
        <v>8</v>
      </c>
    </row>
    <row r="155" spans="1:17">
      <c r="A155">
        <v>154</v>
      </c>
      <c r="B155">
        <v>1110</v>
      </c>
      <c r="C155">
        <v>615</v>
      </c>
      <c r="D155" t="s">
        <v>5552</v>
      </c>
      <c r="E155" t="s">
        <v>466</v>
      </c>
      <c r="F155">
        <v>54</v>
      </c>
      <c r="G155">
        <v>8</v>
      </c>
      <c r="H155">
        <v>10</v>
      </c>
      <c r="I155">
        <v>-550</v>
      </c>
      <c r="J155">
        <v>616</v>
      </c>
      <c r="K155" t="s">
        <v>527</v>
      </c>
      <c r="L155">
        <v>49</v>
      </c>
      <c r="M155">
        <v>134.5</v>
      </c>
      <c r="N155">
        <v>135.5</v>
      </c>
      <c r="O155">
        <v>425</v>
      </c>
      <c r="P155" s="17">
        <f>DATE(IF(Hist_odds_1[[#This Row],[Index]]&lt;=1908,"2022","2023"),LEFT(Hist_odds_1[[#This Row],[Date]],2),RIGHT(Hist_odds_1[[#This Row],[Date]],2))</f>
        <v>44875</v>
      </c>
      <c r="Q155">
        <f>IF(Hist_odds_1[[#This Row],[Away ML]]&lt;Hist_odds_1[[#This Row],[Home ML]],-Hist_odds_1[[#This Row],[Total_Close]],Hist_odds_1[[#This Row],[Spread_Close]])</f>
        <v>-10</v>
      </c>
    </row>
    <row r="156" spans="1:17">
      <c r="A156">
        <v>155</v>
      </c>
      <c r="B156">
        <v>1110</v>
      </c>
      <c r="C156">
        <v>617</v>
      </c>
      <c r="D156" t="s">
        <v>5552</v>
      </c>
      <c r="E156" t="s">
        <v>588</v>
      </c>
      <c r="F156">
        <v>68</v>
      </c>
      <c r="G156">
        <v>138</v>
      </c>
      <c r="H156">
        <v>135</v>
      </c>
      <c r="I156">
        <v>900</v>
      </c>
      <c r="J156">
        <v>618</v>
      </c>
      <c r="K156" t="s">
        <v>459</v>
      </c>
      <c r="L156">
        <v>84</v>
      </c>
      <c r="M156">
        <v>16</v>
      </c>
      <c r="N156">
        <v>16.5</v>
      </c>
      <c r="O156">
        <v>-1600</v>
      </c>
      <c r="P156" s="17">
        <f>DATE(IF(Hist_odds_1[[#This Row],[Index]]&lt;=1908,"2022","2023"),LEFT(Hist_odds_1[[#This Row],[Date]],2),RIGHT(Hist_odds_1[[#This Row],[Date]],2))</f>
        <v>44875</v>
      </c>
      <c r="Q156">
        <f>IF(Hist_odds_1[[#This Row],[Away ML]]&lt;Hist_odds_1[[#This Row],[Home ML]],-Hist_odds_1[[#This Row],[Total_Close]],Hist_odds_1[[#This Row],[Spread_Close]])</f>
        <v>16.5</v>
      </c>
    </row>
    <row r="157" spans="1:17">
      <c r="A157">
        <v>156</v>
      </c>
      <c r="B157">
        <v>1110</v>
      </c>
      <c r="C157">
        <v>619</v>
      </c>
      <c r="D157" t="s">
        <v>5552</v>
      </c>
      <c r="E157" t="s">
        <v>572</v>
      </c>
      <c r="F157">
        <v>61</v>
      </c>
      <c r="G157">
        <v>139.5</v>
      </c>
      <c r="H157">
        <v>140</v>
      </c>
      <c r="I157" t="s">
        <v>488</v>
      </c>
      <c r="J157">
        <v>620</v>
      </c>
      <c r="K157" t="s">
        <v>342</v>
      </c>
      <c r="L157">
        <v>96</v>
      </c>
      <c r="M157">
        <v>26.5</v>
      </c>
      <c r="N157">
        <v>30</v>
      </c>
      <c r="O157" t="s">
        <v>488</v>
      </c>
      <c r="P157" s="17">
        <f>DATE(IF(Hist_odds_1[[#This Row],[Index]]&lt;=1908,"2022","2023"),LEFT(Hist_odds_1[[#This Row],[Date]],2),RIGHT(Hist_odds_1[[#This Row],[Date]],2))</f>
        <v>44875</v>
      </c>
      <c r="Q157">
        <f>IF(Hist_odds_1[[#This Row],[Away ML]]&lt;Hist_odds_1[[#This Row],[Home ML]],-Hist_odds_1[[#This Row],[Total_Close]],Hist_odds_1[[#This Row],[Spread_Close]])</f>
        <v>30</v>
      </c>
    </row>
    <row r="158" spans="1:17">
      <c r="A158">
        <v>157</v>
      </c>
      <c r="B158">
        <v>1110</v>
      </c>
      <c r="C158">
        <v>621</v>
      </c>
      <c r="D158" t="s">
        <v>5552</v>
      </c>
      <c r="E158" t="s">
        <v>614</v>
      </c>
      <c r="F158">
        <v>81</v>
      </c>
      <c r="G158">
        <v>138.5</v>
      </c>
      <c r="H158">
        <v>138.5</v>
      </c>
      <c r="I158">
        <v>225</v>
      </c>
      <c r="J158">
        <v>622</v>
      </c>
      <c r="K158" t="s">
        <v>528</v>
      </c>
      <c r="L158">
        <v>79</v>
      </c>
      <c r="M158">
        <v>6</v>
      </c>
      <c r="N158">
        <v>6</v>
      </c>
      <c r="O158">
        <v>-265</v>
      </c>
      <c r="P158" s="17">
        <f>DATE(IF(Hist_odds_1[[#This Row],[Index]]&lt;=1908,"2022","2023"),LEFT(Hist_odds_1[[#This Row],[Date]],2),RIGHT(Hist_odds_1[[#This Row],[Date]],2))</f>
        <v>44875</v>
      </c>
      <c r="Q158">
        <f>IF(Hist_odds_1[[#This Row],[Away ML]]&lt;Hist_odds_1[[#This Row],[Home ML]],-Hist_odds_1[[#This Row],[Total_Close]],Hist_odds_1[[#This Row],[Spread_Close]])</f>
        <v>6</v>
      </c>
    </row>
    <row r="159" spans="1:17">
      <c r="A159">
        <v>158</v>
      </c>
      <c r="B159">
        <v>1110</v>
      </c>
      <c r="C159">
        <v>623</v>
      </c>
      <c r="D159" t="s">
        <v>5552</v>
      </c>
      <c r="E159" t="s">
        <v>603</v>
      </c>
      <c r="F159">
        <v>48</v>
      </c>
      <c r="G159">
        <v>140.5</v>
      </c>
      <c r="H159">
        <v>145.5</v>
      </c>
      <c r="I159">
        <v>900</v>
      </c>
      <c r="J159">
        <v>624</v>
      </c>
      <c r="K159" t="s">
        <v>514</v>
      </c>
      <c r="L159">
        <v>60</v>
      </c>
      <c r="M159">
        <v>13.5</v>
      </c>
      <c r="N159">
        <v>13.5</v>
      </c>
      <c r="O159">
        <v>-1600</v>
      </c>
      <c r="P159" s="17">
        <f>DATE(IF(Hist_odds_1[[#This Row],[Index]]&lt;=1908,"2022","2023"),LEFT(Hist_odds_1[[#This Row],[Date]],2),RIGHT(Hist_odds_1[[#This Row],[Date]],2))</f>
        <v>44875</v>
      </c>
      <c r="Q159">
        <f>IF(Hist_odds_1[[#This Row],[Away ML]]&lt;Hist_odds_1[[#This Row],[Home ML]],-Hist_odds_1[[#This Row],[Total_Close]],Hist_odds_1[[#This Row],[Spread_Close]])</f>
        <v>13.5</v>
      </c>
    </row>
    <row r="160" spans="1:17">
      <c r="A160">
        <v>159</v>
      </c>
      <c r="B160">
        <v>1110</v>
      </c>
      <c r="C160">
        <v>625</v>
      </c>
      <c r="D160" t="s">
        <v>5552</v>
      </c>
      <c r="E160" t="s">
        <v>638</v>
      </c>
      <c r="F160">
        <v>62</v>
      </c>
      <c r="G160">
        <v>141</v>
      </c>
      <c r="H160">
        <v>141</v>
      </c>
      <c r="I160">
        <v>650</v>
      </c>
      <c r="J160">
        <v>626</v>
      </c>
      <c r="K160" t="s">
        <v>484</v>
      </c>
      <c r="L160">
        <v>78</v>
      </c>
      <c r="M160">
        <v>12</v>
      </c>
      <c r="N160">
        <v>12</v>
      </c>
      <c r="O160">
        <v>-1000</v>
      </c>
      <c r="P160" s="17">
        <f>DATE(IF(Hist_odds_1[[#This Row],[Index]]&lt;=1908,"2022","2023"),LEFT(Hist_odds_1[[#This Row],[Date]],2),RIGHT(Hist_odds_1[[#This Row],[Date]],2))</f>
        <v>44875</v>
      </c>
      <c r="Q160">
        <f>IF(Hist_odds_1[[#This Row],[Away ML]]&lt;Hist_odds_1[[#This Row],[Home ML]],-Hist_odds_1[[#This Row],[Total_Close]],Hist_odds_1[[#This Row],[Spread_Close]])</f>
        <v>12</v>
      </c>
    </row>
    <row r="161" spans="1:17">
      <c r="A161">
        <v>160</v>
      </c>
      <c r="B161">
        <v>1110</v>
      </c>
      <c r="C161">
        <v>306639</v>
      </c>
      <c r="D161" t="s">
        <v>5552</v>
      </c>
      <c r="E161" t="s">
        <v>154</v>
      </c>
      <c r="F161">
        <v>52</v>
      </c>
      <c r="G161">
        <v>142</v>
      </c>
      <c r="H161">
        <v>139.5</v>
      </c>
      <c r="I161">
        <v>1800</v>
      </c>
      <c r="J161">
        <v>306640</v>
      </c>
      <c r="K161" t="s">
        <v>511</v>
      </c>
      <c r="L161">
        <v>78</v>
      </c>
      <c r="M161">
        <v>23.5</v>
      </c>
      <c r="N161">
        <v>22</v>
      </c>
      <c r="O161">
        <v>-8000</v>
      </c>
      <c r="P161" s="17">
        <f>DATE(IF(Hist_odds_1[[#This Row],[Index]]&lt;=1908,"2022","2023"),LEFT(Hist_odds_1[[#This Row],[Date]],2),RIGHT(Hist_odds_1[[#This Row],[Date]],2))</f>
        <v>44875</v>
      </c>
      <c r="Q161">
        <f>IF(Hist_odds_1[[#This Row],[Away ML]]&lt;Hist_odds_1[[#This Row],[Home ML]],-Hist_odds_1[[#This Row],[Total_Close]],Hist_odds_1[[#This Row],[Spread_Close]])</f>
        <v>22</v>
      </c>
    </row>
    <row r="162" spans="1:17">
      <c r="A162">
        <v>161</v>
      </c>
      <c r="B162">
        <v>1110</v>
      </c>
      <c r="C162">
        <v>306641</v>
      </c>
      <c r="D162" t="s">
        <v>5552</v>
      </c>
      <c r="E162" t="s">
        <v>633</v>
      </c>
      <c r="F162">
        <v>74</v>
      </c>
      <c r="G162">
        <v>134.5</v>
      </c>
      <c r="H162">
        <v>141</v>
      </c>
      <c r="I162">
        <v>210</v>
      </c>
      <c r="J162">
        <v>306642</v>
      </c>
      <c r="K162" t="s">
        <v>529</v>
      </c>
      <c r="L162">
        <v>79</v>
      </c>
      <c r="M162">
        <v>4.5</v>
      </c>
      <c r="N162">
        <v>6</v>
      </c>
      <c r="O162">
        <v>-250</v>
      </c>
      <c r="P162" s="17">
        <f>DATE(IF(Hist_odds_1[[#This Row],[Index]]&lt;=1908,"2022","2023"),LEFT(Hist_odds_1[[#This Row],[Date]],2),RIGHT(Hist_odds_1[[#This Row],[Date]],2))</f>
        <v>44875</v>
      </c>
      <c r="Q162">
        <f>IF(Hist_odds_1[[#This Row],[Away ML]]&lt;Hist_odds_1[[#This Row],[Home ML]],-Hist_odds_1[[#This Row],[Total_Close]],Hist_odds_1[[#This Row],[Spread_Close]])</f>
        <v>6</v>
      </c>
    </row>
    <row r="163" spans="1:17">
      <c r="A163">
        <v>162</v>
      </c>
      <c r="B163">
        <v>1110</v>
      </c>
      <c r="C163">
        <v>306643</v>
      </c>
      <c r="D163" t="s">
        <v>5552</v>
      </c>
      <c r="E163" t="s">
        <v>611</v>
      </c>
      <c r="F163">
        <v>56</v>
      </c>
      <c r="G163">
        <v>142.5</v>
      </c>
      <c r="H163">
        <v>147.5</v>
      </c>
      <c r="I163">
        <v>1800</v>
      </c>
      <c r="J163">
        <v>306644</v>
      </c>
      <c r="K163" t="s">
        <v>453</v>
      </c>
      <c r="L163">
        <v>82</v>
      </c>
      <c r="M163">
        <v>24.5</v>
      </c>
      <c r="N163">
        <v>26.5</v>
      </c>
      <c r="O163">
        <v>-6000</v>
      </c>
      <c r="P163" s="17">
        <f>DATE(IF(Hist_odds_1[[#This Row],[Index]]&lt;=1908,"2022","2023"),LEFT(Hist_odds_1[[#This Row],[Date]],2),RIGHT(Hist_odds_1[[#This Row],[Date]],2))</f>
        <v>44875</v>
      </c>
      <c r="Q163">
        <f>IF(Hist_odds_1[[#This Row],[Away ML]]&lt;Hist_odds_1[[#This Row],[Home ML]],-Hist_odds_1[[#This Row],[Total_Close]],Hist_odds_1[[#This Row],[Spread_Close]])</f>
        <v>26.5</v>
      </c>
    </row>
    <row r="164" spans="1:17">
      <c r="A164">
        <v>163</v>
      </c>
      <c r="B164">
        <v>1110</v>
      </c>
      <c r="C164">
        <v>306645</v>
      </c>
      <c r="D164" t="s">
        <v>5552</v>
      </c>
      <c r="E164" t="s">
        <v>565</v>
      </c>
      <c r="F164">
        <v>65</v>
      </c>
      <c r="G164">
        <v>132.5</v>
      </c>
      <c r="H164">
        <v>140</v>
      </c>
      <c r="I164">
        <v>1500</v>
      </c>
      <c r="J164">
        <v>306646</v>
      </c>
      <c r="K164" t="s">
        <v>497</v>
      </c>
      <c r="L164">
        <v>90</v>
      </c>
      <c r="M164">
        <v>16.5</v>
      </c>
      <c r="N164">
        <v>18.5</v>
      </c>
      <c r="O164">
        <v>-5000</v>
      </c>
      <c r="P164" s="17">
        <f>DATE(IF(Hist_odds_1[[#This Row],[Index]]&lt;=1908,"2022","2023"),LEFT(Hist_odds_1[[#This Row],[Date]],2),RIGHT(Hist_odds_1[[#This Row],[Date]],2))</f>
        <v>44875</v>
      </c>
      <c r="Q164">
        <f>IF(Hist_odds_1[[#This Row],[Away ML]]&lt;Hist_odds_1[[#This Row],[Home ML]],-Hist_odds_1[[#This Row],[Total_Close]],Hist_odds_1[[#This Row],[Spread_Close]])</f>
        <v>18.5</v>
      </c>
    </row>
    <row r="165" spans="1:17">
      <c r="A165">
        <v>164</v>
      </c>
      <c r="B165">
        <v>1110</v>
      </c>
      <c r="C165">
        <v>306647</v>
      </c>
      <c r="D165" t="s">
        <v>5552</v>
      </c>
      <c r="E165" t="s">
        <v>562</v>
      </c>
      <c r="F165">
        <v>50</v>
      </c>
      <c r="G165">
        <v>138.5</v>
      </c>
      <c r="H165">
        <v>139.5</v>
      </c>
      <c r="I165">
        <v>1600</v>
      </c>
      <c r="J165">
        <v>306648</v>
      </c>
      <c r="K165" t="s">
        <v>391</v>
      </c>
      <c r="L165">
        <v>88</v>
      </c>
      <c r="M165">
        <v>21.5</v>
      </c>
      <c r="N165">
        <v>21.5</v>
      </c>
      <c r="O165">
        <v>-6000</v>
      </c>
      <c r="P165" s="17">
        <f>DATE(IF(Hist_odds_1[[#This Row],[Index]]&lt;=1908,"2022","2023"),LEFT(Hist_odds_1[[#This Row],[Date]],2),RIGHT(Hist_odds_1[[#This Row],[Date]],2))</f>
        <v>44875</v>
      </c>
      <c r="Q165">
        <f>IF(Hist_odds_1[[#This Row],[Away ML]]&lt;Hist_odds_1[[#This Row],[Home ML]],-Hist_odds_1[[#This Row],[Total_Close]],Hist_odds_1[[#This Row],[Spread_Close]])</f>
        <v>21.5</v>
      </c>
    </row>
    <row r="166" spans="1:17">
      <c r="A166">
        <v>165</v>
      </c>
      <c r="B166">
        <v>1110</v>
      </c>
      <c r="C166">
        <v>306649</v>
      </c>
      <c r="D166" t="s">
        <v>5552</v>
      </c>
      <c r="E166" t="s">
        <v>424</v>
      </c>
      <c r="F166">
        <v>77</v>
      </c>
      <c r="G166">
        <v>5.5</v>
      </c>
      <c r="H166">
        <v>6.5</v>
      </c>
      <c r="I166">
        <v>-265</v>
      </c>
      <c r="J166">
        <v>306650</v>
      </c>
      <c r="K166" t="s">
        <v>64</v>
      </c>
      <c r="L166">
        <v>68</v>
      </c>
      <c r="M166">
        <v>151.5</v>
      </c>
      <c r="N166">
        <v>148</v>
      </c>
      <c r="O166">
        <v>225</v>
      </c>
      <c r="P166" s="17">
        <f>DATE(IF(Hist_odds_1[[#This Row],[Index]]&lt;=1908,"2022","2023"),LEFT(Hist_odds_1[[#This Row],[Date]],2),RIGHT(Hist_odds_1[[#This Row],[Date]],2))</f>
        <v>44875</v>
      </c>
      <c r="Q166">
        <f>IF(Hist_odds_1[[#This Row],[Away ML]]&lt;Hist_odds_1[[#This Row],[Home ML]],-Hist_odds_1[[#This Row],[Total_Close]],Hist_odds_1[[#This Row],[Spread_Close]])</f>
        <v>-6.5</v>
      </c>
    </row>
    <row r="167" spans="1:17">
      <c r="A167">
        <v>166</v>
      </c>
      <c r="B167">
        <v>1110</v>
      </c>
      <c r="C167">
        <v>306651</v>
      </c>
      <c r="D167" t="s">
        <v>5552</v>
      </c>
      <c r="E167" t="s">
        <v>627</v>
      </c>
      <c r="F167">
        <v>66</v>
      </c>
      <c r="G167">
        <v>8.5</v>
      </c>
      <c r="H167">
        <v>7.5</v>
      </c>
      <c r="I167">
        <v>-340</v>
      </c>
      <c r="J167">
        <v>306652</v>
      </c>
      <c r="K167" t="s">
        <v>530</v>
      </c>
      <c r="L167">
        <v>60</v>
      </c>
      <c r="M167">
        <v>151.5</v>
      </c>
      <c r="N167">
        <v>157.5</v>
      </c>
      <c r="O167">
        <v>280</v>
      </c>
      <c r="P167" s="17">
        <f>DATE(IF(Hist_odds_1[[#This Row],[Index]]&lt;=1908,"2022","2023"),LEFT(Hist_odds_1[[#This Row],[Date]],2),RIGHT(Hist_odds_1[[#This Row],[Date]],2))</f>
        <v>44875</v>
      </c>
      <c r="Q167">
        <f>IF(Hist_odds_1[[#This Row],[Away ML]]&lt;Hist_odds_1[[#This Row],[Home ML]],-Hist_odds_1[[#This Row],[Total_Close]],Hist_odds_1[[#This Row],[Spread_Close]])</f>
        <v>-7.5</v>
      </c>
    </row>
    <row r="168" spans="1:17">
      <c r="A168">
        <v>167</v>
      </c>
      <c r="B168">
        <v>1110</v>
      </c>
      <c r="C168">
        <v>306653</v>
      </c>
      <c r="D168" t="s">
        <v>5552</v>
      </c>
      <c r="E168" t="s">
        <v>348</v>
      </c>
      <c r="F168">
        <v>76</v>
      </c>
      <c r="G168">
        <v>138.5</v>
      </c>
      <c r="H168">
        <v>137.5</v>
      </c>
      <c r="I168">
        <v>1400</v>
      </c>
      <c r="J168">
        <v>306654</v>
      </c>
      <c r="K168" t="s">
        <v>531</v>
      </c>
      <c r="L168">
        <v>79</v>
      </c>
      <c r="M168">
        <v>20.5</v>
      </c>
      <c r="N168">
        <v>18.5</v>
      </c>
      <c r="O168">
        <v>-4000</v>
      </c>
      <c r="P168" s="17">
        <f>DATE(IF(Hist_odds_1[[#This Row],[Index]]&lt;=1908,"2022","2023"),LEFT(Hist_odds_1[[#This Row],[Date]],2),RIGHT(Hist_odds_1[[#This Row],[Date]],2))</f>
        <v>44875</v>
      </c>
      <c r="Q168">
        <f>IF(Hist_odds_1[[#This Row],[Away ML]]&lt;Hist_odds_1[[#This Row],[Home ML]],-Hist_odds_1[[#This Row],[Total_Close]],Hist_odds_1[[#This Row],[Spread_Close]])</f>
        <v>18.5</v>
      </c>
    </row>
    <row r="169" spans="1:17">
      <c r="A169">
        <v>168</v>
      </c>
      <c r="B169">
        <v>1110</v>
      </c>
      <c r="C169">
        <v>306655</v>
      </c>
      <c r="D169" t="s">
        <v>5552</v>
      </c>
      <c r="E169" t="s">
        <v>579</v>
      </c>
      <c r="F169">
        <v>89</v>
      </c>
      <c r="G169">
        <v>6.5</v>
      </c>
      <c r="H169">
        <v>8</v>
      </c>
      <c r="I169">
        <v>-380</v>
      </c>
      <c r="J169">
        <v>306656</v>
      </c>
      <c r="K169" t="s">
        <v>63</v>
      </c>
      <c r="L169">
        <v>62</v>
      </c>
      <c r="M169">
        <v>143</v>
      </c>
      <c r="N169">
        <v>141</v>
      </c>
      <c r="O169">
        <v>320</v>
      </c>
      <c r="P169" s="17">
        <f>DATE(IF(Hist_odds_1[[#This Row],[Index]]&lt;=1908,"2022","2023"),LEFT(Hist_odds_1[[#This Row],[Date]],2),RIGHT(Hist_odds_1[[#This Row],[Date]],2))</f>
        <v>44875</v>
      </c>
      <c r="Q169">
        <f>IF(Hist_odds_1[[#This Row],[Away ML]]&lt;Hist_odds_1[[#This Row],[Home ML]],-Hist_odds_1[[#This Row],[Total_Close]],Hist_odds_1[[#This Row],[Spread_Close]])</f>
        <v>-8</v>
      </c>
    </row>
    <row r="170" spans="1:17">
      <c r="A170">
        <v>169</v>
      </c>
      <c r="B170">
        <v>1110</v>
      </c>
      <c r="C170">
        <v>306657</v>
      </c>
      <c r="D170" t="s">
        <v>5552</v>
      </c>
      <c r="E170" t="s">
        <v>248</v>
      </c>
      <c r="F170">
        <v>102</v>
      </c>
      <c r="G170">
        <v>9</v>
      </c>
      <c r="H170">
        <v>11</v>
      </c>
      <c r="I170">
        <v>-650</v>
      </c>
      <c r="J170">
        <v>306658</v>
      </c>
      <c r="K170" t="s">
        <v>261</v>
      </c>
      <c r="L170">
        <v>95</v>
      </c>
      <c r="M170">
        <v>144</v>
      </c>
      <c r="N170">
        <v>140.5</v>
      </c>
      <c r="O170">
        <v>475</v>
      </c>
      <c r="P170" s="17">
        <f>DATE(IF(Hist_odds_1[[#This Row],[Index]]&lt;=1908,"2022","2023"),LEFT(Hist_odds_1[[#This Row],[Date]],2),RIGHT(Hist_odds_1[[#This Row],[Date]],2))</f>
        <v>44875</v>
      </c>
      <c r="Q170">
        <f>IF(Hist_odds_1[[#This Row],[Away ML]]&lt;Hist_odds_1[[#This Row],[Home ML]],-Hist_odds_1[[#This Row],[Total_Close]],Hist_odds_1[[#This Row],[Spread_Close]])</f>
        <v>-11</v>
      </c>
    </row>
    <row r="171" spans="1:17">
      <c r="A171">
        <v>170</v>
      </c>
      <c r="B171">
        <v>1110</v>
      </c>
      <c r="C171">
        <v>306659</v>
      </c>
      <c r="D171" t="s">
        <v>5552</v>
      </c>
      <c r="E171" t="s">
        <v>297</v>
      </c>
      <c r="F171">
        <v>58</v>
      </c>
      <c r="G171">
        <v>137</v>
      </c>
      <c r="H171">
        <v>134</v>
      </c>
      <c r="I171">
        <v>125</v>
      </c>
      <c r="J171">
        <v>306660</v>
      </c>
      <c r="K171" t="s">
        <v>532</v>
      </c>
      <c r="L171">
        <v>70</v>
      </c>
      <c r="M171">
        <v>2.5</v>
      </c>
      <c r="N171">
        <v>3</v>
      </c>
      <c r="O171">
        <v>-145</v>
      </c>
      <c r="P171" s="17">
        <f>DATE(IF(Hist_odds_1[[#This Row],[Index]]&lt;=1908,"2022","2023"),LEFT(Hist_odds_1[[#This Row],[Date]],2),RIGHT(Hist_odds_1[[#This Row],[Date]],2))</f>
        <v>44875</v>
      </c>
      <c r="Q171">
        <f>IF(Hist_odds_1[[#This Row],[Away ML]]&lt;Hist_odds_1[[#This Row],[Home ML]],-Hist_odds_1[[#This Row],[Total_Close]],Hist_odds_1[[#This Row],[Spread_Close]])</f>
        <v>3</v>
      </c>
    </row>
    <row r="172" spans="1:17">
      <c r="A172">
        <v>171</v>
      </c>
      <c r="B172">
        <v>1110</v>
      </c>
      <c r="C172">
        <v>306661</v>
      </c>
      <c r="D172" t="s">
        <v>5552</v>
      </c>
      <c r="E172" t="s">
        <v>645</v>
      </c>
      <c r="F172">
        <v>71</v>
      </c>
      <c r="G172">
        <v>136.5</v>
      </c>
      <c r="H172">
        <v>138.5</v>
      </c>
      <c r="I172">
        <v>190</v>
      </c>
      <c r="J172">
        <v>306662</v>
      </c>
      <c r="K172" t="s">
        <v>533</v>
      </c>
      <c r="L172">
        <v>86</v>
      </c>
      <c r="M172">
        <v>5</v>
      </c>
      <c r="N172">
        <v>6</v>
      </c>
      <c r="O172">
        <v>-220</v>
      </c>
      <c r="P172" s="17">
        <f>DATE(IF(Hist_odds_1[[#This Row],[Index]]&lt;=1908,"2022","2023"),LEFT(Hist_odds_1[[#This Row],[Date]],2),RIGHT(Hist_odds_1[[#This Row],[Date]],2))</f>
        <v>44875</v>
      </c>
      <c r="Q172">
        <f>IF(Hist_odds_1[[#This Row],[Away ML]]&lt;Hist_odds_1[[#This Row],[Home ML]],-Hist_odds_1[[#This Row],[Total_Close]],Hist_odds_1[[#This Row],[Spread_Close]])</f>
        <v>6</v>
      </c>
    </row>
    <row r="173" spans="1:17">
      <c r="A173">
        <v>172</v>
      </c>
      <c r="B173">
        <v>1110</v>
      </c>
      <c r="C173">
        <v>306663</v>
      </c>
      <c r="D173" t="s">
        <v>5552</v>
      </c>
      <c r="E173" t="s">
        <v>561</v>
      </c>
      <c r="F173">
        <v>54</v>
      </c>
      <c r="G173">
        <v>136</v>
      </c>
      <c r="H173">
        <v>139.5</v>
      </c>
      <c r="I173">
        <v>1500</v>
      </c>
      <c r="J173">
        <v>306664</v>
      </c>
      <c r="K173" t="s">
        <v>513</v>
      </c>
      <c r="L173">
        <v>78</v>
      </c>
      <c r="M173">
        <v>21</v>
      </c>
      <c r="N173">
        <v>19.5</v>
      </c>
      <c r="O173">
        <v>-5000</v>
      </c>
      <c r="P173" s="17">
        <f>DATE(IF(Hist_odds_1[[#This Row],[Index]]&lt;=1908,"2022","2023"),LEFT(Hist_odds_1[[#This Row],[Date]],2),RIGHT(Hist_odds_1[[#This Row],[Date]],2))</f>
        <v>44875</v>
      </c>
      <c r="Q173">
        <f>IF(Hist_odds_1[[#This Row],[Away ML]]&lt;Hist_odds_1[[#This Row],[Home ML]],-Hist_odds_1[[#This Row],[Total_Close]],Hist_odds_1[[#This Row],[Spread_Close]])</f>
        <v>19.5</v>
      </c>
    </row>
    <row r="174" spans="1:17">
      <c r="A174">
        <v>173</v>
      </c>
      <c r="B174">
        <v>1110</v>
      </c>
      <c r="C174">
        <v>306665</v>
      </c>
      <c r="D174" t="s">
        <v>5552</v>
      </c>
      <c r="E174" t="s">
        <v>651</v>
      </c>
      <c r="F174">
        <v>84</v>
      </c>
      <c r="G174">
        <v>132.5</v>
      </c>
      <c r="H174">
        <v>138</v>
      </c>
      <c r="I174">
        <v>-110</v>
      </c>
      <c r="J174">
        <v>306666</v>
      </c>
      <c r="K174" t="s">
        <v>534</v>
      </c>
      <c r="L174">
        <v>76</v>
      </c>
      <c r="M174">
        <v>2.5</v>
      </c>
      <c r="O174">
        <v>-110</v>
      </c>
      <c r="P174" s="17">
        <f>DATE(IF(Hist_odds_1[[#This Row],[Index]]&lt;=1908,"2022","2023"),LEFT(Hist_odds_1[[#This Row],[Date]],2),RIGHT(Hist_odds_1[[#This Row],[Date]],2))</f>
        <v>44875</v>
      </c>
      <c r="Q174">
        <f>IF(Hist_odds_1[[#This Row],[Away ML]]&lt;Hist_odds_1[[#This Row],[Home ML]],-Hist_odds_1[[#This Row],[Total_Close]],Hist_odds_1[[#This Row],[Spread_Close]])</f>
        <v>0</v>
      </c>
    </row>
    <row r="175" spans="1:17">
      <c r="A175">
        <v>174</v>
      </c>
      <c r="B175">
        <v>1110</v>
      </c>
      <c r="C175">
        <v>306667</v>
      </c>
      <c r="D175" t="s">
        <v>5552</v>
      </c>
      <c r="E175" t="s">
        <v>640</v>
      </c>
      <c r="F175">
        <v>49</v>
      </c>
      <c r="G175">
        <v>140.5</v>
      </c>
      <c r="H175">
        <v>140</v>
      </c>
      <c r="I175" t="s">
        <v>488</v>
      </c>
      <c r="J175">
        <v>306668</v>
      </c>
      <c r="K175" t="s">
        <v>458</v>
      </c>
      <c r="L175">
        <v>101</v>
      </c>
      <c r="M175">
        <v>30.5</v>
      </c>
      <c r="N175">
        <v>32</v>
      </c>
      <c r="O175" t="s">
        <v>488</v>
      </c>
      <c r="P175" s="17">
        <f>DATE(IF(Hist_odds_1[[#This Row],[Index]]&lt;=1908,"2022","2023"),LEFT(Hist_odds_1[[#This Row],[Date]],2),RIGHT(Hist_odds_1[[#This Row],[Date]],2))</f>
        <v>44875</v>
      </c>
      <c r="Q175">
        <f>IF(Hist_odds_1[[#This Row],[Away ML]]&lt;Hist_odds_1[[#This Row],[Home ML]],-Hist_odds_1[[#This Row],[Total_Close]],Hist_odds_1[[#This Row],[Spread_Close]])</f>
        <v>32</v>
      </c>
    </row>
    <row r="176" spans="1:17">
      <c r="A176">
        <v>175</v>
      </c>
      <c r="B176">
        <v>1110</v>
      </c>
      <c r="C176">
        <v>306669</v>
      </c>
      <c r="D176" t="s">
        <v>5552</v>
      </c>
      <c r="E176" t="s">
        <v>601</v>
      </c>
      <c r="F176">
        <v>31</v>
      </c>
      <c r="G176">
        <v>139.5</v>
      </c>
      <c r="H176">
        <v>138.5</v>
      </c>
      <c r="I176" t="s">
        <v>488</v>
      </c>
      <c r="J176">
        <v>306670</v>
      </c>
      <c r="K176" t="s">
        <v>123</v>
      </c>
      <c r="L176">
        <v>82</v>
      </c>
      <c r="M176">
        <v>31.5</v>
      </c>
      <c r="N176">
        <v>37</v>
      </c>
      <c r="O176" t="s">
        <v>488</v>
      </c>
      <c r="P176" s="17">
        <f>DATE(IF(Hist_odds_1[[#This Row],[Index]]&lt;=1908,"2022","2023"),LEFT(Hist_odds_1[[#This Row],[Date]],2),RIGHT(Hist_odds_1[[#This Row],[Date]],2))</f>
        <v>44875</v>
      </c>
      <c r="Q176">
        <f>IF(Hist_odds_1[[#This Row],[Away ML]]&lt;Hist_odds_1[[#This Row],[Home ML]],-Hist_odds_1[[#This Row],[Total_Close]],Hist_odds_1[[#This Row],[Spread_Close]])</f>
        <v>37</v>
      </c>
    </row>
    <row r="177" spans="1:17">
      <c r="A177">
        <v>176</v>
      </c>
      <c r="B177">
        <v>1110</v>
      </c>
      <c r="C177">
        <v>306671</v>
      </c>
      <c r="D177" t="s">
        <v>5552</v>
      </c>
      <c r="E177" t="s">
        <v>659</v>
      </c>
      <c r="F177">
        <v>68</v>
      </c>
      <c r="G177">
        <v>149.5</v>
      </c>
      <c r="H177">
        <v>154.5</v>
      </c>
      <c r="I177">
        <v>1000</v>
      </c>
      <c r="J177">
        <v>306672</v>
      </c>
      <c r="K177" t="s">
        <v>74</v>
      </c>
      <c r="L177">
        <v>79</v>
      </c>
      <c r="M177">
        <v>16.5</v>
      </c>
      <c r="N177">
        <v>15.5</v>
      </c>
      <c r="O177">
        <v>-2000</v>
      </c>
      <c r="P177" s="17">
        <f>DATE(IF(Hist_odds_1[[#This Row],[Index]]&lt;=1908,"2022","2023"),LEFT(Hist_odds_1[[#This Row],[Date]],2),RIGHT(Hist_odds_1[[#This Row],[Date]],2))</f>
        <v>44875</v>
      </c>
      <c r="Q177">
        <f>IF(Hist_odds_1[[#This Row],[Away ML]]&lt;Hist_odds_1[[#This Row],[Home ML]],-Hist_odds_1[[#This Row],[Total_Close]],Hist_odds_1[[#This Row],[Spread_Close]])</f>
        <v>15.5</v>
      </c>
    </row>
    <row r="178" spans="1:17">
      <c r="A178">
        <v>177</v>
      </c>
      <c r="B178">
        <v>1110</v>
      </c>
      <c r="C178">
        <v>306673</v>
      </c>
      <c r="D178" t="s">
        <v>5552</v>
      </c>
      <c r="E178" t="s">
        <v>230</v>
      </c>
      <c r="F178">
        <v>53</v>
      </c>
      <c r="G178">
        <v>132</v>
      </c>
      <c r="H178">
        <v>131.5</v>
      </c>
      <c r="I178">
        <v>290</v>
      </c>
      <c r="J178">
        <v>306674</v>
      </c>
      <c r="K178" t="s">
        <v>483</v>
      </c>
      <c r="L178">
        <v>79</v>
      </c>
      <c r="M178">
        <v>7.5</v>
      </c>
      <c r="N178">
        <v>8.5</v>
      </c>
      <c r="O178">
        <v>-350</v>
      </c>
      <c r="P178" s="17">
        <f>DATE(IF(Hist_odds_1[[#This Row],[Index]]&lt;=1908,"2022","2023"),LEFT(Hist_odds_1[[#This Row],[Date]],2),RIGHT(Hist_odds_1[[#This Row],[Date]],2))</f>
        <v>44875</v>
      </c>
      <c r="Q178">
        <f>IF(Hist_odds_1[[#This Row],[Away ML]]&lt;Hist_odds_1[[#This Row],[Home ML]],-Hist_odds_1[[#This Row],[Total_Close]],Hist_odds_1[[#This Row],[Spread_Close]])</f>
        <v>8.5</v>
      </c>
    </row>
    <row r="179" spans="1:17">
      <c r="A179">
        <v>178</v>
      </c>
      <c r="B179">
        <v>1110</v>
      </c>
      <c r="C179">
        <v>306675</v>
      </c>
      <c r="D179" t="s">
        <v>5552</v>
      </c>
      <c r="E179" t="s">
        <v>667</v>
      </c>
      <c r="F179">
        <v>58</v>
      </c>
      <c r="G179">
        <v>144</v>
      </c>
      <c r="H179">
        <v>144.5</v>
      </c>
      <c r="I179">
        <v>1800</v>
      </c>
      <c r="J179">
        <v>306676</v>
      </c>
      <c r="K179" t="s">
        <v>207</v>
      </c>
      <c r="L179">
        <v>96</v>
      </c>
      <c r="M179">
        <v>26.5</v>
      </c>
      <c r="N179">
        <v>24</v>
      </c>
      <c r="O179">
        <v>-8000</v>
      </c>
      <c r="P179" s="17">
        <f>DATE(IF(Hist_odds_1[[#This Row],[Index]]&lt;=1908,"2022","2023"),LEFT(Hist_odds_1[[#This Row],[Date]],2),RIGHT(Hist_odds_1[[#This Row],[Date]],2))</f>
        <v>44875</v>
      </c>
      <c r="Q179">
        <f>IF(Hist_odds_1[[#This Row],[Away ML]]&lt;Hist_odds_1[[#This Row],[Home ML]],-Hist_odds_1[[#This Row],[Total_Close]],Hist_odds_1[[#This Row],[Spread_Close]])</f>
        <v>24</v>
      </c>
    </row>
    <row r="180" spans="1:17">
      <c r="A180">
        <v>179</v>
      </c>
      <c r="B180">
        <v>1111</v>
      </c>
      <c r="C180">
        <v>631</v>
      </c>
      <c r="D180" t="s">
        <v>5552</v>
      </c>
      <c r="E180" t="s">
        <v>576</v>
      </c>
      <c r="F180">
        <v>66</v>
      </c>
      <c r="G180">
        <v>142</v>
      </c>
      <c r="H180">
        <v>138</v>
      </c>
      <c r="I180">
        <v>375</v>
      </c>
      <c r="J180">
        <v>632</v>
      </c>
      <c r="K180" t="s">
        <v>471</v>
      </c>
      <c r="L180">
        <v>70</v>
      </c>
      <c r="M180">
        <v>11</v>
      </c>
      <c r="N180">
        <v>9</v>
      </c>
      <c r="O180">
        <v>-450</v>
      </c>
      <c r="P180" s="17">
        <f>DATE(IF(Hist_odds_1[[#This Row],[Index]]&lt;=1908,"2022","2023"),LEFT(Hist_odds_1[[#This Row],[Date]],2),RIGHT(Hist_odds_1[[#This Row],[Date]],2))</f>
        <v>44876</v>
      </c>
      <c r="Q180">
        <f>IF(Hist_odds_1[[#This Row],[Away ML]]&lt;Hist_odds_1[[#This Row],[Home ML]],-Hist_odds_1[[#This Row],[Total_Close]],Hist_odds_1[[#This Row],[Spread_Close]])</f>
        <v>9</v>
      </c>
    </row>
    <row r="181" spans="1:17">
      <c r="A181">
        <v>180</v>
      </c>
      <c r="B181">
        <v>1111</v>
      </c>
      <c r="C181">
        <v>635</v>
      </c>
      <c r="D181" t="s">
        <v>5552</v>
      </c>
      <c r="E181" t="s">
        <v>353</v>
      </c>
      <c r="F181">
        <v>71</v>
      </c>
      <c r="G181">
        <v>131.5</v>
      </c>
      <c r="H181">
        <v>1</v>
      </c>
      <c r="I181">
        <v>-115</v>
      </c>
      <c r="J181">
        <v>636</v>
      </c>
      <c r="K181" t="s">
        <v>535</v>
      </c>
      <c r="L181">
        <v>75</v>
      </c>
      <c r="M181" t="s">
        <v>465</v>
      </c>
      <c r="N181">
        <v>130.5</v>
      </c>
      <c r="O181">
        <v>-105</v>
      </c>
      <c r="P181" s="17">
        <f>DATE(IF(Hist_odds_1[[#This Row],[Index]]&lt;=1908,"2022","2023"),LEFT(Hist_odds_1[[#This Row],[Date]],2),RIGHT(Hist_odds_1[[#This Row],[Date]],2))</f>
        <v>44876</v>
      </c>
      <c r="Q181">
        <f>IF(Hist_odds_1[[#This Row],[Away ML]]&lt;Hist_odds_1[[#This Row],[Home ML]],-Hist_odds_1[[#This Row],[Total_Close]],Hist_odds_1[[#This Row],[Spread_Close]])</f>
        <v>-1</v>
      </c>
    </row>
    <row r="182" spans="1:17">
      <c r="A182">
        <v>181</v>
      </c>
      <c r="B182">
        <v>1111</v>
      </c>
      <c r="C182">
        <v>641</v>
      </c>
      <c r="D182" t="s">
        <v>5552</v>
      </c>
      <c r="E182" t="s">
        <v>126</v>
      </c>
      <c r="F182">
        <v>58</v>
      </c>
      <c r="G182">
        <v>1.5</v>
      </c>
      <c r="H182">
        <v>3</v>
      </c>
      <c r="I182">
        <v>-155</v>
      </c>
      <c r="J182">
        <v>642</v>
      </c>
      <c r="K182" t="s">
        <v>518</v>
      </c>
      <c r="L182">
        <v>60</v>
      </c>
      <c r="M182">
        <v>138</v>
      </c>
      <c r="N182">
        <v>135.5</v>
      </c>
      <c r="O182">
        <v>135</v>
      </c>
      <c r="P182" s="17">
        <f>DATE(IF(Hist_odds_1[[#This Row],[Index]]&lt;=1908,"2022","2023"),LEFT(Hist_odds_1[[#This Row],[Date]],2),RIGHT(Hist_odds_1[[#This Row],[Date]],2))</f>
        <v>44876</v>
      </c>
      <c r="Q182">
        <f>IF(Hist_odds_1[[#This Row],[Away ML]]&lt;Hist_odds_1[[#This Row],[Home ML]],-Hist_odds_1[[#This Row],[Total_Close]],Hist_odds_1[[#This Row],[Spread_Close]])</f>
        <v>-3</v>
      </c>
    </row>
    <row r="183" spans="1:17">
      <c r="A183">
        <v>182</v>
      </c>
      <c r="B183">
        <v>1111</v>
      </c>
      <c r="C183">
        <v>645</v>
      </c>
      <c r="D183" t="s">
        <v>5552</v>
      </c>
      <c r="E183" t="s">
        <v>254</v>
      </c>
      <c r="F183">
        <v>62</v>
      </c>
      <c r="G183">
        <v>134.5</v>
      </c>
      <c r="H183">
        <v>133.5</v>
      </c>
      <c r="I183">
        <v>550</v>
      </c>
      <c r="J183">
        <v>646</v>
      </c>
      <c r="K183" t="s">
        <v>326</v>
      </c>
      <c r="L183">
        <v>74</v>
      </c>
      <c r="M183">
        <v>13</v>
      </c>
      <c r="N183">
        <v>11</v>
      </c>
      <c r="O183">
        <v>-800</v>
      </c>
      <c r="P183" s="17">
        <f>DATE(IF(Hist_odds_1[[#This Row],[Index]]&lt;=1908,"2022","2023"),LEFT(Hist_odds_1[[#This Row],[Date]],2),RIGHT(Hist_odds_1[[#This Row],[Date]],2))</f>
        <v>44876</v>
      </c>
      <c r="Q183">
        <f>IF(Hist_odds_1[[#This Row],[Away ML]]&lt;Hist_odds_1[[#This Row],[Home ML]],-Hist_odds_1[[#This Row],[Total_Close]],Hist_odds_1[[#This Row],[Spread_Close]])</f>
        <v>11</v>
      </c>
    </row>
    <row r="184" spans="1:17">
      <c r="A184">
        <v>183</v>
      </c>
      <c r="B184">
        <v>1111</v>
      </c>
      <c r="C184">
        <v>647</v>
      </c>
      <c r="D184" t="s">
        <v>5552</v>
      </c>
      <c r="E184" t="s">
        <v>585</v>
      </c>
      <c r="F184">
        <v>67</v>
      </c>
      <c r="G184">
        <v>135</v>
      </c>
      <c r="H184">
        <v>134</v>
      </c>
      <c r="I184">
        <v>235</v>
      </c>
      <c r="J184">
        <v>648</v>
      </c>
      <c r="K184" t="s">
        <v>440</v>
      </c>
      <c r="L184">
        <v>80</v>
      </c>
      <c r="M184">
        <v>6.5</v>
      </c>
      <c r="N184">
        <v>7</v>
      </c>
      <c r="O184">
        <v>-275</v>
      </c>
      <c r="P184" s="17">
        <f>DATE(IF(Hist_odds_1[[#This Row],[Index]]&lt;=1908,"2022","2023"),LEFT(Hist_odds_1[[#This Row],[Date]],2),RIGHT(Hist_odds_1[[#This Row],[Date]],2))</f>
        <v>44876</v>
      </c>
      <c r="Q184">
        <f>IF(Hist_odds_1[[#This Row],[Away ML]]&lt;Hist_odds_1[[#This Row],[Home ML]],-Hist_odds_1[[#This Row],[Total_Close]],Hist_odds_1[[#This Row],[Spread_Close]])</f>
        <v>7</v>
      </c>
    </row>
    <row r="185" spans="1:17">
      <c r="A185">
        <v>184</v>
      </c>
      <c r="B185">
        <v>1111</v>
      </c>
      <c r="C185">
        <v>649</v>
      </c>
      <c r="D185" t="s">
        <v>5552</v>
      </c>
      <c r="E185" t="s">
        <v>631</v>
      </c>
      <c r="F185">
        <v>60</v>
      </c>
      <c r="G185">
        <v>138.5</v>
      </c>
      <c r="H185">
        <v>135</v>
      </c>
      <c r="I185">
        <v>1200</v>
      </c>
      <c r="J185">
        <v>650</v>
      </c>
      <c r="K185" t="s">
        <v>292</v>
      </c>
      <c r="L185">
        <v>48</v>
      </c>
      <c r="M185">
        <v>19.5</v>
      </c>
      <c r="N185">
        <v>17</v>
      </c>
      <c r="O185">
        <v>-3000</v>
      </c>
      <c r="P185" s="17">
        <f>DATE(IF(Hist_odds_1[[#This Row],[Index]]&lt;=1908,"2022","2023"),LEFT(Hist_odds_1[[#This Row],[Date]],2),RIGHT(Hist_odds_1[[#This Row],[Date]],2))</f>
        <v>44876</v>
      </c>
      <c r="Q185">
        <f>IF(Hist_odds_1[[#This Row],[Away ML]]&lt;Hist_odds_1[[#This Row],[Home ML]],-Hist_odds_1[[#This Row],[Total_Close]],Hist_odds_1[[#This Row],[Spread_Close]])</f>
        <v>17</v>
      </c>
    </row>
    <row r="186" spans="1:17">
      <c r="A186">
        <v>185</v>
      </c>
      <c r="B186">
        <v>1111</v>
      </c>
      <c r="C186">
        <v>651</v>
      </c>
      <c r="D186" t="s">
        <v>5552</v>
      </c>
      <c r="E186" t="s">
        <v>61</v>
      </c>
      <c r="F186">
        <v>74</v>
      </c>
      <c r="G186">
        <v>145.5</v>
      </c>
      <c r="H186">
        <v>145.5</v>
      </c>
      <c r="I186">
        <v>400</v>
      </c>
      <c r="J186">
        <v>652</v>
      </c>
      <c r="K186" t="s">
        <v>257</v>
      </c>
      <c r="L186">
        <v>89</v>
      </c>
      <c r="M186">
        <v>9</v>
      </c>
      <c r="N186">
        <v>9</v>
      </c>
      <c r="O186">
        <v>-500</v>
      </c>
      <c r="P186" s="17">
        <f>DATE(IF(Hist_odds_1[[#This Row],[Index]]&lt;=1908,"2022","2023"),LEFT(Hist_odds_1[[#This Row],[Date]],2),RIGHT(Hist_odds_1[[#This Row],[Date]],2))</f>
        <v>44876</v>
      </c>
      <c r="Q186">
        <f>IF(Hist_odds_1[[#This Row],[Away ML]]&lt;Hist_odds_1[[#This Row],[Home ML]],-Hist_odds_1[[#This Row],[Total_Close]],Hist_odds_1[[#This Row],[Spread_Close]])</f>
        <v>9</v>
      </c>
    </row>
    <row r="187" spans="1:17">
      <c r="A187">
        <v>186</v>
      </c>
      <c r="B187">
        <v>1111</v>
      </c>
      <c r="C187">
        <v>653</v>
      </c>
      <c r="D187" t="s">
        <v>5552</v>
      </c>
      <c r="E187" t="s">
        <v>660</v>
      </c>
      <c r="F187">
        <v>44</v>
      </c>
      <c r="G187">
        <v>135</v>
      </c>
      <c r="H187">
        <v>135</v>
      </c>
      <c r="I187">
        <v>1200</v>
      </c>
      <c r="J187">
        <v>654</v>
      </c>
      <c r="K187" t="s">
        <v>515</v>
      </c>
      <c r="L187">
        <v>72</v>
      </c>
      <c r="M187">
        <v>18</v>
      </c>
      <c r="N187">
        <v>18.5</v>
      </c>
      <c r="O187">
        <v>-3000</v>
      </c>
      <c r="P187" s="17">
        <f>DATE(IF(Hist_odds_1[[#This Row],[Index]]&lt;=1908,"2022","2023"),LEFT(Hist_odds_1[[#This Row],[Date]],2),RIGHT(Hist_odds_1[[#This Row],[Date]],2))</f>
        <v>44876</v>
      </c>
      <c r="Q187">
        <f>IF(Hist_odds_1[[#This Row],[Away ML]]&lt;Hist_odds_1[[#This Row],[Home ML]],-Hist_odds_1[[#This Row],[Total_Close]],Hist_odds_1[[#This Row],[Spread_Close]])</f>
        <v>18.5</v>
      </c>
    </row>
    <row r="188" spans="1:17">
      <c r="A188">
        <v>187</v>
      </c>
      <c r="B188">
        <v>1111</v>
      </c>
      <c r="C188">
        <v>655</v>
      </c>
      <c r="D188" t="s">
        <v>5552</v>
      </c>
      <c r="E188" t="s">
        <v>463</v>
      </c>
      <c r="F188">
        <v>86</v>
      </c>
      <c r="G188">
        <v>156.5</v>
      </c>
      <c r="H188">
        <v>163</v>
      </c>
      <c r="I188">
        <v>1900</v>
      </c>
      <c r="J188">
        <v>656</v>
      </c>
      <c r="K188" t="s">
        <v>479</v>
      </c>
      <c r="L188">
        <v>102</v>
      </c>
      <c r="M188">
        <v>22</v>
      </c>
      <c r="N188">
        <v>19.5</v>
      </c>
      <c r="O188">
        <v>-4500</v>
      </c>
      <c r="P188" s="17">
        <f>DATE(IF(Hist_odds_1[[#This Row],[Index]]&lt;=1908,"2022","2023"),LEFT(Hist_odds_1[[#This Row],[Date]],2),RIGHT(Hist_odds_1[[#This Row],[Date]],2))</f>
        <v>44876</v>
      </c>
      <c r="Q188">
        <f>IF(Hist_odds_1[[#This Row],[Away ML]]&lt;Hist_odds_1[[#This Row],[Home ML]],-Hist_odds_1[[#This Row],[Total_Close]],Hist_odds_1[[#This Row],[Spread_Close]])</f>
        <v>19.5</v>
      </c>
    </row>
    <row r="189" spans="1:17">
      <c r="A189">
        <v>188</v>
      </c>
      <c r="B189">
        <v>1111</v>
      </c>
      <c r="C189">
        <v>657</v>
      </c>
      <c r="D189" t="s">
        <v>5552</v>
      </c>
      <c r="E189" t="s">
        <v>478</v>
      </c>
      <c r="F189">
        <v>63</v>
      </c>
      <c r="G189">
        <v>5</v>
      </c>
      <c r="H189">
        <v>6.5</v>
      </c>
      <c r="I189">
        <v>-280</v>
      </c>
      <c r="J189">
        <v>658</v>
      </c>
      <c r="K189" t="s">
        <v>256</v>
      </c>
      <c r="L189">
        <v>54</v>
      </c>
      <c r="M189">
        <v>133.5</v>
      </c>
      <c r="N189">
        <v>135</v>
      </c>
      <c r="O189">
        <v>240</v>
      </c>
      <c r="P189" s="17">
        <f>DATE(IF(Hist_odds_1[[#This Row],[Index]]&lt;=1908,"2022","2023"),LEFT(Hist_odds_1[[#This Row],[Date]],2),RIGHT(Hist_odds_1[[#This Row],[Date]],2))</f>
        <v>44876</v>
      </c>
      <c r="Q189">
        <f>IF(Hist_odds_1[[#This Row],[Away ML]]&lt;Hist_odds_1[[#This Row],[Home ML]],-Hist_odds_1[[#This Row],[Total_Close]],Hist_odds_1[[#This Row],[Spread_Close]])</f>
        <v>-6.5</v>
      </c>
    </row>
    <row r="190" spans="1:17">
      <c r="A190">
        <v>189</v>
      </c>
      <c r="B190">
        <v>1111</v>
      </c>
      <c r="C190">
        <v>659</v>
      </c>
      <c r="D190" t="s">
        <v>5552</v>
      </c>
      <c r="E190" t="s">
        <v>494</v>
      </c>
      <c r="F190">
        <v>81</v>
      </c>
      <c r="G190">
        <v>1</v>
      </c>
      <c r="H190">
        <v>3</v>
      </c>
      <c r="I190">
        <v>-150</v>
      </c>
      <c r="J190">
        <v>660</v>
      </c>
      <c r="K190" t="s">
        <v>17</v>
      </c>
      <c r="L190">
        <v>56</v>
      </c>
      <c r="M190">
        <v>138</v>
      </c>
      <c r="N190">
        <v>134</v>
      </c>
      <c r="O190">
        <v>130</v>
      </c>
      <c r="P190" s="17">
        <f>DATE(IF(Hist_odds_1[[#This Row],[Index]]&lt;=1908,"2022","2023"),LEFT(Hist_odds_1[[#This Row],[Date]],2),RIGHT(Hist_odds_1[[#This Row],[Date]],2))</f>
        <v>44876</v>
      </c>
      <c r="Q190">
        <f>IF(Hist_odds_1[[#This Row],[Away ML]]&lt;Hist_odds_1[[#This Row],[Home ML]],-Hist_odds_1[[#This Row],[Total_Close]],Hist_odds_1[[#This Row],[Spread_Close]])</f>
        <v>-3</v>
      </c>
    </row>
    <row r="191" spans="1:17">
      <c r="A191">
        <v>190</v>
      </c>
      <c r="B191">
        <v>1111</v>
      </c>
      <c r="C191">
        <v>661</v>
      </c>
      <c r="D191" t="s">
        <v>5552</v>
      </c>
      <c r="E191" t="s">
        <v>581</v>
      </c>
      <c r="F191">
        <v>65</v>
      </c>
      <c r="G191">
        <v>132</v>
      </c>
      <c r="H191">
        <v>134</v>
      </c>
      <c r="I191">
        <v>425</v>
      </c>
      <c r="J191">
        <v>662</v>
      </c>
      <c r="K191" t="s">
        <v>503</v>
      </c>
      <c r="L191">
        <v>79</v>
      </c>
      <c r="M191">
        <v>10.5</v>
      </c>
      <c r="N191">
        <v>10</v>
      </c>
      <c r="O191">
        <v>-550</v>
      </c>
      <c r="P191" s="17">
        <f>DATE(IF(Hist_odds_1[[#This Row],[Index]]&lt;=1908,"2022","2023"),LEFT(Hist_odds_1[[#This Row],[Date]],2),RIGHT(Hist_odds_1[[#This Row],[Date]],2))</f>
        <v>44876</v>
      </c>
      <c r="Q191">
        <f>IF(Hist_odds_1[[#This Row],[Away ML]]&lt;Hist_odds_1[[#This Row],[Home ML]],-Hist_odds_1[[#This Row],[Total_Close]],Hist_odds_1[[#This Row],[Spread_Close]])</f>
        <v>10</v>
      </c>
    </row>
    <row r="192" spans="1:17">
      <c r="A192">
        <v>191</v>
      </c>
      <c r="B192">
        <v>1111</v>
      </c>
      <c r="C192">
        <v>663</v>
      </c>
      <c r="D192" t="s">
        <v>5552</v>
      </c>
      <c r="E192" t="s">
        <v>491</v>
      </c>
      <c r="F192">
        <v>59</v>
      </c>
      <c r="G192">
        <v>135.5</v>
      </c>
      <c r="H192">
        <v>2.5</v>
      </c>
      <c r="I192">
        <v>-145</v>
      </c>
      <c r="J192">
        <v>664</v>
      </c>
      <c r="K192" t="s">
        <v>355</v>
      </c>
      <c r="L192">
        <v>71</v>
      </c>
      <c r="M192" t="s">
        <v>465</v>
      </c>
      <c r="N192">
        <v>134.5</v>
      </c>
      <c r="O192">
        <v>125</v>
      </c>
      <c r="P192" s="17">
        <f>DATE(IF(Hist_odds_1[[#This Row],[Index]]&lt;=1908,"2022","2023"),LEFT(Hist_odds_1[[#This Row],[Date]],2),RIGHT(Hist_odds_1[[#This Row],[Date]],2))</f>
        <v>44876</v>
      </c>
      <c r="Q192">
        <f>IF(Hist_odds_1[[#This Row],[Away ML]]&lt;Hist_odds_1[[#This Row],[Home ML]],-Hist_odds_1[[#This Row],[Total_Close]],Hist_odds_1[[#This Row],[Spread_Close]])</f>
        <v>-2.5</v>
      </c>
    </row>
    <row r="193" spans="1:17">
      <c r="A193">
        <v>192</v>
      </c>
      <c r="B193">
        <v>1111</v>
      </c>
      <c r="C193">
        <v>665</v>
      </c>
      <c r="D193" t="s">
        <v>5552</v>
      </c>
      <c r="E193" t="s">
        <v>621</v>
      </c>
      <c r="F193">
        <v>55</v>
      </c>
      <c r="G193">
        <v>137.5</v>
      </c>
      <c r="H193">
        <v>138.5</v>
      </c>
      <c r="I193">
        <v>240</v>
      </c>
      <c r="J193">
        <v>666</v>
      </c>
      <c r="K193" t="s">
        <v>320</v>
      </c>
      <c r="L193">
        <v>68</v>
      </c>
      <c r="M193">
        <v>7.5</v>
      </c>
      <c r="N193">
        <v>6.5</v>
      </c>
      <c r="O193">
        <v>-280</v>
      </c>
      <c r="P193" s="17">
        <f>DATE(IF(Hist_odds_1[[#This Row],[Index]]&lt;=1908,"2022","2023"),LEFT(Hist_odds_1[[#This Row],[Date]],2),RIGHT(Hist_odds_1[[#This Row],[Date]],2))</f>
        <v>44876</v>
      </c>
      <c r="Q193">
        <f>IF(Hist_odds_1[[#This Row],[Away ML]]&lt;Hist_odds_1[[#This Row],[Home ML]],-Hist_odds_1[[#This Row],[Total_Close]],Hist_odds_1[[#This Row],[Spread_Close]])</f>
        <v>6.5</v>
      </c>
    </row>
    <row r="194" spans="1:17">
      <c r="A194">
        <v>193</v>
      </c>
      <c r="B194">
        <v>1111</v>
      </c>
      <c r="C194">
        <v>667</v>
      </c>
      <c r="D194" t="s">
        <v>5552</v>
      </c>
      <c r="E194" t="s">
        <v>390</v>
      </c>
      <c r="F194">
        <v>64</v>
      </c>
      <c r="G194">
        <v>5</v>
      </c>
      <c r="H194">
        <v>5</v>
      </c>
      <c r="I194">
        <v>-220</v>
      </c>
      <c r="J194">
        <v>668</v>
      </c>
      <c r="K194" t="s">
        <v>251</v>
      </c>
      <c r="L194">
        <v>68</v>
      </c>
      <c r="M194">
        <v>135</v>
      </c>
      <c r="N194">
        <v>134</v>
      </c>
      <c r="O194">
        <v>190</v>
      </c>
      <c r="P194" s="17">
        <f>DATE(IF(Hist_odds_1[[#This Row],[Index]]&lt;=1908,"2022","2023"),LEFT(Hist_odds_1[[#This Row],[Date]],2),RIGHT(Hist_odds_1[[#This Row],[Date]],2))</f>
        <v>44876</v>
      </c>
      <c r="Q194">
        <f>IF(Hist_odds_1[[#This Row],[Away ML]]&lt;Hist_odds_1[[#This Row],[Home ML]],-Hist_odds_1[[#This Row],[Total_Close]],Hist_odds_1[[#This Row],[Spread_Close]])</f>
        <v>-5</v>
      </c>
    </row>
    <row r="195" spans="1:17">
      <c r="A195">
        <v>194</v>
      </c>
      <c r="B195">
        <v>1111</v>
      </c>
      <c r="C195">
        <v>669</v>
      </c>
      <c r="D195" t="s">
        <v>5552</v>
      </c>
      <c r="E195" t="s">
        <v>495</v>
      </c>
      <c r="F195">
        <v>54</v>
      </c>
      <c r="G195">
        <v>1</v>
      </c>
      <c r="H195">
        <v>2</v>
      </c>
      <c r="I195">
        <v>-135</v>
      </c>
      <c r="J195">
        <v>670</v>
      </c>
      <c r="K195" t="s">
        <v>506</v>
      </c>
      <c r="L195">
        <v>68</v>
      </c>
      <c r="M195">
        <v>144.5</v>
      </c>
      <c r="N195">
        <v>145.5</v>
      </c>
      <c r="O195">
        <v>115</v>
      </c>
      <c r="P195" s="17">
        <f>DATE(IF(Hist_odds_1[[#This Row],[Index]]&lt;=1908,"2022","2023"),LEFT(Hist_odds_1[[#This Row],[Date]],2),RIGHT(Hist_odds_1[[#This Row],[Date]],2))</f>
        <v>44876</v>
      </c>
      <c r="Q195">
        <f>IF(Hist_odds_1[[#This Row],[Away ML]]&lt;Hist_odds_1[[#This Row],[Home ML]],-Hist_odds_1[[#This Row],[Total_Close]],Hist_odds_1[[#This Row],[Spread_Close]])</f>
        <v>-2</v>
      </c>
    </row>
    <row r="196" spans="1:17">
      <c r="A196">
        <v>195</v>
      </c>
      <c r="B196">
        <v>1111</v>
      </c>
      <c r="C196">
        <v>671</v>
      </c>
      <c r="D196" t="s">
        <v>5552</v>
      </c>
      <c r="E196" t="s">
        <v>420</v>
      </c>
      <c r="F196">
        <v>78</v>
      </c>
      <c r="G196">
        <v>1</v>
      </c>
      <c r="H196">
        <v>3</v>
      </c>
      <c r="I196">
        <v>-150</v>
      </c>
      <c r="J196">
        <v>672</v>
      </c>
      <c r="K196" t="s">
        <v>359</v>
      </c>
      <c r="L196">
        <v>83</v>
      </c>
      <c r="M196">
        <v>149.5</v>
      </c>
      <c r="N196">
        <v>155</v>
      </c>
      <c r="O196">
        <v>130</v>
      </c>
      <c r="P196" s="17">
        <f>DATE(IF(Hist_odds_1[[#This Row],[Index]]&lt;=1908,"2022","2023"),LEFT(Hist_odds_1[[#This Row],[Date]],2),RIGHT(Hist_odds_1[[#This Row],[Date]],2))</f>
        <v>44876</v>
      </c>
      <c r="Q196">
        <f>IF(Hist_odds_1[[#This Row],[Away ML]]&lt;Hist_odds_1[[#This Row],[Home ML]],-Hist_odds_1[[#This Row],[Total_Close]],Hist_odds_1[[#This Row],[Spread_Close]])</f>
        <v>-3</v>
      </c>
    </row>
    <row r="197" spans="1:17">
      <c r="A197">
        <v>196</v>
      </c>
      <c r="B197">
        <v>1111</v>
      </c>
      <c r="C197">
        <v>673</v>
      </c>
      <c r="D197" t="s">
        <v>5552</v>
      </c>
      <c r="E197" t="s">
        <v>456</v>
      </c>
      <c r="F197">
        <v>87</v>
      </c>
      <c r="G197">
        <v>152</v>
      </c>
      <c r="H197">
        <v>157.5</v>
      </c>
      <c r="I197">
        <v>270</v>
      </c>
      <c r="J197">
        <v>674</v>
      </c>
      <c r="K197" t="s">
        <v>397</v>
      </c>
      <c r="L197">
        <v>82</v>
      </c>
      <c r="M197">
        <v>7</v>
      </c>
      <c r="N197">
        <v>7.5</v>
      </c>
      <c r="O197">
        <v>-330</v>
      </c>
      <c r="P197" s="17">
        <f>DATE(IF(Hist_odds_1[[#This Row],[Index]]&lt;=1908,"2022","2023"),LEFT(Hist_odds_1[[#This Row],[Date]],2),RIGHT(Hist_odds_1[[#This Row],[Date]],2))</f>
        <v>44876</v>
      </c>
      <c r="Q197">
        <f>IF(Hist_odds_1[[#This Row],[Away ML]]&lt;Hist_odds_1[[#This Row],[Home ML]],-Hist_odds_1[[#This Row],[Total_Close]],Hist_odds_1[[#This Row],[Spread_Close]])</f>
        <v>7.5</v>
      </c>
    </row>
    <row r="198" spans="1:17">
      <c r="A198">
        <v>197</v>
      </c>
      <c r="B198">
        <v>1111</v>
      </c>
      <c r="C198">
        <v>675</v>
      </c>
      <c r="D198" t="s">
        <v>5552</v>
      </c>
      <c r="E198" t="s">
        <v>322</v>
      </c>
      <c r="F198">
        <v>52</v>
      </c>
      <c r="G198">
        <v>143.5</v>
      </c>
      <c r="H198">
        <v>148</v>
      </c>
      <c r="I198">
        <v>1400</v>
      </c>
      <c r="J198">
        <v>676</v>
      </c>
      <c r="K198" t="s">
        <v>291</v>
      </c>
      <c r="L198">
        <v>77</v>
      </c>
      <c r="M198">
        <v>17</v>
      </c>
      <c r="N198">
        <v>19</v>
      </c>
      <c r="O198">
        <v>-4000</v>
      </c>
      <c r="P198" s="17">
        <f>DATE(IF(Hist_odds_1[[#This Row],[Index]]&lt;=1908,"2022","2023"),LEFT(Hist_odds_1[[#This Row],[Date]],2),RIGHT(Hist_odds_1[[#This Row],[Date]],2))</f>
        <v>44876</v>
      </c>
      <c r="Q198">
        <f>IF(Hist_odds_1[[#This Row],[Away ML]]&lt;Hist_odds_1[[#This Row],[Home ML]],-Hist_odds_1[[#This Row],[Total_Close]],Hist_odds_1[[#This Row],[Spread_Close]])</f>
        <v>19</v>
      </c>
    </row>
    <row r="199" spans="1:17">
      <c r="A199">
        <v>198</v>
      </c>
      <c r="B199">
        <v>1111</v>
      </c>
      <c r="C199">
        <v>679</v>
      </c>
      <c r="D199" t="s">
        <v>5552</v>
      </c>
      <c r="E199" t="s">
        <v>131</v>
      </c>
      <c r="F199">
        <v>85</v>
      </c>
      <c r="G199">
        <v>150</v>
      </c>
      <c r="H199">
        <v>150.5</v>
      </c>
      <c r="I199">
        <v>600</v>
      </c>
      <c r="J199">
        <v>680</v>
      </c>
      <c r="K199" t="s">
        <v>122</v>
      </c>
      <c r="L199">
        <v>92</v>
      </c>
      <c r="M199">
        <v>14</v>
      </c>
      <c r="N199">
        <v>11.5</v>
      </c>
      <c r="O199">
        <v>-900</v>
      </c>
      <c r="P199" s="17">
        <f>DATE(IF(Hist_odds_1[[#This Row],[Index]]&lt;=1908,"2022","2023"),LEFT(Hist_odds_1[[#This Row],[Date]],2),RIGHT(Hist_odds_1[[#This Row],[Date]],2))</f>
        <v>44876</v>
      </c>
      <c r="Q199">
        <f>IF(Hist_odds_1[[#This Row],[Away ML]]&lt;Hist_odds_1[[#This Row],[Home ML]],-Hist_odds_1[[#This Row],[Total_Close]],Hist_odds_1[[#This Row],[Spread_Close]])</f>
        <v>11.5</v>
      </c>
    </row>
    <row r="200" spans="1:17">
      <c r="A200">
        <v>199</v>
      </c>
      <c r="B200">
        <v>1111</v>
      </c>
      <c r="C200">
        <v>681</v>
      </c>
      <c r="D200" t="s">
        <v>5552</v>
      </c>
      <c r="E200" t="s">
        <v>325</v>
      </c>
      <c r="F200">
        <v>48</v>
      </c>
      <c r="G200">
        <v>138.5</v>
      </c>
      <c r="H200">
        <v>141.5</v>
      </c>
      <c r="I200">
        <v>1400</v>
      </c>
      <c r="J200">
        <v>682</v>
      </c>
      <c r="K200" t="s">
        <v>270</v>
      </c>
      <c r="L200">
        <v>74</v>
      </c>
      <c r="M200">
        <v>21</v>
      </c>
      <c r="N200">
        <v>19.5</v>
      </c>
      <c r="O200">
        <v>-4000</v>
      </c>
      <c r="P200" s="17">
        <f>DATE(IF(Hist_odds_1[[#This Row],[Index]]&lt;=1908,"2022","2023"),LEFT(Hist_odds_1[[#This Row],[Date]],2),RIGHT(Hist_odds_1[[#This Row],[Date]],2))</f>
        <v>44876</v>
      </c>
      <c r="Q200">
        <f>IF(Hist_odds_1[[#This Row],[Away ML]]&lt;Hist_odds_1[[#This Row],[Home ML]],-Hist_odds_1[[#This Row],[Total_Close]],Hist_odds_1[[#This Row],[Spread_Close]])</f>
        <v>19.5</v>
      </c>
    </row>
    <row r="201" spans="1:17">
      <c r="A201">
        <v>200</v>
      </c>
      <c r="B201">
        <v>1111</v>
      </c>
      <c r="C201">
        <v>683</v>
      </c>
      <c r="D201" t="s">
        <v>5552</v>
      </c>
      <c r="E201" t="s">
        <v>468</v>
      </c>
      <c r="F201">
        <v>59</v>
      </c>
      <c r="G201">
        <v>133.5</v>
      </c>
      <c r="H201">
        <v>134</v>
      </c>
      <c r="I201">
        <v>1500</v>
      </c>
      <c r="J201">
        <v>684</v>
      </c>
      <c r="K201" t="s">
        <v>38</v>
      </c>
      <c r="L201">
        <v>67</v>
      </c>
      <c r="M201">
        <v>20.5</v>
      </c>
      <c r="N201">
        <v>20.5</v>
      </c>
      <c r="O201">
        <v>-5000</v>
      </c>
      <c r="P201" s="17">
        <f>DATE(IF(Hist_odds_1[[#This Row],[Index]]&lt;=1908,"2022","2023"),LEFT(Hist_odds_1[[#This Row],[Date]],2),RIGHT(Hist_odds_1[[#This Row],[Date]],2))</f>
        <v>44876</v>
      </c>
      <c r="Q201">
        <f>IF(Hist_odds_1[[#This Row],[Away ML]]&lt;Hist_odds_1[[#This Row],[Home ML]],-Hist_odds_1[[#This Row],[Total_Close]],Hist_odds_1[[#This Row],[Spread_Close]])</f>
        <v>20.5</v>
      </c>
    </row>
    <row r="202" spans="1:17">
      <c r="A202">
        <v>201</v>
      </c>
      <c r="B202">
        <v>1111</v>
      </c>
      <c r="C202">
        <v>685</v>
      </c>
      <c r="D202" t="s">
        <v>5552</v>
      </c>
      <c r="E202" t="s">
        <v>663</v>
      </c>
      <c r="F202">
        <v>46</v>
      </c>
      <c r="G202">
        <v>140.5</v>
      </c>
      <c r="H202">
        <v>145</v>
      </c>
      <c r="I202">
        <v>1200</v>
      </c>
      <c r="J202">
        <v>686</v>
      </c>
      <c r="K202" t="s">
        <v>316</v>
      </c>
      <c r="L202">
        <v>63</v>
      </c>
      <c r="M202">
        <v>17</v>
      </c>
      <c r="N202">
        <v>17.5</v>
      </c>
      <c r="O202">
        <v>-3000</v>
      </c>
      <c r="P202" s="17">
        <f>DATE(IF(Hist_odds_1[[#This Row],[Index]]&lt;=1908,"2022","2023"),LEFT(Hist_odds_1[[#This Row],[Date]],2),RIGHT(Hist_odds_1[[#This Row],[Date]],2))</f>
        <v>44876</v>
      </c>
      <c r="Q202">
        <f>IF(Hist_odds_1[[#This Row],[Away ML]]&lt;Hist_odds_1[[#This Row],[Home ML]],-Hist_odds_1[[#This Row],[Total_Close]],Hist_odds_1[[#This Row],[Spread_Close]])</f>
        <v>17.5</v>
      </c>
    </row>
    <row r="203" spans="1:17">
      <c r="A203">
        <v>202</v>
      </c>
      <c r="B203">
        <v>1111</v>
      </c>
      <c r="C203">
        <v>687</v>
      </c>
      <c r="D203" t="s">
        <v>5552</v>
      </c>
      <c r="E203" t="s">
        <v>634</v>
      </c>
      <c r="F203">
        <v>71</v>
      </c>
      <c r="G203">
        <v>150</v>
      </c>
      <c r="H203">
        <v>156.5</v>
      </c>
      <c r="I203">
        <v>1800</v>
      </c>
      <c r="J203">
        <v>688</v>
      </c>
      <c r="K203" t="s">
        <v>346</v>
      </c>
      <c r="L203">
        <v>112</v>
      </c>
      <c r="M203">
        <v>24.5</v>
      </c>
      <c r="N203">
        <v>24.5</v>
      </c>
      <c r="O203">
        <v>-8000</v>
      </c>
      <c r="P203" s="17">
        <f>DATE(IF(Hist_odds_1[[#This Row],[Index]]&lt;=1908,"2022","2023"),LEFT(Hist_odds_1[[#This Row],[Date]],2),RIGHT(Hist_odds_1[[#This Row],[Date]],2))</f>
        <v>44876</v>
      </c>
      <c r="Q203">
        <f>IF(Hist_odds_1[[#This Row],[Away ML]]&lt;Hist_odds_1[[#This Row],[Home ML]],-Hist_odds_1[[#This Row],[Total_Close]],Hist_odds_1[[#This Row],[Spread_Close]])</f>
        <v>24.5</v>
      </c>
    </row>
    <row r="204" spans="1:17">
      <c r="A204">
        <v>203</v>
      </c>
      <c r="B204">
        <v>1111</v>
      </c>
      <c r="C204">
        <v>689</v>
      </c>
      <c r="D204" t="s">
        <v>5552</v>
      </c>
      <c r="E204" t="s">
        <v>505</v>
      </c>
      <c r="F204">
        <v>70</v>
      </c>
      <c r="G204">
        <v>9.5</v>
      </c>
      <c r="H204">
        <v>11</v>
      </c>
      <c r="I204">
        <v>-700</v>
      </c>
      <c r="J204">
        <v>690</v>
      </c>
      <c r="K204" t="s">
        <v>536</v>
      </c>
      <c r="L204">
        <v>63</v>
      </c>
      <c r="M204">
        <v>138.5</v>
      </c>
      <c r="N204">
        <v>135</v>
      </c>
      <c r="O204">
        <v>500</v>
      </c>
      <c r="P204" s="17">
        <f>DATE(IF(Hist_odds_1[[#This Row],[Index]]&lt;=1908,"2022","2023"),LEFT(Hist_odds_1[[#This Row],[Date]],2),RIGHT(Hist_odds_1[[#This Row],[Date]],2))</f>
        <v>44876</v>
      </c>
      <c r="Q204">
        <f>IF(Hist_odds_1[[#This Row],[Away ML]]&lt;Hist_odds_1[[#This Row],[Home ML]],-Hist_odds_1[[#This Row],[Total_Close]],Hist_odds_1[[#This Row],[Spread_Close]])</f>
        <v>-11</v>
      </c>
    </row>
    <row r="205" spans="1:17">
      <c r="A205">
        <v>204</v>
      </c>
      <c r="B205">
        <v>1111</v>
      </c>
      <c r="C205">
        <v>691</v>
      </c>
      <c r="D205" t="s">
        <v>5552</v>
      </c>
      <c r="E205" t="s">
        <v>507</v>
      </c>
      <c r="F205">
        <v>58</v>
      </c>
      <c r="G205">
        <v>141.5</v>
      </c>
      <c r="H205">
        <v>140.5</v>
      </c>
      <c r="I205">
        <v>650</v>
      </c>
      <c r="J205">
        <v>692</v>
      </c>
      <c r="K205" t="s">
        <v>470</v>
      </c>
      <c r="L205">
        <v>77</v>
      </c>
      <c r="M205">
        <v>13</v>
      </c>
      <c r="N205">
        <v>12.5</v>
      </c>
      <c r="O205">
        <v>-1000</v>
      </c>
      <c r="P205" s="17">
        <f>DATE(IF(Hist_odds_1[[#This Row],[Index]]&lt;=1908,"2022","2023"),LEFT(Hist_odds_1[[#This Row],[Date]],2),RIGHT(Hist_odds_1[[#This Row],[Date]],2))</f>
        <v>44876</v>
      </c>
      <c r="Q205">
        <f>IF(Hist_odds_1[[#This Row],[Away ML]]&lt;Hist_odds_1[[#This Row],[Home ML]],-Hist_odds_1[[#This Row],[Total_Close]],Hist_odds_1[[#This Row],[Spread_Close]])</f>
        <v>12.5</v>
      </c>
    </row>
    <row r="206" spans="1:17">
      <c r="A206">
        <v>205</v>
      </c>
      <c r="B206">
        <v>1111</v>
      </c>
      <c r="C206">
        <v>693</v>
      </c>
      <c r="D206" t="s">
        <v>5552</v>
      </c>
      <c r="E206" t="s">
        <v>204</v>
      </c>
      <c r="F206">
        <v>64</v>
      </c>
      <c r="G206">
        <v>144.5</v>
      </c>
      <c r="H206">
        <v>144</v>
      </c>
      <c r="I206">
        <v>1200</v>
      </c>
      <c r="J206">
        <v>694</v>
      </c>
      <c r="K206" t="s">
        <v>386</v>
      </c>
      <c r="L206">
        <v>86</v>
      </c>
      <c r="M206">
        <v>13.5</v>
      </c>
      <c r="N206">
        <v>17.5</v>
      </c>
      <c r="O206">
        <v>-3000</v>
      </c>
      <c r="P206" s="17">
        <f>DATE(IF(Hist_odds_1[[#This Row],[Index]]&lt;=1908,"2022","2023"),LEFT(Hist_odds_1[[#This Row],[Date]],2),RIGHT(Hist_odds_1[[#This Row],[Date]],2))</f>
        <v>44876</v>
      </c>
      <c r="Q206">
        <f>IF(Hist_odds_1[[#This Row],[Away ML]]&lt;Hist_odds_1[[#This Row],[Home ML]],-Hist_odds_1[[#This Row],[Total_Close]],Hist_odds_1[[#This Row],[Spread_Close]])</f>
        <v>17.5</v>
      </c>
    </row>
    <row r="207" spans="1:17">
      <c r="A207">
        <v>206</v>
      </c>
      <c r="B207">
        <v>1111</v>
      </c>
      <c r="C207">
        <v>695</v>
      </c>
      <c r="D207" t="s">
        <v>5552</v>
      </c>
      <c r="E207" t="s">
        <v>567</v>
      </c>
      <c r="F207">
        <v>61</v>
      </c>
      <c r="G207">
        <v>144.5</v>
      </c>
      <c r="H207">
        <v>144</v>
      </c>
      <c r="I207">
        <v>400</v>
      </c>
      <c r="J207">
        <v>696</v>
      </c>
      <c r="K207" t="s">
        <v>537</v>
      </c>
      <c r="L207">
        <v>83</v>
      </c>
      <c r="M207">
        <v>14</v>
      </c>
      <c r="N207">
        <v>9</v>
      </c>
      <c r="O207">
        <v>-500</v>
      </c>
      <c r="P207" s="17">
        <f>DATE(IF(Hist_odds_1[[#This Row],[Index]]&lt;=1908,"2022","2023"),LEFT(Hist_odds_1[[#This Row],[Date]],2),RIGHT(Hist_odds_1[[#This Row],[Date]],2))</f>
        <v>44876</v>
      </c>
      <c r="Q207">
        <f>IF(Hist_odds_1[[#This Row],[Away ML]]&lt;Hist_odds_1[[#This Row],[Home ML]],-Hist_odds_1[[#This Row],[Total_Close]],Hist_odds_1[[#This Row],[Spread_Close]])</f>
        <v>9</v>
      </c>
    </row>
    <row r="208" spans="1:17">
      <c r="A208">
        <v>207</v>
      </c>
      <c r="B208">
        <v>1111</v>
      </c>
      <c r="C208">
        <v>697</v>
      </c>
      <c r="D208" t="s">
        <v>5552</v>
      </c>
      <c r="E208" t="s">
        <v>301</v>
      </c>
      <c r="F208">
        <v>71</v>
      </c>
      <c r="G208">
        <v>146</v>
      </c>
      <c r="H208">
        <v>137.5</v>
      </c>
      <c r="I208">
        <v>270</v>
      </c>
      <c r="J208">
        <v>698</v>
      </c>
      <c r="K208" t="s">
        <v>467</v>
      </c>
      <c r="L208">
        <v>81</v>
      </c>
      <c r="M208">
        <v>6</v>
      </c>
      <c r="N208">
        <v>7.5</v>
      </c>
      <c r="O208">
        <v>-330</v>
      </c>
      <c r="P208" s="17">
        <f>DATE(IF(Hist_odds_1[[#This Row],[Index]]&lt;=1908,"2022","2023"),LEFT(Hist_odds_1[[#This Row],[Date]],2),RIGHT(Hist_odds_1[[#This Row],[Date]],2))</f>
        <v>44876</v>
      </c>
      <c r="Q208">
        <f>IF(Hist_odds_1[[#This Row],[Away ML]]&lt;Hist_odds_1[[#This Row],[Home ML]],-Hist_odds_1[[#This Row],[Total_Close]],Hist_odds_1[[#This Row],[Spread_Close]])</f>
        <v>7.5</v>
      </c>
    </row>
    <row r="209" spans="1:17">
      <c r="A209">
        <v>208</v>
      </c>
      <c r="B209">
        <v>1111</v>
      </c>
      <c r="C209">
        <v>699</v>
      </c>
      <c r="D209" t="s">
        <v>5552</v>
      </c>
      <c r="E209" t="s">
        <v>62</v>
      </c>
      <c r="F209">
        <v>62</v>
      </c>
      <c r="G209">
        <v>138</v>
      </c>
      <c r="H209">
        <v>137.5</v>
      </c>
      <c r="I209">
        <v>290</v>
      </c>
      <c r="J209">
        <v>700</v>
      </c>
      <c r="K209" t="s">
        <v>475</v>
      </c>
      <c r="L209">
        <v>84</v>
      </c>
      <c r="M209">
        <v>9</v>
      </c>
      <c r="N209">
        <v>7.5</v>
      </c>
      <c r="O209">
        <v>-350</v>
      </c>
      <c r="P209" s="17">
        <f>DATE(IF(Hist_odds_1[[#This Row],[Index]]&lt;=1908,"2022","2023"),LEFT(Hist_odds_1[[#This Row],[Date]],2),RIGHT(Hist_odds_1[[#This Row],[Date]],2))</f>
        <v>44876</v>
      </c>
      <c r="Q209">
        <f>IF(Hist_odds_1[[#This Row],[Away ML]]&lt;Hist_odds_1[[#This Row],[Home ML]],-Hist_odds_1[[#This Row],[Total_Close]],Hist_odds_1[[#This Row],[Spread_Close]])</f>
        <v>7.5</v>
      </c>
    </row>
    <row r="210" spans="1:17">
      <c r="A210">
        <v>209</v>
      </c>
      <c r="B210">
        <v>1111</v>
      </c>
      <c r="C210">
        <v>701</v>
      </c>
      <c r="D210" t="s">
        <v>5552</v>
      </c>
      <c r="E210" t="s">
        <v>573</v>
      </c>
      <c r="F210">
        <v>74</v>
      </c>
      <c r="G210">
        <v>148.5</v>
      </c>
      <c r="H210">
        <v>147.5</v>
      </c>
      <c r="I210">
        <v>400</v>
      </c>
      <c r="J210">
        <v>702</v>
      </c>
      <c r="K210" t="s">
        <v>476</v>
      </c>
      <c r="L210">
        <v>80</v>
      </c>
      <c r="M210">
        <v>8</v>
      </c>
      <c r="N210">
        <v>9</v>
      </c>
      <c r="O210">
        <v>-500</v>
      </c>
      <c r="P210" s="17">
        <f>DATE(IF(Hist_odds_1[[#This Row],[Index]]&lt;=1908,"2022","2023"),LEFT(Hist_odds_1[[#This Row],[Date]],2),RIGHT(Hist_odds_1[[#This Row],[Date]],2))</f>
        <v>44876</v>
      </c>
      <c r="Q210">
        <f>IF(Hist_odds_1[[#This Row],[Away ML]]&lt;Hist_odds_1[[#This Row],[Home ML]],-Hist_odds_1[[#This Row],[Total_Close]],Hist_odds_1[[#This Row],[Spread_Close]])</f>
        <v>9</v>
      </c>
    </row>
    <row r="211" spans="1:17">
      <c r="A211">
        <v>210</v>
      </c>
      <c r="B211">
        <v>1111</v>
      </c>
      <c r="C211">
        <v>705</v>
      </c>
      <c r="D211" t="s">
        <v>5552</v>
      </c>
      <c r="E211" t="s">
        <v>357</v>
      </c>
      <c r="F211">
        <v>42</v>
      </c>
      <c r="G211">
        <v>127.5</v>
      </c>
      <c r="H211">
        <v>122</v>
      </c>
      <c r="I211">
        <v>1800</v>
      </c>
      <c r="J211">
        <v>706</v>
      </c>
      <c r="K211" t="s">
        <v>406</v>
      </c>
      <c r="L211">
        <v>89</v>
      </c>
      <c r="M211">
        <v>24.5</v>
      </c>
      <c r="N211">
        <v>24.5</v>
      </c>
      <c r="O211">
        <v>-8000</v>
      </c>
      <c r="P211" s="17">
        <f>DATE(IF(Hist_odds_1[[#This Row],[Index]]&lt;=1908,"2022","2023"),LEFT(Hist_odds_1[[#This Row],[Date]],2),RIGHT(Hist_odds_1[[#This Row],[Date]],2))</f>
        <v>44876</v>
      </c>
      <c r="Q211">
        <f>IF(Hist_odds_1[[#This Row],[Away ML]]&lt;Hist_odds_1[[#This Row],[Home ML]],-Hist_odds_1[[#This Row],[Total_Close]],Hist_odds_1[[#This Row],[Spread_Close]])</f>
        <v>24.5</v>
      </c>
    </row>
    <row r="212" spans="1:17">
      <c r="A212">
        <v>211</v>
      </c>
      <c r="B212">
        <v>1111</v>
      </c>
      <c r="C212">
        <v>707</v>
      </c>
      <c r="D212" t="s">
        <v>5552</v>
      </c>
      <c r="E212" t="s">
        <v>625</v>
      </c>
      <c r="F212">
        <v>48</v>
      </c>
      <c r="G212">
        <v>143</v>
      </c>
      <c r="H212">
        <v>142.5</v>
      </c>
      <c r="I212">
        <v>1900</v>
      </c>
      <c r="J212">
        <v>708</v>
      </c>
      <c r="K212" t="s">
        <v>269</v>
      </c>
      <c r="L212">
        <v>86</v>
      </c>
      <c r="M212">
        <v>24</v>
      </c>
      <c r="N212">
        <v>26</v>
      </c>
      <c r="O212">
        <v>-9000</v>
      </c>
      <c r="P212" s="17">
        <f>DATE(IF(Hist_odds_1[[#This Row],[Index]]&lt;=1908,"2022","2023"),LEFT(Hist_odds_1[[#This Row],[Date]],2),RIGHT(Hist_odds_1[[#This Row],[Date]],2))</f>
        <v>44876</v>
      </c>
      <c r="Q212">
        <f>IF(Hist_odds_1[[#This Row],[Away ML]]&lt;Hist_odds_1[[#This Row],[Home ML]],-Hist_odds_1[[#This Row],[Total_Close]],Hist_odds_1[[#This Row],[Spread_Close]])</f>
        <v>26</v>
      </c>
    </row>
    <row r="213" spans="1:17">
      <c r="A213">
        <v>212</v>
      </c>
      <c r="B213">
        <v>1111</v>
      </c>
      <c r="C213">
        <v>711</v>
      </c>
      <c r="D213" t="s">
        <v>5552</v>
      </c>
      <c r="E213" t="s">
        <v>186</v>
      </c>
      <c r="F213">
        <v>75</v>
      </c>
      <c r="G213">
        <v>137</v>
      </c>
      <c r="H213">
        <v>139</v>
      </c>
      <c r="I213">
        <v>475</v>
      </c>
      <c r="J213">
        <v>712</v>
      </c>
      <c r="K213" t="s">
        <v>482</v>
      </c>
      <c r="L213">
        <v>82</v>
      </c>
      <c r="M213">
        <v>9.5</v>
      </c>
      <c r="N213">
        <v>10.5</v>
      </c>
      <c r="O213">
        <v>-650</v>
      </c>
      <c r="P213" s="17">
        <f>DATE(IF(Hist_odds_1[[#This Row],[Index]]&lt;=1908,"2022","2023"),LEFT(Hist_odds_1[[#This Row],[Date]],2),RIGHT(Hist_odds_1[[#This Row],[Date]],2))</f>
        <v>44876</v>
      </c>
      <c r="Q213">
        <f>IF(Hist_odds_1[[#This Row],[Away ML]]&lt;Hist_odds_1[[#This Row],[Home ML]],-Hist_odds_1[[#This Row],[Total_Close]],Hist_odds_1[[#This Row],[Spread_Close]])</f>
        <v>10.5</v>
      </c>
    </row>
    <row r="214" spans="1:17">
      <c r="A214">
        <v>213</v>
      </c>
      <c r="B214">
        <v>1111</v>
      </c>
      <c r="C214">
        <v>715</v>
      </c>
      <c r="D214" t="s">
        <v>5552</v>
      </c>
      <c r="E214" t="s">
        <v>619</v>
      </c>
      <c r="F214">
        <v>91</v>
      </c>
      <c r="G214">
        <v>148.5</v>
      </c>
      <c r="H214">
        <v>147</v>
      </c>
      <c r="I214">
        <v>950</v>
      </c>
      <c r="J214">
        <v>716</v>
      </c>
      <c r="K214" t="s">
        <v>526</v>
      </c>
      <c r="L214">
        <v>98</v>
      </c>
      <c r="M214">
        <v>13</v>
      </c>
      <c r="N214">
        <v>16</v>
      </c>
      <c r="O214">
        <v>-1800</v>
      </c>
      <c r="P214" s="17">
        <f>DATE(IF(Hist_odds_1[[#This Row],[Index]]&lt;=1908,"2022","2023"),LEFT(Hist_odds_1[[#This Row],[Date]],2),RIGHT(Hist_odds_1[[#This Row],[Date]],2))</f>
        <v>44876</v>
      </c>
      <c r="Q214">
        <f>IF(Hist_odds_1[[#This Row],[Away ML]]&lt;Hist_odds_1[[#This Row],[Home ML]],-Hist_odds_1[[#This Row],[Total_Close]],Hist_odds_1[[#This Row],[Spread_Close]])</f>
        <v>16</v>
      </c>
    </row>
    <row r="215" spans="1:17">
      <c r="A215">
        <v>214</v>
      </c>
      <c r="B215">
        <v>1111</v>
      </c>
      <c r="C215">
        <v>717</v>
      </c>
      <c r="D215" t="s">
        <v>5552</v>
      </c>
      <c r="E215" t="s">
        <v>141</v>
      </c>
      <c r="F215">
        <v>71</v>
      </c>
      <c r="G215">
        <v>3</v>
      </c>
      <c r="H215">
        <v>3.5</v>
      </c>
      <c r="I215">
        <v>-170</v>
      </c>
      <c r="J215">
        <v>718</v>
      </c>
      <c r="K215" t="s">
        <v>538</v>
      </c>
      <c r="L215">
        <v>74</v>
      </c>
      <c r="M215">
        <v>148.5</v>
      </c>
      <c r="N215">
        <v>155</v>
      </c>
      <c r="O215">
        <v>150</v>
      </c>
      <c r="P215" s="17">
        <f>DATE(IF(Hist_odds_1[[#This Row],[Index]]&lt;=1908,"2022","2023"),LEFT(Hist_odds_1[[#This Row],[Date]],2),RIGHT(Hist_odds_1[[#This Row],[Date]],2))</f>
        <v>44876</v>
      </c>
      <c r="Q215">
        <f>IF(Hist_odds_1[[#This Row],[Away ML]]&lt;Hist_odds_1[[#This Row],[Home ML]],-Hist_odds_1[[#This Row],[Total_Close]],Hist_odds_1[[#This Row],[Spread_Close]])</f>
        <v>-3.5</v>
      </c>
    </row>
    <row r="216" spans="1:17">
      <c r="A216">
        <v>215</v>
      </c>
      <c r="B216">
        <v>1111</v>
      </c>
      <c r="C216">
        <v>719</v>
      </c>
      <c r="D216" t="s">
        <v>5552</v>
      </c>
      <c r="E216" t="s">
        <v>623</v>
      </c>
      <c r="F216">
        <v>74</v>
      </c>
      <c r="G216">
        <v>148</v>
      </c>
      <c r="H216">
        <v>145.5</v>
      </c>
      <c r="I216">
        <v>900</v>
      </c>
      <c r="J216">
        <v>720</v>
      </c>
      <c r="K216" t="s">
        <v>504</v>
      </c>
      <c r="L216">
        <v>86</v>
      </c>
      <c r="M216">
        <v>16.5</v>
      </c>
      <c r="N216">
        <v>15.5</v>
      </c>
      <c r="O216">
        <v>-1600</v>
      </c>
      <c r="P216" s="17">
        <f>DATE(IF(Hist_odds_1[[#This Row],[Index]]&lt;=1908,"2022","2023"),LEFT(Hist_odds_1[[#This Row],[Date]],2),RIGHT(Hist_odds_1[[#This Row],[Date]],2))</f>
        <v>44876</v>
      </c>
      <c r="Q216">
        <f>IF(Hist_odds_1[[#This Row],[Away ML]]&lt;Hist_odds_1[[#This Row],[Home ML]],-Hist_odds_1[[#This Row],[Total_Close]],Hist_odds_1[[#This Row],[Spread_Close]])</f>
        <v>15.5</v>
      </c>
    </row>
    <row r="217" spans="1:17">
      <c r="A217">
        <v>216</v>
      </c>
      <c r="B217">
        <v>1111</v>
      </c>
      <c r="C217">
        <v>721</v>
      </c>
      <c r="D217" t="s">
        <v>5552</v>
      </c>
      <c r="E217" t="s">
        <v>560</v>
      </c>
      <c r="F217">
        <v>69</v>
      </c>
      <c r="G217">
        <v>143.5</v>
      </c>
      <c r="H217">
        <v>145</v>
      </c>
      <c r="I217">
        <v>1400</v>
      </c>
      <c r="J217">
        <v>722</v>
      </c>
      <c r="K217" t="s">
        <v>374</v>
      </c>
      <c r="L217">
        <v>93</v>
      </c>
      <c r="M217">
        <v>19</v>
      </c>
      <c r="N217">
        <v>19.5</v>
      </c>
      <c r="O217">
        <v>-4000</v>
      </c>
      <c r="P217" s="17">
        <f>DATE(IF(Hist_odds_1[[#This Row],[Index]]&lt;=1908,"2022","2023"),LEFT(Hist_odds_1[[#This Row],[Date]],2),RIGHT(Hist_odds_1[[#This Row],[Date]],2))</f>
        <v>44876</v>
      </c>
      <c r="Q217">
        <f>IF(Hist_odds_1[[#This Row],[Away ML]]&lt;Hist_odds_1[[#This Row],[Home ML]],-Hist_odds_1[[#This Row],[Total_Close]],Hist_odds_1[[#This Row],[Spread_Close]])</f>
        <v>19.5</v>
      </c>
    </row>
    <row r="218" spans="1:17">
      <c r="A218">
        <v>217</v>
      </c>
      <c r="B218">
        <v>1111</v>
      </c>
      <c r="C218">
        <v>723</v>
      </c>
      <c r="D218" t="s">
        <v>5552</v>
      </c>
      <c r="E218" t="s">
        <v>574</v>
      </c>
      <c r="F218">
        <v>69</v>
      </c>
      <c r="G218">
        <v>138</v>
      </c>
      <c r="H218">
        <v>137</v>
      </c>
      <c r="I218">
        <v>1000</v>
      </c>
      <c r="J218">
        <v>724</v>
      </c>
      <c r="K218" t="s">
        <v>217</v>
      </c>
      <c r="L218">
        <v>56</v>
      </c>
      <c r="M218">
        <v>14</v>
      </c>
      <c r="N218">
        <v>15.5</v>
      </c>
      <c r="O218">
        <v>-2000</v>
      </c>
      <c r="P218" s="17">
        <f>DATE(IF(Hist_odds_1[[#This Row],[Index]]&lt;=1908,"2022","2023"),LEFT(Hist_odds_1[[#This Row],[Date]],2),RIGHT(Hist_odds_1[[#This Row],[Date]],2))</f>
        <v>44876</v>
      </c>
      <c r="Q218">
        <f>IF(Hist_odds_1[[#This Row],[Away ML]]&lt;Hist_odds_1[[#This Row],[Home ML]],-Hist_odds_1[[#This Row],[Total_Close]],Hist_odds_1[[#This Row],[Spread_Close]])</f>
        <v>15.5</v>
      </c>
    </row>
    <row r="219" spans="1:17">
      <c r="A219">
        <v>218</v>
      </c>
      <c r="B219">
        <v>1111</v>
      </c>
      <c r="C219">
        <v>306501</v>
      </c>
      <c r="D219" t="s">
        <v>5552</v>
      </c>
      <c r="E219" t="s">
        <v>241</v>
      </c>
      <c r="F219">
        <v>71</v>
      </c>
      <c r="G219">
        <v>4.5</v>
      </c>
      <c r="H219">
        <v>6</v>
      </c>
      <c r="I219">
        <v>-265</v>
      </c>
      <c r="J219">
        <v>306502</v>
      </c>
      <c r="K219" t="s">
        <v>539</v>
      </c>
      <c r="L219">
        <v>83</v>
      </c>
      <c r="M219">
        <v>126</v>
      </c>
      <c r="N219">
        <v>125.5</v>
      </c>
      <c r="O219">
        <v>225</v>
      </c>
      <c r="P219" s="17">
        <f>DATE(IF(Hist_odds_1[[#This Row],[Index]]&lt;=1908,"2022","2023"),LEFT(Hist_odds_1[[#This Row],[Date]],2),RIGHT(Hist_odds_1[[#This Row],[Date]],2))</f>
        <v>44876</v>
      </c>
      <c r="Q219">
        <f>IF(Hist_odds_1[[#This Row],[Away ML]]&lt;Hist_odds_1[[#This Row],[Home ML]],-Hist_odds_1[[#This Row],[Total_Close]],Hist_odds_1[[#This Row],[Spread_Close]])</f>
        <v>-6</v>
      </c>
    </row>
    <row r="220" spans="1:17">
      <c r="A220">
        <v>219</v>
      </c>
      <c r="B220">
        <v>1111</v>
      </c>
      <c r="C220">
        <v>306503</v>
      </c>
      <c r="D220" t="s">
        <v>5552</v>
      </c>
      <c r="E220" t="s">
        <v>50</v>
      </c>
      <c r="F220">
        <v>75</v>
      </c>
      <c r="G220">
        <v>146</v>
      </c>
      <c r="H220">
        <v>146.5</v>
      </c>
      <c r="I220">
        <v>220</v>
      </c>
      <c r="J220">
        <v>306504</v>
      </c>
      <c r="K220" t="s">
        <v>540</v>
      </c>
      <c r="L220">
        <v>85</v>
      </c>
      <c r="M220">
        <v>4.5</v>
      </c>
      <c r="N220">
        <v>6</v>
      </c>
      <c r="O220">
        <v>-260</v>
      </c>
      <c r="P220" s="17">
        <f>DATE(IF(Hist_odds_1[[#This Row],[Index]]&lt;=1908,"2022","2023"),LEFT(Hist_odds_1[[#This Row],[Date]],2),RIGHT(Hist_odds_1[[#This Row],[Date]],2))</f>
        <v>44876</v>
      </c>
      <c r="Q220">
        <f>IF(Hist_odds_1[[#This Row],[Away ML]]&lt;Hist_odds_1[[#This Row],[Home ML]],-Hist_odds_1[[#This Row],[Total_Close]],Hist_odds_1[[#This Row],[Spread_Close]])</f>
        <v>6</v>
      </c>
    </row>
    <row r="221" spans="1:17">
      <c r="A221">
        <v>220</v>
      </c>
      <c r="B221">
        <v>1111</v>
      </c>
      <c r="C221">
        <v>306505</v>
      </c>
      <c r="D221" t="s">
        <v>5552</v>
      </c>
      <c r="E221" t="s">
        <v>502</v>
      </c>
      <c r="F221">
        <v>57</v>
      </c>
      <c r="G221">
        <v>140</v>
      </c>
      <c r="H221">
        <v>139.5</v>
      </c>
      <c r="I221">
        <v>1400</v>
      </c>
      <c r="J221">
        <v>306506</v>
      </c>
      <c r="K221" t="s">
        <v>220</v>
      </c>
      <c r="L221">
        <v>86</v>
      </c>
      <c r="M221">
        <v>19.5</v>
      </c>
      <c r="N221">
        <v>19.5</v>
      </c>
      <c r="O221">
        <v>-4000</v>
      </c>
      <c r="P221" s="17">
        <f>DATE(IF(Hist_odds_1[[#This Row],[Index]]&lt;=1908,"2022","2023"),LEFT(Hist_odds_1[[#This Row],[Date]],2),RIGHT(Hist_odds_1[[#This Row],[Date]],2))</f>
        <v>44876</v>
      </c>
      <c r="Q221">
        <f>IF(Hist_odds_1[[#This Row],[Away ML]]&lt;Hist_odds_1[[#This Row],[Home ML]],-Hist_odds_1[[#This Row],[Total_Close]],Hist_odds_1[[#This Row],[Spread_Close]])</f>
        <v>19.5</v>
      </c>
    </row>
    <row r="222" spans="1:17">
      <c r="A222">
        <v>221</v>
      </c>
      <c r="B222">
        <v>1111</v>
      </c>
      <c r="C222">
        <v>306507</v>
      </c>
      <c r="D222" t="s">
        <v>5552</v>
      </c>
      <c r="E222" t="s">
        <v>593</v>
      </c>
      <c r="F222">
        <v>38</v>
      </c>
      <c r="G222">
        <v>148</v>
      </c>
      <c r="H222">
        <v>150</v>
      </c>
      <c r="I222">
        <v>2200</v>
      </c>
      <c r="J222">
        <v>306508</v>
      </c>
      <c r="K222" t="s">
        <v>21</v>
      </c>
      <c r="L222">
        <v>84</v>
      </c>
      <c r="M222">
        <v>28</v>
      </c>
      <c r="N222">
        <v>29</v>
      </c>
      <c r="O222">
        <v>-10000</v>
      </c>
      <c r="P222" s="17">
        <f>DATE(IF(Hist_odds_1[[#This Row],[Index]]&lt;=1908,"2022","2023"),LEFT(Hist_odds_1[[#This Row],[Date]],2),RIGHT(Hist_odds_1[[#This Row],[Date]],2))</f>
        <v>44876</v>
      </c>
      <c r="Q222">
        <f>IF(Hist_odds_1[[#This Row],[Away ML]]&lt;Hist_odds_1[[#This Row],[Home ML]],-Hist_odds_1[[#This Row],[Total_Close]],Hist_odds_1[[#This Row],[Spread_Close]])</f>
        <v>29</v>
      </c>
    </row>
    <row r="223" spans="1:17">
      <c r="A223">
        <v>222</v>
      </c>
      <c r="B223">
        <v>1111</v>
      </c>
      <c r="C223">
        <v>306509</v>
      </c>
      <c r="D223" t="s">
        <v>5552</v>
      </c>
      <c r="E223" t="s">
        <v>599</v>
      </c>
      <c r="F223">
        <v>54</v>
      </c>
      <c r="G223">
        <v>140</v>
      </c>
      <c r="H223">
        <v>133.5</v>
      </c>
      <c r="I223">
        <v>900</v>
      </c>
      <c r="J223">
        <v>306510</v>
      </c>
      <c r="K223" t="s">
        <v>233</v>
      </c>
      <c r="L223">
        <v>72</v>
      </c>
      <c r="M223">
        <v>19</v>
      </c>
      <c r="N223">
        <v>15</v>
      </c>
      <c r="O223">
        <v>-1600</v>
      </c>
      <c r="P223" s="17">
        <f>DATE(IF(Hist_odds_1[[#This Row],[Index]]&lt;=1908,"2022","2023"),LEFT(Hist_odds_1[[#This Row],[Date]],2),RIGHT(Hist_odds_1[[#This Row],[Date]],2))</f>
        <v>44876</v>
      </c>
      <c r="Q223">
        <f>IF(Hist_odds_1[[#This Row],[Away ML]]&lt;Hist_odds_1[[#This Row],[Home ML]],-Hist_odds_1[[#This Row],[Total_Close]],Hist_odds_1[[#This Row],[Spread_Close]])</f>
        <v>15</v>
      </c>
    </row>
    <row r="224" spans="1:17">
      <c r="A224">
        <v>223</v>
      </c>
      <c r="B224">
        <v>1111</v>
      </c>
      <c r="C224">
        <v>306511</v>
      </c>
      <c r="D224" t="s">
        <v>5552</v>
      </c>
      <c r="E224" t="s">
        <v>664</v>
      </c>
      <c r="F224">
        <v>78</v>
      </c>
      <c r="G224">
        <v>142</v>
      </c>
      <c r="H224">
        <v>142.5</v>
      </c>
      <c r="I224">
        <v>1400</v>
      </c>
      <c r="J224">
        <v>306512</v>
      </c>
      <c r="K224" t="s">
        <v>194</v>
      </c>
      <c r="L224">
        <v>88</v>
      </c>
      <c r="M224">
        <v>19</v>
      </c>
      <c r="N224">
        <v>20.5</v>
      </c>
      <c r="O224">
        <v>-4000</v>
      </c>
      <c r="P224" s="17">
        <f>DATE(IF(Hist_odds_1[[#This Row],[Index]]&lt;=1908,"2022","2023"),LEFT(Hist_odds_1[[#This Row],[Date]],2),RIGHT(Hist_odds_1[[#This Row],[Date]],2))</f>
        <v>44876</v>
      </c>
      <c r="Q224">
        <f>IF(Hist_odds_1[[#This Row],[Away ML]]&lt;Hist_odds_1[[#This Row],[Home ML]],-Hist_odds_1[[#This Row],[Total_Close]],Hist_odds_1[[#This Row],[Spread_Close]])</f>
        <v>20.5</v>
      </c>
    </row>
    <row r="225" spans="1:17">
      <c r="A225">
        <v>224</v>
      </c>
      <c r="B225">
        <v>1111</v>
      </c>
      <c r="C225">
        <v>306513</v>
      </c>
      <c r="D225" t="s">
        <v>5552</v>
      </c>
      <c r="E225" t="s">
        <v>119</v>
      </c>
      <c r="F225">
        <v>67</v>
      </c>
      <c r="G225">
        <v>138</v>
      </c>
      <c r="H225">
        <v>137.5</v>
      </c>
      <c r="I225">
        <v>900</v>
      </c>
      <c r="J225">
        <v>306514</v>
      </c>
      <c r="K225" t="s">
        <v>508</v>
      </c>
      <c r="L225">
        <v>73</v>
      </c>
      <c r="M225">
        <v>13.5</v>
      </c>
      <c r="N225">
        <v>14</v>
      </c>
      <c r="O225">
        <v>-1600</v>
      </c>
      <c r="P225" s="17">
        <f>DATE(IF(Hist_odds_1[[#This Row],[Index]]&lt;=1908,"2022","2023"),LEFT(Hist_odds_1[[#This Row],[Date]],2),RIGHT(Hist_odds_1[[#This Row],[Date]],2))</f>
        <v>44876</v>
      </c>
      <c r="Q225">
        <f>IF(Hist_odds_1[[#This Row],[Away ML]]&lt;Hist_odds_1[[#This Row],[Home ML]],-Hist_odds_1[[#This Row],[Total_Close]],Hist_odds_1[[#This Row],[Spread_Close]])</f>
        <v>14</v>
      </c>
    </row>
    <row r="226" spans="1:17">
      <c r="A226">
        <v>225</v>
      </c>
      <c r="B226">
        <v>1111</v>
      </c>
      <c r="C226">
        <v>306515</v>
      </c>
      <c r="D226" t="s">
        <v>5552</v>
      </c>
      <c r="E226" t="s">
        <v>628</v>
      </c>
      <c r="F226">
        <v>44</v>
      </c>
      <c r="G226">
        <v>145</v>
      </c>
      <c r="H226">
        <v>138.5</v>
      </c>
      <c r="I226">
        <v>1800</v>
      </c>
      <c r="J226">
        <v>306516</v>
      </c>
      <c r="K226" t="s">
        <v>226</v>
      </c>
      <c r="L226">
        <v>63</v>
      </c>
      <c r="M226">
        <v>22.5</v>
      </c>
      <c r="N226">
        <v>24.5</v>
      </c>
      <c r="O226">
        <v>-8000</v>
      </c>
      <c r="P226" s="17">
        <f>DATE(IF(Hist_odds_1[[#This Row],[Index]]&lt;=1908,"2022","2023"),LEFT(Hist_odds_1[[#This Row],[Date]],2),RIGHT(Hist_odds_1[[#This Row],[Date]],2))</f>
        <v>44876</v>
      </c>
      <c r="Q226">
        <f>IF(Hist_odds_1[[#This Row],[Away ML]]&lt;Hist_odds_1[[#This Row],[Home ML]],-Hist_odds_1[[#This Row],[Total_Close]],Hist_odds_1[[#This Row],[Spread_Close]])</f>
        <v>24.5</v>
      </c>
    </row>
    <row r="227" spans="1:17">
      <c r="A227">
        <v>226</v>
      </c>
      <c r="B227">
        <v>1111</v>
      </c>
      <c r="C227">
        <v>306517</v>
      </c>
      <c r="D227" t="s">
        <v>5552</v>
      </c>
      <c r="E227" t="s">
        <v>347</v>
      </c>
      <c r="F227">
        <v>69</v>
      </c>
      <c r="G227">
        <v>134</v>
      </c>
      <c r="H227">
        <v>133.5</v>
      </c>
      <c r="I227">
        <v>320</v>
      </c>
      <c r="J227">
        <v>306518</v>
      </c>
      <c r="K227" t="s">
        <v>541</v>
      </c>
      <c r="L227">
        <v>83</v>
      </c>
      <c r="M227">
        <v>8.5</v>
      </c>
      <c r="N227">
        <v>8</v>
      </c>
      <c r="O227">
        <v>-380</v>
      </c>
      <c r="P227" s="17">
        <f>DATE(IF(Hist_odds_1[[#This Row],[Index]]&lt;=1908,"2022","2023"),LEFT(Hist_odds_1[[#This Row],[Date]],2),RIGHT(Hist_odds_1[[#This Row],[Date]],2))</f>
        <v>44876</v>
      </c>
      <c r="Q227">
        <f>IF(Hist_odds_1[[#This Row],[Away ML]]&lt;Hist_odds_1[[#This Row],[Home ML]],-Hist_odds_1[[#This Row],[Total_Close]],Hist_odds_1[[#This Row],[Spread_Close]])</f>
        <v>8</v>
      </c>
    </row>
    <row r="228" spans="1:17">
      <c r="A228">
        <v>227</v>
      </c>
      <c r="B228">
        <v>1111</v>
      </c>
      <c r="C228">
        <v>306521</v>
      </c>
      <c r="D228" t="s">
        <v>5552</v>
      </c>
      <c r="E228" t="s">
        <v>231</v>
      </c>
      <c r="F228">
        <v>89</v>
      </c>
      <c r="G228">
        <v>147</v>
      </c>
      <c r="H228">
        <v>6</v>
      </c>
      <c r="I228">
        <v>-240</v>
      </c>
      <c r="J228">
        <v>306522</v>
      </c>
      <c r="K228" t="s">
        <v>412</v>
      </c>
      <c r="L228">
        <v>70</v>
      </c>
      <c r="M228" t="s">
        <v>465</v>
      </c>
      <c r="N228">
        <v>151</v>
      </c>
      <c r="O228">
        <v>200</v>
      </c>
      <c r="P228" s="17">
        <f>DATE(IF(Hist_odds_1[[#This Row],[Index]]&lt;=1908,"2022","2023"),LEFT(Hist_odds_1[[#This Row],[Date]],2),RIGHT(Hist_odds_1[[#This Row],[Date]],2))</f>
        <v>44876</v>
      </c>
      <c r="Q228">
        <f>IF(Hist_odds_1[[#This Row],[Away ML]]&lt;Hist_odds_1[[#This Row],[Home ML]],-Hist_odds_1[[#This Row],[Total_Close]],Hist_odds_1[[#This Row],[Spread_Close]])</f>
        <v>-6</v>
      </c>
    </row>
    <row r="229" spans="1:17">
      <c r="A229">
        <v>228</v>
      </c>
      <c r="B229">
        <v>1111</v>
      </c>
      <c r="C229">
        <v>306523</v>
      </c>
      <c r="D229" t="s">
        <v>5552</v>
      </c>
      <c r="E229" t="s">
        <v>642</v>
      </c>
      <c r="F229">
        <v>78</v>
      </c>
      <c r="G229">
        <v>2</v>
      </c>
      <c r="H229">
        <v>1</v>
      </c>
      <c r="I229">
        <v>-115</v>
      </c>
      <c r="J229">
        <v>306524</v>
      </c>
      <c r="K229" t="s">
        <v>542</v>
      </c>
      <c r="L229">
        <v>83</v>
      </c>
      <c r="M229">
        <v>135.5</v>
      </c>
      <c r="N229">
        <v>137.5</v>
      </c>
      <c r="O229">
        <v>-105</v>
      </c>
      <c r="P229" s="17">
        <f>DATE(IF(Hist_odds_1[[#This Row],[Index]]&lt;=1908,"2022","2023"),LEFT(Hist_odds_1[[#This Row],[Date]],2),RIGHT(Hist_odds_1[[#This Row],[Date]],2))</f>
        <v>44876</v>
      </c>
      <c r="Q229">
        <f>IF(Hist_odds_1[[#This Row],[Away ML]]&lt;Hist_odds_1[[#This Row],[Home ML]],-Hist_odds_1[[#This Row],[Total_Close]],Hist_odds_1[[#This Row],[Spread_Close]])</f>
        <v>-1</v>
      </c>
    </row>
    <row r="230" spans="1:17">
      <c r="A230">
        <v>229</v>
      </c>
      <c r="B230">
        <v>1111</v>
      </c>
      <c r="C230">
        <v>306525</v>
      </c>
      <c r="D230" t="s">
        <v>5552</v>
      </c>
      <c r="E230" t="s">
        <v>591</v>
      </c>
      <c r="F230">
        <v>58</v>
      </c>
      <c r="G230">
        <v>150.5</v>
      </c>
      <c r="H230">
        <v>152.5</v>
      </c>
      <c r="I230">
        <v>1600</v>
      </c>
      <c r="J230">
        <v>306526</v>
      </c>
      <c r="K230" t="s">
        <v>176</v>
      </c>
      <c r="L230">
        <v>75</v>
      </c>
      <c r="M230">
        <v>24</v>
      </c>
      <c r="N230">
        <v>20.5</v>
      </c>
      <c r="O230">
        <v>-6000</v>
      </c>
      <c r="P230" s="17">
        <f>DATE(IF(Hist_odds_1[[#This Row],[Index]]&lt;=1908,"2022","2023"),LEFT(Hist_odds_1[[#This Row],[Date]],2),RIGHT(Hist_odds_1[[#This Row],[Date]],2))</f>
        <v>44876</v>
      </c>
      <c r="Q230">
        <f>IF(Hist_odds_1[[#This Row],[Away ML]]&lt;Hist_odds_1[[#This Row],[Home ML]],-Hist_odds_1[[#This Row],[Total_Close]],Hist_odds_1[[#This Row],[Spread_Close]])</f>
        <v>20.5</v>
      </c>
    </row>
    <row r="231" spans="1:17">
      <c r="A231">
        <v>230</v>
      </c>
      <c r="B231">
        <v>1111</v>
      </c>
      <c r="C231">
        <v>306527</v>
      </c>
      <c r="D231" t="s">
        <v>5552</v>
      </c>
      <c r="E231" t="s">
        <v>366</v>
      </c>
      <c r="F231">
        <v>59</v>
      </c>
      <c r="G231">
        <v>147</v>
      </c>
      <c r="H231">
        <v>145.5</v>
      </c>
      <c r="I231">
        <v>400</v>
      </c>
      <c r="J231">
        <v>306528</v>
      </c>
      <c r="K231" t="s">
        <v>121</v>
      </c>
      <c r="L231">
        <v>95</v>
      </c>
      <c r="M231">
        <v>11</v>
      </c>
      <c r="N231">
        <v>9.5</v>
      </c>
      <c r="O231">
        <v>-500</v>
      </c>
      <c r="P231" s="17">
        <f>DATE(IF(Hist_odds_1[[#This Row],[Index]]&lt;=1908,"2022","2023"),LEFT(Hist_odds_1[[#This Row],[Date]],2),RIGHT(Hist_odds_1[[#This Row],[Date]],2))</f>
        <v>44876</v>
      </c>
      <c r="Q231">
        <f>IF(Hist_odds_1[[#This Row],[Away ML]]&lt;Hist_odds_1[[#This Row],[Home ML]],-Hist_odds_1[[#This Row],[Total_Close]],Hist_odds_1[[#This Row],[Spread_Close]])</f>
        <v>9.5</v>
      </c>
    </row>
    <row r="232" spans="1:17">
      <c r="A232">
        <v>231</v>
      </c>
      <c r="B232">
        <v>1111</v>
      </c>
      <c r="C232">
        <v>306529</v>
      </c>
      <c r="D232" t="s">
        <v>5552</v>
      </c>
      <c r="E232" t="s">
        <v>671</v>
      </c>
      <c r="F232">
        <v>58</v>
      </c>
      <c r="G232">
        <v>140</v>
      </c>
      <c r="H232">
        <v>143</v>
      </c>
      <c r="I232">
        <v>2200</v>
      </c>
      <c r="J232">
        <v>306530</v>
      </c>
      <c r="K232" t="s">
        <v>48</v>
      </c>
      <c r="L232">
        <v>66</v>
      </c>
      <c r="M232">
        <v>29.5</v>
      </c>
      <c r="N232">
        <v>26.5</v>
      </c>
      <c r="O232">
        <v>-10000</v>
      </c>
      <c r="P232" s="17">
        <f>DATE(IF(Hist_odds_1[[#This Row],[Index]]&lt;=1908,"2022","2023"),LEFT(Hist_odds_1[[#This Row],[Date]],2),RIGHT(Hist_odds_1[[#This Row],[Date]],2))</f>
        <v>44876</v>
      </c>
      <c r="Q232">
        <f>IF(Hist_odds_1[[#This Row],[Away ML]]&lt;Hist_odds_1[[#This Row],[Home ML]],-Hist_odds_1[[#This Row],[Total_Close]],Hist_odds_1[[#This Row],[Spread_Close]])</f>
        <v>26.5</v>
      </c>
    </row>
    <row r="233" spans="1:17">
      <c r="A233">
        <v>232</v>
      </c>
      <c r="B233">
        <v>1111</v>
      </c>
      <c r="C233">
        <v>306531</v>
      </c>
      <c r="D233" t="s">
        <v>5552</v>
      </c>
      <c r="E233" t="s">
        <v>162</v>
      </c>
      <c r="F233">
        <v>66</v>
      </c>
      <c r="G233">
        <v>136.5</v>
      </c>
      <c r="H233">
        <v>136</v>
      </c>
      <c r="I233">
        <v>3500</v>
      </c>
      <c r="J233">
        <v>306532</v>
      </c>
      <c r="K233" t="s">
        <v>281</v>
      </c>
      <c r="L233">
        <v>77</v>
      </c>
      <c r="M233">
        <v>33</v>
      </c>
      <c r="N233">
        <v>35.5</v>
      </c>
      <c r="O233">
        <v>-20000</v>
      </c>
      <c r="P233" s="17">
        <f>DATE(IF(Hist_odds_1[[#This Row],[Index]]&lt;=1908,"2022","2023"),LEFT(Hist_odds_1[[#This Row],[Date]],2),RIGHT(Hist_odds_1[[#This Row],[Date]],2))</f>
        <v>44876</v>
      </c>
      <c r="Q233">
        <f>IF(Hist_odds_1[[#This Row],[Away ML]]&lt;Hist_odds_1[[#This Row],[Home ML]],-Hist_odds_1[[#This Row],[Total_Close]],Hist_odds_1[[#This Row],[Spread_Close]])</f>
        <v>35.5</v>
      </c>
    </row>
    <row r="234" spans="1:17">
      <c r="A234">
        <v>233</v>
      </c>
      <c r="B234">
        <v>1111</v>
      </c>
      <c r="C234">
        <v>306533</v>
      </c>
      <c r="D234" t="s">
        <v>5552</v>
      </c>
      <c r="E234" t="s">
        <v>583</v>
      </c>
      <c r="F234">
        <v>55</v>
      </c>
      <c r="G234">
        <v>142</v>
      </c>
      <c r="H234">
        <v>142.5</v>
      </c>
      <c r="I234">
        <v>240</v>
      </c>
      <c r="J234">
        <v>306534</v>
      </c>
      <c r="K234" t="s">
        <v>543</v>
      </c>
      <c r="L234">
        <v>75</v>
      </c>
      <c r="M234">
        <v>8</v>
      </c>
      <c r="N234">
        <v>6.5</v>
      </c>
      <c r="O234">
        <v>-280</v>
      </c>
      <c r="P234" s="17">
        <f>DATE(IF(Hist_odds_1[[#This Row],[Index]]&lt;=1908,"2022","2023"),LEFT(Hist_odds_1[[#This Row],[Date]],2),RIGHT(Hist_odds_1[[#This Row],[Date]],2))</f>
        <v>44876</v>
      </c>
      <c r="Q234">
        <f>IF(Hist_odds_1[[#This Row],[Away ML]]&lt;Hist_odds_1[[#This Row],[Home ML]],-Hist_odds_1[[#This Row],[Total_Close]],Hist_odds_1[[#This Row],[Spread_Close]])</f>
        <v>6.5</v>
      </c>
    </row>
    <row r="235" spans="1:17">
      <c r="A235">
        <v>234</v>
      </c>
      <c r="B235">
        <v>1111</v>
      </c>
      <c r="C235">
        <v>306535</v>
      </c>
      <c r="D235" t="s">
        <v>5552</v>
      </c>
      <c r="E235" t="s">
        <v>658</v>
      </c>
      <c r="F235">
        <v>70</v>
      </c>
      <c r="G235">
        <v>144.5</v>
      </c>
      <c r="H235">
        <v>148.5</v>
      </c>
      <c r="I235">
        <v>1800</v>
      </c>
      <c r="J235">
        <v>306536</v>
      </c>
      <c r="K235" t="s">
        <v>47</v>
      </c>
      <c r="L235">
        <v>87</v>
      </c>
      <c r="M235">
        <v>24</v>
      </c>
      <c r="N235">
        <v>27</v>
      </c>
      <c r="O235">
        <v>-8000</v>
      </c>
      <c r="P235" s="17">
        <f>DATE(IF(Hist_odds_1[[#This Row],[Index]]&lt;=1908,"2022","2023"),LEFT(Hist_odds_1[[#This Row],[Date]],2),RIGHT(Hist_odds_1[[#This Row],[Date]],2))</f>
        <v>44876</v>
      </c>
      <c r="Q235">
        <f>IF(Hist_odds_1[[#This Row],[Away ML]]&lt;Hist_odds_1[[#This Row],[Home ML]],-Hist_odds_1[[#This Row],[Total_Close]],Hist_odds_1[[#This Row],[Spread_Close]])</f>
        <v>27</v>
      </c>
    </row>
    <row r="236" spans="1:17">
      <c r="A236">
        <v>235</v>
      </c>
      <c r="B236">
        <v>1111</v>
      </c>
      <c r="C236">
        <v>306537</v>
      </c>
      <c r="D236" t="s">
        <v>5552</v>
      </c>
      <c r="E236" t="s">
        <v>260</v>
      </c>
      <c r="F236">
        <v>74</v>
      </c>
      <c r="G236">
        <v>16</v>
      </c>
      <c r="H236">
        <v>14.5</v>
      </c>
      <c r="I236">
        <v>-1400</v>
      </c>
      <c r="J236">
        <v>306538</v>
      </c>
      <c r="K236" t="s">
        <v>155</v>
      </c>
      <c r="L236">
        <v>83</v>
      </c>
      <c r="M236">
        <v>141.5</v>
      </c>
      <c r="N236">
        <v>144</v>
      </c>
      <c r="O236">
        <v>800</v>
      </c>
      <c r="P236" s="17">
        <f>DATE(IF(Hist_odds_1[[#This Row],[Index]]&lt;=1908,"2022","2023"),LEFT(Hist_odds_1[[#This Row],[Date]],2),RIGHT(Hist_odds_1[[#This Row],[Date]],2))</f>
        <v>44876</v>
      </c>
      <c r="Q236">
        <f>IF(Hist_odds_1[[#This Row],[Away ML]]&lt;Hist_odds_1[[#This Row],[Home ML]],-Hist_odds_1[[#This Row],[Total_Close]],Hist_odds_1[[#This Row],[Spread_Close]])</f>
        <v>-14.5</v>
      </c>
    </row>
    <row r="237" spans="1:17">
      <c r="A237">
        <v>236</v>
      </c>
      <c r="B237">
        <v>1111</v>
      </c>
      <c r="C237">
        <v>306539</v>
      </c>
      <c r="D237" t="s">
        <v>5552</v>
      </c>
      <c r="E237" t="s">
        <v>665</v>
      </c>
      <c r="F237">
        <v>77</v>
      </c>
      <c r="G237">
        <v>147</v>
      </c>
      <c r="H237">
        <v>147</v>
      </c>
      <c r="I237">
        <v>525</v>
      </c>
      <c r="J237">
        <v>306540</v>
      </c>
      <c r="K237" t="s">
        <v>544</v>
      </c>
      <c r="L237">
        <v>80</v>
      </c>
      <c r="M237">
        <v>9.5</v>
      </c>
      <c r="N237">
        <v>13</v>
      </c>
      <c r="O237">
        <v>-750</v>
      </c>
      <c r="P237" s="17">
        <f>DATE(IF(Hist_odds_1[[#This Row],[Index]]&lt;=1908,"2022","2023"),LEFT(Hist_odds_1[[#This Row],[Date]],2),RIGHT(Hist_odds_1[[#This Row],[Date]],2))</f>
        <v>44876</v>
      </c>
      <c r="Q237">
        <f>IF(Hist_odds_1[[#This Row],[Away ML]]&lt;Hist_odds_1[[#This Row],[Home ML]],-Hist_odds_1[[#This Row],[Total_Close]],Hist_odds_1[[#This Row],[Spread_Close]])</f>
        <v>13</v>
      </c>
    </row>
    <row r="238" spans="1:17">
      <c r="A238">
        <v>237</v>
      </c>
      <c r="B238">
        <v>1111</v>
      </c>
      <c r="C238">
        <v>306541</v>
      </c>
      <c r="D238" t="s">
        <v>5552</v>
      </c>
      <c r="E238" t="s">
        <v>411</v>
      </c>
      <c r="F238">
        <v>73</v>
      </c>
      <c r="G238">
        <v>135.5</v>
      </c>
      <c r="H238">
        <v>1.5</v>
      </c>
      <c r="I238">
        <v>-120</v>
      </c>
      <c r="J238">
        <v>306542</v>
      </c>
      <c r="K238" t="s">
        <v>313</v>
      </c>
      <c r="L238">
        <v>74</v>
      </c>
      <c r="M238" t="s">
        <v>465</v>
      </c>
      <c r="N238">
        <v>134.5</v>
      </c>
      <c r="O238">
        <v>100</v>
      </c>
      <c r="P238" s="17">
        <f>DATE(IF(Hist_odds_1[[#This Row],[Index]]&lt;=1908,"2022","2023"),LEFT(Hist_odds_1[[#This Row],[Date]],2),RIGHT(Hist_odds_1[[#This Row],[Date]],2))</f>
        <v>44876</v>
      </c>
      <c r="Q238">
        <f>IF(Hist_odds_1[[#This Row],[Away ML]]&lt;Hist_odds_1[[#This Row],[Home ML]],-Hist_odds_1[[#This Row],[Total_Close]],Hist_odds_1[[#This Row],[Spread_Close]])</f>
        <v>-1.5</v>
      </c>
    </row>
    <row r="239" spans="1:17">
      <c r="A239">
        <v>238</v>
      </c>
      <c r="B239">
        <v>1111</v>
      </c>
      <c r="C239">
        <v>306543</v>
      </c>
      <c r="D239" t="s">
        <v>5552</v>
      </c>
      <c r="E239" t="s">
        <v>149</v>
      </c>
      <c r="F239">
        <v>78</v>
      </c>
      <c r="G239">
        <v>156.5</v>
      </c>
      <c r="H239">
        <v>162</v>
      </c>
      <c r="I239">
        <v>2200</v>
      </c>
      <c r="J239">
        <v>306544</v>
      </c>
      <c r="K239" t="s">
        <v>402</v>
      </c>
      <c r="L239">
        <v>95</v>
      </c>
      <c r="M239">
        <v>27.5</v>
      </c>
      <c r="N239">
        <v>28.5</v>
      </c>
      <c r="O239">
        <v>-10000</v>
      </c>
      <c r="P239" s="17">
        <f>DATE(IF(Hist_odds_1[[#This Row],[Index]]&lt;=1908,"2022","2023"),LEFT(Hist_odds_1[[#This Row],[Date]],2),RIGHT(Hist_odds_1[[#This Row],[Date]],2))</f>
        <v>44876</v>
      </c>
      <c r="Q239">
        <f>IF(Hist_odds_1[[#This Row],[Away ML]]&lt;Hist_odds_1[[#This Row],[Home ML]],-Hist_odds_1[[#This Row],[Total_Close]],Hist_odds_1[[#This Row],[Spread_Close]])</f>
        <v>28.5</v>
      </c>
    </row>
    <row r="240" spans="1:17">
      <c r="A240">
        <v>239</v>
      </c>
      <c r="B240">
        <v>1111</v>
      </c>
      <c r="C240">
        <v>306545</v>
      </c>
      <c r="D240" t="s">
        <v>5552</v>
      </c>
      <c r="E240" t="s">
        <v>668</v>
      </c>
      <c r="F240">
        <v>43</v>
      </c>
      <c r="G240">
        <v>136.5</v>
      </c>
      <c r="H240">
        <v>134</v>
      </c>
      <c r="I240">
        <v>1300</v>
      </c>
      <c r="J240">
        <v>306546</v>
      </c>
      <c r="K240" t="s">
        <v>487</v>
      </c>
      <c r="L240">
        <v>60</v>
      </c>
      <c r="M240">
        <v>16.5</v>
      </c>
      <c r="N240">
        <v>18.5</v>
      </c>
      <c r="O240">
        <v>-3500</v>
      </c>
      <c r="P240" s="17">
        <f>DATE(IF(Hist_odds_1[[#This Row],[Index]]&lt;=1908,"2022","2023"),LEFT(Hist_odds_1[[#This Row],[Date]],2),RIGHT(Hist_odds_1[[#This Row],[Date]],2))</f>
        <v>44876</v>
      </c>
      <c r="Q240">
        <f>IF(Hist_odds_1[[#This Row],[Away ML]]&lt;Hist_odds_1[[#This Row],[Home ML]],-Hist_odds_1[[#This Row],[Total_Close]],Hist_odds_1[[#This Row],[Spread_Close]])</f>
        <v>18.5</v>
      </c>
    </row>
    <row r="241" spans="1:17">
      <c r="A241">
        <v>240</v>
      </c>
      <c r="B241">
        <v>1111</v>
      </c>
      <c r="C241">
        <v>306547</v>
      </c>
      <c r="D241" t="s">
        <v>5552</v>
      </c>
      <c r="E241" t="s">
        <v>661</v>
      </c>
      <c r="F241">
        <v>69</v>
      </c>
      <c r="G241">
        <v>147.5</v>
      </c>
      <c r="H241">
        <v>146</v>
      </c>
      <c r="I241">
        <v>1300</v>
      </c>
      <c r="J241">
        <v>306548</v>
      </c>
      <c r="K241" t="s">
        <v>512</v>
      </c>
      <c r="L241">
        <v>80</v>
      </c>
      <c r="M241">
        <v>19.5</v>
      </c>
      <c r="N241">
        <v>18</v>
      </c>
      <c r="O241">
        <v>-3500</v>
      </c>
      <c r="P241" s="17">
        <f>DATE(IF(Hist_odds_1[[#This Row],[Index]]&lt;=1908,"2022","2023"),LEFT(Hist_odds_1[[#This Row],[Date]],2),RIGHT(Hist_odds_1[[#This Row],[Date]],2))</f>
        <v>44876</v>
      </c>
      <c r="Q241">
        <f>IF(Hist_odds_1[[#This Row],[Away ML]]&lt;Hist_odds_1[[#This Row],[Home ML]],-Hist_odds_1[[#This Row],[Total_Close]],Hist_odds_1[[#This Row],[Spread_Close]])</f>
        <v>18</v>
      </c>
    </row>
    <row r="242" spans="1:17">
      <c r="A242">
        <v>241</v>
      </c>
      <c r="B242">
        <v>1111</v>
      </c>
      <c r="C242">
        <v>306549</v>
      </c>
      <c r="D242" t="s">
        <v>5552</v>
      </c>
      <c r="E242" t="s">
        <v>229</v>
      </c>
      <c r="F242">
        <v>43</v>
      </c>
      <c r="G242">
        <v>136.5</v>
      </c>
      <c r="H242">
        <v>137.5</v>
      </c>
      <c r="I242">
        <v>900</v>
      </c>
      <c r="J242">
        <v>306550</v>
      </c>
      <c r="K242" t="s">
        <v>481</v>
      </c>
      <c r="L242">
        <v>59</v>
      </c>
      <c r="M242">
        <v>12.5</v>
      </c>
      <c r="N242">
        <v>15.5</v>
      </c>
      <c r="O242">
        <v>-1600</v>
      </c>
      <c r="P242" s="17">
        <f>DATE(IF(Hist_odds_1[[#This Row],[Index]]&lt;=1908,"2022","2023"),LEFT(Hist_odds_1[[#This Row],[Date]],2),RIGHT(Hist_odds_1[[#This Row],[Date]],2))</f>
        <v>44876</v>
      </c>
      <c r="Q242">
        <f>IF(Hist_odds_1[[#This Row],[Away ML]]&lt;Hist_odds_1[[#This Row],[Home ML]],-Hist_odds_1[[#This Row],[Total_Close]],Hist_odds_1[[#This Row],[Spread_Close]])</f>
        <v>15.5</v>
      </c>
    </row>
    <row r="243" spans="1:17">
      <c r="A243">
        <v>242</v>
      </c>
      <c r="B243">
        <v>1111</v>
      </c>
      <c r="C243">
        <v>306551</v>
      </c>
      <c r="D243" t="s">
        <v>5552</v>
      </c>
      <c r="E243" t="s">
        <v>600</v>
      </c>
      <c r="F243">
        <v>67</v>
      </c>
      <c r="G243">
        <v>145.5</v>
      </c>
      <c r="H243">
        <v>141</v>
      </c>
      <c r="I243">
        <v>900</v>
      </c>
      <c r="J243">
        <v>306552</v>
      </c>
      <c r="K243" t="s">
        <v>486</v>
      </c>
      <c r="L243">
        <v>75</v>
      </c>
      <c r="M243">
        <v>12.5</v>
      </c>
      <c r="N243">
        <v>15</v>
      </c>
      <c r="O243">
        <v>-1600</v>
      </c>
      <c r="P243" s="17">
        <f>DATE(IF(Hist_odds_1[[#This Row],[Index]]&lt;=1908,"2022","2023"),LEFT(Hist_odds_1[[#This Row],[Date]],2),RIGHT(Hist_odds_1[[#This Row],[Date]],2))</f>
        <v>44876</v>
      </c>
      <c r="Q243">
        <f>IF(Hist_odds_1[[#This Row],[Away ML]]&lt;Hist_odds_1[[#This Row],[Home ML]],-Hist_odds_1[[#This Row],[Total_Close]],Hist_odds_1[[#This Row],[Spread_Close]])</f>
        <v>15</v>
      </c>
    </row>
    <row r="244" spans="1:17">
      <c r="A244">
        <v>243</v>
      </c>
      <c r="B244">
        <v>1111</v>
      </c>
      <c r="C244">
        <v>306553</v>
      </c>
      <c r="D244" t="s">
        <v>5552</v>
      </c>
      <c r="E244" t="s">
        <v>594</v>
      </c>
      <c r="F244">
        <v>54</v>
      </c>
      <c r="G244">
        <v>137.5</v>
      </c>
      <c r="H244">
        <v>135</v>
      </c>
      <c r="I244">
        <v>1800</v>
      </c>
      <c r="J244">
        <v>306554</v>
      </c>
      <c r="K244" t="s">
        <v>428</v>
      </c>
      <c r="L244">
        <v>72</v>
      </c>
      <c r="M244">
        <v>24</v>
      </c>
      <c r="N244">
        <v>26</v>
      </c>
      <c r="O244">
        <v>-6000</v>
      </c>
      <c r="P244" s="17">
        <f>DATE(IF(Hist_odds_1[[#This Row],[Index]]&lt;=1908,"2022","2023"),LEFT(Hist_odds_1[[#This Row],[Date]],2),RIGHT(Hist_odds_1[[#This Row],[Date]],2))</f>
        <v>44876</v>
      </c>
      <c r="Q244">
        <f>IF(Hist_odds_1[[#This Row],[Away ML]]&lt;Hist_odds_1[[#This Row],[Home ML]],-Hist_odds_1[[#This Row],[Total_Close]],Hist_odds_1[[#This Row],[Spread_Close]])</f>
        <v>26</v>
      </c>
    </row>
    <row r="245" spans="1:17">
      <c r="A245">
        <v>244</v>
      </c>
      <c r="B245">
        <v>1112</v>
      </c>
      <c r="C245">
        <v>733</v>
      </c>
      <c r="D245" t="s">
        <v>5552</v>
      </c>
      <c r="E245" t="s">
        <v>624</v>
      </c>
      <c r="F245">
        <v>58</v>
      </c>
      <c r="G245">
        <v>149.5</v>
      </c>
      <c r="H245">
        <v>144.5</v>
      </c>
      <c r="I245">
        <v>1100</v>
      </c>
      <c r="J245">
        <v>734</v>
      </c>
      <c r="K245" t="s">
        <v>267</v>
      </c>
      <c r="L245">
        <v>92</v>
      </c>
      <c r="M245">
        <v>21.5</v>
      </c>
      <c r="N245">
        <v>17</v>
      </c>
      <c r="O245">
        <v>-2500</v>
      </c>
      <c r="P245" s="17">
        <f>DATE(IF(Hist_odds_1[[#This Row],[Index]]&lt;=1908,"2022","2023"),LEFT(Hist_odds_1[[#This Row],[Date]],2),RIGHT(Hist_odds_1[[#This Row],[Date]],2))</f>
        <v>44877</v>
      </c>
      <c r="Q245">
        <f>IF(Hist_odds_1[[#This Row],[Away ML]]&lt;Hist_odds_1[[#This Row],[Home ML]],-Hist_odds_1[[#This Row],[Total_Close]],Hist_odds_1[[#This Row],[Spread_Close]])</f>
        <v>17</v>
      </c>
    </row>
    <row r="246" spans="1:17">
      <c r="A246">
        <v>245</v>
      </c>
      <c r="B246">
        <v>1112</v>
      </c>
      <c r="C246">
        <v>735</v>
      </c>
      <c r="D246" t="s">
        <v>5552</v>
      </c>
      <c r="E246" t="s">
        <v>499</v>
      </c>
      <c r="F246">
        <v>44</v>
      </c>
      <c r="G246">
        <v>132.5</v>
      </c>
      <c r="H246">
        <v>129</v>
      </c>
      <c r="I246">
        <v>1200</v>
      </c>
      <c r="J246">
        <v>736</v>
      </c>
      <c r="K246" t="s">
        <v>522</v>
      </c>
      <c r="L246">
        <v>80</v>
      </c>
      <c r="M246">
        <v>17.5</v>
      </c>
      <c r="N246">
        <v>17</v>
      </c>
      <c r="O246">
        <v>-3000</v>
      </c>
      <c r="P246" s="17">
        <f>DATE(IF(Hist_odds_1[[#This Row],[Index]]&lt;=1908,"2022","2023"),LEFT(Hist_odds_1[[#This Row],[Date]],2),RIGHT(Hist_odds_1[[#This Row],[Date]],2))</f>
        <v>44877</v>
      </c>
      <c r="Q246">
        <f>IF(Hist_odds_1[[#This Row],[Away ML]]&lt;Hist_odds_1[[#This Row],[Home ML]],-Hist_odds_1[[#This Row],[Total_Close]],Hist_odds_1[[#This Row],[Spread_Close]])</f>
        <v>17</v>
      </c>
    </row>
    <row r="247" spans="1:17">
      <c r="A247">
        <v>246</v>
      </c>
      <c r="B247">
        <v>1112</v>
      </c>
      <c r="C247">
        <v>737</v>
      </c>
      <c r="D247" t="s">
        <v>5552</v>
      </c>
      <c r="E247" t="s">
        <v>519</v>
      </c>
      <c r="F247">
        <v>73</v>
      </c>
      <c r="G247">
        <v>146.5</v>
      </c>
      <c r="H247">
        <v>144.5</v>
      </c>
      <c r="I247">
        <v>200</v>
      </c>
      <c r="J247">
        <v>738</v>
      </c>
      <c r="K247" t="s">
        <v>339</v>
      </c>
      <c r="L247">
        <v>72</v>
      </c>
      <c r="M247">
        <v>8.5</v>
      </c>
      <c r="N247">
        <v>5.5</v>
      </c>
      <c r="O247">
        <v>-240</v>
      </c>
      <c r="P247" s="17">
        <f>DATE(IF(Hist_odds_1[[#This Row],[Index]]&lt;=1908,"2022","2023"),LEFT(Hist_odds_1[[#This Row],[Date]],2),RIGHT(Hist_odds_1[[#This Row],[Date]],2))</f>
        <v>44877</v>
      </c>
      <c r="Q247">
        <f>IF(Hist_odds_1[[#This Row],[Away ML]]&lt;Hist_odds_1[[#This Row],[Home ML]],-Hist_odds_1[[#This Row],[Total_Close]],Hist_odds_1[[#This Row],[Spread_Close]])</f>
        <v>5.5</v>
      </c>
    </row>
    <row r="248" spans="1:17">
      <c r="A248">
        <v>247</v>
      </c>
      <c r="B248">
        <v>1112</v>
      </c>
      <c r="C248">
        <v>739</v>
      </c>
      <c r="D248" t="s">
        <v>5552</v>
      </c>
      <c r="E248" t="s">
        <v>653</v>
      </c>
      <c r="F248">
        <v>71</v>
      </c>
      <c r="G248">
        <v>149.5</v>
      </c>
      <c r="H248">
        <v>149.5</v>
      </c>
      <c r="I248">
        <v>320</v>
      </c>
      <c r="J248">
        <v>740</v>
      </c>
      <c r="K248" t="s">
        <v>461</v>
      </c>
      <c r="L248">
        <v>83</v>
      </c>
      <c r="M248">
        <v>9.5</v>
      </c>
      <c r="N248">
        <v>7.5</v>
      </c>
      <c r="O248">
        <v>-380</v>
      </c>
      <c r="P248" s="17">
        <f>DATE(IF(Hist_odds_1[[#This Row],[Index]]&lt;=1908,"2022","2023"),LEFT(Hist_odds_1[[#This Row],[Date]],2),RIGHT(Hist_odds_1[[#This Row],[Date]],2))</f>
        <v>44877</v>
      </c>
      <c r="Q248">
        <f>IF(Hist_odds_1[[#This Row],[Away ML]]&lt;Hist_odds_1[[#This Row],[Home ML]],-Hist_odds_1[[#This Row],[Total_Close]],Hist_odds_1[[#This Row],[Spread_Close]])</f>
        <v>7.5</v>
      </c>
    </row>
    <row r="249" spans="1:17">
      <c r="A249">
        <v>248</v>
      </c>
      <c r="B249">
        <v>1112</v>
      </c>
      <c r="C249">
        <v>741</v>
      </c>
      <c r="D249" t="s">
        <v>5552</v>
      </c>
      <c r="E249" t="s">
        <v>592</v>
      </c>
      <c r="F249">
        <v>70</v>
      </c>
      <c r="G249">
        <v>138.5</v>
      </c>
      <c r="H249">
        <v>136.5</v>
      </c>
      <c r="I249">
        <v>400</v>
      </c>
      <c r="J249">
        <v>742</v>
      </c>
      <c r="K249" t="s">
        <v>280</v>
      </c>
      <c r="L249">
        <v>81</v>
      </c>
      <c r="M249">
        <v>6.5</v>
      </c>
      <c r="N249">
        <v>9.5</v>
      </c>
      <c r="O249">
        <v>-500</v>
      </c>
      <c r="P249" s="17">
        <f>DATE(IF(Hist_odds_1[[#This Row],[Index]]&lt;=1908,"2022","2023"),LEFT(Hist_odds_1[[#This Row],[Date]],2),RIGHT(Hist_odds_1[[#This Row],[Date]],2))</f>
        <v>44877</v>
      </c>
      <c r="Q249">
        <f>IF(Hist_odds_1[[#This Row],[Away ML]]&lt;Hist_odds_1[[#This Row],[Home ML]],-Hist_odds_1[[#This Row],[Total_Close]],Hist_odds_1[[#This Row],[Spread_Close]])</f>
        <v>9.5</v>
      </c>
    </row>
    <row r="250" spans="1:17">
      <c r="A250">
        <v>249</v>
      </c>
      <c r="B250">
        <v>1112</v>
      </c>
      <c r="C250">
        <v>743</v>
      </c>
      <c r="D250" t="s">
        <v>5552</v>
      </c>
      <c r="E250" t="s">
        <v>598</v>
      </c>
      <c r="F250">
        <v>76</v>
      </c>
      <c r="G250">
        <v>145.5</v>
      </c>
      <c r="H250">
        <v>145</v>
      </c>
      <c r="I250">
        <v>375</v>
      </c>
      <c r="J250">
        <v>744</v>
      </c>
      <c r="K250" t="s">
        <v>545</v>
      </c>
      <c r="L250">
        <v>81</v>
      </c>
      <c r="M250">
        <v>9.5</v>
      </c>
      <c r="N250">
        <v>9.5</v>
      </c>
      <c r="O250">
        <v>-450</v>
      </c>
      <c r="P250" s="17">
        <f>DATE(IF(Hist_odds_1[[#This Row],[Index]]&lt;=1908,"2022","2023"),LEFT(Hist_odds_1[[#This Row],[Date]],2),RIGHT(Hist_odds_1[[#This Row],[Date]],2))</f>
        <v>44877</v>
      </c>
      <c r="Q250">
        <f>IF(Hist_odds_1[[#This Row],[Away ML]]&lt;Hist_odds_1[[#This Row],[Home ML]],-Hist_odds_1[[#This Row],[Total_Close]],Hist_odds_1[[#This Row],[Spread_Close]])</f>
        <v>9.5</v>
      </c>
    </row>
    <row r="251" spans="1:17">
      <c r="A251">
        <v>250</v>
      </c>
      <c r="B251">
        <v>1112</v>
      </c>
      <c r="C251">
        <v>745</v>
      </c>
      <c r="D251" t="s">
        <v>5552</v>
      </c>
      <c r="E251" t="s">
        <v>521</v>
      </c>
      <c r="F251">
        <v>97</v>
      </c>
      <c r="G251">
        <v>2.5</v>
      </c>
      <c r="H251">
        <v>3.5</v>
      </c>
      <c r="I251">
        <v>-160</v>
      </c>
      <c r="J251">
        <v>746</v>
      </c>
      <c r="K251" t="s">
        <v>277</v>
      </c>
      <c r="L251">
        <v>62</v>
      </c>
      <c r="M251">
        <v>158.5</v>
      </c>
      <c r="N251">
        <v>166</v>
      </c>
      <c r="O251">
        <v>140</v>
      </c>
      <c r="P251" s="17">
        <f>DATE(IF(Hist_odds_1[[#This Row],[Index]]&lt;=1908,"2022","2023"),LEFT(Hist_odds_1[[#This Row],[Date]],2),RIGHT(Hist_odds_1[[#This Row],[Date]],2))</f>
        <v>44877</v>
      </c>
      <c r="Q251">
        <f>IF(Hist_odds_1[[#This Row],[Away ML]]&lt;Hist_odds_1[[#This Row],[Home ML]],-Hist_odds_1[[#This Row],[Total_Close]],Hist_odds_1[[#This Row],[Spread_Close]])</f>
        <v>-3.5</v>
      </c>
    </row>
    <row r="252" spans="1:17">
      <c r="A252">
        <v>251</v>
      </c>
      <c r="B252">
        <v>1112</v>
      </c>
      <c r="C252">
        <v>747</v>
      </c>
      <c r="D252" t="s">
        <v>5552</v>
      </c>
      <c r="E252" t="s">
        <v>588</v>
      </c>
      <c r="F252">
        <v>69</v>
      </c>
      <c r="G252">
        <v>138.5</v>
      </c>
      <c r="H252">
        <v>136</v>
      </c>
      <c r="I252">
        <v>450</v>
      </c>
      <c r="J252">
        <v>748</v>
      </c>
      <c r="K252" t="s">
        <v>546</v>
      </c>
      <c r="L252">
        <v>73</v>
      </c>
      <c r="M252">
        <v>10.5</v>
      </c>
      <c r="N252">
        <v>10.5</v>
      </c>
      <c r="O252">
        <v>-600</v>
      </c>
      <c r="P252" s="17">
        <f>DATE(IF(Hist_odds_1[[#This Row],[Index]]&lt;=1908,"2022","2023"),LEFT(Hist_odds_1[[#This Row],[Date]],2),RIGHT(Hist_odds_1[[#This Row],[Date]],2))</f>
        <v>44877</v>
      </c>
      <c r="Q252">
        <f>IF(Hist_odds_1[[#This Row],[Away ML]]&lt;Hist_odds_1[[#This Row],[Home ML]],-Hist_odds_1[[#This Row],[Total_Close]],Hist_odds_1[[#This Row],[Spread_Close]])</f>
        <v>10.5</v>
      </c>
    </row>
    <row r="253" spans="1:17">
      <c r="A253">
        <v>252</v>
      </c>
      <c r="B253">
        <v>1112</v>
      </c>
      <c r="C253">
        <v>749</v>
      </c>
      <c r="D253" t="s">
        <v>5552</v>
      </c>
      <c r="E253" t="s">
        <v>647</v>
      </c>
      <c r="F253">
        <v>70</v>
      </c>
      <c r="G253">
        <v>130.5</v>
      </c>
      <c r="H253">
        <v>131.5</v>
      </c>
      <c r="I253">
        <v>250</v>
      </c>
      <c r="J253">
        <v>750</v>
      </c>
      <c r="K253" t="s">
        <v>457</v>
      </c>
      <c r="L253">
        <v>66</v>
      </c>
      <c r="M253">
        <v>6</v>
      </c>
      <c r="N253">
        <v>7.5</v>
      </c>
      <c r="O253">
        <v>-300</v>
      </c>
      <c r="P253" s="17">
        <f>DATE(IF(Hist_odds_1[[#This Row],[Index]]&lt;=1908,"2022","2023"),LEFT(Hist_odds_1[[#This Row],[Date]],2),RIGHT(Hist_odds_1[[#This Row],[Date]],2))</f>
        <v>44877</v>
      </c>
      <c r="Q253">
        <f>IF(Hist_odds_1[[#This Row],[Away ML]]&lt;Hist_odds_1[[#This Row],[Home ML]],-Hist_odds_1[[#This Row],[Total_Close]],Hist_odds_1[[#This Row],[Spread_Close]])</f>
        <v>7.5</v>
      </c>
    </row>
    <row r="254" spans="1:17">
      <c r="A254">
        <v>253</v>
      </c>
      <c r="B254">
        <v>1112</v>
      </c>
      <c r="C254">
        <v>751</v>
      </c>
      <c r="D254" t="s">
        <v>5552</v>
      </c>
      <c r="E254" t="s">
        <v>477</v>
      </c>
      <c r="F254">
        <v>46</v>
      </c>
      <c r="G254">
        <v>140.5</v>
      </c>
      <c r="H254">
        <v>138</v>
      </c>
      <c r="I254">
        <v>105</v>
      </c>
      <c r="J254">
        <v>752</v>
      </c>
      <c r="K254" t="s">
        <v>408</v>
      </c>
      <c r="L254">
        <v>59</v>
      </c>
      <c r="M254">
        <v>1.5</v>
      </c>
      <c r="N254">
        <v>1.5</v>
      </c>
      <c r="O254">
        <v>-125</v>
      </c>
      <c r="P254" s="17">
        <f>DATE(IF(Hist_odds_1[[#This Row],[Index]]&lt;=1908,"2022","2023"),LEFT(Hist_odds_1[[#This Row],[Date]],2),RIGHT(Hist_odds_1[[#This Row],[Date]],2))</f>
        <v>44877</v>
      </c>
      <c r="Q254">
        <f>IF(Hist_odds_1[[#This Row],[Away ML]]&lt;Hist_odds_1[[#This Row],[Home ML]],-Hist_odds_1[[#This Row],[Total_Close]],Hist_odds_1[[#This Row],[Spread_Close]])</f>
        <v>1.5</v>
      </c>
    </row>
    <row r="255" spans="1:17">
      <c r="A255">
        <v>254</v>
      </c>
      <c r="B255">
        <v>1112</v>
      </c>
      <c r="C255">
        <v>753</v>
      </c>
      <c r="D255" t="s">
        <v>5552</v>
      </c>
      <c r="E255" t="s">
        <v>492</v>
      </c>
      <c r="F255">
        <v>80</v>
      </c>
      <c r="G255">
        <v>9.5</v>
      </c>
      <c r="H255">
        <v>7</v>
      </c>
      <c r="I255">
        <v>-300</v>
      </c>
      <c r="J255">
        <v>754</v>
      </c>
      <c r="K255" t="s">
        <v>247</v>
      </c>
      <c r="L255">
        <v>84</v>
      </c>
      <c r="M255">
        <v>141.5</v>
      </c>
      <c r="N255">
        <v>142</v>
      </c>
      <c r="O255">
        <v>250</v>
      </c>
      <c r="P255" s="17">
        <f>DATE(IF(Hist_odds_1[[#This Row],[Index]]&lt;=1908,"2022","2023"),LEFT(Hist_odds_1[[#This Row],[Date]],2),RIGHT(Hist_odds_1[[#This Row],[Date]],2))</f>
        <v>44877</v>
      </c>
      <c r="Q255">
        <f>IF(Hist_odds_1[[#This Row],[Away ML]]&lt;Hist_odds_1[[#This Row],[Home ML]],-Hist_odds_1[[#This Row],[Total_Close]],Hist_odds_1[[#This Row],[Spread_Close]])</f>
        <v>-7</v>
      </c>
    </row>
    <row r="256" spans="1:17">
      <c r="A256">
        <v>255</v>
      </c>
      <c r="B256">
        <v>1112</v>
      </c>
      <c r="C256">
        <v>757</v>
      </c>
      <c r="D256" t="s">
        <v>5552</v>
      </c>
      <c r="E256" t="s">
        <v>59</v>
      </c>
      <c r="F256">
        <v>65</v>
      </c>
      <c r="G256">
        <v>142.5</v>
      </c>
      <c r="H256">
        <v>145</v>
      </c>
      <c r="I256">
        <v>1900</v>
      </c>
      <c r="J256">
        <v>758</v>
      </c>
      <c r="K256" t="s">
        <v>474</v>
      </c>
      <c r="L256">
        <v>83</v>
      </c>
      <c r="M256">
        <v>24.5</v>
      </c>
      <c r="N256">
        <v>24</v>
      </c>
      <c r="O256">
        <v>-9000</v>
      </c>
      <c r="P256" s="17">
        <f>DATE(IF(Hist_odds_1[[#This Row],[Index]]&lt;=1908,"2022","2023"),LEFT(Hist_odds_1[[#This Row],[Date]],2),RIGHT(Hist_odds_1[[#This Row],[Date]],2))</f>
        <v>44877</v>
      </c>
      <c r="Q256">
        <f>IF(Hist_odds_1[[#This Row],[Away ML]]&lt;Hist_odds_1[[#This Row],[Home ML]],-Hist_odds_1[[#This Row],[Total_Close]],Hist_odds_1[[#This Row],[Spread_Close]])</f>
        <v>24</v>
      </c>
    </row>
    <row r="257" spans="1:17">
      <c r="A257">
        <v>256</v>
      </c>
      <c r="B257">
        <v>1112</v>
      </c>
      <c r="C257">
        <v>759</v>
      </c>
      <c r="D257" t="s">
        <v>5552</v>
      </c>
      <c r="E257" t="s">
        <v>584</v>
      </c>
      <c r="F257">
        <v>59</v>
      </c>
      <c r="G257">
        <v>4.5</v>
      </c>
      <c r="H257">
        <v>1.5</v>
      </c>
      <c r="I257">
        <v>-125</v>
      </c>
      <c r="J257">
        <v>760</v>
      </c>
      <c r="K257" t="s">
        <v>547</v>
      </c>
      <c r="L257">
        <v>57</v>
      </c>
      <c r="M257">
        <v>138.5</v>
      </c>
      <c r="N257">
        <v>136.5</v>
      </c>
      <c r="O257">
        <v>105</v>
      </c>
      <c r="P257" s="17">
        <f>DATE(IF(Hist_odds_1[[#This Row],[Index]]&lt;=1908,"2022","2023"),LEFT(Hist_odds_1[[#This Row],[Date]],2),RIGHT(Hist_odds_1[[#This Row],[Date]],2))</f>
        <v>44877</v>
      </c>
      <c r="Q257">
        <f>IF(Hist_odds_1[[#This Row],[Away ML]]&lt;Hist_odds_1[[#This Row],[Home ML]],-Hist_odds_1[[#This Row],[Total_Close]],Hist_odds_1[[#This Row],[Spread_Close]])</f>
        <v>-1.5</v>
      </c>
    </row>
    <row r="258" spans="1:17">
      <c r="A258">
        <v>257</v>
      </c>
      <c r="B258">
        <v>1112</v>
      </c>
      <c r="C258">
        <v>761</v>
      </c>
      <c r="D258" t="s">
        <v>5552</v>
      </c>
      <c r="E258" t="s">
        <v>613</v>
      </c>
      <c r="F258">
        <v>52</v>
      </c>
      <c r="G258">
        <v>141</v>
      </c>
      <c r="H258">
        <v>140.5</v>
      </c>
      <c r="I258">
        <v>1200</v>
      </c>
      <c r="J258">
        <v>762</v>
      </c>
      <c r="K258" t="s">
        <v>43</v>
      </c>
      <c r="L258">
        <v>61</v>
      </c>
      <c r="M258">
        <v>20.5</v>
      </c>
      <c r="N258">
        <v>18.5</v>
      </c>
      <c r="O258">
        <v>-3000</v>
      </c>
      <c r="P258" s="17">
        <f>DATE(IF(Hist_odds_1[[#This Row],[Index]]&lt;=1908,"2022","2023"),LEFT(Hist_odds_1[[#This Row],[Date]],2),RIGHT(Hist_odds_1[[#This Row],[Date]],2))</f>
        <v>44877</v>
      </c>
      <c r="Q258">
        <f>IF(Hist_odds_1[[#This Row],[Away ML]]&lt;Hist_odds_1[[#This Row],[Home ML]],-Hist_odds_1[[#This Row],[Total_Close]],Hist_odds_1[[#This Row],[Spread_Close]])</f>
        <v>18.5</v>
      </c>
    </row>
    <row r="259" spans="1:17">
      <c r="A259">
        <v>258</v>
      </c>
      <c r="B259">
        <v>1112</v>
      </c>
      <c r="C259">
        <v>763</v>
      </c>
      <c r="D259" t="s">
        <v>5552</v>
      </c>
      <c r="E259" t="s">
        <v>362</v>
      </c>
      <c r="F259">
        <v>65</v>
      </c>
      <c r="G259">
        <v>131</v>
      </c>
      <c r="H259">
        <v>130.5</v>
      </c>
      <c r="I259">
        <v>750</v>
      </c>
      <c r="J259">
        <v>764</v>
      </c>
      <c r="K259" t="s">
        <v>337</v>
      </c>
      <c r="L259">
        <v>89</v>
      </c>
      <c r="M259">
        <v>15</v>
      </c>
      <c r="N259">
        <v>13.5</v>
      </c>
      <c r="O259">
        <v>-1200</v>
      </c>
      <c r="P259" s="17">
        <f>DATE(IF(Hist_odds_1[[#This Row],[Index]]&lt;=1908,"2022","2023"),LEFT(Hist_odds_1[[#This Row],[Date]],2),RIGHT(Hist_odds_1[[#This Row],[Date]],2))</f>
        <v>44877</v>
      </c>
      <c r="Q259">
        <f>IF(Hist_odds_1[[#This Row],[Away ML]]&lt;Hist_odds_1[[#This Row],[Home ML]],-Hist_odds_1[[#This Row],[Total_Close]],Hist_odds_1[[#This Row],[Spread_Close]])</f>
        <v>13.5</v>
      </c>
    </row>
    <row r="260" spans="1:17">
      <c r="A260">
        <v>259</v>
      </c>
      <c r="B260">
        <v>1112</v>
      </c>
      <c r="C260">
        <v>765</v>
      </c>
      <c r="D260" t="s">
        <v>5552</v>
      </c>
      <c r="E260" t="s">
        <v>636</v>
      </c>
      <c r="F260">
        <v>64</v>
      </c>
      <c r="G260">
        <v>134.5</v>
      </c>
      <c r="H260">
        <v>135.5</v>
      </c>
      <c r="I260">
        <v>100</v>
      </c>
      <c r="J260">
        <v>766</v>
      </c>
      <c r="K260" t="s">
        <v>197</v>
      </c>
      <c r="L260">
        <v>67</v>
      </c>
      <c r="M260">
        <v>2.5</v>
      </c>
      <c r="N260">
        <v>1</v>
      </c>
      <c r="O260">
        <v>-120</v>
      </c>
      <c r="P260" s="17">
        <f>DATE(IF(Hist_odds_1[[#This Row],[Index]]&lt;=1908,"2022","2023"),LEFT(Hist_odds_1[[#This Row],[Date]],2),RIGHT(Hist_odds_1[[#This Row],[Date]],2))</f>
        <v>44877</v>
      </c>
      <c r="Q260">
        <f>IF(Hist_odds_1[[#This Row],[Away ML]]&lt;Hist_odds_1[[#This Row],[Home ML]],-Hist_odds_1[[#This Row],[Total_Close]],Hist_odds_1[[#This Row],[Spread_Close]])</f>
        <v>1</v>
      </c>
    </row>
    <row r="261" spans="1:17">
      <c r="A261">
        <v>260</v>
      </c>
      <c r="B261">
        <v>1112</v>
      </c>
      <c r="C261">
        <v>767</v>
      </c>
      <c r="D261" t="s">
        <v>5552</v>
      </c>
      <c r="E261" t="s">
        <v>654</v>
      </c>
      <c r="F261">
        <v>63</v>
      </c>
      <c r="G261">
        <v>143.5</v>
      </c>
      <c r="H261">
        <v>136.5</v>
      </c>
      <c r="I261">
        <v>220</v>
      </c>
      <c r="J261">
        <v>768</v>
      </c>
      <c r="K261" t="s">
        <v>548</v>
      </c>
      <c r="L261">
        <v>69</v>
      </c>
      <c r="M261">
        <v>6</v>
      </c>
      <c r="N261">
        <v>6</v>
      </c>
      <c r="O261">
        <v>-260</v>
      </c>
      <c r="P261" s="17">
        <f>DATE(IF(Hist_odds_1[[#This Row],[Index]]&lt;=1908,"2022","2023"),LEFT(Hist_odds_1[[#This Row],[Date]],2),RIGHT(Hist_odds_1[[#This Row],[Date]],2))</f>
        <v>44877</v>
      </c>
      <c r="Q261">
        <f>IF(Hist_odds_1[[#This Row],[Away ML]]&lt;Hist_odds_1[[#This Row],[Home ML]],-Hist_odds_1[[#This Row],[Total_Close]],Hist_odds_1[[#This Row],[Spread_Close]])</f>
        <v>6</v>
      </c>
    </row>
    <row r="262" spans="1:17">
      <c r="A262">
        <v>261</v>
      </c>
      <c r="B262">
        <v>1112</v>
      </c>
      <c r="C262">
        <v>769</v>
      </c>
      <c r="D262" t="s">
        <v>5552</v>
      </c>
      <c r="E262" t="s">
        <v>589</v>
      </c>
      <c r="F262">
        <v>75</v>
      </c>
      <c r="G262">
        <v>142.5</v>
      </c>
      <c r="H262">
        <v>142.5</v>
      </c>
      <c r="I262">
        <v>200</v>
      </c>
      <c r="J262">
        <v>770</v>
      </c>
      <c r="K262" t="s">
        <v>528</v>
      </c>
      <c r="L262">
        <v>85</v>
      </c>
      <c r="M262">
        <v>2.5</v>
      </c>
      <c r="N262">
        <v>5.5</v>
      </c>
      <c r="O262">
        <v>-240</v>
      </c>
      <c r="P262" s="17">
        <f>DATE(IF(Hist_odds_1[[#This Row],[Index]]&lt;=1908,"2022","2023"),LEFT(Hist_odds_1[[#This Row],[Date]],2),RIGHT(Hist_odds_1[[#This Row],[Date]],2))</f>
        <v>44877</v>
      </c>
      <c r="Q262">
        <f>IF(Hist_odds_1[[#This Row],[Away ML]]&lt;Hist_odds_1[[#This Row],[Home ML]],-Hist_odds_1[[#This Row],[Total_Close]],Hist_odds_1[[#This Row],[Spread_Close]])</f>
        <v>5.5</v>
      </c>
    </row>
    <row r="263" spans="1:17">
      <c r="A263">
        <v>262</v>
      </c>
      <c r="B263">
        <v>1112</v>
      </c>
      <c r="C263">
        <v>771</v>
      </c>
      <c r="D263" t="s">
        <v>5552</v>
      </c>
      <c r="E263" t="s">
        <v>650</v>
      </c>
      <c r="F263">
        <v>65</v>
      </c>
      <c r="G263">
        <v>140</v>
      </c>
      <c r="H263">
        <v>133.5</v>
      </c>
      <c r="I263">
        <v>115</v>
      </c>
      <c r="J263">
        <v>772</v>
      </c>
      <c r="K263" t="s">
        <v>485</v>
      </c>
      <c r="L263">
        <v>55</v>
      </c>
      <c r="M263">
        <v>2</v>
      </c>
      <c r="N263">
        <v>2</v>
      </c>
      <c r="O263">
        <v>-135</v>
      </c>
      <c r="P263" s="17">
        <f>DATE(IF(Hist_odds_1[[#This Row],[Index]]&lt;=1908,"2022","2023"),LEFT(Hist_odds_1[[#This Row],[Date]],2),RIGHT(Hist_odds_1[[#This Row],[Date]],2))</f>
        <v>44877</v>
      </c>
      <c r="Q263">
        <f>IF(Hist_odds_1[[#This Row],[Away ML]]&lt;Hist_odds_1[[#This Row],[Home ML]],-Hist_odds_1[[#This Row],[Total_Close]],Hist_odds_1[[#This Row],[Spread_Close]])</f>
        <v>2</v>
      </c>
    </row>
    <row r="264" spans="1:17">
      <c r="A264">
        <v>263</v>
      </c>
      <c r="B264">
        <v>1112</v>
      </c>
      <c r="C264">
        <v>306561</v>
      </c>
      <c r="D264" t="s">
        <v>5552</v>
      </c>
      <c r="E264" t="s">
        <v>656</v>
      </c>
      <c r="F264">
        <v>61</v>
      </c>
      <c r="G264">
        <v>143.5</v>
      </c>
      <c r="H264">
        <v>146</v>
      </c>
      <c r="I264">
        <v>375</v>
      </c>
      <c r="J264">
        <v>306562</v>
      </c>
      <c r="K264" t="s">
        <v>549</v>
      </c>
      <c r="L264">
        <v>80</v>
      </c>
      <c r="M264">
        <v>9.5</v>
      </c>
      <c r="N264">
        <v>8.5</v>
      </c>
      <c r="O264">
        <v>-450</v>
      </c>
      <c r="P264" s="17">
        <f>DATE(IF(Hist_odds_1[[#This Row],[Index]]&lt;=1908,"2022","2023"),LEFT(Hist_odds_1[[#This Row],[Date]],2),RIGHT(Hist_odds_1[[#This Row],[Date]],2))</f>
        <v>44877</v>
      </c>
      <c r="Q264">
        <f>IF(Hist_odds_1[[#This Row],[Away ML]]&lt;Hist_odds_1[[#This Row],[Home ML]],-Hist_odds_1[[#This Row],[Total_Close]],Hist_odds_1[[#This Row],[Spread_Close]])</f>
        <v>8.5</v>
      </c>
    </row>
    <row r="265" spans="1:17">
      <c r="A265">
        <v>264</v>
      </c>
      <c r="B265">
        <v>1112</v>
      </c>
      <c r="C265">
        <v>306563</v>
      </c>
      <c r="D265" t="s">
        <v>5552</v>
      </c>
      <c r="E265" t="s">
        <v>261</v>
      </c>
      <c r="F265">
        <v>82</v>
      </c>
      <c r="G265">
        <v>148.5</v>
      </c>
      <c r="H265">
        <v>149</v>
      </c>
      <c r="I265">
        <v>550</v>
      </c>
      <c r="J265">
        <v>306564</v>
      </c>
      <c r="K265" t="s">
        <v>309</v>
      </c>
      <c r="L265">
        <v>77</v>
      </c>
      <c r="M265">
        <v>10</v>
      </c>
      <c r="N265">
        <v>11.5</v>
      </c>
      <c r="O265">
        <v>-800</v>
      </c>
      <c r="P265" s="17">
        <f>DATE(IF(Hist_odds_1[[#This Row],[Index]]&lt;=1908,"2022","2023"),LEFT(Hist_odds_1[[#This Row],[Date]],2),RIGHT(Hist_odds_1[[#This Row],[Date]],2))</f>
        <v>44877</v>
      </c>
      <c r="Q265">
        <f>IF(Hist_odds_1[[#This Row],[Away ML]]&lt;Hist_odds_1[[#This Row],[Home ML]],-Hist_odds_1[[#This Row],[Total_Close]],Hist_odds_1[[#This Row],[Spread_Close]])</f>
        <v>11.5</v>
      </c>
    </row>
    <row r="266" spans="1:17">
      <c r="A266">
        <v>265</v>
      </c>
      <c r="B266">
        <v>1112</v>
      </c>
      <c r="C266">
        <v>306565</v>
      </c>
      <c r="D266" t="s">
        <v>5552</v>
      </c>
      <c r="E266" t="s">
        <v>579</v>
      </c>
      <c r="F266">
        <v>65</v>
      </c>
      <c r="G266">
        <v>135.5</v>
      </c>
      <c r="H266">
        <v>136</v>
      </c>
      <c r="I266">
        <v>900</v>
      </c>
      <c r="J266">
        <v>306566</v>
      </c>
      <c r="K266" t="s">
        <v>391</v>
      </c>
      <c r="L266">
        <v>73</v>
      </c>
      <c r="M266">
        <v>15.5</v>
      </c>
      <c r="N266">
        <v>14</v>
      </c>
      <c r="O266">
        <v>-1600</v>
      </c>
      <c r="P266" s="17">
        <f>DATE(IF(Hist_odds_1[[#This Row],[Index]]&lt;=1908,"2022","2023"),LEFT(Hist_odds_1[[#This Row],[Date]],2),RIGHT(Hist_odds_1[[#This Row],[Date]],2))</f>
        <v>44877</v>
      </c>
      <c r="Q266">
        <f>IF(Hist_odds_1[[#This Row],[Away ML]]&lt;Hist_odds_1[[#This Row],[Home ML]],-Hist_odds_1[[#This Row],[Total_Close]],Hist_odds_1[[#This Row],[Spread_Close]])</f>
        <v>14</v>
      </c>
    </row>
    <row r="267" spans="1:17">
      <c r="A267">
        <v>266</v>
      </c>
      <c r="B267">
        <v>1112</v>
      </c>
      <c r="C267">
        <v>306567</v>
      </c>
      <c r="D267" t="s">
        <v>5552</v>
      </c>
      <c r="E267" t="s">
        <v>672</v>
      </c>
      <c r="F267">
        <v>79</v>
      </c>
      <c r="G267">
        <v>137.5</v>
      </c>
      <c r="H267">
        <v>140</v>
      </c>
      <c r="I267">
        <v>650</v>
      </c>
      <c r="J267">
        <v>306568</v>
      </c>
      <c r="K267" t="s">
        <v>177</v>
      </c>
      <c r="L267">
        <v>85</v>
      </c>
      <c r="M267">
        <v>12</v>
      </c>
      <c r="N267">
        <v>12.5</v>
      </c>
      <c r="O267">
        <v>-1000</v>
      </c>
      <c r="P267" s="17">
        <f>DATE(IF(Hist_odds_1[[#This Row],[Index]]&lt;=1908,"2022","2023"),LEFT(Hist_odds_1[[#This Row],[Date]],2),RIGHT(Hist_odds_1[[#This Row],[Date]],2))</f>
        <v>44877</v>
      </c>
      <c r="Q267">
        <f>IF(Hist_odds_1[[#This Row],[Away ML]]&lt;Hist_odds_1[[#This Row],[Home ML]],-Hist_odds_1[[#This Row],[Total_Close]],Hist_odds_1[[#This Row],[Spread_Close]])</f>
        <v>12.5</v>
      </c>
    </row>
    <row r="268" spans="1:17">
      <c r="A268">
        <v>267</v>
      </c>
      <c r="B268">
        <v>1112</v>
      </c>
      <c r="C268">
        <v>306569</v>
      </c>
      <c r="D268" t="s">
        <v>5552</v>
      </c>
      <c r="E268" t="s">
        <v>238</v>
      </c>
      <c r="F268">
        <v>69</v>
      </c>
      <c r="G268">
        <v>136.5</v>
      </c>
      <c r="H268">
        <v>131</v>
      </c>
      <c r="I268">
        <v>260</v>
      </c>
      <c r="J268">
        <v>306570</v>
      </c>
      <c r="K268" t="s">
        <v>550</v>
      </c>
      <c r="L268">
        <v>77</v>
      </c>
      <c r="M268">
        <v>7</v>
      </c>
      <c r="N268">
        <v>7</v>
      </c>
      <c r="O268">
        <v>-310</v>
      </c>
      <c r="P268" s="17">
        <f>DATE(IF(Hist_odds_1[[#This Row],[Index]]&lt;=1908,"2022","2023"),LEFT(Hist_odds_1[[#This Row],[Date]],2),RIGHT(Hist_odds_1[[#This Row],[Date]],2))</f>
        <v>44877</v>
      </c>
      <c r="Q268">
        <f>IF(Hist_odds_1[[#This Row],[Away ML]]&lt;Hist_odds_1[[#This Row],[Home ML]],-Hist_odds_1[[#This Row],[Total_Close]],Hist_odds_1[[#This Row],[Spread_Close]])</f>
        <v>7</v>
      </c>
    </row>
    <row r="269" spans="1:17">
      <c r="A269">
        <v>268</v>
      </c>
      <c r="B269">
        <v>1112</v>
      </c>
      <c r="C269">
        <v>306571</v>
      </c>
      <c r="D269" t="s">
        <v>5552</v>
      </c>
      <c r="E269" t="s">
        <v>571</v>
      </c>
      <c r="F269">
        <v>68</v>
      </c>
      <c r="G269">
        <v>142.5</v>
      </c>
      <c r="H269">
        <v>3</v>
      </c>
      <c r="I269">
        <v>-150</v>
      </c>
      <c r="J269">
        <v>306572</v>
      </c>
      <c r="K269" t="s">
        <v>330</v>
      </c>
      <c r="L269">
        <v>76</v>
      </c>
      <c r="M269" t="s">
        <v>465</v>
      </c>
      <c r="N269">
        <v>142.5</v>
      </c>
      <c r="O269">
        <v>130</v>
      </c>
      <c r="P269" s="17">
        <f>DATE(IF(Hist_odds_1[[#This Row],[Index]]&lt;=1908,"2022","2023"),LEFT(Hist_odds_1[[#This Row],[Date]],2),RIGHT(Hist_odds_1[[#This Row],[Date]],2))</f>
        <v>44877</v>
      </c>
      <c r="Q269">
        <f>IF(Hist_odds_1[[#This Row],[Away ML]]&lt;Hist_odds_1[[#This Row],[Home ML]],-Hist_odds_1[[#This Row],[Total_Close]],Hist_odds_1[[#This Row],[Spread_Close]])</f>
        <v>-3</v>
      </c>
    </row>
    <row r="270" spans="1:17">
      <c r="A270">
        <v>269</v>
      </c>
      <c r="B270">
        <v>1112</v>
      </c>
      <c r="C270">
        <v>306573</v>
      </c>
      <c r="D270" t="s">
        <v>5552</v>
      </c>
      <c r="E270" t="s">
        <v>243</v>
      </c>
      <c r="F270">
        <v>50</v>
      </c>
      <c r="G270">
        <v>137.5</v>
      </c>
      <c r="H270">
        <v>137</v>
      </c>
      <c r="I270">
        <v>105</v>
      </c>
      <c r="J270">
        <v>306574</v>
      </c>
      <c r="K270" t="s">
        <v>314</v>
      </c>
      <c r="L270">
        <v>68</v>
      </c>
      <c r="M270" t="s">
        <v>465</v>
      </c>
      <c r="N270">
        <v>1.5</v>
      </c>
      <c r="O270">
        <v>-125</v>
      </c>
      <c r="P270" s="17">
        <f>DATE(IF(Hist_odds_1[[#This Row],[Index]]&lt;=1908,"2022","2023"),LEFT(Hist_odds_1[[#This Row],[Date]],2),RIGHT(Hist_odds_1[[#This Row],[Date]],2))</f>
        <v>44877</v>
      </c>
      <c r="Q270">
        <f>IF(Hist_odds_1[[#This Row],[Away ML]]&lt;Hist_odds_1[[#This Row],[Home ML]],-Hist_odds_1[[#This Row],[Total_Close]],Hist_odds_1[[#This Row],[Spread_Close]])</f>
        <v>1.5</v>
      </c>
    </row>
    <row r="271" spans="1:17">
      <c r="A271">
        <v>270</v>
      </c>
      <c r="B271">
        <v>1112</v>
      </c>
      <c r="C271">
        <v>306575</v>
      </c>
      <c r="D271" t="s">
        <v>5552</v>
      </c>
      <c r="E271" t="s">
        <v>297</v>
      </c>
      <c r="F271">
        <v>57</v>
      </c>
      <c r="G271">
        <v>132.5</v>
      </c>
      <c r="H271">
        <v>128.5</v>
      </c>
      <c r="I271">
        <v>200</v>
      </c>
      <c r="J271">
        <v>306576</v>
      </c>
      <c r="K271" t="s">
        <v>516</v>
      </c>
      <c r="L271">
        <v>77</v>
      </c>
      <c r="M271">
        <v>4</v>
      </c>
      <c r="N271">
        <v>4.5</v>
      </c>
      <c r="O271">
        <v>-240</v>
      </c>
      <c r="P271" s="17">
        <f>DATE(IF(Hist_odds_1[[#This Row],[Index]]&lt;=1908,"2022","2023"),LEFT(Hist_odds_1[[#This Row],[Date]],2),RIGHT(Hist_odds_1[[#This Row],[Date]],2))</f>
        <v>44877</v>
      </c>
      <c r="Q271">
        <f>IF(Hist_odds_1[[#This Row],[Away ML]]&lt;Hist_odds_1[[#This Row],[Home ML]],-Hist_odds_1[[#This Row],[Total_Close]],Hist_odds_1[[#This Row],[Spread_Close]])</f>
        <v>4.5</v>
      </c>
    </row>
    <row r="272" spans="1:17">
      <c r="A272">
        <v>271</v>
      </c>
      <c r="B272">
        <v>1112</v>
      </c>
      <c r="C272">
        <v>306577</v>
      </c>
      <c r="D272" t="s">
        <v>5552</v>
      </c>
      <c r="E272" t="s">
        <v>258</v>
      </c>
      <c r="F272">
        <v>80</v>
      </c>
      <c r="G272">
        <v>1</v>
      </c>
      <c r="H272">
        <v>2.5</v>
      </c>
      <c r="I272">
        <v>-145</v>
      </c>
      <c r="J272">
        <v>306578</v>
      </c>
      <c r="K272" t="s">
        <v>551</v>
      </c>
      <c r="L272">
        <v>91</v>
      </c>
      <c r="M272">
        <v>138</v>
      </c>
      <c r="N272">
        <v>138</v>
      </c>
      <c r="O272">
        <v>125</v>
      </c>
      <c r="P272" s="17">
        <f>DATE(IF(Hist_odds_1[[#This Row],[Index]]&lt;=1908,"2022","2023"),LEFT(Hist_odds_1[[#This Row],[Date]],2),RIGHT(Hist_odds_1[[#This Row],[Date]],2))</f>
        <v>44877</v>
      </c>
      <c r="Q272">
        <f>IF(Hist_odds_1[[#This Row],[Away ML]]&lt;Hist_odds_1[[#This Row],[Home ML]],-Hist_odds_1[[#This Row],[Total_Close]],Hist_odds_1[[#This Row],[Spread_Close]])</f>
        <v>-2.5</v>
      </c>
    </row>
    <row r="273" spans="1:17">
      <c r="A273">
        <v>272</v>
      </c>
      <c r="B273">
        <v>1112</v>
      </c>
      <c r="C273">
        <v>306579</v>
      </c>
      <c r="D273" t="s">
        <v>5552</v>
      </c>
      <c r="E273" t="s">
        <v>666</v>
      </c>
      <c r="F273">
        <v>66</v>
      </c>
      <c r="G273">
        <v>137.5</v>
      </c>
      <c r="H273">
        <v>137</v>
      </c>
      <c r="I273">
        <v>1100</v>
      </c>
      <c r="J273">
        <v>306580</v>
      </c>
      <c r="K273" t="s">
        <v>509</v>
      </c>
      <c r="L273">
        <v>57</v>
      </c>
      <c r="M273">
        <v>19</v>
      </c>
      <c r="N273">
        <v>15.5</v>
      </c>
      <c r="O273">
        <v>-2100</v>
      </c>
      <c r="P273" s="17">
        <f>DATE(IF(Hist_odds_1[[#This Row],[Index]]&lt;=1908,"2022","2023"),LEFT(Hist_odds_1[[#This Row],[Date]],2),RIGHT(Hist_odds_1[[#This Row],[Date]],2))</f>
        <v>44877</v>
      </c>
      <c r="Q273">
        <f>IF(Hist_odds_1[[#This Row],[Away ML]]&lt;Hist_odds_1[[#This Row],[Home ML]],-Hist_odds_1[[#This Row],[Total_Close]],Hist_odds_1[[#This Row],[Spread_Close]])</f>
        <v>15.5</v>
      </c>
    </row>
    <row r="274" spans="1:17">
      <c r="A274">
        <v>273</v>
      </c>
      <c r="B274">
        <v>1112</v>
      </c>
      <c r="C274">
        <v>306581</v>
      </c>
      <c r="D274" t="s">
        <v>5552</v>
      </c>
      <c r="E274" t="s">
        <v>510</v>
      </c>
      <c r="F274">
        <v>63</v>
      </c>
      <c r="G274">
        <v>134</v>
      </c>
      <c r="H274">
        <v>133</v>
      </c>
      <c r="I274">
        <v>1800</v>
      </c>
      <c r="J274">
        <v>306582</v>
      </c>
      <c r="K274" t="s">
        <v>133</v>
      </c>
      <c r="L274">
        <v>88</v>
      </c>
      <c r="M274">
        <v>23.5</v>
      </c>
      <c r="N274">
        <v>25</v>
      </c>
      <c r="O274">
        <v>-8000</v>
      </c>
      <c r="P274" s="17">
        <f>DATE(IF(Hist_odds_1[[#This Row],[Index]]&lt;=1908,"2022","2023"),LEFT(Hist_odds_1[[#This Row],[Date]],2),RIGHT(Hist_odds_1[[#This Row],[Date]],2))</f>
        <v>44877</v>
      </c>
      <c r="Q274">
        <f>IF(Hist_odds_1[[#This Row],[Away ML]]&lt;Hist_odds_1[[#This Row],[Home ML]],-Hist_odds_1[[#This Row],[Total_Close]],Hist_odds_1[[#This Row],[Spread_Close]])</f>
        <v>25</v>
      </c>
    </row>
    <row r="275" spans="1:17">
      <c r="A275">
        <v>274</v>
      </c>
      <c r="B275">
        <v>1112</v>
      </c>
      <c r="C275">
        <v>306583</v>
      </c>
      <c r="D275" t="s">
        <v>5552</v>
      </c>
      <c r="E275" t="s">
        <v>153</v>
      </c>
      <c r="F275">
        <v>68</v>
      </c>
      <c r="G275">
        <v>150</v>
      </c>
      <c r="H275">
        <v>150</v>
      </c>
      <c r="I275">
        <v>1800</v>
      </c>
      <c r="J275">
        <v>306584</v>
      </c>
      <c r="K275" t="s">
        <v>490</v>
      </c>
      <c r="L275">
        <v>83</v>
      </c>
      <c r="M275">
        <v>24.5</v>
      </c>
      <c r="N275">
        <v>24</v>
      </c>
      <c r="O275">
        <v>-8000</v>
      </c>
      <c r="P275" s="17">
        <f>DATE(IF(Hist_odds_1[[#This Row],[Index]]&lt;=1908,"2022","2023"),LEFT(Hist_odds_1[[#This Row],[Date]],2),RIGHT(Hist_odds_1[[#This Row],[Date]],2))</f>
        <v>44877</v>
      </c>
      <c r="Q275">
        <f>IF(Hist_odds_1[[#This Row],[Away ML]]&lt;Hist_odds_1[[#This Row],[Home ML]],-Hist_odds_1[[#This Row],[Total_Close]],Hist_odds_1[[#This Row],[Spread_Close]])</f>
        <v>24</v>
      </c>
    </row>
    <row r="276" spans="1:17">
      <c r="A276">
        <v>275</v>
      </c>
      <c r="B276">
        <v>1112</v>
      </c>
      <c r="C276">
        <v>306585</v>
      </c>
      <c r="D276" t="s">
        <v>5552</v>
      </c>
      <c r="E276" t="s">
        <v>670</v>
      </c>
      <c r="F276">
        <v>54</v>
      </c>
      <c r="G276">
        <v>143</v>
      </c>
      <c r="H276">
        <v>151.5</v>
      </c>
      <c r="I276">
        <v>1300</v>
      </c>
      <c r="J276">
        <v>306586</v>
      </c>
      <c r="K276" t="s">
        <v>455</v>
      </c>
      <c r="L276">
        <v>69</v>
      </c>
      <c r="M276">
        <v>18</v>
      </c>
      <c r="N276">
        <v>19.5</v>
      </c>
      <c r="O276">
        <v>-3500</v>
      </c>
      <c r="P276" s="17">
        <f>DATE(IF(Hist_odds_1[[#This Row],[Index]]&lt;=1908,"2022","2023"),LEFT(Hist_odds_1[[#This Row],[Date]],2),RIGHT(Hist_odds_1[[#This Row],[Date]],2))</f>
        <v>44877</v>
      </c>
      <c r="Q276">
        <f>IF(Hist_odds_1[[#This Row],[Away ML]]&lt;Hist_odds_1[[#This Row],[Home ML]],-Hist_odds_1[[#This Row],[Total_Close]],Hist_odds_1[[#This Row],[Spread_Close]])</f>
        <v>19.5</v>
      </c>
    </row>
    <row r="277" spans="1:17">
      <c r="A277">
        <v>276</v>
      </c>
      <c r="B277">
        <v>1112</v>
      </c>
      <c r="C277">
        <v>306587</v>
      </c>
      <c r="D277" t="s">
        <v>5552</v>
      </c>
      <c r="E277" t="s">
        <v>239</v>
      </c>
      <c r="F277">
        <v>78</v>
      </c>
      <c r="G277">
        <v>134.5</v>
      </c>
      <c r="H277">
        <v>133.5</v>
      </c>
      <c r="I277">
        <v>115</v>
      </c>
      <c r="J277">
        <v>306588</v>
      </c>
      <c r="K277" t="s">
        <v>249</v>
      </c>
      <c r="L277">
        <v>75</v>
      </c>
      <c r="M277">
        <v>1</v>
      </c>
      <c r="N277">
        <v>2.5</v>
      </c>
      <c r="O277">
        <v>-135</v>
      </c>
      <c r="P277" s="17">
        <f>DATE(IF(Hist_odds_1[[#This Row],[Index]]&lt;=1908,"2022","2023"),LEFT(Hist_odds_1[[#This Row],[Date]],2),RIGHT(Hist_odds_1[[#This Row],[Date]],2))</f>
        <v>44877</v>
      </c>
      <c r="Q277">
        <f>IF(Hist_odds_1[[#This Row],[Away ML]]&lt;Hist_odds_1[[#This Row],[Home ML]],-Hist_odds_1[[#This Row],[Total_Close]],Hist_odds_1[[#This Row],[Spread_Close]])</f>
        <v>2.5</v>
      </c>
    </row>
    <row r="278" spans="1:17">
      <c r="A278">
        <v>277</v>
      </c>
      <c r="B278">
        <v>1112</v>
      </c>
      <c r="C278">
        <v>306589</v>
      </c>
      <c r="D278" t="s">
        <v>5552</v>
      </c>
      <c r="E278" t="s">
        <v>303</v>
      </c>
      <c r="F278">
        <v>53</v>
      </c>
      <c r="G278">
        <v>140.5</v>
      </c>
      <c r="H278">
        <v>140.5</v>
      </c>
      <c r="I278">
        <v>400</v>
      </c>
      <c r="J278">
        <v>306590</v>
      </c>
      <c r="K278" t="s">
        <v>552</v>
      </c>
      <c r="L278">
        <v>77</v>
      </c>
      <c r="M278">
        <v>7</v>
      </c>
      <c r="N278">
        <v>10</v>
      </c>
      <c r="O278">
        <v>-500</v>
      </c>
      <c r="P278" s="17">
        <f>DATE(IF(Hist_odds_1[[#This Row],[Index]]&lt;=1908,"2022","2023"),LEFT(Hist_odds_1[[#This Row],[Date]],2),RIGHT(Hist_odds_1[[#This Row],[Date]],2))</f>
        <v>44877</v>
      </c>
      <c r="Q278">
        <f>IF(Hist_odds_1[[#This Row],[Away ML]]&lt;Hist_odds_1[[#This Row],[Home ML]],-Hist_odds_1[[#This Row],[Total_Close]],Hist_odds_1[[#This Row],[Spread_Close]])</f>
        <v>10</v>
      </c>
    </row>
    <row r="279" spans="1:17">
      <c r="A279">
        <v>278</v>
      </c>
      <c r="B279">
        <v>1112</v>
      </c>
      <c r="C279">
        <v>306591</v>
      </c>
      <c r="D279" t="s">
        <v>5552</v>
      </c>
      <c r="E279" t="s">
        <v>612</v>
      </c>
      <c r="F279">
        <v>62</v>
      </c>
      <c r="G279">
        <v>132</v>
      </c>
      <c r="H279">
        <v>131.5</v>
      </c>
      <c r="I279">
        <v>170</v>
      </c>
      <c r="J279">
        <v>306592</v>
      </c>
      <c r="K279" t="s">
        <v>242</v>
      </c>
      <c r="L279">
        <v>75</v>
      </c>
      <c r="M279">
        <v>5</v>
      </c>
      <c r="N279">
        <v>4.5</v>
      </c>
      <c r="O279">
        <v>-190</v>
      </c>
      <c r="P279" s="17">
        <f>DATE(IF(Hist_odds_1[[#This Row],[Index]]&lt;=1908,"2022","2023"),LEFT(Hist_odds_1[[#This Row],[Date]],2),RIGHT(Hist_odds_1[[#This Row],[Date]],2))</f>
        <v>44877</v>
      </c>
      <c r="Q279">
        <f>IF(Hist_odds_1[[#This Row],[Away ML]]&lt;Hist_odds_1[[#This Row],[Home ML]],-Hist_odds_1[[#This Row],[Total_Close]],Hist_odds_1[[#This Row],[Spread_Close]])</f>
        <v>4.5</v>
      </c>
    </row>
    <row r="280" spans="1:17">
      <c r="A280">
        <v>279</v>
      </c>
      <c r="B280">
        <v>1112</v>
      </c>
      <c r="C280">
        <v>306593</v>
      </c>
      <c r="D280" t="s">
        <v>5552</v>
      </c>
      <c r="E280" t="s">
        <v>115</v>
      </c>
      <c r="F280">
        <v>55</v>
      </c>
      <c r="G280">
        <v>134</v>
      </c>
      <c r="H280">
        <v>132.5</v>
      </c>
      <c r="I280">
        <v>125</v>
      </c>
      <c r="J280">
        <v>306594</v>
      </c>
      <c r="K280" t="s">
        <v>553</v>
      </c>
      <c r="L280">
        <v>62</v>
      </c>
      <c r="M280">
        <v>1</v>
      </c>
      <c r="N280">
        <v>2.5</v>
      </c>
      <c r="O280">
        <v>-145</v>
      </c>
      <c r="P280" s="17">
        <f>DATE(IF(Hist_odds_1[[#This Row],[Index]]&lt;=1908,"2022","2023"),LEFT(Hist_odds_1[[#This Row],[Date]],2),RIGHT(Hist_odds_1[[#This Row],[Date]],2))</f>
        <v>44877</v>
      </c>
      <c r="Q280">
        <f>IF(Hist_odds_1[[#This Row],[Away ML]]&lt;Hist_odds_1[[#This Row],[Home ML]],-Hist_odds_1[[#This Row],[Total_Close]],Hist_odds_1[[#This Row],[Spread_Close]])</f>
        <v>2.5</v>
      </c>
    </row>
    <row r="281" spans="1:17">
      <c r="A281">
        <v>280</v>
      </c>
      <c r="B281">
        <v>1112</v>
      </c>
      <c r="C281">
        <v>306595</v>
      </c>
      <c r="D281" t="s">
        <v>5552</v>
      </c>
      <c r="E281" t="s">
        <v>466</v>
      </c>
      <c r="F281">
        <v>69</v>
      </c>
      <c r="G281">
        <v>7</v>
      </c>
      <c r="H281">
        <v>4</v>
      </c>
      <c r="I281">
        <v>-175</v>
      </c>
      <c r="J281">
        <v>306596</v>
      </c>
      <c r="K281" t="s">
        <v>554</v>
      </c>
      <c r="L281">
        <v>67</v>
      </c>
      <c r="M281">
        <v>140.5</v>
      </c>
      <c r="N281">
        <v>131.5</v>
      </c>
      <c r="O281">
        <v>155</v>
      </c>
      <c r="P281" s="17">
        <f>DATE(IF(Hist_odds_1[[#This Row],[Index]]&lt;=1908,"2022","2023"),LEFT(Hist_odds_1[[#This Row],[Date]],2),RIGHT(Hist_odds_1[[#This Row],[Date]],2))</f>
        <v>44877</v>
      </c>
      <c r="Q281">
        <f>IF(Hist_odds_1[[#This Row],[Away ML]]&lt;Hist_odds_1[[#This Row],[Home ML]],-Hist_odds_1[[#This Row],[Total_Close]],Hist_odds_1[[#This Row],[Spread_Close]])</f>
        <v>-4</v>
      </c>
    </row>
    <row r="282" spans="1:17">
      <c r="A282">
        <v>281</v>
      </c>
      <c r="B282">
        <v>1113</v>
      </c>
      <c r="C282">
        <v>803</v>
      </c>
      <c r="D282" t="s">
        <v>5552</v>
      </c>
      <c r="E282" t="s">
        <v>634</v>
      </c>
      <c r="F282">
        <v>43</v>
      </c>
      <c r="G282">
        <v>139</v>
      </c>
      <c r="H282">
        <v>136.5</v>
      </c>
      <c r="I282">
        <v>1400</v>
      </c>
      <c r="J282">
        <v>804</v>
      </c>
      <c r="K282" t="s">
        <v>469</v>
      </c>
      <c r="L282">
        <v>80</v>
      </c>
      <c r="M282">
        <v>18.5</v>
      </c>
      <c r="N282">
        <v>19.5</v>
      </c>
      <c r="O282">
        <v>-4000</v>
      </c>
      <c r="P282" s="17">
        <f>DATE(IF(Hist_odds_1[[#This Row],[Index]]&lt;=1908,"2022","2023"),LEFT(Hist_odds_1[[#This Row],[Date]],2),RIGHT(Hist_odds_1[[#This Row],[Date]],2))</f>
        <v>44878</v>
      </c>
      <c r="Q282">
        <f>IF(Hist_odds_1[[#This Row],[Away ML]]&lt;Hist_odds_1[[#This Row],[Home ML]],-Hist_odds_1[[#This Row],[Total_Close]],Hist_odds_1[[#This Row],[Spread_Close]])</f>
        <v>19.5</v>
      </c>
    </row>
    <row r="283" spans="1:17">
      <c r="A283">
        <v>282</v>
      </c>
      <c r="B283">
        <v>1113</v>
      </c>
      <c r="C283">
        <v>807</v>
      </c>
      <c r="D283" t="s">
        <v>5552</v>
      </c>
      <c r="E283" t="s">
        <v>333</v>
      </c>
      <c r="F283">
        <v>71</v>
      </c>
      <c r="G283">
        <v>150.5</v>
      </c>
      <c r="H283">
        <v>143</v>
      </c>
      <c r="I283">
        <v>1500</v>
      </c>
      <c r="J283">
        <v>808</v>
      </c>
      <c r="K283" t="s">
        <v>272</v>
      </c>
      <c r="L283">
        <v>75</v>
      </c>
      <c r="M283">
        <v>17.5</v>
      </c>
      <c r="N283">
        <v>21</v>
      </c>
      <c r="O283">
        <v>-5000</v>
      </c>
      <c r="P283" s="17">
        <f>DATE(IF(Hist_odds_1[[#This Row],[Index]]&lt;=1908,"2022","2023"),LEFT(Hist_odds_1[[#This Row],[Date]],2),RIGHT(Hist_odds_1[[#This Row],[Date]],2))</f>
        <v>44878</v>
      </c>
      <c r="Q283">
        <f>IF(Hist_odds_1[[#This Row],[Away ML]]&lt;Hist_odds_1[[#This Row],[Home ML]],-Hist_odds_1[[#This Row],[Total_Close]],Hist_odds_1[[#This Row],[Spread_Close]])</f>
        <v>21</v>
      </c>
    </row>
    <row r="284" spans="1:17">
      <c r="A284">
        <v>283</v>
      </c>
      <c r="B284">
        <v>1113</v>
      </c>
      <c r="C284">
        <v>809</v>
      </c>
      <c r="D284" t="s">
        <v>5552</v>
      </c>
      <c r="E284" t="s">
        <v>206</v>
      </c>
      <c r="F284">
        <v>91</v>
      </c>
      <c r="G284">
        <v>144</v>
      </c>
      <c r="H284">
        <v>147</v>
      </c>
      <c r="I284">
        <v>210</v>
      </c>
      <c r="J284">
        <v>810</v>
      </c>
      <c r="K284" t="s">
        <v>555</v>
      </c>
      <c r="L284">
        <v>86</v>
      </c>
      <c r="M284">
        <v>5</v>
      </c>
      <c r="N284">
        <v>5.5</v>
      </c>
      <c r="O284">
        <v>-250</v>
      </c>
      <c r="P284" s="17">
        <f>DATE(IF(Hist_odds_1[[#This Row],[Index]]&lt;=1908,"2022","2023"),LEFT(Hist_odds_1[[#This Row],[Date]],2),RIGHT(Hist_odds_1[[#This Row],[Date]],2))</f>
        <v>44878</v>
      </c>
      <c r="Q284">
        <f>IF(Hist_odds_1[[#This Row],[Away ML]]&lt;Hist_odds_1[[#This Row],[Home ML]],-Hist_odds_1[[#This Row],[Total_Close]],Hist_odds_1[[#This Row],[Spread_Close]])</f>
        <v>5.5</v>
      </c>
    </row>
    <row r="285" spans="1:17">
      <c r="A285">
        <v>284</v>
      </c>
      <c r="B285">
        <v>1113</v>
      </c>
      <c r="C285">
        <v>811</v>
      </c>
      <c r="D285" t="s">
        <v>5552</v>
      </c>
      <c r="E285" t="s">
        <v>527</v>
      </c>
      <c r="F285">
        <v>60</v>
      </c>
      <c r="G285">
        <v>135</v>
      </c>
      <c r="H285">
        <v>133</v>
      </c>
      <c r="I285">
        <v>250</v>
      </c>
      <c r="J285">
        <v>812</v>
      </c>
      <c r="K285" t="s">
        <v>556</v>
      </c>
      <c r="L285">
        <v>76</v>
      </c>
      <c r="M285">
        <v>8.5</v>
      </c>
      <c r="N285">
        <v>7</v>
      </c>
      <c r="O285">
        <v>-300</v>
      </c>
      <c r="P285" s="17">
        <f>DATE(IF(Hist_odds_1[[#This Row],[Index]]&lt;=1908,"2022","2023"),LEFT(Hist_odds_1[[#This Row],[Date]],2),RIGHT(Hist_odds_1[[#This Row],[Date]],2))</f>
        <v>44878</v>
      </c>
      <c r="Q285">
        <f>IF(Hist_odds_1[[#This Row],[Away ML]]&lt;Hist_odds_1[[#This Row],[Home ML]],-Hist_odds_1[[#This Row],[Total_Close]],Hist_odds_1[[#This Row],[Spread_Close]])</f>
        <v>7</v>
      </c>
    </row>
    <row r="286" spans="1:17">
      <c r="A286">
        <v>285</v>
      </c>
      <c r="B286">
        <v>1113</v>
      </c>
      <c r="C286">
        <v>813</v>
      </c>
      <c r="D286" t="s">
        <v>5552</v>
      </c>
      <c r="E286" t="s">
        <v>480</v>
      </c>
      <c r="F286">
        <v>91</v>
      </c>
      <c r="G286">
        <v>11</v>
      </c>
      <c r="H286">
        <v>8.5</v>
      </c>
      <c r="I286">
        <v>-420</v>
      </c>
      <c r="J286">
        <v>814</v>
      </c>
      <c r="K286" t="s">
        <v>397</v>
      </c>
      <c r="L286">
        <v>62</v>
      </c>
      <c r="M286">
        <v>145</v>
      </c>
      <c r="N286">
        <v>143.5</v>
      </c>
      <c r="O286">
        <v>350</v>
      </c>
      <c r="P286" s="17">
        <f>DATE(IF(Hist_odds_1[[#This Row],[Index]]&lt;=1908,"2022","2023"),LEFT(Hist_odds_1[[#This Row],[Date]],2),RIGHT(Hist_odds_1[[#This Row],[Date]],2))</f>
        <v>44878</v>
      </c>
      <c r="Q286">
        <f>IF(Hist_odds_1[[#This Row],[Away ML]]&lt;Hist_odds_1[[#This Row],[Home ML]],-Hist_odds_1[[#This Row],[Total_Close]],Hist_odds_1[[#This Row],[Spread_Close]])</f>
        <v>-8.5</v>
      </c>
    </row>
    <row r="287" spans="1:17">
      <c r="A287">
        <v>286</v>
      </c>
      <c r="B287">
        <v>1113</v>
      </c>
      <c r="C287">
        <v>815</v>
      </c>
      <c r="D287" t="s">
        <v>5552</v>
      </c>
      <c r="E287" t="s">
        <v>577</v>
      </c>
      <c r="F287">
        <v>72</v>
      </c>
      <c r="G287">
        <v>194</v>
      </c>
      <c r="H287">
        <v>143.5</v>
      </c>
      <c r="I287">
        <v>180</v>
      </c>
      <c r="J287">
        <v>816</v>
      </c>
      <c r="K287" t="s">
        <v>557</v>
      </c>
      <c r="L287">
        <v>79</v>
      </c>
      <c r="M287">
        <v>5</v>
      </c>
      <c r="N287">
        <v>5</v>
      </c>
      <c r="O287">
        <v>-210</v>
      </c>
      <c r="P287" s="17">
        <f>DATE(IF(Hist_odds_1[[#This Row],[Index]]&lt;=1908,"2022","2023"),LEFT(Hist_odds_1[[#This Row],[Date]],2),RIGHT(Hist_odds_1[[#This Row],[Date]],2))</f>
        <v>44878</v>
      </c>
      <c r="Q287">
        <f>IF(Hist_odds_1[[#This Row],[Away ML]]&lt;Hist_odds_1[[#This Row],[Home ML]],-Hist_odds_1[[#This Row],[Total_Close]],Hist_odds_1[[#This Row],[Spread_Close]])</f>
        <v>5</v>
      </c>
    </row>
    <row r="288" spans="1:17">
      <c r="A288">
        <v>287</v>
      </c>
      <c r="B288">
        <v>1113</v>
      </c>
      <c r="C288">
        <v>817</v>
      </c>
      <c r="D288" t="s">
        <v>5552</v>
      </c>
      <c r="E288" t="s">
        <v>78</v>
      </c>
      <c r="F288">
        <v>80</v>
      </c>
      <c r="G288">
        <v>3.5</v>
      </c>
      <c r="H288">
        <v>3.5</v>
      </c>
      <c r="I288">
        <v>-175</v>
      </c>
      <c r="J288">
        <v>818</v>
      </c>
      <c r="K288" t="s">
        <v>131</v>
      </c>
      <c r="L288">
        <v>74</v>
      </c>
      <c r="M288">
        <v>141.5</v>
      </c>
      <c r="N288">
        <v>141.5</v>
      </c>
      <c r="O288">
        <v>155</v>
      </c>
      <c r="P288" s="17">
        <f>DATE(IF(Hist_odds_1[[#This Row],[Index]]&lt;=1908,"2022","2023"),LEFT(Hist_odds_1[[#This Row],[Date]],2),RIGHT(Hist_odds_1[[#This Row],[Date]],2))</f>
        <v>44878</v>
      </c>
      <c r="Q288">
        <f>IF(Hist_odds_1[[#This Row],[Away ML]]&lt;Hist_odds_1[[#This Row],[Home ML]],-Hist_odds_1[[#This Row],[Total_Close]],Hist_odds_1[[#This Row],[Spread_Close]])</f>
        <v>-3.5</v>
      </c>
    </row>
    <row r="289" spans="1:17">
      <c r="A289">
        <v>288</v>
      </c>
      <c r="B289">
        <v>1113</v>
      </c>
      <c r="C289">
        <v>819</v>
      </c>
      <c r="D289" t="s">
        <v>5552</v>
      </c>
      <c r="E289" t="s">
        <v>520</v>
      </c>
      <c r="F289">
        <v>81</v>
      </c>
      <c r="G289">
        <v>149.5</v>
      </c>
      <c r="H289">
        <v>148</v>
      </c>
      <c r="I289">
        <v>475</v>
      </c>
      <c r="J289">
        <v>820</v>
      </c>
      <c r="K289" t="s">
        <v>531</v>
      </c>
      <c r="L289">
        <v>88</v>
      </c>
      <c r="M289">
        <v>12.5</v>
      </c>
      <c r="N289">
        <v>10.5</v>
      </c>
      <c r="O289">
        <v>-650</v>
      </c>
      <c r="P289" s="17">
        <f>DATE(IF(Hist_odds_1[[#This Row],[Index]]&lt;=1908,"2022","2023"),LEFT(Hist_odds_1[[#This Row],[Date]],2),RIGHT(Hist_odds_1[[#This Row],[Date]],2))</f>
        <v>44878</v>
      </c>
      <c r="Q289">
        <f>IF(Hist_odds_1[[#This Row],[Away ML]]&lt;Hist_odds_1[[#This Row],[Home ML]],-Hist_odds_1[[#This Row],[Total_Close]],Hist_odds_1[[#This Row],[Spread_Close]])</f>
        <v>10.5</v>
      </c>
    </row>
    <row r="290" spans="1:17">
      <c r="A290">
        <v>289</v>
      </c>
      <c r="B290">
        <v>1113</v>
      </c>
      <c r="C290">
        <v>821</v>
      </c>
      <c r="D290" t="s">
        <v>5552</v>
      </c>
      <c r="E290" t="s">
        <v>472</v>
      </c>
      <c r="F290">
        <v>53</v>
      </c>
      <c r="G290">
        <v>9</v>
      </c>
      <c r="H290">
        <v>9.5</v>
      </c>
      <c r="I290">
        <v>-500</v>
      </c>
      <c r="J290">
        <v>822</v>
      </c>
      <c r="K290" t="s">
        <v>558</v>
      </c>
      <c r="L290">
        <v>71</v>
      </c>
      <c r="M290">
        <v>138</v>
      </c>
      <c r="N290">
        <v>137</v>
      </c>
      <c r="O290">
        <v>400</v>
      </c>
      <c r="P290" s="17">
        <f>DATE(IF(Hist_odds_1[[#This Row],[Index]]&lt;=1908,"2022","2023"),LEFT(Hist_odds_1[[#This Row],[Date]],2),RIGHT(Hist_odds_1[[#This Row],[Date]],2))</f>
        <v>44878</v>
      </c>
      <c r="Q290">
        <f>IF(Hist_odds_1[[#This Row],[Away ML]]&lt;Hist_odds_1[[#This Row],[Home ML]],-Hist_odds_1[[#This Row],[Total_Close]],Hist_odds_1[[#This Row],[Spread_Close]])</f>
        <v>-9.5</v>
      </c>
    </row>
    <row r="291" spans="1:17">
      <c r="A291">
        <v>290</v>
      </c>
      <c r="B291">
        <v>1113</v>
      </c>
      <c r="C291">
        <v>823</v>
      </c>
      <c r="D291" t="s">
        <v>5552</v>
      </c>
      <c r="E291" t="s">
        <v>620</v>
      </c>
      <c r="F291">
        <v>65</v>
      </c>
      <c r="G291">
        <v>137.5</v>
      </c>
      <c r="H291">
        <v>136.5</v>
      </c>
      <c r="I291">
        <v>200</v>
      </c>
      <c r="J291">
        <v>824</v>
      </c>
      <c r="K291" t="s">
        <v>157</v>
      </c>
      <c r="L291">
        <v>81</v>
      </c>
      <c r="M291">
        <v>4.5</v>
      </c>
      <c r="N291">
        <v>5.5</v>
      </c>
      <c r="O291">
        <v>-240</v>
      </c>
      <c r="P291" s="17">
        <f>DATE(IF(Hist_odds_1[[#This Row],[Index]]&lt;=1908,"2022","2023"),LEFT(Hist_odds_1[[#This Row],[Date]],2),RIGHT(Hist_odds_1[[#This Row],[Date]],2))</f>
        <v>44878</v>
      </c>
      <c r="Q291">
        <f>IF(Hist_odds_1[[#This Row],[Away ML]]&lt;Hist_odds_1[[#This Row],[Home ML]],-Hist_odds_1[[#This Row],[Total_Close]],Hist_odds_1[[#This Row],[Spread_Close]])</f>
        <v>5.5</v>
      </c>
    </row>
    <row r="292" spans="1:17">
      <c r="A292">
        <v>291</v>
      </c>
      <c r="B292">
        <v>1113</v>
      </c>
      <c r="C292">
        <v>825</v>
      </c>
      <c r="D292" t="s">
        <v>5552</v>
      </c>
      <c r="E292" t="s">
        <v>493</v>
      </c>
      <c r="F292">
        <v>77</v>
      </c>
      <c r="G292">
        <v>137.5</v>
      </c>
      <c r="H292">
        <v>137.5</v>
      </c>
      <c r="I292">
        <v>2000</v>
      </c>
      <c r="J292">
        <v>826</v>
      </c>
      <c r="K292" t="s">
        <v>511</v>
      </c>
      <c r="L292">
        <v>94</v>
      </c>
      <c r="M292">
        <v>27</v>
      </c>
      <c r="N292">
        <v>26.5</v>
      </c>
      <c r="O292">
        <v>-8000</v>
      </c>
      <c r="P292" s="17">
        <f>DATE(IF(Hist_odds_1[[#This Row],[Index]]&lt;=1908,"2022","2023"),LEFT(Hist_odds_1[[#This Row],[Date]],2),RIGHT(Hist_odds_1[[#This Row],[Date]],2))</f>
        <v>44878</v>
      </c>
      <c r="Q292">
        <f>IF(Hist_odds_1[[#This Row],[Away ML]]&lt;Hist_odds_1[[#This Row],[Home ML]],-Hist_odds_1[[#This Row],[Total_Close]],Hist_odds_1[[#This Row],[Spread_Close]])</f>
        <v>26.5</v>
      </c>
    </row>
    <row r="293" spans="1:17">
      <c r="A293">
        <v>292</v>
      </c>
      <c r="B293">
        <v>1113</v>
      </c>
      <c r="C293">
        <v>827</v>
      </c>
      <c r="D293" t="s">
        <v>5552</v>
      </c>
      <c r="E293" t="s">
        <v>98</v>
      </c>
      <c r="F293">
        <v>53</v>
      </c>
      <c r="G293">
        <v>149.5</v>
      </c>
      <c r="H293">
        <v>153.5</v>
      </c>
      <c r="I293">
        <v>2000</v>
      </c>
      <c r="J293">
        <v>828</v>
      </c>
      <c r="K293" t="s">
        <v>122</v>
      </c>
      <c r="L293">
        <v>82</v>
      </c>
      <c r="M293">
        <v>27</v>
      </c>
      <c r="N293">
        <v>28</v>
      </c>
      <c r="O293">
        <v>-8000</v>
      </c>
      <c r="P293" s="17">
        <f>DATE(IF(Hist_odds_1[[#This Row],[Index]]&lt;=1908,"2022","2023"),LEFT(Hist_odds_1[[#This Row],[Date]],2),RIGHT(Hist_odds_1[[#This Row],[Date]],2))</f>
        <v>44878</v>
      </c>
      <c r="Q293">
        <f>IF(Hist_odds_1[[#This Row],[Away ML]]&lt;Hist_odds_1[[#This Row],[Home ML]],-Hist_odds_1[[#This Row],[Total_Close]],Hist_odds_1[[#This Row],[Spread_Close]])</f>
        <v>28</v>
      </c>
    </row>
    <row r="294" spans="1:17">
      <c r="A294">
        <v>293</v>
      </c>
      <c r="B294">
        <v>1113</v>
      </c>
      <c r="C294">
        <v>829</v>
      </c>
      <c r="D294" t="s">
        <v>5552</v>
      </c>
      <c r="E294" t="s">
        <v>619</v>
      </c>
      <c r="F294">
        <v>71</v>
      </c>
      <c r="G294">
        <v>148</v>
      </c>
      <c r="H294">
        <v>159</v>
      </c>
      <c r="I294">
        <v>330</v>
      </c>
      <c r="J294">
        <v>830</v>
      </c>
      <c r="K294" t="s">
        <v>559</v>
      </c>
      <c r="L294">
        <v>83</v>
      </c>
      <c r="M294">
        <v>11</v>
      </c>
      <c r="N294">
        <v>8.5</v>
      </c>
      <c r="O294">
        <v>-400</v>
      </c>
      <c r="P294" s="17">
        <f>DATE(IF(Hist_odds_1[[#This Row],[Index]]&lt;=1908,"2022","2023"),LEFT(Hist_odds_1[[#This Row],[Date]],2),RIGHT(Hist_odds_1[[#This Row],[Date]],2))</f>
        <v>44878</v>
      </c>
      <c r="Q294">
        <f>IF(Hist_odds_1[[#This Row],[Away ML]]&lt;Hist_odds_1[[#This Row],[Home ML]],-Hist_odds_1[[#This Row],[Total_Close]],Hist_odds_1[[#This Row],[Spread_Close]])</f>
        <v>8.5</v>
      </c>
    </row>
    <row r="295" spans="1:17">
      <c r="A295">
        <v>294</v>
      </c>
      <c r="B295">
        <v>1113</v>
      </c>
      <c r="C295">
        <v>831</v>
      </c>
      <c r="D295" t="s">
        <v>5552</v>
      </c>
      <c r="E295" t="s">
        <v>652</v>
      </c>
      <c r="F295">
        <v>70</v>
      </c>
      <c r="G295">
        <v>147.5</v>
      </c>
      <c r="H295">
        <v>149.5</v>
      </c>
      <c r="I295">
        <v>125</v>
      </c>
      <c r="J295">
        <v>832</v>
      </c>
      <c r="K295" t="s">
        <v>560</v>
      </c>
      <c r="L295">
        <v>57</v>
      </c>
      <c r="M295">
        <v>4</v>
      </c>
      <c r="N295">
        <v>3</v>
      </c>
      <c r="O295">
        <v>-145</v>
      </c>
      <c r="P295" s="17">
        <f>DATE(IF(Hist_odds_1[[#This Row],[Index]]&lt;=1908,"2022","2023"),LEFT(Hist_odds_1[[#This Row],[Date]],2),RIGHT(Hist_odds_1[[#This Row],[Date]],2))</f>
        <v>44878</v>
      </c>
      <c r="Q295">
        <f>IF(Hist_odds_1[[#This Row],[Away ML]]&lt;Hist_odds_1[[#This Row],[Home ML]],-Hist_odds_1[[#This Row],[Total_Close]],Hist_odds_1[[#This Row],[Spread_Close]])</f>
        <v>3</v>
      </c>
    </row>
    <row r="296" spans="1:17">
      <c r="A296">
        <v>295</v>
      </c>
      <c r="B296">
        <v>1113</v>
      </c>
      <c r="C296">
        <v>833</v>
      </c>
      <c r="D296" t="s">
        <v>5552</v>
      </c>
      <c r="E296" t="s">
        <v>596</v>
      </c>
      <c r="F296">
        <v>33</v>
      </c>
      <c r="G296">
        <v>123</v>
      </c>
      <c r="H296">
        <v>119.5</v>
      </c>
      <c r="I296">
        <v>375</v>
      </c>
      <c r="J296">
        <v>834</v>
      </c>
      <c r="K296" t="s">
        <v>483</v>
      </c>
      <c r="L296">
        <v>63</v>
      </c>
      <c r="M296">
        <v>8.5</v>
      </c>
      <c r="N296">
        <v>10</v>
      </c>
      <c r="O296">
        <v>-450</v>
      </c>
      <c r="P296" s="17">
        <f>DATE(IF(Hist_odds_1[[#This Row],[Index]]&lt;=1908,"2022","2023"),LEFT(Hist_odds_1[[#This Row],[Date]],2),RIGHT(Hist_odds_1[[#This Row],[Date]],2))</f>
        <v>44878</v>
      </c>
      <c r="Q296">
        <f>IF(Hist_odds_1[[#This Row],[Away ML]]&lt;Hist_odds_1[[#This Row],[Home ML]],-Hist_odds_1[[#This Row],[Total_Close]],Hist_odds_1[[#This Row],[Spread_Close]])</f>
        <v>10</v>
      </c>
    </row>
    <row r="297" spans="1:17">
      <c r="A297">
        <v>296</v>
      </c>
      <c r="B297">
        <v>1113</v>
      </c>
      <c r="C297">
        <v>835</v>
      </c>
      <c r="D297" t="s">
        <v>5552</v>
      </c>
      <c r="E297" t="s">
        <v>608</v>
      </c>
      <c r="F297">
        <v>51</v>
      </c>
      <c r="G297">
        <v>140.5</v>
      </c>
      <c r="H297">
        <v>144</v>
      </c>
      <c r="I297">
        <v>220</v>
      </c>
      <c r="J297">
        <v>836</v>
      </c>
      <c r="K297" t="s">
        <v>428</v>
      </c>
      <c r="L297">
        <v>71</v>
      </c>
      <c r="M297">
        <v>4.5</v>
      </c>
      <c r="N297">
        <v>6.5</v>
      </c>
      <c r="O297">
        <v>-260</v>
      </c>
      <c r="P297" s="17">
        <f>DATE(IF(Hist_odds_1[[#This Row],[Index]]&lt;=1908,"2022","2023"),LEFT(Hist_odds_1[[#This Row],[Date]],2),RIGHT(Hist_odds_1[[#This Row],[Date]],2))</f>
        <v>44878</v>
      </c>
      <c r="Q297">
        <f>IF(Hist_odds_1[[#This Row],[Away ML]]&lt;Hist_odds_1[[#This Row],[Home ML]],-Hist_odds_1[[#This Row],[Total_Close]],Hist_odds_1[[#This Row],[Spread_Close]])</f>
        <v>6.5</v>
      </c>
    </row>
    <row r="298" spans="1:17">
      <c r="A298">
        <v>297</v>
      </c>
      <c r="B298">
        <v>1113</v>
      </c>
      <c r="C298">
        <v>306601</v>
      </c>
      <c r="D298" t="s">
        <v>5552</v>
      </c>
      <c r="E298" t="s">
        <v>530</v>
      </c>
      <c r="F298">
        <v>69</v>
      </c>
      <c r="G298">
        <v>143</v>
      </c>
      <c r="H298">
        <v>150</v>
      </c>
      <c r="I298">
        <v>1100</v>
      </c>
      <c r="J298">
        <v>306602</v>
      </c>
      <c r="K298" t="s">
        <v>228</v>
      </c>
      <c r="L298">
        <v>87</v>
      </c>
      <c r="M298">
        <v>17.5</v>
      </c>
      <c r="N298">
        <v>16</v>
      </c>
      <c r="O298">
        <v>-2500</v>
      </c>
      <c r="P298" s="17">
        <f>DATE(IF(Hist_odds_1[[#This Row],[Index]]&lt;=1908,"2022","2023"),LEFT(Hist_odds_1[[#This Row],[Date]],2),RIGHT(Hist_odds_1[[#This Row],[Date]],2))</f>
        <v>44878</v>
      </c>
      <c r="Q298">
        <f>IF(Hist_odds_1[[#This Row],[Away ML]]&lt;Hist_odds_1[[#This Row],[Home ML]],-Hist_odds_1[[#This Row],[Total_Close]],Hist_odds_1[[#This Row],[Spread_Close]])</f>
        <v>16</v>
      </c>
    </row>
    <row r="299" spans="1:17">
      <c r="A299">
        <v>298</v>
      </c>
      <c r="B299">
        <v>1113</v>
      </c>
      <c r="C299">
        <v>306603</v>
      </c>
      <c r="D299" t="s">
        <v>5552</v>
      </c>
      <c r="E299" t="s">
        <v>459</v>
      </c>
      <c r="F299">
        <v>66</v>
      </c>
      <c r="G299">
        <v>8.5</v>
      </c>
      <c r="H299">
        <v>11.5</v>
      </c>
      <c r="I299">
        <v>-800</v>
      </c>
      <c r="J299">
        <v>306604</v>
      </c>
      <c r="K299" t="s">
        <v>561</v>
      </c>
      <c r="L299">
        <v>67</v>
      </c>
      <c r="M299">
        <v>143.5</v>
      </c>
      <c r="N299">
        <v>145.5</v>
      </c>
      <c r="O299">
        <v>550</v>
      </c>
      <c r="P299" s="17">
        <f>DATE(IF(Hist_odds_1[[#This Row],[Index]]&lt;=1908,"2022","2023"),LEFT(Hist_odds_1[[#This Row],[Date]],2),RIGHT(Hist_odds_1[[#This Row],[Date]],2))</f>
        <v>44878</v>
      </c>
      <c r="Q299">
        <f>IF(Hist_odds_1[[#This Row],[Away ML]]&lt;Hist_odds_1[[#This Row],[Home ML]],-Hist_odds_1[[#This Row],[Total_Close]],Hist_odds_1[[#This Row],[Spread_Close]])</f>
        <v>-11.5</v>
      </c>
    </row>
    <row r="300" spans="1:17">
      <c r="A300">
        <v>299</v>
      </c>
      <c r="B300">
        <v>1113</v>
      </c>
      <c r="C300">
        <v>306605</v>
      </c>
      <c r="D300" t="s">
        <v>5552</v>
      </c>
      <c r="E300" t="s">
        <v>63</v>
      </c>
      <c r="F300">
        <v>85</v>
      </c>
      <c r="G300">
        <v>148.5</v>
      </c>
      <c r="H300">
        <v>149</v>
      </c>
      <c r="I300">
        <v>175</v>
      </c>
      <c r="J300">
        <v>306606</v>
      </c>
      <c r="K300" t="s">
        <v>562</v>
      </c>
      <c r="L300">
        <v>88</v>
      </c>
      <c r="M300">
        <v>7</v>
      </c>
      <c r="N300">
        <v>4.5</v>
      </c>
      <c r="O300">
        <v>-200</v>
      </c>
      <c r="P300" s="17">
        <f>DATE(IF(Hist_odds_1[[#This Row],[Index]]&lt;=1908,"2022","2023"),LEFT(Hist_odds_1[[#This Row],[Date]],2),RIGHT(Hist_odds_1[[#This Row],[Date]],2))</f>
        <v>44878</v>
      </c>
      <c r="Q300">
        <f>IF(Hist_odds_1[[#This Row],[Away ML]]&lt;Hist_odds_1[[#This Row],[Home ML]],-Hist_odds_1[[#This Row],[Total_Close]],Hist_odds_1[[#This Row],[Spread_Close]])</f>
        <v>4.5</v>
      </c>
    </row>
    <row r="301" spans="1:17">
      <c r="A301">
        <v>300</v>
      </c>
      <c r="B301">
        <v>1113</v>
      </c>
      <c r="C301">
        <v>306607</v>
      </c>
      <c r="D301" t="s">
        <v>5552</v>
      </c>
      <c r="E301" t="s">
        <v>248</v>
      </c>
      <c r="F301">
        <v>72</v>
      </c>
      <c r="G301">
        <v>7</v>
      </c>
      <c r="H301">
        <v>7.5</v>
      </c>
      <c r="I301">
        <v>-320</v>
      </c>
      <c r="J301">
        <v>306608</v>
      </c>
      <c r="K301" t="s">
        <v>563</v>
      </c>
      <c r="L301">
        <v>70</v>
      </c>
      <c r="M301">
        <v>144</v>
      </c>
      <c r="N301">
        <v>145</v>
      </c>
      <c r="O301">
        <v>265</v>
      </c>
      <c r="P301" s="17">
        <f>DATE(IF(Hist_odds_1[[#This Row],[Index]]&lt;=1908,"2022","2023"),LEFT(Hist_odds_1[[#This Row],[Date]],2),RIGHT(Hist_odds_1[[#This Row],[Date]],2))</f>
        <v>44878</v>
      </c>
      <c r="Q301">
        <f>IF(Hist_odds_1[[#This Row],[Away ML]]&lt;Hist_odds_1[[#This Row],[Home ML]],-Hist_odds_1[[#This Row],[Total_Close]],Hist_odds_1[[#This Row],[Spread_Close]])</f>
        <v>-7.5</v>
      </c>
    </row>
    <row r="302" spans="1:17">
      <c r="A302">
        <v>301</v>
      </c>
      <c r="B302">
        <v>1113</v>
      </c>
      <c r="C302">
        <v>306609</v>
      </c>
      <c r="D302" t="s">
        <v>5552</v>
      </c>
      <c r="E302" t="s">
        <v>245</v>
      </c>
      <c r="F302">
        <v>74</v>
      </c>
      <c r="G302">
        <v>2</v>
      </c>
      <c r="H302">
        <v>144.5</v>
      </c>
      <c r="I302">
        <v>160</v>
      </c>
      <c r="J302">
        <v>306610</v>
      </c>
      <c r="K302" t="s">
        <v>564</v>
      </c>
      <c r="L302">
        <v>77</v>
      </c>
      <c r="M302">
        <v>145</v>
      </c>
      <c r="N302">
        <v>4</v>
      </c>
      <c r="O302">
        <v>-180</v>
      </c>
      <c r="P302" s="17">
        <f>DATE(IF(Hist_odds_1[[#This Row],[Index]]&lt;=1908,"2022","2023"),LEFT(Hist_odds_1[[#This Row],[Date]],2),RIGHT(Hist_odds_1[[#This Row],[Date]],2))</f>
        <v>44878</v>
      </c>
      <c r="Q302">
        <f>IF(Hist_odds_1[[#This Row],[Away ML]]&lt;Hist_odds_1[[#This Row],[Home ML]],-Hist_odds_1[[#This Row],[Total_Close]],Hist_odds_1[[#This Row],[Spread_Close]])</f>
        <v>4</v>
      </c>
    </row>
    <row r="303" spans="1:17">
      <c r="A303">
        <v>302</v>
      </c>
      <c r="B303">
        <v>1113</v>
      </c>
      <c r="C303">
        <v>306611</v>
      </c>
      <c r="D303" t="s">
        <v>5552</v>
      </c>
      <c r="E303" t="s">
        <v>671</v>
      </c>
      <c r="F303">
        <v>47</v>
      </c>
      <c r="G303">
        <v>140</v>
      </c>
      <c r="H303">
        <v>134</v>
      </c>
      <c r="I303">
        <v>1400</v>
      </c>
      <c r="J303">
        <v>306612</v>
      </c>
      <c r="K303" t="s">
        <v>501</v>
      </c>
      <c r="L303">
        <v>80</v>
      </c>
      <c r="M303">
        <v>28</v>
      </c>
      <c r="N303">
        <v>22</v>
      </c>
      <c r="O303">
        <v>-3500</v>
      </c>
      <c r="P303" s="17">
        <f>DATE(IF(Hist_odds_1[[#This Row],[Index]]&lt;=1908,"2022","2023"),LEFT(Hist_odds_1[[#This Row],[Date]],2),RIGHT(Hist_odds_1[[#This Row],[Date]],2))</f>
        <v>44878</v>
      </c>
      <c r="Q303">
        <f>IF(Hist_odds_1[[#This Row],[Away ML]]&lt;Hist_odds_1[[#This Row],[Home ML]],-Hist_odds_1[[#This Row],[Total_Close]],Hist_odds_1[[#This Row],[Spread_Close]])</f>
        <v>22</v>
      </c>
    </row>
    <row r="304" spans="1:17">
      <c r="A304">
        <v>303</v>
      </c>
      <c r="B304">
        <v>1113</v>
      </c>
      <c r="C304">
        <v>306613</v>
      </c>
      <c r="D304" t="s">
        <v>5552</v>
      </c>
      <c r="E304" t="s">
        <v>599</v>
      </c>
      <c r="F304">
        <v>47</v>
      </c>
      <c r="G304">
        <v>143.5</v>
      </c>
      <c r="H304">
        <v>142.5</v>
      </c>
      <c r="I304">
        <v>280</v>
      </c>
      <c r="J304">
        <v>306614</v>
      </c>
      <c r="K304" t="s">
        <v>537</v>
      </c>
      <c r="L304">
        <v>84</v>
      </c>
      <c r="M304">
        <v>8.5</v>
      </c>
      <c r="N304">
        <v>7.5</v>
      </c>
      <c r="O304">
        <v>-340</v>
      </c>
      <c r="P304" s="17">
        <f>DATE(IF(Hist_odds_1[[#This Row],[Index]]&lt;=1908,"2022","2023"),LEFT(Hist_odds_1[[#This Row],[Date]],2),RIGHT(Hist_odds_1[[#This Row],[Date]],2))</f>
        <v>44878</v>
      </c>
      <c r="Q304">
        <f>IF(Hist_odds_1[[#This Row],[Away ML]]&lt;Hist_odds_1[[#This Row],[Home ML]],-Hist_odds_1[[#This Row],[Total_Close]],Hist_odds_1[[#This Row],[Spread_Close]])</f>
        <v>7.5</v>
      </c>
    </row>
    <row r="305" spans="1:17">
      <c r="A305">
        <v>304</v>
      </c>
      <c r="B305">
        <v>1113</v>
      </c>
      <c r="C305">
        <v>306615</v>
      </c>
      <c r="D305" t="s">
        <v>5552</v>
      </c>
      <c r="E305" t="s">
        <v>661</v>
      </c>
      <c r="F305">
        <v>76</v>
      </c>
      <c r="G305">
        <v>148</v>
      </c>
      <c r="H305">
        <v>149</v>
      </c>
      <c r="I305">
        <v>1900</v>
      </c>
      <c r="J305">
        <v>306616</v>
      </c>
      <c r="K305" t="s">
        <v>74</v>
      </c>
      <c r="L305">
        <v>72</v>
      </c>
      <c r="M305">
        <v>20.5</v>
      </c>
      <c r="N305">
        <v>22.5</v>
      </c>
      <c r="O305">
        <v>-9000</v>
      </c>
      <c r="P305" s="17">
        <f>DATE(IF(Hist_odds_1[[#This Row],[Index]]&lt;=1908,"2022","2023"),LEFT(Hist_odds_1[[#This Row],[Date]],2),RIGHT(Hist_odds_1[[#This Row],[Date]],2))</f>
        <v>44878</v>
      </c>
      <c r="Q305">
        <f>IF(Hist_odds_1[[#This Row],[Away ML]]&lt;Hist_odds_1[[#This Row],[Home ML]],-Hist_odds_1[[#This Row],[Total_Close]],Hist_odds_1[[#This Row],[Spread_Close]])</f>
        <v>22.5</v>
      </c>
    </row>
    <row r="306" spans="1:17">
      <c r="A306">
        <v>305</v>
      </c>
      <c r="B306">
        <v>1113</v>
      </c>
      <c r="C306">
        <v>306617</v>
      </c>
      <c r="D306" t="s">
        <v>5552</v>
      </c>
      <c r="E306" t="s">
        <v>425</v>
      </c>
      <c r="F306">
        <v>56</v>
      </c>
      <c r="G306">
        <v>134</v>
      </c>
      <c r="H306">
        <v>136.5</v>
      </c>
      <c r="I306">
        <v>900</v>
      </c>
      <c r="J306">
        <v>306618</v>
      </c>
      <c r="K306" t="s">
        <v>541</v>
      </c>
      <c r="L306">
        <v>73</v>
      </c>
      <c r="M306">
        <v>15</v>
      </c>
      <c r="N306">
        <v>15</v>
      </c>
      <c r="O306">
        <v>-1600</v>
      </c>
      <c r="P306" s="17">
        <f>DATE(IF(Hist_odds_1[[#This Row],[Index]]&lt;=1908,"2022","2023"),LEFT(Hist_odds_1[[#This Row],[Date]],2),RIGHT(Hist_odds_1[[#This Row],[Date]],2))</f>
        <v>44878</v>
      </c>
      <c r="Q306">
        <f>IF(Hist_odds_1[[#This Row],[Away ML]]&lt;Hist_odds_1[[#This Row],[Home ML]],-Hist_odds_1[[#This Row],[Total_Close]],Hist_odds_1[[#This Row],[Spread_Close]])</f>
        <v>15</v>
      </c>
    </row>
    <row r="307" spans="1:17">
      <c r="A307">
        <v>306</v>
      </c>
      <c r="B307">
        <v>1113</v>
      </c>
      <c r="C307">
        <v>306619</v>
      </c>
      <c r="D307" t="s">
        <v>5552</v>
      </c>
      <c r="E307" t="s">
        <v>667</v>
      </c>
      <c r="F307">
        <v>62</v>
      </c>
      <c r="G307">
        <v>155.5</v>
      </c>
      <c r="H307">
        <v>159.5</v>
      </c>
      <c r="I307">
        <v>1500</v>
      </c>
      <c r="J307">
        <v>306620</v>
      </c>
      <c r="K307" t="s">
        <v>141</v>
      </c>
      <c r="L307">
        <v>91</v>
      </c>
      <c r="M307">
        <v>17.5</v>
      </c>
      <c r="N307">
        <v>18.5</v>
      </c>
      <c r="O307">
        <v>-5000</v>
      </c>
      <c r="P307" s="17">
        <f>DATE(IF(Hist_odds_1[[#This Row],[Index]]&lt;=1908,"2022","2023"),LEFT(Hist_odds_1[[#This Row],[Date]],2),RIGHT(Hist_odds_1[[#This Row],[Date]],2))</f>
        <v>44878</v>
      </c>
      <c r="Q307">
        <f>IF(Hist_odds_1[[#This Row],[Away ML]]&lt;Hist_odds_1[[#This Row],[Home ML]],-Hist_odds_1[[#This Row],[Total_Close]],Hist_odds_1[[#This Row],[Spread_Close]])</f>
        <v>18.5</v>
      </c>
    </row>
    <row r="308" spans="1:17">
      <c r="A308">
        <v>307</v>
      </c>
      <c r="B308">
        <v>1113</v>
      </c>
      <c r="C308">
        <v>306621</v>
      </c>
      <c r="D308" t="s">
        <v>5552</v>
      </c>
      <c r="E308" t="s">
        <v>64</v>
      </c>
      <c r="F308">
        <v>70</v>
      </c>
      <c r="G308">
        <v>139</v>
      </c>
      <c r="H308">
        <v>139</v>
      </c>
      <c r="I308">
        <v>135</v>
      </c>
      <c r="J308">
        <v>306622</v>
      </c>
      <c r="K308" t="s">
        <v>565</v>
      </c>
      <c r="L308">
        <v>75</v>
      </c>
      <c r="M308">
        <v>3.5</v>
      </c>
      <c r="N308">
        <v>3</v>
      </c>
      <c r="O308">
        <v>-155</v>
      </c>
      <c r="P308" s="17">
        <f>DATE(IF(Hist_odds_1[[#This Row],[Index]]&lt;=1908,"2022","2023"),LEFT(Hist_odds_1[[#This Row],[Date]],2),RIGHT(Hist_odds_1[[#This Row],[Date]],2))</f>
        <v>44878</v>
      </c>
      <c r="Q308">
        <f>IF(Hist_odds_1[[#This Row],[Away ML]]&lt;Hist_odds_1[[#This Row],[Home ML]],-Hist_odds_1[[#This Row],[Total_Close]],Hist_odds_1[[#This Row],[Spread_Close]])</f>
        <v>3</v>
      </c>
    </row>
    <row r="309" spans="1:17">
      <c r="A309">
        <v>308</v>
      </c>
      <c r="B309">
        <v>1113</v>
      </c>
      <c r="C309">
        <v>306623</v>
      </c>
      <c r="D309" t="s">
        <v>5552</v>
      </c>
      <c r="E309" t="s">
        <v>229</v>
      </c>
      <c r="F309">
        <v>64</v>
      </c>
      <c r="G309">
        <v>135</v>
      </c>
      <c r="H309">
        <v>135</v>
      </c>
      <c r="I309">
        <v>1200</v>
      </c>
      <c r="J309">
        <v>306624</v>
      </c>
      <c r="K309" t="s">
        <v>525</v>
      </c>
      <c r="L309">
        <v>74</v>
      </c>
      <c r="M309">
        <v>16.5</v>
      </c>
      <c r="N309">
        <v>17.5</v>
      </c>
      <c r="O309">
        <v>-3000</v>
      </c>
      <c r="P309" s="17">
        <f>DATE(IF(Hist_odds_1[[#This Row],[Index]]&lt;=1908,"2022","2023"),LEFT(Hist_odds_1[[#This Row],[Date]],2),RIGHT(Hist_odds_1[[#This Row],[Date]],2))</f>
        <v>44878</v>
      </c>
      <c r="Q309">
        <f>IF(Hist_odds_1[[#This Row],[Away ML]]&lt;Hist_odds_1[[#This Row],[Home ML]],-Hist_odds_1[[#This Row],[Total_Close]],Hist_odds_1[[#This Row],[Spread_Close]])</f>
        <v>17.5</v>
      </c>
    </row>
    <row r="310" spans="1:17">
      <c r="A310">
        <v>309</v>
      </c>
      <c r="B310">
        <v>1113</v>
      </c>
      <c r="C310">
        <v>306627</v>
      </c>
      <c r="D310" t="s">
        <v>5552</v>
      </c>
      <c r="E310" t="s">
        <v>230</v>
      </c>
      <c r="F310">
        <v>85</v>
      </c>
      <c r="G310">
        <v>4.5</v>
      </c>
      <c r="H310">
        <v>3.5</v>
      </c>
      <c r="I310">
        <v>-170</v>
      </c>
      <c r="J310">
        <v>306628</v>
      </c>
      <c r="K310" t="s">
        <v>538</v>
      </c>
      <c r="L310">
        <v>94</v>
      </c>
      <c r="M310">
        <v>137</v>
      </c>
      <c r="N310">
        <v>136</v>
      </c>
      <c r="O310">
        <v>150</v>
      </c>
      <c r="P310" s="17">
        <f>DATE(IF(Hist_odds_1[[#This Row],[Index]]&lt;=1908,"2022","2023"),LEFT(Hist_odds_1[[#This Row],[Date]],2),RIGHT(Hist_odds_1[[#This Row],[Date]],2))</f>
        <v>44878</v>
      </c>
      <c r="Q310">
        <f>IF(Hist_odds_1[[#This Row],[Away ML]]&lt;Hist_odds_1[[#This Row],[Home ML]],-Hist_odds_1[[#This Row],[Total_Close]],Hist_odds_1[[#This Row],[Spread_Close]])</f>
        <v>-3.5</v>
      </c>
    </row>
    <row r="311" spans="1:17">
      <c r="A311">
        <v>310</v>
      </c>
      <c r="B311">
        <v>1114</v>
      </c>
      <c r="C311">
        <v>845</v>
      </c>
      <c r="D311" t="s">
        <v>5552</v>
      </c>
      <c r="E311" t="s">
        <v>586</v>
      </c>
      <c r="F311">
        <v>65</v>
      </c>
      <c r="G311">
        <v>152</v>
      </c>
      <c r="H311">
        <v>156</v>
      </c>
      <c r="I311">
        <v>1100</v>
      </c>
      <c r="J311">
        <v>846</v>
      </c>
      <c r="K311" t="s">
        <v>24</v>
      </c>
      <c r="L311">
        <v>91</v>
      </c>
      <c r="M311">
        <v>15.5</v>
      </c>
      <c r="N311">
        <v>17</v>
      </c>
      <c r="O311">
        <v>-2500</v>
      </c>
      <c r="P311" s="17">
        <f>DATE(IF(Hist_odds_1[[#This Row],[Index]]&lt;=1908,"2022","2023"),LEFT(Hist_odds_1[[#This Row],[Date]],2),RIGHT(Hist_odds_1[[#This Row],[Date]],2))</f>
        <v>44879</v>
      </c>
      <c r="Q311">
        <f>IF(Hist_odds_1[[#This Row],[Away ML]]&lt;Hist_odds_1[[#This Row],[Home ML]],-Hist_odds_1[[#This Row],[Total_Close]],Hist_odds_1[[#This Row],[Spread_Close]])</f>
        <v>17</v>
      </c>
    </row>
    <row r="312" spans="1:17">
      <c r="A312">
        <v>311</v>
      </c>
      <c r="B312">
        <v>1114</v>
      </c>
      <c r="C312">
        <v>847</v>
      </c>
      <c r="D312" t="s">
        <v>5552</v>
      </c>
      <c r="E312" t="s">
        <v>454</v>
      </c>
      <c r="F312">
        <v>70</v>
      </c>
      <c r="G312">
        <v>147</v>
      </c>
      <c r="H312">
        <v>140</v>
      </c>
      <c r="I312">
        <v>550</v>
      </c>
      <c r="J312">
        <v>848</v>
      </c>
      <c r="K312" t="s">
        <v>301</v>
      </c>
      <c r="L312">
        <v>77</v>
      </c>
      <c r="M312">
        <v>14.5</v>
      </c>
      <c r="N312">
        <v>12.5</v>
      </c>
      <c r="O312">
        <v>-800</v>
      </c>
      <c r="P312" s="17">
        <f>DATE(IF(Hist_odds_1[[#This Row],[Index]]&lt;=1908,"2022","2023"),LEFT(Hist_odds_1[[#This Row],[Date]],2),RIGHT(Hist_odds_1[[#This Row],[Date]],2))</f>
        <v>44879</v>
      </c>
      <c r="Q312">
        <f>IF(Hist_odds_1[[#This Row],[Away ML]]&lt;Hist_odds_1[[#This Row],[Home ML]],-Hist_odds_1[[#This Row],[Total_Close]],Hist_odds_1[[#This Row],[Spread_Close]])</f>
        <v>12.5</v>
      </c>
    </row>
    <row r="313" spans="1:17">
      <c r="A313">
        <v>312</v>
      </c>
      <c r="B313">
        <v>1114</v>
      </c>
      <c r="C313">
        <v>849</v>
      </c>
      <c r="D313" t="s">
        <v>5552</v>
      </c>
      <c r="E313" t="s">
        <v>585</v>
      </c>
      <c r="F313">
        <v>76</v>
      </c>
      <c r="G313">
        <v>145</v>
      </c>
      <c r="H313">
        <v>145.5</v>
      </c>
      <c r="I313">
        <v>550</v>
      </c>
      <c r="J313">
        <v>850</v>
      </c>
      <c r="K313" t="s">
        <v>194</v>
      </c>
      <c r="L313">
        <v>74</v>
      </c>
      <c r="M313">
        <v>10.5</v>
      </c>
      <c r="N313">
        <v>12</v>
      </c>
      <c r="O313">
        <v>-800</v>
      </c>
      <c r="P313" s="17">
        <f>DATE(IF(Hist_odds_1[[#This Row],[Index]]&lt;=1908,"2022","2023"),LEFT(Hist_odds_1[[#This Row],[Date]],2),RIGHT(Hist_odds_1[[#This Row],[Date]],2))</f>
        <v>44879</v>
      </c>
      <c r="Q313">
        <f>IF(Hist_odds_1[[#This Row],[Away ML]]&lt;Hist_odds_1[[#This Row],[Home ML]],-Hist_odds_1[[#This Row],[Total_Close]],Hist_odds_1[[#This Row],[Spread_Close]])</f>
        <v>12</v>
      </c>
    </row>
    <row r="314" spans="1:17">
      <c r="A314">
        <v>313</v>
      </c>
      <c r="B314">
        <v>1114</v>
      </c>
      <c r="C314">
        <v>851</v>
      </c>
      <c r="D314" t="s">
        <v>5552</v>
      </c>
      <c r="E314" t="s">
        <v>110</v>
      </c>
      <c r="F314">
        <v>79</v>
      </c>
      <c r="G314">
        <v>139</v>
      </c>
      <c r="H314">
        <v>143</v>
      </c>
      <c r="I314">
        <v>425</v>
      </c>
      <c r="J314">
        <v>852</v>
      </c>
      <c r="K314" t="s">
        <v>495</v>
      </c>
      <c r="L314">
        <v>72</v>
      </c>
      <c r="M314">
        <v>11</v>
      </c>
      <c r="N314">
        <v>10</v>
      </c>
      <c r="O314">
        <v>-550</v>
      </c>
      <c r="P314" s="17">
        <f>DATE(IF(Hist_odds_1[[#This Row],[Index]]&lt;=1908,"2022","2023"),LEFT(Hist_odds_1[[#This Row],[Date]],2),RIGHT(Hist_odds_1[[#This Row],[Date]],2))</f>
        <v>44879</v>
      </c>
      <c r="Q314">
        <f>IF(Hist_odds_1[[#This Row],[Away ML]]&lt;Hist_odds_1[[#This Row],[Home ML]],-Hist_odds_1[[#This Row],[Total_Close]],Hist_odds_1[[#This Row],[Spread_Close]])</f>
        <v>10</v>
      </c>
    </row>
    <row r="315" spans="1:17">
      <c r="A315">
        <v>314</v>
      </c>
      <c r="B315">
        <v>1114</v>
      </c>
      <c r="C315">
        <v>853</v>
      </c>
      <c r="D315" t="s">
        <v>5552</v>
      </c>
      <c r="E315" t="s">
        <v>540</v>
      </c>
      <c r="F315">
        <v>80</v>
      </c>
      <c r="G315">
        <v>150</v>
      </c>
      <c r="H315">
        <v>150.5</v>
      </c>
      <c r="I315">
        <v>300</v>
      </c>
      <c r="J315">
        <v>854</v>
      </c>
      <c r="K315" t="s">
        <v>359</v>
      </c>
      <c r="L315">
        <v>85</v>
      </c>
      <c r="M315">
        <v>8.5</v>
      </c>
      <c r="N315">
        <v>8</v>
      </c>
      <c r="O315">
        <v>-360</v>
      </c>
      <c r="P315" s="17">
        <f>DATE(IF(Hist_odds_1[[#This Row],[Index]]&lt;=1908,"2022","2023"),LEFT(Hist_odds_1[[#This Row],[Date]],2),RIGHT(Hist_odds_1[[#This Row],[Date]],2))</f>
        <v>44879</v>
      </c>
      <c r="Q315">
        <f>IF(Hist_odds_1[[#This Row],[Away ML]]&lt;Hist_odds_1[[#This Row],[Home ML]],-Hist_odds_1[[#This Row],[Total_Close]],Hist_odds_1[[#This Row],[Spread_Close]])</f>
        <v>8</v>
      </c>
    </row>
    <row r="316" spans="1:17">
      <c r="A316">
        <v>315</v>
      </c>
      <c r="B316">
        <v>1114</v>
      </c>
      <c r="C316">
        <v>855</v>
      </c>
      <c r="D316" t="s">
        <v>5552</v>
      </c>
      <c r="E316" t="s">
        <v>504</v>
      </c>
      <c r="F316">
        <v>69</v>
      </c>
      <c r="G316">
        <v>138</v>
      </c>
      <c r="H316">
        <v>1.5</v>
      </c>
      <c r="I316">
        <v>-120</v>
      </c>
      <c r="J316">
        <v>856</v>
      </c>
      <c r="K316" t="s">
        <v>233</v>
      </c>
      <c r="L316">
        <v>53</v>
      </c>
      <c r="M316">
        <v>1.5</v>
      </c>
      <c r="N316">
        <v>134.5</v>
      </c>
      <c r="O316">
        <v>100</v>
      </c>
      <c r="P316" s="17">
        <f>DATE(IF(Hist_odds_1[[#This Row],[Index]]&lt;=1908,"2022","2023"),LEFT(Hist_odds_1[[#This Row],[Date]],2),RIGHT(Hist_odds_1[[#This Row],[Date]],2))</f>
        <v>44879</v>
      </c>
      <c r="Q316">
        <f>IF(Hist_odds_1[[#This Row],[Away ML]]&lt;Hist_odds_1[[#This Row],[Home ML]],-Hist_odds_1[[#This Row],[Total_Close]],Hist_odds_1[[#This Row],[Spread_Close]])</f>
        <v>-1.5</v>
      </c>
    </row>
    <row r="317" spans="1:17">
      <c r="A317">
        <v>316</v>
      </c>
      <c r="B317">
        <v>1114</v>
      </c>
      <c r="C317">
        <v>857</v>
      </c>
      <c r="D317" t="s">
        <v>5552</v>
      </c>
      <c r="E317" t="s">
        <v>623</v>
      </c>
      <c r="F317">
        <v>37</v>
      </c>
      <c r="G317">
        <v>143.5</v>
      </c>
      <c r="H317">
        <v>140.5</v>
      </c>
      <c r="I317">
        <v>1100</v>
      </c>
      <c r="J317">
        <v>858</v>
      </c>
      <c r="K317" t="s">
        <v>506</v>
      </c>
      <c r="L317">
        <v>70</v>
      </c>
      <c r="M317">
        <v>15.5</v>
      </c>
      <c r="N317">
        <v>16.5</v>
      </c>
      <c r="O317">
        <v>-2500</v>
      </c>
      <c r="P317" s="17">
        <f>DATE(IF(Hist_odds_1[[#This Row],[Index]]&lt;=1908,"2022","2023"),LEFT(Hist_odds_1[[#This Row],[Date]],2),RIGHT(Hist_odds_1[[#This Row],[Date]],2))</f>
        <v>44879</v>
      </c>
      <c r="Q317">
        <f>IF(Hist_odds_1[[#This Row],[Away ML]]&lt;Hist_odds_1[[#This Row],[Home ML]],-Hist_odds_1[[#This Row],[Total_Close]],Hist_odds_1[[#This Row],[Spread_Close]])</f>
        <v>16.5</v>
      </c>
    </row>
    <row r="318" spans="1:17">
      <c r="A318">
        <v>317</v>
      </c>
      <c r="B318">
        <v>1114</v>
      </c>
      <c r="C318">
        <v>859</v>
      </c>
      <c r="D318" t="s">
        <v>5552</v>
      </c>
      <c r="E318" t="s">
        <v>526</v>
      </c>
      <c r="F318">
        <v>65</v>
      </c>
      <c r="G318">
        <v>150.5</v>
      </c>
      <c r="H318">
        <v>153</v>
      </c>
      <c r="I318">
        <v>200</v>
      </c>
      <c r="J318">
        <v>860</v>
      </c>
      <c r="K318" t="s">
        <v>566</v>
      </c>
      <c r="L318">
        <v>77</v>
      </c>
      <c r="M318">
        <v>4.5</v>
      </c>
      <c r="N318">
        <v>5.5</v>
      </c>
      <c r="O318">
        <v>-240</v>
      </c>
      <c r="P318" s="17">
        <f>DATE(IF(Hist_odds_1[[#This Row],[Index]]&lt;=1908,"2022","2023"),LEFT(Hist_odds_1[[#This Row],[Date]],2),RIGHT(Hist_odds_1[[#This Row],[Date]],2))</f>
        <v>44879</v>
      </c>
      <c r="Q318">
        <f>IF(Hist_odds_1[[#This Row],[Away ML]]&lt;Hist_odds_1[[#This Row],[Home ML]],-Hist_odds_1[[#This Row],[Total_Close]],Hist_odds_1[[#This Row],[Spread_Close]])</f>
        <v>5.5</v>
      </c>
    </row>
    <row r="319" spans="1:17">
      <c r="A319">
        <v>318</v>
      </c>
      <c r="B319">
        <v>1114</v>
      </c>
      <c r="C319">
        <v>861</v>
      </c>
      <c r="D319" t="s">
        <v>5552</v>
      </c>
      <c r="E319" t="s">
        <v>320</v>
      </c>
      <c r="F319">
        <v>90</v>
      </c>
      <c r="G319">
        <v>4.5</v>
      </c>
      <c r="H319">
        <v>152</v>
      </c>
      <c r="I319">
        <v>130</v>
      </c>
      <c r="J319">
        <v>862</v>
      </c>
      <c r="K319" t="s">
        <v>463</v>
      </c>
      <c r="L319">
        <v>92</v>
      </c>
      <c r="M319">
        <v>149</v>
      </c>
      <c r="N319">
        <v>2.5</v>
      </c>
      <c r="O319">
        <v>-150</v>
      </c>
      <c r="P319" s="17">
        <f>DATE(IF(Hist_odds_1[[#This Row],[Index]]&lt;=1908,"2022","2023"),LEFT(Hist_odds_1[[#This Row],[Date]],2),RIGHT(Hist_odds_1[[#This Row],[Date]],2))</f>
        <v>44879</v>
      </c>
      <c r="Q319">
        <f>IF(Hist_odds_1[[#This Row],[Away ML]]&lt;Hist_odds_1[[#This Row],[Home ML]],-Hist_odds_1[[#This Row],[Total_Close]],Hist_odds_1[[#This Row],[Spread_Close]])</f>
        <v>2.5</v>
      </c>
    </row>
    <row r="320" spans="1:17">
      <c r="A320">
        <v>319</v>
      </c>
      <c r="B320">
        <v>1114</v>
      </c>
      <c r="C320">
        <v>863</v>
      </c>
      <c r="D320" t="s">
        <v>5552</v>
      </c>
      <c r="E320" t="s">
        <v>258</v>
      </c>
      <c r="F320">
        <v>72</v>
      </c>
      <c r="G320">
        <v>146</v>
      </c>
      <c r="H320">
        <v>145.5</v>
      </c>
      <c r="I320">
        <v>575</v>
      </c>
      <c r="J320">
        <v>864</v>
      </c>
      <c r="K320" t="s">
        <v>58</v>
      </c>
      <c r="L320">
        <v>80</v>
      </c>
      <c r="M320">
        <v>10</v>
      </c>
      <c r="N320">
        <v>12.5</v>
      </c>
      <c r="O320">
        <v>-850</v>
      </c>
      <c r="P320" s="17">
        <f>DATE(IF(Hist_odds_1[[#This Row],[Index]]&lt;=1908,"2022","2023"),LEFT(Hist_odds_1[[#This Row],[Date]],2),RIGHT(Hist_odds_1[[#This Row],[Date]],2))</f>
        <v>44879</v>
      </c>
      <c r="Q320">
        <f>IF(Hist_odds_1[[#This Row],[Away ML]]&lt;Hist_odds_1[[#This Row],[Home ML]],-Hist_odds_1[[#This Row],[Total_Close]],Hist_odds_1[[#This Row],[Spread_Close]])</f>
        <v>12.5</v>
      </c>
    </row>
    <row r="321" spans="1:17">
      <c r="A321">
        <v>320</v>
      </c>
      <c r="B321">
        <v>1114</v>
      </c>
      <c r="C321">
        <v>865</v>
      </c>
      <c r="D321" t="s">
        <v>5552</v>
      </c>
      <c r="E321" t="s">
        <v>655</v>
      </c>
      <c r="F321">
        <v>45</v>
      </c>
      <c r="G321">
        <v>146.5</v>
      </c>
      <c r="H321">
        <v>143</v>
      </c>
      <c r="I321">
        <v>1500</v>
      </c>
      <c r="J321">
        <v>866</v>
      </c>
      <c r="K321" t="s">
        <v>473</v>
      </c>
      <c r="L321">
        <v>83</v>
      </c>
      <c r="M321">
        <v>18.5</v>
      </c>
      <c r="N321">
        <v>20</v>
      </c>
      <c r="O321">
        <v>-5000</v>
      </c>
      <c r="P321" s="17">
        <f>DATE(IF(Hist_odds_1[[#This Row],[Index]]&lt;=1908,"2022","2023"),LEFT(Hist_odds_1[[#This Row],[Date]],2),RIGHT(Hist_odds_1[[#This Row],[Date]],2))</f>
        <v>44879</v>
      </c>
      <c r="Q321">
        <f>IF(Hist_odds_1[[#This Row],[Away ML]]&lt;Hist_odds_1[[#This Row],[Home ML]],-Hist_odds_1[[#This Row],[Total_Close]],Hist_odds_1[[#This Row],[Spread_Close]])</f>
        <v>20</v>
      </c>
    </row>
    <row r="322" spans="1:17">
      <c r="A322">
        <v>321</v>
      </c>
      <c r="B322">
        <v>1114</v>
      </c>
      <c r="C322">
        <v>867</v>
      </c>
      <c r="D322" t="s">
        <v>5552</v>
      </c>
      <c r="E322" t="s">
        <v>590</v>
      </c>
      <c r="F322">
        <v>58</v>
      </c>
      <c r="G322">
        <v>134</v>
      </c>
      <c r="H322">
        <v>134</v>
      </c>
      <c r="I322">
        <v>1800</v>
      </c>
      <c r="J322">
        <v>868</v>
      </c>
      <c r="K322" t="s">
        <v>515</v>
      </c>
      <c r="L322">
        <v>70</v>
      </c>
      <c r="M322">
        <v>22</v>
      </c>
      <c r="N322">
        <v>23</v>
      </c>
      <c r="O322">
        <v>-8000</v>
      </c>
      <c r="P322" s="17">
        <f>DATE(IF(Hist_odds_1[[#This Row],[Index]]&lt;=1908,"2022","2023"),LEFT(Hist_odds_1[[#This Row],[Date]],2),RIGHT(Hist_odds_1[[#This Row],[Date]],2))</f>
        <v>44879</v>
      </c>
      <c r="Q322">
        <f>IF(Hist_odds_1[[#This Row],[Away ML]]&lt;Hist_odds_1[[#This Row],[Home ML]],-Hist_odds_1[[#This Row],[Total_Close]],Hist_odds_1[[#This Row],[Spread_Close]])</f>
        <v>23</v>
      </c>
    </row>
    <row r="323" spans="1:17">
      <c r="A323">
        <v>322</v>
      </c>
      <c r="B323">
        <v>1114</v>
      </c>
      <c r="C323">
        <v>869</v>
      </c>
      <c r="D323" t="s">
        <v>5552</v>
      </c>
      <c r="E323" t="s">
        <v>607</v>
      </c>
      <c r="F323">
        <v>55</v>
      </c>
      <c r="G323">
        <v>135</v>
      </c>
      <c r="H323">
        <v>132</v>
      </c>
      <c r="I323">
        <v>625</v>
      </c>
      <c r="J323">
        <v>870</v>
      </c>
      <c r="K323" t="s">
        <v>513</v>
      </c>
      <c r="L323">
        <v>64</v>
      </c>
      <c r="M323">
        <v>15.5</v>
      </c>
      <c r="N323">
        <v>13</v>
      </c>
      <c r="O323">
        <v>-950</v>
      </c>
      <c r="P323" s="17">
        <f>DATE(IF(Hist_odds_1[[#This Row],[Index]]&lt;=1908,"2022","2023"),LEFT(Hist_odds_1[[#This Row],[Date]],2),RIGHT(Hist_odds_1[[#This Row],[Date]],2))</f>
        <v>44879</v>
      </c>
      <c r="Q323">
        <f>IF(Hist_odds_1[[#This Row],[Away ML]]&lt;Hist_odds_1[[#This Row],[Home ML]],-Hist_odds_1[[#This Row],[Total_Close]],Hist_odds_1[[#This Row],[Spread_Close]])</f>
        <v>13</v>
      </c>
    </row>
    <row r="324" spans="1:17">
      <c r="A324">
        <v>323</v>
      </c>
      <c r="B324">
        <v>1114</v>
      </c>
      <c r="C324">
        <v>873</v>
      </c>
      <c r="D324" t="s">
        <v>5552</v>
      </c>
      <c r="E324" t="s">
        <v>544</v>
      </c>
      <c r="F324">
        <v>62</v>
      </c>
      <c r="G324">
        <v>153</v>
      </c>
      <c r="H324">
        <v>156</v>
      </c>
      <c r="I324">
        <v>2200</v>
      </c>
      <c r="J324">
        <v>874</v>
      </c>
      <c r="K324" t="s">
        <v>47</v>
      </c>
      <c r="L324">
        <v>95</v>
      </c>
      <c r="M324">
        <v>24.5</v>
      </c>
      <c r="N324">
        <v>28</v>
      </c>
      <c r="O324">
        <v>-10000</v>
      </c>
      <c r="P324" s="17">
        <f>DATE(IF(Hist_odds_1[[#This Row],[Index]]&lt;=1908,"2022","2023"),LEFT(Hist_odds_1[[#This Row],[Date]],2),RIGHT(Hist_odds_1[[#This Row],[Date]],2))</f>
        <v>44879</v>
      </c>
      <c r="Q324">
        <f>IF(Hist_odds_1[[#This Row],[Away ML]]&lt;Hist_odds_1[[#This Row],[Home ML]],-Hist_odds_1[[#This Row],[Total_Close]],Hist_odds_1[[#This Row],[Spread_Close]])</f>
        <v>28</v>
      </c>
    </row>
    <row r="325" spans="1:17">
      <c r="A325">
        <v>324</v>
      </c>
      <c r="B325">
        <v>1114</v>
      </c>
      <c r="C325">
        <v>875</v>
      </c>
      <c r="D325" t="s">
        <v>5552</v>
      </c>
      <c r="E325" t="s">
        <v>334</v>
      </c>
      <c r="F325">
        <v>58</v>
      </c>
      <c r="G325">
        <v>132</v>
      </c>
      <c r="H325" t="s">
        <v>488</v>
      </c>
      <c r="I325">
        <v>240</v>
      </c>
      <c r="J325">
        <v>876</v>
      </c>
      <c r="K325" t="s">
        <v>567</v>
      </c>
      <c r="L325">
        <v>68</v>
      </c>
      <c r="M325">
        <v>6</v>
      </c>
      <c r="O325">
        <v>-280</v>
      </c>
      <c r="P325" s="17">
        <f>DATE(IF(Hist_odds_1[[#This Row],[Index]]&lt;=1908,"2022","2023"),LEFT(Hist_odds_1[[#This Row],[Date]],2),RIGHT(Hist_odds_1[[#This Row],[Date]],2))</f>
        <v>44879</v>
      </c>
      <c r="Q325">
        <f>IF(Hist_odds_1[[#This Row],[Away ML]]&lt;Hist_odds_1[[#This Row],[Home ML]],-Hist_odds_1[[#This Row],[Total_Close]],Hist_odds_1[[#This Row],[Spread_Close]])</f>
        <v>0</v>
      </c>
    </row>
    <row r="326" spans="1:17">
      <c r="A326">
        <v>325</v>
      </c>
      <c r="B326">
        <v>1114</v>
      </c>
      <c r="C326">
        <v>877</v>
      </c>
      <c r="D326" t="s">
        <v>5552</v>
      </c>
      <c r="E326" t="s">
        <v>219</v>
      </c>
      <c r="F326">
        <v>62</v>
      </c>
      <c r="G326">
        <v>140.5</v>
      </c>
      <c r="H326">
        <v>145</v>
      </c>
      <c r="I326">
        <v>210</v>
      </c>
      <c r="J326">
        <v>878</v>
      </c>
      <c r="K326" t="s">
        <v>497</v>
      </c>
      <c r="L326">
        <v>68</v>
      </c>
      <c r="M326">
        <v>10.5</v>
      </c>
      <c r="N326">
        <v>5.5</v>
      </c>
      <c r="O326">
        <v>-250</v>
      </c>
      <c r="P326" s="17">
        <f>DATE(IF(Hist_odds_1[[#This Row],[Index]]&lt;=1908,"2022","2023"),LEFT(Hist_odds_1[[#This Row],[Date]],2),RIGHT(Hist_odds_1[[#This Row],[Date]],2))</f>
        <v>44879</v>
      </c>
      <c r="Q326">
        <f>IF(Hist_odds_1[[#This Row],[Away ML]]&lt;Hist_odds_1[[#This Row],[Home ML]],-Hist_odds_1[[#This Row],[Total_Close]],Hist_odds_1[[#This Row],[Spread_Close]])</f>
        <v>5.5</v>
      </c>
    </row>
    <row r="327" spans="1:17">
      <c r="A327">
        <v>326</v>
      </c>
      <c r="B327">
        <v>1114</v>
      </c>
      <c r="C327">
        <v>879</v>
      </c>
      <c r="D327" t="s">
        <v>5552</v>
      </c>
      <c r="E327" t="s">
        <v>484</v>
      </c>
      <c r="F327">
        <v>74</v>
      </c>
      <c r="G327">
        <v>146.5</v>
      </c>
      <c r="H327">
        <v>147.5</v>
      </c>
      <c r="I327">
        <v>250</v>
      </c>
      <c r="J327">
        <v>880</v>
      </c>
      <c r="K327" t="s">
        <v>475</v>
      </c>
      <c r="L327">
        <v>96</v>
      </c>
      <c r="M327">
        <v>8</v>
      </c>
      <c r="N327">
        <v>7</v>
      </c>
      <c r="O327">
        <v>-300</v>
      </c>
      <c r="P327" s="17">
        <f>DATE(IF(Hist_odds_1[[#This Row],[Index]]&lt;=1908,"2022","2023"),LEFT(Hist_odds_1[[#This Row],[Date]],2),RIGHT(Hist_odds_1[[#This Row],[Date]],2))</f>
        <v>44879</v>
      </c>
      <c r="Q327">
        <f>IF(Hist_odds_1[[#This Row],[Away ML]]&lt;Hist_odds_1[[#This Row],[Home ML]],-Hist_odds_1[[#This Row],[Total_Close]],Hist_odds_1[[#This Row],[Spread_Close]])</f>
        <v>7</v>
      </c>
    </row>
    <row r="328" spans="1:17">
      <c r="A328">
        <v>327</v>
      </c>
      <c r="B328">
        <v>1114</v>
      </c>
      <c r="C328">
        <v>881</v>
      </c>
      <c r="D328" t="s">
        <v>5552</v>
      </c>
      <c r="E328" t="s">
        <v>650</v>
      </c>
      <c r="F328">
        <v>73</v>
      </c>
      <c r="G328">
        <v>133</v>
      </c>
      <c r="H328">
        <v>131</v>
      </c>
      <c r="I328">
        <v>105</v>
      </c>
      <c r="J328">
        <v>882</v>
      </c>
      <c r="K328" t="s">
        <v>460</v>
      </c>
      <c r="L328">
        <v>69</v>
      </c>
      <c r="M328">
        <v>3</v>
      </c>
      <c r="N328">
        <v>1.5</v>
      </c>
      <c r="O328">
        <v>-125</v>
      </c>
      <c r="P328" s="17">
        <f>DATE(IF(Hist_odds_1[[#This Row],[Index]]&lt;=1908,"2022","2023"),LEFT(Hist_odds_1[[#This Row],[Date]],2),RIGHT(Hist_odds_1[[#This Row],[Date]],2))</f>
        <v>44879</v>
      </c>
      <c r="Q328">
        <f>IF(Hist_odds_1[[#This Row],[Away ML]]&lt;Hist_odds_1[[#This Row],[Home ML]],-Hist_odds_1[[#This Row],[Total_Close]],Hist_odds_1[[#This Row],[Spread_Close]])</f>
        <v>1.5</v>
      </c>
    </row>
    <row r="329" spans="1:17">
      <c r="A329">
        <v>328</v>
      </c>
      <c r="B329">
        <v>1114</v>
      </c>
      <c r="C329">
        <v>883</v>
      </c>
      <c r="D329" t="s">
        <v>5552</v>
      </c>
      <c r="E329" t="s">
        <v>644</v>
      </c>
      <c r="F329">
        <v>52</v>
      </c>
      <c r="G329">
        <v>139.5</v>
      </c>
      <c r="H329">
        <v>138.5</v>
      </c>
      <c r="I329">
        <v>350</v>
      </c>
      <c r="J329">
        <v>884</v>
      </c>
      <c r="K329" t="s">
        <v>512</v>
      </c>
      <c r="L329">
        <v>77</v>
      </c>
      <c r="M329">
        <v>11</v>
      </c>
      <c r="N329">
        <v>8</v>
      </c>
      <c r="O329">
        <v>-420</v>
      </c>
      <c r="P329" s="17">
        <f>DATE(IF(Hist_odds_1[[#This Row],[Index]]&lt;=1908,"2022","2023"),LEFT(Hist_odds_1[[#This Row],[Date]],2),RIGHT(Hist_odds_1[[#This Row],[Date]],2))</f>
        <v>44879</v>
      </c>
      <c r="Q329">
        <f>IF(Hist_odds_1[[#This Row],[Away ML]]&lt;Hist_odds_1[[#This Row],[Home ML]],-Hist_odds_1[[#This Row],[Total_Close]],Hist_odds_1[[#This Row],[Spread_Close]])</f>
        <v>8</v>
      </c>
    </row>
    <row r="330" spans="1:17">
      <c r="A330">
        <v>329</v>
      </c>
      <c r="B330">
        <v>1114</v>
      </c>
      <c r="C330">
        <v>885</v>
      </c>
      <c r="D330" t="s">
        <v>5552</v>
      </c>
      <c r="E330" t="s">
        <v>357</v>
      </c>
      <c r="F330">
        <v>65</v>
      </c>
      <c r="G330">
        <v>141</v>
      </c>
      <c r="H330">
        <v>142.5</v>
      </c>
      <c r="I330">
        <v>2200</v>
      </c>
      <c r="J330">
        <v>886</v>
      </c>
      <c r="K330" t="s">
        <v>269</v>
      </c>
      <c r="L330">
        <v>103</v>
      </c>
      <c r="M330">
        <v>23.5</v>
      </c>
      <c r="N330">
        <v>27.5</v>
      </c>
      <c r="O330">
        <v>-10000</v>
      </c>
      <c r="P330" s="17">
        <f>DATE(IF(Hist_odds_1[[#This Row],[Index]]&lt;=1908,"2022","2023"),LEFT(Hist_odds_1[[#This Row],[Date]],2),RIGHT(Hist_odds_1[[#This Row],[Date]],2))</f>
        <v>44879</v>
      </c>
      <c r="Q330">
        <f>IF(Hist_odds_1[[#This Row],[Away ML]]&lt;Hist_odds_1[[#This Row],[Home ML]],-Hist_odds_1[[#This Row],[Total_Close]],Hist_odds_1[[#This Row],[Spread_Close]])</f>
        <v>27.5</v>
      </c>
    </row>
    <row r="331" spans="1:17">
      <c r="A331">
        <v>330</v>
      </c>
      <c r="B331">
        <v>1114</v>
      </c>
      <c r="C331">
        <v>887</v>
      </c>
      <c r="D331" t="s">
        <v>5552</v>
      </c>
      <c r="E331" t="s">
        <v>548</v>
      </c>
      <c r="F331">
        <v>67</v>
      </c>
      <c r="G331">
        <v>141.5</v>
      </c>
      <c r="H331">
        <v>143</v>
      </c>
      <c r="I331">
        <v>1000</v>
      </c>
      <c r="J331">
        <v>888</v>
      </c>
      <c r="K331" t="s">
        <v>486</v>
      </c>
      <c r="L331">
        <v>78</v>
      </c>
      <c r="M331">
        <v>14.5</v>
      </c>
      <c r="N331">
        <v>16</v>
      </c>
      <c r="O331">
        <v>-2000</v>
      </c>
      <c r="P331" s="17">
        <f>DATE(IF(Hist_odds_1[[#This Row],[Index]]&lt;=1908,"2022","2023"),LEFT(Hist_odds_1[[#This Row],[Date]],2),RIGHT(Hist_odds_1[[#This Row],[Date]],2))</f>
        <v>44879</v>
      </c>
      <c r="Q331">
        <f>IF(Hist_odds_1[[#This Row],[Away ML]]&lt;Hist_odds_1[[#This Row],[Home ML]],-Hist_odds_1[[#This Row],[Total_Close]],Hist_odds_1[[#This Row],[Spread_Close]])</f>
        <v>16</v>
      </c>
    </row>
    <row r="332" spans="1:17">
      <c r="A332">
        <v>331</v>
      </c>
      <c r="B332">
        <v>1114</v>
      </c>
      <c r="C332">
        <v>889</v>
      </c>
      <c r="D332" t="s">
        <v>5552</v>
      </c>
      <c r="E332" t="s">
        <v>132</v>
      </c>
      <c r="F332">
        <v>62</v>
      </c>
      <c r="G332">
        <v>131.5</v>
      </c>
      <c r="H332">
        <v>133</v>
      </c>
      <c r="I332">
        <v>160</v>
      </c>
      <c r="J332">
        <v>890</v>
      </c>
      <c r="K332" t="s">
        <v>428</v>
      </c>
      <c r="L332">
        <v>59</v>
      </c>
      <c r="M332">
        <v>3</v>
      </c>
      <c r="N332">
        <v>4</v>
      </c>
      <c r="O332">
        <v>-180</v>
      </c>
      <c r="P332" s="17">
        <f>DATE(IF(Hist_odds_1[[#This Row],[Index]]&lt;=1908,"2022","2023"),LEFT(Hist_odds_1[[#This Row],[Date]],2),RIGHT(Hist_odds_1[[#This Row],[Date]],2))</f>
        <v>44879</v>
      </c>
      <c r="Q332">
        <f>IF(Hist_odds_1[[#This Row],[Away ML]]&lt;Hist_odds_1[[#This Row],[Home ML]],-Hist_odds_1[[#This Row],[Total_Close]],Hist_odds_1[[#This Row],[Spread_Close]])</f>
        <v>4</v>
      </c>
    </row>
    <row r="333" spans="1:17">
      <c r="A333">
        <v>332</v>
      </c>
      <c r="B333">
        <v>1114</v>
      </c>
      <c r="C333">
        <v>306633</v>
      </c>
      <c r="D333" t="s">
        <v>5552</v>
      </c>
      <c r="E333" t="s">
        <v>411</v>
      </c>
      <c r="F333">
        <v>94</v>
      </c>
      <c r="G333">
        <v>3</v>
      </c>
      <c r="H333">
        <v>5.5</v>
      </c>
      <c r="I333">
        <v>-220</v>
      </c>
      <c r="J333">
        <v>306634</v>
      </c>
      <c r="K333" t="s">
        <v>568</v>
      </c>
      <c r="L333">
        <v>64</v>
      </c>
      <c r="M333">
        <v>149.5</v>
      </c>
      <c r="N333">
        <v>152.5</v>
      </c>
      <c r="O333">
        <v>190</v>
      </c>
      <c r="P333" s="17">
        <f>DATE(IF(Hist_odds_1[[#This Row],[Index]]&lt;=1908,"2022","2023"),LEFT(Hist_odds_1[[#This Row],[Date]],2),RIGHT(Hist_odds_1[[#This Row],[Date]],2))</f>
        <v>44879</v>
      </c>
      <c r="Q333">
        <f>IF(Hist_odds_1[[#This Row],[Away ML]]&lt;Hist_odds_1[[#This Row],[Home ML]],-Hist_odds_1[[#This Row],[Total_Close]],Hist_odds_1[[#This Row],[Spread_Close]])</f>
        <v>-5.5</v>
      </c>
    </row>
    <row r="334" spans="1:17">
      <c r="A334">
        <v>333</v>
      </c>
      <c r="B334">
        <v>1114</v>
      </c>
      <c r="C334">
        <v>306635</v>
      </c>
      <c r="D334" t="s">
        <v>5552</v>
      </c>
      <c r="E334" t="s">
        <v>240</v>
      </c>
      <c r="F334">
        <v>69</v>
      </c>
      <c r="G334">
        <v>136.5</v>
      </c>
      <c r="H334">
        <v>136.5</v>
      </c>
      <c r="I334">
        <v>1600</v>
      </c>
      <c r="J334">
        <v>306636</v>
      </c>
      <c r="K334" t="s">
        <v>471</v>
      </c>
      <c r="L334">
        <v>64</v>
      </c>
      <c r="M334">
        <v>21.5</v>
      </c>
      <c r="N334">
        <v>20.5</v>
      </c>
      <c r="O334">
        <v>-6000</v>
      </c>
      <c r="P334" s="17">
        <f>DATE(IF(Hist_odds_1[[#This Row],[Index]]&lt;=1908,"2022","2023"),LEFT(Hist_odds_1[[#This Row],[Date]],2),RIGHT(Hist_odds_1[[#This Row],[Date]],2))</f>
        <v>44879</v>
      </c>
      <c r="Q334">
        <f>IF(Hist_odds_1[[#This Row],[Away ML]]&lt;Hist_odds_1[[#This Row],[Home ML]],-Hist_odds_1[[#This Row],[Total_Close]],Hist_odds_1[[#This Row],[Spread_Close]])</f>
        <v>20.5</v>
      </c>
    </row>
    <row r="335" spans="1:17">
      <c r="A335">
        <v>334</v>
      </c>
      <c r="B335">
        <v>1114</v>
      </c>
      <c r="C335">
        <v>306637</v>
      </c>
      <c r="D335" t="s">
        <v>5552</v>
      </c>
      <c r="E335" t="s">
        <v>646</v>
      </c>
      <c r="F335">
        <v>50</v>
      </c>
      <c r="G335">
        <v>137</v>
      </c>
      <c r="H335">
        <v>139</v>
      </c>
      <c r="I335" t="s">
        <v>488</v>
      </c>
      <c r="J335">
        <v>306638</v>
      </c>
      <c r="K335" t="s">
        <v>390</v>
      </c>
      <c r="L335">
        <v>60</v>
      </c>
      <c r="M335">
        <v>36</v>
      </c>
      <c r="N335">
        <v>33.5</v>
      </c>
      <c r="O335" t="s">
        <v>488</v>
      </c>
      <c r="P335" s="17">
        <f>DATE(IF(Hist_odds_1[[#This Row],[Index]]&lt;=1908,"2022","2023"),LEFT(Hist_odds_1[[#This Row],[Date]],2),RIGHT(Hist_odds_1[[#This Row],[Date]],2))</f>
        <v>44879</v>
      </c>
      <c r="Q335">
        <f>IF(Hist_odds_1[[#This Row],[Away ML]]&lt;Hist_odds_1[[#This Row],[Home ML]],-Hist_odds_1[[#This Row],[Total_Close]],Hist_odds_1[[#This Row],[Spread_Close]])</f>
        <v>33.5</v>
      </c>
    </row>
    <row r="336" spans="1:17">
      <c r="A336">
        <v>335</v>
      </c>
      <c r="B336">
        <v>1114</v>
      </c>
      <c r="C336">
        <v>306639</v>
      </c>
      <c r="D336" t="s">
        <v>5552</v>
      </c>
      <c r="E336" t="s">
        <v>656</v>
      </c>
      <c r="F336">
        <v>71</v>
      </c>
      <c r="G336">
        <v>141</v>
      </c>
      <c r="H336">
        <v>142.5</v>
      </c>
      <c r="I336">
        <v>1500</v>
      </c>
      <c r="J336">
        <v>306640</v>
      </c>
      <c r="K336" t="s">
        <v>322</v>
      </c>
      <c r="L336">
        <v>96</v>
      </c>
      <c r="M336">
        <v>18</v>
      </c>
      <c r="N336">
        <v>20.5</v>
      </c>
      <c r="O336">
        <v>-5000</v>
      </c>
      <c r="P336" s="17">
        <f>DATE(IF(Hist_odds_1[[#This Row],[Index]]&lt;=1908,"2022","2023"),LEFT(Hist_odds_1[[#This Row],[Date]],2),RIGHT(Hist_odds_1[[#This Row],[Date]],2))</f>
        <v>44879</v>
      </c>
      <c r="Q336">
        <f>IF(Hist_odds_1[[#This Row],[Away ML]]&lt;Hist_odds_1[[#This Row],[Home ML]],-Hist_odds_1[[#This Row],[Total_Close]],Hist_odds_1[[#This Row],[Spread_Close]])</f>
        <v>20.5</v>
      </c>
    </row>
    <row r="337" spans="1:17">
      <c r="A337">
        <v>336</v>
      </c>
      <c r="B337">
        <v>1114</v>
      </c>
      <c r="C337">
        <v>306641</v>
      </c>
      <c r="D337" t="s">
        <v>5552</v>
      </c>
      <c r="E337" t="s">
        <v>616</v>
      </c>
      <c r="F337">
        <v>47</v>
      </c>
      <c r="G337">
        <v>133.5</v>
      </c>
      <c r="H337">
        <v>133.5</v>
      </c>
      <c r="I337">
        <v>600</v>
      </c>
      <c r="J337">
        <v>306642</v>
      </c>
      <c r="K337" t="s">
        <v>489</v>
      </c>
      <c r="L337">
        <v>80</v>
      </c>
      <c r="M337">
        <v>11.5</v>
      </c>
      <c r="N337">
        <v>12.5</v>
      </c>
      <c r="O337">
        <v>-900</v>
      </c>
      <c r="P337" s="17">
        <f>DATE(IF(Hist_odds_1[[#This Row],[Index]]&lt;=1908,"2022","2023"),LEFT(Hist_odds_1[[#This Row],[Date]],2),RIGHT(Hist_odds_1[[#This Row],[Date]],2))</f>
        <v>44879</v>
      </c>
      <c r="Q337">
        <f>IF(Hist_odds_1[[#This Row],[Away ML]]&lt;Hist_odds_1[[#This Row],[Home ML]],-Hist_odds_1[[#This Row],[Total_Close]],Hist_odds_1[[#This Row],[Spread_Close]])</f>
        <v>12.5</v>
      </c>
    </row>
    <row r="338" spans="1:17">
      <c r="A338">
        <v>337</v>
      </c>
      <c r="B338">
        <v>1114</v>
      </c>
      <c r="C338">
        <v>306643</v>
      </c>
      <c r="D338" t="s">
        <v>5552</v>
      </c>
      <c r="E338" t="s">
        <v>365</v>
      </c>
      <c r="F338">
        <v>68</v>
      </c>
      <c r="G338">
        <v>129</v>
      </c>
      <c r="H338">
        <v>131.5</v>
      </c>
      <c r="I338">
        <v>290</v>
      </c>
      <c r="J338">
        <v>306644</v>
      </c>
      <c r="K338" t="s">
        <v>468</v>
      </c>
      <c r="L338">
        <v>67</v>
      </c>
      <c r="M338">
        <v>8.5</v>
      </c>
      <c r="N338">
        <v>8</v>
      </c>
      <c r="O338">
        <v>-350</v>
      </c>
      <c r="P338" s="17">
        <f>DATE(IF(Hist_odds_1[[#This Row],[Index]]&lt;=1908,"2022","2023"),LEFT(Hist_odds_1[[#This Row],[Date]],2),RIGHT(Hist_odds_1[[#This Row],[Date]],2))</f>
        <v>44879</v>
      </c>
      <c r="Q338">
        <f>IF(Hist_odds_1[[#This Row],[Away ML]]&lt;Hist_odds_1[[#This Row],[Home ML]],-Hist_odds_1[[#This Row],[Total_Close]],Hist_odds_1[[#This Row],[Spread_Close]])</f>
        <v>8</v>
      </c>
    </row>
    <row r="339" spans="1:17">
      <c r="A339">
        <v>338</v>
      </c>
      <c r="B339">
        <v>1114</v>
      </c>
      <c r="C339">
        <v>306645</v>
      </c>
      <c r="D339" t="s">
        <v>5552</v>
      </c>
      <c r="E339" t="s">
        <v>413</v>
      </c>
      <c r="F339">
        <v>80</v>
      </c>
      <c r="G339">
        <v>2</v>
      </c>
      <c r="H339">
        <v>4</v>
      </c>
      <c r="I339">
        <v>-185</v>
      </c>
      <c r="J339">
        <v>306646</v>
      </c>
      <c r="K339" t="s">
        <v>552</v>
      </c>
      <c r="L339">
        <v>77</v>
      </c>
      <c r="M339">
        <v>151.5</v>
      </c>
      <c r="N339">
        <v>158</v>
      </c>
      <c r="O339">
        <v>165</v>
      </c>
      <c r="P339" s="17">
        <f>DATE(IF(Hist_odds_1[[#This Row],[Index]]&lt;=1908,"2022","2023"),LEFT(Hist_odds_1[[#This Row],[Date]],2),RIGHT(Hist_odds_1[[#This Row],[Date]],2))</f>
        <v>44879</v>
      </c>
      <c r="Q339">
        <f>IF(Hist_odds_1[[#This Row],[Away ML]]&lt;Hist_odds_1[[#This Row],[Home ML]],-Hist_odds_1[[#This Row],[Total_Close]],Hist_odds_1[[#This Row],[Spread_Close]])</f>
        <v>-4</v>
      </c>
    </row>
    <row r="340" spans="1:17">
      <c r="A340">
        <v>339</v>
      </c>
      <c r="B340">
        <v>1114</v>
      </c>
      <c r="C340">
        <v>306647</v>
      </c>
      <c r="D340" t="s">
        <v>5552</v>
      </c>
      <c r="E340" t="s">
        <v>313</v>
      </c>
      <c r="F340">
        <v>68</v>
      </c>
      <c r="G340">
        <v>4</v>
      </c>
      <c r="H340">
        <v>2.5</v>
      </c>
      <c r="I340">
        <v>-150</v>
      </c>
      <c r="J340">
        <v>306648</v>
      </c>
      <c r="K340" t="s">
        <v>542</v>
      </c>
      <c r="L340">
        <v>75</v>
      </c>
      <c r="M340">
        <v>137.5</v>
      </c>
      <c r="N340">
        <v>138.5</v>
      </c>
      <c r="O340">
        <v>130</v>
      </c>
      <c r="P340" s="17">
        <f>DATE(IF(Hist_odds_1[[#This Row],[Index]]&lt;=1908,"2022","2023"),LEFT(Hist_odds_1[[#This Row],[Date]],2),RIGHT(Hist_odds_1[[#This Row],[Date]],2))</f>
        <v>44879</v>
      </c>
      <c r="Q340">
        <f>IF(Hist_odds_1[[#This Row],[Away ML]]&lt;Hist_odds_1[[#This Row],[Home ML]],-Hist_odds_1[[#This Row],[Total_Close]],Hist_odds_1[[#This Row],[Spread_Close]])</f>
        <v>-2.5</v>
      </c>
    </row>
    <row r="341" spans="1:17">
      <c r="A341">
        <v>340</v>
      </c>
      <c r="B341">
        <v>1114</v>
      </c>
      <c r="C341">
        <v>306649</v>
      </c>
      <c r="D341" t="s">
        <v>5552</v>
      </c>
      <c r="E341" t="s">
        <v>153</v>
      </c>
      <c r="F341">
        <v>59</v>
      </c>
      <c r="G341">
        <v>137</v>
      </c>
      <c r="H341">
        <v>136.5</v>
      </c>
      <c r="I341">
        <v>425</v>
      </c>
      <c r="J341">
        <v>306650</v>
      </c>
      <c r="K341" t="s">
        <v>569</v>
      </c>
      <c r="L341">
        <v>63</v>
      </c>
      <c r="M341">
        <v>10</v>
      </c>
      <c r="N341">
        <v>10</v>
      </c>
      <c r="O341">
        <v>-550</v>
      </c>
      <c r="P341" s="17">
        <f>DATE(IF(Hist_odds_1[[#This Row],[Index]]&lt;=1908,"2022","2023"),LEFT(Hist_odds_1[[#This Row],[Date]],2),RIGHT(Hist_odds_1[[#This Row],[Date]],2))</f>
        <v>44879</v>
      </c>
      <c r="Q341">
        <f>IF(Hist_odds_1[[#This Row],[Away ML]]&lt;Hist_odds_1[[#This Row],[Home ML]],-Hist_odds_1[[#This Row],[Total_Close]],Hist_odds_1[[#This Row],[Spread_Close]])</f>
        <v>10</v>
      </c>
    </row>
    <row r="342" spans="1:17">
      <c r="A342">
        <v>341</v>
      </c>
      <c r="B342">
        <v>1114</v>
      </c>
      <c r="C342">
        <v>306651</v>
      </c>
      <c r="D342" t="s">
        <v>5552</v>
      </c>
      <c r="E342" t="s">
        <v>633</v>
      </c>
      <c r="F342">
        <v>63</v>
      </c>
      <c r="G342">
        <v>136.5</v>
      </c>
      <c r="H342">
        <v>135</v>
      </c>
      <c r="I342">
        <v>550</v>
      </c>
      <c r="J342">
        <v>306652</v>
      </c>
      <c r="K342" t="s">
        <v>366</v>
      </c>
      <c r="L342">
        <v>79</v>
      </c>
      <c r="M342">
        <v>12</v>
      </c>
      <c r="N342">
        <v>11.5</v>
      </c>
      <c r="O342">
        <v>-800</v>
      </c>
      <c r="P342" s="17">
        <f>DATE(IF(Hist_odds_1[[#This Row],[Index]]&lt;=1908,"2022","2023"),LEFT(Hist_odds_1[[#This Row],[Date]],2),RIGHT(Hist_odds_1[[#This Row],[Date]],2))</f>
        <v>44879</v>
      </c>
      <c r="Q342">
        <f>IF(Hist_odds_1[[#This Row],[Away ML]]&lt;Hist_odds_1[[#This Row],[Home ML]],-Hist_odds_1[[#This Row],[Total_Close]],Hist_odds_1[[#This Row],[Spread_Close]])</f>
        <v>11.5</v>
      </c>
    </row>
    <row r="343" spans="1:17">
      <c r="A343">
        <v>342</v>
      </c>
      <c r="B343">
        <v>1114</v>
      </c>
      <c r="C343">
        <v>306653</v>
      </c>
      <c r="D343" t="s">
        <v>5552</v>
      </c>
      <c r="E343" t="s">
        <v>554</v>
      </c>
      <c r="F343">
        <v>64</v>
      </c>
      <c r="G343">
        <v>142</v>
      </c>
      <c r="H343">
        <v>137</v>
      </c>
      <c r="I343">
        <v>1600</v>
      </c>
      <c r="J343">
        <v>306654</v>
      </c>
      <c r="K343" t="s">
        <v>281</v>
      </c>
      <c r="L343">
        <v>63</v>
      </c>
      <c r="M343">
        <v>28</v>
      </c>
      <c r="N343">
        <v>22.5</v>
      </c>
      <c r="O343">
        <v>-4500</v>
      </c>
      <c r="P343" s="17">
        <f>DATE(IF(Hist_odds_1[[#This Row],[Index]]&lt;=1908,"2022","2023"),LEFT(Hist_odds_1[[#This Row],[Date]],2),RIGHT(Hist_odds_1[[#This Row],[Date]],2))</f>
        <v>44879</v>
      </c>
      <c r="Q343">
        <f>IF(Hist_odds_1[[#This Row],[Away ML]]&lt;Hist_odds_1[[#This Row],[Home ML]],-Hist_odds_1[[#This Row],[Total_Close]],Hist_odds_1[[#This Row],[Spread_Close]])</f>
        <v>22.5</v>
      </c>
    </row>
    <row r="344" spans="1:17">
      <c r="A344">
        <v>343</v>
      </c>
      <c r="B344">
        <v>1114</v>
      </c>
      <c r="C344">
        <v>306655</v>
      </c>
      <c r="D344" t="s">
        <v>5552</v>
      </c>
      <c r="E344" t="s">
        <v>61</v>
      </c>
      <c r="F344">
        <v>75</v>
      </c>
      <c r="G344">
        <v>1</v>
      </c>
      <c r="H344">
        <v>2.5</v>
      </c>
      <c r="I344">
        <v>-140</v>
      </c>
      <c r="J344">
        <v>306656</v>
      </c>
      <c r="K344" t="s">
        <v>116</v>
      </c>
      <c r="L344">
        <v>77</v>
      </c>
      <c r="M344">
        <v>153</v>
      </c>
      <c r="N344">
        <v>152.5</v>
      </c>
      <c r="O344">
        <v>120</v>
      </c>
      <c r="P344" s="17">
        <f>DATE(IF(Hist_odds_1[[#This Row],[Index]]&lt;=1908,"2022","2023"),LEFT(Hist_odds_1[[#This Row],[Date]],2),RIGHT(Hist_odds_1[[#This Row],[Date]],2))</f>
        <v>44879</v>
      </c>
      <c r="Q344">
        <f>IF(Hist_odds_1[[#This Row],[Away ML]]&lt;Hist_odds_1[[#This Row],[Home ML]],-Hist_odds_1[[#This Row],[Total_Close]],Hist_odds_1[[#This Row],[Spread_Close]])</f>
        <v>-2.5</v>
      </c>
    </row>
    <row r="345" spans="1:17">
      <c r="A345">
        <v>344</v>
      </c>
      <c r="B345">
        <v>1114</v>
      </c>
      <c r="C345">
        <v>306657</v>
      </c>
      <c r="D345" t="s">
        <v>5552</v>
      </c>
      <c r="E345" t="s">
        <v>605</v>
      </c>
      <c r="F345">
        <v>71</v>
      </c>
      <c r="G345">
        <v>153</v>
      </c>
      <c r="H345">
        <v>156.5</v>
      </c>
      <c r="I345">
        <v>120</v>
      </c>
      <c r="J345">
        <v>306658</v>
      </c>
      <c r="K345" t="s">
        <v>570</v>
      </c>
      <c r="L345">
        <v>82</v>
      </c>
      <c r="M345">
        <v>2</v>
      </c>
      <c r="N345">
        <v>2.5</v>
      </c>
      <c r="O345">
        <v>-140</v>
      </c>
      <c r="P345" s="17">
        <f>DATE(IF(Hist_odds_1[[#This Row],[Index]]&lt;=1908,"2022","2023"),LEFT(Hist_odds_1[[#This Row],[Date]],2),RIGHT(Hist_odds_1[[#This Row],[Date]],2))</f>
        <v>44879</v>
      </c>
      <c r="Q345">
        <f>IF(Hist_odds_1[[#This Row],[Away ML]]&lt;Hist_odds_1[[#This Row],[Home ML]],-Hist_odds_1[[#This Row],[Total_Close]],Hist_odds_1[[#This Row],[Spread_Close]])</f>
        <v>2.5</v>
      </c>
    </row>
    <row r="346" spans="1:17">
      <c r="A346">
        <v>345</v>
      </c>
      <c r="B346">
        <v>1114</v>
      </c>
      <c r="C346">
        <v>306659</v>
      </c>
      <c r="D346" t="s">
        <v>5552</v>
      </c>
      <c r="E346" t="s">
        <v>615</v>
      </c>
      <c r="F346">
        <v>60</v>
      </c>
      <c r="G346">
        <v>143</v>
      </c>
      <c r="H346">
        <v>3</v>
      </c>
      <c r="I346">
        <v>-150</v>
      </c>
      <c r="J346">
        <v>306660</v>
      </c>
      <c r="K346" t="s">
        <v>536</v>
      </c>
      <c r="L346">
        <v>67</v>
      </c>
      <c r="M346">
        <v>1</v>
      </c>
      <c r="N346">
        <v>142.5</v>
      </c>
      <c r="O346">
        <v>130</v>
      </c>
      <c r="P346" s="17">
        <f>DATE(IF(Hist_odds_1[[#This Row],[Index]]&lt;=1908,"2022","2023"),LEFT(Hist_odds_1[[#This Row],[Date]],2),RIGHT(Hist_odds_1[[#This Row],[Date]],2))</f>
        <v>44879</v>
      </c>
      <c r="Q346">
        <f>IF(Hist_odds_1[[#This Row],[Away ML]]&lt;Hist_odds_1[[#This Row],[Home ML]],-Hist_odds_1[[#This Row],[Total_Close]],Hist_odds_1[[#This Row],[Spread_Close]])</f>
        <v>-3</v>
      </c>
    </row>
    <row r="347" spans="1:17">
      <c r="A347">
        <v>346</v>
      </c>
      <c r="B347">
        <v>1114</v>
      </c>
      <c r="C347">
        <v>306661</v>
      </c>
      <c r="D347" t="s">
        <v>5552</v>
      </c>
      <c r="E347" t="s">
        <v>534</v>
      </c>
      <c r="F347">
        <v>76</v>
      </c>
      <c r="G347">
        <v>137.5</v>
      </c>
      <c r="H347">
        <v>142.5</v>
      </c>
      <c r="I347">
        <v>360</v>
      </c>
      <c r="J347">
        <v>306662</v>
      </c>
      <c r="K347" t="s">
        <v>549</v>
      </c>
      <c r="L347">
        <v>87</v>
      </c>
      <c r="M347">
        <v>8</v>
      </c>
      <c r="N347">
        <v>10</v>
      </c>
      <c r="O347">
        <v>-430</v>
      </c>
      <c r="P347" s="17">
        <f>DATE(IF(Hist_odds_1[[#This Row],[Index]]&lt;=1908,"2022","2023"),LEFT(Hist_odds_1[[#This Row],[Date]],2),RIGHT(Hist_odds_1[[#This Row],[Date]],2))</f>
        <v>44879</v>
      </c>
      <c r="Q347">
        <f>IF(Hist_odds_1[[#This Row],[Away ML]]&lt;Hist_odds_1[[#This Row],[Home ML]],-Hist_odds_1[[#This Row],[Total_Close]],Hist_odds_1[[#This Row],[Spread_Close]])</f>
        <v>10</v>
      </c>
    </row>
    <row r="348" spans="1:17">
      <c r="A348">
        <v>347</v>
      </c>
      <c r="B348">
        <v>1114</v>
      </c>
      <c r="C348">
        <v>306663</v>
      </c>
      <c r="D348" t="s">
        <v>5552</v>
      </c>
      <c r="E348" t="s">
        <v>496</v>
      </c>
      <c r="F348">
        <v>65</v>
      </c>
      <c r="G348">
        <v>140</v>
      </c>
      <c r="H348">
        <v>145</v>
      </c>
      <c r="I348">
        <v>2200</v>
      </c>
      <c r="J348">
        <v>306664</v>
      </c>
      <c r="K348" t="s">
        <v>342</v>
      </c>
      <c r="L348">
        <v>94</v>
      </c>
      <c r="M348">
        <v>26</v>
      </c>
      <c r="N348">
        <v>29.5</v>
      </c>
      <c r="O348">
        <v>-10000</v>
      </c>
      <c r="P348" s="17">
        <f>DATE(IF(Hist_odds_1[[#This Row],[Index]]&lt;=1908,"2022","2023"),LEFT(Hist_odds_1[[#This Row],[Date]],2),RIGHT(Hist_odds_1[[#This Row],[Date]],2))</f>
        <v>44879</v>
      </c>
      <c r="Q348">
        <f>IF(Hist_odds_1[[#This Row],[Away ML]]&lt;Hist_odds_1[[#This Row],[Home ML]],-Hist_odds_1[[#This Row],[Total_Close]],Hist_odds_1[[#This Row],[Spread_Close]])</f>
        <v>29.5</v>
      </c>
    </row>
    <row r="349" spans="1:17">
      <c r="A349">
        <v>348</v>
      </c>
      <c r="B349">
        <v>1114</v>
      </c>
      <c r="C349">
        <v>306665</v>
      </c>
      <c r="D349" t="s">
        <v>5552</v>
      </c>
      <c r="E349" t="s">
        <v>665</v>
      </c>
      <c r="F349">
        <v>73</v>
      </c>
      <c r="G349">
        <v>133.5</v>
      </c>
      <c r="H349">
        <v>129.5</v>
      </c>
      <c r="I349">
        <v>400</v>
      </c>
      <c r="J349">
        <v>306666</v>
      </c>
      <c r="K349" t="s">
        <v>535</v>
      </c>
      <c r="L349">
        <v>69</v>
      </c>
      <c r="M349">
        <v>8</v>
      </c>
      <c r="N349">
        <v>10.5</v>
      </c>
      <c r="O349">
        <v>-500</v>
      </c>
      <c r="P349" s="17">
        <f>DATE(IF(Hist_odds_1[[#This Row],[Index]]&lt;=1908,"2022","2023"),LEFT(Hist_odds_1[[#This Row],[Date]],2),RIGHT(Hist_odds_1[[#This Row],[Date]],2))</f>
        <v>44879</v>
      </c>
      <c r="Q349">
        <f>IF(Hist_odds_1[[#This Row],[Away ML]]&lt;Hist_odds_1[[#This Row],[Home ML]],-Hist_odds_1[[#This Row],[Total_Close]],Hist_odds_1[[#This Row],[Spread_Close]])</f>
        <v>10.5</v>
      </c>
    </row>
    <row r="350" spans="1:17">
      <c r="A350">
        <v>349</v>
      </c>
      <c r="B350">
        <v>1114</v>
      </c>
      <c r="C350">
        <v>306669</v>
      </c>
      <c r="D350" t="s">
        <v>5552</v>
      </c>
      <c r="E350" t="s">
        <v>658</v>
      </c>
      <c r="F350">
        <v>56</v>
      </c>
      <c r="G350">
        <v>141.5</v>
      </c>
      <c r="H350">
        <v>145</v>
      </c>
      <c r="I350">
        <v>1700</v>
      </c>
      <c r="J350">
        <v>306670</v>
      </c>
      <c r="K350" t="s">
        <v>374</v>
      </c>
      <c r="L350">
        <v>86</v>
      </c>
      <c r="M350">
        <v>20.5</v>
      </c>
      <c r="N350">
        <v>20.5</v>
      </c>
      <c r="O350">
        <v>-7000</v>
      </c>
      <c r="P350" s="17">
        <f>DATE(IF(Hist_odds_1[[#This Row],[Index]]&lt;=1908,"2022","2023"),LEFT(Hist_odds_1[[#This Row],[Date]],2),RIGHT(Hist_odds_1[[#This Row],[Date]],2))</f>
        <v>44879</v>
      </c>
      <c r="Q350">
        <f>IF(Hist_odds_1[[#This Row],[Away ML]]&lt;Hist_odds_1[[#This Row],[Home ML]],-Hist_odds_1[[#This Row],[Total_Close]],Hist_odds_1[[#This Row],[Spread_Close]])</f>
        <v>20.5</v>
      </c>
    </row>
    <row r="351" spans="1:17">
      <c r="A351">
        <v>350</v>
      </c>
      <c r="B351">
        <v>1115</v>
      </c>
      <c r="C351">
        <v>601</v>
      </c>
      <c r="D351" t="s">
        <v>5552</v>
      </c>
      <c r="E351" t="s">
        <v>529</v>
      </c>
      <c r="F351">
        <v>61</v>
      </c>
      <c r="G351">
        <v>135</v>
      </c>
      <c r="H351">
        <v>136</v>
      </c>
      <c r="I351">
        <v>220</v>
      </c>
      <c r="J351">
        <v>602</v>
      </c>
      <c r="K351" t="s">
        <v>339</v>
      </c>
      <c r="L351">
        <v>60</v>
      </c>
      <c r="M351">
        <v>7.5</v>
      </c>
      <c r="N351">
        <v>6</v>
      </c>
      <c r="O351">
        <v>-260</v>
      </c>
      <c r="P351" s="17">
        <f>DATE(IF(Hist_odds_1[[#This Row],[Index]]&lt;=1908,"2022","2023"),LEFT(Hist_odds_1[[#This Row],[Date]],2),RIGHT(Hist_odds_1[[#This Row],[Date]],2))</f>
        <v>44880</v>
      </c>
      <c r="Q351">
        <f>IF(Hist_odds_1[[#This Row],[Away ML]]&lt;Hist_odds_1[[#This Row],[Home ML]],-Hist_odds_1[[#This Row],[Total_Close]],Hist_odds_1[[#This Row],[Spread_Close]])</f>
        <v>6</v>
      </c>
    </row>
    <row r="352" spans="1:17">
      <c r="A352">
        <v>351</v>
      </c>
      <c r="B352">
        <v>1115</v>
      </c>
      <c r="C352">
        <v>603</v>
      </c>
      <c r="D352" t="s">
        <v>5552</v>
      </c>
      <c r="E352" t="s">
        <v>316</v>
      </c>
      <c r="F352">
        <v>75</v>
      </c>
      <c r="G352">
        <v>144</v>
      </c>
      <c r="H352">
        <v>1.5</v>
      </c>
      <c r="I352">
        <v>-120</v>
      </c>
      <c r="J352">
        <v>604</v>
      </c>
      <c r="K352" t="s">
        <v>267</v>
      </c>
      <c r="L352">
        <v>63</v>
      </c>
      <c r="M352" t="s">
        <v>465</v>
      </c>
      <c r="N352">
        <v>147.5</v>
      </c>
      <c r="O352">
        <v>100</v>
      </c>
      <c r="P352" s="17">
        <f>DATE(IF(Hist_odds_1[[#This Row],[Index]]&lt;=1908,"2022","2023"),LEFT(Hist_odds_1[[#This Row],[Date]],2),RIGHT(Hist_odds_1[[#This Row],[Date]],2))</f>
        <v>44880</v>
      </c>
      <c r="Q352">
        <f>IF(Hist_odds_1[[#This Row],[Away ML]]&lt;Hist_odds_1[[#This Row],[Home ML]],-Hist_odds_1[[#This Row],[Total_Close]],Hist_odds_1[[#This Row],[Spread_Close]])</f>
        <v>-1.5</v>
      </c>
    </row>
    <row r="353" spans="1:17">
      <c r="A353">
        <v>352</v>
      </c>
      <c r="B353">
        <v>1115</v>
      </c>
      <c r="C353">
        <v>605</v>
      </c>
      <c r="D353" t="s">
        <v>5552</v>
      </c>
      <c r="E353" t="s">
        <v>367</v>
      </c>
      <c r="F353">
        <v>46</v>
      </c>
      <c r="G353">
        <v>144.5</v>
      </c>
      <c r="H353">
        <v>147.5</v>
      </c>
      <c r="I353">
        <v>400</v>
      </c>
      <c r="J353">
        <v>606</v>
      </c>
      <c r="K353" t="s">
        <v>571</v>
      </c>
      <c r="L353">
        <v>81</v>
      </c>
      <c r="M353">
        <v>9.5</v>
      </c>
      <c r="N353">
        <v>9.5</v>
      </c>
      <c r="O353">
        <v>-500</v>
      </c>
      <c r="P353" s="17">
        <f>DATE(IF(Hist_odds_1[[#This Row],[Index]]&lt;=1908,"2022","2023"),LEFT(Hist_odds_1[[#This Row],[Date]],2),RIGHT(Hist_odds_1[[#This Row],[Date]],2))</f>
        <v>44880</v>
      </c>
      <c r="Q353">
        <f>IF(Hist_odds_1[[#This Row],[Away ML]]&lt;Hist_odds_1[[#This Row],[Home ML]],-Hist_odds_1[[#This Row],[Total_Close]],Hist_odds_1[[#This Row],[Spread_Close]])</f>
        <v>9.5</v>
      </c>
    </row>
    <row r="354" spans="1:17">
      <c r="A354">
        <v>353</v>
      </c>
      <c r="B354">
        <v>1115</v>
      </c>
      <c r="C354">
        <v>607</v>
      </c>
      <c r="D354" t="s">
        <v>5552</v>
      </c>
      <c r="E354" t="s">
        <v>76</v>
      </c>
      <c r="F354">
        <v>83</v>
      </c>
      <c r="G354">
        <v>135.5</v>
      </c>
      <c r="H354">
        <v>132</v>
      </c>
      <c r="I354">
        <v>140</v>
      </c>
      <c r="J354">
        <v>608</v>
      </c>
      <c r="K354" t="s">
        <v>547</v>
      </c>
      <c r="L354">
        <v>85</v>
      </c>
      <c r="M354">
        <v>2</v>
      </c>
      <c r="N354">
        <v>3.5</v>
      </c>
      <c r="O354">
        <v>-160</v>
      </c>
      <c r="P354" s="17">
        <f>DATE(IF(Hist_odds_1[[#This Row],[Index]]&lt;=1908,"2022","2023"),LEFT(Hist_odds_1[[#This Row],[Date]],2),RIGHT(Hist_odds_1[[#This Row],[Date]],2))</f>
        <v>44880</v>
      </c>
      <c r="Q354">
        <f>IF(Hist_odds_1[[#This Row],[Away ML]]&lt;Hist_odds_1[[#This Row],[Home ML]],-Hist_odds_1[[#This Row],[Total_Close]],Hist_odds_1[[#This Row],[Spread_Close]])</f>
        <v>3.5</v>
      </c>
    </row>
    <row r="355" spans="1:17">
      <c r="A355">
        <v>354</v>
      </c>
      <c r="B355">
        <v>1115</v>
      </c>
      <c r="C355">
        <v>609</v>
      </c>
      <c r="D355" t="s">
        <v>5552</v>
      </c>
      <c r="E355" t="s">
        <v>456</v>
      </c>
      <c r="F355">
        <v>71</v>
      </c>
      <c r="G355">
        <v>156.5</v>
      </c>
      <c r="H355">
        <v>158</v>
      </c>
      <c r="I355">
        <v>260</v>
      </c>
      <c r="J355">
        <v>610</v>
      </c>
      <c r="K355" t="s">
        <v>519</v>
      </c>
      <c r="L355">
        <v>80</v>
      </c>
      <c r="M355">
        <v>7</v>
      </c>
      <c r="N355">
        <v>7</v>
      </c>
      <c r="O355">
        <v>-310</v>
      </c>
      <c r="P355" s="17">
        <f>DATE(IF(Hist_odds_1[[#This Row],[Index]]&lt;=1908,"2022","2023"),LEFT(Hist_odds_1[[#This Row],[Date]],2),RIGHT(Hist_odds_1[[#This Row],[Date]],2))</f>
        <v>44880</v>
      </c>
      <c r="Q355">
        <f>IF(Hist_odds_1[[#This Row],[Away ML]]&lt;Hist_odds_1[[#This Row],[Home ML]],-Hist_odds_1[[#This Row],[Total_Close]],Hist_odds_1[[#This Row],[Spread_Close]])</f>
        <v>7</v>
      </c>
    </row>
    <row r="356" spans="1:17">
      <c r="A356">
        <v>355</v>
      </c>
      <c r="B356">
        <v>1115</v>
      </c>
      <c r="C356">
        <v>613</v>
      </c>
      <c r="D356" t="s">
        <v>5552</v>
      </c>
      <c r="E356" t="s">
        <v>553</v>
      </c>
      <c r="F356">
        <v>57</v>
      </c>
      <c r="G356">
        <v>136</v>
      </c>
      <c r="H356">
        <v>134</v>
      </c>
      <c r="I356">
        <v>1400</v>
      </c>
      <c r="J356">
        <v>614</v>
      </c>
      <c r="K356" t="s">
        <v>494</v>
      </c>
      <c r="L356">
        <v>75</v>
      </c>
      <c r="M356">
        <v>16.5</v>
      </c>
      <c r="N356">
        <v>18.5</v>
      </c>
      <c r="O356">
        <v>-4000</v>
      </c>
      <c r="P356" s="17">
        <f>DATE(IF(Hist_odds_1[[#This Row],[Index]]&lt;=1908,"2022","2023"),LEFT(Hist_odds_1[[#This Row],[Date]],2),RIGHT(Hist_odds_1[[#This Row],[Date]],2))</f>
        <v>44880</v>
      </c>
      <c r="Q356">
        <f>IF(Hist_odds_1[[#This Row],[Away ML]]&lt;Hist_odds_1[[#This Row],[Home ML]],-Hist_odds_1[[#This Row],[Total_Close]],Hist_odds_1[[#This Row],[Spread_Close]])</f>
        <v>18.5</v>
      </c>
    </row>
    <row r="357" spans="1:17">
      <c r="A357">
        <v>356</v>
      </c>
      <c r="B357">
        <v>1115</v>
      </c>
      <c r="C357">
        <v>615</v>
      </c>
      <c r="D357" t="s">
        <v>5552</v>
      </c>
      <c r="E357" t="s">
        <v>546</v>
      </c>
      <c r="F357">
        <v>65</v>
      </c>
      <c r="G357">
        <v>144</v>
      </c>
      <c r="H357">
        <v>147.5</v>
      </c>
      <c r="I357">
        <v>525</v>
      </c>
      <c r="J357">
        <v>616</v>
      </c>
      <c r="K357" t="s">
        <v>467</v>
      </c>
      <c r="L357">
        <v>68</v>
      </c>
      <c r="M357">
        <v>9</v>
      </c>
      <c r="N357">
        <v>12</v>
      </c>
      <c r="O357">
        <v>-750</v>
      </c>
      <c r="P357" s="17">
        <f>DATE(IF(Hist_odds_1[[#This Row],[Index]]&lt;=1908,"2022","2023"),LEFT(Hist_odds_1[[#This Row],[Date]],2),RIGHT(Hist_odds_1[[#This Row],[Date]],2))</f>
        <v>44880</v>
      </c>
      <c r="Q357">
        <f>IF(Hist_odds_1[[#This Row],[Away ML]]&lt;Hist_odds_1[[#This Row],[Home ML]],-Hist_odds_1[[#This Row],[Total_Close]],Hist_odds_1[[#This Row],[Spread_Close]])</f>
        <v>12</v>
      </c>
    </row>
    <row r="358" spans="1:17">
      <c r="A358">
        <v>357</v>
      </c>
      <c r="B358">
        <v>1115</v>
      </c>
      <c r="C358">
        <v>617</v>
      </c>
      <c r="D358" t="s">
        <v>5552</v>
      </c>
      <c r="E358" t="s">
        <v>131</v>
      </c>
      <c r="F358">
        <v>64</v>
      </c>
      <c r="G358">
        <v>145.5</v>
      </c>
      <c r="H358">
        <v>2.5</v>
      </c>
      <c r="I358">
        <v>-145</v>
      </c>
      <c r="J358">
        <v>618</v>
      </c>
      <c r="K358" t="s">
        <v>355</v>
      </c>
      <c r="L358">
        <v>59</v>
      </c>
      <c r="M358">
        <v>2</v>
      </c>
      <c r="N358">
        <v>142.5</v>
      </c>
      <c r="O358">
        <v>125</v>
      </c>
      <c r="P358" s="17">
        <f>DATE(IF(Hist_odds_1[[#This Row],[Index]]&lt;=1908,"2022","2023"),LEFT(Hist_odds_1[[#This Row],[Date]],2),RIGHT(Hist_odds_1[[#This Row],[Date]],2))</f>
        <v>44880</v>
      </c>
      <c r="Q358">
        <f>IF(Hist_odds_1[[#This Row],[Away ML]]&lt;Hist_odds_1[[#This Row],[Home ML]],-Hist_odds_1[[#This Row],[Total_Close]],Hist_odds_1[[#This Row],[Spread_Close]])</f>
        <v>-2.5</v>
      </c>
    </row>
    <row r="359" spans="1:17">
      <c r="A359">
        <v>358</v>
      </c>
      <c r="B359">
        <v>1115</v>
      </c>
      <c r="C359">
        <v>619</v>
      </c>
      <c r="D359" t="s">
        <v>5552</v>
      </c>
      <c r="E359" t="s">
        <v>292</v>
      </c>
      <c r="F359">
        <v>89</v>
      </c>
      <c r="G359">
        <v>135.5</v>
      </c>
      <c r="H359">
        <v>133.5</v>
      </c>
      <c r="I359">
        <v>145</v>
      </c>
      <c r="J359">
        <v>620</v>
      </c>
      <c r="K359" t="s">
        <v>251</v>
      </c>
      <c r="L359">
        <v>87</v>
      </c>
      <c r="M359">
        <v>4</v>
      </c>
      <c r="N359">
        <v>3.5</v>
      </c>
      <c r="O359">
        <v>-165</v>
      </c>
      <c r="P359" s="17">
        <f>DATE(IF(Hist_odds_1[[#This Row],[Index]]&lt;=1908,"2022","2023"),LEFT(Hist_odds_1[[#This Row],[Date]],2),RIGHT(Hist_odds_1[[#This Row],[Date]],2))</f>
        <v>44880</v>
      </c>
      <c r="Q359">
        <f>IF(Hist_odds_1[[#This Row],[Away ML]]&lt;Hist_odds_1[[#This Row],[Home ML]],-Hist_odds_1[[#This Row],[Total_Close]],Hist_odds_1[[#This Row],[Spread_Close]])</f>
        <v>3.5</v>
      </c>
    </row>
    <row r="360" spans="1:17">
      <c r="A360">
        <v>359</v>
      </c>
      <c r="B360">
        <v>1115</v>
      </c>
      <c r="C360">
        <v>621</v>
      </c>
      <c r="D360" t="s">
        <v>5552</v>
      </c>
      <c r="E360" t="s">
        <v>643</v>
      </c>
      <c r="F360">
        <v>64</v>
      </c>
      <c r="G360">
        <v>137</v>
      </c>
      <c r="H360">
        <v>132</v>
      </c>
      <c r="I360">
        <v>600</v>
      </c>
      <c r="J360">
        <v>622</v>
      </c>
      <c r="K360" t="s">
        <v>457</v>
      </c>
      <c r="L360">
        <v>74</v>
      </c>
      <c r="M360">
        <v>12</v>
      </c>
      <c r="N360">
        <v>11.5</v>
      </c>
      <c r="O360">
        <v>-900</v>
      </c>
      <c r="P360" s="17">
        <f>DATE(IF(Hist_odds_1[[#This Row],[Index]]&lt;=1908,"2022","2023"),LEFT(Hist_odds_1[[#This Row],[Date]],2),RIGHT(Hist_odds_1[[#This Row],[Date]],2))</f>
        <v>44880</v>
      </c>
      <c r="Q360">
        <f>IF(Hist_odds_1[[#This Row],[Away ML]]&lt;Hist_odds_1[[#This Row],[Home ML]],-Hist_odds_1[[#This Row],[Total_Close]],Hist_odds_1[[#This Row],[Spread_Close]])</f>
        <v>11.5</v>
      </c>
    </row>
    <row r="361" spans="1:17">
      <c r="A361">
        <v>360</v>
      </c>
      <c r="B361">
        <v>1115</v>
      </c>
      <c r="C361">
        <v>623</v>
      </c>
      <c r="D361" t="s">
        <v>5552</v>
      </c>
      <c r="E361" t="s">
        <v>412</v>
      </c>
      <c r="F361">
        <v>72</v>
      </c>
      <c r="G361">
        <v>145.5</v>
      </c>
      <c r="H361">
        <v>145</v>
      </c>
      <c r="I361">
        <v>375</v>
      </c>
      <c r="J361">
        <v>624</v>
      </c>
      <c r="K361" t="s">
        <v>248</v>
      </c>
      <c r="L361">
        <v>81</v>
      </c>
      <c r="M361">
        <v>7</v>
      </c>
      <c r="N361">
        <v>9</v>
      </c>
      <c r="O361">
        <v>-450</v>
      </c>
      <c r="P361" s="17">
        <f>DATE(IF(Hist_odds_1[[#This Row],[Index]]&lt;=1908,"2022","2023"),LEFT(Hist_odds_1[[#This Row],[Date]],2),RIGHT(Hist_odds_1[[#This Row],[Date]],2))</f>
        <v>44880</v>
      </c>
      <c r="Q361">
        <f>IF(Hist_odds_1[[#This Row],[Away ML]]&lt;Hist_odds_1[[#This Row],[Home ML]],-Hist_odds_1[[#This Row],[Total_Close]],Hist_odds_1[[#This Row],[Spread_Close]])</f>
        <v>9</v>
      </c>
    </row>
    <row r="362" spans="1:17">
      <c r="A362">
        <v>361</v>
      </c>
      <c r="B362">
        <v>1115</v>
      </c>
      <c r="C362">
        <v>625</v>
      </c>
      <c r="D362" t="s">
        <v>5552</v>
      </c>
      <c r="E362" t="s">
        <v>277</v>
      </c>
      <c r="F362">
        <v>64</v>
      </c>
      <c r="G362">
        <v>151</v>
      </c>
      <c r="H362">
        <v>153.5</v>
      </c>
      <c r="I362">
        <v>1500</v>
      </c>
      <c r="J362">
        <v>626</v>
      </c>
      <c r="K362" t="s">
        <v>220</v>
      </c>
      <c r="L362">
        <v>84</v>
      </c>
      <c r="M362">
        <v>20</v>
      </c>
      <c r="N362">
        <v>20.5</v>
      </c>
      <c r="O362">
        <v>-5000</v>
      </c>
      <c r="P362" s="17">
        <f>DATE(IF(Hist_odds_1[[#This Row],[Index]]&lt;=1908,"2022","2023"),LEFT(Hist_odds_1[[#This Row],[Date]],2),RIGHT(Hist_odds_1[[#This Row],[Date]],2))</f>
        <v>44880</v>
      </c>
      <c r="Q362">
        <f>IF(Hist_odds_1[[#This Row],[Away ML]]&lt;Hist_odds_1[[#This Row],[Home ML]],-Hist_odds_1[[#This Row],[Total_Close]],Hist_odds_1[[#This Row],[Spread_Close]])</f>
        <v>20.5</v>
      </c>
    </row>
    <row r="363" spans="1:17">
      <c r="A363">
        <v>362</v>
      </c>
      <c r="B363">
        <v>1115</v>
      </c>
      <c r="C363">
        <v>627</v>
      </c>
      <c r="D363" t="s">
        <v>5552</v>
      </c>
      <c r="E363" t="s">
        <v>23</v>
      </c>
      <c r="F363">
        <v>58</v>
      </c>
      <c r="G363">
        <v>140</v>
      </c>
      <c r="H363">
        <v>136.5</v>
      </c>
      <c r="I363">
        <v>500</v>
      </c>
      <c r="J363">
        <v>628</v>
      </c>
      <c r="K363" t="s">
        <v>440</v>
      </c>
      <c r="L363">
        <v>70</v>
      </c>
      <c r="M363">
        <v>13.5</v>
      </c>
      <c r="N363">
        <v>10.5</v>
      </c>
      <c r="O363">
        <v>-700</v>
      </c>
      <c r="P363" s="17">
        <f>DATE(IF(Hist_odds_1[[#This Row],[Index]]&lt;=1908,"2022","2023"),LEFT(Hist_odds_1[[#This Row],[Date]],2),RIGHT(Hist_odds_1[[#This Row],[Date]],2))</f>
        <v>44880</v>
      </c>
      <c r="Q363">
        <f>IF(Hist_odds_1[[#This Row],[Away ML]]&lt;Hist_odds_1[[#This Row],[Home ML]],-Hist_odds_1[[#This Row],[Total_Close]],Hist_odds_1[[#This Row],[Spread_Close]])</f>
        <v>10.5</v>
      </c>
    </row>
    <row r="364" spans="1:17">
      <c r="A364">
        <v>363</v>
      </c>
      <c r="B364">
        <v>1115</v>
      </c>
      <c r="C364">
        <v>629</v>
      </c>
      <c r="D364" t="s">
        <v>5552</v>
      </c>
      <c r="E364" t="s">
        <v>206</v>
      </c>
      <c r="F364">
        <v>93</v>
      </c>
      <c r="G364">
        <v>4</v>
      </c>
      <c r="H364">
        <v>6.5</v>
      </c>
      <c r="I364">
        <v>-270</v>
      </c>
      <c r="J364">
        <v>630</v>
      </c>
      <c r="K364" t="s">
        <v>572</v>
      </c>
      <c r="L364">
        <v>63</v>
      </c>
      <c r="M364">
        <v>147.5</v>
      </c>
      <c r="N364">
        <v>150</v>
      </c>
      <c r="O364">
        <v>230</v>
      </c>
      <c r="P364" s="17">
        <f>DATE(IF(Hist_odds_1[[#This Row],[Index]]&lt;=1908,"2022","2023"),LEFT(Hist_odds_1[[#This Row],[Date]],2),RIGHT(Hist_odds_1[[#This Row],[Date]],2))</f>
        <v>44880</v>
      </c>
      <c r="Q364">
        <f>IF(Hist_odds_1[[#This Row],[Away ML]]&lt;Hist_odds_1[[#This Row],[Home ML]],-Hist_odds_1[[#This Row],[Total_Close]],Hist_odds_1[[#This Row],[Spread_Close]])</f>
        <v>-6.5</v>
      </c>
    </row>
    <row r="365" spans="1:17">
      <c r="A365">
        <v>364</v>
      </c>
      <c r="B365">
        <v>1115</v>
      </c>
      <c r="C365">
        <v>631</v>
      </c>
      <c r="D365" t="s">
        <v>5552</v>
      </c>
      <c r="E365" t="s">
        <v>598</v>
      </c>
      <c r="F365">
        <v>80</v>
      </c>
      <c r="G365">
        <v>151</v>
      </c>
      <c r="H365">
        <v>157.5</v>
      </c>
      <c r="I365">
        <v>1200</v>
      </c>
      <c r="J365">
        <v>632</v>
      </c>
      <c r="K365" t="s">
        <v>122</v>
      </c>
      <c r="L365">
        <v>105</v>
      </c>
      <c r="M365">
        <v>18</v>
      </c>
      <c r="N365">
        <v>18</v>
      </c>
      <c r="O365">
        <v>-3000</v>
      </c>
      <c r="P365" s="17">
        <f>DATE(IF(Hist_odds_1[[#This Row],[Index]]&lt;=1908,"2022","2023"),LEFT(Hist_odds_1[[#This Row],[Date]],2),RIGHT(Hist_odds_1[[#This Row],[Date]],2))</f>
        <v>44880</v>
      </c>
      <c r="Q365">
        <f>IF(Hist_odds_1[[#This Row],[Away ML]]&lt;Hist_odds_1[[#This Row],[Home ML]],-Hist_odds_1[[#This Row],[Total_Close]],Hist_odds_1[[#This Row],[Spread_Close]])</f>
        <v>18</v>
      </c>
    </row>
    <row r="366" spans="1:17">
      <c r="A366">
        <v>365</v>
      </c>
      <c r="B366">
        <v>1115</v>
      </c>
      <c r="C366">
        <v>635</v>
      </c>
      <c r="D366" t="s">
        <v>5552</v>
      </c>
      <c r="E366" t="s">
        <v>648</v>
      </c>
      <c r="F366">
        <v>53</v>
      </c>
      <c r="G366">
        <v>129.5</v>
      </c>
      <c r="H366">
        <v>128</v>
      </c>
      <c r="I366">
        <v>600</v>
      </c>
      <c r="J366">
        <v>636</v>
      </c>
      <c r="K366" t="s">
        <v>48</v>
      </c>
      <c r="L366">
        <v>74</v>
      </c>
      <c r="M366">
        <v>15.5</v>
      </c>
      <c r="N366">
        <v>11.5</v>
      </c>
      <c r="O366">
        <v>-900</v>
      </c>
      <c r="P366" s="17">
        <f>DATE(IF(Hist_odds_1[[#This Row],[Index]]&lt;=1908,"2022","2023"),LEFT(Hist_odds_1[[#This Row],[Date]],2),RIGHT(Hist_odds_1[[#This Row],[Date]],2))</f>
        <v>44880</v>
      </c>
      <c r="Q366">
        <f>IF(Hist_odds_1[[#This Row],[Away ML]]&lt;Hist_odds_1[[#This Row],[Home ML]],-Hist_odds_1[[#This Row],[Total_Close]],Hist_odds_1[[#This Row],[Spread_Close]])</f>
        <v>11.5</v>
      </c>
    </row>
    <row r="367" spans="1:17">
      <c r="A367">
        <v>366</v>
      </c>
      <c r="B367">
        <v>1115</v>
      </c>
      <c r="C367">
        <v>637</v>
      </c>
      <c r="D367" t="s">
        <v>5552</v>
      </c>
      <c r="E367" t="s">
        <v>476</v>
      </c>
      <c r="F367">
        <v>84</v>
      </c>
      <c r="G367">
        <v>150.5</v>
      </c>
      <c r="H367">
        <v>152</v>
      </c>
      <c r="I367">
        <v>135</v>
      </c>
      <c r="J367">
        <v>638</v>
      </c>
      <c r="K367" t="s">
        <v>254</v>
      </c>
      <c r="L367">
        <v>63</v>
      </c>
      <c r="M367">
        <v>4.5</v>
      </c>
      <c r="N367">
        <v>3.5</v>
      </c>
      <c r="O367">
        <v>-155</v>
      </c>
      <c r="P367" s="17">
        <f>DATE(IF(Hist_odds_1[[#This Row],[Index]]&lt;=1908,"2022","2023"),LEFT(Hist_odds_1[[#This Row],[Date]],2),RIGHT(Hist_odds_1[[#This Row],[Date]],2))</f>
        <v>44880</v>
      </c>
      <c r="Q367">
        <f>IF(Hist_odds_1[[#This Row],[Away ML]]&lt;Hist_odds_1[[#This Row],[Home ML]],-Hist_odds_1[[#This Row],[Total_Close]],Hist_odds_1[[#This Row],[Spread_Close]])</f>
        <v>3.5</v>
      </c>
    </row>
    <row r="368" spans="1:17">
      <c r="A368">
        <v>367</v>
      </c>
      <c r="B368">
        <v>1115</v>
      </c>
      <c r="C368">
        <v>639</v>
      </c>
      <c r="D368" t="s">
        <v>5552</v>
      </c>
      <c r="E368" t="s">
        <v>629</v>
      </c>
      <c r="F368">
        <v>61</v>
      </c>
      <c r="G368">
        <v>145.5</v>
      </c>
      <c r="H368">
        <v>148</v>
      </c>
      <c r="I368">
        <v>240</v>
      </c>
      <c r="J368">
        <v>640</v>
      </c>
      <c r="K368" t="s">
        <v>62</v>
      </c>
      <c r="L368">
        <v>89</v>
      </c>
      <c r="M368">
        <v>9</v>
      </c>
      <c r="N368">
        <v>6.5</v>
      </c>
      <c r="O368">
        <v>-280</v>
      </c>
      <c r="P368" s="17">
        <f>DATE(IF(Hist_odds_1[[#This Row],[Index]]&lt;=1908,"2022","2023"),LEFT(Hist_odds_1[[#This Row],[Date]],2),RIGHT(Hist_odds_1[[#This Row],[Date]],2))</f>
        <v>44880</v>
      </c>
      <c r="Q368">
        <f>IF(Hist_odds_1[[#This Row],[Away ML]]&lt;Hist_odds_1[[#This Row],[Home ML]],-Hist_odds_1[[#This Row],[Total_Close]],Hist_odds_1[[#This Row],[Spread_Close]])</f>
        <v>6.5</v>
      </c>
    </row>
    <row r="369" spans="1:17">
      <c r="A369">
        <v>368</v>
      </c>
      <c r="B369">
        <v>1115</v>
      </c>
      <c r="C369">
        <v>641</v>
      </c>
      <c r="D369" t="s">
        <v>5552</v>
      </c>
      <c r="E369" t="s">
        <v>45</v>
      </c>
      <c r="F369">
        <v>70</v>
      </c>
      <c r="G369">
        <v>147</v>
      </c>
      <c r="H369">
        <v>150</v>
      </c>
      <c r="I369">
        <v>320</v>
      </c>
      <c r="J369">
        <v>642</v>
      </c>
      <c r="K369" t="s">
        <v>226</v>
      </c>
      <c r="L369">
        <v>75</v>
      </c>
      <c r="M369">
        <v>9</v>
      </c>
      <c r="N369">
        <v>8</v>
      </c>
      <c r="O369">
        <v>-380</v>
      </c>
      <c r="P369" s="17">
        <f>DATE(IF(Hist_odds_1[[#This Row],[Index]]&lt;=1908,"2022","2023"),LEFT(Hist_odds_1[[#This Row],[Date]],2),RIGHT(Hist_odds_1[[#This Row],[Date]],2))</f>
        <v>44880</v>
      </c>
      <c r="Q369">
        <f>IF(Hist_odds_1[[#This Row],[Away ML]]&lt;Hist_odds_1[[#This Row],[Home ML]],-Hist_odds_1[[#This Row],[Total_Close]],Hist_odds_1[[#This Row],[Spread_Close]])</f>
        <v>8</v>
      </c>
    </row>
    <row r="370" spans="1:17">
      <c r="A370">
        <v>369</v>
      </c>
      <c r="B370">
        <v>1115</v>
      </c>
      <c r="C370">
        <v>643</v>
      </c>
      <c r="D370" t="s">
        <v>5552</v>
      </c>
      <c r="E370" t="s">
        <v>602</v>
      </c>
      <c r="F370">
        <v>84</v>
      </c>
      <c r="G370">
        <v>146</v>
      </c>
      <c r="H370">
        <v>145</v>
      </c>
      <c r="I370">
        <v>130</v>
      </c>
      <c r="J370">
        <v>644</v>
      </c>
      <c r="K370" t="s">
        <v>474</v>
      </c>
      <c r="L370">
        <v>90</v>
      </c>
      <c r="M370">
        <v>2.5</v>
      </c>
      <c r="N370">
        <v>3</v>
      </c>
      <c r="O370">
        <v>-150</v>
      </c>
      <c r="P370" s="17">
        <f>DATE(IF(Hist_odds_1[[#This Row],[Index]]&lt;=1908,"2022","2023"),LEFT(Hist_odds_1[[#This Row],[Date]],2),RIGHT(Hist_odds_1[[#This Row],[Date]],2))</f>
        <v>44880</v>
      </c>
      <c r="Q370">
        <f>IF(Hist_odds_1[[#This Row],[Away ML]]&lt;Hist_odds_1[[#This Row],[Home ML]],-Hist_odds_1[[#This Row],[Total_Close]],Hist_odds_1[[#This Row],[Spread_Close]])</f>
        <v>3</v>
      </c>
    </row>
    <row r="371" spans="1:17">
      <c r="A371">
        <v>370</v>
      </c>
      <c r="B371">
        <v>1115</v>
      </c>
      <c r="C371">
        <v>645</v>
      </c>
      <c r="D371" t="s">
        <v>5552</v>
      </c>
      <c r="E371" t="s">
        <v>482</v>
      </c>
      <c r="F371">
        <v>74</v>
      </c>
      <c r="G371">
        <v>4.5</v>
      </c>
      <c r="H371">
        <v>4.5</v>
      </c>
      <c r="I371">
        <v>-200</v>
      </c>
      <c r="J371">
        <v>646</v>
      </c>
      <c r="K371" t="s">
        <v>218</v>
      </c>
      <c r="L371">
        <v>62</v>
      </c>
      <c r="M371">
        <v>135</v>
      </c>
      <c r="N371">
        <v>139</v>
      </c>
      <c r="O371">
        <v>175</v>
      </c>
      <c r="P371" s="17">
        <f>DATE(IF(Hist_odds_1[[#This Row],[Index]]&lt;=1908,"2022","2023"),LEFT(Hist_odds_1[[#This Row],[Date]],2),RIGHT(Hist_odds_1[[#This Row],[Date]],2))</f>
        <v>44880</v>
      </c>
      <c r="Q371">
        <f>IF(Hist_odds_1[[#This Row],[Away ML]]&lt;Hist_odds_1[[#This Row],[Home ML]],-Hist_odds_1[[#This Row],[Total_Close]],Hist_odds_1[[#This Row],[Spread_Close]])</f>
        <v>-4.5</v>
      </c>
    </row>
    <row r="372" spans="1:17">
      <c r="A372">
        <v>371</v>
      </c>
      <c r="B372">
        <v>1115</v>
      </c>
      <c r="C372">
        <v>647</v>
      </c>
      <c r="D372" t="s">
        <v>5552</v>
      </c>
      <c r="E372" t="s">
        <v>652</v>
      </c>
      <c r="F372">
        <v>51</v>
      </c>
      <c r="G372">
        <v>140.5</v>
      </c>
      <c r="H372">
        <v>136.5</v>
      </c>
      <c r="I372">
        <v>500</v>
      </c>
      <c r="J372">
        <v>648</v>
      </c>
      <c r="K372" t="s">
        <v>217</v>
      </c>
      <c r="L372">
        <v>81</v>
      </c>
      <c r="M372">
        <v>14</v>
      </c>
      <c r="N372">
        <v>11</v>
      </c>
      <c r="O372">
        <v>-700</v>
      </c>
      <c r="P372" s="17">
        <f>DATE(IF(Hist_odds_1[[#This Row],[Index]]&lt;=1908,"2022","2023"),LEFT(Hist_odds_1[[#This Row],[Date]],2),RIGHT(Hist_odds_1[[#This Row],[Date]],2))</f>
        <v>44880</v>
      </c>
      <c r="Q372">
        <f>IF(Hist_odds_1[[#This Row],[Away ML]]&lt;Hist_odds_1[[#This Row],[Home ML]],-Hist_odds_1[[#This Row],[Total_Close]],Hist_odds_1[[#This Row],[Spread_Close]])</f>
        <v>11</v>
      </c>
    </row>
    <row r="373" spans="1:17">
      <c r="A373">
        <v>372</v>
      </c>
      <c r="B373">
        <v>1115</v>
      </c>
      <c r="C373">
        <v>649</v>
      </c>
      <c r="D373" t="s">
        <v>5552</v>
      </c>
      <c r="E373" t="s">
        <v>500</v>
      </c>
      <c r="F373">
        <v>74</v>
      </c>
      <c r="G373">
        <v>148.5</v>
      </c>
      <c r="H373">
        <v>159</v>
      </c>
      <c r="I373">
        <v>850</v>
      </c>
      <c r="J373">
        <v>650</v>
      </c>
      <c r="K373" t="s">
        <v>508</v>
      </c>
      <c r="L373">
        <v>107</v>
      </c>
      <c r="M373">
        <v>13.5</v>
      </c>
      <c r="N373">
        <v>15</v>
      </c>
      <c r="O373">
        <v>-1500</v>
      </c>
      <c r="P373" s="17">
        <f>DATE(IF(Hist_odds_1[[#This Row],[Index]]&lt;=1908,"2022","2023"),LEFT(Hist_odds_1[[#This Row],[Date]],2),RIGHT(Hist_odds_1[[#This Row],[Date]],2))</f>
        <v>44880</v>
      </c>
      <c r="Q373">
        <f>IF(Hist_odds_1[[#This Row],[Away ML]]&lt;Hist_odds_1[[#This Row],[Home ML]],-Hist_odds_1[[#This Row],[Total_Close]],Hist_odds_1[[#This Row],[Spread_Close]])</f>
        <v>15</v>
      </c>
    </row>
    <row r="374" spans="1:17">
      <c r="A374">
        <v>373</v>
      </c>
      <c r="B374">
        <v>1115</v>
      </c>
      <c r="C374">
        <v>651</v>
      </c>
      <c r="D374" t="s">
        <v>5552</v>
      </c>
      <c r="E374" t="s">
        <v>624</v>
      </c>
      <c r="F374">
        <v>45</v>
      </c>
      <c r="G374">
        <v>132</v>
      </c>
      <c r="H374">
        <v>131</v>
      </c>
      <c r="I374">
        <v>2000</v>
      </c>
      <c r="J374">
        <v>652</v>
      </c>
      <c r="K374" t="s">
        <v>315</v>
      </c>
      <c r="L374">
        <v>56</v>
      </c>
      <c r="M374">
        <v>28.5</v>
      </c>
      <c r="N374">
        <v>27</v>
      </c>
      <c r="O374">
        <v>-8000</v>
      </c>
      <c r="P374" s="17">
        <f>DATE(IF(Hist_odds_1[[#This Row],[Index]]&lt;=1908,"2022","2023"),LEFT(Hist_odds_1[[#This Row],[Date]],2),RIGHT(Hist_odds_1[[#This Row],[Date]],2))</f>
        <v>44880</v>
      </c>
      <c r="Q374">
        <f>IF(Hist_odds_1[[#This Row],[Away ML]]&lt;Hist_odds_1[[#This Row],[Home ML]],-Hist_odds_1[[#This Row],[Total_Close]],Hist_odds_1[[#This Row],[Spread_Close]])</f>
        <v>27</v>
      </c>
    </row>
    <row r="375" spans="1:17">
      <c r="A375">
        <v>374</v>
      </c>
      <c r="B375">
        <v>1115</v>
      </c>
      <c r="C375">
        <v>653</v>
      </c>
      <c r="D375" t="s">
        <v>5552</v>
      </c>
      <c r="E375" t="s">
        <v>241</v>
      </c>
      <c r="F375">
        <v>65</v>
      </c>
      <c r="G375">
        <v>139.5</v>
      </c>
      <c r="H375">
        <v>139.5</v>
      </c>
      <c r="I375">
        <v>1400</v>
      </c>
      <c r="J375">
        <v>654</v>
      </c>
      <c r="K375" t="s">
        <v>386</v>
      </c>
      <c r="L375">
        <v>78</v>
      </c>
      <c r="M375">
        <v>18</v>
      </c>
      <c r="N375">
        <v>20</v>
      </c>
      <c r="O375">
        <v>-4000</v>
      </c>
      <c r="P375" s="17">
        <f>DATE(IF(Hist_odds_1[[#This Row],[Index]]&lt;=1908,"2022","2023"),LEFT(Hist_odds_1[[#This Row],[Date]],2),RIGHT(Hist_odds_1[[#This Row],[Date]],2))</f>
        <v>44880</v>
      </c>
      <c r="Q375">
        <f>IF(Hist_odds_1[[#This Row],[Away ML]]&lt;Hist_odds_1[[#This Row],[Home ML]],-Hist_odds_1[[#This Row],[Total_Close]],Hist_odds_1[[#This Row],[Spread_Close]])</f>
        <v>20</v>
      </c>
    </row>
    <row r="376" spans="1:17">
      <c r="A376">
        <v>375</v>
      </c>
      <c r="B376">
        <v>1115</v>
      </c>
      <c r="C376">
        <v>657</v>
      </c>
      <c r="D376" t="s">
        <v>5552</v>
      </c>
      <c r="E376" t="s">
        <v>121</v>
      </c>
      <c r="F376">
        <v>65</v>
      </c>
      <c r="G376">
        <v>13.5</v>
      </c>
      <c r="H376">
        <v>11</v>
      </c>
      <c r="I376">
        <v>-700</v>
      </c>
      <c r="J376">
        <v>658</v>
      </c>
      <c r="K376" t="s">
        <v>573</v>
      </c>
      <c r="L376">
        <v>55</v>
      </c>
      <c r="M376">
        <v>147.5</v>
      </c>
      <c r="N376">
        <v>150.5</v>
      </c>
      <c r="O376">
        <v>500</v>
      </c>
      <c r="P376" s="17">
        <f>DATE(IF(Hist_odds_1[[#This Row],[Index]]&lt;=1908,"2022","2023"),LEFT(Hist_odds_1[[#This Row],[Date]],2),RIGHT(Hist_odds_1[[#This Row],[Date]],2))</f>
        <v>44880</v>
      </c>
      <c r="Q376">
        <f>IF(Hist_odds_1[[#This Row],[Away ML]]&lt;Hist_odds_1[[#This Row],[Home ML]],-Hist_odds_1[[#This Row],[Total_Close]],Hist_odds_1[[#This Row],[Spread_Close]])</f>
        <v>-11</v>
      </c>
    </row>
    <row r="377" spans="1:17">
      <c r="A377">
        <v>376</v>
      </c>
      <c r="B377">
        <v>1115</v>
      </c>
      <c r="C377">
        <v>659</v>
      </c>
      <c r="D377" t="s">
        <v>5552</v>
      </c>
      <c r="E377" t="s">
        <v>654</v>
      </c>
      <c r="F377">
        <v>55</v>
      </c>
      <c r="G377">
        <v>133.5</v>
      </c>
      <c r="H377">
        <v>132.5</v>
      </c>
      <c r="I377">
        <v>600</v>
      </c>
      <c r="J377">
        <v>660</v>
      </c>
      <c r="K377" t="s">
        <v>481</v>
      </c>
      <c r="L377">
        <v>62</v>
      </c>
      <c r="M377">
        <v>11.5</v>
      </c>
      <c r="N377">
        <v>13.5</v>
      </c>
      <c r="O377">
        <v>-900</v>
      </c>
      <c r="P377" s="17">
        <f>DATE(IF(Hist_odds_1[[#This Row],[Index]]&lt;=1908,"2022","2023"),LEFT(Hist_odds_1[[#This Row],[Date]],2),RIGHT(Hist_odds_1[[#This Row],[Date]],2))</f>
        <v>44880</v>
      </c>
      <c r="Q377">
        <f>IF(Hist_odds_1[[#This Row],[Away ML]]&lt;Hist_odds_1[[#This Row],[Home ML]],-Hist_odds_1[[#This Row],[Total_Close]],Hist_odds_1[[#This Row],[Spread_Close]])</f>
        <v>13.5</v>
      </c>
    </row>
    <row r="378" spans="1:17">
      <c r="A378">
        <v>377</v>
      </c>
      <c r="B378">
        <v>1115</v>
      </c>
      <c r="C378">
        <v>661</v>
      </c>
      <c r="D378" t="s">
        <v>5552</v>
      </c>
      <c r="E378" t="s">
        <v>528</v>
      </c>
      <c r="F378">
        <v>64</v>
      </c>
      <c r="G378">
        <v>139.5</v>
      </c>
      <c r="H378">
        <v>138</v>
      </c>
      <c r="I378">
        <v>170</v>
      </c>
      <c r="J378">
        <v>662</v>
      </c>
      <c r="K378" t="s">
        <v>574</v>
      </c>
      <c r="L378">
        <v>79</v>
      </c>
      <c r="M378">
        <v>5</v>
      </c>
      <c r="N378">
        <v>4.5</v>
      </c>
      <c r="O378">
        <v>-190</v>
      </c>
      <c r="P378" s="17">
        <f>DATE(IF(Hist_odds_1[[#This Row],[Index]]&lt;=1908,"2022","2023"),LEFT(Hist_odds_1[[#This Row],[Date]],2),RIGHT(Hist_odds_1[[#This Row],[Date]],2))</f>
        <v>44880</v>
      </c>
      <c r="Q378">
        <f>IF(Hist_odds_1[[#This Row],[Away ML]]&lt;Hist_odds_1[[#This Row],[Home ML]],-Hist_odds_1[[#This Row],[Total_Close]],Hist_odds_1[[#This Row],[Spread_Close]])</f>
        <v>4.5</v>
      </c>
    </row>
    <row r="379" spans="1:17">
      <c r="A379">
        <v>378</v>
      </c>
      <c r="B379">
        <v>1115</v>
      </c>
      <c r="C379">
        <v>663</v>
      </c>
      <c r="D379" t="s">
        <v>5552</v>
      </c>
      <c r="E379" t="s">
        <v>256</v>
      </c>
      <c r="F379">
        <v>62</v>
      </c>
      <c r="G379">
        <v>5</v>
      </c>
      <c r="H379">
        <v>1.5</v>
      </c>
      <c r="I379">
        <v>-130</v>
      </c>
      <c r="J379">
        <v>664</v>
      </c>
      <c r="K379" t="s">
        <v>485</v>
      </c>
      <c r="L379">
        <v>64</v>
      </c>
      <c r="M379">
        <v>134</v>
      </c>
      <c r="N379">
        <v>130</v>
      </c>
      <c r="O379">
        <v>110</v>
      </c>
      <c r="P379" s="17">
        <f>DATE(IF(Hist_odds_1[[#This Row],[Index]]&lt;=1908,"2022","2023"),LEFT(Hist_odds_1[[#This Row],[Date]],2),RIGHT(Hist_odds_1[[#This Row],[Date]],2))</f>
        <v>44880</v>
      </c>
      <c r="Q379">
        <f>IF(Hist_odds_1[[#This Row],[Away ML]]&lt;Hist_odds_1[[#This Row],[Home ML]],-Hist_odds_1[[#This Row],[Total_Close]],Hist_odds_1[[#This Row],[Spread_Close]])</f>
        <v>-1.5</v>
      </c>
    </row>
    <row r="380" spans="1:17">
      <c r="A380">
        <v>379</v>
      </c>
      <c r="B380">
        <v>1115</v>
      </c>
      <c r="C380">
        <v>665</v>
      </c>
      <c r="D380" t="s">
        <v>5552</v>
      </c>
      <c r="E380" t="s">
        <v>326</v>
      </c>
      <c r="F380">
        <v>52</v>
      </c>
      <c r="G380">
        <v>4.5</v>
      </c>
      <c r="H380">
        <v>4</v>
      </c>
      <c r="I380">
        <v>-185</v>
      </c>
      <c r="J380">
        <v>666</v>
      </c>
      <c r="K380" t="s">
        <v>133</v>
      </c>
      <c r="L380">
        <v>60</v>
      </c>
      <c r="M380">
        <v>133</v>
      </c>
      <c r="N380">
        <v>131</v>
      </c>
      <c r="O380">
        <v>165</v>
      </c>
      <c r="P380" s="17">
        <f>DATE(IF(Hist_odds_1[[#This Row],[Index]]&lt;=1908,"2022","2023"),LEFT(Hist_odds_1[[#This Row],[Date]],2),RIGHT(Hist_odds_1[[#This Row],[Date]],2))</f>
        <v>44880</v>
      </c>
      <c r="Q380">
        <f>IF(Hist_odds_1[[#This Row],[Away ML]]&lt;Hist_odds_1[[#This Row],[Home ML]],-Hist_odds_1[[#This Row],[Total_Close]],Hist_odds_1[[#This Row],[Spread_Close]])</f>
        <v>-4</v>
      </c>
    </row>
    <row r="381" spans="1:17">
      <c r="A381">
        <v>380</v>
      </c>
      <c r="B381">
        <v>1115</v>
      </c>
      <c r="C381">
        <v>306675</v>
      </c>
      <c r="D381" t="s">
        <v>5552</v>
      </c>
      <c r="E381" t="s">
        <v>261</v>
      </c>
      <c r="F381">
        <v>76</v>
      </c>
      <c r="G381">
        <v>143.5</v>
      </c>
      <c r="H381">
        <v>146</v>
      </c>
      <c r="I381">
        <v>1600</v>
      </c>
      <c r="J381">
        <v>306676</v>
      </c>
      <c r="K381" t="s">
        <v>337</v>
      </c>
      <c r="L381">
        <v>100</v>
      </c>
      <c r="M381">
        <v>25</v>
      </c>
      <c r="N381">
        <v>23.5</v>
      </c>
      <c r="O381">
        <v>-6000</v>
      </c>
      <c r="P381" s="17">
        <f>DATE(IF(Hist_odds_1[[#This Row],[Index]]&lt;=1908,"2022","2023"),LEFT(Hist_odds_1[[#This Row],[Date]],2),RIGHT(Hist_odds_1[[#This Row],[Date]],2))</f>
        <v>44880</v>
      </c>
      <c r="Q381">
        <f>IF(Hist_odds_1[[#This Row],[Away ML]]&lt;Hist_odds_1[[#This Row],[Home ML]],-Hist_odds_1[[#This Row],[Total_Close]],Hist_odds_1[[#This Row],[Spread_Close]])</f>
        <v>23.5</v>
      </c>
    </row>
    <row r="382" spans="1:17">
      <c r="A382">
        <v>381</v>
      </c>
      <c r="B382">
        <v>1115</v>
      </c>
      <c r="C382">
        <v>306677</v>
      </c>
      <c r="D382" t="s">
        <v>5552</v>
      </c>
      <c r="E382" t="s">
        <v>563</v>
      </c>
      <c r="F382">
        <v>74</v>
      </c>
      <c r="G382">
        <v>148.5</v>
      </c>
      <c r="H382">
        <v>154</v>
      </c>
      <c r="I382" t="s">
        <v>488</v>
      </c>
      <c r="J382">
        <v>306678</v>
      </c>
      <c r="K382" t="s">
        <v>490</v>
      </c>
      <c r="L382">
        <v>91</v>
      </c>
      <c r="M382">
        <v>27.5</v>
      </c>
      <c r="N382">
        <v>27.5</v>
      </c>
      <c r="O382" t="s">
        <v>488</v>
      </c>
      <c r="P382" s="17">
        <f>DATE(IF(Hist_odds_1[[#This Row],[Index]]&lt;=1908,"2022","2023"),LEFT(Hist_odds_1[[#This Row],[Date]],2),RIGHT(Hist_odds_1[[#This Row],[Date]],2))</f>
        <v>44880</v>
      </c>
      <c r="Q382">
        <f>IF(Hist_odds_1[[#This Row],[Away ML]]&lt;Hist_odds_1[[#This Row],[Home ML]],-Hist_odds_1[[#This Row],[Total_Close]],Hist_odds_1[[#This Row],[Spread_Close]])</f>
        <v>27.5</v>
      </c>
    </row>
    <row r="383" spans="1:17">
      <c r="A383">
        <v>382</v>
      </c>
      <c r="B383">
        <v>1115</v>
      </c>
      <c r="C383">
        <v>306679</v>
      </c>
      <c r="D383" t="s">
        <v>5552</v>
      </c>
      <c r="E383" t="s">
        <v>670</v>
      </c>
      <c r="F383">
        <v>59</v>
      </c>
      <c r="G383">
        <v>138</v>
      </c>
      <c r="H383">
        <v>140</v>
      </c>
      <c r="I383">
        <v>750</v>
      </c>
      <c r="J383">
        <v>306680</v>
      </c>
      <c r="K383" t="s">
        <v>276</v>
      </c>
      <c r="L383">
        <v>65</v>
      </c>
      <c r="M383">
        <v>13.5</v>
      </c>
      <c r="N383">
        <v>13.5</v>
      </c>
      <c r="O383">
        <v>-1200</v>
      </c>
      <c r="P383" s="17">
        <f>DATE(IF(Hist_odds_1[[#This Row],[Index]]&lt;=1908,"2022","2023"),LEFT(Hist_odds_1[[#This Row],[Date]],2),RIGHT(Hist_odds_1[[#This Row],[Date]],2))</f>
        <v>44880</v>
      </c>
      <c r="Q383">
        <f>IF(Hist_odds_1[[#This Row],[Away ML]]&lt;Hist_odds_1[[#This Row],[Home ML]],-Hist_odds_1[[#This Row],[Total_Close]],Hist_odds_1[[#This Row],[Spread_Close]])</f>
        <v>13.5</v>
      </c>
    </row>
    <row r="384" spans="1:17">
      <c r="A384">
        <v>383</v>
      </c>
      <c r="B384">
        <v>1115</v>
      </c>
      <c r="C384">
        <v>306681</v>
      </c>
      <c r="D384" t="s">
        <v>5552</v>
      </c>
      <c r="E384" t="s">
        <v>330</v>
      </c>
      <c r="F384">
        <v>65</v>
      </c>
      <c r="G384">
        <v>146.5</v>
      </c>
      <c r="H384">
        <v>150.5</v>
      </c>
      <c r="I384">
        <v>1200</v>
      </c>
      <c r="J384">
        <v>306682</v>
      </c>
      <c r="K384" t="s">
        <v>38</v>
      </c>
      <c r="L384">
        <v>89</v>
      </c>
      <c r="M384">
        <v>18.5</v>
      </c>
      <c r="N384">
        <v>19.5</v>
      </c>
      <c r="O384">
        <v>-3000</v>
      </c>
      <c r="P384" s="17">
        <f>DATE(IF(Hist_odds_1[[#This Row],[Index]]&lt;=1908,"2022","2023"),LEFT(Hist_odds_1[[#This Row],[Date]],2),RIGHT(Hist_odds_1[[#This Row],[Date]],2))</f>
        <v>44880</v>
      </c>
      <c r="Q384">
        <f>IF(Hist_odds_1[[#This Row],[Away ML]]&lt;Hist_odds_1[[#This Row],[Home ML]],-Hist_odds_1[[#This Row],[Total_Close]],Hist_odds_1[[#This Row],[Spread_Close]])</f>
        <v>19.5</v>
      </c>
    </row>
    <row r="385" spans="1:17">
      <c r="A385">
        <v>384</v>
      </c>
      <c r="B385">
        <v>1115</v>
      </c>
      <c r="C385">
        <v>306683</v>
      </c>
      <c r="D385" t="s">
        <v>5552</v>
      </c>
      <c r="E385" t="s">
        <v>539</v>
      </c>
      <c r="F385">
        <v>61</v>
      </c>
      <c r="G385">
        <v>131.5</v>
      </c>
      <c r="H385">
        <v>134.5</v>
      </c>
      <c r="I385">
        <v>245</v>
      </c>
      <c r="J385">
        <v>306684</v>
      </c>
      <c r="K385" t="s">
        <v>325</v>
      </c>
      <c r="L385">
        <v>79</v>
      </c>
      <c r="M385">
        <v>8.5</v>
      </c>
      <c r="N385">
        <v>7.5</v>
      </c>
      <c r="O385">
        <v>-290</v>
      </c>
      <c r="P385" s="17">
        <f>DATE(IF(Hist_odds_1[[#This Row],[Index]]&lt;=1908,"2022","2023"),LEFT(Hist_odds_1[[#This Row],[Date]],2),RIGHT(Hist_odds_1[[#This Row],[Date]],2))</f>
        <v>44880</v>
      </c>
      <c r="Q385">
        <f>IF(Hist_odds_1[[#This Row],[Away ML]]&lt;Hist_odds_1[[#This Row],[Home ML]],-Hist_odds_1[[#This Row],[Total_Close]],Hist_odds_1[[#This Row],[Spread_Close]])</f>
        <v>7.5</v>
      </c>
    </row>
    <row r="386" spans="1:17">
      <c r="A386">
        <v>385</v>
      </c>
      <c r="B386">
        <v>1115</v>
      </c>
      <c r="C386">
        <v>306685</v>
      </c>
      <c r="D386" t="s">
        <v>5552</v>
      </c>
      <c r="E386" t="s">
        <v>424</v>
      </c>
      <c r="F386">
        <v>80</v>
      </c>
      <c r="G386">
        <v>150.5</v>
      </c>
      <c r="H386">
        <v>151</v>
      </c>
      <c r="I386">
        <v>260</v>
      </c>
      <c r="J386">
        <v>306686</v>
      </c>
      <c r="K386" t="s">
        <v>290</v>
      </c>
      <c r="L386">
        <v>68</v>
      </c>
      <c r="M386">
        <v>8.5</v>
      </c>
      <c r="N386">
        <v>7.5</v>
      </c>
      <c r="O386">
        <v>-310</v>
      </c>
      <c r="P386" s="17">
        <f>DATE(IF(Hist_odds_1[[#This Row],[Index]]&lt;=1908,"2022","2023"),LEFT(Hist_odds_1[[#This Row],[Date]],2),RIGHT(Hist_odds_1[[#This Row],[Date]],2))</f>
        <v>44880</v>
      </c>
      <c r="Q386">
        <f>IF(Hist_odds_1[[#This Row],[Away ML]]&lt;Hist_odds_1[[#This Row],[Home ML]],-Hist_odds_1[[#This Row],[Total_Close]],Hist_odds_1[[#This Row],[Spread_Close]])</f>
        <v>7.5</v>
      </c>
    </row>
    <row r="387" spans="1:17">
      <c r="A387">
        <v>386</v>
      </c>
      <c r="B387">
        <v>1115</v>
      </c>
      <c r="C387">
        <v>306687</v>
      </c>
      <c r="D387" t="s">
        <v>5552</v>
      </c>
      <c r="E387" t="s">
        <v>668</v>
      </c>
      <c r="F387">
        <v>61</v>
      </c>
      <c r="G387">
        <v>132</v>
      </c>
      <c r="H387">
        <v>131</v>
      </c>
      <c r="I387" t="s">
        <v>488</v>
      </c>
      <c r="J387">
        <v>306688</v>
      </c>
      <c r="K387" t="s">
        <v>503</v>
      </c>
      <c r="L387">
        <v>87</v>
      </c>
      <c r="M387">
        <v>31.5</v>
      </c>
      <c r="N387">
        <v>32</v>
      </c>
      <c r="O387" t="s">
        <v>488</v>
      </c>
      <c r="P387" s="17">
        <f>DATE(IF(Hist_odds_1[[#This Row],[Index]]&lt;=1908,"2022","2023"),LEFT(Hist_odds_1[[#This Row],[Date]],2),RIGHT(Hist_odds_1[[#This Row],[Date]],2))</f>
        <v>44880</v>
      </c>
      <c r="Q387">
        <f>IF(Hist_odds_1[[#This Row],[Away ML]]&lt;Hist_odds_1[[#This Row],[Home ML]],-Hist_odds_1[[#This Row],[Total_Close]],Hist_odds_1[[#This Row],[Spread_Close]])</f>
        <v>32</v>
      </c>
    </row>
    <row r="388" spans="1:17">
      <c r="A388">
        <v>387</v>
      </c>
      <c r="B388">
        <v>1115</v>
      </c>
      <c r="C388">
        <v>306689</v>
      </c>
      <c r="D388" t="s">
        <v>5552</v>
      </c>
      <c r="E388" t="s">
        <v>239</v>
      </c>
      <c r="F388">
        <v>52</v>
      </c>
      <c r="G388">
        <v>137</v>
      </c>
      <c r="H388">
        <v>137.5</v>
      </c>
      <c r="I388">
        <v>1600</v>
      </c>
      <c r="J388">
        <v>306690</v>
      </c>
      <c r="K388" t="s">
        <v>225</v>
      </c>
      <c r="L388">
        <v>76</v>
      </c>
      <c r="M388">
        <v>19.5</v>
      </c>
      <c r="N388">
        <v>21</v>
      </c>
      <c r="O388">
        <v>-6000</v>
      </c>
      <c r="P388" s="17">
        <f>DATE(IF(Hist_odds_1[[#This Row],[Index]]&lt;=1908,"2022","2023"),LEFT(Hist_odds_1[[#This Row],[Date]],2),RIGHT(Hist_odds_1[[#This Row],[Date]],2))</f>
        <v>44880</v>
      </c>
      <c r="Q388">
        <f>IF(Hist_odds_1[[#This Row],[Away ML]]&lt;Hist_odds_1[[#This Row],[Home ML]],-Hist_odds_1[[#This Row],[Total_Close]],Hist_odds_1[[#This Row],[Spread_Close]])</f>
        <v>21</v>
      </c>
    </row>
    <row r="389" spans="1:17">
      <c r="A389">
        <v>388</v>
      </c>
      <c r="B389">
        <v>1115</v>
      </c>
      <c r="C389">
        <v>306691</v>
      </c>
      <c r="D389" t="s">
        <v>5552</v>
      </c>
      <c r="E389" t="s">
        <v>593</v>
      </c>
      <c r="F389">
        <v>70</v>
      </c>
      <c r="G389">
        <v>140.5</v>
      </c>
      <c r="H389">
        <v>138</v>
      </c>
      <c r="I389">
        <v>1600</v>
      </c>
      <c r="J389">
        <v>306692</v>
      </c>
      <c r="K389" t="s">
        <v>126</v>
      </c>
      <c r="L389">
        <v>81</v>
      </c>
      <c r="M389">
        <v>21.5</v>
      </c>
      <c r="N389">
        <v>21</v>
      </c>
      <c r="O389">
        <v>-6000</v>
      </c>
      <c r="P389" s="17">
        <f>DATE(IF(Hist_odds_1[[#This Row],[Index]]&lt;=1908,"2022","2023"),LEFT(Hist_odds_1[[#This Row],[Date]],2),RIGHT(Hist_odds_1[[#This Row],[Date]],2))</f>
        <v>44880</v>
      </c>
      <c r="Q389">
        <f>IF(Hist_odds_1[[#This Row],[Away ML]]&lt;Hist_odds_1[[#This Row],[Home ML]],-Hist_odds_1[[#This Row],[Total_Close]],Hist_odds_1[[#This Row],[Spread_Close]])</f>
        <v>21</v>
      </c>
    </row>
    <row r="390" spans="1:17">
      <c r="A390">
        <v>389</v>
      </c>
      <c r="B390">
        <v>1115</v>
      </c>
      <c r="C390">
        <v>306693</v>
      </c>
      <c r="D390" t="s">
        <v>5552</v>
      </c>
      <c r="E390" t="s">
        <v>314</v>
      </c>
      <c r="F390">
        <v>71</v>
      </c>
      <c r="G390">
        <v>135</v>
      </c>
      <c r="H390">
        <v>135</v>
      </c>
      <c r="I390">
        <v>125</v>
      </c>
      <c r="J390">
        <v>306694</v>
      </c>
      <c r="K390" t="s">
        <v>499</v>
      </c>
      <c r="L390">
        <v>82</v>
      </c>
      <c r="M390">
        <v>4.5</v>
      </c>
      <c r="N390">
        <v>2.5</v>
      </c>
      <c r="O390">
        <v>-145</v>
      </c>
      <c r="P390" s="17">
        <f>DATE(IF(Hist_odds_1[[#This Row],[Index]]&lt;=1908,"2022","2023"),LEFT(Hist_odds_1[[#This Row],[Date]],2),RIGHT(Hist_odds_1[[#This Row],[Date]],2))</f>
        <v>44880</v>
      </c>
      <c r="Q390">
        <f>IF(Hist_odds_1[[#This Row],[Away ML]]&lt;Hist_odds_1[[#This Row],[Home ML]],-Hist_odds_1[[#This Row],[Total_Close]],Hist_odds_1[[#This Row],[Spread_Close]])</f>
        <v>2.5</v>
      </c>
    </row>
    <row r="391" spans="1:17">
      <c r="A391">
        <v>390</v>
      </c>
      <c r="B391">
        <v>1115</v>
      </c>
      <c r="C391">
        <v>306695</v>
      </c>
      <c r="D391" t="s">
        <v>5552</v>
      </c>
      <c r="E391" t="s">
        <v>498</v>
      </c>
      <c r="F391">
        <v>60</v>
      </c>
      <c r="G391">
        <v>149</v>
      </c>
      <c r="H391">
        <v>151</v>
      </c>
      <c r="I391">
        <v>240</v>
      </c>
      <c r="J391">
        <v>306696</v>
      </c>
      <c r="K391" t="s">
        <v>550</v>
      </c>
      <c r="L391">
        <v>72</v>
      </c>
      <c r="M391">
        <v>6.5</v>
      </c>
      <c r="N391">
        <v>6</v>
      </c>
      <c r="O391">
        <v>-280</v>
      </c>
      <c r="P391" s="17">
        <f>DATE(IF(Hist_odds_1[[#This Row],[Index]]&lt;=1908,"2022","2023"),LEFT(Hist_odds_1[[#This Row],[Date]],2),RIGHT(Hist_odds_1[[#This Row],[Date]],2))</f>
        <v>44880</v>
      </c>
      <c r="Q391">
        <f>IF(Hist_odds_1[[#This Row],[Away ML]]&lt;Hist_odds_1[[#This Row],[Home ML]],-Hist_odds_1[[#This Row],[Total_Close]],Hist_odds_1[[#This Row],[Spread_Close]])</f>
        <v>6</v>
      </c>
    </row>
    <row r="392" spans="1:17">
      <c r="A392">
        <v>391</v>
      </c>
      <c r="B392">
        <v>1115</v>
      </c>
      <c r="C392">
        <v>306697</v>
      </c>
      <c r="D392" t="s">
        <v>5552</v>
      </c>
      <c r="E392" t="s">
        <v>464</v>
      </c>
      <c r="F392">
        <v>59</v>
      </c>
      <c r="G392">
        <v>13</v>
      </c>
      <c r="H392">
        <v>11</v>
      </c>
      <c r="I392">
        <v>-800</v>
      </c>
      <c r="J392">
        <v>306698</v>
      </c>
      <c r="K392" t="s">
        <v>575</v>
      </c>
      <c r="L392">
        <v>70</v>
      </c>
      <c r="M392">
        <v>137</v>
      </c>
      <c r="N392">
        <v>144</v>
      </c>
      <c r="O392">
        <v>550</v>
      </c>
      <c r="P392" s="17">
        <f>DATE(IF(Hist_odds_1[[#This Row],[Index]]&lt;=1908,"2022","2023"),LEFT(Hist_odds_1[[#This Row],[Date]],2),RIGHT(Hist_odds_1[[#This Row],[Date]],2))</f>
        <v>44880</v>
      </c>
      <c r="Q392">
        <f>IF(Hist_odds_1[[#This Row],[Away ML]]&lt;Hist_odds_1[[#This Row],[Home ML]],-Hist_odds_1[[#This Row],[Total_Close]],Hist_odds_1[[#This Row],[Spread_Close]])</f>
        <v>-11</v>
      </c>
    </row>
    <row r="393" spans="1:17">
      <c r="A393">
        <v>392</v>
      </c>
      <c r="B393">
        <v>1115</v>
      </c>
      <c r="C393">
        <v>306699</v>
      </c>
      <c r="D393" t="s">
        <v>5552</v>
      </c>
      <c r="E393" t="s">
        <v>521</v>
      </c>
      <c r="F393">
        <v>95</v>
      </c>
      <c r="G393">
        <v>8</v>
      </c>
      <c r="H393">
        <v>12.5</v>
      </c>
      <c r="I393">
        <v>-800</v>
      </c>
      <c r="J393">
        <v>306700</v>
      </c>
      <c r="K393" t="s">
        <v>50</v>
      </c>
      <c r="L393">
        <v>69</v>
      </c>
      <c r="M393">
        <v>153.5</v>
      </c>
      <c r="N393">
        <v>159.5</v>
      </c>
      <c r="O393">
        <v>550</v>
      </c>
      <c r="P393" s="17">
        <f>DATE(IF(Hist_odds_1[[#This Row],[Index]]&lt;=1908,"2022","2023"),LEFT(Hist_odds_1[[#This Row],[Date]],2),RIGHT(Hist_odds_1[[#This Row],[Date]],2))</f>
        <v>44880</v>
      </c>
      <c r="Q393">
        <f>IF(Hist_odds_1[[#This Row],[Away ML]]&lt;Hist_odds_1[[#This Row],[Home ML]],-Hist_odds_1[[#This Row],[Total_Close]],Hist_odds_1[[#This Row],[Spread_Close]])</f>
        <v>-12.5</v>
      </c>
    </row>
    <row r="394" spans="1:17">
      <c r="A394">
        <v>393</v>
      </c>
      <c r="B394">
        <v>1115</v>
      </c>
      <c r="C394">
        <v>306701</v>
      </c>
      <c r="D394" t="s">
        <v>5552</v>
      </c>
      <c r="E394" t="s">
        <v>666</v>
      </c>
      <c r="F394">
        <v>69</v>
      </c>
      <c r="G394">
        <v>138.5</v>
      </c>
      <c r="H394">
        <v>143</v>
      </c>
      <c r="I394">
        <v>500</v>
      </c>
      <c r="J394">
        <v>306702</v>
      </c>
      <c r="K394" t="s">
        <v>533</v>
      </c>
      <c r="L394">
        <v>60</v>
      </c>
      <c r="M394">
        <v>11.5</v>
      </c>
      <c r="N394">
        <v>11</v>
      </c>
      <c r="O394">
        <v>-700</v>
      </c>
      <c r="P394" s="17">
        <f>DATE(IF(Hist_odds_1[[#This Row],[Index]]&lt;=1908,"2022","2023"),LEFT(Hist_odds_1[[#This Row],[Date]],2),RIGHT(Hist_odds_1[[#This Row],[Date]],2))</f>
        <v>44880</v>
      </c>
      <c r="Q394">
        <f>IF(Hist_odds_1[[#This Row],[Away ML]]&lt;Hist_odds_1[[#This Row],[Home ML]],-Hist_odds_1[[#This Row],[Total_Close]],Hist_odds_1[[#This Row],[Spread_Close]])</f>
        <v>11</v>
      </c>
    </row>
    <row r="395" spans="1:17">
      <c r="A395">
        <v>394</v>
      </c>
      <c r="B395">
        <v>1115</v>
      </c>
      <c r="C395">
        <v>306703</v>
      </c>
      <c r="D395" t="s">
        <v>5552</v>
      </c>
      <c r="E395" t="s">
        <v>655</v>
      </c>
      <c r="F395">
        <v>82</v>
      </c>
      <c r="G395">
        <v>5</v>
      </c>
      <c r="H395">
        <v>4</v>
      </c>
      <c r="I395">
        <v>-180</v>
      </c>
      <c r="J395">
        <v>306704</v>
      </c>
      <c r="K395" t="s">
        <v>561</v>
      </c>
      <c r="L395">
        <v>64</v>
      </c>
      <c r="M395">
        <v>153</v>
      </c>
      <c r="N395">
        <v>153.5</v>
      </c>
      <c r="O395">
        <v>160</v>
      </c>
      <c r="P395" s="17">
        <f>DATE(IF(Hist_odds_1[[#This Row],[Index]]&lt;=1908,"2022","2023"),LEFT(Hist_odds_1[[#This Row],[Date]],2),RIGHT(Hist_odds_1[[#This Row],[Date]],2))</f>
        <v>44880</v>
      </c>
      <c r="Q395">
        <f>IF(Hist_odds_1[[#This Row],[Away ML]]&lt;Hist_odds_1[[#This Row],[Home ML]],-Hist_odds_1[[#This Row],[Total_Close]],Hist_odds_1[[#This Row],[Spread_Close]])</f>
        <v>-4</v>
      </c>
    </row>
    <row r="396" spans="1:17">
      <c r="A396">
        <v>395</v>
      </c>
      <c r="B396">
        <v>1115</v>
      </c>
      <c r="C396">
        <v>306705</v>
      </c>
      <c r="D396" t="s">
        <v>5552</v>
      </c>
      <c r="E396" t="s">
        <v>645</v>
      </c>
      <c r="F396">
        <v>66</v>
      </c>
      <c r="G396">
        <v>140.5</v>
      </c>
      <c r="H396">
        <v>142</v>
      </c>
      <c r="I396">
        <v>1600</v>
      </c>
      <c r="J396">
        <v>306706</v>
      </c>
      <c r="K396" t="s">
        <v>479</v>
      </c>
      <c r="L396">
        <v>72</v>
      </c>
      <c r="M396">
        <v>20.5</v>
      </c>
      <c r="N396">
        <v>22.5</v>
      </c>
      <c r="O396">
        <v>-6000</v>
      </c>
      <c r="P396" s="17">
        <f>DATE(IF(Hist_odds_1[[#This Row],[Index]]&lt;=1908,"2022","2023"),LEFT(Hist_odds_1[[#This Row],[Date]],2),RIGHT(Hist_odds_1[[#This Row],[Date]],2))</f>
        <v>44880</v>
      </c>
      <c r="Q396">
        <f>IF(Hist_odds_1[[#This Row],[Away ML]]&lt;Hist_odds_1[[#This Row],[Home ML]],-Hist_odds_1[[#This Row],[Total_Close]],Hist_odds_1[[#This Row],[Spread_Close]])</f>
        <v>22.5</v>
      </c>
    </row>
    <row r="397" spans="1:17">
      <c r="A397">
        <v>396</v>
      </c>
      <c r="B397">
        <v>1115</v>
      </c>
      <c r="C397">
        <v>306707</v>
      </c>
      <c r="D397" t="s">
        <v>5552</v>
      </c>
      <c r="E397" t="s">
        <v>667</v>
      </c>
      <c r="F397">
        <v>57</v>
      </c>
      <c r="G397">
        <v>140.5</v>
      </c>
      <c r="H397">
        <v>142</v>
      </c>
      <c r="I397">
        <v>850</v>
      </c>
      <c r="J397">
        <v>306708</v>
      </c>
      <c r="K397" t="s">
        <v>517</v>
      </c>
      <c r="L397">
        <v>70</v>
      </c>
      <c r="M397">
        <v>13</v>
      </c>
      <c r="N397">
        <v>14.5</v>
      </c>
      <c r="O397">
        <v>-1500</v>
      </c>
      <c r="P397" s="17">
        <f>DATE(IF(Hist_odds_1[[#This Row],[Index]]&lt;=1908,"2022","2023"),LEFT(Hist_odds_1[[#This Row],[Date]],2),RIGHT(Hist_odds_1[[#This Row],[Date]],2))</f>
        <v>44880</v>
      </c>
      <c r="Q397">
        <f>IF(Hist_odds_1[[#This Row],[Away ML]]&lt;Hist_odds_1[[#This Row],[Home ML]],-Hist_odds_1[[#This Row],[Total_Close]],Hist_odds_1[[#This Row],[Spread_Close]])</f>
        <v>14.5</v>
      </c>
    </row>
    <row r="398" spans="1:17">
      <c r="A398">
        <v>397</v>
      </c>
      <c r="B398">
        <v>1115</v>
      </c>
      <c r="C398">
        <v>306709</v>
      </c>
      <c r="D398" t="s">
        <v>5552</v>
      </c>
      <c r="E398" t="s">
        <v>230</v>
      </c>
      <c r="F398">
        <v>57</v>
      </c>
      <c r="G398">
        <v>138.5</v>
      </c>
      <c r="H398">
        <v>138.5</v>
      </c>
      <c r="I398">
        <v>425</v>
      </c>
      <c r="J398">
        <v>306710</v>
      </c>
      <c r="K398" t="s">
        <v>207</v>
      </c>
      <c r="L398">
        <v>59</v>
      </c>
      <c r="M398">
        <v>11</v>
      </c>
      <c r="N398">
        <v>10</v>
      </c>
      <c r="O398">
        <v>-550</v>
      </c>
      <c r="P398" s="17">
        <f>DATE(IF(Hist_odds_1[[#This Row],[Index]]&lt;=1908,"2022","2023"),LEFT(Hist_odds_1[[#This Row],[Date]],2),RIGHT(Hist_odds_1[[#This Row],[Date]],2))</f>
        <v>44880</v>
      </c>
      <c r="Q398">
        <f>IF(Hist_odds_1[[#This Row],[Away ML]]&lt;Hist_odds_1[[#This Row],[Home ML]],-Hist_odds_1[[#This Row],[Total_Close]],Hist_odds_1[[#This Row],[Spread_Close]])</f>
        <v>10</v>
      </c>
    </row>
    <row r="399" spans="1:17">
      <c r="A399">
        <v>398</v>
      </c>
      <c r="B399">
        <v>1116</v>
      </c>
      <c r="C399">
        <v>671</v>
      </c>
      <c r="D399" t="s">
        <v>5552</v>
      </c>
      <c r="E399" t="s">
        <v>228</v>
      </c>
      <c r="F399">
        <v>51</v>
      </c>
      <c r="G399">
        <v>6.5</v>
      </c>
      <c r="H399">
        <v>6.5</v>
      </c>
      <c r="I399">
        <v>-280</v>
      </c>
      <c r="J399">
        <v>672</v>
      </c>
      <c r="K399" t="s">
        <v>462</v>
      </c>
      <c r="L399">
        <v>64</v>
      </c>
      <c r="M399">
        <v>136.5</v>
      </c>
      <c r="N399">
        <v>136.5</v>
      </c>
      <c r="O399">
        <v>240</v>
      </c>
      <c r="P399" s="17">
        <f>DATE(IF(Hist_odds_1[[#This Row],[Index]]&lt;=1908,"2022","2023"),LEFT(Hist_odds_1[[#This Row],[Date]],2),RIGHT(Hist_odds_1[[#This Row],[Date]],2))</f>
        <v>44881</v>
      </c>
      <c r="Q399">
        <f>IF(Hist_odds_1[[#This Row],[Away ML]]&lt;Hist_odds_1[[#This Row],[Home ML]],-Hist_odds_1[[#This Row],[Total_Close]],Hist_odds_1[[#This Row],[Spread_Close]])</f>
        <v>-6.5</v>
      </c>
    </row>
    <row r="400" spans="1:17">
      <c r="A400">
        <v>399</v>
      </c>
      <c r="B400">
        <v>1116</v>
      </c>
      <c r="C400">
        <v>673</v>
      </c>
      <c r="D400" t="s">
        <v>5552</v>
      </c>
      <c r="E400" t="s">
        <v>280</v>
      </c>
      <c r="F400">
        <v>74</v>
      </c>
      <c r="G400">
        <v>1</v>
      </c>
      <c r="H400">
        <v>1</v>
      </c>
      <c r="I400">
        <v>-120</v>
      </c>
      <c r="J400">
        <v>674</v>
      </c>
      <c r="K400" t="s">
        <v>576</v>
      </c>
      <c r="L400">
        <v>88</v>
      </c>
      <c r="M400">
        <v>145.5</v>
      </c>
      <c r="N400">
        <v>142.5</v>
      </c>
      <c r="O400">
        <v>100</v>
      </c>
      <c r="P400" s="17">
        <f>DATE(IF(Hist_odds_1[[#This Row],[Index]]&lt;=1908,"2022","2023"),LEFT(Hist_odds_1[[#This Row],[Date]],2),RIGHT(Hist_odds_1[[#This Row],[Date]],2))</f>
        <v>44881</v>
      </c>
      <c r="Q400">
        <f>IF(Hist_odds_1[[#This Row],[Away ML]]&lt;Hist_odds_1[[#This Row],[Home ML]],-Hist_odds_1[[#This Row],[Total_Close]],Hist_odds_1[[#This Row],[Spread_Close]])</f>
        <v>-1</v>
      </c>
    </row>
    <row r="401" spans="1:17">
      <c r="A401">
        <v>400</v>
      </c>
      <c r="B401">
        <v>1116</v>
      </c>
      <c r="C401">
        <v>675</v>
      </c>
      <c r="D401" t="s">
        <v>5552</v>
      </c>
      <c r="E401" t="s">
        <v>592</v>
      </c>
      <c r="F401">
        <v>58</v>
      </c>
      <c r="G401">
        <v>142.5</v>
      </c>
      <c r="H401">
        <v>138</v>
      </c>
      <c r="I401">
        <v>110</v>
      </c>
      <c r="J401">
        <v>676</v>
      </c>
      <c r="K401" t="s">
        <v>247</v>
      </c>
      <c r="L401">
        <v>57</v>
      </c>
      <c r="M401">
        <v>1</v>
      </c>
      <c r="N401">
        <v>1.5</v>
      </c>
      <c r="O401">
        <v>-130</v>
      </c>
      <c r="P401" s="17">
        <f>DATE(IF(Hist_odds_1[[#This Row],[Index]]&lt;=1908,"2022","2023"),LEFT(Hist_odds_1[[#This Row],[Date]],2),RIGHT(Hist_odds_1[[#This Row],[Date]],2))</f>
        <v>44881</v>
      </c>
      <c r="Q401">
        <f>IF(Hist_odds_1[[#This Row],[Away ML]]&lt;Hist_odds_1[[#This Row],[Home ML]],-Hist_odds_1[[#This Row],[Total_Close]],Hist_odds_1[[#This Row],[Spread_Close]])</f>
        <v>1.5</v>
      </c>
    </row>
    <row r="402" spans="1:17">
      <c r="A402">
        <v>401</v>
      </c>
      <c r="B402">
        <v>1116</v>
      </c>
      <c r="C402">
        <v>677</v>
      </c>
      <c r="D402" t="s">
        <v>5552</v>
      </c>
      <c r="E402" t="s">
        <v>354</v>
      </c>
      <c r="F402">
        <v>73</v>
      </c>
      <c r="G402">
        <v>143.5</v>
      </c>
      <c r="H402">
        <v>144.5</v>
      </c>
      <c r="I402">
        <v>450</v>
      </c>
      <c r="J402">
        <v>678</v>
      </c>
      <c r="K402" t="s">
        <v>516</v>
      </c>
      <c r="L402">
        <v>82</v>
      </c>
      <c r="M402">
        <v>10.5</v>
      </c>
      <c r="N402">
        <v>10.5</v>
      </c>
      <c r="O402">
        <v>-600</v>
      </c>
      <c r="P402" s="17">
        <f>DATE(IF(Hist_odds_1[[#This Row],[Index]]&lt;=1908,"2022","2023"),LEFT(Hist_odds_1[[#This Row],[Date]],2),RIGHT(Hist_odds_1[[#This Row],[Date]],2))</f>
        <v>44881</v>
      </c>
      <c r="Q402">
        <f>IF(Hist_odds_1[[#This Row],[Away ML]]&lt;Hist_odds_1[[#This Row],[Home ML]],-Hist_odds_1[[#This Row],[Total_Close]],Hist_odds_1[[#This Row],[Spread_Close]])</f>
        <v>10.5</v>
      </c>
    </row>
    <row r="403" spans="1:17">
      <c r="A403">
        <v>402</v>
      </c>
      <c r="B403">
        <v>1116</v>
      </c>
      <c r="C403">
        <v>679</v>
      </c>
      <c r="D403" t="s">
        <v>5552</v>
      </c>
      <c r="E403" t="s">
        <v>527</v>
      </c>
      <c r="F403">
        <v>43</v>
      </c>
      <c r="G403">
        <v>133</v>
      </c>
      <c r="H403">
        <v>131.5</v>
      </c>
      <c r="I403" t="s">
        <v>488</v>
      </c>
      <c r="J403">
        <v>680</v>
      </c>
      <c r="K403" t="s">
        <v>453</v>
      </c>
      <c r="L403">
        <v>65</v>
      </c>
      <c r="M403">
        <v>30.5</v>
      </c>
      <c r="N403">
        <v>31.5</v>
      </c>
      <c r="O403" t="s">
        <v>488</v>
      </c>
      <c r="P403" s="17">
        <f>DATE(IF(Hist_odds_1[[#This Row],[Index]]&lt;=1908,"2022","2023"),LEFT(Hist_odds_1[[#This Row],[Date]],2),RIGHT(Hist_odds_1[[#This Row],[Date]],2))</f>
        <v>44881</v>
      </c>
      <c r="Q403">
        <f>IF(Hist_odds_1[[#This Row],[Away ML]]&lt;Hist_odds_1[[#This Row],[Home ML]],-Hist_odds_1[[#This Row],[Total_Close]],Hist_odds_1[[#This Row],[Spread_Close]])</f>
        <v>31.5</v>
      </c>
    </row>
    <row r="404" spans="1:17">
      <c r="A404">
        <v>403</v>
      </c>
      <c r="B404">
        <v>1116</v>
      </c>
      <c r="C404">
        <v>681</v>
      </c>
      <c r="D404" t="s">
        <v>5552</v>
      </c>
      <c r="E404" t="s">
        <v>397</v>
      </c>
      <c r="F404">
        <v>90</v>
      </c>
      <c r="G404">
        <v>156</v>
      </c>
      <c r="H404">
        <v>157.5</v>
      </c>
      <c r="I404">
        <v>700</v>
      </c>
      <c r="J404">
        <v>682</v>
      </c>
      <c r="K404" t="s">
        <v>274</v>
      </c>
      <c r="L404">
        <v>112</v>
      </c>
      <c r="M404">
        <v>15.5</v>
      </c>
      <c r="N404">
        <v>13.5</v>
      </c>
      <c r="O404">
        <v>-1100</v>
      </c>
      <c r="P404" s="17">
        <f>DATE(IF(Hist_odds_1[[#This Row],[Index]]&lt;=1908,"2022","2023"),LEFT(Hist_odds_1[[#This Row],[Date]],2),RIGHT(Hist_odds_1[[#This Row],[Date]],2))</f>
        <v>44881</v>
      </c>
      <c r="Q404">
        <f>IF(Hist_odds_1[[#This Row],[Away ML]]&lt;Hist_odds_1[[#This Row],[Home ML]],-Hist_odds_1[[#This Row],[Total_Close]],Hist_odds_1[[#This Row],[Spread_Close]])</f>
        <v>13.5</v>
      </c>
    </row>
    <row r="405" spans="1:17">
      <c r="A405">
        <v>404</v>
      </c>
      <c r="B405">
        <v>1116</v>
      </c>
      <c r="C405">
        <v>683</v>
      </c>
      <c r="D405" t="s">
        <v>5552</v>
      </c>
      <c r="E405" t="s">
        <v>410</v>
      </c>
      <c r="F405">
        <v>70</v>
      </c>
      <c r="G405">
        <v>137</v>
      </c>
      <c r="H405">
        <v>2</v>
      </c>
      <c r="I405">
        <v>-130</v>
      </c>
      <c r="J405">
        <v>684</v>
      </c>
      <c r="K405" t="s">
        <v>362</v>
      </c>
      <c r="L405">
        <v>69</v>
      </c>
      <c r="M405">
        <v>1</v>
      </c>
      <c r="N405">
        <v>136.5</v>
      </c>
      <c r="O405">
        <v>110</v>
      </c>
      <c r="P405" s="17">
        <f>DATE(IF(Hist_odds_1[[#This Row],[Index]]&lt;=1908,"2022","2023"),LEFT(Hist_odds_1[[#This Row],[Date]],2),RIGHT(Hist_odds_1[[#This Row],[Date]],2))</f>
        <v>44881</v>
      </c>
      <c r="Q405">
        <f>IF(Hist_odds_1[[#This Row],[Away ML]]&lt;Hist_odds_1[[#This Row],[Home ML]],-Hist_odds_1[[#This Row],[Total_Close]],Hist_odds_1[[#This Row],[Spread_Close]])</f>
        <v>-2</v>
      </c>
    </row>
    <row r="406" spans="1:17">
      <c r="A406">
        <v>405</v>
      </c>
      <c r="B406">
        <v>1116</v>
      </c>
      <c r="C406">
        <v>685</v>
      </c>
      <c r="D406" t="s">
        <v>5552</v>
      </c>
      <c r="E406" t="s">
        <v>346</v>
      </c>
      <c r="F406">
        <v>83</v>
      </c>
      <c r="G406">
        <v>148</v>
      </c>
      <c r="H406">
        <v>151.5</v>
      </c>
      <c r="I406">
        <v>-110</v>
      </c>
      <c r="J406">
        <v>686</v>
      </c>
      <c r="K406" t="s">
        <v>522</v>
      </c>
      <c r="L406">
        <v>67</v>
      </c>
      <c r="M406" t="s">
        <v>465</v>
      </c>
      <c r="O406">
        <v>-110</v>
      </c>
      <c r="P406" s="17">
        <f>DATE(IF(Hist_odds_1[[#This Row],[Index]]&lt;=1908,"2022","2023"),LEFT(Hist_odds_1[[#This Row],[Date]],2),RIGHT(Hist_odds_1[[#This Row],[Date]],2))</f>
        <v>44881</v>
      </c>
      <c r="Q406">
        <f>IF(Hist_odds_1[[#This Row],[Away ML]]&lt;Hist_odds_1[[#This Row],[Home ML]],-Hist_odds_1[[#This Row],[Total_Close]],Hist_odds_1[[#This Row],[Spread_Close]])</f>
        <v>0</v>
      </c>
    </row>
    <row r="407" spans="1:17">
      <c r="A407">
        <v>406</v>
      </c>
      <c r="B407">
        <v>1116</v>
      </c>
      <c r="C407">
        <v>687</v>
      </c>
      <c r="D407" t="s">
        <v>5552</v>
      </c>
      <c r="E407" t="s">
        <v>597</v>
      </c>
      <c r="F407">
        <v>56</v>
      </c>
      <c r="G407">
        <v>152.5</v>
      </c>
      <c r="H407">
        <v>152</v>
      </c>
      <c r="I407">
        <v>1000</v>
      </c>
      <c r="J407">
        <v>688</v>
      </c>
      <c r="K407" t="s">
        <v>270</v>
      </c>
      <c r="L407">
        <v>71</v>
      </c>
      <c r="M407">
        <v>14</v>
      </c>
      <c r="N407">
        <v>15</v>
      </c>
      <c r="O407">
        <v>-2000</v>
      </c>
      <c r="P407" s="17">
        <f>DATE(IF(Hist_odds_1[[#This Row],[Index]]&lt;=1908,"2022","2023"),LEFT(Hist_odds_1[[#This Row],[Date]],2),RIGHT(Hist_odds_1[[#This Row],[Date]],2))</f>
        <v>44881</v>
      </c>
      <c r="Q407">
        <f>IF(Hist_odds_1[[#This Row],[Away ML]]&lt;Hist_odds_1[[#This Row],[Home ML]],-Hist_odds_1[[#This Row],[Total_Close]],Hist_odds_1[[#This Row],[Spread_Close]])</f>
        <v>15</v>
      </c>
    </row>
    <row r="408" spans="1:17">
      <c r="A408">
        <v>407</v>
      </c>
      <c r="B408">
        <v>1116</v>
      </c>
      <c r="C408">
        <v>689</v>
      </c>
      <c r="D408" t="s">
        <v>5552</v>
      </c>
      <c r="E408" t="s">
        <v>649</v>
      </c>
      <c r="F408">
        <v>67</v>
      </c>
      <c r="G408">
        <v>143.5</v>
      </c>
      <c r="H408">
        <v>148</v>
      </c>
      <c r="I408">
        <v>110</v>
      </c>
      <c r="J408">
        <v>690</v>
      </c>
      <c r="K408" t="s">
        <v>59</v>
      </c>
      <c r="L408">
        <v>61</v>
      </c>
      <c r="M408">
        <v>1</v>
      </c>
      <c r="N408">
        <v>2</v>
      </c>
      <c r="O408">
        <v>-130</v>
      </c>
      <c r="P408" s="17">
        <f>DATE(IF(Hist_odds_1[[#This Row],[Index]]&lt;=1908,"2022","2023"),LEFT(Hist_odds_1[[#This Row],[Date]],2),RIGHT(Hist_odds_1[[#This Row],[Date]],2))</f>
        <v>44881</v>
      </c>
      <c r="Q408">
        <f>IF(Hist_odds_1[[#This Row],[Away ML]]&lt;Hist_odds_1[[#This Row],[Home ML]],-Hist_odds_1[[#This Row],[Total_Close]],Hist_odds_1[[#This Row],[Spread_Close]])</f>
        <v>2</v>
      </c>
    </row>
    <row r="409" spans="1:17">
      <c r="A409">
        <v>408</v>
      </c>
      <c r="B409">
        <v>1116</v>
      </c>
      <c r="C409">
        <v>691</v>
      </c>
      <c r="D409" t="s">
        <v>5552</v>
      </c>
      <c r="E409" t="s">
        <v>157</v>
      </c>
      <c r="F409">
        <v>74</v>
      </c>
      <c r="G409">
        <v>12.5</v>
      </c>
      <c r="H409">
        <v>9.5</v>
      </c>
      <c r="I409">
        <v>-500</v>
      </c>
      <c r="J409">
        <v>692</v>
      </c>
      <c r="K409" t="s">
        <v>567</v>
      </c>
      <c r="L409">
        <v>87</v>
      </c>
      <c r="M409">
        <v>141.5</v>
      </c>
      <c r="N409">
        <v>138</v>
      </c>
      <c r="O409">
        <v>400</v>
      </c>
      <c r="P409" s="17">
        <f>DATE(IF(Hist_odds_1[[#This Row],[Index]]&lt;=1908,"2022","2023"),LEFT(Hist_odds_1[[#This Row],[Date]],2),RIGHT(Hist_odds_1[[#This Row],[Date]],2))</f>
        <v>44881</v>
      </c>
      <c r="Q409">
        <f>IF(Hist_odds_1[[#This Row],[Away ML]]&lt;Hist_odds_1[[#This Row],[Home ML]],-Hist_odds_1[[#This Row],[Total_Close]],Hist_odds_1[[#This Row],[Spread_Close]])</f>
        <v>-9.5</v>
      </c>
    </row>
    <row r="410" spans="1:17">
      <c r="A410">
        <v>409</v>
      </c>
      <c r="B410">
        <v>1116</v>
      </c>
      <c r="C410">
        <v>693</v>
      </c>
      <c r="D410" t="s">
        <v>5552</v>
      </c>
      <c r="E410" t="s">
        <v>558</v>
      </c>
      <c r="F410">
        <v>70</v>
      </c>
      <c r="G410">
        <v>148.5</v>
      </c>
      <c r="H410">
        <v>149.5</v>
      </c>
      <c r="I410">
        <v>900</v>
      </c>
      <c r="J410">
        <v>694</v>
      </c>
      <c r="K410" t="s">
        <v>531</v>
      </c>
      <c r="L410">
        <v>82</v>
      </c>
      <c r="M410">
        <v>14.5</v>
      </c>
      <c r="N410">
        <v>14.5</v>
      </c>
      <c r="O410">
        <v>-1600</v>
      </c>
      <c r="P410" s="17">
        <f>DATE(IF(Hist_odds_1[[#This Row],[Index]]&lt;=1908,"2022","2023"),LEFT(Hist_odds_1[[#This Row],[Date]],2),RIGHT(Hist_odds_1[[#This Row],[Date]],2))</f>
        <v>44881</v>
      </c>
      <c r="Q410">
        <f>IF(Hist_odds_1[[#This Row],[Away ML]]&lt;Hist_odds_1[[#This Row],[Home ML]],-Hist_odds_1[[#This Row],[Total_Close]],Hist_odds_1[[#This Row],[Spread_Close]])</f>
        <v>14.5</v>
      </c>
    </row>
    <row r="411" spans="1:17">
      <c r="A411">
        <v>410</v>
      </c>
      <c r="B411">
        <v>1116</v>
      </c>
      <c r="C411">
        <v>695</v>
      </c>
      <c r="D411" t="s">
        <v>5552</v>
      </c>
      <c r="E411" t="s">
        <v>653</v>
      </c>
      <c r="F411">
        <v>71</v>
      </c>
      <c r="G411">
        <v>3</v>
      </c>
      <c r="H411">
        <v>4.5</v>
      </c>
      <c r="I411">
        <v>-200</v>
      </c>
      <c r="J411">
        <v>696</v>
      </c>
      <c r="K411" t="s">
        <v>557</v>
      </c>
      <c r="L411">
        <v>61</v>
      </c>
      <c r="M411">
        <v>151.5</v>
      </c>
      <c r="N411">
        <v>144</v>
      </c>
      <c r="O411">
        <v>175</v>
      </c>
      <c r="P411" s="17">
        <f>DATE(IF(Hist_odds_1[[#This Row],[Index]]&lt;=1908,"2022","2023"),LEFT(Hist_odds_1[[#This Row],[Date]],2),RIGHT(Hist_odds_1[[#This Row],[Date]],2))</f>
        <v>44881</v>
      </c>
      <c r="Q411">
        <f>IF(Hist_odds_1[[#This Row],[Away ML]]&lt;Hist_odds_1[[#This Row],[Home ML]],-Hist_odds_1[[#This Row],[Total_Close]],Hist_odds_1[[#This Row],[Spread_Close]])</f>
        <v>-4.5</v>
      </c>
    </row>
    <row r="412" spans="1:17">
      <c r="A412">
        <v>411</v>
      </c>
      <c r="B412">
        <v>1116</v>
      </c>
      <c r="C412">
        <v>697</v>
      </c>
      <c r="D412" t="s">
        <v>5552</v>
      </c>
      <c r="E412" t="s">
        <v>660</v>
      </c>
      <c r="F412">
        <v>52</v>
      </c>
      <c r="G412">
        <v>2.5</v>
      </c>
      <c r="H412">
        <v>132</v>
      </c>
      <c r="I412">
        <v>130</v>
      </c>
      <c r="J412">
        <v>698</v>
      </c>
      <c r="K412" t="s">
        <v>577</v>
      </c>
      <c r="L412">
        <v>43</v>
      </c>
      <c r="M412">
        <v>135.5</v>
      </c>
      <c r="N412">
        <v>2.5</v>
      </c>
      <c r="O412">
        <v>-150</v>
      </c>
      <c r="P412" s="17">
        <f>DATE(IF(Hist_odds_1[[#This Row],[Index]]&lt;=1908,"2022","2023"),LEFT(Hist_odds_1[[#This Row],[Date]],2),RIGHT(Hist_odds_1[[#This Row],[Date]],2))</f>
        <v>44881</v>
      </c>
      <c r="Q412">
        <f>IF(Hist_odds_1[[#This Row],[Away ML]]&lt;Hist_odds_1[[#This Row],[Home ML]],-Hist_odds_1[[#This Row],[Total_Close]],Hist_odds_1[[#This Row],[Spread_Close]])</f>
        <v>2.5</v>
      </c>
    </row>
    <row r="413" spans="1:17">
      <c r="A413">
        <v>412</v>
      </c>
      <c r="B413">
        <v>1116</v>
      </c>
      <c r="C413">
        <v>699</v>
      </c>
      <c r="D413" t="s">
        <v>5552</v>
      </c>
      <c r="E413" t="s">
        <v>595</v>
      </c>
      <c r="F413">
        <v>64</v>
      </c>
      <c r="G413">
        <v>147</v>
      </c>
      <c r="H413">
        <v>146.5</v>
      </c>
      <c r="I413">
        <v>375</v>
      </c>
      <c r="J413">
        <v>700</v>
      </c>
      <c r="K413" t="s">
        <v>186</v>
      </c>
      <c r="L413">
        <v>66</v>
      </c>
      <c r="M413">
        <v>8.5</v>
      </c>
      <c r="N413">
        <v>9.5</v>
      </c>
      <c r="O413">
        <v>-450</v>
      </c>
      <c r="P413" s="17">
        <f>DATE(IF(Hist_odds_1[[#This Row],[Index]]&lt;=1908,"2022","2023"),LEFT(Hist_odds_1[[#This Row],[Date]],2),RIGHT(Hist_odds_1[[#This Row],[Date]],2))</f>
        <v>44881</v>
      </c>
      <c r="Q413">
        <f>IF(Hist_odds_1[[#This Row],[Away ML]]&lt;Hist_odds_1[[#This Row],[Home ML]],-Hist_odds_1[[#This Row],[Total_Close]],Hist_odds_1[[#This Row],[Spread_Close]])</f>
        <v>9.5</v>
      </c>
    </row>
    <row r="414" spans="1:17">
      <c r="A414">
        <v>413</v>
      </c>
      <c r="B414">
        <v>1116</v>
      </c>
      <c r="C414">
        <v>701</v>
      </c>
      <c r="D414" t="s">
        <v>5552</v>
      </c>
      <c r="E414" t="s">
        <v>205</v>
      </c>
      <c r="F414">
        <v>74</v>
      </c>
      <c r="G414">
        <v>1.5</v>
      </c>
      <c r="H414">
        <v>144</v>
      </c>
      <c r="I414">
        <v>115</v>
      </c>
      <c r="J414">
        <v>702</v>
      </c>
      <c r="K414" t="s">
        <v>123</v>
      </c>
      <c r="L414">
        <v>93</v>
      </c>
      <c r="M414">
        <v>146.5</v>
      </c>
      <c r="N414">
        <v>2</v>
      </c>
      <c r="O414">
        <v>-135</v>
      </c>
      <c r="P414" s="17">
        <f>DATE(IF(Hist_odds_1[[#This Row],[Index]]&lt;=1908,"2022","2023"),LEFT(Hist_odds_1[[#This Row],[Date]],2),RIGHT(Hist_odds_1[[#This Row],[Date]],2))</f>
        <v>44881</v>
      </c>
      <c r="Q414">
        <f>IF(Hist_odds_1[[#This Row],[Away ML]]&lt;Hist_odds_1[[#This Row],[Home ML]],-Hist_odds_1[[#This Row],[Total_Close]],Hist_odds_1[[#This Row],[Spread_Close]])</f>
        <v>2</v>
      </c>
    </row>
    <row r="415" spans="1:17">
      <c r="A415">
        <v>414</v>
      </c>
      <c r="B415">
        <v>1116</v>
      </c>
      <c r="C415">
        <v>703</v>
      </c>
      <c r="D415" t="s">
        <v>5552</v>
      </c>
      <c r="E415" t="s">
        <v>514</v>
      </c>
      <c r="F415">
        <v>67</v>
      </c>
      <c r="G415">
        <v>136.5</v>
      </c>
      <c r="H415">
        <v>133</v>
      </c>
      <c r="I415">
        <v>-105</v>
      </c>
      <c r="J415">
        <v>704</v>
      </c>
      <c r="K415" t="s">
        <v>578</v>
      </c>
      <c r="L415">
        <v>60</v>
      </c>
      <c r="M415">
        <v>1</v>
      </c>
      <c r="N415">
        <v>1</v>
      </c>
      <c r="O415">
        <v>-115</v>
      </c>
      <c r="P415" s="17">
        <f>DATE(IF(Hist_odds_1[[#This Row],[Index]]&lt;=1908,"2022","2023"),LEFT(Hist_odds_1[[#This Row],[Date]],2),RIGHT(Hist_odds_1[[#This Row],[Date]],2))</f>
        <v>44881</v>
      </c>
      <c r="Q415">
        <f>IF(Hist_odds_1[[#This Row],[Away ML]]&lt;Hist_odds_1[[#This Row],[Home ML]],-Hist_odds_1[[#This Row],[Total_Close]],Hist_odds_1[[#This Row],[Spread_Close]])</f>
        <v>1</v>
      </c>
    </row>
    <row r="416" spans="1:17">
      <c r="A416">
        <v>415</v>
      </c>
      <c r="B416">
        <v>1116</v>
      </c>
      <c r="C416">
        <v>306501</v>
      </c>
      <c r="D416" t="s">
        <v>5552</v>
      </c>
      <c r="E416" t="s">
        <v>671</v>
      </c>
      <c r="F416">
        <v>68</v>
      </c>
      <c r="G416">
        <v>144.5</v>
      </c>
      <c r="H416">
        <v>140.5</v>
      </c>
      <c r="I416">
        <v>1400</v>
      </c>
      <c r="J416">
        <v>306502</v>
      </c>
      <c r="K416" t="s">
        <v>566</v>
      </c>
      <c r="L416">
        <v>94</v>
      </c>
      <c r="M416">
        <v>22.5</v>
      </c>
      <c r="N416">
        <v>20</v>
      </c>
      <c r="O416">
        <v>-4000</v>
      </c>
      <c r="P416" s="17">
        <f>DATE(IF(Hist_odds_1[[#This Row],[Index]]&lt;=1908,"2022","2023"),LEFT(Hist_odds_1[[#This Row],[Date]],2),RIGHT(Hist_odds_1[[#This Row],[Date]],2))</f>
        <v>44881</v>
      </c>
      <c r="Q416">
        <f>IF(Hist_odds_1[[#This Row],[Away ML]]&lt;Hist_odds_1[[#This Row],[Home ML]],-Hist_odds_1[[#This Row],[Total_Close]],Hist_odds_1[[#This Row],[Spread_Close]])</f>
        <v>20</v>
      </c>
    </row>
    <row r="417" spans="1:17">
      <c r="A417">
        <v>416</v>
      </c>
      <c r="B417">
        <v>1116</v>
      </c>
      <c r="C417">
        <v>306503</v>
      </c>
      <c r="D417" t="s">
        <v>5552</v>
      </c>
      <c r="E417" t="s">
        <v>562</v>
      </c>
      <c r="F417">
        <v>81</v>
      </c>
      <c r="G417">
        <v>148.5</v>
      </c>
      <c r="H417">
        <v>150</v>
      </c>
      <c r="I417">
        <v>650</v>
      </c>
      <c r="J417">
        <v>306504</v>
      </c>
      <c r="K417" t="s">
        <v>579</v>
      </c>
      <c r="L417">
        <v>90</v>
      </c>
      <c r="M417">
        <v>13</v>
      </c>
      <c r="N417">
        <v>13</v>
      </c>
      <c r="O417">
        <v>-1000</v>
      </c>
      <c r="P417" s="17">
        <f>DATE(IF(Hist_odds_1[[#This Row],[Index]]&lt;=1908,"2022","2023"),LEFT(Hist_odds_1[[#This Row],[Date]],2),RIGHT(Hist_odds_1[[#This Row],[Date]],2))</f>
        <v>44881</v>
      </c>
      <c r="Q417">
        <f>IF(Hist_odds_1[[#This Row],[Away ML]]&lt;Hist_odds_1[[#This Row],[Home ML]],-Hist_odds_1[[#This Row],[Total_Close]],Hist_odds_1[[#This Row],[Spread_Close]])</f>
        <v>13</v>
      </c>
    </row>
    <row r="418" spans="1:17">
      <c r="A418">
        <v>417</v>
      </c>
      <c r="B418">
        <v>1116</v>
      </c>
      <c r="C418">
        <v>306505</v>
      </c>
      <c r="D418" t="s">
        <v>5552</v>
      </c>
      <c r="E418" t="s">
        <v>610</v>
      </c>
      <c r="F418">
        <v>50</v>
      </c>
      <c r="G418">
        <v>144.5</v>
      </c>
      <c r="H418">
        <v>139</v>
      </c>
      <c r="I418">
        <v>1500</v>
      </c>
      <c r="J418">
        <v>306506</v>
      </c>
      <c r="K418" t="s">
        <v>42</v>
      </c>
      <c r="L418">
        <v>81</v>
      </c>
      <c r="M418">
        <v>23</v>
      </c>
      <c r="N418">
        <v>21</v>
      </c>
      <c r="O418">
        <v>-5000</v>
      </c>
      <c r="P418" s="17">
        <f>DATE(IF(Hist_odds_1[[#This Row],[Index]]&lt;=1908,"2022","2023"),LEFT(Hist_odds_1[[#This Row],[Date]],2),RIGHT(Hist_odds_1[[#This Row],[Date]],2))</f>
        <v>44881</v>
      </c>
      <c r="Q418">
        <f>IF(Hist_odds_1[[#This Row],[Away ML]]&lt;Hist_odds_1[[#This Row],[Home ML]],-Hist_odds_1[[#This Row],[Total_Close]],Hist_odds_1[[#This Row],[Spread_Close]])</f>
        <v>21</v>
      </c>
    </row>
    <row r="419" spans="1:17">
      <c r="A419">
        <v>418</v>
      </c>
      <c r="B419">
        <v>1116</v>
      </c>
      <c r="C419">
        <v>306507</v>
      </c>
      <c r="D419" t="s">
        <v>5552</v>
      </c>
      <c r="E419" t="s">
        <v>309</v>
      </c>
      <c r="F419">
        <v>96</v>
      </c>
      <c r="G419">
        <v>143.5</v>
      </c>
      <c r="H419">
        <v>142.5</v>
      </c>
      <c r="I419">
        <v>200</v>
      </c>
      <c r="J419">
        <v>306508</v>
      </c>
      <c r="K419" t="s">
        <v>242</v>
      </c>
      <c r="L419">
        <v>94</v>
      </c>
      <c r="M419">
        <v>6.5</v>
      </c>
      <c r="N419">
        <v>6</v>
      </c>
      <c r="O419">
        <v>-240</v>
      </c>
      <c r="P419" s="17">
        <f>DATE(IF(Hist_odds_1[[#This Row],[Index]]&lt;=1908,"2022","2023"),LEFT(Hist_odds_1[[#This Row],[Date]],2),RIGHT(Hist_odds_1[[#This Row],[Date]],2))</f>
        <v>44881</v>
      </c>
      <c r="Q419">
        <f>IF(Hist_odds_1[[#This Row],[Away ML]]&lt;Hist_odds_1[[#This Row],[Home ML]],-Hist_odds_1[[#This Row],[Total_Close]],Hist_odds_1[[#This Row],[Spread_Close]])</f>
        <v>6</v>
      </c>
    </row>
    <row r="420" spans="1:17">
      <c r="A420">
        <v>419</v>
      </c>
      <c r="B420">
        <v>1116</v>
      </c>
      <c r="C420">
        <v>306509</v>
      </c>
      <c r="D420" t="s">
        <v>5552</v>
      </c>
      <c r="E420" t="s">
        <v>646</v>
      </c>
      <c r="F420">
        <v>65</v>
      </c>
      <c r="G420">
        <v>142.5</v>
      </c>
      <c r="H420">
        <v>145</v>
      </c>
      <c r="I420">
        <v>300</v>
      </c>
      <c r="J420">
        <v>306510</v>
      </c>
      <c r="K420" t="s">
        <v>63</v>
      </c>
      <c r="L420">
        <v>70</v>
      </c>
      <c r="M420">
        <v>10.5</v>
      </c>
      <c r="N420">
        <v>8</v>
      </c>
      <c r="O420">
        <v>-360</v>
      </c>
      <c r="P420" s="17">
        <f>DATE(IF(Hist_odds_1[[#This Row],[Index]]&lt;=1908,"2022","2023"),LEFT(Hist_odds_1[[#This Row],[Date]],2),RIGHT(Hist_odds_1[[#This Row],[Date]],2))</f>
        <v>44881</v>
      </c>
      <c r="Q420">
        <f>IF(Hist_odds_1[[#This Row],[Away ML]]&lt;Hist_odds_1[[#This Row],[Home ML]],-Hist_odds_1[[#This Row],[Total_Close]],Hist_odds_1[[#This Row],[Spread_Close]])</f>
        <v>8</v>
      </c>
    </row>
    <row r="421" spans="1:17">
      <c r="A421">
        <v>420</v>
      </c>
      <c r="B421">
        <v>1116</v>
      </c>
      <c r="C421">
        <v>306511</v>
      </c>
      <c r="D421" t="s">
        <v>5552</v>
      </c>
      <c r="E421" t="s">
        <v>493</v>
      </c>
      <c r="F421">
        <v>64</v>
      </c>
      <c r="G421">
        <v>138.5</v>
      </c>
      <c r="H421">
        <v>138</v>
      </c>
      <c r="I421">
        <v>105</v>
      </c>
      <c r="J421">
        <v>306512</v>
      </c>
      <c r="K421" t="s">
        <v>425</v>
      </c>
      <c r="L421">
        <v>71</v>
      </c>
      <c r="M421">
        <v>4.5</v>
      </c>
      <c r="N421">
        <v>1.5</v>
      </c>
      <c r="O421">
        <v>-125</v>
      </c>
      <c r="P421" s="17">
        <f>DATE(IF(Hist_odds_1[[#This Row],[Index]]&lt;=1908,"2022","2023"),LEFT(Hist_odds_1[[#This Row],[Date]],2),RIGHT(Hist_odds_1[[#This Row],[Date]],2))</f>
        <v>44881</v>
      </c>
      <c r="Q421">
        <f>IF(Hist_odds_1[[#This Row],[Away ML]]&lt;Hist_odds_1[[#This Row],[Home ML]],-Hist_odds_1[[#This Row],[Total_Close]],Hist_odds_1[[#This Row],[Spread_Close]])</f>
        <v>1.5</v>
      </c>
    </row>
    <row r="422" spans="1:17">
      <c r="A422">
        <v>421</v>
      </c>
      <c r="B422">
        <v>1116</v>
      </c>
      <c r="C422">
        <v>306513</v>
      </c>
      <c r="D422" t="s">
        <v>5552</v>
      </c>
      <c r="E422" t="s">
        <v>611</v>
      </c>
      <c r="F422">
        <v>79</v>
      </c>
      <c r="G422">
        <v>145.5</v>
      </c>
      <c r="H422">
        <v>146.5</v>
      </c>
      <c r="I422">
        <v>1500</v>
      </c>
      <c r="J422">
        <v>306514</v>
      </c>
      <c r="K422" t="s">
        <v>176</v>
      </c>
      <c r="L422">
        <v>99</v>
      </c>
      <c r="M422">
        <v>20.5</v>
      </c>
      <c r="N422">
        <v>21</v>
      </c>
      <c r="O422">
        <v>-5000</v>
      </c>
      <c r="P422" s="17">
        <f>DATE(IF(Hist_odds_1[[#This Row],[Index]]&lt;=1908,"2022","2023"),LEFT(Hist_odds_1[[#This Row],[Date]],2),RIGHT(Hist_odds_1[[#This Row],[Date]],2))</f>
        <v>44881</v>
      </c>
      <c r="Q422">
        <f>IF(Hist_odds_1[[#This Row],[Away ML]]&lt;Hist_odds_1[[#This Row],[Home ML]],-Hist_odds_1[[#This Row],[Total_Close]],Hist_odds_1[[#This Row],[Spread_Close]])</f>
        <v>21</v>
      </c>
    </row>
    <row r="423" spans="1:17">
      <c r="A423">
        <v>422</v>
      </c>
      <c r="B423">
        <v>1116</v>
      </c>
      <c r="C423">
        <v>306515</v>
      </c>
      <c r="D423" t="s">
        <v>5552</v>
      </c>
      <c r="E423" t="s">
        <v>249</v>
      </c>
      <c r="F423">
        <v>54</v>
      </c>
      <c r="G423">
        <v>140.5</v>
      </c>
      <c r="H423">
        <v>139</v>
      </c>
      <c r="I423">
        <v>155</v>
      </c>
      <c r="J423">
        <v>306516</v>
      </c>
      <c r="K423" t="s">
        <v>154</v>
      </c>
      <c r="L423">
        <v>64</v>
      </c>
      <c r="M423">
        <v>4.5</v>
      </c>
      <c r="N423">
        <v>3.5</v>
      </c>
      <c r="O423">
        <v>-175</v>
      </c>
      <c r="P423" s="17">
        <f>DATE(IF(Hist_odds_1[[#This Row],[Index]]&lt;=1908,"2022","2023"),LEFT(Hist_odds_1[[#This Row],[Date]],2),RIGHT(Hist_odds_1[[#This Row],[Date]],2))</f>
        <v>44881</v>
      </c>
      <c r="Q423">
        <f>IF(Hist_odds_1[[#This Row],[Away ML]]&lt;Hist_odds_1[[#This Row],[Home ML]],-Hist_odds_1[[#This Row],[Total_Close]],Hist_odds_1[[#This Row],[Spread_Close]])</f>
        <v>3.5</v>
      </c>
    </row>
    <row r="424" spans="1:17">
      <c r="A424">
        <v>423</v>
      </c>
      <c r="B424">
        <v>1116</v>
      </c>
      <c r="C424">
        <v>306517</v>
      </c>
      <c r="D424" t="s">
        <v>5552</v>
      </c>
      <c r="E424" t="s">
        <v>297</v>
      </c>
      <c r="F424">
        <v>61</v>
      </c>
      <c r="G424">
        <v>145.5</v>
      </c>
      <c r="H424">
        <v>143</v>
      </c>
      <c r="I424" t="s">
        <v>488</v>
      </c>
      <c r="J424">
        <v>306518</v>
      </c>
      <c r="K424" t="s">
        <v>68</v>
      </c>
      <c r="L424">
        <v>92</v>
      </c>
      <c r="M424">
        <v>20.5</v>
      </c>
      <c r="N424">
        <v>26.5</v>
      </c>
      <c r="O424" t="s">
        <v>488</v>
      </c>
      <c r="P424" s="17">
        <f>DATE(IF(Hist_odds_1[[#This Row],[Index]]&lt;=1908,"2022","2023"),LEFT(Hist_odds_1[[#This Row],[Date]],2),RIGHT(Hist_odds_1[[#This Row],[Date]],2))</f>
        <v>44881</v>
      </c>
      <c r="Q424">
        <f>IF(Hist_odds_1[[#This Row],[Away ML]]&lt;Hist_odds_1[[#This Row],[Home ML]],-Hist_odds_1[[#This Row],[Total_Close]],Hist_odds_1[[#This Row],[Spread_Close]])</f>
        <v>26.5</v>
      </c>
    </row>
    <row r="425" spans="1:17">
      <c r="A425">
        <v>424</v>
      </c>
      <c r="B425">
        <v>1116</v>
      </c>
      <c r="C425">
        <v>306519</v>
      </c>
      <c r="D425" t="s">
        <v>5552</v>
      </c>
      <c r="E425" t="s">
        <v>561</v>
      </c>
      <c r="F425">
        <v>48</v>
      </c>
      <c r="G425">
        <v>133.5</v>
      </c>
      <c r="H425">
        <v>132</v>
      </c>
      <c r="I425" t="s">
        <v>488</v>
      </c>
      <c r="J425">
        <v>306520</v>
      </c>
      <c r="K425" t="s">
        <v>473</v>
      </c>
      <c r="L425">
        <v>83</v>
      </c>
      <c r="M425">
        <v>28.5</v>
      </c>
      <c r="N425">
        <v>31.5</v>
      </c>
      <c r="O425" t="s">
        <v>488</v>
      </c>
      <c r="P425" s="17">
        <f>DATE(IF(Hist_odds_1[[#This Row],[Index]]&lt;=1908,"2022","2023"),LEFT(Hist_odds_1[[#This Row],[Date]],2),RIGHT(Hist_odds_1[[#This Row],[Date]],2))</f>
        <v>44881</v>
      </c>
      <c r="Q425">
        <f>IF(Hist_odds_1[[#This Row],[Away ML]]&lt;Hist_odds_1[[#This Row],[Home ML]],-Hist_odds_1[[#This Row],[Total_Close]],Hist_odds_1[[#This Row],[Spread_Close]])</f>
        <v>31.5</v>
      </c>
    </row>
    <row r="426" spans="1:17">
      <c r="A426">
        <v>425</v>
      </c>
      <c r="B426">
        <v>1116</v>
      </c>
      <c r="C426">
        <v>306521</v>
      </c>
      <c r="D426" t="s">
        <v>5552</v>
      </c>
      <c r="E426" t="s">
        <v>149</v>
      </c>
      <c r="F426">
        <v>54</v>
      </c>
      <c r="G426">
        <v>134.5</v>
      </c>
      <c r="H426">
        <v>132.5</v>
      </c>
      <c r="I426">
        <v>1400</v>
      </c>
      <c r="J426">
        <v>306522</v>
      </c>
      <c r="K426" t="s">
        <v>483</v>
      </c>
      <c r="L426">
        <v>72</v>
      </c>
      <c r="M426">
        <v>20.5</v>
      </c>
      <c r="N426">
        <v>19</v>
      </c>
      <c r="O426">
        <v>-4000</v>
      </c>
      <c r="P426" s="17">
        <f>DATE(IF(Hist_odds_1[[#This Row],[Index]]&lt;=1908,"2022","2023"),LEFT(Hist_odds_1[[#This Row],[Date]],2),RIGHT(Hist_odds_1[[#This Row],[Date]],2))</f>
        <v>44881</v>
      </c>
      <c r="Q426">
        <f>IF(Hist_odds_1[[#This Row],[Away ML]]&lt;Hist_odds_1[[#This Row],[Home ML]],-Hist_odds_1[[#This Row],[Total_Close]],Hist_odds_1[[#This Row],[Spread_Close]])</f>
        <v>19</v>
      </c>
    </row>
    <row r="427" spans="1:17">
      <c r="A427">
        <v>426</v>
      </c>
      <c r="B427">
        <v>1117</v>
      </c>
      <c r="C427">
        <v>713</v>
      </c>
      <c r="D427" t="s">
        <v>5552</v>
      </c>
      <c r="E427" t="s">
        <v>625</v>
      </c>
      <c r="F427">
        <v>53</v>
      </c>
      <c r="G427">
        <v>140.5</v>
      </c>
      <c r="H427">
        <v>137.5</v>
      </c>
      <c r="I427">
        <v>1400</v>
      </c>
      <c r="J427">
        <v>714</v>
      </c>
      <c r="K427" t="s">
        <v>478</v>
      </c>
      <c r="L427">
        <v>69</v>
      </c>
      <c r="M427">
        <v>19</v>
      </c>
      <c r="N427">
        <v>19.5</v>
      </c>
      <c r="O427">
        <v>-4000</v>
      </c>
      <c r="P427" s="17">
        <f>DATE(IF(Hist_odds_1[[#This Row],[Index]]&lt;=1908,"2022","2023"),LEFT(Hist_odds_1[[#This Row],[Date]],2),RIGHT(Hist_odds_1[[#This Row],[Date]],2))</f>
        <v>44882</v>
      </c>
      <c r="Q427">
        <f>IF(Hist_odds_1[[#This Row],[Away ML]]&lt;Hist_odds_1[[#This Row],[Home ML]],-Hist_odds_1[[#This Row],[Total_Close]],Hist_odds_1[[#This Row],[Spread_Close]])</f>
        <v>19.5</v>
      </c>
    </row>
    <row r="428" spans="1:17">
      <c r="A428">
        <v>427</v>
      </c>
      <c r="B428">
        <v>1117</v>
      </c>
      <c r="C428">
        <v>715</v>
      </c>
      <c r="D428" t="s">
        <v>5552</v>
      </c>
      <c r="E428" t="s">
        <v>317</v>
      </c>
      <c r="F428">
        <v>50</v>
      </c>
      <c r="G428">
        <v>155.5</v>
      </c>
      <c r="H428">
        <v>159.5</v>
      </c>
      <c r="I428">
        <v>400</v>
      </c>
      <c r="J428">
        <v>716</v>
      </c>
      <c r="K428" t="s">
        <v>490</v>
      </c>
      <c r="L428">
        <v>70</v>
      </c>
      <c r="M428">
        <v>10.5</v>
      </c>
      <c r="N428">
        <v>9</v>
      </c>
      <c r="O428">
        <v>-500</v>
      </c>
      <c r="P428" s="17">
        <f>DATE(IF(Hist_odds_1[[#This Row],[Index]]&lt;=1908,"2022","2023"),LEFT(Hist_odds_1[[#This Row],[Date]],2),RIGHT(Hist_odds_1[[#This Row],[Date]],2))</f>
        <v>44882</v>
      </c>
      <c r="Q428">
        <f>IF(Hist_odds_1[[#This Row],[Away ML]]&lt;Hist_odds_1[[#This Row],[Home ML]],-Hist_odds_1[[#This Row],[Total_Close]],Hist_odds_1[[#This Row],[Spread_Close]])</f>
        <v>9</v>
      </c>
    </row>
    <row r="429" spans="1:17">
      <c r="A429">
        <v>428</v>
      </c>
      <c r="B429">
        <v>1117</v>
      </c>
      <c r="C429">
        <v>717</v>
      </c>
      <c r="D429" t="s">
        <v>5552</v>
      </c>
      <c r="E429" t="s">
        <v>605</v>
      </c>
      <c r="F429">
        <v>76</v>
      </c>
      <c r="G429">
        <v>148</v>
      </c>
      <c r="H429">
        <v>148</v>
      </c>
      <c r="I429">
        <v>500</v>
      </c>
      <c r="J429">
        <v>718</v>
      </c>
      <c r="K429" t="s">
        <v>580</v>
      </c>
      <c r="L429">
        <v>84</v>
      </c>
      <c r="M429">
        <v>11.5</v>
      </c>
      <c r="N429">
        <v>11.5</v>
      </c>
      <c r="O429">
        <v>-700</v>
      </c>
      <c r="P429" s="17">
        <f>DATE(IF(Hist_odds_1[[#This Row],[Index]]&lt;=1908,"2022","2023"),LEFT(Hist_odds_1[[#This Row],[Date]],2),RIGHT(Hist_odds_1[[#This Row],[Date]],2))</f>
        <v>44882</v>
      </c>
      <c r="Q429">
        <f>IF(Hist_odds_1[[#This Row],[Away ML]]&lt;Hist_odds_1[[#This Row],[Home ML]],-Hist_odds_1[[#This Row],[Total_Close]],Hist_odds_1[[#This Row],[Spread_Close]])</f>
        <v>11.5</v>
      </c>
    </row>
    <row r="430" spans="1:17">
      <c r="A430">
        <v>429</v>
      </c>
      <c r="B430">
        <v>1117</v>
      </c>
      <c r="C430">
        <v>719</v>
      </c>
      <c r="D430" t="s">
        <v>5552</v>
      </c>
      <c r="E430" t="s">
        <v>24</v>
      </c>
      <c r="F430">
        <v>95</v>
      </c>
      <c r="G430">
        <v>4</v>
      </c>
      <c r="H430">
        <v>5.5</v>
      </c>
      <c r="I430">
        <v>-240</v>
      </c>
      <c r="J430">
        <v>720</v>
      </c>
      <c r="K430" t="s">
        <v>454</v>
      </c>
      <c r="L430">
        <v>69</v>
      </c>
      <c r="M430">
        <v>157.5</v>
      </c>
      <c r="N430">
        <v>156.5</v>
      </c>
      <c r="O430">
        <v>200</v>
      </c>
      <c r="P430" s="17">
        <f>DATE(IF(Hist_odds_1[[#This Row],[Index]]&lt;=1908,"2022","2023"),LEFT(Hist_odds_1[[#This Row],[Date]],2),RIGHT(Hist_odds_1[[#This Row],[Date]],2))</f>
        <v>44882</v>
      </c>
      <c r="Q430">
        <f>IF(Hist_odds_1[[#This Row],[Away ML]]&lt;Hist_odds_1[[#This Row],[Home ML]],-Hist_odds_1[[#This Row],[Total_Close]],Hist_odds_1[[#This Row],[Spread_Close]])</f>
        <v>-5.5</v>
      </c>
    </row>
    <row r="431" spans="1:17">
      <c r="A431">
        <v>430</v>
      </c>
      <c r="B431">
        <v>1117</v>
      </c>
      <c r="C431">
        <v>721</v>
      </c>
      <c r="D431" t="s">
        <v>5552</v>
      </c>
      <c r="E431" t="s">
        <v>78</v>
      </c>
      <c r="F431">
        <v>56</v>
      </c>
      <c r="G431">
        <v>130.5</v>
      </c>
      <c r="H431">
        <v>1.5</v>
      </c>
      <c r="I431">
        <v>-125</v>
      </c>
      <c r="J431">
        <v>722</v>
      </c>
      <c r="K431" t="s">
        <v>581</v>
      </c>
      <c r="L431">
        <v>53</v>
      </c>
      <c r="M431">
        <v>1</v>
      </c>
      <c r="N431">
        <v>127.5</v>
      </c>
      <c r="O431">
        <v>105</v>
      </c>
      <c r="P431" s="17">
        <f>DATE(IF(Hist_odds_1[[#This Row],[Index]]&lt;=1908,"2022","2023"),LEFT(Hist_odds_1[[#This Row],[Date]],2),RIGHT(Hist_odds_1[[#This Row],[Date]],2))</f>
        <v>44882</v>
      </c>
      <c r="Q431">
        <f>IF(Hist_odds_1[[#This Row],[Away ML]]&lt;Hist_odds_1[[#This Row],[Home ML]],-Hist_odds_1[[#This Row],[Total_Close]],Hist_odds_1[[#This Row],[Spread_Close]])</f>
        <v>-1.5</v>
      </c>
    </row>
    <row r="432" spans="1:17">
      <c r="A432">
        <v>431</v>
      </c>
      <c r="B432">
        <v>1117</v>
      </c>
      <c r="C432">
        <v>723</v>
      </c>
      <c r="D432" t="s">
        <v>5552</v>
      </c>
      <c r="E432" t="s">
        <v>509</v>
      </c>
      <c r="F432">
        <v>56</v>
      </c>
      <c r="G432">
        <v>134.5</v>
      </c>
      <c r="H432">
        <v>132</v>
      </c>
      <c r="I432">
        <v>170</v>
      </c>
      <c r="J432">
        <v>724</v>
      </c>
      <c r="K432" t="s">
        <v>320</v>
      </c>
      <c r="L432">
        <v>53</v>
      </c>
      <c r="M432">
        <v>4</v>
      </c>
      <c r="N432">
        <v>4.5</v>
      </c>
      <c r="O432">
        <v>-190</v>
      </c>
      <c r="P432" s="17">
        <f>DATE(IF(Hist_odds_1[[#This Row],[Index]]&lt;=1908,"2022","2023"),LEFT(Hist_odds_1[[#This Row],[Date]],2),RIGHT(Hist_odds_1[[#This Row],[Date]],2))</f>
        <v>44882</v>
      </c>
      <c r="Q432">
        <f>IF(Hist_odds_1[[#This Row],[Away ML]]&lt;Hist_odds_1[[#This Row],[Home ML]],-Hist_odds_1[[#This Row],[Total_Close]],Hist_odds_1[[#This Row],[Spread_Close]])</f>
        <v>4.5</v>
      </c>
    </row>
    <row r="433" spans="1:17">
      <c r="A433">
        <v>432</v>
      </c>
      <c r="B433">
        <v>1117</v>
      </c>
      <c r="C433">
        <v>725</v>
      </c>
      <c r="D433" t="s">
        <v>5552</v>
      </c>
      <c r="E433" t="s">
        <v>555</v>
      </c>
      <c r="F433">
        <v>75</v>
      </c>
      <c r="G433">
        <v>145.5</v>
      </c>
      <c r="H433">
        <v>150.5</v>
      </c>
      <c r="I433">
        <v>475</v>
      </c>
      <c r="J433">
        <v>726</v>
      </c>
      <c r="K433" t="s">
        <v>461</v>
      </c>
      <c r="L433">
        <v>101</v>
      </c>
      <c r="M433">
        <v>7.5</v>
      </c>
      <c r="N433">
        <v>11.5</v>
      </c>
      <c r="O433">
        <v>-650</v>
      </c>
      <c r="P433" s="17">
        <f>DATE(IF(Hist_odds_1[[#This Row],[Index]]&lt;=1908,"2022","2023"),LEFT(Hist_odds_1[[#This Row],[Date]],2),RIGHT(Hist_odds_1[[#This Row],[Date]],2))</f>
        <v>44882</v>
      </c>
      <c r="Q433">
        <f>IF(Hist_odds_1[[#This Row],[Away ML]]&lt;Hist_odds_1[[#This Row],[Home ML]],-Hist_odds_1[[#This Row],[Total_Close]],Hist_odds_1[[#This Row],[Spread_Close]])</f>
        <v>11.5</v>
      </c>
    </row>
    <row r="434" spans="1:17">
      <c r="A434">
        <v>433</v>
      </c>
      <c r="B434">
        <v>1117</v>
      </c>
      <c r="C434">
        <v>727</v>
      </c>
      <c r="D434" t="s">
        <v>5552</v>
      </c>
      <c r="E434" t="s">
        <v>643</v>
      </c>
      <c r="F434">
        <v>53</v>
      </c>
      <c r="G434">
        <v>145</v>
      </c>
      <c r="H434">
        <v>143.5</v>
      </c>
      <c r="I434">
        <v>250</v>
      </c>
      <c r="J434">
        <v>728</v>
      </c>
      <c r="K434" t="s">
        <v>64</v>
      </c>
      <c r="L434">
        <v>64</v>
      </c>
      <c r="M434">
        <v>5</v>
      </c>
      <c r="N434">
        <v>7</v>
      </c>
      <c r="O434">
        <v>-300</v>
      </c>
      <c r="P434" s="17">
        <f>DATE(IF(Hist_odds_1[[#This Row],[Index]]&lt;=1908,"2022","2023"),LEFT(Hist_odds_1[[#This Row],[Date]],2),RIGHT(Hist_odds_1[[#This Row],[Date]],2))</f>
        <v>44882</v>
      </c>
      <c r="Q434">
        <f>IF(Hist_odds_1[[#This Row],[Away ML]]&lt;Hist_odds_1[[#This Row],[Home ML]],-Hist_odds_1[[#This Row],[Total_Close]],Hist_odds_1[[#This Row],[Spread_Close]])</f>
        <v>7</v>
      </c>
    </row>
    <row r="435" spans="1:17">
      <c r="A435">
        <v>434</v>
      </c>
      <c r="B435">
        <v>1117</v>
      </c>
      <c r="C435">
        <v>729</v>
      </c>
      <c r="D435" t="s">
        <v>5552</v>
      </c>
      <c r="E435" t="s">
        <v>572</v>
      </c>
      <c r="F435">
        <v>77</v>
      </c>
      <c r="G435">
        <v>143.5</v>
      </c>
      <c r="H435">
        <v>148.5</v>
      </c>
      <c r="I435">
        <v>225</v>
      </c>
      <c r="J435">
        <v>730</v>
      </c>
      <c r="K435" t="s">
        <v>79</v>
      </c>
      <c r="L435">
        <v>73</v>
      </c>
      <c r="M435">
        <v>6.5</v>
      </c>
      <c r="N435">
        <v>6.5</v>
      </c>
      <c r="O435">
        <v>-265</v>
      </c>
      <c r="P435" s="17">
        <f>DATE(IF(Hist_odds_1[[#This Row],[Index]]&lt;=1908,"2022","2023"),LEFT(Hist_odds_1[[#This Row],[Date]],2),RIGHT(Hist_odds_1[[#This Row],[Date]],2))</f>
        <v>44882</v>
      </c>
      <c r="Q435">
        <f>IF(Hist_odds_1[[#This Row],[Away ML]]&lt;Hist_odds_1[[#This Row],[Home ML]],-Hist_odds_1[[#This Row],[Total_Close]],Hist_odds_1[[#This Row],[Spread_Close]])</f>
        <v>6.5</v>
      </c>
    </row>
    <row r="436" spans="1:17">
      <c r="A436">
        <v>435</v>
      </c>
      <c r="B436">
        <v>1117</v>
      </c>
      <c r="C436">
        <v>731</v>
      </c>
      <c r="D436" t="s">
        <v>5552</v>
      </c>
      <c r="E436" t="s">
        <v>607</v>
      </c>
      <c r="F436">
        <v>88</v>
      </c>
      <c r="G436">
        <v>3</v>
      </c>
      <c r="H436">
        <v>139</v>
      </c>
      <c r="I436">
        <v>170</v>
      </c>
      <c r="J436">
        <v>732</v>
      </c>
      <c r="K436" t="s">
        <v>582</v>
      </c>
      <c r="L436">
        <v>94</v>
      </c>
      <c r="M436">
        <v>144</v>
      </c>
      <c r="N436">
        <v>4.5</v>
      </c>
      <c r="O436">
        <v>-190</v>
      </c>
      <c r="P436" s="17">
        <f>DATE(IF(Hist_odds_1[[#This Row],[Index]]&lt;=1908,"2022","2023"),LEFT(Hist_odds_1[[#This Row],[Date]],2),RIGHT(Hist_odds_1[[#This Row],[Date]],2))</f>
        <v>44882</v>
      </c>
      <c r="Q436">
        <f>IF(Hist_odds_1[[#This Row],[Away ML]]&lt;Hist_odds_1[[#This Row],[Home ML]],-Hist_odds_1[[#This Row],[Total_Close]],Hist_odds_1[[#This Row],[Spread_Close]])</f>
        <v>4.5</v>
      </c>
    </row>
    <row r="437" spans="1:17">
      <c r="A437">
        <v>436</v>
      </c>
      <c r="B437">
        <v>1117</v>
      </c>
      <c r="C437">
        <v>733</v>
      </c>
      <c r="D437" t="s">
        <v>5552</v>
      </c>
      <c r="E437" t="s">
        <v>647</v>
      </c>
      <c r="F437">
        <v>56</v>
      </c>
      <c r="G437">
        <v>4</v>
      </c>
      <c r="H437">
        <v>5</v>
      </c>
      <c r="I437">
        <v>-210</v>
      </c>
      <c r="J437">
        <v>734</v>
      </c>
      <c r="K437" t="s">
        <v>583</v>
      </c>
      <c r="L437">
        <v>61</v>
      </c>
      <c r="M437">
        <v>136.5</v>
      </c>
      <c r="N437">
        <v>134.5</v>
      </c>
      <c r="O437">
        <v>180</v>
      </c>
      <c r="P437" s="17">
        <f>DATE(IF(Hist_odds_1[[#This Row],[Index]]&lt;=1908,"2022","2023"),LEFT(Hist_odds_1[[#This Row],[Date]],2),RIGHT(Hist_odds_1[[#This Row],[Date]],2))</f>
        <v>44882</v>
      </c>
      <c r="Q437">
        <f>IF(Hist_odds_1[[#This Row],[Away ML]]&lt;Hist_odds_1[[#This Row],[Home ML]],-Hist_odds_1[[#This Row],[Total_Close]],Hist_odds_1[[#This Row],[Spread_Close]])</f>
        <v>-5</v>
      </c>
    </row>
    <row r="438" spans="1:17">
      <c r="A438">
        <v>437</v>
      </c>
      <c r="B438">
        <v>1117</v>
      </c>
      <c r="C438">
        <v>735</v>
      </c>
      <c r="D438" t="s">
        <v>5552</v>
      </c>
      <c r="E438" t="s">
        <v>549</v>
      </c>
      <c r="F438">
        <v>44</v>
      </c>
      <c r="G438">
        <v>136.5</v>
      </c>
      <c r="H438">
        <v>133.5</v>
      </c>
      <c r="I438">
        <v>750</v>
      </c>
      <c r="J438">
        <v>736</v>
      </c>
      <c r="K438" t="s">
        <v>472</v>
      </c>
      <c r="L438">
        <v>57</v>
      </c>
      <c r="M438">
        <v>14</v>
      </c>
      <c r="N438">
        <v>14</v>
      </c>
      <c r="O438">
        <v>-1200</v>
      </c>
      <c r="P438" s="17">
        <f>DATE(IF(Hist_odds_1[[#This Row],[Index]]&lt;=1908,"2022","2023"),LEFT(Hist_odds_1[[#This Row],[Date]],2),RIGHT(Hist_odds_1[[#This Row],[Date]],2))</f>
        <v>44882</v>
      </c>
      <c r="Q438">
        <f>IF(Hist_odds_1[[#This Row],[Away ML]]&lt;Hist_odds_1[[#This Row],[Home ML]],-Hist_odds_1[[#This Row],[Total_Close]],Hist_odds_1[[#This Row],[Spread_Close]])</f>
        <v>14</v>
      </c>
    </row>
    <row r="439" spans="1:17">
      <c r="A439">
        <v>438</v>
      </c>
      <c r="B439">
        <v>1117</v>
      </c>
      <c r="C439">
        <v>737</v>
      </c>
      <c r="D439" t="s">
        <v>5552</v>
      </c>
      <c r="E439" t="s">
        <v>657</v>
      </c>
      <c r="F439">
        <v>60</v>
      </c>
      <c r="G439">
        <v>139.5</v>
      </c>
      <c r="H439">
        <v>139.5</v>
      </c>
      <c r="I439">
        <v>950</v>
      </c>
      <c r="J439">
        <v>738</v>
      </c>
      <c r="K439" t="s">
        <v>281</v>
      </c>
      <c r="L439">
        <v>95</v>
      </c>
      <c r="M439">
        <v>18</v>
      </c>
      <c r="N439">
        <v>15</v>
      </c>
      <c r="O439">
        <v>-1800</v>
      </c>
      <c r="P439" s="17">
        <f>DATE(IF(Hist_odds_1[[#This Row],[Index]]&lt;=1908,"2022","2023"),LEFT(Hist_odds_1[[#This Row],[Date]],2),RIGHT(Hist_odds_1[[#This Row],[Date]],2))</f>
        <v>44882</v>
      </c>
      <c r="Q439">
        <f>IF(Hist_odds_1[[#This Row],[Away ML]]&lt;Hist_odds_1[[#This Row],[Home ML]],-Hist_odds_1[[#This Row],[Total_Close]],Hist_odds_1[[#This Row],[Spread_Close]])</f>
        <v>15</v>
      </c>
    </row>
    <row r="440" spans="1:17">
      <c r="A440">
        <v>439</v>
      </c>
      <c r="B440">
        <v>1117</v>
      </c>
      <c r="C440">
        <v>739</v>
      </c>
      <c r="D440" t="s">
        <v>5552</v>
      </c>
      <c r="E440" t="s">
        <v>663</v>
      </c>
      <c r="F440">
        <v>50</v>
      </c>
      <c r="G440">
        <v>134.5</v>
      </c>
      <c r="H440">
        <v>135.5</v>
      </c>
      <c r="I440">
        <v>600</v>
      </c>
      <c r="J440">
        <v>740</v>
      </c>
      <c r="K440" t="s">
        <v>584</v>
      </c>
      <c r="L440">
        <v>68</v>
      </c>
      <c r="M440">
        <v>14</v>
      </c>
      <c r="N440">
        <v>13.5</v>
      </c>
      <c r="O440">
        <v>-900</v>
      </c>
      <c r="P440" s="17">
        <f>DATE(IF(Hist_odds_1[[#This Row],[Index]]&lt;=1908,"2022","2023"),LEFT(Hist_odds_1[[#This Row],[Date]],2),RIGHT(Hist_odds_1[[#This Row],[Date]],2))</f>
        <v>44882</v>
      </c>
      <c r="Q440">
        <f>IF(Hist_odds_1[[#This Row],[Away ML]]&lt;Hist_odds_1[[#This Row],[Home ML]],-Hist_odds_1[[#This Row],[Total_Close]],Hist_odds_1[[#This Row],[Spread_Close]])</f>
        <v>13.5</v>
      </c>
    </row>
    <row r="441" spans="1:17">
      <c r="A441">
        <v>440</v>
      </c>
      <c r="B441">
        <v>1117</v>
      </c>
      <c r="C441">
        <v>741</v>
      </c>
      <c r="D441" t="s">
        <v>5552</v>
      </c>
      <c r="E441" t="s">
        <v>614</v>
      </c>
      <c r="F441">
        <v>51</v>
      </c>
      <c r="G441">
        <v>140.5</v>
      </c>
      <c r="H441">
        <v>141</v>
      </c>
      <c r="I441">
        <v>1300</v>
      </c>
      <c r="J441">
        <v>742</v>
      </c>
      <c r="K441" t="s">
        <v>342</v>
      </c>
      <c r="L441">
        <v>80</v>
      </c>
      <c r="M441">
        <v>17.5</v>
      </c>
      <c r="N441">
        <v>19</v>
      </c>
      <c r="O441">
        <v>-3500</v>
      </c>
      <c r="P441" s="17">
        <f>DATE(IF(Hist_odds_1[[#This Row],[Index]]&lt;=1908,"2022","2023"),LEFT(Hist_odds_1[[#This Row],[Date]],2),RIGHT(Hist_odds_1[[#This Row],[Date]],2))</f>
        <v>44882</v>
      </c>
      <c r="Q441">
        <f>IF(Hist_odds_1[[#This Row],[Away ML]]&lt;Hist_odds_1[[#This Row],[Home ML]],-Hist_odds_1[[#This Row],[Total_Close]],Hist_odds_1[[#This Row],[Spread_Close]])</f>
        <v>19</v>
      </c>
    </row>
    <row r="442" spans="1:17">
      <c r="A442">
        <v>441</v>
      </c>
      <c r="B442">
        <v>1117</v>
      </c>
      <c r="C442">
        <v>743</v>
      </c>
      <c r="D442" t="s">
        <v>5552</v>
      </c>
      <c r="E442" t="s">
        <v>524</v>
      </c>
      <c r="F442">
        <v>42</v>
      </c>
      <c r="G442">
        <v>141.5</v>
      </c>
      <c r="H442">
        <v>138</v>
      </c>
      <c r="I442">
        <v>850</v>
      </c>
      <c r="J442">
        <v>744</v>
      </c>
      <c r="K442" t="s">
        <v>501</v>
      </c>
      <c r="L442">
        <v>79</v>
      </c>
      <c r="M442">
        <v>14.5</v>
      </c>
      <c r="N442">
        <v>15</v>
      </c>
      <c r="O442">
        <v>-1500</v>
      </c>
      <c r="P442" s="17">
        <f>DATE(IF(Hist_odds_1[[#This Row],[Index]]&lt;=1908,"2022","2023"),LEFT(Hist_odds_1[[#This Row],[Date]],2),RIGHT(Hist_odds_1[[#This Row],[Date]],2))</f>
        <v>44882</v>
      </c>
      <c r="Q442">
        <f>IF(Hist_odds_1[[#This Row],[Away ML]]&lt;Hist_odds_1[[#This Row],[Home ML]],-Hist_odds_1[[#This Row],[Total_Close]],Hist_odds_1[[#This Row],[Spread_Close]])</f>
        <v>15</v>
      </c>
    </row>
    <row r="443" spans="1:17">
      <c r="A443">
        <v>442</v>
      </c>
      <c r="B443">
        <v>1117</v>
      </c>
      <c r="C443">
        <v>745</v>
      </c>
      <c r="D443" t="s">
        <v>5552</v>
      </c>
      <c r="E443" t="s">
        <v>526</v>
      </c>
      <c r="F443">
        <v>64</v>
      </c>
      <c r="G443">
        <v>2.5</v>
      </c>
      <c r="H443">
        <v>3</v>
      </c>
      <c r="I443">
        <v>-160</v>
      </c>
      <c r="J443">
        <v>746</v>
      </c>
      <c r="K443" t="s">
        <v>535</v>
      </c>
      <c r="L443">
        <v>51</v>
      </c>
      <c r="M443">
        <v>139.5</v>
      </c>
      <c r="N443">
        <v>134</v>
      </c>
      <c r="O443">
        <v>140</v>
      </c>
      <c r="P443" s="17">
        <f>DATE(IF(Hist_odds_1[[#This Row],[Index]]&lt;=1908,"2022","2023"),LEFT(Hist_odds_1[[#This Row],[Date]],2),RIGHT(Hist_odds_1[[#This Row],[Date]],2))</f>
        <v>44882</v>
      </c>
      <c r="Q443">
        <f>IF(Hist_odds_1[[#This Row],[Away ML]]&lt;Hist_odds_1[[#This Row],[Home ML]],-Hist_odds_1[[#This Row],[Total_Close]],Hist_odds_1[[#This Row],[Spread_Close]])</f>
        <v>-3</v>
      </c>
    </row>
    <row r="444" spans="1:17">
      <c r="A444">
        <v>443</v>
      </c>
      <c r="B444">
        <v>1117</v>
      </c>
      <c r="C444">
        <v>747</v>
      </c>
      <c r="D444" t="s">
        <v>5552</v>
      </c>
      <c r="E444" t="s">
        <v>556</v>
      </c>
      <c r="F444">
        <v>60</v>
      </c>
      <c r="G444">
        <v>141.5</v>
      </c>
      <c r="H444">
        <v>135</v>
      </c>
      <c r="I444">
        <v>450</v>
      </c>
      <c r="J444">
        <v>748</v>
      </c>
      <c r="K444" t="s">
        <v>233</v>
      </c>
      <c r="L444">
        <v>68</v>
      </c>
      <c r="M444">
        <v>13.5</v>
      </c>
      <c r="N444">
        <v>10.5</v>
      </c>
      <c r="O444">
        <v>-600</v>
      </c>
      <c r="P444" s="17">
        <f>DATE(IF(Hist_odds_1[[#This Row],[Index]]&lt;=1908,"2022","2023"),LEFT(Hist_odds_1[[#This Row],[Date]],2),RIGHT(Hist_odds_1[[#This Row],[Date]],2))</f>
        <v>44882</v>
      </c>
      <c r="Q444">
        <f>IF(Hist_odds_1[[#This Row],[Away ML]]&lt;Hist_odds_1[[#This Row],[Home ML]],-Hist_odds_1[[#This Row],[Total_Close]],Hist_odds_1[[#This Row],[Spread_Close]])</f>
        <v>10.5</v>
      </c>
    </row>
    <row r="445" spans="1:17">
      <c r="A445">
        <v>444</v>
      </c>
      <c r="B445">
        <v>1117</v>
      </c>
      <c r="C445">
        <v>749</v>
      </c>
      <c r="D445" t="s">
        <v>5552</v>
      </c>
      <c r="E445" t="s">
        <v>669</v>
      </c>
      <c r="F445">
        <v>65</v>
      </c>
      <c r="G445">
        <v>133</v>
      </c>
      <c r="H445">
        <v>131.5</v>
      </c>
      <c r="I445">
        <v>425</v>
      </c>
      <c r="J445">
        <v>750</v>
      </c>
      <c r="K445" t="s">
        <v>515</v>
      </c>
      <c r="L445">
        <v>55</v>
      </c>
      <c r="M445">
        <v>9.5</v>
      </c>
      <c r="N445">
        <v>10</v>
      </c>
      <c r="O445">
        <v>-550</v>
      </c>
      <c r="P445" s="17">
        <f>DATE(IF(Hist_odds_1[[#This Row],[Index]]&lt;=1908,"2022","2023"),LEFT(Hist_odds_1[[#This Row],[Date]],2),RIGHT(Hist_odds_1[[#This Row],[Date]],2))</f>
        <v>44882</v>
      </c>
      <c r="Q445">
        <f>IF(Hist_odds_1[[#This Row],[Away ML]]&lt;Hist_odds_1[[#This Row],[Home ML]],-Hist_odds_1[[#This Row],[Total_Close]],Hist_odds_1[[#This Row],[Spread_Close]])</f>
        <v>10</v>
      </c>
    </row>
    <row r="446" spans="1:17">
      <c r="A446">
        <v>445</v>
      </c>
      <c r="B446">
        <v>1117</v>
      </c>
      <c r="C446">
        <v>751</v>
      </c>
      <c r="D446" t="s">
        <v>5552</v>
      </c>
      <c r="E446" t="s">
        <v>548</v>
      </c>
      <c r="F446">
        <v>77</v>
      </c>
      <c r="G446">
        <v>157.5</v>
      </c>
      <c r="H446">
        <v>164</v>
      </c>
      <c r="I446" t="s">
        <v>488</v>
      </c>
      <c r="J446">
        <v>752</v>
      </c>
      <c r="K446" t="s">
        <v>402</v>
      </c>
      <c r="L446">
        <v>104</v>
      </c>
      <c r="M446">
        <v>26.5</v>
      </c>
      <c r="N446">
        <v>28</v>
      </c>
      <c r="O446" t="s">
        <v>488</v>
      </c>
      <c r="P446" s="17">
        <f>DATE(IF(Hist_odds_1[[#This Row],[Index]]&lt;=1908,"2022","2023"),LEFT(Hist_odds_1[[#This Row],[Date]],2),RIGHT(Hist_odds_1[[#This Row],[Date]],2))</f>
        <v>44882</v>
      </c>
      <c r="Q446">
        <f>IF(Hist_odds_1[[#This Row],[Away ML]]&lt;Hist_odds_1[[#This Row],[Home ML]],-Hist_odds_1[[#This Row],[Total_Close]],Hist_odds_1[[#This Row],[Spread_Close]])</f>
        <v>28</v>
      </c>
    </row>
    <row r="447" spans="1:17">
      <c r="A447">
        <v>446</v>
      </c>
      <c r="B447">
        <v>1117</v>
      </c>
      <c r="C447">
        <v>753</v>
      </c>
      <c r="D447" t="s">
        <v>5552</v>
      </c>
      <c r="E447" t="s">
        <v>537</v>
      </c>
      <c r="F447">
        <v>59</v>
      </c>
      <c r="G447">
        <v>141.5</v>
      </c>
      <c r="H447">
        <v>138.5</v>
      </c>
      <c r="I447">
        <v>185</v>
      </c>
      <c r="J447">
        <v>754</v>
      </c>
      <c r="K447" t="s">
        <v>204</v>
      </c>
      <c r="L447">
        <v>78</v>
      </c>
      <c r="M447">
        <v>4</v>
      </c>
      <c r="N447">
        <v>5.5</v>
      </c>
      <c r="O447">
        <v>-215</v>
      </c>
      <c r="P447" s="17">
        <f>DATE(IF(Hist_odds_1[[#This Row],[Index]]&lt;=1908,"2022","2023"),LEFT(Hist_odds_1[[#This Row],[Date]],2),RIGHT(Hist_odds_1[[#This Row],[Date]],2))</f>
        <v>44882</v>
      </c>
      <c r="Q447">
        <f>IF(Hist_odds_1[[#This Row],[Away ML]]&lt;Hist_odds_1[[#This Row],[Home ML]],-Hist_odds_1[[#This Row],[Total_Close]],Hist_odds_1[[#This Row],[Spread_Close]])</f>
        <v>5.5</v>
      </c>
    </row>
    <row r="448" spans="1:17">
      <c r="A448">
        <v>447</v>
      </c>
      <c r="B448">
        <v>1117</v>
      </c>
      <c r="C448">
        <v>755</v>
      </c>
      <c r="D448" t="s">
        <v>5552</v>
      </c>
      <c r="E448" t="s">
        <v>359</v>
      </c>
      <c r="F448">
        <v>85</v>
      </c>
      <c r="G448">
        <v>2.5</v>
      </c>
      <c r="H448">
        <v>3</v>
      </c>
      <c r="I448">
        <v>-155</v>
      </c>
      <c r="J448">
        <v>756</v>
      </c>
      <c r="K448" t="s">
        <v>517</v>
      </c>
      <c r="L448">
        <v>76</v>
      </c>
      <c r="M448">
        <v>143.5</v>
      </c>
      <c r="N448">
        <v>141.5</v>
      </c>
      <c r="O448">
        <v>135</v>
      </c>
      <c r="P448" s="17">
        <f>DATE(IF(Hist_odds_1[[#This Row],[Index]]&lt;=1908,"2022","2023"),LEFT(Hist_odds_1[[#This Row],[Date]],2),RIGHT(Hist_odds_1[[#This Row],[Date]],2))</f>
        <v>44882</v>
      </c>
      <c r="Q448">
        <f>IF(Hist_odds_1[[#This Row],[Away ML]]&lt;Hist_odds_1[[#This Row],[Home ML]],-Hist_odds_1[[#This Row],[Total_Close]],Hist_odds_1[[#This Row],[Spread_Close]])</f>
        <v>-3</v>
      </c>
    </row>
    <row r="449" spans="1:17">
      <c r="A449">
        <v>448</v>
      </c>
      <c r="B449">
        <v>1117</v>
      </c>
      <c r="C449">
        <v>757</v>
      </c>
      <c r="D449" t="s">
        <v>5552</v>
      </c>
      <c r="E449" t="s">
        <v>475</v>
      </c>
      <c r="F449">
        <v>91</v>
      </c>
      <c r="G449">
        <v>7.5</v>
      </c>
      <c r="H449">
        <v>6.5</v>
      </c>
      <c r="I449">
        <v>-280</v>
      </c>
      <c r="J449">
        <v>758</v>
      </c>
      <c r="K449" t="s">
        <v>525</v>
      </c>
      <c r="L449">
        <v>89</v>
      </c>
      <c r="M449">
        <v>143.5</v>
      </c>
      <c r="N449">
        <v>148</v>
      </c>
      <c r="O449">
        <v>240</v>
      </c>
      <c r="P449" s="17">
        <f>DATE(IF(Hist_odds_1[[#This Row],[Index]]&lt;=1908,"2022","2023"),LEFT(Hist_odds_1[[#This Row],[Date]],2),RIGHT(Hist_odds_1[[#This Row],[Date]],2))</f>
        <v>44882</v>
      </c>
      <c r="Q449">
        <f>IF(Hist_odds_1[[#This Row],[Away ML]]&lt;Hist_odds_1[[#This Row],[Home ML]],-Hist_odds_1[[#This Row],[Total_Close]],Hist_odds_1[[#This Row],[Spread_Close]])</f>
        <v>-6.5</v>
      </c>
    </row>
    <row r="450" spans="1:17">
      <c r="A450">
        <v>449</v>
      </c>
      <c r="B450">
        <v>1117</v>
      </c>
      <c r="C450">
        <v>759</v>
      </c>
      <c r="D450" t="s">
        <v>5552</v>
      </c>
      <c r="E450" t="s">
        <v>481</v>
      </c>
      <c r="F450">
        <v>73</v>
      </c>
      <c r="G450">
        <v>134.5</v>
      </c>
      <c r="H450">
        <v>133.5</v>
      </c>
      <c r="I450">
        <v>290</v>
      </c>
      <c r="J450">
        <v>760</v>
      </c>
      <c r="K450" t="s">
        <v>486</v>
      </c>
      <c r="L450">
        <v>64</v>
      </c>
      <c r="M450">
        <v>8.5</v>
      </c>
      <c r="N450">
        <v>8</v>
      </c>
      <c r="O450">
        <v>-350</v>
      </c>
      <c r="P450" s="17">
        <f>DATE(IF(Hist_odds_1[[#This Row],[Index]]&lt;=1908,"2022","2023"),LEFT(Hist_odds_1[[#This Row],[Date]],2),RIGHT(Hist_odds_1[[#This Row],[Date]],2))</f>
        <v>44882</v>
      </c>
      <c r="Q450">
        <f>IF(Hist_odds_1[[#This Row],[Away ML]]&lt;Hist_odds_1[[#This Row],[Home ML]],-Hist_odds_1[[#This Row],[Total_Close]],Hist_odds_1[[#This Row],[Spread_Close]])</f>
        <v>8</v>
      </c>
    </row>
    <row r="451" spans="1:17">
      <c r="A451">
        <v>450</v>
      </c>
      <c r="B451">
        <v>1117</v>
      </c>
      <c r="C451">
        <v>767</v>
      </c>
      <c r="D451" t="s">
        <v>5552</v>
      </c>
      <c r="E451" t="s">
        <v>272</v>
      </c>
      <c r="F451">
        <v>66</v>
      </c>
      <c r="G451">
        <v>3</v>
      </c>
      <c r="H451">
        <v>165.5</v>
      </c>
      <c r="I451">
        <v>135</v>
      </c>
      <c r="J451">
        <v>768</v>
      </c>
      <c r="K451" t="s">
        <v>463</v>
      </c>
      <c r="L451">
        <v>89</v>
      </c>
      <c r="M451">
        <v>157</v>
      </c>
      <c r="N451">
        <v>3</v>
      </c>
      <c r="O451">
        <v>-155</v>
      </c>
      <c r="P451" s="17">
        <f>DATE(IF(Hist_odds_1[[#This Row],[Index]]&lt;=1908,"2022","2023"),LEFT(Hist_odds_1[[#This Row],[Date]],2),RIGHT(Hist_odds_1[[#This Row],[Date]],2))</f>
        <v>44882</v>
      </c>
      <c r="Q451">
        <f>IF(Hist_odds_1[[#This Row],[Away ML]]&lt;Hist_odds_1[[#This Row],[Home ML]],-Hist_odds_1[[#This Row],[Total_Close]],Hist_odds_1[[#This Row],[Spread_Close]])</f>
        <v>3</v>
      </c>
    </row>
    <row r="452" spans="1:17">
      <c r="A452">
        <v>451</v>
      </c>
      <c r="B452">
        <v>1117</v>
      </c>
      <c r="C452">
        <v>306527</v>
      </c>
      <c r="D452" t="s">
        <v>5552</v>
      </c>
      <c r="E452" t="s">
        <v>552</v>
      </c>
      <c r="F452">
        <v>67</v>
      </c>
      <c r="G452">
        <v>140.5</v>
      </c>
      <c r="H452">
        <v>140.5</v>
      </c>
      <c r="I452">
        <v>1400</v>
      </c>
      <c r="J452">
        <v>306528</v>
      </c>
      <c r="K452" t="s">
        <v>219</v>
      </c>
      <c r="L452">
        <v>95</v>
      </c>
      <c r="M452">
        <v>14.5</v>
      </c>
      <c r="N452">
        <v>19.5</v>
      </c>
      <c r="O452">
        <v>-4000</v>
      </c>
      <c r="P452" s="17">
        <f>DATE(IF(Hist_odds_1[[#This Row],[Index]]&lt;=1908,"2022","2023"),LEFT(Hist_odds_1[[#This Row],[Date]],2),RIGHT(Hist_odds_1[[#This Row],[Date]],2))</f>
        <v>44882</v>
      </c>
      <c r="Q452">
        <f>IF(Hist_odds_1[[#This Row],[Away ML]]&lt;Hist_odds_1[[#This Row],[Home ML]],-Hist_odds_1[[#This Row],[Total_Close]],Hist_odds_1[[#This Row],[Spread_Close]])</f>
        <v>19.5</v>
      </c>
    </row>
    <row r="453" spans="1:17">
      <c r="A453">
        <v>452</v>
      </c>
      <c r="B453">
        <v>1117</v>
      </c>
      <c r="C453">
        <v>306529</v>
      </c>
      <c r="D453" t="s">
        <v>5552</v>
      </c>
      <c r="E453" t="s">
        <v>658</v>
      </c>
      <c r="F453">
        <v>64</v>
      </c>
      <c r="G453">
        <v>1</v>
      </c>
      <c r="H453">
        <v>9</v>
      </c>
      <c r="I453">
        <v>-350</v>
      </c>
      <c r="J453">
        <v>306530</v>
      </c>
      <c r="K453" t="s">
        <v>357</v>
      </c>
      <c r="L453">
        <v>59</v>
      </c>
      <c r="M453">
        <v>139</v>
      </c>
      <c r="N453">
        <v>141</v>
      </c>
      <c r="O453">
        <v>290</v>
      </c>
      <c r="P453" s="17">
        <f>DATE(IF(Hist_odds_1[[#This Row],[Index]]&lt;=1908,"2022","2023"),LEFT(Hist_odds_1[[#This Row],[Date]],2),RIGHT(Hist_odds_1[[#This Row],[Date]],2))</f>
        <v>44882</v>
      </c>
      <c r="Q453">
        <f>IF(Hist_odds_1[[#This Row],[Away ML]]&lt;Hist_odds_1[[#This Row],[Home ML]],-Hist_odds_1[[#This Row],[Total_Close]],Hist_odds_1[[#This Row],[Spread_Close]])</f>
        <v>-9</v>
      </c>
    </row>
    <row r="454" spans="1:17">
      <c r="A454">
        <v>453</v>
      </c>
      <c r="B454">
        <v>1117</v>
      </c>
      <c r="C454">
        <v>306531</v>
      </c>
      <c r="D454" t="s">
        <v>5552</v>
      </c>
      <c r="E454" t="s">
        <v>231</v>
      </c>
      <c r="F454">
        <v>74</v>
      </c>
      <c r="G454">
        <v>150.5</v>
      </c>
      <c r="H454">
        <v>161</v>
      </c>
      <c r="I454">
        <v>300</v>
      </c>
      <c r="J454">
        <v>306532</v>
      </c>
      <c r="K454" t="s">
        <v>585</v>
      </c>
      <c r="L454">
        <v>85</v>
      </c>
      <c r="M454">
        <v>9.5</v>
      </c>
      <c r="N454">
        <v>8</v>
      </c>
      <c r="O454">
        <v>-360</v>
      </c>
      <c r="P454" s="17">
        <f>DATE(IF(Hist_odds_1[[#This Row],[Index]]&lt;=1908,"2022","2023"),LEFT(Hist_odds_1[[#This Row],[Date]],2),RIGHT(Hist_odds_1[[#This Row],[Date]],2))</f>
        <v>44882</v>
      </c>
      <c r="Q454">
        <f>IF(Hist_odds_1[[#This Row],[Away ML]]&lt;Hist_odds_1[[#This Row],[Home ML]],-Hist_odds_1[[#This Row],[Total_Close]],Hist_odds_1[[#This Row],[Spread_Close]])</f>
        <v>8</v>
      </c>
    </row>
    <row r="455" spans="1:17">
      <c r="A455">
        <v>454</v>
      </c>
      <c r="B455">
        <v>1117</v>
      </c>
      <c r="C455">
        <v>306533</v>
      </c>
      <c r="D455" t="s">
        <v>5552</v>
      </c>
      <c r="E455" t="s">
        <v>628</v>
      </c>
      <c r="F455">
        <v>62</v>
      </c>
      <c r="G455">
        <v>126.5</v>
      </c>
      <c r="H455">
        <v>123.5</v>
      </c>
      <c r="I455">
        <v>250</v>
      </c>
      <c r="J455">
        <v>306534</v>
      </c>
      <c r="K455" t="s">
        <v>468</v>
      </c>
      <c r="L455">
        <v>60</v>
      </c>
      <c r="M455">
        <v>7.5</v>
      </c>
      <c r="N455">
        <v>6.5</v>
      </c>
      <c r="O455">
        <v>-300</v>
      </c>
      <c r="P455" s="17">
        <f>DATE(IF(Hist_odds_1[[#This Row],[Index]]&lt;=1908,"2022","2023"),LEFT(Hist_odds_1[[#This Row],[Date]],2),RIGHT(Hist_odds_1[[#This Row],[Date]],2))</f>
        <v>44882</v>
      </c>
      <c r="Q455">
        <f>IF(Hist_odds_1[[#This Row],[Away ML]]&lt;Hist_odds_1[[#This Row],[Home ML]],-Hist_odds_1[[#This Row],[Total_Close]],Hist_odds_1[[#This Row],[Spread_Close]])</f>
        <v>6.5</v>
      </c>
    </row>
    <row r="456" spans="1:17">
      <c r="A456">
        <v>455</v>
      </c>
      <c r="B456">
        <v>1117</v>
      </c>
      <c r="C456">
        <v>306535</v>
      </c>
      <c r="D456" t="s">
        <v>5552</v>
      </c>
      <c r="E456" t="s">
        <v>612</v>
      </c>
      <c r="F456">
        <v>79</v>
      </c>
      <c r="G456">
        <v>133.5</v>
      </c>
      <c r="H456">
        <v>134</v>
      </c>
      <c r="I456">
        <v>320</v>
      </c>
      <c r="J456">
        <v>306536</v>
      </c>
      <c r="K456" t="s">
        <v>569</v>
      </c>
      <c r="L456">
        <v>99</v>
      </c>
      <c r="M456">
        <v>9.5</v>
      </c>
      <c r="N456">
        <v>8</v>
      </c>
      <c r="O456">
        <v>-380</v>
      </c>
      <c r="P456" s="17">
        <f>DATE(IF(Hist_odds_1[[#This Row],[Index]]&lt;=1908,"2022","2023"),LEFT(Hist_odds_1[[#This Row],[Date]],2),RIGHT(Hist_odds_1[[#This Row],[Date]],2))</f>
        <v>44882</v>
      </c>
      <c r="Q456">
        <f>IF(Hist_odds_1[[#This Row],[Away ML]]&lt;Hist_odds_1[[#This Row],[Home ML]],-Hist_odds_1[[#This Row],[Total_Close]],Hist_odds_1[[#This Row],[Spread_Close]])</f>
        <v>8</v>
      </c>
    </row>
    <row r="457" spans="1:17">
      <c r="A457">
        <v>456</v>
      </c>
      <c r="B457">
        <v>1117</v>
      </c>
      <c r="C457">
        <v>306539</v>
      </c>
      <c r="D457" t="s">
        <v>5552</v>
      </c>
      <c r="E457" t="s">
        <v>303</v>
      </c>
      <c r="F457">
        <v>66</v>
      </c>
      <c r="G457">
        <v>140</v>
      </c>
      <c r="H457">
        <v>139.5</v>
      </c>
      <c r="I457">
        <v>850</v>
      </c>
      <c r="J457">
        <v>306540</v>
      </c>
      <c r="K457" t="s">
        <v>502</v>
      </c>
      <c r="L457">
        <v>102</v>
      </c>
      <c r="M457">
        <v>10.5</v>
      </c>
      <c r="N457">
        <v>16</v>
      </c>
      <c r="O457">
        <v>-1500</v>
      </c>
      <c r="P457" s="17">
        <f>DATE(IF(Hist_odds_1[[#This Row],[Index]]&lt;=1908,"2022","2023"),LEFT(Hist_odds_1[[#This Row],[Date]],2),RIGHT(Hist_odds_1[[#This Row],[Date]],2))</f>
        <v>44882</v>
      </c>
      <c r="Q457">
        <f>IF(Hist_odds_1[[#This Row],[Away ML]]&lt;Hist_odds_1[[#This Row],[Home ML]],-Hist_odds_1[[#This Row],[Total_Close]],Hist_odds_1[[#This Row],[Spread_Close]])</f>
        <v>16</v>
      </c>
    </row>
    <row r="458" spans="1:17">
      <c r="A458">
        <v>457</v>
      </c>
      <c r="B458">
        <v>1117</v>
      </c>
      <c r="C458">
        <v>306541</v>
      </c>
      <c r="D458" t="s">
        <v>5552</v>
      </c>
      <c r="E458" t="s">
        <v>656</v>
      </c>
      <c r="F458">
        <v>63</v>
      </c>
      <c r="G458">
        <v>146</v>
      </c>
      <c r="H458">
        <v>145.5</v>
      </c>
      <c r="I458" t="s">
        <v>488</v>
      </c>
      <c r="J458">
        <v>306542</v>
      </c>
      <c r="K458" t="s">
        <v>291</v>
      </c>
      <c r="L458">
        <v>106</v>
      </c>
      <c r="M458">
        <v>36.5</v>
      </c>
      <c r="N458">
        <v>40</v>
      </c>
      <c r="O458" t="s">
        <v>488</v>
      </c>
      <c r="P458" s="17">
        <f>DATE(IF(Hist_odds_1[[#This Row],[Index]]&lt;=1908,"2022","2023"),LEFT(Hist_odds_1[[#This Row],[Date]],2),RIGHT(Hist_odds_1[[#This Row],[Date]],2))</f>
        <v>44882</v>
      </c>
      <c r="Q458">
        <f>IF(Hist_odds_1[[#This Row],[Away ML]]&lt;Hist_odds_1[[#This Row],[Home ML]],-Hist_odds_1[[#This Row],[Total_Close]],Hist_odds_1[[#This Row],[Spread_Close]])</f>
        <v>40</v>
      </c>
    </row>
    <row r="459" spans="1:17">
      <c r="A459">
        <v>458</v>
      </c>
      <c r="B459">
        <v>1117</v>
      </c>
      <c r="C459">
        <v>306543</v>
      </c>
      <c r="D459" t="s">
        <v>5552</v>
      </c>
      <c r="E459" t="s">
        <v>140</v>
      </c>
      <c r="F459">
        <v>84</v>
      </c>
      <c r="G459">
        <v>6.5</v>
      </c>
      <c r="H459">
        <v>12</v>
      </c>
      <c r="I459">
        <v>-800</v>
      </c>
      <c r="J459">
        <v>306544</v>
      </c>
      <c r="K459" t="s">
        <v>534</v>
      </c>
      <c r="L459">
        <v>64</v>
      </c>
      <c r="M459">
        <v>147.5</v>
      </c>
      <c r="N459">
        <v>157</v>
      </c>
      <c r="O459">
        <v>550</v>
      </c>
      <c r="P459" s="17">
        <f>DATE(IF(Hist_odds_1[[#This Row],[Index]]&lt;=1908,"2022","2023"),LEFT(Hist_odds_1[[#This Row],[Date]],2),RIGHT(Hist_odds_1[[#This Row],[Date]],2))</f>
        <v>44882</v>
      </c>
      <c r="Q459">
        <f>IF(Hist_odds_1[[#This Row],[Away ML]]&lt;Hist_odds_1[[#This Row],[Home ML]],-Hist_odds_1[[#This Row],[Total_Close]],Hist_odds_1[[#This Row],[Spread_Close]])</f>
        <v>-12</v>
      </c>
    </row>
    <row r="460" spans="1:17">
      <c r="A460">
        <v>459</v>
      </c>
      <c r="B460">
        <v>1117</v>
      </c>
      <c r="C460">
        <v>306545</v>
      </c>
      <c r="D460" t="s">
        <v>5552</v>
      </c>
      <c r="E460" t="s">
        <v>554</v>
      </c>
      <c r="F460">
        <v>70</v>
      </c>
      <c r="G460">
        <v>136.5</v>
      </c>
      <c r="H460">
        <v>133.5</v>
      </c>
      <c r="I460">
        <v>220</v>
      </c>
      <c r="J460">
        <v>306546</v>
      </c>
      <c r="K460" t="s">
        <v>466</v>
      </c>
      <c r="L460">
        <v>67</v>
      </c>
      <c r="M460">
        <v>10.5</v>
      </c>
      <c r="N460">
        <v>6</v>
      </c>
      <c r="O460">
        <v>-260</v>
      </c>
      <c r="P460" s="17">
        <f>DATE(IF(Hist_odds_1[[#This Row],[Index]]&lt;=1908,"2022","2023"),LEFT(Hist_odds_1[[#This Row],[Date]],2),RIGHT(Hist_odds_1[[#This Row],[Date]],2))</f>
        <v>44882</v>
      </c>
      <c r="Q460">
        <f>IF(Hist_odds_1[[#This Row],[Away ML]]&lt;Hist_odds_1[[#This Row],[Home ML]],-Hist_odds_1[[#This Row],[Total_Close]],Hist_odds_1[[#This Row],[Spread_Close]])</f>
        <v>6</v>
      </c>
    </row>
    <row r="461" spans="1:17">
      <c r="A461">
        <v>460</v>
      </c>
      <c r="B461">
        <v>1117</v>
      </c>
      <c r="C461">
        <v>306547</v>
      </c>
      <c r="D461" t="s">
        <v>5552</v>
      </c>
      <c r="E461" t="s">
        <v>618</v>
      </c>
      <c r="F461">
        <v>62</v>
      </c>
      <c r="G461">
        <v>146.5</v>
      </c>
      <c r="H461">
        <v>149.5</v>
      </c>
      <c r="I461">
        <v>1800</v>
      </c>
      <c r="J461">
        <v>306548</v>
      </c>
      <c r="K461" t="s">
        <v>43</v>
      </c>
      <c r="L461">
        <v>91</v>
      </c>
      <c r="M461">
        <v>23.5</v>
      </c>
      <c r="N461">
        <v>24.5</v>
      </c>
      <c r="O461">
        <v>-8000</v>
      </c>
      <c r="P461" s="17">
        <f>DATE(IF(Hist_odds_1[[#This Row],[Index]]&lt;=1908,"2022","2023"),LEFT(Hist_odds_1[[#This Row],[Date]],2),RIGHT(Hist_odds_1[[#This Row],[Date]],2))</f>
        <v>44882</v>
      </c>
      <c r="Q461">
        <f>IF(Hist_odds_1[[#This Row],[Away ML]]&lt;Hist_odds_1[[#This Row],[Home ML]],-Hist_odds_1[[#This Row],[Total_Close]],Hist_odds_1[[#This Row],[Spread_Close]])</f>
        <v>24.5</v>
      </c>
    </row>
    <row r="462" spans="1:17">
      <c r="A462">
        <v>461</v>
      </c>
      <c r="B462">
        <v>1117</v>
      </c>
      <c r="C462">
        <v>306549</v>
      </c>
      <c r="D462" t="s">
        <v>5552</v>
      </c>
      <c r="E462" t="s">
        <v>606</v>
      </c>
      <c r="F462">
        <v>75</v>
      </c>
      <c r="G462">
        <v>146.5</v>
      </c>
      <c r="H462">
        <v>153</v>
      </c>
      <c r="I462">
        <v>525</v>
      </c>
      <c r="J462">
        <v>306550</v>
      </c>
      <c r="K462" t="s">
        <v>543</v>
      </c>
      <c r="L462">
        <v>97</v>
      </c>
      <c r="M462">
        <v>11.5</v>
      </c>
      <c r="N462">
        <v>11</v>
      </c>
      <c r="O462">
        <v>-750</v>
      </c>
      <c r="P462" s="17">
        <f>DATE(IF(Hist_odds_1[[#This Row],[Index]]&lt;=1908,"2022","2023"),LEFT(Hist_odds_1[[#This Row],[Date]],2),RIGHT(Hist_odds_1[[#This Row],[Date]],2))</f>
        <v>44882</v>
      </c>
      <c r="Q462">
        <f>IF(Hist_odds_1[[#This Row],[Away ML]]&lt;Hist_odds_1[[#This Row],[Home ML]],-Hist_odds_1[[#This Row],[Total_Close]],Hist_odds_1[[#This Row],[Spread_Close]])</f>
        <v>11</v>
      </c>
    </row>
    <row r="463" spans="1:17">
      <c r="A463">
        <v>462</v>
      </c>
      <c r="B463">
        <v>1117</v>
      </c>
      <c r="C463">
        <v>306551</v>
      </c>
      <c r="D463" t="s">
        <v>5552</v>
      </c>
      <c r="E463" t="s">
        <v>641</v>
      </c>
      <c r="F463">
        <v>58</v>
      </c>
      <c r="G463">
        <v>151</v>
      </c>
      <c r="H463">
        <v>153.5</v>
      </c>
      <c r="I463">
        <v>1800</v>
      </c>
      <c r="J463">
        <v>306552</v>
      </c>
      <c r="K463" t="s">
        <v>45</v>
      </c>
      <c r="L463">
        <v>95</v>
      </c>
      <c r="M463">
        <v>23.5</v>
      </c>
      <c r="N463">
        <v>29.5</v>
      </c>
      <c r="O463">
        <v>-6000</v>
      </c>
      <c r="P463" s="17">
        <f>DATE(IF(Hist_odds_1[[#This Row],[Index]]&lt;=1908,"2022","2023"),LEFT(Hist_odds_1[[#This Row],[Date]],2),RIGHT(Hist_odds_1[[#This Row],[Date]],2))</f>
        <v>44882</v>
      </c>
      <c r="Q463">
        <f>IF(Hist_odds_1[[#This Row],[Away ML]]&lt;Hist_odds_1[[#This Row],[Home ML]],-Hist_odds_1[[#This Row],[Total_Close]],Hist_odds_1[[#This Row],[Spread_Close]])</f>
        <v>29.5</v>
      </c>
    </row>
    <row r="464" spans="1:17">
      <c r="A464">
        <v>463</v>
      </c>
      <c r="B464">
        <v>1117</v>
      </c>
      <c r="C464">
        <v>306553</v>
      </c>
      <c r="D464" t="s">
        <v>5552</v>
      </c>
      <c r="E464" t="s">
        <v>542</v>
      </c>
      <c r="F464">
        <v>90</v>
      </c>
      <c r="G464">
        <v>146.5</v>
      </c>
      <c r="H464">
        <v>4.5</v>
      </c>
      <c r="I464">
        <v>-190</v>
      </c>
      <c r="J464">
        <v>306554</v>
      </c>
      <c r="K464" t="s">
        <v>586</v>
      </c>
      <c r="L464">
        <v>85</v>
      </c>
      <c r="M464" t="s">
        <v>465</v>
      </c>
      <c r="N464">
        <v>150</v>
      </c>
      <c r="O464">
        <v>170</v>
      </c>
      <c r="P464" s="17">
        <f>DATE(IF(Hist_odds_1[[#This Row],[Index]]&lt;=1908,"2022","2023"),LEFT(Hist_odds_1[[#This Row],[Date]],2),RIGHT(Hist_odds_1[[#This Row],[Date]],2))</f>
        <v>44882</v>
      </c>
      <c r="Q464">
        <f>IF(Hist_odds_1[[#This Row],[Away ML]]&lt;Hist_odds_1[[#This Row],[Home ML]],-Hist_odds_1[[#This Row],[Total_Close]],Hist_odds_1[[#This Row],[Spread_Close]])</f>
        <v>-4.5</v>
      </c>
    </row>
    <row r="465" spans="1:17">
      <c r="A465">
        <v>464</v>
      </c>
      <c r="B465">
        <v>1118</v>
      </c>
      <c r="C465">
        <v>813</v>
      </c>
      <c r="D465" t="s">
        <v>5552</v>
      </c>
      <c r="E465" t="s">
        <v>458</v>
      </c>
      <c r="F465">
        <v>81</v>
      </c>
      <c r="G465">
        <v>1.5</v>
      </c>
      <c r="H465">
        <v>2</v>
      </c>
      <c r="I465">
        <v>-135</v>
      </c>
      <c r="J465">
        <v>814</v>
      </c>
      <c r="K465" t="s">
        <v>386</v>
      </c>
      <c r="L465">
        <v>79</v>
      </c>
      <c r="M465">
        <v>145</v>
      </c>
      <c r="N465">
        <v>142.5</v>
      </c>
      <c r="O465">
        <v>115</v>
      </c>
      <c r="P465" s="17">
        <f>DATE(IF(Hist_odds_1[[#This Row],[Index]]&lt;=1908,"2022","2023"),LEFT(Hist_odds_1[[#This Row],[Date]],2),RIGHT(Hist_odds_1[[#This Row],[Date]],2))</f>
        <v>44883</v>
      </c>
      <c r="Q465">
        <f>IF(Hist_odds_1[[#This Row],[Away ML]]&lt;Hist_odds_1[[#This Row],[Home ML]],-Hist_odds_1[[#This Row],[Total_Close]],Hist_odds_1[[#This Row],[Spread_Close]])</f>
        <v>-2</v>
      </c>
    </row>
    <row r="466" spans="1:17">
      <c r="A466">
        <v>465</v>
      </c>
      <c r="B466">
        <v>1118</v>
      </c>
      <c r="C466">
        <v>815</v>
      </c>
      <c r="D466" t="s">
        <v>5552</v>
      </c>
      <c r="E466" t="s">
        <v>638</v>
      </c>
      <c r="F466">
        <v>71</v>
      </c>
      <c r="G466">
        <v>140</v>
      </c>
      <c r="H466">
        <v>138.5</v>
      </c>
      <c r="I466">
        <v>185</v>
      </c>
      <c r="J466">
        <v>816</v>
      </c>
      <c r="K466" t="s">
        <v>367</v>
      </c>
      <c r="L466">
        <v>88</v>
      </c>
      <c r="M466">
        <v>2.5</v>
      </c>
      <c r="N466">
        <v>5.5</v>
      </c>
      <c r="O466">
        <v>-215</v>
      </c>
      <c r="P466" s="17">
        <f>DATE(IF(Hist_odds_1[[#This Row],[Index]]&lt;=1908,"2022","2023"),LEFT(Hist_odds_1[[#This Row],[Date]],2),RIGHT(Hist_odds_1[[#This Row],[Date]],2))</f>
        <v>44883</v>
      </c>
      <c r="Q466">
        <f>IF(Hist_odds_1[[#This Row],[Away ML]]&lt;Hist_odds_1[[#This Row],[Home ML]],-Hist_odds_1[[#This Row],[Total_Close]],Hist_odds_1[[#This Row],[Spread_Close]])</f>
        <v>5.5</v>
      </c>
    </row>
    <row r="467" spans="1:17">
      <c r="A467">
        <v>466</v>
      </c>
      <c r="B467">
        <v>1118</v>
      </c>
      <c r="C467">
        <v>817</v>
      </c>
      <c r="D467" t="s">
        <v>5552</v>
      </c>
      <c r="E467" t="s">
        <v>553</v>
      </c>
      <c r="F467">
        <v>43</v>
      </c>
      <c r="G467">
        <v>134.5</v>
      </c>
      <c r="H467">
        <v>133.5</v>
      </c>
      <c r="I467">
        <v>600</v>
      </c>
      <c r="J467">
        <v>818</v>
      </c>
      <c r="K467" t="s">
        <v>292</v>
      </c>
      <c r="L467">
        <v>76</v>
      </c>
      <c r="M467">
        <v>10.5</v>
      </c>
      <c r="N467">
        <v>12.5</v>
      </c>
      <c r="O467">
        <v>-900</v>
      </c>
      <c r="P467" s="17">
        <f>DATE(IF(Hist_odds_1[[#This Row],[Index]]&lt;=1908,"2022","2023"),LEFT(Hist_odds_1[[#This Row],[Date]],2),RIGHT(Hist_odds_1[[#This Row],[Date]],2))</f>
        <v>44883</v>
      </c>
      <c r="Q467">
        <f>IF(Hist_odds_1[[#This Row],[Away ML]]&lt;Hist_odds_1[[#This Row],[Home ML]],-Hist_odds_1[[#This Row],[Total_Close]],Hist_odds_1[[#This Row],[Spread_Close]])</f>
        <v>12.5</v>
      </c>
    </row>
    <row r="468" spans="1:17">
      <c r="A468">
        <v>467</v>
      </c>
      <c r="B468">
        <v>1118</v>
      </c>
      <c r="C468">
        <v>819</v>
      </c>
      <c r="D468" t="s">
        <v>5552</v>
      </c>
      <c r="E468" t="s">
        <v>131</v>
      </c>
      <c r="F468">
        <v>58</v>
      </c>
      <c r="G468">
        <v>145</v>
      </c>
      <c r="H468">
        <v>140.5</v>
      </c>
      <c r="I468">
        <v>1000</v>
      </c>
      <c r="J468">
        <v>820</v>
      </c>
      <c r="K468" t="s">
        <v>494</v>
      </c>
      <c r="L468">
        <v>92</v>
      </c>
      <c r="M468">
        <v>14.5</v>
      </c>
      <c r="N468">
        <v>17</v>
      </c>
      <c r="O468">
        <v>-2000</v>
      </c>
      <c r="P468" s="17">
        <f>DATE(IF(Hist_odds_1[[#This Row],[Index]]&lt;=1908,"2022","2023"),LEFT(Hist_odds_1[[#This Row],[Date]],2),RIGHT(Hist_odds_1[[#This Row],[Date]],2))</f>
        <v>44883</v>
      </c>
      <c r="Q468">
        <f>IF(Hist_odds_1[[#This Row],[Away ML]]&lt;Hist_odds_1[[#This Row],[Home ML]],-Hist_odds_1[[#This Row],[Total_Close]],Hist_odds_1[[#This Row],[Spread_Close]])</f>
        <v>17</v>
      </c>
    </row>
    <row r="469" spans="1:17">
      <c r="A469">
        <v>468</v>
      </c>
      <c r="B469">
        <v>1118</v>
      </c>
      <c r="C469">
        <v>821</v>
      </c>
      <c r="D469" t="s">
        <v>5552</v>
      </c>
      <c r="E469" t="s">
        <v>353</v>
      </c>
      <c r="F469">
        <v>58</v>
      </c>
      <c r="G469">
        <v>144.5</v>
      </c>
      <c r="H469">
        <v>142.5</v>
      </c>
      <c r="I469">
        <v>1800</v>
      </c>
      <c r="J469">
        <v>822</v>
      </c>
      <c r="K469" t="s">
        <v>21</v>
      </c>
      <c r="L469">
        <v>92</v>
      </c>
      <c r="M469">
        <v>19.5</v>
      </c>
      <c r="N469">
        <v>24</v>
      </c>
      <c r="O469">
        <v>-8000</v>
      </c>
      <c r="P469" s="17">
        <f>DATE(IF(Hist_odds_1[[#This Row],[Index]]&lt;=1908,"2022","2023"),LEFT(Hist_odds_1[[#This Row],[Date]],2),RIGHT(Hist_odds_1[[#This Row],[Date]],2))</f>
        <v>44883</v>
      </c>
      <c r="Q469">
        <f>IF(Hist_odds_1[[#This Row],[Away ML]]&lt;Hist_odds_1[[#This Row],[Home ML]],-Hist_odds_1[[#This Row],[Total_Close]],Hist_odds_1[[#This Row],[Spread_Close]])</f>
        <v>24</v>
      </c>
    </row>
    <row r="470" spans="1:17">
      <c r="A470">
        <v>469</v>
      </c>
      <c r="B470">
        <v>1118</v>
      </c>
      <c r="C470">
        <v>825</v>
      </c>
      <c r="D470" t="s">
        <v>5552</v>
      </c>
      <c r="E470" t="s">
        <v>604</v>
      </c>
      <c r="F470">
        <v>68</v>
      </c>
      <c r="G470">
        <v>141.5</v>
      </c>
      <c r="H470">
        <v>138.5</v>
      </c>
      <c r="I470">
        <v>1400</v>
      </c>
      <c r="J470">
        <v>826</v>
      </c>
      <c r="K470" t="s">
        <v>440</v>
      </c>
      <c r="L470">
        <v>72</v>
      </c>
      <c r="M470">
        <v>21.5</v>
      </c>
      <c r="N470">
        <v>19.5</v>
      </c>
      <c r="O470">
        <v>-4000</v>
      </c>
      <c r="P470" s="17">
        <f>DATE(IF(Hist_odds_1[[#This Row],[Index]]&lt;=1908,"2022","2023"),LEFT(Hist_odds_1[[#This Row],[Date]],2),RIGHT(Hist_odds_1[[#This Row],[Date]],2))</f>
        <v>44883</v>
      </c>
      <c r="Q470">
        <f>IF(Hist_odds_1[[#This Row],[Away ML]]&lt;Hist_odds_1[[#This Row],[Home ML]],-Hist_odds_1[[#This Row],[Total_Close]],Hist_odds_1[[#This Row],[Spread_Close]])</f>
        <v>19.5</v>
      </c>
    </row>
    <row r="471" spans="1:17">
      <c r="A471">
        <v>470</v>
      </c>
      <c r="B471">
        <v>1118</v>
      </c>
      <c r="C471">
        <v>827</v>
      </c>
      <c r="D471" t="s">
        <v>5552</v>
      </c>
      <c r="E471" t="s">
        <v>573</v>
      </c>
      <c r="F471">
        <v>60</v>
      </c>
      <c r="G471">
        <v>130.5</v>
      </c>
      <c r="H471">
        <v>128</v>
      </c>
      <c r="I471">
        <v>500</v>
      </c>
      <c r="J471">
        <v>828</v>
      </c>
      <c r="K471" t="s">
        <v>48</v>
      </c>
      <c r="L471">
        <v>64</v>
      </c>
      <c r="M471">
        <v>15</v>
      </c>
      <c r="N471">
        <v>11</v>
      </c>
      <c r="O471">
        <v>-700</v>
      </c>
      <c r="P471" s="17">
        <f>DATE(IF(Hist_odds_1[[#This Row],[Index]]&lt;=1908,"2022","2023"),LEFT(Hist_odds_1[[#This Row],[Date]],2),RIGHT(Hist_odds_1[[#This Row],[Date]],2))</f>
        <v>44883</v>
      </c>
      <c r="Q471">
        <f>IF(Hist_odds_1[[#This Row],[Away ML]]&lt;Hist_odds_1[[#This Row],[Home ML]],-Hist_odds_1[[#This Row],[Total_Close]],Hist_odds_1[[#This Row],[Spread_Close]])</f>
        <v>11</v>
      </c>
    </row>
    <row r="472" spans="1:17">
      <c r="A472">
        <v>471</v>
      </c>
      <c r="B472">
        <v>1118</v>
      </c>
      <c r="C472">
        <v>829</v>
      </c>
      <c r="D472" t="s">
        <v>5552</v>
      </c>
      <c r="E472" t="s">
        <v>194</v>
      </c>
      <c r="F472">
        <v>76</v>
      </c>
      <c r="G472">
        <v>3</v>
      </c>
      <c r="H472">
        <v>7.5</v>
      </c>
      <c r="I472">
        <v>-310</v>
      </c>
      <c r="J472">
        <v>830</v>
      </c>
      <c r="K472" t="s">
        <v>495</v>
      </c>
      <c r="L472">
        <v>67</v>
      </c>
      <c r="M472">
        <v>145.5</v>
      </c>
      <c r="N472">
        <v>144.5</v>
      </c>
      <c r="O472">
        <v>260</v>
      </c>
      <c r="P472" s="17">
        <f>DATE(IF(Hist_odds_1[[#This Row],[Index]]&lt;=1908,"2022","2023"),LEFT(Hist_odds_1[[#This Row],[Date]],2),RIGHT(Hist_odds_1[[#This Row],[Date]],2))</f>
        <v>44883</v>
      </c>
      <c r="Q472">
        <f>IF(Hist_odds_1[[#This Row],[Away ML]]&lt;Hist_odds_1[[#This Row],[Home ML]],-Hist_odds_1[[#This Row],[Total_Close]],Hist_odds_1[[#This Row],[Spread_Close]])</f>
        <v>-7.5</v>
      </c>
    </row>
    <row r="473" spans="1:17">
      <c r="A473">
        <v>472</v>
      </c>
      <c r="B473">
        <v>1118</v>
      </c>
      <c r="C473">
        <v>831</v>
      </c>
      <c r="D473" t="s">
        <v>5552</v>
      </c>
      <c r="E473" t="s">
        <v>390</v>
      </c>
      <c r="F473">
        <v>71</v>
      </c>
      <c r="G473">
        <v>134</v>
      </c>
      <c r="H473">
        <v>130</v>
      </c>
      <c r="I473">
        <v>230</v>
      </c>
      <c r="J473">
        <v>832</v>
      </c>
      <c r="K473" t="s">
        <v>452</v>
      </c>
      <c r="L473">
        <v>73</v>
      </c>
      <c r="M473">
        <v>4</v>
      </c>
      <c r="N473">
        <v>6.5</v>
      </c>
      <c r="O473">
        <v>-270</v>
      </c>
      <c r="P473" s="17">
        <f>DATE(IF(Hist_odds_1[[#This Row],[Index]]&lt;=1908,"2022","2023"),LEFT(Hist_odds_1[[#This Row],[Date]],2),RIGHT(Hist_odds_1[[#This Row],[Date]],2))</f>
        <v>44883</v>
      </c>
      <c r="Q473">
        <f>IF(Hist_odds_1[[#This Row],[Away ML]]&lt;Hist_odds_1[[#This Row],[Home ML]],-Hist_odds_1[[#This Row],[Total_Close]],Hist_odds_1[[#This Row],[Spread_Close]])</f>
        <v>6.5</v>
      </c>
    </row>
    <row r="474" spans="1:17">
      <c r="A474">
        <v>473</v>
      </c>
      <c r="B474">
        <v>1118</v>
      </c>
      <c r="C474">
        <v>833</v>
      </c>
      <c r="D474" t="s">
        <v>5552</v>
      </c>
      <c r="E474" t="s">
        <v>635</v>
      </c>
      <c r="F474">
        <v>76</v>
      </c>
      <c r="G474">
        <v>149.5</v>
      </c>
      <c r="H474">
        <v>152.5</v>
      </c>
      <c r="I474">
        <v>1500</v>
      </c>
      <c r="J474">
        <v>834</v>
      </c>
      <c r="K474" t="s">
        <v>404</v>
      </c>
      <c r="L474">
        <v>82</v>
      </c>
      <c r="M474">
        <v>20.5</v>
      </c>
      <c r="N474">
        <v>21.5</v>
      </c>
      <c r="O474">
        <v>-5000</v>
      </c>
      <c r="P474" s="17">
        <f>DATE(IF(Hist_odds_1[[#This Row],[Index]]&lt;=1908,"2022","2023"),LEFT(Hist_odds_1[[#This Row],[Date]],2),RIGHT(Hist_odds_1[[#This Row],[Date]],2))</f>
        <v>44883</v>
      </c>
      <c r="Q474">
        <f>IF(Hist_odds_1[[#This Row],[Away ML]]&lt;Hist_odds_1[[#This Row],[Home ML]],-Hist_odds_1[[#This Row],[Total_Close]],Hist_odds_1[[#This Row],[Spread_Close]])</f>
        <v>21.5</v>
      </c>
    </row>
    <row r="475" spans="1:17">
      <c r="A475">
        <v>474</v>
      </c>
      <c r="B475">
        <v>1118</v>
      </c>
      <c r="C475">
        <v>835</v>
      </c>
      <c r="D475" t="s">
        <v>5552</v>
      </c>
      <c r="E475" t="s">
        <v>545</v>
      </c>
      <c r="F475">
        <v>52</v>
      </c>
      <c r="G475">
        <v>141.5</v>
      </c>
      <c r="H475">
        <v>140</v>
      </c>
      <c r="I475">
        <v>500</v>
      </c>
      <c r="J475">
        <v>836</v>
      </c>
      <c r="K475" t="s">
        <v>316</v>
      </c>
      <c r="L475">
        <v>60</v>
      </c>
      <c r="M475">
        <v>13</v>
      </c>
      <c r="N475">
        <v>11.5</v>
      </c>
      <c r="O475">
        <v>-700</v>
      </c>
      <c r="P475" s="17">
        <f>DATE(IF(Hist_odds_1[[#This Row],[Index]]&lt;=1908,"2022","2023"),LEFT(Hist_odds_1[[#This Row],[Date]],2),RIGHT(Hist_odds_1[[#This Row],[Date]],2))</f>
        <v>44883</v>
      </c>
      <c r="Q475">
        <f>IF(Hist_odds_1[[#This Row],[Away ML]]&lt;Hist_odds_1[[#This Row],[Home ML]],-Hist_odds_1[[#This Row],[Total_Close]],Hist_odds_1[[#This Row],[Spread_Close]])</f>
        <v>11.5</v>
      </c>
    </row>
    <row r="476" spans="1:17">
      <c r="A476">
        <v>475</v>
      </c>
      <c r="B476">
        <v>1118</v>
      </c>
      <c r="C476">
        <v>837</v>
      </c>
      <c r="D476" t="s">
        <v>5552</v>
      </c>
      <c r="E476" t="s">
        <v>408</v>
      </c>
      <c r="F476">
        <v>62</v>
      </c>
      <c r="G476">
        <v>4.5</v>
      </c>
      <c r="H476">
        <v>5</v>
      </c>
      <c r="I476">
        <v>-220</v>
      </c>
      <c r="J476">
        <v>838</v>
      </c>
      <c r="K476" t="s">
        <v>587</v>
      </c>
      <c r="L476">
        <v>43</v>
      </c>
      <c r="M476">
        <v>140.5</v>
      </c>
      <c r="N476">
        <v>141.5</v>
      </c>
      <c r="O476">
        <v>190</v>
      </c>
      <c r="P476" s="17">
        <f>DATE(IF(Hist_odds_1[[#This Row],[Index]]&lt;=1908,"2022","2023"),LEFT(Hist_odds_1[[#This Row],[Date]],2),RIGHT(Hist_odds_1[[#This Row],[Date]],2))</f>
        <v>44883</v>
      </c>
      <c r="Q476">
        <f>IF(Hist_odds_1[[#This Row],[Away ML]]&lt;Hist_odds_1[[#This Row],[Home ML]],-Hist_odds_1[[#This Row],[Total_Close]],Hist_odds_1[[#This Row],[Spread_Close]])</f>
        <v>-5</v>
      </c>
    </row>
    <row r="477" spans="1:17">
      <c r="A477">
        <v>476</v>
      </c>
      <c r="B477">
        <v>1118</v>
      </c>
      <c r="C477">
        <v>839</v>
      </c>
      <c r="D477" t="s">
        <v>5552</v>
      </c>
      <c r="E477" t="s">
        <v>609</v>
      </c>
      <c r="F477">
        <v>54</v>
      </c>
      <c r="G477">
        <v>6.5</v>
      </c>
      <c r="H477">
        <v>9</v>
      </c>
      <c r="I477">
        <v>-420</v>
      </c>
      <c r="J477">
        <v>840</v>
      </c>
      <c r="K477" t="s">
        <v>588</v>
      </c>
      <c r="L477">
        <v>63</v>
      </c>
      <c r="M477">
        <v>138.5</v>
      </c>
      <c r="N477">
        <v>136.5</v>
      </c>
      <c r="O477">
        <v>350</v>
      </c>
      <c r="P477" s="17">
        <f>DATE(IF(Hist_odds_1[[#This Row],[Index]]&lt;=1908,"2022","2023"),LEFT(Hist_odds_1[[#This Row],[Date]],2),RIGHT(Hist_odds_1[[#This Row],[Date]],2))</f>
        <v>44883</v>
      </c>
      <c r="Q477">
        <f>IF(Hist_odds_1[[#This Row],[Away ML]]&lt;Hist_odds_1[[#This Row],[Home ML]],-Hist_odds_1[[#This Row],[Total_Close]],Hist_odds_1[[#This Row],[Spread_Close]])</f>
        <v>-9</v>
      </c>
    </row>
    <row r="478" spans="1:17">
      <c r="A478">
        <v>477</v>
      </c>
      <c r="B478">
        <v>1118</v>
      </c>
      <c r="C478">
        <v>841</v>
      </c>
      <c r="D478" t="s">
        <v>5552</v>
      </c>
      <c r="E478" t="s">
        <v>648</v>
      </c>
      <c r="F478">
        <v>50</v>
      </c>
      <c r="G478">
        <v>137.5</v>
      </c>
      <c r="H478">
        <v>134</v>
      </c>
      <c r="I478">
        <v>1200</v>
      </c>
      <c r="J478">
        <v>842</v>
      </c>
      <c r="K478" t="s">
        <v>220</v>
      </c>
      <c r="L478">
        <v>86</v>
      </c>
      <c r="M478">
        <v>17.5</v>
      </c>
      <c r="N478">
        <v>18</v>
      </c>
      <c r="O478">
        <v>-3000</v>
      </c>
      <c r="P478" s="17">
        <f>DATE(IF(Hist_odds_1[[#This Row],[Index]]&lt;=1908,"2022","2023"),LEFT(Hist_odds_1[[#This Row],[Date]],2),RIGHT(Hist_odds_1[[#This Row],[Date]],2))</f>
        <v>44883</v>
      </c>
      <c r="Q478">
        <f>IF(Hist_odds_1[[#This Row],[Away ML]]&lt;Hist_odds_1[[#This Row],[Home ML]],-Hist_odds_1[[#This Row],[Total_Close]],Hist_odds_1[[#This Row],[Spread_Close]])</f>
        <v>18</v>
      </c>
    </row>
    <row r="479" spans="1:17">
      <c r="A479">
        <v>478</v>
      </c>
      <c r="B479">
        <v>1118</v>
      </c>
      <c r="C479">
        <v>843</v>
      </c>
      <c r="D479" t="s">
        <v>5552</v>
      </c>
      <c r="E479" t="s">
        <v>613</v>
      </c>
      <c r="F479">
        <v>60</v>
      </c>
      <c r="G479">
        <v>137.5</v>
      </c>
      <c r="H479">
        <v>138.5</v>
      </c>
      <c r="I479">
        <v>310</v>
      </c>
      <c r="J479">
        <v>844</v>
      </c>
      <c r="K479" t="s">
        <v>589</v>
      </c>
      <c r="L479">
        <v>75</v>
      </c>
      <c r="M479">
        <v>6</v>
      </c>
      <c r="N479">
        <v>8.5</v>
      </c>
      <c r="O479">
        <v>-370</v>
      </c>
      <c r="P479" s="17">
        <f>DATE(IF(Hist_odds_1[[#This Row],[Index]]&lt;=1908,"2022","2023"),LEFT(Hist_odds_1[[#This Row],[Date]],2),RIGHT(Hist_odds_1[[#This Row],[Date]],2))</f>
        <v>44883</v>
      </c>
      <c r="Q479">
        <f>IF(Hist_odds_1[[#This Row],[Away ML]]&lt;Hist_odds_1[[#This Row],[Home ML]],-Hist_odds_1[[#This Row],[Total_Close]],Hist_odds_1[[#This Row],[Spread_Close]])</f>
        <v>8.5</v>
      </c>
    </row>
    <row r="480" spans="1:17">
      <c r="A480">
        <v>479</v>
      </c>
      <c r="B480">
        <v>1118</v>
      </c>
      <c r="C480">
        <v>845</v>
      </c>
      <c r="D480" t="s">
        <v>5552</v>
      </c>
      <c r="E480" t="s">
        <v>460</v>
      </c>
      <c r="F480">
        <v>70</v>
      </c>
      <c r="G480">
        <v>139.5</v>
      </c>
      <c r="H480">
        <v>133.5</v>
      </c>
      <c r="I480">
        <v>155</v>
      </c>
      <c r="J480">
        <v>846</v>
      </c>
      <c r="K480" t="s">
        <v>590</v>
      </c>
      <c r="L480">
        <v>69</v>
      </c>
      <c r="M480">
        <v>1.5</v>
      </c>
      <c r="N480">
        <v>3.5</v>
      </c>
      <c r="O480">
        <v>-175</v>
      </c>
      <c r="P480" s="17">
        <f>DATE(IF(Hist_odds_1[[#This Row],[Index]]&lt;=1908,"2022","2023"),LEFT(Hist_odds_1[[#This Row],[Date]],2),RIGHT(Hist_odds_1[[#This Row],[Date]],2))</f>
        <v>44883</v>
      </c>
      <c r="Q480">
        <f>IF(Hist_odds_1[[#This Row],[Away ML]]&lt;Hist_odds_1[[#This Row],[Home ML]],-Hist_odds_1[[#This Row],[Total_Close]],Hist_odds_1[[#This Row],[Spread_Close]])</f>
        <v>3.5</v>
      </c>
    </row>
    <row r="481" spans="1:17">
      <c r="A481">
        <v>480</v>
      </c>
      <c r="B481">
        <v>1118</v>
      </c>
      <c r="C481">
        <v>847</v>
      </c>
      <c r="D481" t="s">
        <v>5552</v>
      </c>
      <c r="E481" t="s">
        <v>538</v>
      </c>
      <c r="F481">
        <v>94</v>
      </c>
      <c r="G481">
        <v>145</v>
      </c>
      <c r="H481">
        <v>151.5</v>
      </c>
      <c r="I481">
        <v>140</v>
      </c>
      <c r="J481">
        <v>848</v>
      </c>
      <c r="K481" t="s">
        <v>206</v>
      </c>
      <c r="L481">
        <v>91</v>
      </c>
      <c r="M481">
        <v>2</v>
      </c>
      <c r="N481">
        <v>3.5</v>
      </c>
      <c r="O481">
        <v>-160</v>
      </c>
      <c r="P481" s="17">
        <f>DATE(IF(Hist_odds_1[[#This Row],[Index]]&lt;=1908,"2022","2023"),LEFT(Hist_odds_1[[#This Row],[Date]],2),RIGHT(Hist_odds_1[[#This Row],[Date]],2))</f>
        <v>44883</v>
      </c>
      <c r="Q481">
        <f>IF(Hist_odds_1[[#This Row],[Away ML]]&lt;Hist_odds_1[[#This Row],[Home ML]],-Hist_odds_1[[#This Row],[Total_Close]],Hist_odds_1[[#This Row],[Spread_Close]])</f>
        <v>3.5</v>
      </c>
    </row>
    <row r="482" spans="1:17">
      <c r="A482">
        <v>481</v>
      </c>
      <c r="B482">
        <v>1118</v>
      </c>
      <c r="C482">
        <v>849</v>
      </c>
      <c r="D482" t="s">
        <v>5552</v>
      </c>
      <c r="E482" t="s">
        <v>603</v>
      </c>
      <c r="F482">
        <v>43</v>
      </c>
      <c r="G482">
        <v>132.5</v>
      </c>
      <c r="H482">
        <v>135</v>
      </c>
      <c r="I482">
        <v>900</v>
      </c>
      <c r="J482">
        <v>850</v>
      </c>
      <c r="K482" t="s">
        <v>218</v>
      </c>
      <c r="L482">
        <v>80</v>
      </c>
      <c r="M482">
        <v>15.5</v>
      </c>
      <c r="N482">
        <v>14.5</v>
      </c>
      <c r="O482">
        <v>-1600</v>
      </c>
      <c r="P482" s="17">
        <f>DATE(IF(Hist_odds_1[[#This Row],[Index]]&lt;=1908,"2022","2023"),LEFT(Hist_odds_1[[#This Row],[Date]],2),RIGHT(Hist_odds_1[[#This Row],[Date]],2))</f>
        <v>44883</v>
      </c>
      <c r="Q482">
        <f>IF(Hist_odds_1[[#This Row],[Away ML]]&lt;Hist_odds_1[[#This Row],[Home ML]],-Hist_odds_1[[#This Row],[Total_Close]],Hist_odds_1[[#This Row],[Spread_Close]])</f>
        <v>14.5</v>
      </c>
    </row>
    <row r="483" spans="1:17">
      <c r="A483">
        <v>482</v>
      </c>
      <c r="B483">
        <v>1118</v>
      </c>
      <c r="C483">
        <v>863</v>
      </c>
      <c r="D483" t="s">
        <v>5552</v>
      </c>
      <c r="E483" t="s">
        <v>512</v>
      </c>
      <c r="F483">
        <v>64</v>
      </c>
      <c r="G483">
        <v>2</v>
      </c>
      <c r="H483">
        <v>1</v>
      </c>
      <c r="I483">
        <v>-120</v>
      </c>
      <c r="J483">
        <v>864</v>
      </c>
      <c r="K483" t="s">
        <v>463</v>
      </c>
      <c r="L483">
        <v>74</v>
      </c>
      <c r="M483">
        <v>154</v>
      </c>
      <c r="N483">
        <v>156</v>
      </c>
      <c r="O483">
        <v>100</v>
      </c>
      <c r="P483" s="17">
        <f>DATE(IF(Hist_odds_1[[#This Row],[Index]]&lt;=1908,"2022","2023"),LEFT(Hist_odds_1[[#This Row],[Date]],2),RIGHT(Hist_odds_1[[#This Row],[Date]],2))</f>
        <v>44883</v>
      </c>
      <c r="Q483">
        <f>IF(Hist_odds_1[[#This Row],[Away ML]]&lt;Hist_odds_1[[#This Row],[Home ML]],-Hist_odds_1[[#This Row],[Total_Close]],Hist_odds_1[[#This Row],[Spread_Close]])</f>
        <v>-1</v>
      </c>
    </row>
    <row r="484" spans="1:17">
      <c r="A484">
        <v>483</v>
      </c>
      <c r="B484">
        <v>1118</v>
      </c>
      <c r="C484">
        <v>891</v>
      </c>
      <c r="D484" t="s">
        <v>5552</v>
      </c>
      <c r="E484" t="s">
        <v>642</v>
      </c>
      <c r="F484">
        <v>74</v>
      </c>
      <c r="G484">
        <v>134.5</v>
      </c>
      <c r="H484">
        <v>134.5</v>
      </c>
      <c r="I484">
        <v>1000</v>
      </c>
      <c r="J484">
        <v>892</v>
      </c>
      <c r="K484" t="s">
        <v>207</v>
      </c>
      <c r="L484">
        <v>83</v>
      </c>
      <c r="M484">
        <v>17</v>
      </c>
      <c r="N484">
        <v>16</v>
      </c>
      <c r="O484">
        <v>-2000</v>
      </c>
      <c r="P484" s="17">
        <f>DATE(IF(Hist_odds_1[[#This Row],[Index]]&lt;=1908,"2022","2023"),LEFT(Hist_odds_1[[#This Row],[Date]],2),RIGHT(Hist_odds_1[[#This Row],[Date]],2))</f>
        <v>44883</v>
      </c>
      <c r="Q484">
        <f>IF(Hist_odds_1[[#This Row],[Away ML]]&lt;Hist_odds_1[[#This Row],[Home ML]],-Hist_odds_1[[#This Row],[Total_Close]],Hist_odds_1[[#This Row],[Spread_Close]])</f>
        <v>16</v>
      </c>
    </row>
    <row r="485" spans="1:17">
      <c r="A485">
        <v>484</v>
      </c>
      <c r="B485">
        <v>1118</v>
      </c>
      <c r="C485">
        <v>893</v>
      </c>
      <c r="D485" t="s">
        <v>5552</v>
      </c>
      <c r="I485" t="s">
        <v>488</v>
      </c>
      <c r="J485">
        <v>894</v>
      </c>
      <c r="O485" t="s">
        <v>488</v>
      </c>
      <c r="P485" s="17">
        <f>DATE(IF(Hist_odds_1[[#This Row],[Index]]&lt;=1908,"2022","2023"),LEFT(Hist_odds_1[[#This Row],[Date]],2),RIGHT(Hist_odds_1[[#This Row],[Date]],2))</f>
        <v>44883</v>
      </c>
      <c r="Q485">
        <f>IF(Hist_odds_1[[#This Row],[Away ML]]&lt;Hist_odds_1[[#This Row],[Home ML]],-Hist_odds_1[[#This Row],[Total_Close]],Hist_odds_1[[#This Row],[Spread_Close]])</f>
        <v>0</v>
      </c>
    </row>
    <row r="486" spans="1:17">
      <c r="A486">
        <v>485</v>
      </c>
      <c r="B486">
        <v>1118</v>
      </c>
      <c r="C486">
        <v>306565</v>
      </c>
      <c r="D486" t="s">
        <v>5552</v>
      </c>
      <c r="E486" t="s">
        <v>153</v>
      </c>
      <c r="F486">
        <v>63</v>
      </c>
      <c r="G486">
        <v>140.5</v>
      </c>
      <c r="H486">
        <v>138.5</v>
      </c>
      <c r="I486">
        <v>-105</v>
      </c>
      <c r="J486">
        <v>306566</v>
      </c>
      <c r="K486" t="s">
        <v>568</v>
      </c>
      <c r="L486">
        <v>71</v>
      </c>
      <c r="M486">
        <v>3.5</v>
      </c>
      <c r="N486">
        <v>1</v>
      </c>
      <c r="O486">
        <v>-115</v>
      </c>
      <c r="P486" s="17">
        <f>DATE(IF(Hist_odds_1[[#This Row],[Index]]&lt;=1908,"2022","2023"),LEFT(Hist_odds_1[[#This Row],[Date]],2),RIGHT(Hist_odds_1[[#This Row],[Date]],2))</f>
        <v>44883</v>
      </c>
      <c r="Q486">
        <f>IF(Hist_odds_1[[#This Row],[Away ML]]&lt;Hist_odds_1[[#This Row],[Home ML]],-Hist_odds_1[[#This Row],[Total_Close]],Hist_odds_1[[#This Row],[Spread_Close]])</f>
        <v>1</v>
      </c>
    </row>
    <row r="487" spans="1:17">
      <c r="A487">
        <v>486</v>
      </c>
      <c r="B487">
        <v>1118</v>
      </c>
      <c r="C487">
        <v>306571</v>
      </c>
      <c r="D487" t="s">
        <v>5552</v>
      </c>
      <c r="E487" t="s">
        <v>637</v>
      </c>
      <c r="F487">
        <v>88</v>
      </c>
      <c r="G487">
        <v>1</v>
      </c>
      <c r="H487">
        <v>150</v>
      </c>
      <c r="I487">
        <v>-105</v>
      </c>
      <c r="J487">
        <v>306572</v>
      </c>
      <c r="K487" t="s">
        <v>591</v>
      </c>
      <c r="L487">
        <v>69</v>
      </c>
      <c r="M487">
        <v>150.5</v>
      </c>
      <c r="N487">
        <v>1</v>
      </c>
      <c r="O487">
        <v>-115</v>
      </c>
      <c r="P487" s="17">
        <f>DATE(IF(Hist_odds_1[[#This Row],[Index]]&lt;=1908,"2022","2023"),LEFT(Hist_odds_1[[#This Row],[Date]],2),RIGHT(Hist_odds_1[[#This Row],[Date]],2))</f>
        <v>44883</v>
      </c>
      <c r="Q487">
        <f>IF(Hist_odds_1[[#This Row],[Away ML]]&lt;Hist_odds_1[[#This Row],[Home ML]],-Hist_odds_1[[#This Row],[Total_Close]],Hist_odds_1[[#This Row],[Spread_Close]])</f>
        <v>1</v>
      </c>
    </row>
    <row r="488" spans="1:17">
      <c r="A488">
        <v>487</v>
      </c>
      <c r="B488">
        <v>1118</v>
      </c>
      <c r="C488">
        <v>306573</v>
      </c>
      <c r="D488" t="s">
        <v>5552</v>
      </c>
      <c r="E488" t="s">
        <v>333</v>
      </c>
      <c r="F488">
        <v>58</v>
      </c>
      <c r="G488">
        <v>145.5</v>
      </c>
      <c r="H488">
        <v>138</v>
      </c>
      <c r="I488">
        <v>725</v>
      </c>
      <c r="J488">
        <v>306574</v>
      </c>
      <c r="K488" t="s">
        <v>347</v>
      </c>
      <c r="L488">
        <v>90</v>
      </c>
      <c r="M488">
        <v>6</v>
      </c>
      <c r="N488">
        <v>13.5</v>
      </c>
      <c r="O488">
        <v>-1150</v>
      </c>
      <c r="P488" s="17">
        <f>DATE(IF(Hist_odds_1[[#This Row],[Index]]&lt;=1908,"2022","2023"),LEFT(Hist_odds_1[[#This Row],[Date]],2),RIGHT(Hist_odds_1[[#This Row],[Date]],2))</f>
        <v>44883</v>
      </c>
      <c r="Q488">
        <f>IF(Hist_odds_1[[#This Row],[Away ML]]&lt;Hist_odds_1[[#This Row],[Home ML]],-Hist_odds_1[[#This Row],[Total_Close]],Hist_odds_1[[#This Row],[Spread_Close]])</f>
        <v>13.5</v>
      </c>
    </row>
    <row r="489" spans="1:17">
      <c r="A489">
        <v>488</v>
      </c>
      <c r="B489">
        <v>1118</v>
      </c>
      <c r="C489">
        <v>306577</v>
      </c>
      <c r="D489" t="s">
        <v>5552</v>
      </c>
      <c r="E489" t="s">
        <v>530</v>
      </c>
      <c r="F489">
        <v>62</v>
      </c>
      <c r="G489">
        <v>147.5</v>
      </c>
      <c r="H489">
        <v>149.5</v>
      </c>
      <c r="I489">
        <v>175</v>
      </c>
      <c r="J489">
        <v>306578</v>
      </c>
      <c r="K489" t="s">
        <v>547</v>
      </c>
      <c r="L489">
        <v>61</v>
      </c>
      <c r="M489">
        <v>5.5</v>
      </c>
      <c r="N489">
        <v>5</v>
      </c>
      <c r="O489">
        <v>-200</v>
      </c>
      <c r="P489" s="17">
        <f>DATE(IF(Hist_odds_1[[#This Row],[Index]]&lt;=1908,"2022","2023"),LEFT(Hist_odds_1[[#This Row],[Date]],2),RIGHT(Hist_odds_1[[#This Row],[Date]],2))</f>
        <v>44883</v>
      </c>
      <c r="Q489">
        <f>IF(Hist_odds_1[[#This Row],[Away ML]]&lt;Hist_odds_1[[#This Row],[Home ML]],-Hist_odds_1[[#This Row],[Total_Close]],Hist_odds_1[[#This Row],[Spread_Close]])</f>
        <v>5</v>
      </c>
    </row>
    <row r="490" spans="1:17">
      <c r="A490">
        <v>489</v>
      </c>
      <c r="B490">
        <v>1118</v>
      </c>
      <c r="C490">
        <v>306579</v>
      </c>
      <c r="D490" t="s">
        <v>5552</v>
      </c>
      <c r="E490" t="s">
        <v>645</v>
      </c>
      <c r="F490">
        <v>58</v>
      </c>
      <c r="G490">
        <v>137.5</v>
      </c>
      <c r="H490">
        <v>135.5</v>
      </c>
      <c r="I490">
        <v>135</v>
      </c>
      <c r="J490">
        <v>306580</v>
      </c>
      <c r="K490" t="s">
        <v>258</v>
      </c>
      <c r="L490">
        <v>60</v>
      </c>
      <c r="M490">
        <v>5.5</v>
      </c>
      <c r="N490">
        <v>3</v>
      </c>
      <c r="O490">
        <v>-155</v>
      </c>
      <c r="P490" s="17">
        <f>DATE(IF(Hist_odds_1[[#This Row],[Index]]&lt;=1908,"2022","2023"),LEFT(Hist_odds_1[[#This Row],[Date]],2),RIGHT(Hist_odds_1[[#This Row],[Date]],2))</f>
        <v>44883</v>
      </c>
      <c r="Q490">
        <f>IF(Hist_odds_1[[#This Row],[Away ML]]&lt;Hist_odds_1[[#This Row],[Home ML]],-Hist_odds_1[[#This Row],[Total_Close]],Hist_odds_1[[#This Row],[Spread_Close]])</f>
        <v>3</v>
      </c>
    </row>
    <row r="491" spans="1:17">
      <c r="A491">
        <v>490</v>
      </c>
      <c r="B491">
        <v>1118</v>
      </c>
      <c r="C491">
        <v>306581</v>
      </c>
      <c r="D491" t="s">
        <v>5552</v>
      </c>
      <c r="E491" t="s">
        <v>241</v>
      </c>
      <c r="F491">
        <v>52</v>
      </c>
      <c r="G491">
        <v>133.5</v>
      </c>
      <c r="H491">
        <v>2</v>
      </c>
      <c r="I491">
        <v>-125</v>
      </c>
      <c r="J491">
        <v>306582</v>
      </c>
      <c r="K491" t="s">
        <v>238</v>
      </c>
      <c r="L491">
        <v>68</v>
      </c>
      <c r="M491">
        <v>2.5</v>
      </c>
      <c r="N491">
        <v>133.5</v>
      </c>
      <c r="O491">
        <v>105</v>
      </c>
      <c r="P491" s="17">
        <f>DATE(IF(Hist_odds_1[[#This Row],[Index]]&lt;=1908,"2022","2023"),LEFT(Hist_odds_1[[#This Row],[Date]],2),RIGHT(Hist_odds_1[[#This Row],[Date]],2))</f>
        <v>44883</v>
      </c>
      <c r="Q491">
        <f>IF(Hist_odds_1[[#This Row],[Away ML]]&lt;Hist_odds_1[[#This Row],[Home ML]],-Hist_odds_1[[#This Row],[Total_Close]],Hist_odds_1[[#This Row],[Spread_Close]])</f>
        <v>-2</v>
      </c>
    </row>
    <row r="492" spans="1:17">
      <c r="A492">
        <v>491</v>
      </c>
      <c r="B492">
        <v>1118</v>
      </c>
      <c r="C492">
        <v>306583</v>
      </c>
      <c r="D492" t="s">
        <v>5552</v>
      </c>
      <c r="E492" t="s">
        <v>314</v>
      </c>
      <c r="F492">
        <v>61</v>
      </c>
      <c r="G492">
        <v>147.5</v>
      </c>
      <c r="H492">
        <v>143</v>
      </c>
      <c r="I492">
        <v>600</v>
      </c>
      <c r="J492">
        <v>306584</v>
      </c>
      <c r="K492" t="s">
        <v>301</v>
      </c>
      <c r="L492">
        <v>65</v>
      </c>
      <c r="M492">
        <v>11.5</v>
      </c>
      <c r="N492">
        <v>12.5</v>
      </c>
      <c r="O492">
        <v>-900</v>
      </c>
      <c r="P492" s="17">
        <f>DATE(IF(Hist_odds_1[[#This Row],[Index]]&lt;=1908,"2022","2023"),LEFT(Hist_odds_1[[#This Row],[Date]],2),RIGHT(Hist_odds_1[[#This Row],[Date]],2))</f>
        <v>44883</v>
      </c>
      <c r="Q492">
        <f>IF(Hist_odds_1[[#This Row],[Away ML]]&lt;Hist_odds_1[[#This Row],[Home ML]],-Hist_odds_1[[#This Row],[Total_Close]],Hist_odds_1[[#This Row],[Spread_Close]])</f>
        <v>12.5</v>
      </c>
    </row>
    <row r="493" spans="1:17">
      <c r="A493">
        <v>492</v>
      </c>
      <c r="B493">
        <v>1118</v>
      </c>
      <c r="C493">
        <v>306585</v>
      </c>
      <c r="D493" t="s">
        <v>5552</v>
      </c>
      <c r="E493" t="s">
        <v>616</v>
      </c>
      <c r="F493">
        <v>64</v>
      </c>
      <c r="G493">
        <v>136</v>
      </c>
      <c r="H493">
        <v>137</v>
      </c>
      <c r="I493">
        <v>550</v>
      </c>
      <c r="J493">
        <v>306586</v>
      </c>
      <c r="K493" t="s">
        <v>540</v>
      </c>
      <c r="L493">
        <v>69</v>
      </c>
      <c r="M493">
        <v>11.5</v>
      </c>
      <c r="N493">
        <v>11.5</v>
      </c>
      <c r="O493">
        <v>-800</v>
      </c>
      <c r="P493" s="17">
        <f>DATE(IF(Hist_odds_1[[#This Row],[Index]]&lt;=1908,"2022","2023"),LEFT(Hist_odds_1[[#This Row],[Date]],2),RIGHT(Hist_odds_1[[#This Row],[Date]],2))</f>
        <v>44883</v>
      </c>
      <c r="Q493">
        <f>IF(Hist_odds_1[[#This Row],[Away ML]]&lt;Hist_odds_1[[#This Row],[Home ML]],-Hist_odds_1[[#This Row],[Total_Close]],Hist_odds_1[[#This Row],[Spread_Close]])</f>
        <v>11.5</v>
      </c>
    </row>
    <row r="494" spans="1:17">
      <c r="A494">
        <v>493</v>
      </c>
      <c r="B494">
        <v>1118</v>
      </c>
      <c r="C494">
        <v>306587</v>
      </c>
      <c r="D494" t="s">
        <v>5552</v>
      </c>
      <c r="E494" t="s">
        <v>119</v>
      </c>
      <c r="F494">
        <v>63</v>
      </c>
      <c r="G494">
        <v>129.5</v>
      </c>
      <c r="H494">
        <v>125</v>
      </c>
      <c r="I494">
        <v>150</v>
      </c>
      <c r="J494">
        <v>306588</v>
      </c>
      <c r="K494" t="s">
        <v>529</v>
      </c>
      <c r="L494">
        <v>58</v>
      </c>
      <c r="M494">
        <v>4.5</v>
      </c>
      <c r="N494">
        <v>4</v>
      </c>
      <c r="O494">
        <v>-170</v>
      </c>
      <c r="P494" s="17">
        <f>DATE(IF(Hist_odds_1[[#This Row],[Index]]&lt;=1908,"2022","2023"),LEFT(Hist_odds_1[[#This Row],[Date]],2),RIGHT(Hist_odds_1[[#This Row],[Date]],2))</f>
        <v>44883</v>
      </c>
      <c r="Q494">
        <f>IF(Hist_odds_1[[#This Row],[Away ML]]&lt;Hist_odds_1[[#This Row],[Home ML]],-Hist_odds_1[[#This Row],[Total_Close]],Hist_odds_1[[#This Row],[Spread_Close]])</f>
        <v>4</v>
      </c>
    </row>
    <row r="495" spans="1:17">
      <c r="A495">
        <v>494</v>
      </c>
      <c r="B495">
        <v>1118</v>
      </c>
      <c r="C495">
        <v>306589</v>
      </c>
      <c r="D495" t="s">
        <v>5552</v>
      </c>
      <c r="E495" t="s">
        <v>631</v>
      </c>
      <c r="F495">
        <v>76</v>
      </c>
      <c r="G495">
        <v>133</v>
      </c>
      <c r="H495">
        <v>132.5</v>
      </c>
      <c r="I495">
        <v>500</v>
      </c>
      <c r="J495">
        <v>306590</v>
      </c>
      <c r="K495" t="s">
        <v>366</v>
      </c>
      <c r="L495">
        <v>72</v>
      </c>
      <c r="M495">
        <v>14</v>
      </c>
      <c r="N495">
        <v>11.5</v>
      </c>
      <c r="O495">
        <v>-700</v>
      </c>
      <c r="P495" s="17">
        <f>DATE(IF(Hist_odds_1[[#This Row],[Index]]&lt;=1908,"2022","2023"),LEFT(Hist_odds_1[[#This Row],[Date]],2),RIGHT(Hist_odds_1[[#This Row],[Date]],2))</f>
        <v>44883</v>
      </c>
      <c r="Q495">
        <f>IF(Hist_odds_1[[#This Row],[Away ML]]&lt;Hist_odds_1[[#This Row],[Home ML]],-Hist_odds_1[[#This Row],[Total_Close]],Hist_odds_1[[#This Row],[Spread_Close]])</f>
        <v>11.5</v>
      </c>
    </row>
    <row r="496" spans="1:17">
      <c r="A496">
        <v>495</v>
      </c>
      <c r="B496">
        <v>1118</v>
      </c>
      <c r="C496">
        <v>306591</v>
      </c>
      <c r="D496" t="s">
        <v>5552</v>
      </c>
      <c r="E496" t="s">
        <v>116</v>
      </c>
      <c r="F496">
        <v>65</v>
      </c>
      <c r="G496">
        <v>148</v>
      </c>
      <c r="H496">
        <v>152.5</v>
      </c>
      <c r="I496">
        <v>650</v>
      </c>
      <c r="J496">
        <v>306592</v>
      </c>
      <c r="K496" t="s">
        <v>531</v>
      </c>
      <c r="L496">
        <v>66</v>
      </c>
      <c r="M496">
        <v>14.5</v>
      </c>
      <c r="N496">
        <v>12.5</v>
      </c>
      <c r="O496">
        <v>-1000</v>
      </c>
      <c r="P496" s="17">
        <f>DATE(IF(Hist_odds_1[[#This Row],[Index]]&lt;=1908,"2022","2023"),LEFT(Hist_odds_1[[#This Row],[Date]],2),RIGHT(Hist_odds_1[[#This Row],[Date]],2))</f>
        <v>44883</v>
      </c>
      <c r="Q496">
        <f>IF(Hist_odds_1[[#This Row],[Away ML]]&lt;Hist_odds_1[[#This Row],[Home ML]],-Hist_odds_1[[#This Row],[Total_Close]],Hist_odds_1[[#This Row],[Spread_Close]])</f>
        <v>12.5</v>
      </c>
    </row>
    <row r="497" spans="1:17">
      <c r="A497">
        <v>496</v>
      </c>
      <c r="B497">
        <v>1118</v>
      </c>
      <c r="C497">
        <v>306593</v>
      </c>
      <c r="D497" t="s">
        <v>5552</v>
      </c>
      <c r="E497" t="s">
        <v>115</v>
      </c>
      <c r="F497">
        <v>66</v>
      </c>
      <c r="G497">
        <v>133.5</v>
      </c>
      <c r="H497">
        <v>132.5</v>
      </c>
      <c r="I497">
        <v>525</v>
      </c>
      <c r="J497">
        <v>306594</v>
      </c>
      <c r="K497" t="s">
        <v>126</v>
      </c>
      <c r="L497">
        <v>76</v>
      </c>
      <c r="M497">
        <v>13</v>
      </c>
      <c r="N497">
        <v>11.5</v>
      </c>
      <c r="O497">
        <v>-750</v>
      </c>
      <c r="P497" s="17">
        <f>DATE(IF(Hist_odds_1[[#This Row],[Index]]&lt;=1908,"2022","2023"),LEFT(Hist_odds_1[[#This Row],[Date]],2),RIGHT(Hist_odds_1[[#This Row],[Date]],2))</f>
        <v>44883</v>
      </c>
      <c r="Q497">
        <f>IF(Hist_odds_1[[#This Row],[Away ML]]&lt;Hist_odds_1[[#This Row],[Home ML]],-Hist_odds_1[[#This Row],[Total_Close]],Hist_odds_1[[#This Row],[Spread_Close]])</f>
        <v>11.5</v>
      </c>
    </row>
    <row r="498" spans="1:17">
      <c r="A498">
        <v>497</v>
      </c>
      <c r="B498">
        <v>1118</v>
      </c>
      <c r="C498">
        <v>306595</v>
      </c>
      <c r="D498" t="s">
        <v>5552</v>
      </c>
      <c r="E498" t="s">
        <v>63</v>
      </c>
      <c r="F498">
        <v>70</v>
      </c>
      <c r="G498">
        <v>140.5</v>
      </c>
      <c r="H498">
        <v>142</v>
      </c>
      <c r="I498">
        <v>170</v>
      </c>
      <c r="J498">
        <v>306596</v>
      </c>
      <c r="K498" t="s">
        <v>240</v>
      </c>
      <c r="L498">
        <v>93</v>
      </c>
      <c r="M498">
        <v>3.5</v>
      </c>
      <c r="N498">
        <v>5</v>
      </c>
      <c r="O498">
        <v>-190</v>
      </c>
      <c r="P498" s="17">
        <f>DATE(IF(Hist_odds_1[[#This Row],[Index]]&lt;=1908,"2022","2023"),LEFT(Hist_odds_1[[#This Row],[Date]],2),RIGHT(Hist_odds_1[[#This Row],[Date]],2))</f>
        <v>44883</v>
      </c>
      <c r="Q498">
        <f>IF(Hist_odds_1[[#This Row],[Away ML]]&lt;Hist_odds_1[[#This Row],[Home ML]],-Hist_odds_1[[#This Row],[Total_Close]],Hist_odds_1[[#This Row],[Spread_Close]])</f>
        <v>5</v>
      </c>
    </row>
    <row r="499" spans="1:17">
      <c r="A499">
        <v>498</v>
      </c>
      <c r="B499">
        <v>1118</v>
      </c>
      <c r="C499">
        <v>306597</v>
      </c>
      <c r="D499" t="s">
        <v>5552</v>
      </c>
      <c r="E499" t="s">
        <v>485</v>
      </c>
      <c r="F499">
        <v>69</v>
      </c>
      <c r="G499">
        <v>133</v>
      </c>
      <c r="H499">
        <v>132</v>
      </c>
      <c r="I499">
        <v>195</v>
      </c>
      <c r="J499">
        <v>306598</v>
      </c>
      <c r="K499" t="s">
        <v>313</v>
      </c>
      <c r="L499">
        <v>78</v>
      </c>
      <c r="M499">
        <v>6.5</v>
      </c>
      <c r="N499">
        <v>5.5</v>
      </c>
      <c r="O499">
        <v>-230</v>
      </c>
      <c r="P499" s="17">
        <f>DATE(IF(Hist_odds_1[[#This Row],[Index]]&lt;=1908,"2022","2023"),LEFT(Hist_odds_1[[#This Row],[Date]],2),RIGHT(Hist_odds_1[[#This Row],[Date]],2))</f>
        <v>44883</v>
      </c>
      <c r="Q499">
        <f>IF(Hist_odds_1[[#This Row],[Away ML]]&lt;Hist_odds_1[[#This Row],[Home ML]],-Hist_odds_1[[#This Row],[Total_Close]],Hist_odds_1[[#This Row],[Spread_Close]])</f>
        <v>5.5</v>
      </c>
    </row>
    <row r="500" spans="1:17">
      <c r="A500">
        <v>499</v>
      </c>
      <c r="B500">
        <v>1118</v>
      </c>
      <c r="C500">
        <v>306599</v>
      </c>
      <c r="D500" t="s">
        <v>5552</v>
      </c>
      <c r="E500" t="s">
        <v>671</v>
      </c>
      <c r="F500">
        <v>58</v>
      </c>
      <c r="G500">
        <v>141</v>
      </c>
      <c r="H500">
        <v>132.5</v>
      </c>
      <c r="I500">
        <v>375</v>
      </c>
      <c r="J500">
        <v>306600</v>
      </c>
      <c r="K500" t="s">
        <v>592</v>
      </c>
      <c r="L500">
        <v>67</v>
      </c>
      <c r="M500">
        <v>13</v>
      </c>
      <c r="N500">
        <v>9.5</v>
      </c>
      <c r="O500">
        <v>-450</v>
      </c>
      <c r="P500" s="17">
        <f>DATE(IF(Hist_odds_1[[#This Row],[Index]]&lt;=1908,"2022","2023"),LEFT(Hist_odds_1[[#This Row],[Date]],2),RIGHT(Hist_odds_1[[#This Row],[Date]],2))</f>
        <v>44883</v>
      </c>
      <c r="Q500">
        <f>IF(Hist_odds_1[[#This Row],[Away ML]]&lt;Hist_odds_1[[#This Row],[Home ML]],-Hist_odds_1[[#This Row],[Total_Close]],Hist_odds_1[[#This Row],[Spread_Close]])</f>
        <v>9.5</v>
      </c>
    </row>
    <row r="501" spans="1:17">
      <c r="A501">
        <v>500</v>
      </c>
      <c r="B501">
        <v>1118</v>
      </c>
      <c r="C501">
        <v>306605</v>
      </c>
      <c r="D501" t="s">
        <v>5552</v>
      </c>
      <c r="E501" t="s">
        <v>622</v>
      </c>
      <c r="F501">
        <v>78</v>
      </c>
      <c r="G501">
        <v>6</v>
      </c>
      <c r="H501">
        <v>4.5</v>
      </c>
      <c r="I501">
        <v>-180</v>
      </c>
      <c r="J501">
        <v>306606</v>
      </c>
      <c r="K501" t="s">
        <v>593</v>
      </c>
      <c r="L501">
        <v>79</v>
      </c>
      <c r="M501">
        <v>144</v>
      </c>
      <c r="N501">
        <v>143.5</v>
      </c>
      <c r="O501">
        <v>160</v>
      </c>
      <c r="P501" s="17">
        <f>DATE(IF(Hist_odds_1[[#This Row],[Index]]&lt;=1908,"2022","2023"),LEFT(Hist_odds_1[[#This Row],[Date]],2),RIGHT(Hist_odds_1[[#This Row],[Date]],2))</f>
        <v>44883</v>
      </c>
      <c r="Q501">
        <f>IF(Hist_odds_1[[#This Row],[Away ML]]&lt;Hist_odds_1[[#This Row],[Home ML]],-Hist_odds_1[[#This Row],[Total_Close]],Hist_odds_1[[#This Row],[Spread_Close]])</f>
        <v>-4.5</v>
      </c>
    </row>
    <row r="502" spans="1:17">
      <c r="A502">
        <v>501</v>
      </c>
      <c r="B502">
        <v>1118</v>
      </c>
      <c r="C502">
        <v>306607</v>
      </c>
      <c r="D502" t="s">
        <v>5552</v>
      </c>
      <c r="E502" t="s">
        <v>561</v>
      </c>
      <c r="F502">
        <v>56</v>
      </c>
      <c r="G502">
        <v>142.5</v>
      </c>
      <c r="H502">
        <v>148</v>
      </c>
      <c r="I502">
        <v>1800</v>
      </c>
      <c r="J502">
        <v>306608</v>
      </c>
      <c r="K502" t="s">
        <v>38</v>
      </c>
      <c r="L502">
        <v>72</v>
      </c>
      <c r="M502">
        <v>21</v>
      </c>
      <c r="N502">
        <v>24.5</v>
      </c>
      <c r="O502">
        <v>-8000</v>
      </c>
      <c r="P502" s="17">
        <f>DATE(IF(Hist_odds_1[[#This Row],[Index]]&lt;=1908,"2022","2023"),LEFT(Hist_odds_1[[#This Row],[Date]],2),RIGHT(Hist_odds_1[[#This Row],[Date]],2))</f>
        <v>44883</v>
      </c>
      <c r="Q502">
        <f>IF(Hist_odds_1[[#This Row],[Away ML]]&lt;Hist_odds_1[[#This Row],[Home ML]],-Hist_odds_1[[#This Row],[Total_Close]],Hist_odds_1[[#This Row],[Spread_Close]])</f>
        <v>24.5</v>
      </c>
    </row>
    <row r="503" spans="1:17">
      <c r="A503">
        <v>502</v>
      </c>
      <c r="B503">
        <v>1118</v>
      </c>
      <c r="C503">
        <v>306609</v>
      </c>
      <c r="D503" t="s">
        <v>5552</v>
      </c>
      <c r="E503" t="s">
        <v>651</v>
      </c>
      <c r="F503">
        <v>68</v>
      </c>
      <c r="G503">
        <v>8</v>
      </c>
      <c r="H503">
        <v>10</v>
      </c>
      <c r="I503">
        <v>-500</v>
      </c>
      <c r="J503">
        <v>306610</v>
      </c>
      <c r="K503" t="s">
        <v>594</v>
      </c>
      <c r="L503">
        <v>76</v>
      </c>
      <c r="M503">
        <v>141</v>
      </c>
      <c r="N503">
        <v>134.5</v>
      </c>
      <c r="O503">
        <v>400</v>
      </c>
      <c r="P503" s="17">
        <f>DATE(IF(Hist_odds_1[[#This Row],[Index]]&lt;=1908,"2022","2023"),LEFT(Hist_odds_1[[#This Row],[Date]],2),RIGHT(Hist_odds_1[[#This Row],[Date]],2))</f>
        <v>44883</v>
      </c>
      <c r="Q503">
        <f>IF(Hist_odds_1[[#This Row],[Away ML]]&lt;Hist_odds_1[[#This Row],[Home ML]],-Hist_odds_1[[#This Row],[Total_Close]],Hist_odds_1[[#This Row],[Spread_Close]])</f>
        <v>-10</v>
      </c>
    </row>
    <row r="504" spans="1:17">
      <c r="A504">
        <v>503</v>
      </c>
      <c r="B504">
        <v>1118</v>
      </c>
      <c r="C504">
        <v>306615</v>
      </c>
      <c r="D504" t="s">
        <v>5552</v>
      </c>
      <c r="E504" t="s">
        <v>149</v>
      </c>
      <c r="F504">
        <v>74</v>
      </c>
      <c r="G504">
        <v>134</v>
      </c>
      <c r="H504">
        <v>132</v>
      </c>
      <c r="I504">
        <v>150</v>
      </c>
      <c r="J504">
        <v>306616</v>
      </c>
      <c r="K504" t="s">
        <v>256</v>
      </c>
      <c r="L504">
        <v>66</v>
      </c>
      <c r="M504">
        <v>9</v>
      </c>
      <c r="N504">
        <v>4</v>
      </c>
      <c r="O504">
        <v>-170</v>
      </c>
      <c r="P504" s="17">
        <f>DATE(IF(Hist_odds_1[[#This Row],[Index]]&lt;=1908,"2022","2023"),LEFT(Hist_odds_1[[#This Row],[Date]],2),RIGHT(Hist_odds_1[[#This Row],[Date]],2))</f>
        <v>44883</v>
      </c>
      <c r="Q504">
        <f>IF(Hist_odds_1[[#This Row],[Away ML]]&lt;Hist_odds_1[[#This Row],[Home ML]],-Hist_odds_1[[#This Row],[Total_Close]],Hist_odds_1[[#This Row],[Spread_Close]])</f>
        <v>4</v>
      </c>
    </row>
    <row r="505" spans="1:17">
      <c r="A505">
        <v>504</v>
      </c>
      <c r="B505">
        <v>1118</v>
      </c>
      <c r="C505">
        <v>306617</v>
      </c>
      <c r="D505" t="s">
        <v>5552</v>
      </c>
      <c r="E505" t="s">
        <v>615</v>
      </c>
      <c r="F505">
        <v>62</v>
      </c>
      <c r="G505">
        <v>147.5</v>
      </c>
      <c r="H505">
        <v>149.5</v>
      </c>
      <c r="I505">
        <v>1800</v>
      </c>
      <c r="J505">
        <v>306618</v>
      </c>
      <c r="K505" t="s">
        <v>121</v>
      </c>
      <c r="L505">
        <v>104</v>
      </c>
      <c r="M505">
        <v>17</v>
      </c>
      <c r="N505">
        <v>21.5</v>
      </c>
      <c r="O505">
        <v>-8000</v>
      </c>
      <c r="P505" s="17">
        <f>DATE(IF(Hist_odds_1[[#This Row],[Index]]&lt;=1908,"2022","2023"),LEFT(Hist_odds_1[[#This Row],[Date]],2),RIGHT(Hist_odds_1[[#This Row],[Date]],2))</f>
        <v>44883</v>
      </c>
      <c r="Q505">
        <f>IF(Hist_odds_1[[#This Row],[Away ML]]&lt;Hist_odds_1[[#This Row],[Home ML]],-Hist_odds_1[[#This Row],[Total_Close]],Hist_odds_1[[#This Row],[Spread_Close]])</f>
        <v>21.5</v>
      </c>
    </row>
    <row r="506" spans="1:17">
      <c r="A506">
        <v>505</v>
      </c>
      <c r="B506">
        <v>1118</v>
      </c>
      <c r="C506">
        <v>306619</v>
      </c>
      <c r="D506" t="s">
        <v>5552</v>
      </c>
      <c r="E506" t="s">
        <v>155</v>
      </c>
      <c r="F506">
        <v>48</v>
      </c>
      <c r="G506">
        <v>133.5</v>
      </c>
      <c r="H506">
        <v>134.5</v>
      </c>
      <c r="I506">
        <v>700</v>
      </c>
      <c r="J506">
        <v>306620</v>
      </c>
      <c r="K506" t="s">
        <v>477</v>
      </c>
      <c r="L506">
        <v>81</v>
      </c>
      <c r="M506">
        <v>14.5</v>
      </c>
      <c r="N506">
        <v>13.5</v>
      </c>
      <c r="O506">
        <v>-1100</v>
      </c>
      <c r="P506" s="17">
        <f>DATE(IF(Hist_odds_1[[#This Row],[Index]]&lt;=1908,"2022","2023"),LEFT(Hist_odds_1[[#This Row],[Date]],2),RIGHT(Hist_odds_1[[#This Row],[Date]],2))</f>
        <v>44883</v>
      </c>
      <c r="Q506">
        <f>IF(Hist_odds_1[[#This Row],[Away ML]]&lt;Hist_odds_1[[#This Row],[Home ML]],-Hist_odds_1[[#This Row],[Total_Close]],Hist_odds_1[[#This Row],[Spread_Close]])</f>
        <v>13.5</v>
      </c>
    </row>
    <row r="507" spans="1:17">
      <c r="A507">
        <v>506</v>
      </c>
      <c r="B507">
        <v>1118</v>
      </c>
      <c r="C507">
        <v>306621</v>
      </c>
      <c r="D507" t="s">
        <v>5552</v>
      </c>
      <c r="E507" t="s">
        <v>235</v>
      </c>
      <c r="F507">
        <v>51</v>
      </c>
      <c r="G507">
        <v>132.5</v>
      </c>
      <c r="H507">
        <v>129.5</v>
      </c>
      <c r="I507">
        <v>450</v>
      </c>
      <c r="J507">
        <v>306622</v>
      </c>
      <c r="K507" t="s">
        <v>204</v>
      </c>
      <c r="L507">
        <v>62</v>
      </c>
      <c r="M507">
        <v>7.5</v>
      </c>
      <c r="N507">
        <v>10.5</v>
      </c>
      <c r="O507">
        <v>-600</v>
      </c>
      <c r="P507" s="17">
        <f>DATE(IF(Hist_odds_1[[#This Row],[Index]]&lt;=1908,"2022","2023"),LEFT(Hist_odds_1[[#This Row],[Date]],2),RIGHT(Hist_odds_1[[#This Row],[Date]],2))</f>
        <v>44883</v>
      </c>
      <c r="Q507">
        <f>IF(Hist_odds_1[[#This Row],[Away ML]]&lt;Hist_odds_1[[#This Row],[Home ML]],-Hist_odds_1[[#This Row],[Total_Close]],Hist_odds_1[[#This Row],[Spread_Close]])</f>
        <v>10.5</v>
      </c>
    </row>
    <row r="508" spans="1:17">
      <c r="A508">
        <v>507</v>
      </c>
      <c r="B508">
        <v>1118</v>
      </c>
      <c r="C508">
        <v>306623</v>
      </c>
      <c r="D508" t="s">
        <v>5552</v>
      </c>
      <c r="E508" t="s">
        <v>551</v>
      </c>
      <c r="F508">
        <v>68</v>
      </c>
      <c r="G508">
        <v>138</v>
      </c>
      <c r="H508">
        <v>139</v>
      </c>
      <c r="I508">
        <v>550</v>
      </c>
      <c r="J508">
        <v>306624</v>
      </c>
      <c r="K508" t="s">
        <v>133</v>
      </c>
      <c r="L508">
        <v>78</v>
      </c>
      <c r="M508">
        <v>12.5</v>
      </c>
      <c r="N508">
        <v>12</v>
      </c>
      <c r="O508">
        <v>-800</v>
      </c>
      <c r="P508" s="17">
        <f>DATE(IF(Hist_odds_1[[#This Row],[Index]]&lt;=1908,"2022","2023"),LEFT(Hist_odds_1[[#This Row],[Date]],2),RIGHT(Hist_odds_1[[#This Row],[Date]],2))</f>
        <v>44883</v>
      </c>
      <c r="Q508">
        <f>IF(Hist_odds_1[[#This Row],[Away ML]]&lt;Hist_odds_1[[#This Row],[Home ML]],-Hist_odds_1[[#This Row],[Total_Close]],Hist_odds_1[[#This Row],[Spread_Close]])</f>
        <v>12</v>
      </c>
    </row>
    <row r="509" spans="1:17">
      <c r="A509">
        <v>508</v>
      </c>
      <c r="B509">
        <v>1119</v>
      </c>
      <c r="C509">
        <v>601</v>
      </c>
      <c r="D509" t="s">
        <v>5552</v>
      </c>
      <c r="E509" t="s">
        <v>79</v>
      </c>
      <c r="F509">
        <v>63</v>
      </c>
      <c r="G509">
        <v>152.5</v>
      </c>
      <c r="H509">
        <v>158</v>
      </c>
      <c r="I509">
        <v>2000</v>
      </c>
      <c r="J509">
        <v>602</v>
      </c>
      <c r="K509" t="s">
        <v>508</v>
      </c>
      <c r="L509">
        <v>74</v>
      </c>
      <c r="M509">
        <v>22.5</v>
      </c>
      <c r="N509">
        <v>25.5</v>
      </c>
      <c r="O509">
        <v>-6000</v>
      </c>
      <c r="P509" s="17">
        <f>DATE(IF(Hist_odds_1[[#This Row],[Index]]&lt;=1908,"2022","2023"),LEFT(Hist_odds_1[[#This Row],[Date]],2),RIGHT(Hist_odds_1[[#This Row],[Date]],2))</f>
        <v>44884</v>
      </c>
      <c r="Q509">
        <f>IF(Hist_odds_1[[#This Row],[Away ML]]&lt;Hist_odds_1[[#This Row],[Home ML]],-Hist_odds_1[[#This Row],[Total_Close]],Hist_odds_1[[#This Row],[Spread_Close]])</f>
        <v>25.5</v>
      </c>
    </row>
    <row r="510" spans="1:17">
      <c r="A510">
        <v>509</v>
      </c>
      <c r="B510">
        <v>1119</v>
      </c>
      <c r="C510">
        <v>603</v>
      </c>
      <c r="D510" t="s">
        <v>5552</v>
      </c>
      <c r="E510" t="s">
        <v>630</v>
      </c>
      <c r="F510">
        <v>51</v>
      </c>
      <c r="G510">
        <v>134.5</v>
      </c>
      <c r="H510">
        <v>134.5</v>
      </c>
      <c r="I510">
        <v>1500</v>
      </c>
      <c r="J510">
        <v>604</v>
      </c>
      <c r="K510" t="s">
        <v>326</v>
      </c>
      <c r="L510">
        <v>60</v>
      </c>
      <c r="M510">
        <v>22</v>
      </c>
      <c r="N510">
        <v>20.5</v>
      </c>
      <c r="O510">
        <v>-5000</v>
      </c>
      <c r="P510" s="17">
        <f>DATE(IF(Hist_odds_1[[#This Row],[Index]]&lt;=1908,"2022","2023"),LEFT(Hist_odds_1[[#This Row],[Date]],2),RIGHT(Hist_odds_1[[#This Row],[Date]],2))</f>
        <v>44884</v>
      </c>
      <c r="Q510">
        <f>IF(Hist_odds_1[[#This Row],[Away ML]]&lt;Hist_odds_1[[#This Row],[Home ML]],-Hist_odds_1[[#This Row],[Total_Close]],Hist_odds_1[[#This Row],[Spread_Close]])</f>
        <v>20.5</v>
      </c>
    </row>
    <row r="511" spans="1:17">
      <c r="A511">
        <v>510</v>
      </c>
      <c r="B511">
        <v>1119</v>
      </c>
      <c r="C511">
        <v>605</v>
      </c>
      <c r="D511" t="s">
        <v>5552</v>
      </c>
      <c r="E511" t="s">
        <v>362</v>
      </c>
      <c r="F511">
        <v>48</v>
      </c>
      <c r="G511">
        <v>141</v>
      </c>
      <c r="H511">
        <v>137.5</v>
      </c>
      <c r="I511">
        <v>900</v>
      </c>
      <c r="J511">
        <v>606</v>
      </c>
      <c r="K511" t="s">
        <v>290</v>
      </c>
      <c r="L511">
        <v>76</v>
      </c>
      <c r="M511">
        <v>16.5</v>
      </c>
      <c r="N511">
        <v>15</v>
      </c>
      <c r="O511">
        <v>-1600</v>
      </c>
      <c r="P511" s="17">
        <f>DATE(IF(Hist_odds_1[[#This Row],[Index]]&lt;=1908,"2022","2023"),LEFT(Hist_odds_1[[#This Row],[Date]],2),RIGHT(Hist_odds_1[[#This Row],[Date]],2))</f>
        <v>44884</v>
      </c>
      <c r="Q511">
        <f>IF(Hist_odds_1[[#This Row],[Away ML]]&lt;Hist_odds_1[[#This Row],[Home ML]],-Hist_odds_1[[#This Row],[Total_Close]],Hist_odds_1[[#This Row],[Spread_Close]])</f>
        <v>15</v>
      </c>
    </row>
    <row r="512" spans="1:17">
      <c r="A512">
        <v>511</v>
      </c>
      <c r="B512">
        <v>1119</v>
      </c>
      <c r="C512">
        <v>607</v>
      </c>
      <c r="D512" t="s">
        <v>5552</v>
      </c>
      <c r="E512" t="s">
        <v>567</v>
      </c>
      <c r="F512">
        <v>59</v>
      </c>
      <c r="G512">
        <v>145.5</v>
      </c>
      <c r="H512">
        <v>148</v>
      </c>
      <c r="I512">
        <v>1500</v>
      </c>
      <c r="J512">
        <v>608</v>
      </c>
      <c r="K512" t="s">
        <v>566</v>
      </c>
      <c r="L512">
        <v>88</v>
      </c>
      <c r="M512">
        <v>22.5</v>
      </c>
      <c r="N512">
        <v>20.5</v>
      </c>
      <c r="O512">
        <v>-5000</v>
      </c>
      <c r="P512" s="17">
        <f>DATE(IF(Hist_odds_1[[#This Row],[Index]]&lt;=1908,"2022","2023"),LEFT(Hist_odds_1[[#This Row],[Date]],2),RIGHT(Hist_odds_1[[#This Row],[Date]],2))</f>
        <v>44884</v>
      </c>
      <c r="Q512">
        <f>IF(Hist_odds_1[[#This Row],[Away ML]]&lt;Hist_odds_1[[#This Row],[Home ML]],-Hist_odds_1[[#This Row],[Total_Close]],Hist_odds_1[[#This Row],[Spread_Close]])</f>
        <v>20.5</v>
      </c>
    </row>
    <row r="513" spans="1:17">
      <c r="A513">
        <v>512</v>
      </c>
      <c r="B513">
        <v>1119</v>
      </c>
      <c r="C513">
        <v>609</v>
      </c>
      <c r="D513" t="s">
        <v>5552</v>
      </c>
      <c r="E513" t="s">
        <v>456</v>
      </c>
      <c r="F513">
        <v>68</v>
      </c>
      <c r="G513">
        <v>145</v>
      </c>
      <c r="H513">
        <v>144.5</v>
      </c>
      <c r="I513">
        <v>300</v>
      </c>
      <c r="J513">
        <v>610</v>
      </c>
      <c r="K513" t="s">
        <v>492</v>
      </c>
      <c r="L513">
        <v>81</v>
      </c>
      <c r="M513">
        <v>11.5</v>
      </c>
      <c r="N513">
        <v>7.5</v>
      </c>
      <c r="O513">
        <v>-360</v>
      </c>
      <c r="P513" s="17">
        <f>DATE(IF(Hist_odds_1[[#This Row],[Index]]&lt;=1908,"2022","2023"),LEFT(Hist_odds_1[[#This Row],[Date]],2),RIGHT(Hist_odds_1[[#This Row],[Date]],2))</f>
        <v>44884</v>
      </c>
      <c r="Q513">
        <f>IF(Hist_odds_1[[#This Row],[Away ML]]&lt;Hist_odds_1[[#This Row],[Home ML]],-Hist_odds_1[[#This Row],[Total_Close]],Hist_odds_1[[#This Row],[Spread_Close]])</f>
        <v>7.5</v>
      </c>
    </row>
    <row r="514" spans="1:17">
      <c r="A514">
        <v>513</v>
      </c>
      <c r="B514">
        <v>1119</v>
      </c>
      <c r="C514">
        <v>611</v>
      </c>
      <c r="D514" t="s">
        <v>5552</v>
      </c>
      <c r="E514" t="s">
        <v>629</v>
      </c>
      <c r="F514">
        <v>90</v>
      </c>
      <c r="G514">
        <v>155.5</v>
      </c>
      <c r="H514">
        <v>161</v>
      </c>
      <c r="I514">
        <v>155</v>
      </c>
      <c r="J514">
        <v>612</v>
      </c>
      <c r="K514" t="s">
        <v>397</v>
      </c>
      <c r="L514">
        <v>92</v>
      </c>
      <c r="M514">
        <v>5.5</v>
      </c>
      <c r="N514">
        <v>4</v>
      </c>
      <c r="O514">
        <v>-175</v>
      </c>
      <c r="P514" s="17">
        <f>DATE(IF(Hist_odds_1[[#This Row],[Index]]&lt;=1908,"2022","2023"),LEFT(Hist_odds_1[[#This Row],[Date]],2),RIGHT(Hist_odds_1[[#This Row],[Date]],2))</f>
        <v>44884</v>
      </c>
      <c r="Q514">
        <f>IF(Hist_odds_1[[#This Row],[Away ML]]&lt;Hist_odds_1[[#This Row],[Home ML]],-Hist_odds_1[[#This Row],[Total_Close]],Hist_odds_1[[#This Row],[Spread_Close]])</f>
        <v>4</v>
      </c>
    </row>
    <row r="515" spans="1:17">
      <c r="A515">
        <v>514</v>
      </c>
      <c r="B515">
        <v>1119</v>
      </c>
      <c r="C515">
        <v>613</v>
      </c>
      <c r="D515" t="s">
        <v>5552</v>
      </c>
      <c r="E515" t="s">
        <v>59</v>
      </c>
      <c r="F515">
        <v>47</v>
      </c>
      <c r="G515">
        <v>137</v>
      </c>
      <c r="H515">
        <v>136</v>
      </c>
      <c r="I515">
        <v>700</v>
      </c>
      <c r="J515">
        <v>614</v>
      </c>
      <c r="K515" t="s">
        <v>254</v>
      </c>
      <c r="L515">
        <v>55</v>
      </c>
      <c r="M515">
        <v>14.5</v>
      </c>
      <c r="N515">
        <v>12.5</v>
      </c>
      <c r="O515">
        <v>-1100</v>
      </c>
      <c r="P515" s="17">
        <f>DATE(IF(Hist_odds_1[[#This Row],[Index]]&lt;=1908,"2022","2023"),LEFT(Hist_odds_1[[#This Row],[Date]],2),RIGHT(Hist_odds_1[[#This Row],[Date]],2))</f>
        <v>44884</v>
      </c>
      <c r="Q515">
        <f>IF(Hist_odds_1[[#This Row],[Away ML]]&lt;Hist_odds_1[[#This Row],[Home ML]],-Hist_odds_1[[#This Row],[Total_Close]],Hist_odds_1[[#This Row],[Spread_Close]])</f>
        <v>12.5</v>
      </c>
    </row>
    <row r="516" spans="1:17">
      <c r="A516">
        <v>515</v>
      </c>
      <c r="B516">
        <v>1119</v>
      </c>
      <c r="C516">
        <v>615</v>
      </c>
      <c r="D516" t="s">
        <v>5552</v>
      </c>
      <c r="E516" t="s">
        <v>571</v>
      </c>
      <c r="F516">
        <v>51</v>
      </c>
      <c r="G516">
        <v>139</v>
      </c>
      <c r="H516">
        <v>138.5</v>
      </c>
      <c r="I516">
        <v>120</v>
      </c>
      <c r="J516">
        <v>616</v>
      </c>
      <c r="K516" t="s">
        <v>595</v>
      </c>
      <c r="L516">
        <v>75</v>
      </c>
      <c r="M516">
        <v>2</v>
      </c>
      <c r="N516">
        <v>2</v>
      </c>
      <c r="O516">
        <v>-140</v>
      </c>
      <c r="P516" s="17">
        <f>DATE(IF(Hist_odds_1[[#This Row],[Index]]&lt;=1908,"2022","2023"),LEFT(Hist_odds_1[[#This Row],[Date]],2),RIGHT(Hist_odds_1[[#This Row],[Date]],2))</f>
        <v>44884</v>
      </c>
      <c r="Q516">
        <f>IF(Hist_odds_1[[#This Row],[Away ML]]&lt;Hist_odds_1[[#This Row],[Home ML]],-Hist_odds_1[[#This Row],[Total_Close]],Hist_odds_1[[#This Row],[Spread_Close]])</f>
        <v>2</v>
      </c>
    </row>
    <row r="517" spans="1:17">
      <c r="A517">
        <v>516</v>
      </c>
      <c r="B517">
        <v>1119</v>
      </c>
      <c r="C517">
        <v>617</v>
      </c>
      <c r="D517" t="s">
        <v>5552</v>
      </c>
      <c r="E517" t="s">
        <v>649</v>
      </c>
      <c r="F517">
        <v>60</v>
      </c>
      <c r="G517">
        <v>146.5</v>
      </c>
      <c r="H517">
        <v>147.5</v>
      </c>
      <c r="I517">
        <v>600</v>
      </c>
      <c r="J517">
        <v>618</v>
      </c>
      <c r="K517" t="s">
        <v>62</v>
      </c>
      <c r="L517">
        <v>73</v>
      </c>
      <c r="M517">
        <v>12.5</v>
      </c>
      <c r="N517">
        <v>12.5</v>
      </c>
      <c r="O517">
        <v>-900</v>
      </c>
      <c r="P517" s="17">
        <f>DATE(IF(Hist_odds_1[[#This Row],[Index]]&lt;=1908,"2022","2023"),LEFT(Hist_odds_1[[#This Row],[Date]],2),RIGHT(Hist_odds_1[[#This Row],[Date]],2))</f>
        <v>44884</v>
      </c>
      <c r="Q517">
        <f>IF(Hist_odds_1[[#This Row],[Away ML]]&lt;Hist_odds_1[[#This Row],[Home ML]],-Hist_odds_1[[#This Row],[Total_Close]],Hist_odds_1[[#This Row],[Spread_Close]])</f>
        <v>12.5</v>
      </c>
    </row>
    <row r="518" spans="1:17">
      <c r="A518">
        <v>517</v>
      </c>
      <c r="B518">
        <v>1119</v>
      </c>
      <c r="C518">
        <v>619</v>
      </c>
      <c r="D518" t="s">
        <v>5552</v>
      </c>
      <c r="E518" t="s">
        <v>517</v>
      </c>
      <c r="F518">
        <v>80</v>
      </c>
      <c r="G518">
        <v>143.5</v>
      </c>
      <c r="H518">
        <v>140</v>
      </c>
      <c r="I518">
        <v>180</v>
      </c>
      <c r="J518">
        <v>620</v>
      </c>
      <c r="K518" t="s">
        <v>544</v>
      </c>
      <c r="L518">
        <v>69</v>
      </c>
      <c r="M518">
        <v>4</v>
      </c>
      <c r="N518">
        <v>5</v>
      </c>
      <c r="O518">
        <v>-210</v>
      </c>
      <c r="P518" s="17">
        <f>DATE(IF(Hist_odds_1[[#This Row],[Index]]&lt;=1908,"2022","2023"),LEFT(Hist_odds_1[[#This Row],[Date]],2),RIGHT(Hist_odds_1[[#This Row],[Date]],2))</f>
        <v>44884</v>
      </c>
      <c r="Q518">
        <f>IF(Hist_odds_1[[#This Row],[Away ML]]&lt;Hist_odds_1[[#This Row],[Home ML]],-Hist_odds_1[[#This Row],[Total_Close]],Hist_odds_1[[#This Row],[Spread_Close]])</f>
        <v>5</v>
      </c>
    </row>
    <row r="519" spans="1:17">
      <c r="A519">
        <v>518</v>
      </c>
      <c r="B519">
        <v>1119</v>
      </c>
      <c r="C519">
        <v>621</v>
      </c>
      <c r="D519" t="s">
        <v>5552</v>
      </c>
      <c r="E519" t="s">
        <v>536</v>
      </c>
      <c r="F519">
        <v>65</v>
      </c>
      <c r="G519">
        <v>138.5</v>
      </c>
      <c r="H519">
        <v>136</v>
      </c>
      <c r="I519">
        <v>290</v>
      </c>
      <c r="J519">
        <v>622</v>
      </c>
      <c r="K519" t="s">
        <v>325</v>
      </c>
      <c r="L519">
        <v>79</v>
      </c>
      <c r="M519">
        <v>6</v>
      </c>
      <c r="N519">
        <v>7.5</v>
      </c>
      <c r="O519">
        <v>-350</v>
      </c>
      <c r="P519" s="17">
        <f>DATE(IF(Hist_odds_1[[#This Row],[Index]]&lt;=1908,"2022","2023"),LEFT(Hist_odds_1[[#This Row],[Date]],2),RIGHT(Hist_odds_1[[#This Row],[Date]],2))</f>
        <v>44884</v>
      </c>
      <c r="Q519">
        <f>IF(Hist_odds_1[[#This Row],[Away ML]]&lt;Hist_odds_1[[#This Row],[Home ML]],-Hist_odds_1[[#This Row],[Total_Close]],Hist_odds_1[[#This Row],[Spread_Close]])</f>
        <v>7.5</v>
      </c>
    </row>
    <row r="520" spans="1:17">
      <c r="A520">
        <v>519</v>
      </c>
      <c r="B520">
        <v>1119</v>
      </c>
      <c r="C520">
        <v>623</v>
      </c>
      <c r="D520" t="s">
        <v>5552</v>
      </c>
      <c r="E520" t="s">
        <v>548</v>
      </c>
      <c r="F520">
        <v>81</v>
      </c>
      <c r="G520">
        <v>5</v>
      </c>
      <c r="H520">
        <v>4</v>
      </c>
      <c r="I520">
        <v>-170</v>
      </c>
      <c r="J520">
        <v>624</v>
      </c>
      <c r="K520" t="s">
        <v>577</v>
      </c>
      <c r="L520">
        <v>71</v>
      </c>
      <c r="M520">
        <v>142.5</v>
      </c>
      <c r="N520">
        <v>146.5</v>
      </c>
      <c r="O520">
        <v>150</v>
      </c>
      <c r="P520" s="17">
        <f>DATE(IF(Hist_odds_1[[#This Row],[Index]]&lt;=1908,"2022","2023"),LEFT(Hist_odds_1[[#This Row],[Date]],2),RIGHT(Hist_odds_1[[#This Row],[Date]],2))</f>
        <v>44884</v>
      </c>
      <c r="Q520">
        <f>IF(Hist_odds_1[[#This Row],[Away ML]]&lt;Hist_odds_1[[#This Row],[Home ML]],-Hist_odds_1[[#This Row],[Total_Close]],Hist_odds_1[[#This Row],[Spread_Close]])</f>
        <v>-4</v>
      </c>
    </row>
    <row r="521" spans="1:17">
      <c r="A521">
        <v>520</v>
      </c>
      <c r="B521">
        <v>1119</v>
      </c>
      <c r="C521">
        <v>625</v>
      </c>
      <c r="D521" t="s">
        <v>5552</v>
      </c>
      <c r="E521" t="s">
        <v>578</v>
      </c>
      <c r="F521">
        <v>52</v>
      </c>
      <c r="G521">
        <v>117.5</v>
      </c>
      <c r="H521">
        <v>114.5</v>
      </c>
      <c r="I521">
        <v>240</v>
      </c>
      <c r="J521">
        <v>626</v>
      </c>
      <c r="K521" t="s">
        <v>596</v>
      </c>
      <c r="L521">
        <v>61</v>
      </c>
      <c r="M521">
        <v>5</v>
      </c>
      <c r="N521">
        <v>6.5</v>
      </c>
      <c r="O521">
        <v>-280</v>
      </c>
      <c r="P521" s="17">
        <f>DATE(IF(Hist_odds_1[[#This Row],[Index]]&lt;=1908,"2022","2023"),LEFT(Hist_odds_1[[#This Row],[Date]],2),RIGHT(Hist_odds_1[[#This Row],[Date]],2))</f>
        <v>44884</v>
      </c>
      <c r="Q521">
        <f>IF(Hist_odds_1[[#This Row],[Away ML]]&lt;Hist_odds_1[[#This Row],[Home ML]],-Hist_odds_1[[#This Row],[Total_Close]],Hist_odds_1[[#This Row],[Spread_Close]])</f>
        <v>6.5</v>
      </c>
    </row>
    <row r="522" spans="1:17">
      <c r="A522">
        <v>521</v>
      </c>
      <c r="B522">
        <v>1119</v>
      </c>
      <c r="C522">
        <v>627</v>
      </c>
      <c r="D522" t="s">
        <v>5552</v>
      </c>
      <c r="E522" t="s">
        <v>620</v>
      </c>
      <c r="F522">
        <v>88</v>
      </c>
      <c r="G522">
        <v>144.5</v>
      </c>
      <c r="H522">
        <v>148.5</v>
      </c>
      <c r="I522">
        <v>170</v>
      </c>
      <c r="J522">
        <v>628</v>
      </c>
      <c r="K522" t="s">
        <v>367</v>
      </c>
      <c r="L522">
        <v>96</v>
      </c>
      <c r="M522">
        <v>4.5110000000000001</v>
      </c>
      <c r="N522">
        <v>4.5</v>
      </c>
      <c r="O522">
        <v>-190</v>
      </c>
      <c r="P522" s="17">
        <f>DATE(IF(Hist_odds_1[[#This Row],[Index]]&lt;=1908,"2022","2023"),LEFT(Hist_odds_1[[#This Row],[Date]],2),RIGHT(Hist_odds_1[[#This Row],[Date]],2))</f>
        <v>44884</v>
      </c>
      <c r="Q522">
        <f>IF(Hist_odds_1[[#This Row],[Away ML]]&lt;Hist_odds_1[[#This Row],[Home ML]],-Hist_odds_1[[#This Row],[Total_Close]],Hist_odds_1[[#This Row],[Spread_Close]])</f>
        <v>4.5</v>
      </c>
    </row>
    <row r="523" spans="1:17">
      <c r="A523">
        <v>522</v>
      </c>
      <c r="B523">
        <v>1119</v>
      </c>
      <c r="C523">
        <v>629</v>
      </c>
      <c r="D523" t="s">
        <v>5552</v>
      </c>
      <c r="E523" t="s">
        <v>576</v>
      </c>
      <c r="F523">
        <v>55</v>
      </c>
      <c r="G523">
        <v>151.5</v>
      </c>
      <c r="H523">
        <v>151.5</v>
      </c>
      <c r="I523">
        <v>475</v>
      </c>
      <c r="J523">
        <v>630</v>
      </c>
      <c r="K523" t="s">
        <v>585</v>
      </c>
      <c r="L523">
        <v>76</v>
      </c>
      <c r="M523">
        <v>12</v>
      </c>
      <c r="N523">
        <v>10.5</v>
      </c>
      <c r="O523">
        <v>-650</v>
      </c>
      <c r="P523" s="17">
        <f>DATE(IF(Hist_odds_1[[#This Row],[Index]]&lt;=1908,"2022","2023"),LEFT(Hist_odds_1[[#This Row],[Date]],2),RIGHT(Hist_odds_1[[#This Row],[Date]],2))</f>
        <v>44884</v>
      </c>
      <c r="Q523">
        <f>IF(Hist_odds_1[[#This Row],[Away ML]]&lt;Hist_odds_1[[#This Row],[Home ML]],-Hist_odds_1[[#This Row],[Total_Close]],Hist_odds_1[[#This Row],[Spread_Close]])</f>
        <v>10.5</v>
      </c>
    </row>
    <row r="524" spans="1:17">
      <c r="A524">
        <v>523</v>
      </c>
      <c r="B524">
        <v>1119</v>
      </c>
      <c r="C524">
        <v>633</v>
      </c>
      <c r="D524" t="s">
        <v>5552</v>
      </c>
      <c r="E524" t="s">
        <v>532</v>
      </c>
      <c r="F524">
        <v>42</v>
      </c>
      <c r="G524">
        <v>143.5</v>
      </c>
      <c r="H524">
        <v>140.5</v>
      </c>
      <c r="I524">
        <v>1400</v>
      </c>
      <c r="J524">
        <v>634</v>
      </c>
      <c r="K524" t="s">
        <v>219</v>
      </c>
      <c r="L524">
        <v>89</v>
      </c>
      <c r="M524">
        <v>16</v>
      </c>
      <c r="N524">
        <v>17.5</v>
      </c>
      <c r="O524">
        <v>-4000</v>
      </c>
      <c r="P524" s="17">
        <f>DATE(IF(Hist_odds_1[[#This Row],[Index]]&lt;=1908,"2022","2023"),LEFT(Hist_odds_1[[#This Row],[Date]],2),RIGHT(Hist_odds_1[[#This Row],[Date]],2))</f>
        <v>44884</v>
      </c>
      <c r="Q524">
        <f>IF(Hist_odds_1[[#This Row],[Away ML]]&lt;Hist_odds_1[[#This Row],[Home ML]],-Hist_odds_1[[#This Row],[Total_Close]],Hist_odds_1[[#This Row],[Spread_Close]])</f>
        <v>17.5</v>
      </c>
    </row>
    <row r="525" spans="1:17">
      <c r="A525">
        <v>524</v>
      </c>
      <c r="B525">
        <v>1119</v>
      </c>
      <c r="C525">
        <v>635</v>
      </c>
      <c r="D525" t="s">
        <v>5552</v>
      </c>
      <c r="E525" t="s">
        <v>411</v>
      </c>
      <c r="F525">
        <v>62</v>
      </c>
      <c r="G525">
        <v>6.5</v>
      </c>
      <c r="H525">
        <v>6.5</v>
      </c>
      <c r="I525">
        <v>-280</v>
      </c>
      <c r="J525">
        <v>636</v>
      </c>
      <c r="K525" t="s">
        <v>249</v>
      </c>
      <c r="L525">
        <v>55</v>
      </c>
      <c r="M525">
        <v>143.5</v>
      </c>
      <c r="N525">
        <v>141</v>
      </c>
      <c r="O525">
        <v>240</v>
      </c>
      <c r="P525" s="17">
        <f>DATE(IF(Hist_odds_1[[#This Row],[Index]]&lt;=1908,"2022","2023"),LEFT(Hist_odds_1[[#This Row],[Date]],2),RIGHT(Hist_odds_1[[#This Row],[Date]],2))</f>
        <v>44884</v>
      </c>
      <c r="Q525">
        <f>IF(Hist_odds_1[[#This Row],[Away ML]]&lt;Hist_odds_1[[#This Row],[Home ML]],-Hist_odds_1[[#This Row],[Total_Close]],Hist_odds_1[[#This Row],[Spread_Close]])</f>
        <v>-6.5</v>
      </c>
    </row>
    <row r="526" spans="1:17">
      <c r="A526">
        <v>525</v>
      </c>
      <c r="B526">
        <v>1119</v>
      </c>
      <c r="C526">
        <v>637</v>
      </c>
      <c r="D526" t="s">
        <v>5552</v>
      </c>
      <c r="E526" t="s">
        <v>636</v>
      </c>
      <c r="G526">
        <v>149.5</v>
      </c>
      <c r="H526">
        <v>153</v>
      </c>
      <c r="I526">
        <v>220</v>
      </c>
      <c r="J526">
        <v>638</v>
      </c>
      <c r="K526" t="s">
        <v>476</v>
      </c>
      <c r="M526">
        <v>6</v>
      </c>
      <c r="N526">
        <v>6.5</v>
      </c>
      <c r="O526">
        <v>-260</v>
      </c>
      <c r="P526" s="17">
        <f>DATE(IF(Hist_odds_1[[#This Row],[Index]]&lt;=1908,"2022","2023"),LEFT(Hist_odds_1[[#This Row],[Date]],2),RIGHT(Hist_odds_1[[#This Row],[Date]],2))</f>
        <v>44884</v>
      </c>
      <c r="Q526">
        <f>IF(Hist_odds_1[[#This Row],[Away ML]]&lt;Hist_odds_1[[#This Row],[Home ML]],-Hist_odds_1[[#This Row],[Total_Close]],Hist_odds_1[[#This Row],[Spread_Close]])</f>
        <v>6.5</v>
      </c>
    </row>
    <row r="527" spans="1:17">
      <c r="A527">
        <v>526</v>
      </c>
      <c r="B527">
        <v>1119</v>
      </c>
      <c r="C527">
        <v>639</v>
      </c>
      <c r="D527" t="s">
        <v>5552</v>
      </c>
      <c r="E527" t="s">
        <v>533</v>
      </c>
      <c r="F527">
        <v>93</v>
      </c>
      <c r="G527">
        <v>148</v>
      </c>
      <c r="H527">
        <v>149</v>
      </c>
      <c r="I527">
        <v>275</v>
      </c>
      <c r="J527">
        <v>640</v>
      </c>
      <c r="K527" t="s">
        <v>597</v>
      </c>
      <c r="L527">
        <v>82</v>
      </c>
      <c r="M527">
        <v>7</v>
      </c>
      <c r="N527">
        <v>7.5</v>
      </c>
      <c r="O527">
        <v>-335</v>
      </c>
      <c r="P527" s="17">
        <f>DATE(IF(Hist_odds_1[[#This Row],[Index]]&lt;=1908,"2022","2023"),LEFT(Hist_odds_1[[#This Row],[Date]],2),RIGHT(Hist_odds_1[[#This Row],[Date]],2))</f>
        <v>44884</v>
      </c>
      <c r="Q527">
        <f>IF(Hist_odds_1[[#This Row],[Away ML]]&lt;Hist_odds_1[[#This Row],[Home ML]],-Hist_odds_1[[#This Row],[Total_Close]],Hist_odds_1[[#This Row],[Spread_Close]])</f>
        <v>7.5</v>
      </c>
    </row>
    <row r="528" spans="1:17">
      <c r="A528">
        <v>527</v>
      </c>
      <c r="B528">
        <v>1119</v>
      </c>
      <c r="C528">
        <v>641</v>
      </c>
      <c r="D528" t="s">
        <v>5552</v>
      </c>
      <c r="E528" t="s">
        <v>574</v>
      </c>
      <c r="F528">
        <v>55</v>
      </c>
      <c r="G528">
        <v>143.5</v>
      </c>
      <c r="H528">
        <v>144</v>
      </c>
      <c r="I528">
        <v>125</v>
      </c>
      <c r="J528">
        <v>642</v>
      </c>
      <c r="K528" t="s">
        <v>141</v>
      </c>
      <c r="L528">
        <v>64</v>
      </c>
      <c r="M528" t="s">
        <v>465</v>
      </c>
      <c r="N528">
        <v>3</v>
      </c>
      <c r="O528">
        <v>-145</v>
      </c>
      <c r="P528" s="17">
        <f>DATE(IF(Hist_odds_1[[#This Row],[Index]]&lt;=1908,"2022","2023"),LEFT(Hist_odds_1[[#This Row],[Date]],2),RIGHT(Hist_odds_1[[#This Row],[Date]],2))</f>
        <v>44884</v>
      </c>
      <c r="Q528">
        <f>IF(Hist_odds_1[[#This Row],[Away ML]]&lt;Hist_odds_1[[#This Row],[Home ML]],-Hist_odds_1[[#This Row],[Total_Close]],Hist_odds_1[[#This Row],[Spread_Close]])</f>
        <v>3</v>
      </c>
    </row>
    <row r="529" spans="1:17">
      <c r="A529">
        <v>528</v>
      </c>
      <c r="B529">
        <v>1119</v>
      </c>
      <c r="C529">
        <v>643</v>
      </c>
      <c r="D529" t="s">
        <v>5552</v>
      </c>
      <c r="E529" t="s">
        <v>559</v>
      </c>
      <c r="F529">
        <v>80</v>
      </c>
      <c r="G529">
        <v>150</v>
      </c>
      <c r="H529">
        <v>149.5</v>
      </c>
      <c r="I529">
        <v>150</v>
      </c>
      <c r="J529">
        <v>644</v>
      </c>
      <c r="K529" t="s">
        <v>526</v>
      </c>
      <c r="L529">
        <v>68</v>
      </c>
      <c r="M529">
        <v>5.5</v>
      </c>
      <c r="N529">
        <v>3.5</v>
      </c>
      <c r="O529">
        <v>-170</v>
      </c>
      <c r="P529" s="17">
        <f>DATE(IF(Hist_odds_1[[#This Row],[Index]]&lt;=1908,"2022","2023"),LEFT(Hist_odds_1[[#This Row],[Date]],2),RIGHT(Hist_odds_1[[#This Row],[Date]],2))</f>
        <v>44884</v>
      </c>
      <c r="Q529">
        <f>IF(Hist_odds_1[[#This Row],[Away ML]]&lt;Hist_odds_1[[#This Row],[Home ML]],-Hist_odds_1[[#This Row],[Total_Close]],Hist_odds_1[[#This Row],[Spread_Close]])</f>
        <v>3.5</v>
      </c>
    </row>
    <row r="530" spans="1:17">
      <c r="A530">
        <v>529</v>
      </c>
      <c r="B530">
        <v>1119</v>
      </c>
      <c r="C530">
        <v>645</v>
      </c>
      <c r="D530" t="s">
        <v>5552</v>
      </c>
      <c r="E530" t="s">
        <v>359</v>
      </c>
      <c r="F530">
        <v>48</v>
      </c>
      <c r="G530">
        <v>139</v>
      </c>
      <c r="H530">
        <v>139</v>
      </c>
      <c r="I530">
        <v>750</v>
      </c>
      <c r="J530">
        <v>646</v>
      </c>
      <c r="K530" t="s">
        <v>483</v>
      </c>
      <c r="L530">
        <v>76</v>
      </c>
      <c r="M530">
        <v>13</v>
      </c>
      <c r="N530">
        <v>14</v>
      </c>
      <c r="O530">
        <v>-1200</v>
      </c>
      <c r="P530" s="17">
        <f>DATE(IF(Hist_odds_1[[#This Row],[Index]]&lt;=1908,"2022","2023"),LEFT(Hist_odds_1[[#This Row],[Date]],2),RIGHT(Hist_odds_1[[#This Row],[Date]],2))</f>
        <v>44884</v>
      </c>
      <c r="Q530">
        <f>IF(Hist_odds_1[[#This Row],[Away ML]]&lt;Hist_odds_1[[#This Row],[Home ML]],-Hist_odds_1[[#This Row],[Total_Close]],Hist_odds_1[[#This Row],[Spread_Close]])</f>
        <v>14</v>
      </c>
    </row>
    <row r="531" spans="1:17">
      <c r="A531">
        <v>530</v>
      </c>
      <c r="B531">
        <v>1119</v>
      </c>
      <c r="C531">
        <v>647</v>
      </c>
      <c r="D531" t="s">
        <v>5552</v>
      </c>
      <c r="E531" t="s">
        <v>333</v>
      </c>
      <c r="F531">
        <v>67</v>
      </c>
      <c r="G531">
        <v>148.5</v>
      </c>
      <c r="H531">
        <v>148.5</v>
      </c>
      <c r="I531">
        <v>220</v>
      </c>
      <c r="J531">
        <v>648</v>
      </c>
      <c r="K531" t="s">
        <v>598</v>
      </c>
      <c r="L531">
        <v>93</v>
      </c>
      <c r="M531">
        <v>1</v>
      </c>
      <c r="N531">
        <v>6.5</v>
      </c>
      <c r="O531">
        <v>-260</v>
      </c>
      <c r="P531" s="17">
        <f>DATE(IF(Hist_odds_1[[#This Row],[Index]]&lt;=1908,"2022","2023"),LEFT(Hist_odds_1[[#This Row],[Date]],2),RIGHT(Hist_odds_1[[#This Row],[Date]],2))</f>
        <v>44884</v>
      </c>
      <c r="Q531">
        <f>IF(Hist_odds_1[[#This Row],[Away ML]]&lt;Hist_odds_1[[#This Row],[Home ML]],-Hist_odds_1[[#This Row],[Total_Close]],Hist_odds_1[[#This Row],[Spread_Close]])</f>
        <v>6.5</v>
      </c>
    </row>
    <row r="532" spans="1:17">
      <c r="A532">
        <v>531</v>
      </c>
      <c r="B532">
        <v>1119</v>
      </c>
      <c r="C532">
        <v>649</v>
      </c>
      <c r="D532" t="s">
        <v>5552</v>
      </c>
      <c r="E532" t="s">
        <v>110</v>
      </c>
      <c r="F532">
        <v>73</v>
      </c>
      <c r="G532">
        <v>135</v>
      </c>
      <c r="H532">
        <v>133</v>
      </c>
      <c r="I532">
        <v>115</v>
      </c>
      <c r="J532">
        <v>650</v>
      </c>
      <c r="K532" t="s">
        <v>204</v>
      </c>
      <c r="L532">
        <v>62</v>
      </c>
      <c r="M532">
        <v>1</v>
      </c>
      <c r="N532">
        <v>2</v>
      </c>
      <c r="O532">
        <v>-135</v>
      </c>
      <c r="P532" s="17">
        <f>DATE(IF(Hist_odds_1[[#This Row],[Index]]&lt;=1908,"2022","2023"),LEFT(Hist_odds_1[[#This Row],[Date]],2),RIGHT(Hist_odds_1[[#This Row],[Date]],2))</f>
        <v>44884</v>
      </c>
      <c r="Q532">
        <f>IF(Hist_odds_1[[#This Row],[Away ML]]&lt;Hist_odds_1[[#This Row],[Home ML]],-Hist_odds_1[[#This Row],[Total_Close]],Hist_odds_1[[#This Row],[Spread_Close]])</f>
        <v>2</v>
      </c>
    </row>
    <row r="533" spans="1:17">
      <c r="A533">
        <v>532</v>
      </c>
      <c r="B533">
        <v>1119</v>
      </c>
      <c r="C533">
        <v>651</v>
      </c>
      <c r="D533" t="s">
        <v>5552</v>
      </c>
      <c r="E533" t="s">
        <v>619</v>
      </c>
      <c r="F533">
        <v>79</v>
      </c>
      <c r="G533">
        <v>145</v>
      </c>
      <c r="H533">
        <v>147.5</v>
      </c>
      <c r="I533">
        <v>290</v>
      </c>
      <c r="J533">
        <v>652</v>
      </c>
      <c r="K533" t="s">
        <v>487</v>
      </c>
      <c r="L533">
        <v>66</v>
      </c>
      <c r="M533">
        <v>7.5</v>
      </c>
      <c r="N533">
        <v>7.5</v>
      </c>
      <c r="O533">
        <v>-350</v>
      </c>
      <c r="P533" s="17">
        <f>DATE(IF(Hist_odds_1[[#This Row],[Index]]&lt;=1908,"2022","2023"),LEFT(Hist_odds_1[[#This Row],[Date]],2),RIGHT(Hist_odds_1[[#This Row],[Date]],2))</f>
        <v>44884</v>
      </c>
      <c r="Q533">
        <f>IF(Hist_odds_1[[#This Row],[Away ML]]&lt;Hist_odds_1[[#This Row],[Home ML]],-Hist_odds_1[[#This Row],[Total_Close]],Hist_odds_1[[#This Row],[Spread_Close]])</f>
        <v>7.5</v>
      </c>
    </row>
    <row r="534" spans="1:17">
      <c r="A534">
        <v>533</v>
      </c>
      <c r="B534">
        <v>1119</v>
      </c>
      <c r="C534">
        <v>306641</v>
      </c>
      <c r="D534" t="s">
        <v>5552</v>
      </c>
      <c r="E534" t="s">
        <v>330</v>
      </c>
      <c r="F534">
        <v>68</v>
      </c>
      <c r="G534">
        <v>145.5</v>
      </c>
      <c r="H534">
        <v>146</v>
      </c>
      <c r="I534">
        <v>150</v>
      </c>
      <c r="J534">
        <v>306642</v>
      </c>
      <c r="K534" t="s">
        <v>76</v>
      </c>
      <c r="L534">
        <v>77</v>
      </c>
      <c r="M534">
        <v>3</v>
      </c>
      <c r="N534">
        <v>3.5</v>
      </c>
      <c r="O534">
        <v>-170</v>
      </c>
      <c r="P534" s="17">
        <f>DATE(IF(Hist_odds_1[[#This Row],[Index]]&lt;=1908,"2022","2023"),LEFT(Hist_odds_1[[#This Row],[Date]],2),RIGHT(Hist_odds_1[[#This Row],[Date]],2))</f>
        <v>44884</v>
      </c>
      <c r="Q534">
        <f>IF(Hist_odds_1[[#This Row],[Away ML]]&lt;Hist_odds_1[[#This Row],[Home ML]],-Hist_odds_1[[#This Row],[Total_Close]],Hist_odds_1[[#This Row],[Spread_Close]])</f>
        <v>3.5</v>
      </c>
    </row>
    <row r="535" spans="1:17">
      <c r="A535">
        <v>534</v>
      </c>
      <c r="B535">
        <v>1119</v>
      </c>
      <c r="C535">
        <v>306643</v>
      </c>
      <c r="D535" t="s">
        <v>5552</v>
      </c>
      <c r="E535" t="s">
        <v>562</v>
      </c>
      <c r="F535">
        <v>75</v>
      </c>
      <c r="G535">
        <v>148</v>
      </c>
      <c r="H535">
        <v>148.5</v>
      </c>
      <c r="I535">
        <v>170</v>
      </c>
      <c r="J535">
        <v>306644</v>
      </c>
      <c r="K535" t="s">
        <v>239</v>
      </c>
      <c r="L535">
        <v>60</v>
      </c>
      <c r="M535">
        <v>5</v>
      </c>
      <c r="N535">
        <v>4.5</v>
      </c>
      <c r="O535">
        <v>-190</v>
      </c>
      <c r="P535" s="17">
        <f>DATE(IF(Hist_odds_1[[#This Row],[Index]]&lt;=1908,"2022","2023"),LEFT(Hist_odds_1[[#This Row],[Date]],2),RIGHT(Hist_odds_1[[#This Row],[Date]],2))</f>
        <v>44884</v>
      </c>
      <c r="Q535">
        <f>IF(Hist_odds_1[[#This Row],[Away ML]]&lt;Hist_odds_1[[#This Row],[Home ML]],-Hist_odds_1[[#This Row],[Total_Close]],Hist_odds_1[[#This Row],[Spread_Close]])</f>
        <v>4.5</v>
      </c>
    </row>
    <row r="536" spans="1:17">
      <c r="A536">
        <v>535</v>
      </c>
      <c r="B536">
        <v>1119</v>
      </c>
      <c r="C536">
        <v>306645</v>
      </c>
      <c r="D536" t="s">
        <v>5552</v>
      </c>
      <c r="E536" t="s">
        <v>499</v>
      </c>
      <c r="F536">
        <v>58</v>
      </c>
      <c r="G536">
        <v>7.5</v>
      </c>
      <c r="H536">
        <v>4</v>
      </c>
      <c r="I536">
        <v>-180</v>
      </c>
      <c r="J536">
        <v>306646</v>
      </c>
      <c r="K536" t="s">
        <v>599</v>
      </c>
      <c r="L536">
        <v>61</v>
      </c>
      <c r="M536">
        <v>133.5</v>
      </c>
      <c r="N536">
        <v>132</v>
      </c>
      <c r="O536">
        <v>160</v>
      </c>
      <c r="P536" s="17">
        <f>DATE(IF(Hist_odds_1[[#This Row],[Index]]&lt;=1908,"2022","2023"),LEFT(Hist_odds_1[[#This Row],[Date]],2),RIGHT(Hist_odds_1[[#This Row],[Date]],2))</f>
        <v>44884</v>
      </c>
      <c r="Q536">
        <f>IF(Hist_odds_1[[#This Row],[Away ML]]&lt;Hist_odds_1[[#This Row],[Home ML]],-Hist_odds_1[[#This Row],[Total_Close]],Hist_odds_1[[#This Row],[Spread_Close]])</f>
        <v>-4</v>
      </c>
    </row>
    <row r="537" spans="1:17">
      <c r="A537">
        <v>536</v>
      </c>
      <c r="B537">
        <v>1119</v>
      </c>
      <c r="C537">
        <v>306647</v>
      </c>
      <c r="D537" t="s">
        <v>5552</v>
      </c>
      <c r="E537" t="s">
        <v>98</v>
      </c>
      <c r="F537">
        <v>78</v>
      </c>
      <c r="G537">
        <v>150</v>
      </c>
      <c r="H537">
        <v>149</v>
      </c>
      <c r="I537">
        <v>265</v>
      </c>
      <c r="J537">
        <v>306648</v>
      </c>
      <c r="K537" t="s">
        <v>591</v>
      </c>
      <c r="L537">
        <v>60</v>
      </c>
      <c r="M537">
        <v>7</v>
      </c>
      <c r="N537">
        <v>7</v>
      </c>
      <c r="O537">
        <v>-320</v>
      </c>
      <c r="P537" s="17">
        <f>DATE(IF(Hist_odds_1[[#This Row],[Index]]&lt;=1908,"2022","2023"),LEFT(Hist_odds_1[[#This Row],[Date]],2),RIGHT(Hist_odds_1[[#This Row],[Date]],2))</f>
        <v>44884</v>
      </c>
      <c r="Q537">
        <f>IF(Hist_odds_1[[#This Row],[Away ML]]&lt;Hist_odds_1[[#This Row],[Home ML]],-Hist_odds_1[[#This Row],[Total_Close]],Hist_odds_1[[#This Row],[Spread_Close]])</f>
        <v>7</v>
      </c>
    </row>
    <row r="538" spans="1:17">
      <c r="A538">
        <v>537</v>
      </c>
      <c r="B538">
        <v>1119</v>
      </c>
      <c r="C538">
        <v>306649</v>
      </c>
      <c r="D538" t="s">
        <v>5552</v>
      </c>
      <c r="E538" t="s">
        <v>5553</v>
      </c>
      <c r="F538">
        <v>53</v>
      </c>
      <c r="G538">
        <v>141.5</v>
      </c>
      <c r="H538">
        <v>136.5</v>
      </c>
      <c r="I538">
        <v>275</v>
      </c>
      <c r="J538">
        <v>306650</v>
      </c>
      <c r="K538" t="s">
        <v>547</v>
      </c>
      <c r="L538">
        <v>57</v>
      </c>
      <c r="M538">
        <v>9.5</v>
      </c>
      <c r="N538">
        <v>9.5</v>
      </c>
      <c r="O538">
        <v>-335</v>
      </c>
      <c r="P538" s="17">
        <f>DATE(IF(Hist_odds_1[[#This Row],[Index]]&lt;=1908,"2022","2023"),LEFT(Hist_odds_1[[#This Row],[Date]],2),RIGHT(Hist_odds_1[[#This Row],[Date]],2))</f>
        <v>44884</v>
      </c>
      <c r="Q538">
        <f>IF(Hist_odds_1[[#This Row],[Away ML]]&lt;Hist_odds_1[[#This Row],[Home ML]],-Hist_odds_1[[#This Row],[Total_Close]],Hist_odds_1[[#This Row],[Spread_Close]])</f>
        <v>9.5</v>
      </c>
    </row>
    <row r="539" spans="1:17">
      <c r="A539">
        <v>538</v>
      </c>
      <c r="B539">
        <v>1119</v>
      </c>
      <c r="C539">
        <v>306651</v>
      </c>
      <c r="D539" t="s">
        <v>5552</v>
      </c>
      <c r="E539" t="s">
        <v>309</v>
      </c>
      <c r="F539">
        <v>67</v>
      </c>
      <c r="G539">
        <v>147.5</v>
      </c>
      <c r="H539">
        <v>1.5</v>
      </c>
      <c r="I539">
        <v>-125</v>
      </c>
      <c r="J539">
        <v>306652</v>
      </c>
      <c r="K539" t="s">
        <v>493</v>
      </c>
      <c r="L539">
        <v>76</v>
      </c>
      <c r="M539">
        <v>1</v>
      </c>
      <c r="N539">
        <v>152</v>
      </c>
      <c r="O539">
        <v>105</v>
      </c>
      <c r="P539" s="17">
        <f>DATE(IF(Hist_odds_1[[#This Row],[Index]]&lt;=1908,"2022","2023"),LEFT(Hist_odds_1[[#This Row],[Date]],2),RIGHT(Hist_odds_1[[#This Row],[Date]],2))</f>
        <v>44884</v>
      </c>
      <c r="Q539">
        <f>IF(Hist_odds_1[[#This Row],[Away ML]]&lt;Hist_odds_1[[#This Row],[Home ML]],-Hist_odds_1[[#This Row],[Total_Close]],Hist_odds_1[[#This Row],[Spread_Close]])</f>
        <v>-1.5</v>
      </c>
    </row>
    <row r="540" spans="1:17">
      <c r="A540">
        <v>539</v>
      </c>
      <c r="B540">
        <v>1119</v>
      </c>
      <c r="C540">
        <v>306655</v>
      </c>
      <c r="D540" t="s">
        <v>5552</v>
      </c>
      <c r="E540" t="s">
        <v>425</v>
      </c>
      <c r="F540">
        <v>58</v>
      </c>
      <c r="G540">
        <v>130.5</v>
      </c>
      <c r="H540">
        <v>127</v>
      </c>
      <c r="I540">
        <v>150</v>
      </c>
      <c r="J540">
        <v>306656</v>
      </c>
      <c r="K540" t="s">
        <v>229</v>
      </c>
      <c r="L540">
        <v>53</v>
      </c>
      <c r="M540" t="s">
        <v>465</v>
      </c>
      <c r="N540">
        <v>3.5</v>
      </c>
      <c r="O540">
        <v>-170</v>
      </c>
      <c r="P540" s="17">
        <f>DATE(IF(Hist_odds_1[[#This Row],[Index]]&lt;=1908,"2022","2023"),LEFT(Hist_odds_1[[#This Row],[Date]],2),RIGHT(Hist_odds_1[[#This Row],[Date]],2))</f>
        <v>44884</v>
      </c>
      <c r="Q540">
        <f>IF(Hist_odds_1[[#This Row],[Away ML]]&lt;Hist_odds_1[[#This Row],[Home ML]],-Hist_odds_1[[#This Row],[Total_Close]],Hist_odds_1[[#This Row],[Spread_Close]])</f>
        <v>3.5</v>
      </c>
    </row>
    <row r="541" spans="1:17">
      <c r="A541">
        <v>540</v>
      </c>
      <c r="B541">
        <v>1119</v>
      </c>
      <c r="C541">
        <v>306659</v>
      </c>
      <c r="D541" t="s">
        <v>5552</v>
      </c>
      <c r="E541" t="s">
        <v>564</v>
      </c>
      <c r="F541">
        <v>83</v>
      </c>
      <c r="G541">
        <v>146</v>
      </c>
      <c r="H541">
        <v>150</v>
      </c>
      <c r="I541">
        <v>500</v>
      </c>
      <c r="J541">
        <v>306660</v>
      </c>
      <c r="K541" t="s">
        <v>347</v>
      </c>
      <c r="L541">
        <v>99</v>
      </c>
      <c r="M541">
        <v>12.5</v>
      </c>
      <c r="N541">
        <v>11.5</v>
      </c>
      <c r="O541">
        <v>-700</v>
      </c>
      <c r="P541" s="17">
        <f>DATE(IF(Hist_odds_1[[#This Row],[Index]]&lt;=1908,"2022","2023"),LEFT(Hist_odds_1[[#This Row],[Date]],2),RIGHT(Hist_odds_1[[#This Row],[Date]],2))</f>
        <v>44884</v>
      </c>
      <c r="Q541">
        <f>IF(Hist_odds_1[[#This Row],[Away ML]]&lt;Hist_odds_1[[#This Row],[Home ML]],-Hist_odds_1[[#This Row],[Total_Close]],Hist_odds_1[[#This Row],[Spread_Close]])</f>
        <v>11.5</v>
      </c>
    </row>
    <row r="542" spans="1:17">
      <c r="A542">
        <v>541</v>
      </c>
      <c r="B542">
        <v>1119</v>
      </c>
      <c r="C542">
        <v>306661</v>
      </c>
      <c r="D542" t="s">
        <v>5552</v>
      </c>
      <c r="E542" t="s">
        <v>656</v>
      </c>
      <c r="F542">
        <v>66</v>
      </c>
      <c r="G542">
        <v>150</v>
      </c>
      <c r="H542">
        <v>154</v>
      </c>
      <c r="I542">
        <v>1100</v>
      </c>
      <c r="J542">
        <v>306662</v>
      </c>
      <c r="K542" t="s">
        <v>600</v>
      </c>
      <c r="L542">
        <v>72</v>
      </c>
      <c r="M542">
        <v>11</v>
      </c>
      <c r="N542">
        <v>16.5</v>
      </c>
      <c r="O542">
        <v>-2500</v>
      </c>
      <c r="P542" s="17">
        <f>DATE(IF(Hist_odds_1[[#This Row],[Index]]&lt;=1908,"2022","2023"),LEFT(Hist_odds_1[[#This Row],[Date]],2),RIGHT(Hist_odds_1[[#This Row],[Date]],2))</f>
        <v>44884</v>
      </c>
      <c r="Q542">
        <f>IF(Hist_odds_1[[#This Row],[Away ML]]&lt;Hist_odds_1[[#This Row],[Home ML]],-Hist_odds_1[[#This Row],[Total_Close]],Hist_odds_1[[#This Row],[Spread_Close]])</f>
        <v>16.5</v>
      </c>
    </row>
    <row r="543" spans="1:17">
      <c r="A543">
        <v>542</v>
      </c>
      <c r="B543">
        <v>1119</v>
      </c>
      <c r="C543">
        <v>306667</v>
      </c>
      <c r="D543" t="s">
        <v>5552</v>
      </c>
      <c r="E543" t="s">
        <v>231</v>
      </c>
      <c r="F543">
        <v>91</v>
      </c>
      <c r="G543">
        <v>156.5</v>
      </c>
      <c r="H543">
        <v>4.5</v>
      </c>
      <c r="I543">
        <v>-190</v>
      </c>
      <c r="J543">
        <v>306668</v>
      </c>
      <c r="K543" t="s">
        <v>500</v>
      </c>
      <c r="L543">
        <v>85</v>
      </c>
      <c r="M543">
        <v>1</v>
      </c>
      <c r="N543">
        <v>170</v>
      </c>
      <c r="O543">
        <v>170</v>
      </c>
      <c r="P543" s="17">
        <f>DATE(IF(Hist_odds_1[[#This Row],[Index]]&lt;=1908,"2022","2023"),LEFT(Hist_odds_1[[#This Row],[Date]],2),RIGHT(Hist_odds_1[[#This Row],[Date]],2))</f>
        <v>44884</v>
      </c>
      <c r="Q543">
        <f>IF(Hist_odds_1[[#This Row],[Away ML]]&lt;Hist_odds_1[[#This Row],[Home ML]],-Hist_odds_1[[#This Row],[Total_Close]],Hist_odds_1[[#This Row],[Spread_Close]])</f>
        <v>-4.5</v>
      </c>
    </row>
    <row r="544" spans="1:17">
      <c r="A544">
        <v>543</v>
      </c>
      <c r="B544">
        <v>1119</v>
      </c>
      <c r="C544">
        <v>306669</v>
      </c>
      <c r="D544" t="s">
        <v>5552</v>
      </c>
      <c r="E544" t="s">
        <v>542</v>
      </c>
      <c r="F544">
        <v>67</v>
      </c>
      <c r="G544">
        <v>158.5</v>
      </c>
      <c r="H544">
        <v>167.5</v>
      </c>
      <c r="I544">
        <v>550</v>
      </c>
      <c r="J544">
        <v>306670</v>
      </c>
      <c r="K544" t="s">
        <v>24</v>
      </c>
      <c r="L544">
        <v>86</v>
      </c>
      <c r="M544">
        <v>13.5</v>
      </c>
      <c r="N544">
        <v>11.5</v>
      </c>
      <c r="O544">
        <v>-800</v>
      </c>
      <c r="P544" s="17">
        <f>DATE(IF(Hist_odds_1[[#This Row],[Index]]&lt;=1908,"2022","2023"),LEFT(Hist_odds_1[[#This Row],[Date]],2),RIGHT(Hist_odds_1[[#This Row],[Date]],2))</f>
        <v>44884</v>
      </c>
      <c r="Q544">
        <f>IF(Hist_odds_1[[#This Row],[Away ML]]&lt;Hist_odds_1[[#This Row],[Home ML]],-Hist_odds_1[[#This Row],[Total_Close]],Hist_odds_1[[#This Row],[Spread_Close]])</f>
        <v>11.5</v>
      </c>
    </row>
    <row r="545" spans="1:17">
      <c r="A545">
        <v>544</v>
      </c>
      <c r="B545">
        <v>1119</v>
      </c>
      <c r="C545">
        <v>306673</v>
      </c>
      <c r="D545" t="s">
        <v>5552</v>
      </c>
      <c r="E545" t="s">
        <v>664</v>
      </c>
      <c r="F545">
        <v>71</v>
      </c>
      <c r="G545">
        <v>139.5</v>
      </c>
      <c r="H545">
        <v>134.5</v>
      </c>
      <c r="I545">
        <v>130</v>
      </c>
      <c r="J545">
        <v>306674</v>
      </c>
      <c r="K545" t="s">
        <v>529</v>
      </c>
      <c r="L545">
        <v>67</v>
      </c>
      <c r="M545">
        <v>4.5</v>
      </c>
      <c r="N545">
        <v>3</v>
      </c>
      <c r="O545">
        <v>-150</v>
      </c>
      <c r="P545" s="17">
        <f>DATE(IF(Hist_odds_1[[#This Row],[Index]]&lt;=1908,"2022","2023"),LEFT(Hist_odds_1[[#This Row],[Date]],2),RIGHT(Hist_odds_1[[#This Row],[Date]],2))</f>
        <v>44884</v>
      </c>
      <c r="Q545">
        <f>IF(Hist_odds_1[[#This Row],[Away ML]]&lt;Hist_odds_1[[#This Row],[Home ML]],-Hist_odds_1[[#This Row],[Total_Close]],Hist_odds_1[[#This Row],[Spread_Close]])</f>
        <v>3</v>
      </c>
    </row>
    <row r="546" spans="1:17">
      <c r="A546">
        <v>545</v>
      </c>
      <c r="B546">
        <v>1119</v>
      </c>
      <c r="C546">
        <v>306677</v>
      </c>
      <c r="D546" t="s">
        <v>5552</v>
      </c>
      <c r="E546" t="s">
        <v>638</v>
      </c>
      <c r="F546">
        <v>84</v>
      </c>
      <c r="G546">
        <v>2</v>
      </c>
      <c r="H546">
        <v>4.5</v>
      </c>
      <c r="I546">
        <v>-180</v>
      </c>
      <c r="J546">
        <v>306678</v>
      </c>
      <c r="K546" t="s">
        <v>601</v>
      </c>
      <c r="L546">
        <v>77</v>
      </c>
      <c r="M546">
        <v>141.5</v>
      </c>
      <c r="N546">
        <v>140.5</v>
      </c>
      <c r="O546">
        <v>160</v>
      </c>
      <c r="P546" s="17">
        <f>DATE(IF(Hist_odds_1[[#This Row],[Index]]&lt;=1908,"2022","2023"),LEFT(Hist_odds_1[[#This Row],[Date]],2),RIGHT(Hist_odds_1[[#This Row],[Date]],2))</f>
        <v>44884</v>
      </c>
      <c r="Q546">
        <f>IF(Hist_odds_1[[#This Row],[Away ML]]&lt;Hist_odds_1[[#This Row],[Home ML]],-Hist_odds_1[[#This Row],[Total_Close]],Hist_odds_1[[#This Row],[Spread_Close]])</f>
        <v>-4.5</v>
      </c>
    </row>
    <row r="547" spans="1:17">
      <c r="A547">
        <v>546</v>
      </c>
      <c r="B547">
        <v>1119</v>
      </c>
      <c r="C547">
        <v>306679</v>
      </c>
      <c r="D547" t="s">
        <v>5552</v>
      </c>
      <c r="E547" t="s">
        <v>510</v>
      </c>
      <c r="F547">
        <v>64</v>
      </c>
      <c r="G547">
        <v>138</v>
      </c>
      <c r="H547">
        <v>140.5</v>
      </c>
      <c r="I547">
        <v>1200</v>
      </c>
      <c r="J547">
        <v>306680</v>
      </c>
      <c r="K547" t="s">
        <v>157</v>
      </c>
      <c r="L547">
        <v>68</v>
      </c>
      <c r="M547">
        <v>14.5</v>
      </c>
      <c r="N547">
        <v>17</v>
      </c>
      <c r="O547">
        <v>-3000</v>
      </c>
      <c r="P547" s="17">
        <f>DATE(IF(Hist_odds_1[[#This Row],[Index]]&lt;=1908,"2022","2023"),LEFT(Hist_odds_1[[#This Row],[Date]],2),RIGHT(Hist_odds_1[[#This Row],[Date]],2))</f>
        <v>44884</v>
      </c>
      <c r="Q547">
        <f>IF(Hist_odds_1[[#This Row],[Away ML]]&lt;Hist_odds_1[[#This Row],[Home ML]],-Hist_odds_1[[#This Row],[Total_Close]],Hist_odds_1[[#This Row],[Spread_Close]])</f>
        <v>17</v>
      </c>
    </row>
    <row r="548" spans="1:17">
      <c r="A548">
        <v>547</v>
      </c>
      <c r="B548">
        <v>1119</v>
      </c>
      <c r="C548">
        <v>306681</v>
      </c>
      <c r="D548" t="s">
        <v>5552</v>
      </c>
      <c r="E548" t="s">
        <v>659</v>
      </c>
      <c r="F548">
        <v>73</v>
      </c>
      <c r="G548">
        <v>148.5</v>
      </c>
      <c r="H548">
        <v>156.5</v>
      </c>
      <c r="I548">
        <v>900</v>
      </c>
      <c r="J548">
        <v>306682</v>
      </c>
      <c r="K548" t="s">
        <v>186</v>
      </c>
      <c r="L548">
        <v>87</v>
      </c>
      <c r="M548">
        <v>17.5</v>
      </c>
      <c r="N548">
        <v>14</v>
      </c>
      <c r="O548">
        <v>-1600</v>
      </c>
      <c r="P548" s="17">
        <f>DATE(IF(Hist_odds_1[[#This Row],[Index]]&lt;=1908,"2022","2023"),LEFT(Hist_odds_1[[#This Row],[Date]],2),RIGHT(Hist_odds_1[[#This Row],[Date]],2))</f>
        <v>44884</v>
      </c>
      <c r="Q548">
        <f>IF(Hist_odds_1[[#This Row],[Away ML]]&lt;Hist_odds_1[[#This Row],[Home ML]],-Hist_odds_1[[#This Row],[Total_Close]],Hist_odds_1[[#This Row],[Spread_Close]])</f>
        <v>14</v>
      </c>
    </row>
    <row r="549" spans="1:17">
      <c r="A549">
        <v>548</v>
      </c>
      <c r="B549">
        <v>1120</v>
      </c>
      <c r="C549">
        <v>667</v>
      </c>
      <c r="D549" t="s">
        <v>5552</v>
      </c>
      <c r="E549" t="s">
        <v>521</v>
      </c>
      <c r="F549">
        <v>64</v>
      </c>
      <c r="G549">
        <v>157</v>
      </c>
      <c r="H549">
        <v>165.5</v>
      </c>
      <c r="I549">
        <v>550</v>
      </c>
      <c r="J549">
        <v>668</v>
      </c>
      <c r="K549" t="s">
        <v>479</v>
      </c>
      <c r="L549">
        <v>80</v>
      </c>
      <c r="M549">
        <v>12</v>
      </c>
      <c r="N549">
        <v>12.5</v>
      </c>
      <c r="O549">
        <v>-800</v>
      </c>
      <c r="P549" s="17">
        <f>DATE(IF(Hist_odds_1[[#This Row],[Index]]&lt;=1908,"2022","2023"),LEFT(Hist_odds_1[[#This Row],[Date]],2),RIGHT(Hist_odds_1[[#This Row],[Date]],2))</f>
        <v>44885</v>
      </c>
      <c r="Q549">
        <f>IF(Hist_odds_1[[#This Row],[Away ML]]&lt;Hist_odds_1[[#This Row],[Home ML]],-Hist_odds_1[[#This Row],[Total_Close]],Hist_odds_1[[#This Row],[Spread_Close]])</f>
        <v>12.5</v>
      </c>
    </row>
    <row r="550" spans="1:17">
      <c r="A550">
        <v>549</v>
      </c>
      <c r="B550">
        <v>1120</v>
      </c>
      <c r="C550">
        <v>673</v>
      </c>
      <c r="D550" t="s">
        <v>5552</v>
      </c>
      <c r="E550" t="s">
        <v>652</v>
      </c>
      <c r="F550">
        <v>81</v>
      </c>
      <c r="G550">
        <v>7.5</v>
      </c>
      <c r="H550">
        <v>10</v>
      </c>
      <c r="I550">
        <v>-450</v>
      </c>
      <c r="J550">
        <v>674</v>
      </c>
      <c r="K550" t="s">
        <v>572</v>
      </c>
      <c r="L550">
        <v>71</v>
      </c>
      <c r="M550">
        <v>138.5</v>
      </c>
      <c r="N550">
        <v>135.5</v>
      </c>
      <c r="O550">
        <v>375</v>
      </c>
      <c r="P550" s="17">
        <f>DATE(IF(Hist_odds_1[[#This Row],[Index]]&lt;=1908,"2022","2023"),LEFT(Hist_odds_1[[#This Row],[Date]],2),RIGHT(Hist_odds_1[[#This Row],[Date]],2))</f>
        <v>44885</v>
      </c>
      <c r="Q550">
        <f>IF(Hist_odds_1[[#This Row],[Away ML]]&lt;Hist_odds_1[[#This Row],[Home ML]],-Hist_odds_1[[#This Row],[Total_Close]],Hist_odds_1[[#This Row],[Spread_Close]])</f>
        <v>-10</v>
      </c>
    </row>
    <row r="551" spans="1:17">
      <c r="A551">
        <v>550</v>
      </c>
      <c r="B551">
        <v>1120</v>
      </c>
      <c r="C551">
        <v>675</v>
      </c>
      <c r="D551" t="s">
        <v>5552</v>
      </c>
      <c r="E551" t="s">
        <v>242</v>
      </c>
      <c r="F551">
        <v>59</v>
      </c>
      <c r="G551">
        <v>139</v>
      </c>
      <c r="H551">
        <v>134</v>
      </c>
      <c r="I551">
        <v>145</v>
      </c>
      <c r="J551">
        <v>676</v>
      </c>
      <c r="K551" t="s">
        <v>410</v>
      </c>
      <c r="L551">
        <v>69</v>
      </c>
      <c r="M551">
        <v>5</v>
      </c>
      <c r="N551">
        <v>3.5</v>
      </c>
      <c r="O551">
        <v>-165</v>
      </c>
      <c r="P551" s="17">
        <f>DATE(IF(Hist_odds_1[[#This Row],[Index]]&lt;=1908,"2022","2023"),LEFT(Hist_odds_1[[#This Row],[Date]],2),RIGHT(Hist_odds_1[[#This Row],[Date]],2))</f>
        <v>44885</v>
      </c>
      <c r="Q551">
        <f>IF(Hist_odds_1[[#This Row],[Away ML]]&lt;Hist_odds_1[[#This Row],[Home ML]],-Hist_odds_1[[#This Row],[Total_Close]],Hist_odds_1[[#This Row],[Spread_Close]])</f>
        <v>3.5</v>
      </c>
    </row>
    <row r="552" spans="1:17">
      <c r="A552">
        <v>551</v>
      </c>
      <c r="B552">
        <v>1120</v>
      </c>
      <c r="C552">
        <v>677</v>
      </c>
      <c r="D552" t="s">
        <v>5552</v>
      </c>
      <c r="E552" t="s">
        <v>580</v>
      </c>
      <c r="F552">
        <v>62</v>
      </c>
      <c r="G552">
        <v>7</v>
      </c>
      <c r="H552">
        <v>7.5</v>
      </c>
      <c r="I552">
        <v>-280</v>
      </c>
      <c r="J552">
        <v>678</v>
      </c>
      <c r="K552" t="s">
        <v>586</v>
      </c>
      <c r="L552">
        <v>69</v>
      </c>
      <c r="M552">
        <v>147</v>
      </c>
      <c r="N552">
        <v>145.5</v>
      </c>
      <c r="O552">
        <v>240</v>
      </c>
      <c r="P552" s="17">
        <f>DATE(IF(Hist_odds_1[[#This Row],[Index]]&lt;=1908,"2022","2023"),LEFT(Hist_odds_1[[#This Row],[Date]],2),RIGHT(Hist_odds_1[[#This Row],[Date]],2))</f>
        <v>44885</v>
      </c>
      <c r="Q552">
        <f>IF(Hist_odds_1[[#This Row],[Away ML]]&lt;Hist_odds_1[[#This Row],[Home ML]],-Hist_odds_1[[#This Row],[Total_Close]],Hist_odds_1[[#This Row],[Spread_Close]])</f>
        <v>-7.5</v>
      </c>
    </row>
    <row r="553" spans="1:17">
      <c r="A553">
        <v>552</v>
      </c>
      <c r="B553">
        <v>1120</v>
      </c>
      <c r="C553">
        <v>679</v>
      </c>
      <c r="D553" t="s">
        <v>5552</v>
      </c>
      <c r="E553" t="s">
        <v>634</v>
      </c>
      <c r="F553">
        <v>64</v>
      </c>
      <c r="G553">
        <v>141.5</v>
      </c>
      <c r="H553">
        <v>136</v>
      </c>
      <c r="I553">
        <v>400</v>
      </c>
      <c r="J553">
        <v>680</v>
      </c>
      <c r="K553" t="s">
        <v>258</v>
      </c>
      <c r="L553">
        <v>78</v>
      </c>
      <c r="M553">
        <v>10</v>
      </c>
      <c r="N553">
        <v>10</v>
      </c>
      <c r="O553">
        <v>-500</v>
      </c>
      <c r="P553" s="17">
        <f>DATE(IF(Hist_odds_1[[#This Row],[Index]]&lt;=1908,"2022","2023"),LEFT(Hist_odds_1[[#This Row],[Date]],2),RIGHT(Hist_odds_1[[#This Row],[Date]],2))</f>
        <v>44885</v>
      </c>
      <c r="Q553">
        <f>IF(Hist_odds_1[[#This Row],[Away ML]]&lt;Hist_odds_1[[#This Row],[Home ML]],-Hist_odds_1[[#This Row],[Total_Close]],Hist_odds_1[[#This Row],[Spread_Close]])</f>
        <v>10</v>
      </c>
    </row>
    <row r="554" spans="1:17">
      <c r="A554">
        <v>553</v>
      </c>
      <c r="B554">
        <v>1120</v>
      </c>
      <c r="C554">
        <v>681</v>
      </c>
      <c r="D554" t="s">
        <v>5552</v>
      </c>
      <c r="E554" t="s">
        <v>455</v>
      </c>
      <c r="F554">
        <v>47</v>
      </c>
      <c r="G554">
        <v>138</v>
      </c>
      <c r="H554">
        <v>136</v>
      </c>
      <c r="I554">
        <v>425</v>
      </c>
      <c r="J554">
        <v>682</v>
      </c>
      <c r="K554" t="s">
        <v>602</v>
      </c>
      <c r="L554">
        <v>62</v>
      </c>
      <c r="M554">
        <v>9</v>
      </c>
      <c r="N554">
        <v>10.5</v>
      </c>
      <c r="O554">
        <v>-550</v>
      </c>
      <c r="P554" s="17">
        <f>DATE(IF(Hist_odds_1[[#This Row],[Index]]&lt;=1908,"2022","2023"),LEFT(Hist_odds_1[[#This Row],[Date]],2),RIGHT(Hist_odds_1[[#This Row],[Date]],2))</f>
        <v>44885</v>
      </c>
      <c r="Q554">
        <f>IF(Hist_odds_1[[#This Row],[Away ML]]&lt;Hist_odds_1[[#This Row],[Home ML]],-Hist_odds_1[[#This Row],[Total_Close]],Hist_odds_1[[#This Row],[Spread_Close]])</f>
        <v>10.5</v>
      </c>
    </row>
    <row r="555" spans="1:17">
      <c r="A555">
        <v>554</v>
      </c>
      <c r="B555">
        <v>1120</v>
      </c>
      <c r="C555">
        <v>685</v>
      </c>
      <c r="D555" t="s">
        <v>5552</v>
      </c>
      <c r="E555" t="s">
        <v>617</v>
      </c>
      <c r="F555">
        <v>53</v>
      </c>
      <c r="G555">
        <v>134.5</v>
      </c>
      <c r="H555">
        <v>135</v>
      </c>
      <c r="I555">
        <v>1800</v>
      </c>
      <c r="J555">
        <v>686</v>
      </c>
      <c r="K555" t="s">
        <v>469</v>
      </c>
      <c r="L555">
        <v>68</v>
      </c>
      <c r="M555">
        <v>24</v>
      </c>
      <c r="N555">
        <v>23.5</v>
      </c>
      <c r="O555">
        <v>-8000</v>
      </c>
      <c r="P555" s="17">
        <f>DATE(IF(Hist_odds_1[[#This Row],[Index]]&lt;=1908,"2022","2023"),LEFT(Hist_odds_1[[#This Row],[Date]],2),RIGHT(Hist_odds_1[[#This Row],[Date]],2))</f>
        <v>44885</v>
      </c>
      <c r="Q555">
        <f>IF(Hist_odds_1[[#This Row],[Away ML]]&lt;Hist_odds_1[[#This Row],[Home ML]],-Hist_odds_1[[#This Row],[Total_Close]],Hist_odds_1[[#This Row],[Spread_Close]])</f>
        <v>23.5</v>
      </c>
    </row>
    <row r="556" spans="1:17">
      <c r="A556">
        <v>555</v>
      </c>
      <c r="B556">
        <v>1120</v>
      </c>
      <c r="C556">
        <v>687</v>
      </c>
      <c r="D556" t="s">
        <v>5552</v>
      </c>
      <c r="E556" t="s">
        <v>280</v>
      </c>
      <c r="F556">
        <v>66</v>
      </c>
      <c r="G556">
        <v>148.5</v>
      </c>
      <c r="H556">
        <v>146.5</v>
      </c>
      <c r="I556">
        <v>850</v>
      </c>
      <c r="J556">
        <v>688</v>
      </c>
      <c r="K556" t="s">
        <v>234</v>
      </c>
      <c r="L556">
        <v>70</v>
      </c>
      <c r="M556">
        <v>15.5</v>
      </c>
      <c r="N556">
        <v>15</v>
      </c>
      <c r="O556">
        <v>-1500</v>
      </c>
      <c r="P556" s="17">
        <f>DATE(IF(Hist_odds_1[[#This Row],[Index]]&lt;=1908,"2022","2023"),LEFT(Hist_odds_1[[#This Row],[Date]],2),RIGHT(Hist_odds_1[[#This Row],[Date]],2))</f>
        <v>44885</v>
      </c>
      <c r="Q556">
        <f>IF(Hist_odds_1[[#This Row],[Away ML]]&lt;Hist_odds_1[[#This Row],[Home ML]],-Hist_odds_1[[#This Row],[Total_Close]],Hist_odds_1[[#This Row],[Spread_Close]])</f>
        <v>15</v>
      </c>
    </row>
    <row r="557" spans="1:17">
      <c r="A557">
        <v>556</v>
      </c>
      <c r="B557">
        <v>1120</v>
      </c>
      <c r="C557">
        <v>689</v>
      </c>
      <c r="D557" t="s">
        <v>5552</v>
      </c>
      <c r="E557" t="s">
        <v>291</v>
      </c>
      <c r="F557">
        <v>72</v>
      </c>
      <c r="G557">
        <v>155.5</v>
      </c>
      <c r="H557">
        <v>155.5</v>
      </c>
      <c r="I557">
        <v>155</v>
      </c>
      <c r="J557">
        <v>690</v>
      </c>
      <c r="K557" t="s">
        <v>205</v>
      </c>
      <c r="L557">
        <v>88</v>
      </c>
      <c r="M557">
        <v>3</v>
      </c>
      <c r="N557">
        <v>4</v>
      </c>
      <c r="O557">
        <v>-175</v>
      </c>
      <c r="P557" s="17">
        <f>DATE(IF(Hist_odds_1[[#This Row],[Index]]&lt;=1908,"2022","2023"),LEFT(Hist_odds_1[[#This Row],[Date]],2),RIGHT(Hist_odds_1[[#This Row],[Date]],2))</f>
        <v>44885</v>
      </c>
      <c r="Q557">
        <f>IF(Hist_odds_1[[#This Row],[Away ML]]&lt;Hist_odds_1[[#This Row],[Home ML]],-Hist_odds_1[[#This Row],[Total_Close]],Hist_odds_1[[#This Row],[Spread_Close]])</f>
        <v>4</v>
      </c>
    </row>
    <row r="558" spans="1:17">
      <c r="A558">
        <v>557</v>
      </c>
      <c r="B558">
        <v>1120</v>
      </c>
      <c r="C558">
        <v>691</v>
      </c>
      <c r="D558" t="s">
        <v>5552</v>
      </c>
      <c r="E558" t="s">
        <v>473</v>
      </c>
      <c r="F558">
        <v>66</v>
      </c>
      <c r="G558">
        <v>6.5</v>
      </c>
      <c r="H558">
        <v>7</v>
      </c>
      <c r="I558">
        <v>-300</v>
      </c>
      <c r="J558">
        <v>692</v>
      </c>
      <c r="K558" t="s">
        <v>217</v>
      </c>
      <c r="L558">
        <v>56</v>
      </c>
      <c r="M558">
        <v>133</v>
      </c>
      <c r="N558">
        <v>132</v>
      </c>
      <c r="O558">
        <v>250</v>
      </c>
      <c r="P558" s="17">
        <f>DATE(IF(Hist_odds_1[[#This Row],[Index]]&lt;=1908,"2022","2023"),LEFT(Hist_odds_1[[#This Row],[Date]],2),RIGHT(Hist_odds_1[[#This Row],[Date]],2))</f>
        <v>44885</v>
      </c>
      <c r="Q558">
        <f>IF(Hist_odds_1[[#This Row],[Away ML]]&lt;Hist_odds_1[[#This Row],[Home ML]],-Hist_odds_1[[#This Row],[Total_Close]],Hist_odds_1[[#This Row],[Spread_Close]])</f>
        <v>-7</v>
      </c>
    </row>
    <row r="559" spans="1:17">
      <c r="A559">
        <v>558</v>
      </c>
      <c r="B559">
        <v>1120</v>
      </c>
      <c r="C559">
        <v>693</v>
      </c>
      <c r="D559" t="s">
        <v>5552</v>
      </c>
      <c r="E559" t="s">
        <v>642</v>
      </c>
      <c r="F559">
        <v>73</v>
      </c>
      <c r="G559">
        <v>129.5</v>
      </c>
      <c r="H559">
        <v>126</v>
      </c>
      <c r="I559">
        <v>130</v>
      </c>
      <c r="J559">
        <v>694</v>
      </c>
      <c r="K559" t="s">
        <v>603</v>
      </c>
      <c r="L559">
        <v>68</v>
      </c>
      <c r="M559">
        <v>1.5</v>
      </c>
      <c r="N559">
        <v>2.5</v>
      </c>
      <c r="O559">
        <v>-150</v>
      </c>
      <c r="P559" s="17">
        <f>DATE(IF(Hist_odds_1[[#This Row],[Index]]&lt;=1908,"2022","2023"),LEFT(Hist_odds_1[[#This Row],[Date]],2),RIGHT(Hist_odds_1[[#This Row],[Date]],2))</f>
        <v>44885</v>
      </c>
      <c r="Q559">
        <f>IF(Hist_odds_1[[#This Row],[Away ML]]&lt;Hist_odds_1[[#This Row],[Home ML]],-Hist_odds_1[[#This Row],[Total_Close]],Hist_odds_1[[#This Row],[Spread_Close]])</f>
        <v>2.5</v>
      </c>
    </row>
    <row r="560" spans="1:17">
      <c r="A560">
        <v>559</v>
      </c>
      <c r="B560">
        <v>1120</v>
      </c>
      <c r="C560">
        <v>699</v>
      </c>
      <c r="D560" t="s">
        <v>5552</v>
      </c>
      <c r="E560" t="s">
        <v>511</v>
      </c>
      <c r="F560">
        <v>75</v>
      </c>
      <c r="G560">
        <v>6.5</v>
      </c>
      <c r="H560">
        <v>6</v>
      </c>
      <c r="I560">
        <v>-280</v>
      </c>
      <c r="J560">
        <v>700</v>
      </c>
      <c r="K560" t="s">
        <v>463</v>
      </c>
      <c r="L560">
        <v>77</v>
      </c>
      <c r="M560">
        <v>153.5</v>
      </c>
      <c r="N560">
        <v>152</v>
      </c>
      <c r="O560">
        <v>240</v>
      </c>
      <c r="P560" s="17">
        <f>DATE(IF(Hist_odds_1[[#This Row],[Index]]&lt;=1908,"2022","2023"),LEFT(Hist_odds_1[[#This Row],[Date]],2),RIGHT(Hist_odds_1[[#This Row],[Date]],2))</f>
        <v>44885</v>
      </c>
      <c r="Q560">
        <f>IF(Hist_odds_1[[#This Row],[Away ML]]&lt;Hist_odds_1[[#This Row],[Home ML]],-Hist_odds_1[[#This Row],[Total_Close]],Hist_odds_1[[#This Row],[Spread_Close]])</f>
        <v>-6</v>
      </c>
    </row>
    <row r="561" spans="1:17">
      <c r="A561">
        <v>560</v>
      </c>
      <c r="B561">
        <v>1120</v>
      </c>
      <c r="C561">
        <v>306693</v>
      </c>
      <c r="D561" t="s">
        <v>5552</v>
      </c>
      <c r="E561" t="s">
        <v>563</v>
      </c>
      <c r="F561">
        <v>76</v>
      </c>
      <c r="G561">
        <v>142</v>
      </c>
      <c r="H561">
        <v>139.5</v>
      </c>
      <c r="I561">
        <v>200</v>
      </c>
      <c r="J561">
        <v>306694</v>
      </c>
      <c r="K561" t="s">
        <v>568</v>
      </c>
      <c r="L561">
        <v>78</v>
      </c>
      <c r="M561">
        <v>6</v>
      </c>
      <c r="N561">
        <v>6</v>
      </c>
      <c r="O561">
        <v>-240</v>
      </c>
      <c r="P561" s="17">
        <f>DATE(IF(Hist_odds_1[[#This Row],[Index]]&lt;=1908,"2022","2023"),LEFT(Hist_odds_1[[#This Row],[Date]],2),RIGHT(Hist_odds_1[[#This Row],[Date]],2))</f>
        <v>44885</v>
      </c>
      <c r="Q561">
        <f>IF(Hist_odds_1[[#This Row],[Away ML]]&lt;Hist_odds_1[[#This Row],[Home ML]],-Hist_odds_1[[#This Row],[Total_Close]],Hist_odds_1[[#This Row],[Spread_Close]])</f>
        <v>6</v>
      </c>
    </row>
    <row r="562" spans="1:17">
      <c r="A562">
        <v>561</v>
      </c>
      <c r="B562">
        <v>1120</v>
      </c>
      <c r="C562">
        <v>306695</v>
      </c>
      <c r="D562" t="s">
        <v>5552</v>
      </c>
      <c r="E562" t="s">
        <v>502</v>
      </c>
      <c r="F562">
        <v>64</v>
      </c>
      <c r="G562">
        <v>3</v>
      </c>
      <c r="H562">
        <v>6</v>
      </c>
      <c r="I562">
        <v>-260</v>
      </c>
      <c r="J562">
        <v>306696</v>
      </c>
      <c r="K562" t="s">
        <v>539</v>
      </c>
      <c r="L562">
        <v>57</v>
      </c>
      <c r="M562">
        <v>139</v>
      </c>
      <c r="N562">
        <v>138</v>
      </c>
      <c r="O562">
        <v>220</v>
      </c>
      <c r="P562" s="17">
        <f>DATE(IF(Hist_odds_1[[#This Row],[Index]]&lt;=1908,"2022","2023"),LEFT(Hist_odds_1[[#This Row],[Date]],2),RIGHT(Hist_odds_1[[#This Row],[Date]],2))</f>
        <v>44885</v>
      </c>
      <c r="Q562">
        <f>IF(Hist_odds_1[[#This Row],[Away ML]]&lt;Hist_odds_1[[#This Row],[Home ML]],-Hist_odds_1[[#This Row],[Total_Close]],Hist_odds_1[[#This Row],[Spread_Close]])</f>
        <v>-6</v>
      </c>
    </row>
    <row r="563" spans="1:17">
      <c r="A563">
        <v>562</v>
      </c>
      <c r="B563">
        <v>1120</v>
      </c>
      <c r="C563">
        <v>306701</v>
      </c>
      <c r="D563" t="s">
        <v>5552</v>
      </c>
      <c r="E563" t="s">
        <v>667</v>
      </c>
      <c r="F563">
        <v>54</v>
      </c>
      <c r="G563">
        <v>143</v>
      </c>
      <c r="H563">
        <v>148</v>
      </c>
      <c r="I563">
        <v>1400</v>
      </c>
      <c r="J563">
        <v>306702</v>
      </c>
      <c r="K563" t="s">
        <v>17</v>
      </c>
      <c r="L563">
        <v>73</v>
      </c>
      <c r="M563">
        <v>20</v>
      </c>
      <c r="N563">
        <v>20</v>
      </c>
      <c r="O563">
        <v>-4000</v>
      </c>
      <c r="P563" s="17">
        <f>DATE(IF(Hist_odds_1[[#This Row],[Index]]&lt;=1908,"2022","2023"),LEFT(Hist_odds_1[[#This Row],[Date]],2),RIGHT(Hist_odds_1[[#This Row],[Date]],2))</f>
        <v>44885</v>
      </c>
      <c r="Q563">
        <f>IF(Hist_odds_1[[#This Row],[Away ML]]&lt;Hist_odds_1[[#This Row],[Home ML]],-Hist_odds_1[[#This Row],[Total_Close]],Hist_odds_1[[#This Row],[Spread_Close]])</f>
        <v>20</v>
      </c>
    </row>
    <row r="564" spans="1:17">
      <c r="A564">
        <v>563</v>
      </c>
      <c r="B564">
        <v>1120</v>
      </c>
      <c r="C564">
        <v>306703</v>
      </c>
      <c r="D564" t="s">
        <v>5552</v>
      </c>
      <c r="E564" t="s">
        <v>162</v>
      </c>
      <c r="F564">
        <v>57</v>
      </c>
      <c r="G564">
        <v>145</v>
      </c>
      <c r="H564">
        <v>141.5</v>
      </c>
      <c r="I564">
        <v>265</v>
      </c>
      <c r="J564">
        <v>306704</v>
      </c>
      <c r="K564" t="s">
        <v>591</v>
      </c>
      <c r="L564">
        <v>66</v>
      </c>
      <c r="M564">
        <v>5.5</v>
      </c>
      <c r="N564">
        <v>7.5</v>
      </c>
      <c r="O564">
        <v>-320</v>
      </c>
      <c r="P564" s="17">
        <f>DATE(IF(Hist_odds_1[[#This Row],[Index]]&lt;=1908,"2022","2023"),LEFT(Hist_odds_1[[#This Row],[Date]],2),RIGHT(Hist_odds_1[[#This Row],[Date]],2))</f>
        <v>44885</v>
      </c>
      <c r="Q564">
        <f>IF(Hist_odds_1[[#This Row],[Away ML]]&lt;Hist_odds_1[[#This Row],[Home ML]],-Hist_odds_1[[#This Row],[Total_Close]],Hist_odds_1[[#This Row],[Spread_Close]])</f>
        <v>7.5</v>
      </c>
    </row>
    <row r="565" spans="1:17">
      <c r="A565">
        <v>564</v>
      </c>
      <c r="B565">
        <v>1120</v>
      </c>
      <c r="C565">
        <v>306705</v>
      </c>
      <c r="D565" t="s">
        <v>5552</v>
      </c>
      <c r="E565" t="s">
        <v>661</v>
      </c>
      <c r="F565">
        <v>74</v>
      </c>
      <c r="G565">
        <v>141</v>
      </c>
      <c r="H565">
        <v>131.5</v>
      </c>
      <c r="I565">
        <v>260</v>
      </c>
      <c r="J565">
        <v>306706</v>
      </c>
      <c r="K565" t="s">
        <v>529</v>
      </c>
      <c r="L565">
        <v>83</v>
      </c>
      <c r="M565">
        <v>8</v>
      </c>
      <c r="N565">
        <v>7.5</v>
      </c>
      <c r="O565">
        <v>-310</v>
      </c>
      <c r="P565" s="17">
        <f>DATE(IF(Hist_odds_1[[#This Row],[Index]]&lt;=1908,"2022","2023"),LEFT(Hist_odds_1[[#This Row],[Date]],2),RIGHT(Hist_odds_1[[#This Row],[Date]],2))</f>
        <v>44885</v>
      </c>
      <c r="Q565">
        <f>IF(Hist_odds_1[[#This Row],[Away ML]]&lt;Hist_odds_1[[#This Row],[Home ML]],-Hist_odds_1[[#This Row],[Total_Close]],Hist_odds_1[[#This Row],[Spread_Close]])</f>
        <v>7.5</v>
      </c>
    </row>
    <row r="566" spans="1:17">
      <c r="A566">
        <v>565</v>
      </c>
      <c r="B566">
        <v>1120</v>
      </c>
      <c r="C566">
        <v>306707</v>
      </c>
      <c r="D566" t="s">
        <v>5552</v>
      </c>
      <c r="E566" t="s">
        <v>561</v>
      </c>
      <c r="F566">
        <v>63</v>
      </c>
      <c r="G566">
        <v>150.5</v>
      </c>
      <c r="H566">
        <v>149.5</v>
      </c>
      <c r="I566">
        <v>350</v>
      </c>
      <c r="J566">
        <v>306708</v>
      </c>
      <c r="K566" t="s">
        <v>140</v>
      </c>
      <c r="L566">
        <v>78</v>
      </c>
      <c r="M566">
        <v>10</v>
      </c>
      <c r="N566">
        <v>9</v>
      </c>
      <c r="O566">
        <v>-420</v>
      </c>
      <c r="P566" s="17">
        <f>DATE(IF(Hist_odds_1[[#This Row],[Index]]&lt;=1908,"2022","2023"),LEFT(Hist_odds_1[[#This Row],[Date]],2),RIGHT(Hist_odds_1[[#This Row],[Date]],2))</f>
        <v>44885</v>
      </c>
      <c r="Q566">
        <f>IF(Hist_odds_1[[#This Row],[Away ML]]&lt;Hist_odds_1[[#This Row],[Home ML]],-Hist_odds_1[[#This Row],[Total_Close]],Hist_odds_1[[#This Row],[Spread_Close]])</f>
        <v>9</v>
      </c>
    </row>
    <row r="567" spans="1:17">
      <c r="A567">
        <v>566</v>
      </c>
      <c r="B567">
        <v>1120</v>
      </c>
      <c r="C567">
        <v>306709</v>
      </c>
      <c r="D567" t="s">
        <v>5552</v>
      </c>
      <c r="E567" t="s">
        <v>238</v>
      </c>
      <c r="F567">
        <v>44</v>
      </c>
      <c r="G567">
        <v>134</v>
      </c>
      <c r="H567">
        <v>133.5</v>
      </c>
      <c r="I567">
        <v>1200</v>
      </c>
      <c r="J567">
        <v>306710</v>
      </c>
      <c r="K567" t="s">
        <v>522</v>
      </c>
      <c r="L567">
        <v>82</v>
      </c>
      <c r="M567">
        <v>16</v>
      </c>
      <c r="N567">
        <v>19</v>
      </c>
      <c r="O567">
        <v>-3000</v>
      </c>
      <c r="P567" s="17">
        <f>DATE(IF(Hist_odds_1[[#This Row],[Index]]&lt;=1908,"2022","2023"),LEFT(Hist_odds_1[[#This Row],[Date]],2),RIGHT(Hist_odds_1[[#This Row],[Date]],2))</f>
        <v>44885</v>
      </c>
      <c r="Q567">
        <f>IF(Hist_odds_1[[#This Row],[Away ML]]&lt;Hist_odds_1[[#This Row],[Home ML]],-Hist_odds_1[[#This Row],[Total_Close]],Hist_odds_1[[#This Row],[Spread_Close]])</f>
        <v>19</v>
      </c>
    </row>
    <row r="568" spans="1:17">
      <c r="A568">
        <v>567</v>
      </c>
      <c r="B568">
        <v>1120</v>
      </c>
      <c r="C568">
        <v>306711</v>
      </c>
      <c r="D568" t="s">
        <v>5552</v>
      </c>
      <c r="E568" t="s">
        <v>575</v>
      </c>
      <c r="F568">
        <v>79</v>
      </c>
      <c r="G568">
        <v>144.5</v>
      </c>
      <c r="H568">
        <v>146.5</v>
      </c>
      <c r="I568">
        <v>155</v>
      </c>
      <c r="J568">
        <v>306712</v>
      </c>
      <c r="K568" t="s">
        <v>604</v>
      </c>
      <c r="L568">
        <v>80</v>
      </c>
      <c r="M568">
        <v>3</v>
      </c>
      <c r="N568">
        <v>4</v>
      </c>
      <c r="O568">
        <v>-175</v>
      </c>
      <c r="P568" s="17">
        <f>DATE(IF(Hist_odds_1[[#This Row],[Index]]&lt;=1908,"2022","2023"),LEFT(Hist_odds_1[[#This Row],[Date]],2),RIGHT(Hist_odds_1[[#This Row],[Date]],2))</f>
        <v>44885</v>
      </c>
      <c r="Q568">
        <f>IF(Hist_odds_1[[#This Row],[Away ML]]&lt;Hist_odds_1[[#This Row],[Home ML]],-Hist_odds_1[[#This Row],[Total_Close]],Hist_odds_1[[#This Row],[Spread_Close]])</f>
        <v>4</v>
      </c>
    </row>
    <row r="569" spans="1:17">
      <c r="A569">
        <v>568</v>
      </c>
      <c r="B569">
        <v>1120</v>
      </c>
      <c r="C569">
        <v>306713</v>
      </c>
      <c r="D569" t="s">
        <v>5552</v>
      </c>
      <c r="E569" t="s">
        <v>671</v>
      </c>
      <c r="F569">
        <v>58</v>
      </c>
      <c r="G569">
        <v>147</v>
      </c>
      <c r="H569">
        <v>142</v>
      </c>
      <c r="I569">
        <v>1200</v>
      </c>
      <c r="J569">
        <v>306714</v>
      </c>
      <c r="K569" t="s">
        <v>317</v>
      </c>
      <c r="L569">
        <v>82</v>
      </c>
      <c r="M569">
        <v>20.5</v>
      </c>
      <c r="N569">
        <v>18.5</v>
      </c>
      <c r="O569">
        <v>-3000</v>
      </c>
      <c r="P569" s="17">
        <f>DATE(IF(Hist_odds_1[[#This Row],[Index]]&lt;=1908,"2022","2023"),LEFT(Hist_odds_1[[#This Row],[Date]],2),RIGHT(Hist_odds_1[[#This Row],[Date]],2))</f>
        <v>44885</v>
      </c>
      <c r="Q569">
        <f>IF(Hist_odds_1[[#This Row],[Away ML]]&lt;Hist_odds_1[[#This Row],[Home ML]],-Hist_odds_1[[#This Row],[Total_Close]],Hist_odds_1[[#This Row],[Spread_Close]])</f>
        <v>18.5</v>
      </c>
    </row>
    <row r="570" spans="1:17">
      <c r="A570">
        <v>569</v>
      </c>
      <c r="B570">
        <v>1120</v>
      </c>
      <c r="C570">
        <v>306715</v>
      </c>
      <c r="D570" t="s">
        <v>5552</v>
      </c>
      <c r="E570" t="s">
        <v>626</v>
      </c>
      <c r="F570">
        <v>68</v>
      </c>
      <c r="G570">
        <v>140.5</v>
      </c>
      <c r="H570">
        <v>1.5</v>
      </c>
      <c r="I570">
        <v>-125</v>
      </c>
      <c r="J570">
        <v>306716</v>
      </c>
      <c r="K570" t="s">
        <v>547</v>
      </c>
      <c r="L570">
        <v>74</v>
      </c>
      <c r="M570">
        <v>2.5</v>
      </c>
      <c r="N570">
        <v>133</v>
      </c>
      <c r="O570">
        <v>105</v>
      </c>
      <c r="P570" s="17">
        <f>DATE(IF(Hist_odds_1[[#This Row],[Index]]&lt;=1908,"2022","2023"),LEFT(Hist_odds_1[[#This Row],[Date]],2),RIGHT(Hist_odds_1[[#This Row],[Date]],2))</f>
        <v>44885</v>
      </c>
      <c r="Q570">
        <f>IF(Hist_odds_1[[#This Row],[Away ML]]&lt;Hist_odds_1[[#This Row],[Home ML]],-Hist_odds_1[[#This Row],[Total_Close]],Hist_odds_1[[#This Row],[Spread_Close]])</f>
        <v>-1.5</v>
      </c>
    </row>
    <row r="571" spans="1:17">
      <c r="A571">
        <v>570</v>
      </c>
      <c r="B571">
        <v>1120</v>
      </c>
      <c r="C571">
        <v>306719</v>
      </c>
      <c r="D571" t="s">
        <v>5552</v>
      </c>
      <c r="E571" t="s">
        <v>520</v>
      </c>
      <c r="F571">
        <v>67</v>
      </c>
      <c r="G571">
        <v>142</v>
      </c>
      <c r="H571">
        <v>3</v>
      </c>
      <c r="I571">
        <v>-150</v>
      </c>
      <c r="J571">
        <v>306720</v>
      </c>
      <c r="K571" t="s">
        <v>313</v>
      </c>
      <c r="L571">
        <v>80</v>
      </c>
      <c r="M571" t="s">
        <v>465</v>
      </c>
      <c r="N571">
        <v>139.5</v>
      </c>
      <c r="O571">
        <v>130</v>
      </c>
      <c r="P571" s="17">
        <f>DATE(IF(Hist_odds_1[[#This Row],[Index]]&lt;=1908,"2022","2023"),LEFT(Hist_odds_1[[#This Row],[Date]],2),RIGHT(Hist_odds_1[[#This Row],[Date]],2))</f>
        <v>44885</v>
      </c>
      <c r="Q571">
        <f>IF(Hist_odds_1[[#This Row],[Away ML]]&lt;Hist_odds_1[[#This Row],[Home ML]],-Hist_odds_1[[#This Row],[Total_Close]],Hist_odds_1[[#This Row],[Spread_Close]])</f>
        <v>-3</v>
      </c>
    </row>
    <row r="572" spans="1:17">
      <c r="A572">
        <v>571</v>
      </c>
      <c r="B572">
        <v>1120</v>
      </c>
      <c r="C572">
        <v>306721</v>
      </c>
      <c r="D572" t="s">
        <v>5552</v>
      </c>
      <c r="E572" t="s">
        <v>598</v>
      </c>
      <c r="F572">
        <v>61</v>
      </c>
      <c r="G572">
        <v>151.5</v>
      </c>
      <c r="H572">
        <v>146</v>
      </c>
      <c r="I572">
        <v>425</v>
      </c>
      <c r="J572">
        <v>306722</v>
      </c>
      <c r="K572" t="s">
        <v>347</v>
      </c>
      <c r="L572">
        <v>56</v>
      </c>
      <c r="M572">
        <v>10</v>
      </c>
      <c r="N572">
        <v>10</v>
      </c>
      <c r="O572">
        <v>-550</v>
      </c>
      <c r="P572" s="17">
        <f>DATE(IF(Hist_odds_1[[#This Row],[Index]]&lt;=1908,"2022","2023"),LEFT(Hist_odds_1[[#This Row],[Date]],2),RIGHT(Hist_odds_1[[#This Row],[Date]],2))</f>
        <v>44885</v>
      </c>
      <c r="Q572">
        <f>IF(Hist_odds_1[[#This Row],[Away ML]]&lt;Hist_odds_1[[#This Row],[Home ML]],-Hist_odds_1[[#This Row],[Total_Close]],Hist_odds_1[[#This Row],[Spread_Close]])</f>
        <v>10</v>
      </c>
    </row>
    <row r="573" spans="1:17">
      <c r="A573">
        <v>572</v>
      </c>
      <c r="B573">
        <v>1120</v>
      </c>
      <c r="C573">
        <v>306723</v>
      </c>
      <c r="D573" t="s">
        <v>5552</v>
      </c>
      <c r="E573" t="s">
        <v>646</v>
      </c>
      <c r="F573">
        <v>60</v>
      </c>
      <c r="G573">
        <v>134</v>
      </c>
      <c r="H573">
        <v>134</v>
      </c>
      <c r="I573" t="s">
        <v>488</v>
      </c>
      <c r="J573">
        <v>306724</v>
      </c>
      <c r="K573" t="s">
        <v>220</v>
      </c>
      <c r="L573">
        <v>95</v>
      </c>
      <c r="M573">
        <v>33</v>
      </c>
      <c r="N573">
        <v>33</v>
      </c>
      <c r="O573" t="s">
        <v>488</v>
      </c>
      <c r="P573" s="17">
        <f>DATE(IF(Hist_odds_1[[#This Row],[Index]]&lt;=1908,"2022","2023"),LEFT(Hist_odds_1[[#This Row],[Date]],2),RIGHT(Hist_odds_1[[#This Row],[Date]],2))</f>
        <v>44885</v>
      </c>
      <c r="Q573">
        <f>IF(Hist_odds_1[[#This Row],[Away ML]]&lt;Hist_odds_1[[#This Row],[Home ML]],-Hist_odds_1[[#This Row],[Total_Close]],Hist_odds_1[[#This Row],[Spread_Close]])</f>
        <v>33</v>
      </c>
    </row>
    <row r="574" spans="1:17">
      <c r="A574">
        <v>573</v>
      </c>
      <c r="B574">
        <v>1120</v>
      </c>
      <c r="C574">
        <v>306725</v>
      </c>
      <c r="D574" t="s">
        <v>5552</v>
      </c>
      <c r="E574" t="s">
        <v>594</v>
      </c>
      <c r="F574">
        <v>62</v>
      </c>
      <c r="G574">
        <v>146</v>
      </c>
      <c r="H574">
        <v>147</v>
      </c>
      <c r="I574" t="s">
        <v>488</v>
      </c>
      <c r="J574">
        <v>306726</v>
      </c>
      <c r="K574" t="s">
        <v>122</v>
      </c>
      <c r="L574">
        <v>83</v>
      </c>
      <c r="M574">
        <v>30.5</v>
      </c>
      <c r="N574">
        <v>33.5</v>
      </c>
      <c r="O574" t="s">
        <v>488</v>
      </c>
      <c r="P574" s="17">
        <f>DATE(IF(Hist_odds_1[[#This Row],[Index]]&lt;=1908,"2022","2023"),LEFT(Hist_odds_1[[#This Row],[Date]],2),RIGHT(Hist_odds_1[[#This Row],[Date]],2))</f>
        <v>44885</v>
      </c>
      <c r="Q574">
        <f>IF(Hist_odds_1[[#This Row],[Away ML]]&lt;Hist_odds_1[[#This Row],[Home ML]],-Hist_odds_1[[#This Row],[Total_Close]],Hist_odds_1[[#This Row],[Spread_Close]])</f>
        <v>33.5</v>
      </c>
    </row>
    <row r="575" spans="1:17">
      <c r="A575">
        <v>574</v>
      </c>
      <c r="B575">
        <v>1120</v>
      </c>
      <c r="C575">
        <v>306727</v>
      </c>
      <c r="D575" t="s">
        <v>5552</v>
      </c>
      <c r="E575" t="s">
        <v>672</v>
      </c>
      <c r="F575">
        <v>91</v>
      </c>
      <c r="G575">
        <v>143.5</v>
      </c>
      <c r="H575">
        <v>146.5</v>
      </c>
      <c r="I575">
        <v>110</v>
      </c>
      <c r="J575">
        <v>306728</v>
      </c>
      <c r="K575" t="s">
        <v>605</v>
      </c>
      <c r="L575">
        <v>94</v>
      </c>
      <c r="M575">
        <v>2</v>
      </c>
      <c r="N575">
        <v>2</v>
      </c>
      <c r="O575">
        <v>-130</v>
      </c>
      <c r="P575" s="17">
        <f>DATE(IF(Hist_odds_1[[#This Row],[Index]]&lt;=1908,"2022","2023"),LEFT(Hist_odds_1[[#This Row],[Date]],2),RIGHT(Hist_odds_1[[#This Row],[Date]],2))</f>
        <v>44885</v>
      </c>
      <c r="Q575">
        <f>IF(Hist_odds_1[[#This Row],[Away ML]]&lt;Hist_odds_1[[#This Row],[Home ML]],-Hist_odds_1[[#This Row],[Total_Close]],Hist_odds_1[[#This Row],[Spread_Close]])</f>
        <v>2</v>
      </c>
    </row>
    <row r="576" spans="1:17">
      <c r="A576">
        <v>575</v>
      </c>
      <c r="B576">
        <v>1121</v>
      </c>
      <c r="C576">
        <v>741</v>
      </c>
      <c r="D576" t="s">
        <v>5552</v>
      </c>
      <c r="E576" t="s">
        <v>623</v>
      </c>
      <c r="F576">
        <v>77</v>
      </c>
      <c r="G576">
        <v>3</v>
      </c>
      <c r="H576">
        <v>2.5</v>
      </c>
      <c r="I576">
        <v>-140</v>
      </c>
      <c r="J576">
        <v>742</v>
      </c>
      <c r="K576" t="s">
        <v>606</v>
      </c>
      <c r="L576">
        <v>78</v>
      </c>
      <c r="M576">
        <v>156.5</v>
      </c>
      <c r="N576">
        <v>156</v>
      </c>
      <c r="O576">
        <v>120</v>
      </c>
      <c r="P576" s="17">
        <f>DATE(IF(Hist_odds_1[[#This Row],[Index]]&lt;=1908,"2022","2023"),LEFT(Hist_odds_1[[#This Row],[Date]],2),RIGHT(Hist_odds_1[[#This Row],[Date]],2))</f>
        <v>44886</v>
      </c>
      <c r="Q576">
        <f>IF(Hist_odds_1[[#This Row],[Away ML]]&lt;Hist_odds_1[[#This Row],[Home ML]],-Hist_odds_1[[#This Row],[Total_Close]],Hist_odds_1[[#This Row],[Spread_Close]])</f>
        <v>-2.5</v>
      </c>
    </row>
    <row r="577" spans="1:17">
      <c r="A577">
        <v>576</v>
      </c>
      <c r="B577">
        <v>1121</v>
      </c>
      <c r="C577">
        <v>743</v>
      </c>
      <c r="D577" t="s">
        <v>5552</v>
      </c>
      <c r="E577" t="s">
        <v>76</v>
      </c>
      <c r="F577">
        <v>72</v>
      </c>
      <c r="G577">
        <v>145.5</v>
      </c>
      <c r="H577">
        <v>144.5</v>
      </c>
      <c r="I577">
        <v>250</v>
      </c>
      <c r="J577">
        <v>744</v>
      </c>
      <c r="K577" t="s">
        <v>495</v>
      </c>
      <c r="L577">
        <v>81</v>
      </c>
      <c r="M577">
        <v>6.5</v>
      </c>
      <c r="N577">
        <v>7</v>
      </c>
      <c r="O577">
        <v>-300</v>
      </c>
      <c r="P577" s="17">
        <f>DATE(IF(Hist_odds_1[[#This Row],[Index]]&lt;=1908,"2022","2023"),LEFT(Hist_odds_1[[#This Row],[Date]],2),RIGHT(Hist_odds_1[[#This Row],[Date]],2))</f>
        <v>44886</v>
      </c>
      <c r="Q577">
        <f>IF(Hist_odds_1[[#This Row],[Away ML]]&lt;Hist_odds_1[[#This Row],[Home ML]],-Hist_odds_1[[#This Row],[Total_Close]],Hist_odds_1[[#This Row],[Spread_Close]])</f>
        <v>7</v>
      </c>
    </row>
    <row r="578" spans="1:17">
      <c r="A578">
        <v>577</v>
      </c>
      <c r="B578">
        <v>1121</v>
      </c>
      <c r="C578">
        <v>745</v>
      </c>
      <c r="D578" t="s">
        <v>5552</v>
      </c>
      <c r="E578" t="s">
        <v>657</v>
      </c>
      <c r="F578">
        <v>58</v>
      </c>
      <c r="G578">
        <v>146</v>
      </c>
      <c r="H578">
        <v>139.5</v>
      </c>
      <c r="I578">
        <v>600</v>
      </c>
      <c r="J578">
        <v>746</v>
      </c>
      <c r="K578" t="s">
        <v>607</v>
      </c>
      <c r="L578">
        <v>79</v>
      </c>
      <c r="M578">
        <v>13</v>
      </c>
      <c r="N578">
        <v>11.5</v>
      </c>
      <c r="O578">
        <v>-900</v>
      </c>
      <c r="P578" s="17">
        <f>DATE(IF(Hist_odds_1[[#This Row],[Index]]&lt;=1908,"2022","2023"),LEFT(Hist_odds_1[[#This Row],[Date]],2),RIGHT(Hist_odds_1[[#This Row],[Date]],2))</f>
        <v>44886</v>
      </c>
      <c r="Q578">
        <f>IF(Hist_odds_1[[#This Row],[Away ML]]&lt;Hist_odds_1[[#This Row],[Home ML]],-Hist_odds_1[[#This Row],[Total_Close]],Hist_odds_1[[#This Row],[Spread_Close]])</f>
        <v>11.5</v>
      </c>
    </row>
    <row r="579" spans="1:17">
      <c r="A579">
        <v>578</v>
      </c>
      <c r="B579">
        <v>1121</v>
      </c>
      <c r="C579">
        <v>747</v>
      </c>
      <c r="D579" t="s">
        <v>5552</v>
      </c>
      <c r="E579" t="s">
        <v>567</v>
      </c>
      <c r="F579">
        <v>70</v>
      </c>
      <c r="G579">
        <v>154</v>
      </c>
      <c r="H579">
        <v>155.5</v>
      </c>
      <c r="I579">
        <v>1500</v>
      </c>
      <c r="J579">
        <v>748</v>
      </c>
      <c r="K579" t="s">
        <v>24</v>
      </c>
      <c r="L579">
        <v>82</v>
      </c>
      <c r="M579">
        <v>19.5</v>
      </c>
      <c r="N579">
        <v>21</v>
      </c>
      <c r="O579">
        <v>-5000</v>
      </c>
      <c r="P579" s="17">
        <f>DATE(IF(Hist_odds_1[[#This Row],[Index]]&lt;=1908,"2022","2023"),LEFT(Hist_odds_1[[#This Row],[Date]],2),RIGHT(Hist_odds_1[[#This Row],[Date]],2))</f>
        <v>44886</v>
      </c>
      <c r="Q579">
        <f>IF(Hist_odds_1[[#This Row],[Away ML]]&lt;Hist_odds_1[[#This Row],[Home ML]],-Hist_odds_1[[#This Row],[Total_Close]],Hist_odds_1[[#This Row],[Spread_Close]])</f>
        <v>21</v>
      </c>
    </row>
    <row r="580" spans="1:17">
      <c r="A580">
        <v>579</v>
      </c>
      <c r="B580">
        <v>1121</v>
      </c>
      <c r="C580">
        <v>751</v>
      </c>
      <c r="D580" t="s">
        <v>5552</v>
      </c>
      <c r="E580" t="s">
        <v>557</v>
      </c>
      <c r="F580">
        <v>64</v>
      </c>
      <c r="G580">
        <v>156.5</v>
      </c>
      <c r="H580">
        <v>159</v>
      </c>
      <c r="I580">
        <v>1800</v>
      </c>
      <c r="J580">
        <v>752</v>
      </c>
      <c r="K580" t="s">
        <v>346</v>
      </c>
      <c r="L580">
        <v>100</v>
      </c>
      <c r="M580">
        <v>31</v>
      </c>
      <c r="N580">
        <v>29.5</v>
      </c>
      <c r="O580">
        <v>-6000</v>
      </c>
      <c r="P580" s="17">
        <f>DATE(IF(Hist_odds_1[[#This Row],[Index]]&lt;=1908,"2022","2023"),LEFT(Hist_odds_1[[#This Row],[Date]],2),RIGHT(Hist_odds_1[[#This Row],[Date]],2))</f>
        <v>44886</v>
      </c>
      <c r="Q580">
        <f>IF(Hist_odds_1[[#This Row],[Away ML]]&lt;Hist_odds_1[[#This Row],[Home ML]],-Hist_odds_1[[#This Row],[Total_Close]],Hist_odds_1[[#This Row],[Spread_Close]])</f>
        <v>29.5</v>
      </c>
    </row>
    <row r="581" spans="1:17">
      <c r="A581">
        <v>580</v>
      </c>
      <c r="B581">
        <v>1121</v>
      </c>
      <c r="C581">
        <v>755</v>
      </c>
      <c r="D581" t="s">
        <v>5552</v>
      </c>
      <c r="E581" t="s">
        <v>464</v>
      </c>
      <c r="F581">
        <v>82</v>
      </c>
      <c r="G581">
        <v>5.5</v>
      </c>
      <c r="H581">
        <v>8</v>
      </c>
      <c r="I581">
        <v>-330</v>
      </c>
      <c r="J581">
        <v>756</v>
      </c>
      <c r="K581" t="s">
        <v>608</v>
      </c>
      <c r="L581">
        <v>56</v>
      </c>
      <c r="M581">
        <v>137.5</v>
      </c>
      <c r="N581">
        <v>142</v>
      </c>
      <c r="O581">
        <v>270</v>
      </c>
      <c r="P581" s="17">
        <f>DATE(IF(Hist_odds_1[[#This Row],[Index]]&lt;=1908,"2022","2023"),LEFT(Hist_odds_1[[#This Row],[Date]],2),RIGHT(Hist_odds_1[[#This Row],[Date]],2))</f>
        <v>44886</v>
      </c>
      <c r="Q581">
        <f>IF(Hist_odds_1[[#This Row],[Away ML]]&lt;Hist_odds_1[[#This Row],[Home ML]],-Hist_odds_1[[#This Row],[Total_Close]],Hist_odds_1[[#This Row],[Spread_Close]])</f>
        <v>-8</v>
      </c>
    </row>
    <row r="582" spans="1:17">
      <c r="A582">
        <v>581</v>
      </c>
      <c r="B582">
        <v>1121</v>
      </c>
      <c r="C582">
        <v>757</v>
      </c>
      <c r="D582" t="s">
        <v>5552</v>
      </c>
      <c r="E582" t="s">
        <v>354</v>
      </c>
      <c r="F582">
        <v>66</v>
      </c>
      <c r="G582">
        <v>141.5</v>
      </c>
      <c r="H582">
        <v>139</v>
      </c>
      <c r="I582">
        <v>1200</v>
      </c>
      <c r="J582">
        <v>758</v>
      </c>
      <c r="K582" t="s">
        <v>609</v>
      </c>
      <c r="L582">
        <v>79</v>
      </c>
      <c r="M582">
        <v>19</v>
      </c>
      <c r="N582">
        <v>18</v>
      </c>
      <c r="O582">
        <v>-3000</v>
      </c>
      <c r="P582" s="17">
        <f>DATE(IF(Hist_odds_1[[#This Row],[Index]]&lt;=1908,"2022","2023"),LEFT(Hist_odds_1[[#This Row],[Date]],2),RIGHT(Hist_odds_1[[#This Row],[Date]],2))</f>
        <v>44886</v>
      </c>
      <c r="Q582">
        <f>IF(Hist_odds_1[[#This Row],[Away ML]]&lt;Hist_odds_1[[#This Row],[Home ML]],-Hist_odds_1[[#This Row],[Total_Close]],Hist_odds_1[[#This Row],[Spread_Close]])</f>
        <v>18</v>
      </c>
    </row>
    <row r="583" spans="1:17">
      <c r="A583">
        <v>582</v>
      </c>
      <c r="B583">
        <v>1121</v>
      </c>
      <c r="C583">
        <v>761</v>
      </c>
      <c r="D583" t="s">
        <v>5552</v>
      </c>
      <c r="E583" t="s">
        <v>647</v>
      </c>
      <c r="F583">
        <v>59</v>
      </c>
      <c r="G583">
        <v>127.5</v>
      </c>
      <c r="H583">
        <v>127</v>
      </c>
      <c r="I583">
        <v>100</v>
      </c>
      <c r="J583">
        <v>762</v>
      </c>
      <c r="K583" t="s">
        <v>256</v>
      </c>
      <c r="L583">
        <v>55</v>
      </c>
      <c r="M583">
        <v>1.5</v>
      </c>
      <c r="N583">
        <v>1.5</v>
      </c>
      <c r="O583">
        <v>-120</v>
      </c>
      <c r="P583" s="17">
        <f>DATE(IF(Hist_odds_1[[#This Row],[Index]]&lt;=1908,"2022","2023"),LEFT(Hist_odds_1[[#This Row],[Date]],2),RIGHT(Hist_odds_1[[#This Row],[Date]],2))</f>
        <v>44886</v>
      </c>
      <c r="Q583">
        <f>IF(Hist_odds_1[[#This Row],[Away ML]]&lt;Hist_odds_1[[#This Row],[Home ML]],-Hist_odds_1[[#This Row],[Total_Close]],Hist_odds_1[[#This Row],[Spread_Close]])</f>
        <v>1.5</v>
      </c>
    </row>
    <row r="584" spans="1:17">
      <c r="A584">
        <v>583</v>
      </c>
      <c r="B584">
        <v>1121</v>
      </c>
      <c r="C584">
        <v>769</v>
      </c>
      <c r="D584" t="s">
        <v>5552</v>
      </c>
      <c r="E584" t="s">
        <v>462</v>
      </c>
      <c r="F584">
        <v>61</v>
      </c>
      <c r="G584">
        <v>135.5</v>
      </c>
      <c r="H584">
        <v>3</v>
      </c>
      <c r="I584">
        <v>-150</v>
      </c>
      <c r="J584">
        <v>770</v>
      </c>
      <c r="K584" t="s">
        <v>610</v>
      </c>
      <c r="L584">
        <v>82</v>
      </c>
      <c r="M584">
        <v>14.5</v>
      </c>
      <c r="N584">
        <v>132.5</v>
      </c>
      <c r="O584">
        <v>130</v>
      </c>
      <c r="P584" s="17">
        <f>DATE(IF(Hist_odds_1[[#This Row],[Index]]&lt;=1908,"2022","2023"),LEFT(Hist_odds_1[[#This Row],[Date]],2),RIGHT(Hist_odds_1[[#This Row],[Date]],2))</f>
        <v>44886</v>
      </c>
      <c r="Q584">
        <f>IF(Hist_odds_1[[#This Row],[Away ML]]&lt;Hist_odds_1[[#This Row],[Home ML]],-Hist_odds_1[[#This Row],[Total_Close]],Hist_odds_1[[#This Row],[Spread_Close]])</f>
        <v>-3</v>
      </c>
    </row>
    <row r="585" spans="1:17">
      <c r="A585">
        <v>584</v>
      </c>
      <c r="B585">
        <v>1121</v>
      </c>
      <c r="C585">
        <v>306505</v>
      </c>
      <c r="D585" t="s">
        <v>5552</v>
      </c>
      <c r="E585" t="s">
        <v>154</v>
      </c>
      <c r="F585">
        <v>82</v>
      </c>
      <c r="G585">
        <v>142</v>
      </c>
      <c r="H585">
        <v>142.5</v>
      </c>
      <c r="I585">
        <v>135</v>
      </c>
      <c r="J585">
        <v>306506</v>
      </c>
      <c r="K585" t="s">
        <v>552</v>
      </c>
      <c r="L585">
        <v>76</v>
      </c>
      <c r="M585" t="s">
        <v>465</v>
      </c>
      <c r="N585">
        <v>1</v>
      </c>
      <c r="O585">
        <v>-155</v>
      </c>
      <c r="P585" s="17">
        <f>DATE(IF(Hist_odds_1[[#This Row],[Index]]&lt;=1908,"2022","2023"),LEFT(Hist_odds_1[[#This Row],[Date]],2),RIGHT(Hist_odds_1[[#This Row],[Date]],2))</f>
        <v>44886</v>
      </c>
      <c r="Q585">
        <f>IF(Hist_odds_1[[#This Row],[Away ML]]&lt;Hist_odds_1[[#This Row],[Home ML]],-Hist_odds_1[[#This Row],[Total_Close]],Hist_odds_1[[#This Row],[Spread_Close]])</f>
        <v>1</v>
      </c>
    </row>
    <row r="586" spans="1:17">
      <c r="A586">
        <v>585</v>
      </c>
      <c r="B586">
        <v>1121</v>
      </c>
      <c r="C586">
        <v>306507</v>
      </c>
      <c r="D586" t="s">
        <v>5552</v>
      </c>
      <c r="E586" t="s">
        <v>640</v>
      </c>
      <c r="F586">
        <v>63</v>
      </c>
      <c r="G586">
        <v>142.5</v>
      </c>
      <c r="H586">
        <v>139.5</v>
      </c>
      <c r="I586">
        <v>190</v>
      </c>
      <c r="J586">
        <v>306508</v>
      </c>
      <c r="K586" t="s">
        <v>611</v>
      </c>
      <c r="L586">
        <v>78</v>
      </c>
      <c r="M586">
        <v>4</v>
      </c>
      <c r="N586">
        <v>1.5</v>
      </c>
      <c r="O586">
        <v>-220</v>
      </c>
      <c r="P586" s="17">
        <f>DATE(IF(Hist_odds_1[[#This Row],[Index]]&lt;=1908,"2022","2023"),LEFT(Hist_odds_1[[#This Row],[Date]],2),RIGHT(Hist_odds_1[[#This Row],[Date]],2))</f>
        <v>44886</v>
      </c>
      <c r="Q586">
        <f>IF(Hist_odds_1[[#This Row],[Away ML]]&lt;Hist_odds_1[[#This Row],[Home ML]],-Hist_odds_1[[#This Row],[Total_Close]],Hist_odds_1[[#This Row],[Spread_Close]])</f>
        <v>1.5</v>
      </c>
    </row>
    <row r="587" spans="1:17">
      <c r="A587">
        <v>586</v>
      </c>
      <c r="B587">
        <v>1121</v>
      </c>
      <c r="C587">
        <v>306509</v>
      </c>
      <c r="D587" t="s">
        <v>5552</v>
      </c>
      <c r="E587" t="s">
        <v>496</v>
      </c>
      <c r="F587">
        <v>53</v>
      </c>
      <c r="G587">
        <v>138</v>
      </c>
      <c r="H587">
        <v>143.5</v>
      </c>
      <c r="I587">
        <v>-105</v>
      </c>
      <c r="J587">
        <v>306510</v>
      </c>
      <c r="K587" t="s">
        <v>325</v>
      </c>
      <c r="L587">
        <v>67</v>
      </c>
      <c r="M587">
        <v>11</v>
      </c>
      <c r="N587">
        <v>12.5</v>
      </c>
      <c r="O587">
        <v>-115</v>
      </c>
      <c r="P587" s="17">
        <f>DATE(IF(Hist_odds_1[[#This Row],[Index]]&lt;=1908,"2022","2023"),LEFT(Hist_odds_1[[#This Row],[Date]],2),RIGHT(Hist_odds_1[[#This Row],[Date]],2))</f>
        <v>44886</v>
      </c>
      <c r="Q587">
        <f>IF(Hist_odds_1[[#This Row],[Away ML]]&lt;Hist_odds_1[[#This Row],[Home ML]],-Hist_odds_1[[#This Row],[Total_Close]],Hist_odds_1[[#This Row],[Spread_Close]])</f>
        <v>12.5</v>
      </c>
    </row>
    <row r="588" spans="1:17">
      <c r="A588">
        <v>587</v>
      </c>
      <c r="B588">
        <v>1121</v>
      </c>
      <c r="C588">
        <v>306511</v>
      </c>
      <c r="D588" t="s">
        <v>5552</v>
      </c>
      <c r="E588" t="s">
        <v>600</v>
      </c>
      <c r="F588">
        <v>82</v>
      </c>
      <c r="G588">
        <v>148.5</v>
      </c>
      <c r="H588">
        <v>149</v>
      </c>
      <c r="I588">
        <v>100</v>
      </c>
      <c r="J588">
        <v>306512</v>
      </c>
      <c r="K588" t="s">
        <v>322</v>
      </c>
      <c r="L588">
        <v>83</v>
      </c>
      <c r="M588">
        <v>12</v>
      </c>
      <c r="N588">
        <v>9</v>
      </c>
      <c r="O588">
        <v>-120</v>
      </c>
      <c r="P588" s="17">
        <f>DATE(IF(Hist_odds_1[[#This Row],[Index]]&lt;=1908,"2022","2023"),LEFT(Hist_odds_1[[#This Row],[Date]],2),RIGHT(Hist_odds_1[[#This Row],[Date]],2))</f>
        <v>44886</v>
      </c>
      <c r="Q588">
        <f>IF(Hist_odds_1[[#This Row],[Away ML]]&lt;Hist_odds_1[[#This Row],[Home ML]],-Hist_odds_1[[#This Row],[Total_Close]],Hist_odds_1[[#This Row],[Spread_Close]])</f>
        <v>9</v>
      </c>
    </row>
    <row r="589" spans="1:17">
      <c r="A589">
        <v>588</v>
      </c>
      <c r="B589">
        <v>1121</v>
      </c>
      <c r="C589">
        <v>306513</v>
      </c>
      <c r="D589" t="s">
        <v>5552</v>
      </c>
      <c r="E589" t="s">
        <v>565</v>
      </c>
      <c r="F589">
        <v>41</v>
      </c>
      <c r="G589">
        <v>136.5</v>
      </c>
      <c r="H589">
        <v>135.5</v>
      </c>
      <c r="I589">
        <v>600</v>
      </c>
      <c r="J589">
        <v>306514</v>
      </c>
      <c r="K589" t="s">
        <v>126</v>
      </c>
      <c r="L589">
        <v>72</v>
      </c>
      <c r="M589">
        <v>13.5</v>
      </c>
      <c r="N589">
        <v>15</v>
      </c>
      <c r="O589">
        <v>-900</v>
      </c>
      <c r="P589" s="17">
        <f>DATE(IF(Hist_odds_1[[#This Row],[Index]]&lt;=1908,"2022","2023"),LEFT(Hist_odds_1[[#This Row],[Date]],2),RIGHT(Hist_odds_1[[#This Row],[Date]],2))</f>
        <v>44886</v>
      </c>
      <c r="Q589">
        <f>IF(Hist_odds_1[[#This Row],[Away ML]]&lt;Hist_odds_1[[#This Row],[Home ML]],-Hist_odds_1[[#This Row],[Total_Close]],Hist_odds_1[[#This Row],[Spread_Close]])</f>
        <v>15</v>
      </c>
    </row>
    <row r="590" spans="1:17">
      <c r="A590">
        <v>589</v>
      </c>
      <c r="B590">
        <v>1121</v>
      </c>
      <c r="C590">
        <v>306515</v>
      </c>
      <c r="D590" t="s">
        <v>5552</v>
      </c>
      <c r="E590" t="s">
        <v>357</v>
      </c>
      <c r="F590">
        <v>66</v>
      </c>
      <c r="G590">
        <v>136.5</v>
      </c>
      <c r="H590">
        <v>148.5</v>
      </c>
      <c r="I590">
        <v>375</v>
      </c>
      <c r="J590">
        <v>306516</v>
      </c>
      <c r="K590" t="s">
        <v>424</v>
      </c>
      <c r="L590">
        <v>85</v>
      </c>
      <c r="M590">
        <v>17</v>
      </c>
      <c r="N590">
        <v>18</v>
      </c>
      <c r="O590">
        <v>-450</v>
      </c>
      <c r="P590" s="17">
        <f>DATE(IF(Hist_odds_1[[#This Row],[Index]]&lt;=1908,"2022","2023"),LEFT(Hist_odds_1[[#This Row],[Date]],2),RIGHT(Hist_odds_1[[#This Row],[Date]],2))</f>
        <v>44886</v>
      </c>
      <c r="Q590">
        <f>IF(Hist_odds_1[[#This Row],[Away ML]]&lt;Hist_odds_1[[#This Row],[Home ML]],-Hist_odds_1[[#This Row],[Total_Close]],Hist_odds_1[[#This Row],[Spread_Close]])</f>
        <v>18</v>
      </c>
    </row>
    <row r="591" spans="1:17">
      <c r="A591">
        <v>590</v>
      </c>
      <c r="B591">
        <v>1121</v>
      </c>
      <c r="C591">
        <v>306517</v>
      </c>
      <c r="D591" t="s">
        <v>5552</v>
      </c>
      <c r="E591" t="s">
        <v>601</v>
      </c>
      <c r="F591">
        <v>67</v>
      </c>
      <c r="G591">
        <v>153.5</v>
      </c>
      <c r="H591">
        <v>154.5</v>
      </c>
      <c r="I591">
        <v>800</v>
      </c>
      <c r="J591">
        <v>306518</v>
      </c>
      <c r="K591" t="s">
        <v>367</v>
      </c>
      <c r="L591">
        <v>76</v>
      </c>
      <c r="M591">
        <v>14.5</v>
      </c>
      <c r="N591">
        <v>12.5</v>
      </c>
      <c r="O591">
        <v>-1400</v>
      </c>
      <c r="P591" s="17">
        <f>DATE(IF(Hist_odds_1[[#This Row],[Index]]&lt;=1908,"2022","2023"),LEFT(Hist_odds_1[[#This Row],[Date]],2),RIGHT(Hist_odds_1[[#This Row],[Date]],2))</f>
        <v>44886</v>
      </c>
      <c r="Q591">
        <f>IF(Hist_odds_1[[#This Row],[Away ML]]&lt;Hist_odds_1[[#This Row],[Home ML]],-Hist_odds_1[[#This Row],[Total_Close]],Hist_odds_1[[#This Row],[Spread_Close]])</f>
        <v>12.5</v>
      </c>
    </row>
    <row r="592" spans="1:17">
      <c r="A592">
        <v>591</v>
      </c>
      <c r="B592">
        <v>1121</v>
      </c>
      <c r="C592">
        <v>306519</v>
      </c>
      <c r="D592" t="s">
        <v>5552</v>
      </c>
      <c r="E592" t="s">
        <v>115</v>
      </c>
      <c r="F592">
        <v>57</v>
      </c>
      <c r="G592">
        <v>139.5</v>
      </c>
      <c r="H592">
        <v>138.5</v>
      </c>
      <c r="I592">
        <v>1100</v>
      </c>
      <c r="J592">
        <v>306520</v>
      </c>
      <c r="K592" t="s">
        <v>21</v>
      </c>
      <c r="L592">
        <v>74</v>
      </c>
      <c r="M592">
        <v>22.5</v>
      </c>
      <c r="N592">
        <v>24</v>
      </c>
      <c r="O592">
        <v>-2500</v>
      </c>
      <c r="P592" s="17">
        <f>DATE(IF(Hist_odds_1[[#This Row],[Index]]&lt;=1908,"2022","2023"),LEFT(Hist_odds_1[[#This Row],[Date]],2),RIGHT(Hist_odds_1[[#This Row],[Date]],2))</f>
        <v>44886</v>
      </c>
      <c r="Q592">
        <f>IF(Hist_odds_1[[#This Row],[Away ML]]&lt;Hist_odds_1[[#This Row],[Home ML]],-Hist_odds_1[[#This Row],[Total_Close]],Hist_odds_1[[#This Row],[Spread_Close]])</f>
        <v>24</v>
      </c>
    </row>
    <row r="593" spans="1:17">
      <c r="A593">
        <v>592</v>
      </c>
      <c r="B593">
        <v>1121</v>
      </c>
      <c r="C593">
        <v>306521</v>
      </c>
      <c r="D593" t="s">
        <v>5552</v>
      </c>
      <c r="E593" t="s">
        <v>593</v>
      </c>
      <c r="F593">
        <v>56</v>
      </c>
      <c r="G593">
        <v>133.5</v>
      </c>
      <c r="H593">
        <v>129.5</v>
      </c>
      <c r="I593">
        <v>650</v>
      </c>
      <c r="J593">
        <v>306522</v>
      </c>
      <c r="K593" t="s">
        <v>535</v>
      </c>
      <c r="L593">
        <v>83</v>
      </c>
      <c r="M593">
        <v>6</v>
      </c>
      <c r="N593">
        <v>7</v>
      </c>
      <c r="O593">
        <v>-1000</v>
      </c>
      <c r="P593" s="17">
        <f>DATE(IF(Hist_odds_1[[#This Row],[Index]]&lt;=1908,"2022","2023"),LEFT(Hist_odds_1[[#This Row],[Date]],2),RIGHT(Hist_odds_1[[#This Row],[Date]],2))</f>
        <v>44886</v>
      </c>
      <c r="Q593">
        <f>IF(Hist_odds_1[[#This Row],[Away ML]]&lt;Hist_odds_1[[#This Row],[Home ML]],-Hist_odds_1[[#This Row],[Total_Close]],Hist_odds_1[[#This Row],[Spread_Close]])</f>
        <v>7</v>
      </c>
    </row>
    <row r="594" spans="1:17">
      <c r="A594">
        <v>593</v>
      </c>
      <c r="B594">
        <v>1121</v>
      </c>
      <c r="C594">
        <v>306523</v>
      </c>
      <c r="D594" t="s">
        <v>5552</v>
      </c>
      <c r="E594" t="s">
        <v>628</v>
      </c>
      <c r="F594">
        <v>74</v>
      </c>
      <c r="G594">
        <v>2.5</v>
      </c>
      <c r="H594">
        <v>2.5</v>
      </c>
      <c r="I594">
        <v>2000</v>
      </c>
      <c r="J594">
        <v>306524</v>
      </c>
      <c r="K594" t="s">
        <v>612</v>
      </c>
      <c r="L594">
        <v>59</v>
      </c>
      <c r="M594">
        <v>132</v>
      </c>
      <c r="N594">
        <v>127</v>
      </c>
      <c r="O594">
        <v>-10000</v>
      </c>
      <c r="P594" s="17">
        <f>DATE(IF(Hist_odds_1[[#This Row],[Index]]&lt;=1908,"2022","2023"),LEFT(Hist_odds_1[[#This Row],[Date]],2),RIGHT(Hist_odds_1[[#This Row],[Date]],2))</f>
        <v>44886</v>
      </c>
      <c r="Q594">
        <f>IF(Hist_odds_1[[#This Row],[Away ML]]&lt;Hist_odds_1[[#This Row],[Home ML]],-Hist_odds_1[[#This Row],[Total_Close]],Hist_odds_1[[#This Row],[Spread_Close]])</f>
        <v>127</v>
      </c>
    </row>
    <row r="595" spans="1:17">
      <c r="A595">
        <v>594</v>
      </c>
      <c r="B595">
        <v>1121</v>
      </c>
      <c r="C595">
        <v>306525</v>
      </c>
      <c r="D595" t="s">
        <v>5552</v>
      </c>
      <c r="E595" t="s">
        <v>314</v>
      </c>
      <c r="F595">
        <v>66</v>
      </c>
      <c r="G595">
        <v>3.5</v>
      </c>
      <c r="H595">
        <v>6</v>
      </c>
      <c r="I595">
        <v>250</v>
      </c>
      <c r="J595">
        <v>306526</v>
      </c>
      <c r="K595" t="s">
        <v>297</v>
      </c>
      <c r="L595">
        <v>65</v>
      </c>
      <c r="M595">
        <v>136</v>
      </c>
      <c r="N595">
        <v>134.5</v>
      </c>
      <c r="O595">
        <v>-300</v>
      </c>
      <c r="P595" s="17">
        <f>DATE(IF(Hist_odds_1[[#This Row],[Index]]&lt;=1908,"2022","2023"),LEFT(Hist_odds_1[[#This Row],[Date]],2),RIGHT(Hist_odds_1[[#This Row],[Date]],2))</f>
        <v>44886</v>
      </c>
      <c r="Q595">
        <f>IF(Hist_odds_1[[#This Row],[Away ML]]&lt;Hist_odds_1[[#This Row],[Home ML]],-Hist_odds_1[[#This Row],[Total_Close]],Hist_odds_1[[#This Row],[Spread_Close]])</f>
        <v>134.5</v>
      </c>
    </row>
    <row r="596" spans="1:17">
      <c r="A596">
        <v>595</v>
      </c>
      <c r="B596">
        <v>1122</v>
      </c>
      <c r="C596">
        <v>601</v>
      </c>
      <c r="D596" t="s">
        <v>5552</v>
      </c>
      <c r="E596" t="s">
        <v>247</v>
      </c>
      <c r="F596">
        <v>70</v>
      </c>
      <c r="G596">
        <v>149</v>
      </c>
      <c r="H596">
        <v>154.5</v>
      </c>
      <c r="I596">
        <v>220</v>
      </c>
      <c r="J596">
        <v>602</v>
      </c>
      <c r="K596" t="s">
        <v>413</v>
      </c>
      <c r="L596">
        <v>79</v>
      </c>
      <c r="M596">
        <v>7</v>
      </c>
      <c r="N596">
        <v>6.5</v>
      </c>
      <c r="O596">
        <v>-260</v>
      </c>
      <c r="P596" s="17">
        <f>DATE(IF(Hist_odds_1[[#This Row],[Index]]&lt;=1908,"2022","2023"),LEFT(Hist_odds_1[[#This Row],[Date]],2),RIGHT(Hist_odds_1[[#This Row],[Date]],2))</f>
        <v>44887</v>
      </c>
      <c r="Q596">
        <f>IF(Hist_odds_1[[#This Row],[Away ML]]&lt;Hist_odds_1[[#This Row],[Home ML]],-Hist_odds_1[[#This Row],[Total_Close]],Hist_odds_1[[#This Row],[Spread_Close]])</f>
        <v>6.5</v>
      </c>
    </row>
    <row r="597" spans="1:17">
      <c r="A597">
        <v>596</v>
      </c>
      <c r="B597">
        <v>1122</v>
      </c>
      <c r="C597">
        <v>603</v>
      </c>
      <c r="D597" t="s">
        <v>5552</v>
      </c>
      <c r="E597" t="s">
        <v>604</v>
      </c>
      <c r="F597">
        <v>64</v>
      </c>
      <c r="G597">
        <v>143</v>
      </c>
      <c r="H597">
        <v>144</v>
      </c>
      <c r="I597">
        <v>155</v>
      </c>
      <c r="J597">
        <v>604</v>
      </c>
      <c r="K597" t="s">
        <v>613</v>
      </c>
      <c r="L597">
        <v>70</v>
      </c>
      <c r="M597">
        <v>3</v>
      </c>
      <c r="N597">
        <v>4</v>
      </c>
      <c r="O597">
        <v>-175</v>
      </c>
      <c r="P597" s="17">
        <f>DATE(IF(Hist_odds_1[[#This Row],[Index]]&lt;=1908,"2022","2023"),LEFT(Hist_odds_1[[#This Row],[Date]],2),RIGHT(Hist_odds_1[[#This Row],[Date]],2))</f>
        <v>44887</v>
      </c>
      <c r="Q597">
        <f>IF(Hist_odds_1[[#This Row],[Away ML]]&lt;Hist_odds_1[[#This Row],[Home ML]],-Hist_odds_1[[#This Row],[Total_Close]],Hist_odds_1[[#This Row],[Spread_Close]])</f>
        <v>4</v>
      </c>
    </row>
    <row r="598" spans="1:17">
      <c r="A598">
        <v>597</v>
      </c>
      <c r="B598">
        <v>1122</v>
      </c>
      <c r="C598">
        <v>605</v>
      </c>
      <c r="D598" t="s">
        <v>5552</v>
      </c>
      <c r="E598" t="s">
        <v>456</v>
      </c>
      <c r="F598">
        <v>66</v>
      </c>
      <c r="G598">
        <v>150.5</v>
      </c>
      <c r="H598">
        <v>151.5</v>
      </c>
      <c r="I598">
        <v>900</v>
      </c>
      <c r="J598">
        <v>606</v>
      </c>
      <c r="K598" t="s">
        <v>531</v>
      </c>
      <c r="L598">
        <v>82</v>
      </c>
      <c r="M598">
        <v>15.5</v>
      </c>
      <c r="N598">
        <v>15.5</v>
      </c>
      <c r="O598">
        <v>-1600</v>
      </c>
      <c r="P598" s="17">
        <f>DATE(IF(Hist_odds_1[[#This Row],[Index]]&lt;=1908,"2022","2023"),LEFT(Hist_odds_1[[#This Row],[Date]],2),RIGHT(Hist_odds_1[[#This Row],[Date]],2))</f>
        <v>44887</v>
      </c>
      <c r="Q598">
        <f>IF(Hist_odds_1[[#This Row],[Away ML]]&lt;Hist_odds_1[[#This Row],[Home ML]],-Hist_odds_1[[#This Row],[Total_Close]],Hist_odds_1[[#This Row],[Spread_Close]])</f>
        <v>15.5</v>
      </c>
    </row>
    <row r="599" spans="1:17">
      <c r="A599">
        <v>598</v>
      </c>
      <c r="B599">
        <v>1122</v>
      </c>
      <c r="C599">
        <v>607</v>
      </c>
      <c r="D599" t="s">
        <v>5552</v>
      </c>
      <c r="E599" t="s">
        <v>558</v>
      </c>
      <c r="F599">
        <v>66</v>
      </c>
      <c r="G599">
        <v>140.5</v>
      </c>
      <c r="H599">
        <v>137.5</v>
      </c>
      <c r="I599">
        <v>250</v>
      </c>
      <c r="J599">
        <v>608</v>
      </c>
      <c r="K599" t="s">
        <v>492</v>
      </c>
      <c r="L599">
        <v>80</v>
      </c>
      <c r="M599">
        <v>8</v>
      </c>
      <c r="N599">
        <v>7</v>
      </c>
      <c r="O599">
        <v>-300</v>
      </c>
      <c r="P599" s="17">
        <f>DATE(IF(Hist_odds_1[[#This Row],[Index]]&lt;=1908,"2022","2023"),LEFT(Hist_odds_1[[#This Row],[Date]],2),RIGHT(Hist_odds_1[[#This Row],[Date]],2))</f>
        <v>44887</v>
      </c>
      <c r="Q599">
        <f>IF(Hist_odds_1[[#This Row],[Away ML]]&lt;Hist_odds_1[[#This Row],[Home ML]],-Hist_odds_1[[#This Row],[Total_Close]],Hist_odds_1[[#This Row],[Spread_Close]])</f>
        <v>7</v>
      </c>
    </row>
    <row r="600" spans="1:17">
      <c r="A600">
        <v>599</v>
      </c>
      <c r="B600">
        <v>1122</v>
      </c>
      <c r="C600">
        <v>609</v>
      </c>
      <c r="D600" t="s">
        <v>5552</v>
      </c>
      <c r="E600" t="s">
        <v>485</v>
      </c>
      <c r="F600">
        <v>75</v>
      </c>
      <c r="G600">
        <v>141.5</v>
      </c>
      <c r="H600">
        <v>138.5</v>
      </c>
      <c r="I600">
        <v>290</v>
      </c>
      <c r="J600">
        <v>610</v>
      </c>
      <c r="K600" t="s">
        <v>540</v>
      </c>
      <c r="L600">
        <v>70</v>
      </c>
      <c r="M600">
        <v>7.5</v>
      </c>
      <c r="N600">
        <v>7.5</v>
      </c>
      <c r="O600">
        <v>-350</v>
      </c>
      <c r="P600" s="17">
        <f>DATE(IF(Hist_odds_1[[#This Row],[Index]]&lt;=1908,"2022","2023"),LEFT(Hist_odds_1[[#This Row],[Date]],2),RIGHT(Hist_odds_1[[#This Row],[Date]],2))</f>
        <v>44887</v>
      </c>
      <c r="Q600">
        <f>IF(Hist_odds_1[[#This Row],[Away ML]]&lt;Hist_odds_1[[#This Row],[Home ML]],-Hist_odds_1[[#This Row],[Total_Close]],Hist_odds_1[[#This Row],[Spread_Close]])</f>
        <v>7.5</v>
      </c>
    </row>
    <row r="601" spans="1:17">
      <c r="A601">
        <v>600</v>
      </c>
      <c r="B601">
        <v>1122</v>
      </c>
      <c r="C601">
        <v>611</v>
      </c>
      <c r="D601" t="s">
        <v>5552</v>
      </c>
      <c r="E601" t="s">
        <v>246</v>
      </c>
      <c r="F601">
        <v>46</v>
      </c>
      <c r="G601">
        <v>137.5</v>
      </c>
      <c r="H601">
        <v>137</v>
      </c>
      <c r="I601">
        <v>900</v>
      </c>
      <c r="J601">
        <v>612</v>
      </c>
      <c r="K601" t="s">
        <v>391</v>
      </c>
      <c r="L601">
        <v>76</v>
      </c>
      <c r="M601">
        <v>16.5</v>
      </c>
      <c r="N601">
        <v>15</v>
      </c>
      <c r="O601">
        <v>-1600</v>
      </c>
      <c r="P601" s="17">
        <f>DATE(IF(Hist_odds_1[[#This Row],[Index]]&lt;=1908,"2022","2023"),LEFT(Hist_odds_1[[#This Row],[Date]],2),RIGHT(Hist_odds_1[[#This Row],[Date]],2))</f>
        <v>44887</v>
      </c>
      <c r="Q601">
        <f>IF(Hist_odds_1[[#This Row],[Away ML]]&lt;Hist_odds_1[[#This Row],[Home ML]],-Hist_odds_1[[#This Row],[Total_Close]],Hist_odds_1[[#This Row],[Spread_Close]])</f>
        <v>15</v>
      </c>
    </row>
    <row r="602" spans="1:17">
      <c r="A602">
        <v>601</v>
      </c>
      <c r="B602">
        <v>1122</v>
      </c>
      <c r="C602">
        <v>613</v>
      </c>
      <c r="D602" t="s">
        <v>5552</v>
      </c>
      <c r="E602" t="s">
        <v>588</v>
      </c>
      <c r="F602">
        <v>79</v>
      </c>
      <c r="G602">
        <v>4</v>
      </c>
      <c r="H602">
        <v>4</v>
      </c>
      <c r="I602">
        <v>-175</v>
      </c>
      <c r="J602">
        <v>614</v>
      </c>
      <c r="K602" t="s">
        <v>606</v>
      </c>
      <c r="L602">
        <v>91</v>
      </c>
      <c r="M602">
        <v>148.5</v>
      </c>
      <c r="N602">
        <v>147.5</v>
      </c>
      <c r="O602">
        <v>155</v>
      </c>
      <c r="P602" s="17">
        <f>DATE(IF(Hist_odds_1[[#This Row],[Index]]&lt;=1908,"2022","2023"),LEFT(Hist_odds_1[[#This Row],[Date]],2),RIGHT(Hist_odds_1[[#This Row],[Date]],2))</f>
        <v>44887</v>
      </c>
      <c r="Q602">
        <f>IF(Hist_odds_1[[#This Row],[Away ML]]&lt;Hist_odds_1[[#This Row],[Home ML]],-Hist_odds_1[[#This Row],[Total_Close]],Hist_odds_1[[#This Row],[Spread_Close]])</f>
        <v>-4</v>
      </c>
    </row>
    <row r="603" spans="1:17">
      <c r="A603">
        <v>602</v>
      </c>
      <c r="B603">
        <v>1122</v>
      </c>
      <c r="C603">
        <v>615</v>
      </c>
      <c r="D603" t="s">
        <v>5552</v>
      </c>
      <c r="E603" t="s">
        <v>582</v>
      </c>
      <c r="F603">
        <v>76</v>
      </c>
      <c r="G603">
        <v>146</v>
      </c>
      <c r="H603">
        <v>145</v>
      </c>
      <c r="I603">
        <v>-110</v>
      </c>
      <c r="J603">
        <v>616</v>
      </c>
      <c r="K603" t="s">
        <v>254</v>
      </c>
      <c r="L603">
        <v>72</v>
      </c>
      <c r="M603">
        <v>3</v>
      </c>
      <c r="N603">
        <v>1</v>
      </c>
      <c r="O603">
        <v>-110</v>
      </c>
      <c r="P603" s="17">
        <f>DATE(IF(Hist_odds_1[[#This Row],[Index]]&lt;=1908,"2022","2023"),LEFT(Hist_odds_1[[#This Row],[Date]],2),RIGHT(Hist_odds_1[[#This Row],[Date]],2))</f>
        <v>44887</v>
      </c>
      <c r="Q603">
        <f>IF(Hist_odds_1[[#This Row],[Away ML]]&lt;Hist_odds_1[[#This Row],[Home ML]],-Hist_odds_1[[#This Row],[Total_Close]],Hist_odds_1[[#This Row],[Spread_Close]])</f>
        <v>1</v>
      </c>
    </row>
    <row r="604" spans="1:17">
      <c r="A604">
        <v>603</v>
      </c>
      <c r="B604">
        <v>1122</v>
      </c>
      <c r="C604">
        <v>617</v>
      </c>
      <c r="D604" t="s">
        <v>5552</v>
      </c>
      <c r="E604" t="s">
        <v>644</v>
      </c>
      <c r="F604">
        <v>77</v>
      </c>
      <c r="G604">
        <v>138.5</v>
      </c>
      <c r="H604">
        <v>134.5</v>
      </c>
      <c r="I604">
        <v>235</v>
      </c>
      <c r="J604">
        <v>618</v>
      </c>
      <c r="K604" t="s">
        <v>507</v>
      </c>
      <c r="L604">
        <v>67</v>
      </c>
      <c r="M604">
        <v>6</v>
      </c>
      <c r="N604">
        <v>6.5</v>
      </c>
      <c r="O604">
        <v>-275</v>
      </c>
      <c r="P604" s="17">
        <f>DATE(IF(Hist_odds_1[[#This Row],[Index]]&lt;=1908,"2022","2023"),LEFT(Hist_odds_1[[#This Row],[Date]],2),RIGHT(Hist_odds_1[[#This Row],[Date]],2))</f>
        <v>44887</v>
      </c>
      <c r="Q604">
        <f>IF(Hist_odds_1[[#This Row],[Away ML]]&lt;Hist_odds_1[[#This Row],[Home ML]],-Hist_odds_1[[#This Row],[Total_Close]],Hist_odds_1[[#This Row],[Spread_Close]])</f>
        <v>6.5</v>
      </c>
    </row>
    <row r="605" spans="1:17">
      <c r="A605">
        <v>604</v>
      </c>
      <c r="B605">
        <v>1122</v>
      </c>
      <c r="C605">
        <v>619</v>
      </c>
      <c r="D605" t="s">
        <v>5552</v>
      </c>
      <c r="E605" t="s">
        <v>655</v>
      </c>
      <c r="F605">
        <v>85</v>
      </c>
      <c r="G605">
        <v>154.5</v>
      </c>
      <c r="H605">
        <v>159.5</v>
      </c>
      <c r="I605">
        <v>385</v>
      </c>
      <c r="J605">
        <v>620</v>
      </c>
      <c r="K605" t="s">
        <v>475</v>
      </c>
      <c r="L605">
        <v>95</v>
      </c>
      <c r="M605">
        <v>9.5</v>
      </c>
      <c r="N605">
        <v>10</v>
      </c>
      <c r="O605">
        <v>-475</v>
      </c>
      <c r="P605" s="17">
        <f>DATE(IF(Hist_odds_1[[#This Row],[Index]]&lt;=1908,"2022","2023"),LEFT(Hist_odds_1[[#This Row],[Date]],2),RIGHT(Hist_odds_1[[#This Row],[Date]],2))</f>
        <v>44887</v>
      </c>
      <c r="Q605">
        <f>IF(Hist_odds_1[[#This Row],[Away ML]]&lt;Hist_odds_1[[#This Row],[Home ML]],-Hist_odds_1[[#This Row],[Total_Close]],Hist_odds_1[[#This Row],[Spread_Close]])</f>
        <v>10</v>
      </c>
    </row>
    <row r="606" spans="1:17">
      <c r="A606">
        <v>605</v>
      </c>
      <c r="B606">
        <v>1122</v>
      </c>
      <c r="C606">
        <v>621</v>
      </c>
      <c r="D606" t="s">
        <v>5552</v>
      </c>
      <c r="E606" t="s">
        <v>650</v>
      </c>
      <c r="F606">
        <v>71</v>
      </c>
      <c r="G606">
        <v>132.5</v>
      </c>
      <c r="H606">
        <v>130</v>
      </c>
      <c r="I606">
        <v>155</v>
      </c>
      <c r="J606">
        <v>622</v>
      </c>
      <c r="K606" t="s">
        <v>589</v>
      </c>
      <c r="L606">
        <v>82</v>
      </c>
      <c r="M606">
        <v>6</v>
      </c>
      <c r="N606">
        <v>4</v>
      </c>
      <c r="O606">
        <v>-175</v>
      </c>
      <c r="P606" s="17">
        <f>DATE(IF(Hist_odds_1[[#This Row],[Index]]&lt;=1908,"2022","2023"),LEFT(Hist_odds_1[[#This Row],[Date]],2),RIGHT(Hist_odds_1[[#This Row],[Date]],2))</f>
        <v>44887</v>
      </c>
      <c r="Q606">
        <f>IF(Hist_odds_1[[#This Row],[Away ML]]&lt;Hist_odds_1[[#This Row],[Home ML]],-Hist_odds_1[[#This Row],[Total_Close]],Hist_odds_1[[#This Row],[Spread_Close]])</f>
        <v>4</v>
      </c>
    </row>
    <row r="607" spans="1:17">
      <c r="A607">
        <v>606</v>
      </c>
      <c r="B607">
        <v>1122</v>
      </c>
      <c r="C607">
        <v>623</v>
      </c>
      <c r="D607" t="s">
        <v>5552</v>
      </c>
      <c r="E607" t="s">
        <v>519</v>
      </c>
      <c r="F607">
        <v>65</v>
      </c>
      <c r="G607">
        <v>1</v>
      </c>
      <c r="H607">
        <v>1.5</v>
      </c>
      <c r="I607">
        <v>-135</v>
      </c>
      <c r="J607">
        <v>624</v>
      </c>
      <c r="K607" t="s">
        <v>614</v>
      </c>
      <c r="L607">
        <v>70</v>
      </c>
      <c r="M607">
        <v>148</v>
      </c>
      <c r="N607">
        <v>143</v>
      </c>
      <c r="O607">
        <v>115</v>
      </c>
      <c r="P607" s="17">
        <f>DATE(IF(Hist_odds_1[[#This Row],[Index]]&lt;=1908,"2022","2023"),LEFT(Hist_odds_1[[#This Row],[Date]],2),RIGHT(Hist_odds_1[[#This Row],[Date]],2))</f>
        <v>44887</v>
      </c>
      <c r="Q607">
        <f>IF(Hist_odds_1[[#This Row],[Away ML]]&lt;Hist_odds_1[[#This Row],[Home ML]],-Hist_odds_1[[#This Row],[Total_Close]],Hist_odds_1[[#This Row],[Spread_Close]])</f>
        <v>-1.5</v>
      </c>
    </row>
    <row r="608" spans="1:17">
      <c r="A608">
        <v>607</v>
      </c>
      <c r="B608">
        <v>1122</v>
      </c>
      <c r="C608">
        <v>631</v>
      </c>
      <c r="D608" t="s">
        <v>5552</v>
      </c>
      <c r="E608" t="s">
        <v>355</v>
      </c>
      <c r="F608">
        <v>59</v>
      </c>
      <c r="G608">
        <v>1</v>
      </c>
      <c r="H608">
        <v>134</v>
      </c>
      <c r="I608">
        <v>150</v>
      </c>
      <c r="J608">
        <v>632</v>
      </c>
      <c r="K608" t="s">
        <v>610</v>
      </c>
      <c r="L608">
        <v>67</v>
      </c>
      <c r="M608">
        <v>137</v>
      </c>
      <c r="N608">
        <v>3.5</v>
      </c>
      <c r="O608">
        <v>-170</v>
      </c>
      <c r="P608" s="17">
        <f>DATE(IF(Hist_odds_1[[#This Row],[Index]]&lt;=1908,"2022","2023"),LEFT(Hist_odds_1[[#This Row],[Date]],2),RIGHT(Hist_odds_1[[#This Row],[Date]],2))</f>
        <v>44887</v>
      </c>
      <c r="Q608">
        <f>IF(Hist_odds_1[[#This Row],[Away ML]]&lt;Hist_odds_1[[#This Row],[Home ML]],-Hist_odds_1[[#This Row],[Total_Close]],Hist_odds_1[[#This Row],[Spread_Close]])</f>
        <v>3.5</v>
      </c>
    </row>
    <row r="609" spans="1:17">
      <c r="A609">
        <v>608</v>
      </c>
      <c r="B609">
        <v>1122</v>
      </c>
      <c r="C609">
        <v>673</v>
      </c>
      <c r="D609" t="s">
        <v>5552</v>
      </c>
      <c r="E609" t="s">
        <v>642</v>
      </c>
      <c r="F609">
        <v>69</v>
      </c>
      <c r="G609">
        <v>4.5</v>
      </c>
      <c r="H609">
        <v>147</v>
      </c>
      <c r="I609">
        <v>210</v>
      </c>
      <c r="J609">
        <v>674</v>
      </c>
      <c r="K609" t="s">
        <v>206</v>
      </c>
      <c r="L609">
        <v>65</v>
      </c>
      <c r="M609">
        <v>145.5</v>
      </c>
      <c r="N609">
        <v>6.5</v>
      </c>
      <c r="O609">
        <v>-250</v>
      </c>
      <c r="P609" s="17">
        <f>DATE(IF(Hist_odds_1[[#This Row],[Index]]&lt;=1908,"2022","2023"),LEFT(Hist_odds_1[[#This Row],[Date]],2),RIGHT(Hist_odds_1[[#This Row],[Date]],2))</f>
        <v>44887</v>
      </c>
      <c r="Q609">
        <f>IF(Hist_odds_1[[#This Row],[Away ML]]&lt;Hist_odds_1[[#This Row],[Home ML]],-Hist_odds_1[[#This Row],[Total_Close]],Hist_odds_1[[#This Row],[Spread_Close]])</f>
        <v>6.5</v>
      </c>
    </row>
    <row r="610" spans="1:17">
      <c r="A610">
        <v>609</v>
      </c>
      <c r="B610">
        <v>1122</v>
      </c>
      <c r="C610">
        <v>306551</v>
      </c>
      <c r="D610" t="s">
        <v>5552</v>
      </c>
      <c r="E610" t="s">
        <v>229</v>
      </c>
      <c r="F610">
        <v>85</v>
      </c>
      <c r="G610">
        <v>138</v>
      </c>
      <c r="H610">
        <v>139</v>
      </c>
      <c r="I610">
        <v>250</v>
      </c>
      <c r="J610">
        <v>306552</v>
      </c>
      <c r="K610" t="s">
        <v>562</v>
      </c>
      <c r="L610">
        <v>75</v>
      </c>
      <c r="M610">
        <v>7</v>
      </c>
      <c r="N610">
        <v>6.5</v>
      </c>
      <c r="O610">
        <v>-300</v>
      </c>
      <c r="P610" s="17">
        <f>DATE(IF(Hist_odds_1[[#This Row],[Index]]&lt;=1908,"2022","2023"),LEFT(Hist_odds_1[[#This Row],[Date]],2),RIGHT(Hist_odds_1[[#This Row],[Date]],2))</f>
        <v>44887</v>
      </c>
      <c r="Q610">
        <f>IF(Hist_odds_1[[#This Row],[Away ML]]&lt;Hist_odds_1[[#This Row],[Home ML]],-Hist_odds_1[[#This Row],[Total_Close]],Hist_odds_1[[#This Row],[Spread_Close]])</f>
        <v>6.5</v>
      </c>
    </row>
    <row r="611" spans="1:17">
      <c r="A611">
        <v>610</v>
      </c>
      <c r="B611">
        <v>1122</v>
      </c>
      <c r="C611">
        <v>306559</v>
      </c>
      <c r="D611" t="s">
        <v>5552</v>
      </c>
      <c r="E611" t="s">
        <v>230</v>
      </c>
      <c r="F611">
        <v>44</v>
      </c>
      <c r="G611">
        <v>133.5</v>
      </c>
      <c r="H611">
        <v>1</v>
      </c>
      <c r="I611">
        <v>-120</v>
      </c>
      <c r="J611">
        <v>306560</v>
      </c>
      <c r="K611" t="s">
        <v>132</v>
      </c>
      <c r="L611">
        <v>73</v>
      </c>
      <c r="M611">
        <v>2.5</v>
      </c>
      <c r="N611">
        <v>131.5</v>
      </c>
      <c r="O611">
        <v>100</v>
      </c>
      <c r="P611" s="17">
        <f>DATE(IF(Hist_odds_1[[#This Row],[Index]]&lt;=1908,"2022","2023"),LEFT(Hist_odds_1[[#This Row],[Date]],2),RIGHT(Hist_odds_1[[#This Row],[Date]],2))</f>
        <v>44887</v>
      </c>
      <c r="Q611">
        <f>IF(Hist_odds_1[[#This Row],[Away ML]]&lt;Hist_odds_1[[#This Row],[Home ML]],-Hist_odds_1[[#This Row],[Total_Close]],Hist_odds_1[[#This Row],[Spread_Close]])</f>
        <v>-1</v>
      </c>
    </row>
    <row r="612" spans="1:17">
      <c r="A612">
        <v>611</v>
      </c>
      <c r="B612">
        <v>1122</v>
      </c>
      <c r="C612">
        <v>306561</v>
      </c>
      <c r="D612" t="s">
        <v>5552</v>
      </c>
      <c r="E612" t="s">
        <v>79</v>
      </c>
      <c r="F612">
        <v>53</v>
      </c>
      <c r="G612">
        <v>140.5</v>
      </c>
      <c r="H612">
        <v>144.5</v>
      </c>
      <c r="I612">
        <v>270</v>
      </c>
      <c r="J612">
        <v>306562</v>
      </c>
      <c r="K612" t="s">
        <v>615</v>
      </c>
      <c r="L612">
        <v>78</v>
      </c>
      <c r="M612">
        <v>7.5</v>
      </c>
      <c r="N612">
        <v>8.5</v>
      </c>
      <c r="O612">
        <v>-330</v>
      </c>
      <c r="P612" s="17">
        <f>DATE(IF(Hist_odds_1[[#This Row],[Index]]&lt;=1908,"2022","2023"),LEFT(Hist_odds_1[[#This Row],[Date]],2),RIGHT(Hist_odds_1[[#This Row],[Date]],2))</f>
        <v>44887</v>
      </c>
      <c r="Q612">
        <f>IF(Hist_odds_1[[#This Row],[Away ML]]&lt;Hist_odds_1[[#This Row],[Home ML]],-Hist_odds_1[[#This Row],[Total_Close]],Hist_odds_1[[#This Row],[Spread_Close]])</f>
        <v>8.5</v>
      </c>
    </row>
    <row r="613" spans="1:17">
      <c r="A613">
        <v>612</v>
      </c>
      <c r="B613">
        <v>1122</v>
      </c>
      <c r="C613">
        <v>306563</v>
      </c>
      <c r="D613" t="s">
        <v>5552</v>
      </c>
      <c r="E613" t="s">
        <v>568</v>
      </c>
      <c r="F613">
        <v>72</v>
      </c>
      <c r="G613">
        <v>136.5</v>
      </c>
      <c r="H613">
        <v>134.5</v>
      </c>
      <c r="I613">
        <v>700</v>
      </c>
      <c r="J613">
        <v>306564</v>
      </c>
      <c r="K613" t="s">
        <v>581</v>
      </c>
      <c r="L613">
        <v>76</v>
      </c>
      <c r="M613">
        <v>13</v>
      </c>
      <c r="N613">
        <v>14</v>
      </c>
      <c r="O613">
        <v>-1100</v>
      </c>
      <c r="P613" s="17">
        <f>DATE(IF(Hist_odds_1[[#This Row],[Index]]&lt;=1908,"2022","2023"),LEFT(Hist_odds_1[[#This Row],[Date]],2),RIGHT(Hist_odds_1[[#This Row],[Date]],2))</f>
        <v>44887</v>
      </c>
      <c r="Q613">
        <f>IF(Hist_odds_1[[#This Row],[Away ML]]&lt;Hist_odds_1[[#This Row],[Home ML]],-Hist_odds_1[[#This Row],[Total_Close]],Hist_odds_1[[#This Row],[Spread_Close]])</f>
        <v>14</v>
      </c>
    </row>
    <row r="614" spans="1:17">
      <c r="A614">
        <v>613</v>
      </c>
      <c r="B614">
        <v>1122</v>
      </c>
      <c r="C614">
        <v>306565</v>
      </c>
      <c r="D614" t="s">
        <v>5552</v>
      </c>
      <c r="E614" t="s">
        <v>261</v>
      </c>
      <c r="F614">
        <v>60</v>
      </c>
      <c r="G614">
        <v>147.5</v>
      </c>
      <c r="H614">
        <v>146</v>
      </c>
      <c r="I614">
        <v>500</v>
      </c>
      <c r="J614">
        <v>306566</v>
      </c>
      <c r="K614" t="s">
        <v>325</v>
      </c>
      <c r="L614">
        <v>71</v>
      </c>
      <c r="M614">
        <v>14</v>
      </c>
      <c r="N614">
        <v>11</v>
      </c>
      <c r="O614">
        <v>-700</v>
      </c>
      <c r="P614" s="17">
        <f>DATE(IF(Hist_odds_1[[#This Row],[Index]]&lt;=1908,"2022","2023"),LEFT(Hist_odds_1[[#This Row],[Date]],2),RIGHT(Hist_odds_1[[#This Row],[Date]],2))</f>
        <v>44887</v>
      </c>
      <c r="Q614">
        <f>IF(Hist_odds_1[[#This Row],[Away ML]]&lt;Hist_odds_1[[#This Row],[Home ML]],-Hist_odds_1[[#This Row],[Total_Close]],Hist_odds_1[[#This Row],[Spread_Close]])</f>
        <v>11</v>
      </c>
    </row>
    <row r="615" spans="1:17">
      <c r="A615">
        <v>614</v>
      </c>
      <c r="B615">
        <v>1122</v>
      </c>
      <c r="C615">
        <v>306567</v>
      </c>
      <c r="D615" t="s">
        <v>5552</v>
      </c>
      <c r="E615" t="s">
        <v>542</v>
      </c>
      <c r="F615">
        <v>67</v>
      </c>
      <c r="G615">
        <v>142</v>
      </c>
      <c r="H615">
        <v>142.5</v>
      </c>
      <c r="I615">
        <v>800</v>
      </c>
      <c r="J615">
        <v>306568</v>
      </c>
      <c r="K615" t="s">
        <v>78</v>
      </c>
      <c r="L615">
        <v>83</v>
      </c>
      <c r="M615">
        <v>15</v>
      </c>
      <c r="N615">
        <v>14</v>
      </c>
      <c r="O615">
        <v>-1400</v>
      </c>
      <c r="P615" s="17">
        <f>DATE(IF(Hist_odds_1[[#This Row],[Index]]&lt;=1908,"2022","2023"),LEFT(Hist_odds_1[[#This Row],[Date]],2),RIGHT(Hist_odds_1[[#This Row],[Date]],2))</f>
        <v>44887</v>
      </c>
      <c r="Q615">
        <f>IF(Hist_odds_1[[#This Row],[Away ML]]&lt;Hist_odds_1[[#This Row],[Home ML]],-Hist_odds_1[[#This Row],[Total_Close]],Hist_odds_1[[#This Row],[Spread_Close]])</f>
        <v>14</v>
      </c>
    </row>
    <row r="616" spans="1:17">
      <c r="A616">
        <v>615</v>
      </c>
      <c r="B616">
        <v>1122</v>
      </c>
      <c r="C616">
        <v>306569</v>
      </c>
      <c r="D616" t="s">
        <v>5552</v>
      </c>
      <c r="E616" t="s">
        <v>575</v>
      </c>
      <c r="F616">
        <v>75</v>
      </c>
      <c r="G616">
        <v>138.5</v>
      </c>
      <c r="H616">
        <v>139</v>
      </c>
      <c r="I616">
        <v>-105</v>
      </c>
      <c r="J616">
        <v>306570</v>
      </c>
      <c r="K616" t="s">
        <v>583</v>
      </c>
      <c r="L616">
        <v>82</v>
      </c>
      <c r="M616">
        <v>1.5</v>
      </c>
      <c r="O616">
        <v>-115</v>
      </c>
      <c r="P616" s="17">
        <f>DATE(IF(Hist_odds_1[[#This Row],[Index]]&lt;=1908,"2022","2023"),LEFT(Hist_odds_1[[#This Row],[Date]],2),RIGHT(Hist_odds_1[[#This Row],[Date]],2))</f>
        <v>44887</v>
      </c>
      <c r="Q616">
        <f>IF(Hist_odds_1[[#This Row],[Away ML]]&lt;Hist_odds_1[[#This Row],[Home ML]],-Hist_odds_1[[#This Row],[Total_Close]],Hist_odds_1[[#This Row],[Spread_Close]])</f>
        <v>0</v>
      </c>
    </row>
    <row r="617" spans="1:17">
      <c r="A617">
        <v>616</v>
      </c>
      <c r="B617">
        <v>1122</v>
      </c>
      <c r="C617">
        <v>306571</v>
      </c>
      <c r="D617" t="s">
        <v>5552</v>
      </c>
      <c r="E617" t="s">
        <v>249</v>
      </c>
      <c r="F617">
        <v>59</v>
      </c>
      <c r="G617">
        <v>131</v>
      </c>
      <c r="H617">
        <v>128.5</v>
      </c>
      <c r="I617">
        <v>125</v>
      </c>
      <c r="J617">
        <v>306572</v>
      </c>
      <c r="K617" t="s">
        <v>616</v>
      </c>
      <c r="L617">
        <v>70</v>
      </c>
      <c r="M617" t="s">
        <v>465</v>
      </c>
      <c r="N617">
        <v>3</v>
      </c>
      <c r="O617">
        <v>-145</v>
      </c>
      <c r="P617" s="17">
        <f>DATE(IF(Hist_odds_1[[#This Row],[Index]]&lt;=1908,"2022","2023"),LEFT(Hist_odds_1[[#This Row],[Date]],2),RIGHT(Hist_odds_1[[#This Row],[Date]],2))</f>
        <v>44887</v>
      </c>
      <c r="Q617">
        <f>IF(Hist_odds_1[[#This Row],[Away ML]]&lt;Hist_odds_1[[#This Row],[Home ML]],-Hist_odds_1[[#This Row],[Total_Close]],Hist_odds_1[[#This Row],[Spread_Close]])</f>
        <v>3</v>
      </c>
    </row>
    <row r="618" spans="1:17">
      <c r="A618">
        <v>617</v>
      </c>
      <c r="B618">
        <v>1122</v>
      </c>
      <c r="C618">
        <v>306573</v>
      </c>
      <c r="D618" t="s">
        <v>5552</v>
      </c>
      <c r="E618" t="s">
        <v>564</v>
      </c>
      <c r="F618">
        <v>61</v>
      </c>
      <c r="G618">
        <v>148.5</v>
      </c>
      <c r="H618">
        <v>153</v>
      </c>
      <c r="I618">
        <v>750</v>
      </c>
      <c r="J618">
        <v>306574</v>
      </c>
      <c r="K618" t="s">
        <v>17</v>
      </c>
      <c r="L618">
        <v>83</v>
      </c>
      <c r="M618">
        <v>15</v>
      </c>
      <c r="N618">
        <v>14.5</v>
      </c>
      <c r="O618">
        <v>-1200</v>
      </c>
      <c r="P618" s="17">
        <f>DATE(IF(Hist_odds_1[[#This Row],[Index]]&lt;=1908,"2022","2023"),LEFT(Hist_odds_1[[#This Row],[Date]],2),RIGHT(Hist_odds_1[[#This Row],[Date]],2))</f>
        <v>44887</v>
      </c>
      <c r="Q618">
        <f>IF(Hist_odds_1[[#This Row],[Away ML]]&lt;Hist_odds_1[[#This Row],[Home ML]],-Hist_odds_1[[#This Row],[Total_Close]],Hist_odds_1[[#This Row],[Spread_Close]])</f>
        <v>14.5</v>
      </c>
    </row>
    <row r="619" spans="1:17">
      <c r="A619">
        <v>618</v>
      </c>
      <c r="B619">
        <v>1122</v>
      </c>
      <c r="C619">
        <v>306575</v>
      </c>
      <c r="D619" t="s">
        <v>5552</v>
      </c>
      <c r="E619" t="s">
        <v>131</v>
      </c>
      <c r="F619">
        <v>74</v>
      </c>
      <c r="G619">
        <v>3</v>
      </c>
      <c r="H619">
        <v>6.5</v>
      </c>
      <c r="I619">
        <v>-280</v>
      </c>
      <c r="J619">
        <v>306576</v>
      </c>
      <c r="K619" t="s">
        <v>153</v>
      </c>
      <c r="L619">
        <v>68</v>
      </c>
      <c r="M619">
        <v>132</v>
      </c>
      <c r="N619">
        <v>132.5</v>
      </c>
      <c r="O619">
        <v>240</v>
      </c>
      <c r="P619" s="17">
        <f>DATE(IF(Hist_odds_1[[#This Row],[Index]]&lt;=1908,"2022","2023"),LEFT(Hist_odds_1[[#This Row],[Date]],2),RIGHT(Hist_odds_1[[#This Row],[Date]],2))</f>
        <v>44887</v>
      </c>
      <c r="Q619">
        <f>IF(Hist_odds_1[[#This Row],[Away ML]]&lt;Hist_odds_1[[#This Row],[Home ML]],-Hist_odds_1[[#This Row],[Total_Close]],Hist_odds_1[[#This Row],[Spread_Close]])</f>
        <v>-6.5</v>
      </c>
    </row>
    <row r="620" spans="1:17">
      <c r="A620">
        <v>619</v>
      </c>
      <c r="B620">
        <v>1122</v>
      </c>
      <c r="C620">
        <v>306579</v>
      </c>
      <c r="D620" t="s">
        <v>5552</v>
      </c>
      <c r="E620" t="s">
        <v>155</v>
      </c>
      <c r="F620">
        <v>49</v>
      </c>
      <c r="G620">
        <v>39.5</v>
      </c>
      <c r="H620">
        <v>138.5</v>
      </c>
      <c r="I620">
        <v>1300</v>
      </c>
      <c r="J620">
        <v>306580</v>
      </c>
      <c r="K620" t="s">
        <v>459</v>
      </c>
      <c r="L620">
        <v>80</v>
      </c>
      <c r="M620">
        <v>20.5</v>
      </c>
      <c r="N620">
        <v>18.5</v>
      </c>
      <c r="O620">
        <v>-3500</v>
      </c>
      <c r="P620" s="17">
        <f>DATE(IF(Hist_odds_1[[#This Row],[Index]]&lt;=1908,"2022","2023"),LEFT(Hist_odds_1[[#This Row],[Date]],2),RIGHT(Hist_odds_1[[#This Row],[Date]],2))</f>
        <v>44887</v>
      </c>
      <c r="Q620">
        <f>IF(Hist_odds_1[[#This Row],[Away ML]]&lt;Hist_odds_1[[#This Row],[Home ML]],-Hist_odds_1[[#This Row],[Total_Close]],Hist_odds_1[[#This Row],[Spread_Close]])</f>
        <v>18.5</v>
      </c>
    </row>
    <row r="621" spans="1:17">
      <c r="A621">
        <v>620</v>
      </c>
      <c r="B621">
        <v>1123</v>
      </c>
      <c r="C621">
        <v>681</v>
      </c>
      <c r="D621" t="s">
        <v>5552</v>
      </c>
      <c r="E621" t="s">
        <v>489</v>
      </c>
      <c r="F621">
        <v>49</v>
      </c>
      <c r="G621">
        <v>1.5</v>
      </c>
      <c r="H621">
        <v>2</v>
      </c>
      <c r="I621">
        <v>-135</v>
      </c>
      <c r="J621">
        <v>682</v>
      </c>
      <c r="K621" t="s">
        <v>576</v>
      </c>
      <c r="L621">
        <v>70</v>
      </c>
      <c r="M621">
        <v>136</v>
      </c>
      <c r="N621">
        <v>135</v>
      </c>
      <c r="O621">
        <v>115</v>
      </c>
      <c r="P621" s="17">
        <f>DATE(IF(Hist_odds_1[[#This Row],[Index]]&lt;=1908,"2022","2023"),LEFT(Hist_odds_1[[#This Row],[Date]],2),RIGHT(Hist_odds_1[[#This Row],[Date]],2))</f>
        <v>44888</v>
      </c>
      <c r="Q621">
        <f>IF(Hist_odds_1[[#This Row],[Away ML]]&lt;Hist_odds_1[[#This Row],[Home ML]],-Hist_odds_1[[#This Row],[Total_Close]],Hist_odds_1[[#This Row],[Spread_Close]])</f>
        <v>-2</v>
      </c>
    </row>
    <row r="622" spans="1:17">
      <c r="A622">
        <v>621</v>
      </c>
      <c r="B622">
        <v>1123</v>
      </c>
      <c r="C622">
        <v>683</v>
      </c>
      <c r="D622" t="s">
        <v>5552</v>
      </c>
      <c r="E622" t="s">
        <v>567</v>
      </c>
      <c r="F622">
        <v>63</v>
      </c>
      <c r="G622">
        <v>136.5</v>
      </c>
      <c r="H622">
        <v>128.5</v>
      </c>
      <c r="I622">
        <v>350</v>
      </c>
      <c r="J622">
        <v>684</v>
      </c>
      <c r="K622" t="s">
        <v>592</v>
      </c>
      <c r="L622">
        <v>77</v>
      </c>
      <c r="M622">
        <v>10.5</v>
      </c>
      <c r="N622">
        <v>9</v>
      </c>
      <c r="O622">
        <v>-420</v>
      </c>
      <c r="P622" s="17">
        <f>DATE(IF(Hist_odds_1[[#This Row],[Index]]&lt;=1908,"2022","2023"),LEFT(Hist_odds_1[[#This Row],[Date]],2),RIGHT(Hist_odds_1[[#This Row],[Date]],2))</f>
        <v>44888</v>
      </c>
      <c r="Q622">
        <f>IF(Hist_odds_1[[#This Row],[Away ML]]&lt;Hist_odds_1[[#This Row],[Home ML]],-Hist_odds_1[[#This Row],[Total_Close]],Hist_odds_1[[#This Row],[Spread_Close]])</f>
        <v>9</v>
      </c>
    </row>
    <row r="623" spans="1:17">
      <c r="A623">
        <v>622</v>
      </c>
      <c r="B623">
        <v>1123</v>
      </c>
      <c r="C623">
        <v>685</v>
      </c>
      <c r="D623" t="s">
        <v>5552</v>
      </c>
      <c r="E623" t="s">
        <v>157</v>
      </c>
      <c r="F623">
        <v>49</v>
      </c>
      <c r="G623">
        <v>148.5</v>
      </c>
      <c r="H623">
        <v>150</v>
      </c>
      <c r="I623">
        <v>350</v>
      </c>
      <c r="J623">
        <v>686</v>
      </c>
      <c r="K623" t="s">
        <v>140</v>
      </c>
      <c r="L623">
        <v>79</v>
      </c>
      <c r="M623">
        <v>7.5</v>
      </c>
      <c r="N623">
        <v>9.5</v>
      </c>
      <c r="O623">
        <v>-420</v>
      </c>
      <c r="P623" s="17">
        <f>DATE(IF(Hist_odds_1[[#This Row],[Index]]&lt;=1908,"2022","2023"),LEFT(Hist_odds_1[[#This Row],[Date]],2),RIGHT(Hist_odds_1[[#This Row],[Date]],2))</f>
        <v>44888</v>
      </c>
      <c r="Q623">
        <f>IF(Hist_odds_1[[#This Row],[Away ML]]&lt;Hist_odds_1[[#This Row],[Home ML]],-Hist_odds_1[[#This Row],[Total_Close]],Hist_odds_1[[#This Row],[Spread_Close]])</f>
        <v>9.5</v>
      </c>
    </row>
    <row r="624" spans="1:17">
      <c r="A624">
        <v>623</v>
      </c>
      <c r="B624">
        <v>1123</v>
      </c>
      <c r="C624">
        <v>687</v>
      </c>
      <c r="D624" t="s">
        <v>5552</v>
      </c>
      <c r="E624" t="s">
        <v>537</v>
      </c>
      <c r="F624">
        <v>76</v>
      </c>
      <c r="G624">
        <v>1.5</v>
      </c>
      <c r="H624">
        <v>1.5</v>
      </c>
      <c r="I624">
        <v>-125</v>
      </c>
      <c r="J624">
        <v>688</v>
      </c>
      <c r="K624" t="s">
        <v>617</v>
      </c>
      <c r="L624">
        <v>72</v>
      </c>
      <c r="M624">
        <v>144.5</v>
      </c>
      <c r="N624">
        <v>146</v>
      </c>
      <c r="O624">
        <v>105</v>
      </c>
      <c r="P624" s="17">
        <f>DATE(IF(Hist_odds_1[[#This Row],[Index]]&lt;=1908,"2022","2023"),LEFT(Hist_odds_1[[#This Row],[Date]],2),RIGHT(Hist_odds_1[[#This Row],[Date]],2))</f>
        <v>44888</v>
      </c>
      <c r="Q624">
        <f>IF(Hist_odds_1[[#This Row],[Away ML]]&lt;Hist_odds_1[[#This Row],[Home ML]],-Hist_odds_1[[#This Row],[Total_Close]],Hist_odds_1[[#This Row],[Spread_Close]])</f>
        <v>-1.5</v>
      </c>
    </row>
    <row r="625" spans="1:17">
      <c r="A625">
        <v>624</v>
      </c>
      <c r="B625">
        <v>1123</v>
      </c>
      <c r="C625">
        <v>693</v>
      </c>
      <c r="D625" t="s">
        <v>5552</v>
      </c>
      <c r="E625" t="s">
        <v>566</v>
      </c>
      <c r="F625">
        <v>72</v>
      </c>
      <c r="G625">
        <v>155.5</v>
      </c>
      <c r="H625">
        <v>160</v>
      </c>
      <c r="I625">
        <v>125</v>
      </c>
      <c r="J625">
        <v>694</v>
      </c>
      <c r="K625" t="s">
        <v>463</v>
      </c>
      <c r="L625">
        <v>74</v>
      </c>
      <c r="M625">
        <v>2.5</v>
      </c>
      <c r="N625">
        <v>2.5</v>
      </c>
      <c r="O625">
        <v>-145</v>
      </c>
      <c r="P625" s="17">
        <f>DATE(IF(Hist_odds_1[[#This Row],[Index]]&lt;=1908,"2022","2023"),LEFT(Hist_odds_1[[#This Row],[Date]],2),RIGHT(Hist_odds_1[[#This Row],[Date]],2))</f>
        <v>44888</v>
      </c>
      <c r="Q625">
        <f>IF(Hist_odds_1[[#This Row],[Away ML]]&lt;Hist_odds_1[[#This Row],[Home ML]],-Hist_odds_1[[#This Row],[Total_Close]],Hist_odds_1[[#This Row],[Spread_Close]])</f>
        <v>2.5</v>
      </c>
    </row>
    <row r="626" spans="1:17">
      <c r="A626">
        <v>625</v>
      </c>
      <c r="B626">
        <v>1123</v>
      </c>
      <c r="C626">
        <v>695</v>
      </c>
      <c r="D626" t="s">
        <v>5552</v>
      </c>
      <c r="E626" t="s">
        <v>605</v>
      </c>
      <c r="F626">
        <v>68</v>
      </c>
      <c r="G626">
        <v>147</v>
      </c>
      <c r="H626">
        <v>150.5</v>
      </c>
      <c r="I626">
        <v>2750</v>
      </c>
      <c r="J626">
        <v>696</v>
      </c>
      <c r="K626" t="s">
        <v>458</v>
      </c>
      <c r="L626">
        <v>87</v>
      </c>
      <c r="M626">
        <v>27</v>
      </c>
      <c r="N626">
        <v>28.5</v>
      </c>
      <c r="O626">
        <v>-9000</v>
      </c>
      <c r="P626" s="17">
        <f>DATE(IF(Hist_odds_1[[#This Row],[Index]]&lt;=1908,"2022","2023"),LEFT(Hist_odds_1[[#This Row],[Date]],2),RIGHT(Hist_odds_1[[#This Row],[Date]],2))</f>
        <v>44888</v>
      </c>
      <c r="Q626">
        <f>IF(Hist_odds_1[[#This Row],[Away ML]]&lt;Hist_odds_1[[#This Row],[Home ML]],-Hist_odds_1[[#This Row],[Total_Close]],Hist_odds_1[[#This Row],[Spread_Close]])</f>
        <v>28.5</v>
      </c>
    </row>
    <row r="627" spans="1:17">
      <c r="A627">
        <v>626</v>
      </c>
      <c r="B627">
        <v>1123</v>
      </c>
      <c r="C627">
        <v>699</v>
      </c>
      <c r="D627" t="s">
        <v>5552</v>
      </c>
      <c r="E627" t="s">
        <v>622</v>
      </c>
      <c r="F627">
        <v>51</v>
      </c>
      <c r="G627">
        <v>150</v>
      </c>
      <c r="H627">
        <v>151.5</v>
      </c>
      <c r="I627">
        <v>750</v>
      </c>
      <c r="J627">
        <v>700</v>
      </c>
      <c r="K627" t="s">
        <v>122</v>
      </c>
      <c r="L627">
        <v>89</v>
      </c>
      <c r="M627">
        <v>13</v>
      </c>
      <c r="N627">
        <v>14</v>
      </c>
      <c r="O627">
        <v>-1200</v>
      </c>
      <c r="P627" s="17">
        <f>DATE(IF(Hist_odds_1[[#This Row],[Index]]&lt;=1908,"2022","2023"),LEFT(Hist_odds_1[[#This Row],[Date]],2),RIGHT(Hist_odds_1[[#This Row],[Date]],2))</f>
        <v>44888</v>
      </c>
      <c r="Q627">
        <f>IF(Hist_odds_1[[#This Row],[Away ML]]&lt;Hist_odds_1[[#This Row],[Home ML]],-Hist_odds_1[[#This Row],[Total_Close]],Hist_odds_1[[#This Row],[Spread_Close]])</f>
        <v>14</v>
      </c>
    </row>
    <row r="628" spans="1:17">
      <c r="A628">
        <v>627</v>
      </c>
      <c r="B628">
        <v>1123</v>
      </c>
      <c r="C628">
        <v>701</v>
      </c>
      <c r="D628" t="s">
        <v>5552</v>
      </c>
      <c r="E628" t="s">
        <v>577</v>
      </c>
      <c r="F628">
        <v>71</v>
      </c>
      <c r="G628">
        <v>133.5</v>
      </c>
      <c r="H628">
        <v>128</v>
      </c>
      <c r="I628">
        <v>320</v>
      </c>
      <c r="J628">
        <v>702</v>
      </c>
      <c r="K628" t="s">
        <v>603</v>
      </c>
      <c r="L628">
        <v>82</v>
      </c>
      <c r="M628">
        <v>9</v>
      </c>
      <c r="N628">
        <v>8</v>
      </c>
      <c r="O628">
        <v>-380</v>
      </c>
      <c r="P628" s="17">
        <f>DATE(IF(Hist_odds_1[[#This Row],[Index]]&lt;=1908,"2022","2023"),LEFT(Hist_odds_1[[#This Row],[Date]],2),RIGHT(Hist_odds_1[[#This Row],[Date]],2))</f>
        <v>44888</v>
      </c>
      <c r="Q628">
        <f>IF(Hist_odds_1[[#This Row],[Away ML]]&lt;Hist_odds_1[[#This Row],[Home ML]],-Hist_odds_1[[#This Row],[Total_Close]],Hist_odds_1[[#This Row],[Spread_Close]])</f>
        <v>8</v>
      </c>
    </row>
    <row r="629" spans="1:17">
      <c r="A629">
        <v>628</v>
      </c>
      <c r="B629">
        <v>1123</v>
      </c>
      <c r="C629">
        <v>703</v>
      </c>
      <c r="D629" t="s">
        <v>5552</v>
      </c>
      <c r="E629" t="s">
        <v>59</v>
      </c>
      <c r="F629">
        <v>56</v>
      </c>
      <c r="G629">
        <v>125.5</v>
      </c>
      <c r="H629">
        <v>122.5</v>
      </c>
      <c r="I629">
        <v>850</v>
      </c>
      <c r="J629">
        <v>704</v>
      </c>
      <c r="K629" t="s">
        <v>506</v>
      </c>
      <c r="L629">
        <v>76</v>
      </c>
      <c r="M629">
        <v>17</v>
      </c>
      <c r="N629">
        <v>14.5</v>
      </c>
      <c r="O629">
        <v>-1500</v>
      </c>
      <c r="P629" s="17">
        <f>DATE(IF(Hist_odds_1[[#This Row],[Index]]&lt;=1908,"2022","2023"),LEFT(Hist_odds_1[[#This Row],[Date]],2),RIGHT(Hist_odds_1[[#This Row],[Date]],2))</f>
        <v>44888</v>
      </c>
      <c r="Q629">
        <f>IF(Hist_odds_1[[#This Row],[Away ML]]&lt;Hist_odds_1[[#This Row],[Home ML]],-Hist_odds_1[[#This Row],[Total_Close]],Hist_odds_1[[#This Row],[Spread_Close]])</f>
        <v>14.5</v>
      </c>
    </row>
    <row r="630" spans="1:17">
      <c r="A630">
        <v>629</v>
      </c>
      <c r="B630">
        <v>1123</v>
      </c>
      <c r="C630">
        <v>705</v>
      </c>
      <c r="D630" t="s">
        <v>5552</v>
      </c>
      <c r="E630" t="s">
        <v>529</v>
      </c>
      <c r="F630">
        <v>74</v>
      </c>
      <c r="G630">
        <v>141</v>
      </c>
      <c r="H630">
        <v>136</v>
      </c>
      <c r="I630">
        <v>115</v>
      </c>
      <c r="J630">
        <v>706</v>
      </c>
      <c r="K630" t="s">
        <v>580</v>
      </c>
      <c r="L630">
        <v>70</v>
      </c>
      <c r="M630">
        <v>2.5</v>
      </c>
      <c r="N630">
        <v>2</v>
      </c>
      <c r="O630">
        <v>-135</v>
      </c>
      <c r="P630" s="17">
        <f>DATE(IF(Hist_odds_1[[#This Row],[Index]]&lt;=1908,"2022","2023"),LEFT(Hist_odds_1[[#This Row],[Date]],2),RIGHT(Hist_odds_1[[#This Row],[Date]],2))</f>
        <v>44888</v>
      </c>
      <c r="Q630">
        <f>IF(Hist_odds_1[[#This Row],[Away ML]]&lt;Hist_odds_1[[#This Row],[Home ML]],-Hist_odds_1[[#This Row],[Total_Close]],Hist_odds_1[[#This Row],[Spread_Close]])</f>
        <v>2</v>
      </c>
    </row>
    <row r="631" spans="1:17">
      <c r="A631">
        <v>630</v>
      </c>
      <c r="B631">
        <v>1123</v>
      </c>
      <c r="C631">
        <v>707</v>
      </c>
      <c r="D631" t="s">
        <v>5552</v>
      </c>
      <c r="E631" t="s">
        <v>643</v>
      </c>
      <c r="F631">
        <v>50</v>
      </c>
      <c r="G631">
        <v>145</v>
      </c>
      <c r="H631">
        <v>149</v>
      </c>
      <c r="I631">
        <v>350</v>
      </c>
      <c r="J631">
        <v>708</v>
      </c>
      <c r="K631" t="s">
        <v>500</v>
      </c>
      <c r="L631">
        <v>83</v>
      </c>
      <c r="M631">
        <v>6.5</v>
      </c>
      <c r="N631">
        <v>9</v>
      </c>
      <c r="O631">
        <v>-420</v>
      </c>
      <c r="P631" s="17">
        <f>DATE(IF(Hist_odds_1[[#This Row],[Index]]&lt;=1908,"2022","2023"),LEFT(Hist_odds_1[[#This Row],[Date]],2),RIGHT(Hist_odds_1[[#This Row],[Date]],2))</f>
        <v>44888</v>
      </c>
      <c r="Q631">
        <f>IF(Hist_odds_1[[#This Row],[Away ML]]&lt;Hist_odds_1[[#This Row],[Home ML]],-Hist_odds_1[[#This Row],[Total_Close]],Hist_odds_1[[#This Row],[Spread_Close]])</f>
        <v>9</v>
      </c>
    </row>
    <row r="632" spans="1:17">
      <c r="A632">
        <v>631</v>
      </c>
      <c r="B632">
        <v>1123</v>
      </c>
      <c r="C632">
        <v>709</v>
      </c>
      <c r="D632" t="s">
        <v>5552</v>
      </c>
      <c r="E632" t="s">
        <v>590</v>
      </c>
      <c r="F632">
        <v>76</v>
      </c>
      <c r="G632">
        <v>139</v>
      </c>
      <c r="H632">
        <v>2</v>
      </c>
      <c r="I632">
        <v>-135</v>
      </c>
      <c r="J632">
        <v>710</v>
      </c>
      <c r="K632" t="s">
        <v>98</v>
      </c>
      <c r="L632">
        <v>77</v>
      </c>
      <c r="M632" t="s">
        <v>465</v>
      </c>
      <c r="N632">
        <v>137</v>
      </c>
      <c r="O632">
        <v>115</v>
      </c>
      <c r="P632" s="17">
        <f>DATE(IF(Hist_odds_1[[#This Row],[Index]]&lt;=1908,"2022","2023"),LEFT(Hist_odds_1[[#This Row],[Date]],2),RIGHT(Hist_odds_1[[#This Row],[Date]],2))</f>
        <v>44888</v>
      </c>
      <c r="Q632">
        <f>IF(Hist_odds_1[[#This Row],[Away ML]]&lt;Hist_odds_1[[#This Row],[Home ML]],-Hist_odds_1[[#This Row],[Total_Close]],Hist_odds_1[[#This Row],[Spread_Close]])</f>
        <v>-2</v>
      </c>
    </row>
    <row r="633" spans="1:17">
      <c r="A633">
        <v>632</v>
      </c>
      <c r="B633">
        <v>1123</v>
      </c>
      <c r="C633">
        <v>713</v>
      </c>
      <c r="D633" t="s">
        <v>5552</v>
      </c>
      <c r="E633" t="s">
        <v>141</v>
      </c>
      <c r="F633">
        <v>53</v>
      </c>
      <c r="G633">
        <v>148.5</v>
      </c>
      <c r="H633">
        <v>152</v>
      </c>
      <c r="I633">
        <v>1000</v>
      </c>
      <c r="J633">
        <v>714</v>
      </c>
      <c r="K633" t="s">
        <v>374</v>
      </c>
      <c r="L633">
        <v>100</v>
      </c>
      <c r="M633">
        <v>17</v>
      </c>
      <c r="N633">
        <v>16</v>
      </c>
      <c r="O633">
        <v>-2000</v>
      </c>
      <c r="P633" s="17">
        <f>DATE(IF(Hist_odds_1[[#This Row],[Index]]&lt;=1908,"2022","2023"),LEFT(Hist_odds_1[[#This Row],[Date]],2),RIGHT(Hist_odds_1[[#This Row],[Date]],2))</f>
        <v>44888</v>
      </c>
      <c r="Q633">
        <f>IF(Hist_odds_1[[#This Row],[Away ML]]&lt;Hist_odds_1[[#This Row],[Home ML]],-Hist_odds_1[[#This Row],[Total_Close]],Hist_odds_1[[#This Row],[Spread_Close]])</f>
        <v>16</v>
      </c>
    </row>
    <row r="634" spans="1:17">
      <c r="A634">
        <v>633</v>
      </c>
      <c r="B634">
        <v>1123</v>
      </c>
      <c r="C634">
        <v>721</v>
      </c>
      <c r="D634" t="s">
        <v>5552</v>
      </c>
      <c r="E634" t="s">
        <v>625</v>
      </c>
      <c r="F634">
        <v>59</v>
      </c>
      <c r="G634">
        <v>136</v>
      </c>
      <c r="H634">
        <v>132</v>
      </c>
      <c r="I634">
        <v>210</v>
      </c>
      <c r="J634">
        <v>722</v>
      </c>
      <c r="K634" t="s">
        <v>610</v>
      </c>
      <c r="L634">
        <v>73</v>
      </c>
      <c r="M634">
        <v>4</v>
      </c>
      <c r="N634">
        <v>6</v>
      </c>
      <c r="O634">
        <v>-250</v>
      </c>
      <c r="P634" s="17">
        <f>DATE(IF(Hist_odds_1[[#This Row],[Index]]&lt;=1908,"2022","2023"),LEFT(Hist_odds_1[[#This Row],[Date]],2),RIGHT(Hist_odds_1[[#This Row],[Date]],2))</f>
        <v>44888</v>
      </c>
      <c r="Q634">
        <f>IF(Hist_odds_1[[#This Row],[Away ML]]&lt;Hist_odds_1[[#This Row],[Home ML]],-Hist_odds_1[[#This Row],[Total_Close]],Hist_odds_1[[#This Row],[Spread_Close]])</f>
        <v>6</v>
      </c>
    </row>
    <row r="635" spans="1:17">
      <c r="A635">
        <v>634</v>
      </c>
      <c r="B635">
        <v>1123</v>
      </c>
      <c r="C635">
        <v>306597</v>
      </c>
      <c r="D635" t="s">
        <v>5552</v>
      </c>
      <c r="E635" t="s">
        <v>425</v>
      </c>
      <c r="F635">
        <v>74</v>
      </c>
      <c r="G635">
        <v>12.5</v>
      </c>
      <c r="H635">
        <v>138.5</v>
      </c>
      <c r="I635">
        <v>700</v>
      </c>
      <c r="J635">
        <v>306598</v>
      </c>
      <c r="K635" t="s">
        <v>267</v>
      </c>
      <c r="L635">
        <v>70</v>
      </c>
      <c r="M635">
        <v>140.5</v>
      </c>
      <c r="N635">
        <v>13.5</v>
      </c>
      <c r="O635">
        <v>-1100</v>
      </c>
      <c r="P635" s="17">
        <f>DATE(IF(Hist_odds_1[[#This Row],[Index]]&lt;=1908,"2022","2023"),LEFT(Hist_odds_1[[#This Row],[Date]],2),RIGHT(Hist_odds_1[[#This Row],[Date]],2))</f>
        <v>44888</v>
      </c>
      <c r="Q635">
        <f>IF(Hist_odds_1[[#This Row],[Away ML]]&lt;Hist_odds_1[[#This Row],[Home ML]],-Hist_odds_1[[#This Row],[Total_Close]],Hist_odds_1[[#This Row],[Spread_Close]])</f>
        <v>13.5</v>
      </c>
    </row>
    <row r="636" spans="1:17">
      <c r="A636">
        <v>635</v>
      </c>
      <c r="B636">
        <v>1123</v>
      </c>
      <c r="C636">
        <v>306599</v>
      </c>
      <c r="D636" t="s">
        <v>5552</v>
      </c>
      <c r="E636" t="s">
        <v>63</v>
      </c>
      <c r="F636">
        <v>79</v>
      </c>
      <c r="G636">
        <v>145.5</v>
      </c>
      <c r="H636">
        <v>146.5</v>
      </c>
      <c r="I636">
        <v>240</v>
      </c>
      <c r="J636">
        <v>306600</v>
      </c>
      <c r="K636" t="s">
        <v>239</v>
      </c>
      <c r="L636">
        <v>81</v>
      </c>
      <c r="M636">
        <v>8.5</v>
      </c>
      <c r="N636">
        <v>6.5</v>
      </c>
      <c r="O636">
        <v>-280</v>
      </c>
      <c r="P636" s="17">
        <f>DATE(IF(Hist_odds_1[[#This Row],[Index]]&lt;=1908,"2022","2023"),LEFT(Hist_odds_1[[#This Row],[Date]],2),RIGHT(Hist_odds_1[[#This Row],[Date]],2))</f>
        <v>44888</v>
      </c>
      <c r="Q636">
        <f>IF(Hist_odds_1[[#This Row],[Away ML]]&lt;Hist_odds_1[[#This Row],[Home ML]],-Hist_odds_1[[#This Row],[Total_Close]],Hist_odds_1[[#This Row],[Spread_Close]])</f>
        <v>6.5</v>
      </c>
    </row>
    <row r="637" spans="1:17">
      <c r="A637">
        <v>636</v>
      </c>
      <c r="B637">
        <v>1123</v>
      </c>
      <c r="C637">
        <v>306601</v>
      </c>
      <c r="D637" t="s">
        <v>5552</v>
      </c>
      <c r="E637" t="s">
        <v>348</v>
      </c>
      <c r="F637">
        <v>51</v>
      </c>
      <c r="G637">
        <v>1.5</v>
      </c>
      <c r="H637">
        <v>3.5</v>
      </c>
      <c r="I637">
        <v>-160</v>
      </c>
      <c r="J637">
        <v>306602</v>
      </c>
      <c r="K637" t="s">
        <v>493</v>
      </c>
      <c r="L637">
        <v>62</v>
      </c>
      <c r="M637">
        <v>140.5</v>
      </c>
      <c r="N637">
        <v>137</v>
      </c>
      <c r="O637">
        <v>140</v>
      </c>
      <c r="P637" s="17">
        <f>DATE(IF(Hist_odds_1[[#This Row],[Index]]&lt;=1908,"2022","2023"),LEFT(Hist_odds_1[[#This Row],[Date]],2),RIGHT(Hist_odds_1[[#This Row],[Date]],2))</f>
        <v>44888</v>
      </c>
      <c r="Q637">
        <f>IF(Hist_odds_1[[#This Row],[Away ML]]&lt;Hist_odds_1[[#This Row],[Home ML]],-Hist_odds_1[[#This Row],[Total_Close]],Hist_odds_1[[#This Row],[Spread_Close]])</f>
        <v>-3.5</v>
      </c>
    </row>
    <row r="638" spans="1:17">
      <c r="A638">
        <v>637</v>
      </c>
      <c r="B638">
        <v>1123</v>
      </c>
      <c r="C638">
        <v>306603</v>
      </c>
      <c r="D638" t="s">
        <v>5552</v>
      </c>
      <c r="E638" t="s">
        <v>532</v>
      </c>
      <c r="F638">
        <v>72</v>
      </c>
      <c r="G638">
        <v>147.5</v>
      </c>
      <c r="H638">
        <v>1.5</v>
      </c>
      <c r="I638">
        <v>-125</v>
      </c>
      <c r="J638">
        <v>306604</v>
      </c>
      <c r="K638" t="s">
        <v>618</v>
      </c>
      <c r="L638">
        <v>65</v>
      </c>
      <c r="M638" t="s">
        <v>465</v>
      </c>
      <c r="N638">
        <v>145</v>
      </c>
      <c r="O638">
        <v>105</v>
      </c>
      <c r="P638" s="17">
        <f>DATE(IF(Hist_odds_1[[#This Row],[Index]]&lt;=1908,"2022","2023"),LEFT(Hist_odds_1[[#This Row],[Date]],2),RIGHT(Hist_odds_1[[#This Row],[Date]],2))</f>
        <v>44888</v>
      </c>
      <c r="Q638">
        <f>IF(Hist_odds_1[[#This Row],[Away ML]]&lt;Hist_odds_1[[#This Row],[Home ML]],-Hist_odds_1[[#This Row],[Total_Close]],Hist_odds_1[[#This Row],[Spread_Close]])</f>
        <v>-1.5</v>
      </c>
    </row>
    <row r="639" spans="1:17">
      <c r="A639">
        <v>638</v>
      </c>
      <c r="B639">
        <v>1123</v>
      </c>
      <c r="C639">
        <v>306605</v>
      </c>
      <c r="D639" t="s">
        <v>5552</v>
      </c>
      <c r="E639" t="s">
        <v>670</v>
      </c>
      <c r="F639">
        <v>80</v>
      </c>
      <c r="G639">
        <v>143.5</v>
      </c>
      <c r="H639">
        <v>147.5</v>
      </c>
      <c r="I639">
        <v>525</v>
      </c>
      <c r="J639">
        <v>306606</v>
      </c>
      <c r="K639" t="s">
        <v>528</v>
      </c>
      <c r="L639">
        <v>81</v>
      </c>
      <c r="M639">
        <v>11.5</v>
      </c>
      <c r="N639">
        <v>11.5</v>
      </c>
      <c r="O639">
        <v>-750</v>
      </c>
      <c r="P639" s="17">
        <f>DATE(IF(Hist_odds_1[[#This Row],[Index]]&lt;=1908,"2022","2023"),LEFT(Hist_odds_1[[#This Row],[Date]],2),RIGHT(Hist_odds_1[[#This Row],[Date]],2))</f>
        <v>44888</v>
      </c>
      <c r="Q639">
        <f>IF(Hist_odds_1[[#This Row],[Away ML]]&lt;Hist_odds_1[[#This Row],[Home ML]],-Hist_odds_1[[#This Row],[Total_Close]],Hist_odds_1[[#This Row],[Spread_Close]])</f>
        <v>11.5</v>
      </c>
    </row>
    <row r="640" spans="1:17">
      <c r="A640">
        <v>639</v>
      </c>
      <c r="B640">
        <v>1123</v>
      </c>
      <c r="C640">
        <v>306607</v>
      </c>
      <c r="D640" t="s">
        <v>5552</v>
      </c>
      <c r="E640" t="s">
        <v>240</v>
      </c>
      <c r="F640">
        <v>66</v>
      </c>
      <c r="G640">
        <v>134.5</v>
      </c>
      <c r="H640">
        <v>134</v>
      </c>
      <c r="I640">
        <v>100</v>
      </c>
      <c r="J640">
        <v>306608</v>
      </c>
      <c r="K640" t="s">
        <v>563</v>
      </c>
      <c r="L640">
        <v>58</v>
      </c>
      <c r="M640">
        <v>2.5</v>
      </c>
      <c r="O640">
        <v>-120</v>
      </c>
      <c r="P640" s="17">
        <f>DATE(IF(Hist_odds_1[[#This Row],[Index]]&lt;=1908,"2022","2023"),LEFT(Hist_odds_1[[#This Row],[Date]],2),RIGHT(Hist_odds_1[[#This Row],[Date]],2))</f>
        <v>44888</v>
      </c>
      <c r="Q640">
        <f>IF(Hist_odds_1[[#This Row],[Away ML]]&lt;Hist_odds_1[[#This Row],[Home ML]],-Hist_odds_1[[#This Row],[Total_Close]],Hist_odds_1[[#This Row],[Spread_Close]])</f>
        <v>0</v>
      </c>
    </row>
    <row r="641" spans="1:17">
      <c r="A641">
        <v>640</v>
      </c>
      <c r="B641">
        <v>1123</v>
      </c>
      <c r="C641">
        <v>306609</v>
      </c>
      <c r="D641" t="s">
        <v>5552</v>
      </c>
      <c r="E641" t="s">
        <v>116</v>
      </c>
      <c r="F641">
        <v>72</v>
      </c>
      <c r="G641">
        <v>146.5</v>
      </c>
      <c r="H641">
        <v>149</v>
      </c>
      <c r="I641">
        <v>260</v>
      </c>
      <c r="J641">
        <v>306610</v>
      </c>
      <c r="K641" t="s">
        <v>23</v>
      </c>
      <c r="L641">
        <v>66</v>
      </c>
      <c r="M641">
        <v>4.5</v>
      </c>
      <c r="N641">
        <v>7.5</v>
      </c>
      <c r="O641">
        <v>-310</v>
      </c>
      <c r="P641" s="17">
        <f>DATE(IF(Hist_odds_1[[#This Row],[Index]]&lt;=1908,"2022","2023"),LEFT(Hist_odds_1[[#This Row],[Date]],2),RIGHT(Hist_odds_1[[#This Row],[Date]],2))</f>
        <v>44888</v>
      </c>
      <c r="Q641">
        <f>IF(Hist_odds_1[[#This Row],[Away ML]]&lt;Hist_odds_1[[#This Row],[Home ML]],-Hist_odds_1[[#This Row],[Total_Close]],Hist_odds_1[[#This Row],[Spread_Close]])</f>
        <v>7.5</v>
      </c>
    </row>
    <row r="642" spans="1:17">
      <c r="A642">
        <v>641</v>
      </c>
      <c r="B642">
        <v>1123</v>
      </c>
      <c r="C642">
        <v>306611</v>
      </c>
      <c r="D642" t="s">
        <v>5552</v>
      </c>
      <c r="E642" t="s">
        <v>364</v>
      </c>
      <c r="F642">
        <v>64</v>
      </c>
      <c r="G642">
        <v>125.5</v>
      </c>
      <c r="H642">
        <v>122.5</v>
      </c>
      <c r="I642">
        <v>100</v>
      </c>
      <c r="J642">
        <v>306612</v>
      </c>
      <c r="K642" t="s">
        <v>119</v>
      </c>
      <c r="L642">
        <v>43</v>
      </c>
      <c r="M642">
        <v>3.5</v>
      </c>
      <c r="N642">
        <v>1</v>
      </c>
      <c r="O642">
        <v>-120</v>
      </c>
      <c r="P642" s="17">
        <f>DATE(IF(Hist_odds_1[[#This Row],[Index]]&lt;=1908,"2022","2023"),LEFT(Hist_odds_1[[#This Row],[Date]],2),RIGHT(Hist_odds_1[[#This Row],[Date]],2))</f>
        <v>44888</v>
      </c>
      <c r="Q642">
        <f>IF(Hist_odds_1[[#This Row],[Away ML]]&lt;Hist_odds_1[[#This Row],[Home ML]],-Hist_odds_1[[#This Row],[Total_Close]],Hist_odds_1[[#This Row],[Spread_Close]])</f>
        <v>1</v>
      </c>
    </row>
    <row r="643" spans="1:17">
      <c r="A643">
        <v>642</v>
      </c>
      <c r="B643">
        <v>1123</v>
      </c>
      <c r="C643">
        <v>306613</v>
      </c>
      <c r="D643" t="s">
        <v>5552</v>
      </c>
      <c r="E643" t="s">
        <v>591</v>
      </c>
      <c r="F643">
        <v>60</v>
      </c>
      <c r="G643">
        <v>150.5</v>
      </c>
      <c r="H643">
        <v>152.5</v>
      </c>
      <c r="I643" t="s">
        <v>488</v>
      </c>
      <c r="J643">
        <v>306614</v>
      </c>
      <c r="K643" t="s">
        <v>47</v>
      </c>
      <c r="L643">
        <v>89</v>
      </c>
      <c r="M643">
        <v>33.5</v>
      </c>
      <c r="N643">
        <v>36.5</v>
      </c>
      <c r="O643" t="s">
        <v>488</v>
      </c>
      <c r="P643" s="17">
        <f>DATE(IF(Hist_odds_1[[#This Row],[Index]]&lt;=1908,"2022","2023"),LEFT(Hist_odds_1[[#This Row],[Date]],2),RIGHT(Hist_odds_1[[#This Row],[Date]],2))</f>
        <v>44888</v>
      </c>
      <c r="Q643">
        <f>IF(Hist_odds_1[[#This Row],[Away ML]]&lt;Hist_odds_1[[#This Row],[Home ML]],-Hist_odds_1[[#This Row],[Total_Close]],Hist_odds_1[[#This Row],[Spread_Close]])</f>
        <v>36.5</v>
      </c>
    </row>
    <row r="644" spans="1:17">
      <c r="A644">
        <v>643</v>
      </c>
      <c r="B644">
        <v>1123</v>
      </c>
      <c r="C644">
        <v>306615</v>
      </c>
      <c r="D644" t="s">
        <v>5552</v>
      </c>
      <c r="E644" t="s">
        <v>600</v>
      </c>
      <c r="F644">
        <v>56</v>
      </c>
      <c r="G644">
        <v>149.5</v>
      </c>
      <c r="H644">
        <v>152.5</v>
      </c>
      <c r="I644" t="s">
        <v>488</v>
      </c>
      <c r="J644">
        <v>306616</v>
      </c>
      <c r="K644" t="s">
        <v>291</v>
      </c>
      <c r="L644">
        <v>96</v>
      </c>
      <c r="M644">
        <v>25.5</v>
      </c>
      <c r="N644">
        <v>27.5</v>
      </c>
      <c r="O644" t="s">
        <v>488</v>
      </c>
      <c r="P644" s="17">
        <f>DATE(IF(Hist_odds_1[[#This Row],[Index]]&lt;=1908,"2022","2023"),LEFT(Hist_odds_1[[#This Row],[Date]],2),RIGHT(Hist_odds_1[[#This Row],[Date]],2))</f>
        <v>44888</v>
      </c>
      <c r="Q644">
        <f>IF(Hist_odds_1[[#This Row],[Away ML]]&lt;Hist_odds_1[[#This Row],[Home ML]],-Hist_odds_1[[#This Row],[Total_Close]],Hist_odds_1[[#This Row],[Spread_Close]])</f>
        <v>27.5</v>
      </c>
    </row>
    <row r="645" spans="1:17">
      <c r="A645">
        <v>644</v>
      </c>
      <c r="B645">
        <v>1123</v>
      </c>
      <c r="C645">
        <v>306617</v>
      </c>
      <c r="D645" t="s">
        <v>5552</v>
      </c>
      <c r="E645" t="s">
        <v>594</v>
      </c>
      <c r="F645">
        <v>51</v>
      </c>
      <c r="G645">
        <v>124.5</v>
      </c>
      <c r="H645">
        <v>124</v>
      </c>
      <c r="I645">
        <v>1400</v>
      </c>
      <c r="J645">
        <v>306618</v>
      </c>
      <c r="K645" t="s">
        <v>535</v>
      </c>
      <c r="L645">
        <v>64</v>
      </c>
      <c r="M645">
        <v>15.5</v>
      </c>
      <c r="N645">
        <v>19.5</v>
      </c>
      <c r="O645">
        <v>-4000</v>
      </c>
      <c r="P645" s="17">
        <f>DATE(IF(Hist_odds_1[[#This Row],[Index]]&lt;=1908,"2022","2023"),LEFT(Hist_odds_1[[#This Row],[Date]],2),RIGHT(Hist_odds_1[[#This Row],[Date]],2))</f>
        <v>44888</v>
      </c>
      <c r="Q645">
        <f>IF(Hist_odds_1[[#This Row],[Away ML]]&lt;Hist_odds_1[[#This Row],[Home ML]],-Hist_odds_1[[#This Row],[Total_Close]],Hist_odds_1[[#This Row],[Spread_Close]])</f>
        <v>19.5</v>
      </c>
    </row>
    <row r="646" spans="1:17">
      <c r="A646">
        <v>645</v>
      </c>
      <c r="B646">
        <v>1123</v>
      </c>
      <c r="C646">
        <v>306621</v>
      </c>
      <c r="D646" t="s">
        <v>5552</v>
      </c>
      <c r="E646" t="s">
        <v>599</v>
      </c>
      <c r="F646">
        <v>56</v>
      </c>
      <c r="G646">
        <v>142.5</v>
      </c>
      <c r="H646">
        <v>142.5</v>
      </c>
      <c r="I646">
        <v>2900</v>
      </c>
      <c r="J646">
        <v>306622</v>
      </c>
      <c r="K646" t="s">
        <v>503</v>
      </c>
      <c r="L646">
        <v>79</v>
      </c>
      <c r="M646">
        <v>24.5</v>
      </c>
      <c r="N646">
        <v>24.5</v>
      </c>
      <c r="O646">
        <v>-9000</v>
      </c>
      <c r="P646" s="17">
        <f>DATE(IF(Hist_odds_1[[#This Row],[Index]]&lt;=1908,"2022","2023"),LEFT(Hist_odds_1[[#This Row],[Date]],2),RIGHT(Hist_odds_1[[#This Row],[Date]],2))</f>
        <v>44888</v>
      </c>
      <c r="Q646">
        <f>IF(Hist_odds_1[[#This Row],[Away ML]]&lt;Hist_odds_1[[#This Row],[Home ML]],-Hist_odds_1[[#This Row],[Total_Close]],Hist_odds_1[[#This Row],[Spread_Close]])</f>
        <v>24.5</v>
      </c>
    </row>
    <row r="647" spans="1:17">
      <c r="A647">
        <v>646</v>
      </c>
      <c r="B647">
        <v>1123</v>
      </c>
      <c r="C647">
        <v>306623</v>
      </c>
      <c r="D647" t="s">
        <v>5552</v>
      </c>
      <c r="E647" t="s">
        <v>667</v>
      </c>
      <c r="F647">
        <v>57</v>
      </c>
      <c r="G647">
        <v>145.5</v>
      </c>
      <c r="H647">
        <v>148.5</v>
      </c>
      <c r="I647">
        <v>1400</v>
      </c>
      <c r="J647">
        <v>306624</v>
      </c>
      <c r="K647" t="s">
        <v>322</v>
      </c>
      <c r="L647">
        <v>75</v>
      </c>
      <c r="M647">
        <v>20</v>
      </c>
      <c r="N647">
        <v>20</v>
      </c>
      <c r="O647">
        <v>-4000</v>
      </c>
      <c r="P647" s="17">
        <f>DATE(IF(Hist_odds_1[[#This Row],[Index]]&lt;=1908,"2022","2023"),LEFT(Hist_odds_1[[#This Row],[Date]],2),RIGHT(Hist_odds_1[[#This Row],[Date]],2))</f>
        <v>44888</v>
      </c>
      <c r="Q647">
        <f>IF(Hist_odds_1[[#This Row],[Away ML]]&lt;Hist_odds_1[[#This Row],[Home ML]],-Hist_odds_1[[#This Row],[Total_Close]],Hist_odds_1[[#This Row],[Spread_Close]])</f>
        <v>20</v>
      </c>
    </row>
    <row r="648" spans="1:17">
      <c r="A648">
        <v>647</v>
      </c>
      <c r="B648">
        <v>1123</v>
      </c>
      <c r="C648">
        <v>306625</v>
      </c>
      <c r="D648" t="s">
        <v>5552</v>
      </c>
      <c r="E648" t="s">
        <v>235</v>
      </c>
      <c r="F648">
        <v>57</v>
      </c>
      <c r="G648">
        <v>131.5</v>
      </c>
      <c r="H648">
        <v>132.5</v>
      </c>
      <c r="I648">
        <v>1400</v>
      </c>
      <c r="J648">
        <v>306626</v>
      </c>
      <c r="K648" t="s">
        <v>337</v>
      </c>
      <c r="L648">
        <v>71</v>
      </c>
      <c r="M648">
        <v>19.5</v>
      </c>
      <c r="N648">
        <v>19.5</v>
      </c>
      <c r="O648">
        <v>-4000</v>
      </c>
      <c r="P648" s="17">
        <f>DATE(IF(Hist_odds_1[[#This Row],[Index]]&lt;=1908,"2022","2023"),LEFT(Hist_odds_1[[#This Row],[Date]],2),RIGHT(Hist_odds_1[[#This Row],[Date]],2))</f>
        <v>44888</v>
      </c>
      <c r="Q648">
        <f>IF(Hist_odds_1[[#This Row],[Away ML]]&lt;Hist_odds_1[[#This Row],[Home ML]],-Hist_odds_1[[#This Row],[Total_Close]],Hist_odds_1[[#This Row],[Spread_Close]])</f>
        <v>19.5</v>
      </c>
    </row>
    <row r="649" spans="1:17">
      <c r="A649">
        <v>648</v>
      </c>
      <c r="B649">
        <v>1123</v>
      </c>
      <c r="C649">
        <v>306627</v>
      </c>
      <c r="D649" t="s">
        <v>5552</v>
      </c>
      <c r="E649" t="s">
        <v>579</v>
      </c>
      <c r="F649">
        <v>73</v>
      </c>
      <c r="G649">
        <v>2.5</v>
      </c>
      <c r="H649">
        <v>3.5</v>
      </c>
      <c r="I649">
        <v>-165</v>
      </c>
      <c r="J649">
        <v>306628</v>
      </c>
      <c r="K649" t="s">
        <v>64</v>
      </c>
      <c r="L649">
        <v>62</v>
      </c>
      <c r="M649">
        <v>146.5</v>
      </c>
      <c r="N649">
        <v>146</v>
      </c>
      <c r="O649">
        <v>145</v>
      </c>
      <c r="P649" s="17">
        <f>DATE(IF(Hist_odds_1[[#This Row],[Index]]&lt;=1908,"2022","2023"),LEFT(Hist_odds_1[[#This Row],[Date]],2),RIGHT(Hist_odds_1[[#This Row],[Date]],2))</f>
        <v>44888</v>
      </c>
      <c r="Q649">
        <f>IF(Hist_odds_1[[#This Row],[Away ML]]&lt;Hist_odds_1[[#This Row],[Home ML]],-Hist_odds_1[[#This Row],[Total_Close]],Hist_odds_1[[#This Row],[Spread_Close]])</f>
        <v>-3.5</v>
      </c>
    </row>
    <row r="650" spans="1:17">
      <c r="A650">
        <v>649</v>
      </c>
      <c r="B650">
        <v>1123</v>
      </c>
      <c r="C650">
        <v>306629</v>
      </c>
      <c r="D650" t="s">
        <v>5552</v>
      </c>
      <c r="E650" t="s">
        <v>607</v>
      </c>
      <c r="F650">
        <v>80</v>
      </c>
      <c r="G650">
        <v>9.5</v>
      </c>
      <c r="H650">
        <v>13.5</v>
      </c>
      <c r="I650">
        <v>-1100</v>
      </c>
      <c r="J650">
        <v>306630</v>
      </c>
      <c r="K650" t="s">
        <v>534</v>
      </c>
      <c r="L650">
        <v>75</v>
      </c>
      <c r="M650">
        <v>145</v>
      </c>
      <c r="N650">
        <v>145</v>
      </c>
      <c r="O650">
        <v>700</v>
      </c>
      <c r="P650" s="17">
        <f>DATE(IF(Hist_odds_1[[#This Row],[Index]]&lt;=1908,"2022","2023"),LEFT(Hist_odds_1[[#This Row],[Date]],2),RIGHT(Hist_odds_1[[#This Row],[Date]],2))</f>
        <v>44888</v>
      </c>
      <c r="Q650">
        <f>IF(Hist_odds_1[[#This Row],[Away ML]]&lt;Hist_odds_1[[#This Row],[Home ML]],-Hist_odds_1[[#This Row],[Total_Close]],Hist_odds_1[[#This Row],[Spread_Close]])</f>
        <v>-13.5</v>
      </c>
    </row>
    <row r="651" spans="1:17">
      <c r="A651">
        <v>650</v>
      </c>
      <c r="B651">
        <v>1123</v>
      </c>
      <c r="C651">
        <v>306631</v>
      </c>
      <c r="D651" t="s">
        <v>5552</v>
      </c>
      <c r="E651" t="s">
        <v>656</v>
      </c>
      <c r="F651">
        <v>74</v>
      </c>
      <c r="G651">
        <v>144.5</v>
      </c>
      <c r="H651">
        <v>145.5</v>
      </c>
      <c r="I651">
        <v>2900</v>
      </c>
      <c r="J651">
        <v>306632</v>
      </c>
      <c r="K651" t="s">
        <v>467</v>
      </c>
      <c r="L651">
        <v>105</v>
      </c>
      <c r="M651">
        <v>22.5</v>
      </c>
      <c r="N651">
        <v>26</v>
      </c>
      <c r="O651">
        <v>-9000</v>
      </c>
      <c r="P651" s="17">
        <f>DATE(IF(Hist_odds_1[[#This Row],[Index]]&lt;=1908,"2022","2023"),LEFT(Hist_odds_1[[#This Row],[Date]],2),RIGHT(Hist_odds_1[[#This Row],[Date]],2))</f>
        <v>44888</v>
      </c>
      <c r="Q651">
        <f>IF(Hist_odds_1[[#This Row],[Away ML]]&lt;Hist_odds_1[[#This Row],[Home ML]],-Hist_odds_1[[#This Row],[Total_Close]],Hist_odds_1[[#This Row],[Spread_Close]])</f>
        <v>26</v>
      </c>
    </row>
    <row r="652" spans="1:17">
      <c r="A652">
        <v>651</v>
      </c>
      <c r="B652">
        <v>1123</v>
      </c>
      <c r="C652">
        <v>306633</v>
      </c>
      <c r="D652" t="s">
        <v>5552</v>
      </c>
      <c r="E652" t="s">
        <v>672</v>
      </c>
      <c r="F652">
        <v>68</v>
      </c>
      <c r="G652">
        <v>144.5</v>
      </c>
      <c r="H652">
        <v>147.5</v>
      </c>
      <c r="I652">
        <v>1800</v>
      </c>
      <c r="J652">
        <v>306634</v>
      </c>
      <c r="K652" t="s">
        <v>234</v>
      </c>
      <c r="L652">
        <v>78</v>
      </c>
      <c r="M652">
        <v>21.5</v>
      </c>
      <c r="N652">
        <v>22</v>
      </c>
      <c r="O652">
        <v>-8000</v>
      </c>
      <c r="P652" s="17">
        <f>DATE(IF(Hist_odds_1[[#This Row],[Index]]&lt;=1908,"2022","2023"),LEFT(Hist_odds_1[[#This Row],[Date]],2),RIGHT(Hist_odds_1[[#This Row],[Date]],2))</f>
        <v>44888</v>
      </c>
      <c r="Q652">
        <f>IF(Hist_odds_1[[#This Row],[Away ML]]&lt;Hist_odds_1[[#This Row],[Home ML]],-Hist_odds_1[[#This Row],[Total_Close]],Hist_odds_1[[#This Row],[Spread_Close]])</f>
        <v>22</v>
      </c>
    </row>
    <row r="653" spans="1:17">
      <c r="A653">
        <v>652</v>
      </c>
      <c r="B653">
        <v>1123</v>
      </c>
      <c r="C653">
        <v>306635</v>
      </c>
      <c r="D653" t="s">
        <v>5552</v>
      </c>
      <c r="E653" t="s">
        <v>651</v>
      </c>
      <c r="F653">
        <v>71</v>
      </c>
      <c r="G653">
        <v>138</v>
      </c>
      <c r="H653">
        <v>136.5</v>
      </c>
      <c r="I653">
        <v>1200</v>
      </c>
      <c r="J653">
        <v>306636</v>
      </c>
      <c r="K653" t="s">
        <v>609</v>
      </c>
      <c r="L653">
        <v>89</v>
      </c>
      <c r="M653">
        <v>15.5</v>
      </c>
      <c r="N653">
        <v>17.5</v>
      </c>
      <c r="O653">
        <v>-3000</v>
      </c>
      <c r="P653" s="17">
        <f>DATE(IF(Hist_odds_1[[#This Row],[Index]]&lt;=1908,"2022","2023"),LEFT(Hist_odds_1[[#This Row],[Date]],2),RIGHT(Hist_odds_1[[#This Row],[Date]],2))</f>
        <v>44888</v>
      </c>
      <c r="Q653">
        <f>IF(Hist_odds_1[[#This Row],[Away ML]]&lt;Hist_odds_1[[#This Row],[Home ML]],-Hist_odds_1[[#This Row],[Total_Close]],Hist_odds_1[[#This Row],[Spread_Close]])</f>
        <v>17.5</v>
      </c>
    </row>
    <row r="654" spans="1:17">
      <c r="A654">
        <v>653</v>
      </c>
      <c r="B654">
        <v>1124</v>
      </c>
      <c r="C654">
        <v>803</v>
      </c>
      <c r="D654" t="s">
        <v>5552</v>
      </c>
      <c r="E654" t="s">
        <v>479</v>
      </c>
      <c r="F654">
        <v>89</v>
      </c>
      <c r="G654">
        <v>13</v>
      </c>
      <c r="H654">
        <v>15</v>
      </c>
      <c r="I654">
        <v>-1400</v>
      </c>
      <c r="J654">
        <v>804</v>
      </c>
      <c r="K654" t="s">
        <v>526</v>
      </c>
      <c r="L654">
        <v>81</v>
      </c>
      <c r="M654">
        <v>151</v>
      </c>
      <c r="N654">
        <v>154.5</v>
      </c>
      <c r="O654">
        <v>800</v>
      </c>
      <c r="P654" s="17">
        <f>DATE(IF(Hist_odds_1[[#This Row],[Index]]&lt;=1908,"2022","2023"),LEFT(Hist_odds_1[[#This Row],[Date]],2),RIGHT(Hist_odds_1[[#This Row],[Date]],2))</f>
        <v>44889</v>
      </c>
      <c r="Q654">
        <f>IF(Hist_odds_1[[#This Row],[Away ML]]&lt;Hist_odds_1[[#This Row],[Home ML]],-Hist_odds_1[[#This Row],[Total_Close]],Hist_odds_1[[#This Row],[Spread_Close]])</f>
        <v>-15</v>
      </c>
    </row>
    <row r="655" spans="1:17">
      <c r="A655">
        <v>654</v>
      </c>
      <c r="B655">
        <v>1124</v>
      </c>
      <c r="C655">
        <v>817</v>
      </c>
      <c r="D655" t="s">
        <v>5552</v>
      </c>
      <c r="E655" t="s">
        <v>619</v>
      </c>
      <c r="F655">
        <v>78</v>
      </c>
      <c r="G655">
        <v>161</v>
      </c>
      <c r="H655">
        <v>163</v>
      </c>
      <c r="I655">
        <v>2000</v>
      </c>
      <c r="J655">
        <v>818</v>
      </c>
      <c r="K655" t="s">
        <v>205</v>
      </c>
      <c r="L655">
        <v>102</v>
      </c>
      <c r="M655">
        <v>27.5</v>
      </c>
      <c r="N655">
        <v>28</v>
      </c>
      <c r="O655">
        <v>-10000</v>
      </c>
      <c r="P655" s="17">
        <f>DATE(IF(Hist_odds_1[[#This Row],[Index]]&lt;=1908,"2022","2023"),LEFT(Hist_odds_1[[#This Row],[Date]],2),RIGHT(Hist_odds_1[[#This Row],[Date]],2))</f>
        <v>44889</v>
      </c>
      <c r="Q655">
        <f>IF(Hist_odds_1[[#This Row],[Away ML]]&lt;Hist_odds_1[[#This Row],[Home ML]],-Hist_odds_1[[#This Row],[Total_Close]],Hist_odds_1[[#This Row],[Spread_Close]])</f>
        <v>28</v>
      </c>
    </row>
    <row r="656" spans="1:17">
      <c r="A656">
        <v>655</v>
      </c>
      <c r="B656">
        <v>1125</v>
      </c>
      <c r="C656">
        <v>827</v>
      </c>
      <c r="D656" t="s">
        <v>5552</v>
      </c>
      <c r="E656" t="s">
        <v>470</v>
      </c>
      <c r="F656">
        <v>82</v>
      </c>
      <c r="G656">
        <v>141.5</v>
      </c>
      <c r="H656">
        <v>4.5</v>
      </c>
      <c r="I656">
        <v>-185</v>
      </c>
      <c r="J656">
        <v>828</v>
      </c>
      <c r="K656" t="s">
        <v>504</v>
      </c>
      <c r="L656">
        <v>66</v>
      </c>
      <c r="M656" t="s">
        <v>465</v>
      </c>
      <c r="N656">
        <v>140.5</v>
      </c>
      <c r="O656">
        <v>165</v>
      </c>
      <c r="P656" s="17">
        <f>DATE(IF(Hist_odds_1[[#This Row],[Index]]&lt;=1908,"2022","2023"),LEFT(Hist_odds_1[[#This Row],[Date]],2),RIGHT(Hist_odds_1[[#This Row],[Date]],2))</f>
        <v>44890</v>
      </c>
      <c r="Q656">
        <f>IF(Hist_odds_1[[#This Row],[Away ML]]&lt;Hist_odds_1[[#This Row],[Home ML]],-Hist_odds_1[[#This Row],[Total_Close]],Hist_odds_1[[#This Row],[Spread_Close]])</f>
        <v>-4.5</v>
      </c>
    </row>
    <row r="657" spans="1:17">
      <c r="A657">
        <v>656</v>
      </c>
      <c r="B657">
        <v>1125</v>
      </c>
      <c r="C657">
        <v>829</v>
      </c>
      <c r="D657" t="s">
        <v>5552</v>
      </c>
      <c r="E657" t="s">
        <v>413</v>
      </c>
      <c r="F657">
        <v>81</v>
      </c>
      <c r="G657">
        <v>149</v>
      </c>
      <c r="H657">
        <v>6</v>
      </c>
      <c r="I657">
        <v>-250</v>
      </c>
      <c r="J657">
        <v>830</v>
      </c>
      <c r="K657" t="s">
        <v>357</v>
      </c>
      <c r="L657">
        <v>63</v>
      </c>
      <c r="M657" t="s">
        <v>465</v>
      </c>
      <c r="N657">
        <v>151.5</v>
      </c>
      <c r="O657">
        <v>210</v>
      </c>
      <c r="P657" s="17">
        <f>DATE(IF(Hist_odds_1[[#This Row],[Index]]&lt;=1908,"2022","2023"),LEFT(Hist_odds_1[[#This Row],[Date]],2),RIGHT(Hist_odds_1[[#This Row],[Date]],2))</f>
        <v>44890</v>
      </c>
      <c r="Q657">
        <f>IF(Hist_odds_1[[#This Row],[Away ML]]&lt;Hist_odds_1[[#This Row],[Home ML]],-Hist_odds_1[[#This Row],[Total_Close]],Hist_odds_1[[#This Row],[Spread_Close]])</f>
        <v>-6</v>
      </c>
    </row>
    <row r="658" spans="1:17">
      <c r="A658">
        <v>657</v>
      </c>
      <c r="B658">
        <v>1125</v>
      </c>
      <c r="C658">
        <v>831</v>
      </c>
      <c r="D658" t="s">
        <v>5552</v>
      </c>
      <c r="E658" t="s">
        <v>548</v>
      </c>
      <c r="F658">
        <v>52</v>
      </c>
      <c r="G658">
        <v>2.5</v>
      </c>
      <c r="H658">
        <v>3.5</v>
      </c>
      <c r="I658">
        <v>-165</v>
      </c>
      <c r="J658">
        <v>832</v>
      </c>
      <c r="K658" t="s">
        <v>572</v>
      </c>
      <c r="L658">
        <v>67</v>
      </c>
      <c r="M658">
        <v>146</v>
      </c>
      <c r="N658">
        <v>146.5</v>
      </c>
      <c r="O658">
        <v>145</v>
      </c>
      <c r="P658" s="17">
        <f>DATE(IF(Hist_odds_1[[#This Row],[Index]]&lt;=1908,"2022","2023"),LEFT(Hist_odds_1[[#This Row],[Date]],2),RIGHT(Hist_odds_1[[#This Row],[Date]],2))</f>
        <v>44890</v>
      </c>
      <c r="Q658">
        <f>IF(Hist_odds_1[[#This Row],[Away ML]]&lt;Hist_odds_1[[#This Row],[Home ML]],-Hist_odds_1[[#This Row],[Total_Close]],Hist_odds_1[[#This Row],[Spread_Close]])</f>
        <v>-3.5</v>
      </c>
    </row>
    <row r="659" spans="1:17">
      <c r="A659">
        <v>658</v>
      </c>
      <c r="B659">
        <v>1125</v>
      </c>
      <c r="C659">
        <v>835</v>
      </c>
      <c r="D659" t="s">
        <v>5552</v>
      </c>
      <c r="E659" t="s">
        <v>527</v>
      </c>
      <c r="F659">
        <v>67</v>
      </c>
      <c r="G659">
        <v>133.5</v>
      </c>
      <c r="H659">
        <v>132</v>
      </c>
      <c r="I659">
        <v>1000</v>
      </c>
      <c r="J659">
        <v>836</v>
      </c>
      <c r="K659" t="s">
        <v>280</v>
      </c>
      <c r="L659">
        <v>78</v>
      </c>
      <c r="M659">
        <v>15</v>
      </c>
      <c r="N659">
        <v>16.5</v>
      </c>
      <c r="O659">
        <v>-2000</v>
      </c>
      <c r="P659" s="17">
        <f>DATE(IF(Hist_odds_1[[#This Row],[Index]]&lt;=1908,"2022","2023"),LEFT(Hist_odds_1[[#This Row],[Date]],2),RIGHT(Hist_odds_1[[#This Row],[Date]],2))</f>
        <v>44890</v>
      </c>
      <c r="Q659">
        <f>IF(Hist_odds_1[[#This Row],[Away ML]]&lt;Hist_odds_1[[#This Row],[Home ML]],-Hist_odds_1[[#This Row],[Total_Close]],Hist_odds_1[[#This Row],[Spread_Close]])</f>
        <v>16.5</v>
      </c>
    </row>
    <row r="660" spans="1:17">
      <c r="A660">
        <v>659</v>
      </c>
      <c r="B660">
        <v>1125</v>
      </c>
      <c r="C660">
        <v>837</v>
      </c>
      <c r="D660" t="s">
        <v>5552</v>
      </c>
      <c r="E660" t="s">
        <v>505</v>
      </c>
      <c r="F660">
        <v>55</v>
      </c>
      <c r="G660">
        <v>3</v>
      </c>
      <c r="H660">
        <v>2.5</v>
      </c>
      <c r="I660">
        <v>-140</v>
      </c>
      <c r="J660">
        <v>838</v>
      </c>
      <c r="K660" t="s">
        <v>410</v>
      </c>
      <c r="L660">
        <v>61</v>
      </c>
      <c r="M660">
        <v>132.5</v>
      </c>
      <c r="N660">
        <v>132</v>
      </c>
      <c r="O660">
        <v>120</v>
      </c>
      <c r="P660" s="17">
        <f>DATE(IF(Hist_odds_1[[#This Row],[Index]]&lt;=1908,"2022","2023"),LEFT(Hist_odds_1[[#This Row],[Date]],2),RIGHT(Hist_odds_1[[#This Row],[Date]],2))</f>
        <v>44890</v>
      </c>
      <c r="Q660">
        <f>IF(Hist_odds_1[[#This Row],[Away ML]]&lt;Hist_odds_1[[#This Row],[Home ML]],-Hist_odds_1[[#This Row],[Total_Close]],Hist_odds_1[[#This Row],[Spread_Close]])</f>
        <v>-2.5</v>
      </c>
    </row>
    <row r="661" spans="1:17">
      <c r="A661">
        <v>660</v>
      </c>
      <c r="B661">
        <v>1125</v>
      </c>
      <c r="C661">
        <v>839</v>
      </c>
      <c r="D661" t="s">
        <v>5552</v>
      </c>
      <c r="E661" t="s">
        <v>514</v>
      </c>
      <c r="F661">
        <v>80</v>
      </c>
      <c r="G661">
        <v>146</v>
      </c>
      <c r="H661">
        <v>147</v>
      </c>
      <c r="I661">
        <v>120</v>
      </c>
      <c r="J661">
        <v>840</v>
      </c>
      <c r="K661" t="s">
        <v>272</v>
      </c>
      <c r="L661">
        <v>89</v>
      </c>
      <c r="M661">
        <v>1</v>
      </c>
      <c r="N661">
        <v>2.5</v>
      </c>
      <c r="O661">
        <v>-140</v>
      </c>
      <c r="P661" s="17">
        <f>DATE(IF(Hist_odds_1[[#This Row],[Index]]&lt;=1908,"2022","2023"),LEFT(Hist_odds_1[[#This Row],[Date]],2),RIGHT(Hist_odds_1[[#This Row],[Date]],2))</f>
        <v>44890</v>
      </c>
      <c r="Q661">
        <f>IF(Hist_odds_1[[#This Row],[Away ML]]&lt;Hist_odds_1[[#This Row],[Home ML]],-Hist_odds_1[[#This Row],[Total_Close]],Hist_odds_1[[#This Row],[Spread_Close]])</f>
        <v>2.5</v>
      </c>
    </row>
    <row r="662" spans="1:17">
      <c r="A662">
        <v>661</v>
      </c>
      <c r="B662">
        <v>1125</v>
      </c>
      <c r="C662">
        <v>841</v>
      </c>
      <c r="D662" t="s">
        <v>5552</v>
      </c>
      <c r="E662" t="s">
        <v>607</v>
      </c>
      <c r="F662">
        <v>79</v>
      </c>
      <c r="G662">
        <v>149</v>
      </c>
      <c r="H662">
        <v>147</v>
      </c>
      <c r="I662">
        <v>210</v>
      </c>
      <c r="J662">
        <v>842</v>
      </c>
      <c r="K662" t="s">
        <v>140</v>
      </c>
      <c r="L662">
        <v>76</v>
      </c>
      <c r="M662">
        <v>1</v>
      </c>
      <c r="N662">
        <v>6</v>
      </c>
      <c r="O662">
        <v>-250</v>
      </c>
      <c r="P662" s="17">
        <f>DATE(IF(Hist_odds_1[[#This Row],[Index]]&lt;=1908,"2022","2023"),LEFT(Hist_odds_1[[#This Row],[Date]],2),RIGHT(Hist_odds_1[[#This Row],[Date]],2))</f>
        <v>44890</v>
      </c>
      <c r="Q662">
        <f>IF(Hist_odds_1[[#This Row],[Away ML]]&lt;Hist_odds_1[[#This Row],[Home ML]],-Hist_odds_1[[#This Row],[Total_Close]],Hist_odds_1[[#This Row],[Spread_Close]])</f>
        <v>6</v>
      </c>
    </row>
    <row r="663" spans="1:17">
      <c r="A663">
        <v>662</v>
      </c>
      <c r="B663">
        <v>1125</v>
      </c>
      <c r="C663">
        <v>845</v>
      </c>
      <c r="D663" t="s">
        <v>5552</v>
      </c>
      <c r="E663" t="s">
        <v>576</v>
      </c>
      <c r="F663">
        <v>54</v>
      </c>
      <c r="G663">
        <v>140.5</v>
      </c>
      <c r="H663">
        <v>140.5</v>
      </c>
      <c r="I663">
        <v>500</v>
      </c>
      <c r="J663">
        <v>846</v>
      </c>
      <c r="K663" t="s">
        <v>464</v>
      </c>
      <c r="L663">
        <v>96</v>
      </c>
      <c r="M663">
        <v>12</v>
      </c>
      <c r="N663">
        <v>11.5</v>
      </c>
      <c r="O663">
        <v>-700</v>
      </c>
      <c r="P663" s="17">
        <f>DATE(IF(Hist_odds_1[[#This Row],[Index]]&lt;=1908,"2022","2023"),LEFT(Hist_odds_1[[#This Row],[Date]],2),RIGHT(Hist_odds_1[[#This Row],[Date]],2))</f>
        <v>44890</v>
      </c>
      <c r="Q663">
        <f>IF(Hist_odds_1[[#This Row],[Away ML]]&lt;Hist_odds_1[[#This Row],[Home ML]],-Hist_odds_1[[#This Row],[Total_Close]],Hist_odds_1[[#This Row],[Spread_Close]])</f>
        <v>11.5</v>
      </c>
    </row>
    <row r="664" spans="1:17">
      <c r="A664">
        <v>663</v>
      </c>
      <c r="B664">
        <v>1125</v>
      </c>
      <c r="C664">
        <v>857</v>
      </c>
      <c r="D664" t="s">
        <v>5552</v>
      </c>
      <c r="E664" t="s">
        <v>493</v>
      </c>
      <c r="F664">
        <v>64</v>
      </c>
      <c r="G664">
        <v>136</v>
      </c>
      <c r="H664">
        <v>133.5</v>
      </c>
      <c r="I664">
        <v>650</v>
      </c>
      <c r="J664">
        <v>858</v>
      </c>
      <c r="K664" t="s">
        <v>17</v>
      </c>
      <c r="L664">
        <v>80</v>
      </c>
      <c r="M664">
        <v>12.5</v>
      </c>
      <c r="N664">
        <v>13.5</v>
      </c>
      <c r="O664">
        <v>-1000</v>
      </c>
      <c r="P664" s="17">
        <f>DATE(IF(Hist_odds_1[[#This Row],[Index]]&lt;=1908,"2022","2023"),LEFT(Hist_odds_1[[#This Row],[Date]],2),RIGHT(Hist_odds_1[[#This Row],[Date]],2))</f>
        <v>44890</v>
      </c>
      <c r="Q664">
        <f>IF(Hist_odds_1[[#This Row],[Away ML]]&lt;Hist_odds_1[[#This Row],[Home ML]],-Hist_odds_1[[#This Row],[Total_Close]],Hist_odds_1[[#This Row],[Spread_Close]])</f>
        <v>13.5</v>
      </c>
    </row>
    <row r="665" spans="1:17">
      <c r="A665">
        <v>664</v>
      </c>
      <c r="B665">
        <v>1125</v>
      </c>
      <c r="C665">
        <v>861</v>
      </c>
      <c r="D665" t="s">
        <v>5552</v>
      </c>
      <c r="E665" t="s">
        <v>177</v>
      </c>
      <c r="F665">
        <v>56</v>
      </c>
      <c r="G665">
        <v>143.5</v>
      </c>
      <c r="H665">
        <v>140</v>
      </c>
      <c r="I665">
        <v>750</v>
      </c>
      <c r="J665">
        <v>862</v>
      </c>
      <c r="K665" t="s">
        <v>480</v>
      </c>
      <c r="L665">
        <v>82</v>
      </c>
      <c r="M665">
        <v>13</v>
      </c>
      <c r="N665">
        <v>14.5</v>
      </c>
      <c r="O665">
        <v>-1200</v>
      </c>
      <c r="P665" s="17">
        <f>DATE(IF(Hist_odds_1[[#This Row],[Index]]&lt;=1908,"2022","2023"),LEFT(Hist_odds_1[[#This Row],[Date]],2),RIGHT(Hist_odds_1[[#This Row],[Date]],2))</f>
        <v>44890</v>
      </c>
      <c r="Q665">
        <f>IF(Hist_odds_1[[#This Row],[Away ML]]&lt;Hist_odds_1[[#This Row],[Home ML]],-Hist_odds_1[[#This Row],[Total_Close]],Hist_odds_1[[#This Row],[Spread_Close]])</f>
        <v>14.5</v>
      </c>
    </row>
    <row r="666" spans="1:17">
      <c r="A666">
        <v>665</v>
      </c>
      <c r="B666">
        <v>1125</v>
      </c>
      <c r="C666">
        <v>865</v>
      </c>
      <c r="D666" t="s">
        <v>5552</v>
      </c>
      <c r="E666" t="s">
        <v>98</v>
      </c>
      <c r="F666">
        <v>59</v>
      </c>
      <c r="G666">
        <v>150.5</v>
      </c>
      <c r="H666">
        <v>148</v>
      </c>
      <c r="I666">
        <v>700</v>
      </c>
      <c r="J666">
        <v>866</v>
      </c>
      <c r="K666" t="s">
        <v>269</v>
      </c>
      <c r="L666">
        <v>92</v>
      </c>
      <c r="M666">
        <v>31.5</v>
      </c>
      <c r="N666">
        <v>32.5</v>
      </c>
      <c r="O666">
        <v>-1100</v>
      </c>
      <c r="P666" s="17">
        <f>DATE(IF(Hist_odds_1[[#This Row],[Index]]&lt;=1908,"2022","2023"),LEFT(Hist_odds_1[[#This Row],[Date]],2),RIGHT(Hist_odds_1[[#This Row],[Date]],2))</f>
        <v>44890</v>
      </c>
      <c r="Q666">
        <f>IF(Hist_odds_1[[#This Row],[Away ML]]&lt;Hist_odds_1[[#This Row],[Home ML]],-Hist_odds_1[[#This Row],[Total_Close]],Hist_odds_1[[#This Row],[Spread_Close]])</f>
        <v>32.5</v>
      </c>
    </row>
    <row r="667" spans="1:17">
      <c r="A667">
        <v>666</v>
      </c>
      <c r="B667">
        <v>1125</v>
      </c>
      <c r="C667">
        <v>867</v>
      </c>
      <c r="D667" t="s">
        <v>5552</v>
      </c>
      <c r="E667" t="s">
        <v>577</v>
      </c>
      <c r="F667">
        <v>84</v>
      </c>
      <c r="G667">
        <v>146</v>
      </c>
      <c r="H667">
        <v>146.5</v>
      </c>
      <c r="I667">
        <v>750</v>
      </c>
      <c r="J667">
        <v>868</v>
      </c>
      <c r="K667" t="s">
        <v>206</v>
      </c>
      <c r="L667">
        <v>81</v>
      </c>
      <c r="M667">
        <v>12.5</v>
      </c>
      <c r="N667">
        <v>13.5</v>
      </c>
      <c r="O667">
        <v>-1200</v>
      </c>
      <c r="P667" s="17">
        <f>DATE(IF(Hist_odds_1[[#This Row],[Index]]&lt;=1908,"2022","2023"),LEFT(Hist_odds_1[[#This Row],[Date]],2),RIGHT(Hist_odds_1[[#This Row],[Date]],2))</f>
        <v>44890</v>
      </c>
      <c r="Q667">
        <f>IF(Hist_odds_1[[#This Row],[Away ML]]&lt;Hist_odds_1[[#This Row],[Home ML]],-Hist_odds_1[[#This Row],[Total_Close]],Hist_odds_1[[#This Row],[Spread_Close]])</f>
        <v>13.5</v>
      </c>
    </row>
    <row r="668" spans="1:17">
      <c r="A668">
        <v>667</v>
      </c>
      <c r="B668">
        <v>1125</v>
      </c>
      <c r="C668">
        <v>903</v>
      </c>
      <c r="D668" t="s">
        <v>5552</v>
      </c>
      <c r="E668" t="s">
        <v>526</v>
      </c>
      <c r="F668">
        <v>83</v>
      </c>
      <c r="G668">
        <v>143</v>
      </c>
      <c r="H668">
        <v>141</v>
      </c>
      <c r="I668">
        <v>230</v>
      </c>
      <c r="J668">
        <v>904</v>
      </c>
      <c r="K668" t="s">
        <v>390</v>
      </c>
      <c r="L668">
        <v>71</v>
      </c>
      <c r="M668">
        <v>7</v>
      </c>
      <c r="N668">
        <v>7</v>
      </c>
      <c r="O668">
        <v>-270</v>
      </c>
      <c r="P668" s="17">
        <f>DATE(IF(Hist_odds_1[[#This Row],[Index]]&lt;=1908,"2022","2023"),LEFT(Hist_odds_1[[#This Row],[Date]],2),RIGHT(Hist_odds_1[[#This Row],[Date]],2))</f>
        <v>44890</v>
      </c>
      <c r="Q668">
        <f>IF(Hist_odds_1[[#This Row],[Away ML]]&lt;Hist_odds_1[[#This Row],[Home ML]],-Hist_odds_1[[#This Row],[Total_Close]],Hist_odds_1[[#This Row],[Spread_Close]])</f>
        <v>7</v>
      </c>
    </row>
    <row r="669" spans="1:17">
      <c r="A669">
        <v>668</v>
      </c>
      <c r="B669">
        <v>1125</v>
      </c>
      <c r="C669">
        <v>915</v>
      </c>
      <c r="D669" t="s">
        <v>5552</v>
      </c>
      <c r="E669" t="s">
        <v>494</v>
      </c>
      <c r="F669">
        <v>89</v>
      </c>
      <c r="G669">
        <v>146</v>
      </c>
      <c r="H669">
        <v>15</v>
      </c>
      <c r="I669">
        <v>-1200</v>
      </c>
      <c r="J669">
        <v>916</v>
      </c>
      <c r="K669" t="s">
        <v>619</v>
      </c>
      <c r="L669">
        <v>71</v>
      </c>
      <c r="M669">
        <v>4</v>
      </c>
      <c r="N669">
        <v>149.5</v>
      </c>
      <c r="O669">
        <v>750</v>
      </c>
      <c r="P669" s="17">
        <f>DATE(IF(Hist_odds_1[[#This Row],[Index]]&lt;=1908,"2022","2023"),LEFT(Hist_odds_1[[#This Row],[Date]],2),RIGHT(Hist_odds_1[[#This Row],[Date]],2))</f>
        <v>44890</v>
      </c>
      <c r="Q669">
        <f>IF(Hist_odds_1[[#This Row],[Away ML]]&lt;Hist_odds_1[[#This Row],[Home ML]],-Hist_odds_1[[#This Row],[Total_Close]],Hist_odds_1[[#This Row],[Spread_Close]])</f>
        <v>-15</v>
      </c>
    </row>
    <row r="670" spans="1:17">
      <c r="A670">
        <v>669</v>
      </c>
      <c r="B670">
        <v>1125</v>
      </c>
      <c r="C670">
        <v>923</v>
      </c>
      <c r="D670" t="s">
        <v>5552</v>
      </c>
      <c r="E670" t="s">
        <v>650</v>
      </c>
      <c r="F670">
        <v>61</v>
      </c>
      <c r="G670">
        <v>127.5</v>
      </c>
      <c r="H670">
        <v>124</v>
      </c>
      <c r="I670">
        <v>280</v>
      </c>
      <c r="J670">
        <v>924</v>
      </c>
      <c r="K670" t="s">
        <v>428</v>
      </c>
      <c r="L670">
        <v>74</v>
      </c>
      <c r="M670">
        <v>6</v>
      </c>
      <c r="N670">
        <v>7</v>
      </c>
      <c r="O670">
        <v>-340</v>
      </c>
      <c r="P670" s="17">
        <f>DATE(IF(Hist_odds_1[[#This Row],[Index]]&lt;=1908,"2022","2023"),LEFT(Hist_odds_1[[#This Row],[Date]],2),RIGHT(Hist_odds_1[[#This Row],[Date]],2))</f>
        <v>44890</v>
      </c>
      <c r="Q670">
        <f>IF(Hist_odds_1[[#This Row],[Away ML]]&lt;Hist_odds_1[[#This Row],[Home ML]],-Hist_odds_1[[#This Row],[Total_Close]],Hist_odds_1[[#This Row],[Spread_Close]])</f>
        <v>7</v>
      </c>
    </row>
    <row r="671" spans="1:17">
      <c r="A671">
        <v>670</v>
      </c>
      <c r="B671">
        <v>1125</v>
      </c>
      <c r="C671">
        <v>306651</v>
      </c>
      <c r="D671" t="s">
        <v>5552</v>
      </c>
      <c r="E671" t="s">
        <v>672</v>
      </c>
      <c r="F671">
        <v>51</v>
      </c>
      <c r="G671">
        <v>144.5</v>
      </c>
      <c r="H671">
        <v>146.5</v>
      </c>
      <c r="I671">
        <v>1800</v>
      </c>
      <c r="J671">
        <v>306652</v>
      </c>
      <c r="K671" t="s">
        <v>458</v>
      </c>
      <c r="L671">
        <v>90</v>
      </c>
      <c r="M671">
        <v>27.5</v>
      </c>
      <c r="N671">
        <v>27.5</v>
      </c>
      <c r="O671">
        <v>-10000</v>
      </c>
      <c r="P671" s="17">
        <f>DATE(IF(Hist_odds_1[[#This Row],[Index]]&lt;=1908,"2022","2023"),LEFT(Hist_odds_1[[#This Row],[Date]],2),RIGHT(Hist_odds_1[[#This Row],[Date]],2))</f>
        <v>44890</v>
      </c>
      <c r="Q671">
        <f>IF(Hist_odds_1[[#This Row],[Away ML]]&lt;Hist_odds_1[[#This Row],[Home ML]],-Hist_odds_1[[#This Row],[Total_Close]],Hist_odds_1[[#This Row],[Spread_Close]])</f>
        <v>27.5</v>
      </c>
    </row>
    <row r="672" spans="1:17">
      <c r="A672">
        <v>671</v>
      </c>
      <c r="B672">
        <v>1125</v>
      </c>
      <c r="C672">
        <v>306655</v>
      </c>
      <c r="D672" t="s">
        <v>5552</v>
      </c>
      <c r="E672" t="s">
        <v>599</v>
      </c>
      <c r="F672">
        <v>60</v>
      </c>
      <c r="G672">
        <v>127.5</v>
      </c>
      <c r="H672">
        <v>127.5</v>
      </c>
      <c r="I672">
        <v>500</v>
      </c>
      <c r="J672">
        <v>306656</v>
      </c>
      <c r="K672" t="s">
        <v>468</v>
      </c>
      <c r="L672">
        <v>75</v>
      </c>
      <c r="M672">
        <v>13</v>
      </c>
      <c r="N672">
        <v>12</v>
      </c>
      <c r="O672">
        <v>-700</v>
      </c>
      <c r="P672" s="17">
        <f>DATE(IF(Hist_odds_1[[#This Row],[Index]]&lt;=1908,"2022","2023"),LEFT(Hist_odds_1[[#This Row],[Date]],2),RIGHT(Hist_odds_1[[#This Row],[Date]],2))</f>
        <v>44890</v>
      </c>
      <c r="Q672">
        <f>IF(Hist_odds_1[[#This Row],[Away ML]]&lt;Hist_odds_1[[#This Row],[Home ML]],-Hist_odds_1[[#This Row],[Total_Close]],Hist_odds_1[[#This Row],[Spread_Close]])</f>
        <v>12</v>
      </c>
    </row>
    <row r="673" spans="1:17">
      <c r="A673">
        <v>672</v>
      </c>
      <c r="B673">
        <v>1125</v>
      </c>
      <c r="C673">
        <v>306659</v>
      </c>
      <c r="D673" t="s">
        <v>5552</v>
      </c>
      <c r="E673" t="s">
        <v>115</v>
      </c>
      <c r="F673">
        <v>59</v>
      </c>
      <c r="G673">
        <v>137</v>
      </c>
      <c r="H673">
        <v>136.5</v>
      </c>
      <c r="I673">
        <v>250</v>
      </c>
      <c r="J673">
        <v>306660</v>
      </c>
      <c r="K673" t="s">
        <v>528</v>
      </c>
      <c r="L673">
        <v>80</v>
      </c>
      <c r="M673">
        <v>7.5</v>
      </c>
      <c r="N673">
        <v>6.5</v>
      </c>
      <c r="O673">
        <v>-300</v>
      </c>
      <c r="P673" s="17">
        <f>DATE(IF(Hist_odds_1[[#This Row],[Index]]&lt;=1908,"2022","2023"),LEFT(Hist_odds_1[[#This Row],[Date]],2),RIGHT(Hist_odds_1[[#This Row],[Date]],2))</f>
        <v>44890</v>
      </c>
      <c r="Q673">
        <f>IF(Hist_odds_1[[#This Row],[Away ML]]&lt;Hist_odds_1[[#This Row],[Home ML]],-Hist_odds_1[[#This Row],[Total_Close]],Hist_odds_1[[#This Row],[Spread_Close]])</f>
        <v>6.5</v>
      </c>
    </row>
    <row r="674" spans="1:17">
      <c r="A674">
        <v>673</v>
      </c>
      <c r="B674">
        <v>1125</v>
      </c>
      <c r="C674">
        <v>306663</v>
      </c>
      <c r="D674" t="s">
        <v>5552</v>
      </c>
      <c r="E674" t="s">
        <v>593</v>
      </c>
      <c r="F674">
        <v>53</v>
      </c>
      <c r="G674">
        <v>140.5</v>
      </c>
      <c r="H674">
        <v>140.5</v>
      </c>
      <c r="I674">
        <v>500</v>
      </c>
      <c r="J674">
        <v>306664</v>
      </c>
      <c r="K674" t="s">
        <v>518</v>
      </c>
      <c r="L674">
        <v>68</v>
      </c>
      <c r="M674">
        <v>13.5</v>
      </c>
      <c r="N674">
        <v>11.5</v>
      </c>
      <c r="O674">
        <v>-700</v>
      </c>
      <c r="P674" s="17">
        <f>DATE(IF(Hist_odds_1[[#This Row],[Index]]&lt;=1908,"2022","2023"),LEFT(Hist_odds_1[[#This Row],[Date]],2),RIGHT(Hist_odds_1[[#This Row],[Date]],2))</f>
        <v>44890</v>
      </c>
      <c r="Q674">
        <f>IF(Hist_odds_1[[#This Row],[Away ML]]&lt;Hist_odds_1[[#This Row],[Home ML]],-Hist_odds_1[[#This Row],[Total_Close]],Hist_odds_1[[#This Row],[Spread_Close]])</f>
        <v>11.5</v>
      </c>
    </row>
    <row r="675" spans="1:17">
      <c r="A675">
        <v>674</v>
      </c>
      <c r="B675">
        <v>1125</v>
      </c>
      <c r="C675">
        <v>306665</v>
      </c>
      <c r="D675" t="s">
        <v>5552</v>
      </c>
      <c r="E675" t="s">
        <v>542</v>
      </c>
      <c r="F675">
        <v>79</v>
      </c>
      <c r="G675">
        <v>146.5</v>
      </c>
      <c r="H675">
        <v>145.5</v>
      </c>
      <c r="I675">
        <v>2900</v>
      </c>
      <c r="J675">
        <v>306666</v>
      </c>
      <c r="K675" t="s">
        <v>225</v>
      </c>
      <c r="L675">
        <v>95</v>
      </c>
      <c r="M675">
        <v>23.5</v>
      </c>
      <c r="N675">
        <v>24</v>
      </c>
      <c r="O675">
        <v>-9000</v>
      </c>
      <c r="P675" s="17">
        <f>DATE(IF(Hist_odds_1[[#This Row],[Index]]&lt;=1908,"2022","2023"),LEFT(Hist_odds_1[[#This Row],[Date]],2),RIGHT(Hist_odds_1[[#This Row],[Date]],2))</f>
        <v>44890</v>
      </c>
      <c r="Q675">
        <f>IF(Hist_odds_1[[#This Row],[Away ML]]&lt;Hist_odds_1[[#This Row],[Home ML]],-Hist_odds_1[[#This Row],[Total_Close]],Hist_odds_1[[#This Row],[Spread_Close]])</f>
        <v>24</v>
      </c>
    </row>
    <row r="676" spans="1:17">
      <c r="A676">
        <v>675</v>
      </c>
      <c r="B676">
        <v>1125</v>
      </c>
      <c r="C676">
        <v>306667</v>
      </c>
      <c r="D676" t="s">
        <v>5552</v>
      </c>
      <c r="E676" t="s">
        <v>543</v>
      </c>
      <c r="F676">
        <v>67</v>
      </c>
      <c r="G676">
        <v>133.5</v>
      </c>
      <c r="H676">
        <v>134.5</v>
      </c>
      <c r="I676">
        <v>150</v>
      </c>
      <c r="J676">
        <v>306668</v>
      </c>
      <c r="K676" t="s">
        <v>197</v>
      </c>
      <c r="L676">
        <v>72</v>
      </c>
      <c r="M676">
        <v>2.5</v>
      </c>
      <c r="N676">
        <v>4</v>
      </c>
      <c r="O676">
        <v>-170</v>
      </c>
      <c r="P676" s="17">
        <f>DATE(IF(Hist_odds_1[[#This Row],[Index]]&lt;=1908,"2022","2023"),LEFT(Hist_odds_1[[#This Row],[Date]],2),RIGHT(Hist_odds_1[[#This Row],[Date]],2))</f>
        <v>44890</v>
      </c>
      <c r="Q676">
        <f>IF(Hist_odds_1[[#This Row],[Away ML]]&lt;Hist_odds_1[[#This Row],[Home ML]],-Hist_odds_1[[#This Row],[Total_Close]],Hist_odds_1[[#This Row],[Spread_Close]])</f>
        <v>4</v>
      </c>
    </row>
    <row r="677" spans="1:17">
      <c r="A677">
        <v>676</v>
      </c>
      <c r="B677">
        <v>1125</v>
      </c>
      <c r="C677">
        <v>306669</v>
      </c>
      <c r="D677" t="s">
        <v>5552</v>
      </c>
      <c r="E677" t="s">
        <v>303</v>
      </c>
      <c r="F677">
        <v>55</v>
      </c>
      <c r="G677">
        <v>144.5</v>
      </c>
      <c r="H677">
        <v>143.5</v>
      </c>
      <c r="I677">
        <v>1475</v>
      </c>
      <c r="J677">
        <v>306670</v>
      </c>
      <c r="K677" t="s">
        <v>131</v>
      </c>
      <c r="L677">
        <v>75</v>
      </c>
      <c r="M677">
        <v>16.5</v>
      </c>
      <c r="N677">
        <v>19.5</v>
      </c>
      <c r="O677">
        <v>-3000</v>
      </c>
      <c r="P677" s="17">
        <f>DATE(IF(Hist_odds_1[[#This Row],[Index]]&lt;=1908,"2022","2023"),LEFT(Hist_odds_1[[#This Row],[Date]],2),RIGHT(Hist_odds_1[[#This Row],[Date]],2))</f>
        <v>44890</v>
      </c>
      <c r="Q677">
        <f>IF(Hist_odds_1[[#This Row],[Away ML]]&lt;Hist_odds_1[[#This Row],[Home ML]],-Hist_odds_1[[#This Row],[Total_Close]],Hist_odds_1[[#This Row],[Spread_Close]])</f>
        <v>19.5</v>
      </c>
    </row>
    <row r="678" spans="1:17">
      <c r="A678">
        <v>677</v>
      </c>
      <c r="B678">
        <v>1125</v>
      </c>
      <c r="C678">
        <v>306671</v>
      </c>
      <c r="D678" t="s">
        <v>5552</v>
      </c>
      <c r="E678" t="s">
        <v>412</v>
      </c>
      <c r="F678">
        <v>64</v>
      </c>
      <c r="G678">
        <v>7.5</v>
      </c>
      <c r="H678">
        <v>7.5</v>
      </c>
      <c r="I678">
        <v>-330</v>
      </c>
      <c r="J678">
        <v>306672</v>
      </c>
      <c r="K678" t="s">
        <v>510</v>
      </c>
      <c r="L678">
        <v>69</v>
      </c>
      <c r="M678">
        <v>137</v>
      </c>
      <c r="N678">
        <v>139</v>
      </c>
      <c r="O678">
        <v>270</v>
      </c>
      <c r="P678" s="17">
        <f>DATE(IF(Hist_odds_1[[#This Row],[Index]]&lt;=1908,"2022","2023"),LEFT(Hist_odds_1[[#This Row],[Date]],2),RIGHT(Hist_odds_1[[#This Row],[Date]],2))</f>
        <v>44890</v>
      </c>
      <c r="Q678">
        <f>IF(Hist_odds_1[[#This Row],[Away ML]]&lt;Hist_odds_1[[#This Row],[Home ML]],-Hist_odds_1[[#This Row],[Total_Close]],Hist_odds_1[[#This Row],[Spread_Close]])</f>
        <v>-7.5</v>
      </c>
    </row>
    <row r="679" spans="1:17">
      <c r="A679">
        <v>678</v>
      </c>
      <c r="B679">
        <v>1125</v>
      </c>
      <c r="C679">
        <v>306673</v>
      </c>
      <c r="D679" t="s">
        <v>5552</v>
      </c>
      <c r="E679" t="s">
        <v>616</v>
      </c>
      <c r="F679">
        <v>45</v>
      </c>
      <c r="G679">
        <v>125.5</v>
      </c>
      <c r="H679">
        <v>123.5</v>
      </c>
      <c r="I679">
        <v>2000</v>
      </c>
      <c r="J679">
        <v>306674</v>
      </c>
      <c r="K679" t="s">
        <v>406</v>
      </c>
      <c r="L679">
        <v>72</v>
      </c>
      <c r="M679">
        <v>28.5</v>
      </c>
      <c r="N679">
        <v>28.5</v>
      </c>
      <c r="O679">
        <v>-12500</v>
      </c>
      <c r="P679" s="17">
        <f>DATE(IF(Hist_odds_1[[#This Row],[Index]]&lt;=1908,"2022","2023"),LEFT(Hist_odds_1[[#This Row],[Date]],2),RIGHT(Hist_odds_1[[#This Row],[Date]],2))</f>
        <v>44890</v>
      </c>
      <c r="Q679">
        <f>IF(Hist_odds_1[[#This Row],[Away ML]]&lt;Hist_odds_1[[#This Row],[Home ML]],-Hist_odds_1[[#This Row],[Total_Close]],Hist_odds_1[[#This Row],[Spread_Close]])</f>
        <v>28.5</v>
      </c>
    </row>
    <row r="680" spans="1:17">
      <c r="A680">
        <v>679</v>
      </c>
      <c r="B680">
        <v>1125</v>
      </c>
      <c r="C680">
        <v>306675</v>
      </c>
      <c r="D680" t="s">
        <v>5552</v>
      </c>
      <c r="E680" t="s">
        <v>153</v>
      </c>
      <c r="F680">
        <v>57</v>
      </c>
      <c r="G680">
        <v>123.5</v>
      </c>
      <c r="H680">
        <v>128.5</v>
      </c>
      <c r="I680">
        <v>2000</v>
      </c>
      <c r="J680">
        <v>306676</v>
      </c>
      <c r="K680" t="s">
        <v>497</v>
      </c>
      <c r="L680">
        <v>70</v>
      </c>
      <c r="M680">
        <v>20.5</v>
      </c>
      <c r="N680">
        <v>21</v>
      </c>
      <c r="O680">
        <v>-4800</v>
      </c>
      <c r="P680" s="17">
        <f>DATE(IF(Hist_odds_1[[#This Row],[Index]]&lt;=1908,"2022","2023"),LEFT(Hist_odds_1[[#This Row],[Date]],2),RIGHT(Hist_odds_1[[#This Row],[Date]],2))</f>
        <v>44890</v>
      </c>
      <c r="Q680">
        <f>IF(Hist_odds_1[[#This Row],[Away ML]]&lt;Hist_odds_1[[#This Row],[Home ML]],-Hist_odds_1[[#This Row],[Total_Close]],Hist_odds_1[[#This Row],[Spread_Close]])</f>
        <v>21</v>
      </c>
    </row>
    <row r="681" spans="1:17">
      <c r="A681">
        <v>680</v>
      </c>
      <c r="B681">
        <v>1125</v>
      </c>
      <c r="C681">
        <v>306677</v>
      </c>
      <c r="D681" t="s">
        <v>5552</v>
      </c>
      <c r="E681" t="s">
        <v>615</v>
      </c>
      <c r="F681">
        <v>61</v>
      </c>
      <c r="G681">
        <v>149</v>
      </c>
      <c r="H681">
        <v>148</v>
      </c>
      <c r="I681">
        <v>550</v>
      </c>
      <c r="J681">
        <v>306678</v>
      </c>
      <c r="K681" t="s">
        <v>476</v>
      </c>
      <c r="L681">
        <v>79</v>
      </c>
      <c r="M681">
        <v>10.5</v>
      </c>
      <c r="N681">
        <v>12.5</v>
      </c>
      <c r="O681">
        <v>-800</v>
      </c>
      <c r="P681" s="17">
        <f>DATE(IF(Hist_odds_1[[#This Row],[Index]]&lt;=1908,"2022","2023"),LEFT(Hist_odds_1[[#This Row],[Date]],2),RIGHT(Hist_odds_1[[#This Row],[Date]],2))</f>
        <v>44890</v>
      </c>
      <c r="Q681">
        <f>IF(Hist_odds_1[[#This Row],[Away ML]]&lt;Hist_odds_1[[#This Row],[Home ML]],-Hist_odds_1[[#This Row],[Total_Close]],Hist_odds_1[[#This Row],[Spread_Close]])</f>
        <v>12.5</v>
      </c>
    </row>
    <row r="682" spans="1:17">
      <c r="A682">
        <v>681</v>
      </c>
      <c r="B682">
        <v>1125</v>
      </c>
      <c r="C682">
        <v>306679</v>
      </c>
      <c r="D682" t="s">
        <v>5552</v>
      </c>
      <c r="E682" t="s">
        <v>575</v>
      </c>
      <c r="F682">
        <v>67</v>
      </c>
      <c r="G682">
        <v>136.5</v>
      </c>
      <c r="H682">
        <v>137.5</v>
      </c>
      <c r="I682">
        <v>155</v>
      </c>
      <c r="J682">
        <v>306680</v>
      </c>
      <c r="K682" t="s">
        <v>613</v>
      </c>
      <c r="L682">
        <v>59</v>
      </c>
      <c r="M682">
        <v>4</v>
      </c>
      <c r="N682">
        <v>4</v>
      </c>
      <c r="O682">
        <v>-175</v>
      </c>
      <c r="P682" s="17">
        <f>DATE(IF(Hist_odds_1[[#This Row],[Index]]&lt;=1908,"2022","2023"),LEFT(Hist_odds_1[[#This Row],[Date]],2),RIGHT(Hist_odds_1[[#This Row],[Date]],2))</f>
        <v>44890</v>
      </c>
      <c r="Q682">
        <f>IF(Hist_odds_1[[#This Row],[Away ML]]&lt;Hist_odds_1[[#This Row],[Home ML]],-Hist_odds_1[[#This Row],[Total_Close]],Hist_odds_1[[#This Row],[Spread_Close]])</f>
        <v>4</v>
      </c>
    </row>
    <row r="683" spans="1:17">
      <c r="A683">
        <v>682</v>
      </c>
      <c r="B683">
        <v>1125</v>
      </c>
      <c r="C683">
        <v>306681</v>
      </c>
      <c r="D683" t="s">
        <v>5552</v>
      </c>
      <c r="E683" t="s">
        <v>611</v>
      </c>
      <c r="F683">
        <v>64</v>
      </c>
      <c r="G683">
        <v>141.5</v>
      </c>
      <c r="H683">
        <v>144</v>
      </c>
      <c r="I683">
        <v>2700</v>
      </c>
      <c r="J683">
        <v>306682</v>
      </c>
      <c r="K683" t="s">
        <v>511</v>
      </c>
      <c r="L683">
        <v>69</v>
      </c>
      <c r="M683">
        <v>23.5</v>
      </c>
      <c r="N683">
        <v>25</v>
      </c>
      <c r="O683">
        <v>-8000</v>
      </c>
      <c r="P683" s="17">
        <f>DATE(IF(Hist_odds_1[[#This Row],[Index]]&lt;=1908,"2022","2023"),LEFT(Hist_odds_1[[#This Row],[Date]],2),RIGHT(Hist_odds_1[[#This Row],[Date]],2))</f>
        <v>44890</v>
      </c>
      <c r="Q683">
        <f>IF(Hist_odds_1[[#This Row],[Away ML]]&lt;Hist_odds_1[[#This Row],[Home ML]],-Hist_odds_1[[#This Row],[Total_Close]],Hist_odds_1[[#This Row],[Spread_Close]])</f>
        <v>25</v>
      </c>
    </row>
    <row r="684" spans="1:17">
      <c r="A684">
        <v>683</v>
      </c>
      <c r="B684">
        <v>1125</v>
      </c>
      <c r="C684">
        <v>306683</v>
      </c>
      <c r="D684" t="s">
        <v>5552</v>
      </c>
      <c r="E684" t="s">
        <v>155</v>
      </c>
      <c r="F684">
        <v>75</v>
      </c>
      <c r="G684">
        <v>141</v>
      </c>
      <c r="H684">
        <v>140.5</v>
      </c>
      <c r="I684">
        <v>195</v>
      </c>
      <c r="J684">
        <v>306684</v>
      </c>
      <c r="K684" t="s">
        <v>583</v>
      </c>
      <c r="L684">
        <v>55</v>
      </c>
      <c r="M684">
        <v>5</v>
      </c>
      <c r="N684">
        <v>4.5</v>
      </c>
      <c r="O684">
        <v>-230</v>
      </c>
      <c r="P684" s="17">
        <f>DATE(IF(Hist_odds_1[[#This Row],[Index]]&lt;=1908,"2022","2023"),LEFT(Hist_odds_1[[#This Row],[Date]],2),RIGHT(Hist_odds_1[[#This Row],[Date]],2))</f>
        <v>44890</v>
      </c>
      <c r="Q684">
        <f>IF(Hist_odds_1[[#This Row],[Away ML]]&lt;Hist_odds_1[[#This Row],[Home ML]],-Hist_odds_1[[#This Row],[Total_Close]],Hist_odds_1[[#This Row],[Spread_Close]])</f>
        <v>4.5</v>
      </c>
    </row>
    <row r="685" spans="1:17">
      <c r="A685">
        <v>684</v>
      </c>
      <c r="B685">
        <v>1126</v>
      </c>
      <c r="C685">
        <v>601</v>
      </c>
      <c r="D685" t="s">
        <v>5552</v>
      </c>
      <c r="E685" t="s">
        <v>592</v>
      </c>
      <c r="F685">
        <v>71</v>
      </c>
      <c r="G685">
        <v>136.5</v>
      </c>
      <c r="H685">
        <v>135</v>
      </c>
      <c r="I685">
        <v>110</v>
      </c>
      <c r="J685">
        <v>602</v>
      </c>
      <c r="K685" t="s">
        <v>620</v>
      </c>
      <c r="L685">
        <v>49</v>
      </c>
      <c r="M685">
        <v>1</v>
      </c>
      <c r="N685">
        <v>1.5</v>
      </c>
      <c r="O685">
        <v>-130</v>
      </c>
      <c r="P685" s="17">
        <f>DATE(IF(Hist_odds_1[[#This Row],[Index]]&lt;=1908,"2022","2023"),LEFT(Hist_odds_1[[#This Row],[Date]],2),RIGHT(Hist_odds_1[[#This Row],[Date]],2))</f>
        <v>44891</v>
      </c>
      <c r="Q685">
        <f>IF(Hist_odds_1[[#This Row],[Away ML]]&lt;Hist_odds_1[[#This Row],[Home ML]],-Hist_odds_1[[#This Row],[Total_Close]],Hist_odds_1[[#This Row],[Spread_Close]])</f>
        <v>1.5</v>
      </c>
    </row>
    <row r="686" spans="1:17">
      <c r="A686">
        <v>685</v>
      </c>
      <c r="B686">
        <v>1126</v>
      </c>
      <c r="C686">
        <v>605</v>
      </c>
      <c r="D686" t="s">
        <v>5552</v>
      </c>
      <c r="E686" t="s">
        <v>354</v>
      </c>
      <c r="F686">
        <v>70</v>
      </c>
      <c r="G686">
        <v>148.5</v>
      </c>
      <c r="H686">
        <v>148</v>
      </c>
      <c r="I686">
        <v>1400</v>
      </c>
      <c r="J686">
        <v>606</v>
      </c>
      <c r="K686" t="s">
        <v>467</v>
      </c>
      <c r="L686">
        <v>97</v>
      </c>
      <c r="M686">
        <v>20</v>
      </c>
      <c r="N686">
        <v>20.5</v>
      </c>
      <c r="O686">
        <v>-4000</v>
      </c>
      <c r="P686" s="17">
        <f>DATE(IF(Hist_odds_1[[#This Row],[Index]]&lt;=1908,"2022","2023"),LEFT(Hist_odds_1[[#This Row],[Date]],2),RIGHT(Hist_odds_1[[#This Row],[Date]],2))</f>
        <v>44891</v>
      </c>
      <c r="Q686">
        <f>IF(Hist_odds_1[[#This Row],[Away ML]]&lt;Hist_odds_1[[#This Row],[Home ML]],-Hist_odds_1[[#This Row],[Total_Close]],Hist_odds_1[[#This Row],[Spread_Close]])</f>
        <v>20.5</v>
      </c>
    </row>
    <row r="687" spans="1:17">
      <c r="A687">
        <v>686</v>
      </c>
      <c r="B687">
        <v>1126</v>
      </c>
      <c r="C687">
        <v>607</v>
      </c>
      <c r="D687" t="s">
        <v>5552</v>
      </c>
      <c r="E687" t="s">
        <v>605</v>
      </c>
      <c r="F687">
        <v>67</v>
      </c>
      <c r="G687">
        <v>154.5</v>
      </c>
      <c r="H687">
        <v>150</v>
      </c>
      <c r="I687">
        <v>140</v>
      </c>
      <c r="J687">
        <v>608</v>
      </c>
      <c r="K687" t="s">
        <v>454</v>
      </c>
      <c r="L687">
        <v>80</v>
      </c>
      <c r="M687">
        <v>4.5</v>
      </c>
      <c r="N687">
        <v>3.5</v>
      </c>
      <c r="O687">
        <v>-160</v>
      </c>
      <c r="P687" s="17">
        <f>DATE(IF(Hist_odds_1[[#This Row],[Index]]&lt;=1908,"2022","2023"),LEFT(Hist_odds_1[[#This Row],[Date]],2),RIGHT(Hist_odds_1[[#This Row],[Date]],2))</f>
        <v>44891</v>
      </c>
      <c r="Q687">
        <f>IF(Hist_odds_1[[#This Row],[Away ML]]&lt;Hist_odds_1[[#This Row],[Home ML]],-Hist_odds_1[[#This Row],[Total_Close]],Hist_odds_1[[#This Row],[Spread_Close]])</f>
        <v>3.5</v>
      </c>
    </row>
    <row r="688" spans="1:17">
      <c r="A688">
        <v>687</v>
      </c>
      <c r="B688">
        <v>1126</v>
      </c>
      <c r="C688">
        <v>609</v>
      </c>
      <c r="D688" t="s">
        <v>5552</v>
      </c>
      <c r="E688" t="s">
        <v>663</v>
      </c>
      <c r="F688">
        <v>76</v>
      </c>
      <c r="G688">
        <v>137.5</v>
      </c>
      <c r="H688">
        <v>137.5</v>
      </c>
      <c r="I688">
        <v>500</v>
      </c>
      <c r="J688">
        <v>610</v>
      </c>
      <c r="K688" t="s">
        <v>621</v>
      </c>
      <c r="L688">
        <v>83</v>
      </c>
      <c r="M688">
        <v>12</v>
      </c>
      <c r="N688">
        <v>11.5</v>
      </c>
      <c r="O688">
        <v>-700</v>
      </c>
      <c r="P688" s="17">
        <f>DATE(IF(Hist_odds_1[[#This Row],[Index]]&lt;=1908,"2022","2023"),LEFT(Hist_odds_1[[#This Row],[Date]],2),RIGHT(Hist_odds_1[[#This Row],[Date]],2))</f>
        <v>44891</v>
      </c>
      <c r="Q688">
        <f>IF(Hist_odds_1[[#This Row],[Away ML]]&lt;Hist_odds_1[[#This Row],[Home ML]],-Hist_odds_1[[#This Row],[Total_Close]],Hist_odds_1[[#This Row],[Spread_Close]])</f>
        <v>11.5</v>
      </c>
    </row>
    <row r="689" spans="1:17">
      <c r="A689">
        <v>688</v>
      </c>
      <c r="B689">
        <v>1126</v>
      </c>
      <c r="C689">
        <v>611</v>
      </c>
      <c r="D689" t="s">
        <v>5552</v>
      </c>
      <c r="E689" t="s">
        <v>524</v>
      </c>
      <c r="F689">
        <v>59</v>
      </c>
      <c r="G689">
        <v>145</v>
      </c>
      <c r="H689">
        <v>143</v>
      </c>
      <c r="I689">
        <v>140</v>
      </c>
      <c r="J689">
        <v>612</v>
      </c>
      <c r="K689" t="s">
        <v>622</v>
      </c>
      <c r="L689">
        <v>66</v>
      </c>
      <c r="M689">
        <v>3.5</v>
      </c>
      <c r="N689">
        <v>4</v>
      </c>
      <c r="O689">
        <v>-160</v>
      </c>
      <c r="P689" s="17">
        <f>DATE(IF(Hist_odds_1[[#This Row],[Index]]&lt;=1908,"2022","2023"),LEFT(Hist_odds_1[[#This Row],[Date]],2),RIGHT(Hist_odds_1[[#This Row],[Date]],2))</f>
        <v>44891</v>
      </c>
      <c r="Q689">
        <f>IF(Hist_odds_1[[#This Row],[Away ML]]&lt;Hist_odds_1[[#This Row],[Home ML]],-Hist_odds_1[[#This Row],[Total_Close]],Hist_odds_1[[#This Row],[Spread_Close]])</f>
        <v>4</v>
      </c>
    </row>
    <row r="690" spans="1:17">
      <c r="A690">
        <v>689</v>
      </c>
      <c r="B690">
        <v>1126</v>
      </c>
      <c r="C690">
        <v>613</v>
      </c>
      <c r="D690" t="s">
        <v>5552</v>
      </c>
      <c r="E690" t="s">
        <v>243</v>
      </c>
      <c r="F690">
        <v>70</v>
      </c>
      <c r="G690">
        <v>138.5</v>
      </c>
      <c r="H690">
        <v>136.5</v>
      </c>
      <c r="I690">
        <v>1200</v>
      </c>
      <c r="J690">
        <v>614</v>
      </c>
      <c r="K690" t="s">
        <v>490</v>
      </c>
      <c r="L690">
        <v>78</v>
      </c>
      <c r="M690">
        <v>19</v>
      </c>
      <c r="N690">
        <v>16</v>
      </c>
      <c r="O690">
        <v>-3000</v>
      </c>
      <c r="P690" s="17">
        <f>DATE(IF(Hist_odds_1[[#This Row],[Index]]&lt;=1908,"2022","2023"),LEFT(Hist_odds_1[[#This Row],[Date]],2),RIGHT(Hist_odds_1[[#This Row],[Date]],2))</f>
        <v>44891</v>
      </c>
      <c r="Q690">
        <f>IF(Hist_odds_1[[#This Row],[Away ML]]&lt;Hist_odds_1[[#This Row],[Home ML]],-Hist_odds_1[[#This Row],[Total_Close]],Hist_odds_1[[#This Row],[Spread_Close]])</f>
        <v>16</v>
      </c>
    </row>
    <row r="691" spans="1:17">
      <c r="A691">
        <v>690</v>
      </c>
      <c r="B691">
        <v>1126</v>
      </c>
      <c r="C691">
        <v>617</v>
      </c>
      <c r="D691" t="s">
        <v>5552</v>
      </c>
      <c r="E691" t="s">
        <v>566</v>
      </c>
      <c r="F691">
        <v>44</v>
      </c>
      <c r="G691">
        <v>134.5</v>
      </c>
      <c r="H691">
        <v>134</v>
      </c>
      <c r="I691">
        <v>1200</v>
      </c>
      <c r="J691">
        <v>618</v>
      </c>
      <c r="K691" t="s">
        <v>473</v>
      </c>
      <c r="L691">
        <v>49</v>
      </c>
      <c r="M691">
        <v>18.5</v>
      </c>
      <c r="N691">
        <v>19.5</v>
      </c>
      <c r="O691">
        <v>-3000</v>
      </c>
      <c r="P691" s="17">
        <f>DATE(IF(Hist_odds_1[[#This Row],[Index]]&lt;=1908,"2022","2023"),LEFT(Hist_odds_1[[#This Row],[Date]],2),RIGHT(Hist_odds_1[[#This Row],[Date]],2))</f>
        <v>44891</v>
      </c>
      <c r="Q691">
        <f>IF(Hist_odds_1[[#This Row],[Away ML]]&lt;Hist_odds_1[[#This Row],[Home ML]],-Hist_odds_1[[#This Row],[Total_Close]],Hist_odds_1[[#This Row],[Spread_Close]])</f>
        <v>19.5</v>
      </c>
    </row>
    <row r="692" spans="1:17">
      <c r="A692">
        <v>691</v>
      </c>
      <c r="B692">
        <v>1126</v>
      </c>
      <c r="C692">
        <v>621</v>
      </c>
      <c r="D692" t="s">
        <v>5552</v>
      </c>
      <c r="E692" t="s">
        <v>520</v>
      </c>
      <c r="F692">
        <v>88</v>
      </c>
      <c r="G692">
        <v>1.5</v>
      </c>
      <c r="H692">
        <v>6</v>
      </c>
      <c r="I692">
        <v>-260</v>
      </c>
      <c r="J692">
        <v>622</v>
      </c>
      <c r="K692" t="s">
        <v>623</v>
      </c>
      <c r="L692">
        <v>64</v>
      </c>
      <c r="M692">
        <v>152.5</v>
      </c>
      <c r="N692">
        <v>150.5</v>
      </c>
      <c r="O692">
        <v>220</v>
      </c>
      <c r="P692" s="17">
        <f>DATE(IF(Hist_odds_1[[#This Row],[Index]]&lt;=1908,"2022","2023"),LEFT(Hist_odds_1[[#This Row],[Date]],2),RIGHT(Hist_odds_1[[#This Row],[Date]],2))</f>
        <v>44891</v>
      </c>
      <c r="Q692">
        <f>IF(Hist_odds_1[[#This Row],[Away ML]]&lt;Hist_odds_1[[#This Row],[Home ML]],-Hist_odds_1[[#This Row],[Total_Close]],Hist_odds_1[[#This Row],[Spread_Close]])</f>
        <v>-6</v>
      </c>
    </row>
    <row r="693" spans="1:17">
      <c r="A693">
        <v>692</v>
      </c>
      <c r="B693">
        <v>1126</v>
      </c>
      <c r="C693">
        <v>627</v>
      </c>
      <c r="D693" t="s">
        <v>5552</v>
      </c>
      <c r="E693" t="s">
        <v>606</v>
      </c>
      <c r="F693">
        <v>54</v>
      </c>
      <c r="G693">
        <v>146</v>
      </c>
      <c r="H693">
        <v>145</v>
      </c>
      <c r="I693">
        <v>1883</v>
      </c>
      <c r="J693">
        <v>628</v>
      </c>
      <c r="K693" t="s">
        <v>123</v>
      </c>
      <c r="L693">
        <v>91</v>
      </c>
      <c r="M693">
        <v>3</v>
      </c>
      <c r="N693">
        <v>33.5</v>
      </c>
      <c r="O693">
        <v>-9500</v>
      </c>
      <c r="P693" s="17">
        <f>DATE(IF(Hist_odds_1[[#This Row],[Index]]&lt;=1908,"2022","2023"),LEFT(Hist_odds_1[[#This Row],[Date]],2),RIGHT(Hist_odds_1[[#This Row],[Date]],2))</f>
        <v>44891</v>
      </c>
      <c r="Q693">
        <f>IF(Hist_odds_1[[#This Row],[Away ML]]&lt;Hist_odds_1[[#This Row],[Home ML]],-Hist_odds_1[[#This Row],[Total_Close]],Hist_odds_1[[#This Row],[Spread_Close]])</f>
        <v>33.5</v>
      </c>
    </row>
    <row r="694" spans="1:17">
      <c r="A694">
        <v>693</v>
      </c>
      <c r="B694">
        <v>1126</v>
      </c>
      <c r="C694">
        <v>629</v>
      </c>
      <c r="D694" t="s">
        <v>5552</v>
      </c>
      <c r="E694" t="s">
        <v>632</v>
      </c>
      <c r="F694">
        <v>71</v>
      </c>
      <c r="G694">
        <v>127.5</v>
      </c>
      <c r="H694">
        <v>125.5</v>
      </c>
      <c r="I694">
        <v>200</v>
      </c>
      <c r="J694">
        <v>630</v>
      </c>
      <c r="K694" t="s">
        <v>509</v>
      </c>
      <c r="L694">
        <v>83</v>
      </c>
      <c r="M694">
        <v>10</v>
      </c>
      <c r="N694">
        <v>5.5</v>
      </c>
      <c r="O694">
        <v>-240</v>
      </c>
      <c r="P694" s="17">
        <f>DATE(IF(Hist_odds_1[[#This Row],[Index]]&lt;=1908,"2022","2023"),LEFT(Hist_odds_1[[#This Row],[Date]],2),RIGHT(Hist_odds_1[[#This Row],[Date]],2))</f>
        <v>44891</v>
      </c>
      <c r="Q694">
        <f>IF(Hist_odds_1[[#This Row],[Away ML]]&lt;Hist_odds_1[[#This Row],[Home ML]],-Hist_odds_1[[#This Row],[Total_Close]],Hist_odds_1[[#This Row],[Spread_Close]])</f>
        <v>5.5</v>
      </c>
    </row>
    <row r="695" spans="1:17">
      <c r="A695">
        <v>694</v>
      </c>
      <c r="B695">
        <v>1126</v>
      </c>
      <c r="C695">
        <v>631</v>
      </c>
      <c r="D695" t="s">
        <v>5552</v>
      </c>
      <c r="E695" t="s">
        <v>558</v>
      </c>
      <c r="F695">
        <v>69</v>
      </c>
      <c r="G695">
        <v>154</v>
      </c>
      <c r="H695">
        <v>156.5</v>
      </c>
      <c r="I695">
        <v>110</v>
      </c>
      <c r="J695">
        <v>632</v>
      </c>
      <c r="K695" t="s">
        <v>456</v>
      </c>
      <c r="L695">
        <v>57</v>
      </c>
      <c r="M695">
        <v>1.5</v>
      </c>
      <c r="N695">
        <v>2</v>
      </c>
      <c r="O695">
        <v>-130</v>
      </c>
      <c r="P695" s="17">
        <f>DATE(IF(Hist_odds_1[[#This Row],[Index]]&lt;=1908,"2022","2023"),LEFT(Hist_odds_1[[#This Row],[Date]],2),RIGHT(Hist_odds_1[[#This Row],[Date]],2))</f>
        <v>44891</v>
      </c>
      <c r="Q695">
        <f>IF(Hist_odds_1[[#This Row],[Away ML]]&lt;Hist_odds_1[[#This Row],[Home ML]],-Hist_odds_1[[#This Row],[Total_Close]],Hist_odds_1[[#This Row],[Spread_Close]])</f>
        <v>2</v>
      </c>
    </row>
    <row r="696" spans="1:17">
      <c r="A696">
        <v>695</v>
      </c>
      <c r="B696">
        <v>1126</v>
      </c>
      <c r="C696">
        <v>633</v>
      </c>
      <c r="D696" t="s">
        <v>5552</v>
      </c>
      <c r="E696" t="s">
        <v>546</v>
      </c>
      <c r="F696">
        <v>69</v>
      </c>
      <c r="G696">
        <v>127</v>
      </c>
      <c r="H696">
        <v>129</v>
      </c>
      <c r="I696">
        <v>425</v>
      </c>
      <c r="J696">
        <v>634</v>
      </c>
      <c r="K696" t="s">
        <v>523</v>
      </c>
      <c r="L696">
        <v>87</v>
      </c>
      <c r="M696">
        <v>9.5</v>
      </c>
      <c r="N696">
        <v>9.5</v>
      </c>
      <c r="O696">
        <v>-550</v>
      </c>
      <c r="P696" s="17">
        <f>DATE(IF(Hist_odds_1[[#This Row],[Index]]&lt;=1908,"2022","2023"),LEFT(Hist_odds_1[[#This Row],[Date]],2),RIGHT(Hist_odds_1[[#This Row],[Date]],2))</f>
        <v>44891</v>
      </c>
      <c r="Q696">
        <f>IF(Hist_odds_1[[#This Row],[Away ML]]&lt;Hist_odds_1[[#This Row],[Home ML]],-Hist_odds_1[[#This Row],[Total_Close]],Hist_odds_1[[#This Row],[Spread_Close]])</f>
        <v>9.5</v>
      </c>
    </row>
    <row r="697" spans="1:17">
      <c r="A697">
        <v>696</v>
      </c>
      <c r="B697">
        <v>1126</v>
      </c>
      <c r="C697">
        <v>635</v>
      </c>
      <c r="D697" t="s">
        <v>5552</v>
      </c>
      <c r="E697" t="s">
        <v>63</v>
      </c>
      <c r="F697">
        <v>64</v>
      </c>
      <c r="G697">
        <v>147.5</v>
      </c>
      <c r="H697">
        <v>145</v>
      </c>
      <c r="I697">
        <v>1400</v>
      </c>
      <c r="J697">
        <v>636</v>
      </c>
      <c r="K697" t="s">
        <v>337</v>
      </c>
      <c r="L697">
        <v>78</v>
      </c>
      <c r="M697">
        <v>22.5</v>
      </c>
      <c r="N697">
        <v>22.5</v>
      </c>
      <c r="O697">
        <v>-4000</v>
      </c>
      <c r="P697" s="17">
        <f>DATE(IF(Hist_odds_1[[#This Row],[Index]]&lt;=1908,"2022","2023"),LEFT(Hist_odds_1[[#This Row],[Date]],2),RIGHT(Hist_odds_1[[#This Row],[Date]],2))</f>
        <v>44891</v>
      </c>
      <c r="Q697">
        <f>IF(Hist_odds_1[[#This Row],[Away ML]]&lt;Hist_odds_1[[#This Row],[Home ML]],-Hist_odds_1[[#This Row],[Total_Close]],Hist_odds_1[[#This Row],[Spread_Close]])</f>
        <v>22.5</v>
      </c>
    </row>
    <row r="698" spans="1:17">
      <c r="A698">
        <v>697</v>
      </c>
      <c r="B698">
        <v>1126</v>
      </c>
      <c r="C698">
        <v>639</v>
      </c>
      <c r="D698" t="s">
        <v>5552</v>
      </c>
      <c r="E698" t="s">
        <v>589</v>
      </c>
      <c r="F698">
        <v>85</v>
      </c>
      <c r="G698">
        <v>5</v>
      </c>
      <c r="H698">
        <v>5</v>
      </c>
      <c r="I698">
        <v>-200</v>
      </c>
      <c r="J698">
        <v>640</v>
      </c>
      <c r="K698" t="s">
        <v>617</v>
      </c>
      <c r="L698">
        <v>87</v>
      </c>
      <c r="M698">
        <v>141.5</v>
      </c>
      <c r="N698">
        <v>149</v>
      </c>
      <c r="O698">
        <v>175</v>
      </c>
      <c r="P698" s="17">
        <f>DATE(IF(Hist_odds_1[[#This Row],[Index]]&lt;=1908,"2022","2023"),LEFT(Hist_odds_1[[#This Row],[Date]],2),RIGHT(Hist_odds_1[[#This Row],[Date]],2))</f>
        <v>44891</v>
      </c>
      <c r="Q698">
        <f>IF(Hist_odds_1[[#This Row],[Away ML]]&lt;Hist_odds_1[[#This Row],[Home ML]],-Hist_odds_1[[#This Row],[Total_Close]],Hist_odds_1[[#This Row],[Spread_Close]])</f>
        <v>-5</v>
      </c>
    </row>
    <row r="699" spans="1:17">
      <c r="A699">
        <v>698</v>
      </c>
      <c r="B699">
        <v>1126</v>
      </c>
      <c r="C699">
        <v>641</v>
      </c>
      <c r="D699" t="s">
        <v>5552</v>
      </c>
      <c r="E699" t="s">
        <v>582</v>
      </c>
      <c r="F699">
        <v>64</v>
      </c>
      <c r="G699">
        <v>146</v>
      </c>
      <c r="H699">
        <v>145.5</v>
      </c>
      <c r="I699">
        <v>340</v>
      </c>
      <c r="J699">
        <v>642</v>
      </c>
      <c r="K699" t="s">
        <v>58</v>
      </c>
      <c r="L699">
        <v>76</v>
      </c>
      <c r="M699">
        <v>7.5</v>
      </c>
      <c r="N699">
        <v>9</v>
      </c>
      <c r="O699">
        <v>-410</v>
      </c>
      <c r="P699" s="17">
        <f>DATE(IF(Hist_odds_1[[#This Row],[Index]]&lt;=1908,"2022","2023"),LEFT(Hist_odds_1[[#This Row],[Date]],2),RIGHT(Hist_odds_1[[#This Row],[Date]],2))</f>
        <v>44891</v>
      </c>
      <c r="Q699">
        <f>IF(Hist_odds_1[[#This Row],[Away ML]]&lt;Hist_odds_1[[#This Row],[Home ML]],-Hist_odds_1[[#This Row],[Total_Close]],Hist_odds_1[[#This Row],[Spread_Close]])</f>
        <v>9</v>
      </c>
    </row>
    <row r="700" spans="1:17">
      <c r="A700">
        <v>699</v>
      </c>
      <c r="B700">
        <v>1126</v>
      </c>
      <c r="C700">
        <v>643</v>
      </c>
      <c r="D700" t="s">
        <v>5552</v>
      </c>
      <c r="E700" t="s">
        <v>553</v>
      </c>
      <c r="F700">
        <v>59</v>
      </c>
      <c r="G700">
        <v>145.5</v>
      </c>
      <c r="H700">
        <v>150</v>
      </c>
      <c r="I700">
        <v>475</v>
      </c>
      <c r="J700">
        <v>644</v>
      </c>
      <c r="K700" t="s">
        <v>24</v>
      </c>
      <c r="L700">
        <v>83</v>
      </c>
      <c r="M700">
        <v>9</v>
      </c>
      <c r="N700">
        <v>11.5</v>
      </c>
      <c r="O700">
        <v>-650</v>
      </c>
      <c r="P700" s="17">
        <f>DATE(IF(Hist_odds_1[[#This Row],[Index]]&lt;=1908,"2022","2023"),LEFT(Hist_odds_1[[#This Row],[Date]],2),RIGHT(Hist_odds_1[[#This Row],[Date]],2))</f>
        <v>44891</v>
      </c>
      <c r="Q700">
        <f>IF(Hist_odds_1[[#This Row],[Away ML]]&lt;Hist_odds_1[[#This Row],[Home ML]],-Hist_odds_1[[#This Row],[Total_Close]],Hist_odds_1[[#This Row],[Spread_Close]])</f>
        <v>11.5</v>
      </c>
    </row>
    <row r="701" spans="1:17">
      <c r="A701">
        <v>700</v>
      </c>
      <c r="B701">
        <v>1126</v>
      </c>
      <c r="C701">
        <v>647</v>
      </c>
      <c r="D701" t="s">
        <v>5552</v>
      </c>
      <c r="E701" t="s">
        <v>516</v>
      </c>
      <c r="F701">
        <v>50</v>
      </c>
      <c r="G701">
        <v>140</v>
      </c>
      <c r="H701">
        <v>140</v>
      </c>
      <c r="I701">
        <v>165</v>
      </c>
      <c r="J701">
        <v>648</v>
      </c>
      <c r="K701" t="s">
        <v>491</v>
      </c>
      <c r="L701">
        <v>71</v>
      </c>
      <c r="M701">
        <v>4.5</v>
      </c>
      <c r="N701">
        <v>4.5</v>
      </c>
      <c r="O701">
        <v>-185</v>
      </c>
      <c r="P701" s="17">
        <f>DATE(IF(Hist_odds_1[[#This Row],[Index]]&lt;=1908,"2022","2023"),LEFT(Hist_odds_1[[#This Row],[Date]],2),RIGHT(Hist_odds_1[[#This Row],[Date]],2))</f>
        <v>44891</v>
      </c>
      <c r="Q701">
        <f>IF(Hist_odds_1[[#This Row],[Away ML]]&lt;Hist_odds_1[[#This Row],[Home ML]],-Hist_odds_1[[#This Row],[Total_Close]],Hist_odds_1[[#This Row],[Spread_Close]])</f>
        <v>4.5</v>
      </c>
    </row>
    <row r="702" spans="1:17">
      <c r="A702">
        <v>701</v>
      </c>
      <c r="B702">
        <v>1126</v>
      </c>
      <c r="C702">
        <v>649</v>
      </c>
      <c r="D702" t="s">
        <v>5552</v>
      </c>
      <c r="E702" t="s">
        <v>555</v>
      </c>
      <c r="F702">
        <v>55</v>
      </c>
      <c r="G702">
        <v>153.5</v>
      </c>
      <c r="H702">
        <v>153</v>
      </c>
      <c r="I702">
        <v>650</v>
      </c>
      <c r="J702">
        <v>650</v>
      </c>
      <c r="K702" t="s">
        <v>476</v>
      </c>
      <c r="L702">
        <v>76</v>
      </c>
      <c r="M702">
        <v>10</v>
      </c>
      <c r="N702">
        <v>14.5</v>
      </c>
      <c r="O702">
        <v>-1000</v>
      </c>
      <c r="P702" s="17">
        <f>DATE(IF(Hist_odds_1[[#This Row],[Index]]&lt;=1908,"2022","2023"),LEFT(Hist_odds_1[[#This Row],[Date]],2),RIGHT(Hist_odds_1[[#This Row],[Date]],2))</f>
        <v>44891</v>
      </c>
      <c r="Q702">
        <f>IF(Hist_odds_1[[#This Row],[Away ML]]&lt;Hist_odds_1[[#This Row],[Home ML]],-Hist_odds_1[[#This Row],[Total_Close]],Hist_odds_1[[#This Row],[Spread_Close]])</f>
        <v>14.5</v>
      </c>
    </row>
    <row r="703" spans="1:17">
      <c r="A703">
        <v>702</v>
      </c>
      <c r="B703">
        <v>1126</v>
      </c>
      <c r="C703">
        <v>651</v>
      </c>
      <c r="D703" t="s">
        <v>5552</v>
      </c>
      <c r="E703" t="s">
        <v>536</v>
      </c>
      <c r="F703">
        <v>78</v>
      </c>
      <c r="G703">
        <v>5.5</v>
      </c>
      <c r="H703">
        <v>5</v>
      </c>
      <c r="I703">
        <v>-220</v>
      </c>
      <c r="J703">
        <v>652</v>
      </c>
      <c r="K703" t="s">
        <v>624</v>
      </c>
      <c r="L703">
        <v>64</v>
      </c>
      <c r="M703">
        <v>138.5</v>
      </c>
      <c r="N703">
        <v>134.5</v>
      </c>
      <c r="O703">
        <v>190</v>
      </c>
      <c r="P703" s="17">
        <f>DATE(IF(Hist_odds_1[[#This Row],[Index]]&lt;=1908,"2022","2023"),LEFT(Hist_odds_1[[#This Row],[Date]],2),RIGHT(Hist_odds_1[[#This Row],[Date]],2))</f>
        <v>44891</v>
      </c>
      <c r="Q703">
        <f>IF(Hist_odds_1[[#This Row],[Away ML]]&lt;Hist_odds_1[[#This Row],[Home ML]],-Hist_odds_1[[#This Row],[Total_Close]],Hist_odds_1[[#This Row],[Spread_Close]])</f>
        <v>-5</v>
      </c>
    </row>
    <row r="704" spans="1:17">
      <c r="A704">
        <v>703</v>
      </c>
      <c r="B704">
        <v>1126</v>
      </c>
      <c r="C704">
        <v>653</v>
      </c>
      <c r="D704" t="s">
        <v>5552</v>
      </c>
      <c r="E704" t="s">
        <v>639</v>
      </c>
      <c r="F704">
        <v>66</v>
      </c>
      <c r="G704">
        <v>145</v>
      </c>
      <c r="H704">
        <v>145.5</v>
      </c>
      <c r="I704">
        <v>-120</v>
      </c>
      <c r="J704">
        <v>654</v>
      </c>
      <c r="K704" t="s">
        <v>23</v>
      </c>
      <c r="L704">
        <v>69</v>
      </c>
      <c r="M704" t="s">
        <v>465</v>
      </c>
      <c r="O704">
        <v>100</v>
      </c>
      <c r="P704" s="17">
        <f>DATE(IF(Hist_odds_1[[#This Row],[Index]]&lt;=1908,"2022","2023"),LEFT(Hist_odds_1[[#This Row],[Date]],2),RIGHT(Hist_odds_1[[#This Row],[Date]],2))</f>
        <v>44891</v>
      </c>
      <c r="Q704">
        <f>IF(Hist_odds_1[[#This Row],[Away ML]]&lt;Hist_odds_1[[#This Row],[Home ML]],-Hist_odds_1[[#This Row],[Total_Close]],Hist_odds_1[[#This Row],[Spread_Close]])</f>
        <v>-145.5</v>
      </c>
    </row>
    <row r="705" spans="1:17">
      <c r="A705">
        <v>704</v>
      </c>
      <c r="B705">
        <v>1126</v>
      </c>
      <c r="C705">
        <v>655</v>
      </c>
      <c r="D705" t="s">
        <v>5552</v>
      </c>
      <c r="E705" t="s">
        <v>241</v>
      </c>
      <c r="F705">
        <v>58</v>
      </c>
      <c r="G705">
        <v>135</v>
      </c>
      <c r="H705">
        <v>134.5</v>
      </c>
      <c r="I705">
        <v>150</v>
      </c>
      <c r="J705">
        <v>656</v>
      </c>
      <c r="K705" t="s">
        <v>76</v>
      </c>
      <c r="L705">
        <v>60</v>
      </c>
      <c r="M705">
        <v>4.5</v>
      </c>
      <c r="N705">
        <v>3.5</v>
      </c>
      <c r="O705">
        <v>-170</v>
      </c>
      <c r="P705" s="17">
        <f>DATE(IF(Hist_odds_1[[#This Row],[Index]]&lt;=1908,"2022","2023"),LEFT(Hist_odds_1[[#This Row],[Date]],2),RIGHT(Hist_odds_1[[#This Row],[Date]],2))</f>
        <v>44891</v>
      </c>
      <c r="Q705">
        <f>IF(Hist_odds_1[[#This Row],[Away ML]]&lt;Hist_odds_1[[#This Row],[Home ML]],-Hist_odds_1[[#This Row],[Total_Close]],Hist_odds_1[[#This Row],[Spread_Close]])</f>
        <v>3.5</v>
      </c>
    </row>
    <row r="706" spans="1:17">
      <c r="A706">
        <v>705</v>
      </c>
      <c r="B706">
        <v>1126</v>
      </c>
      <c r="C706">
        <v>657</v>
      </c>
      <c r="D706" t="s">
        <v>5552</v>
      </c>
      <c r="E706" t="s">
        <v>537</v>
      </c>
      <c r="F706">
        <v>66</v>
      </c>
      <c r="G706">
        <v>138.5</v>
      </c>
      <c r="H706">
        <v>141</v>
      </c>
      <c r="I706">
        <v>900</v>
      </c>
      <c r="J706">
        <v>658</v>
      </c>
      <c r="K706" t="s">
        <v>515</v>
      </c>
      <c r="L706">
        <v>95</v>
      </c>
      <c r="M706">
        <v>14.5</v>
      </c>
      <c r="N706">
        <v>16</v>
      </c>
      <c r="O706">
        <v>-1600</v>
      </c>
      <c r="P706" s="17">
        <f>DATE(IF(Hist_odds_1[[#This Row],[Index]]&lt;=1908,"2022","2023"),LEFT(Hist_odds_1[[#This Row],[Date]],2),RIGHT(Hist_odds_1[[#This Row],[Date]],2))</f>
        <v>44891</v>
      </c>
      <c r="Q706">
        <f>IF(Hist_odds_1[[#This Row],[Away ML]]&lt;Hist_odds_1[[#This Row],[Home ML]],-Hist_odds_1[[#This Row],[Total_Close]],Hist_odds_1[[#This Row],[Spread_Close]])</f>
        <v>16</v>
      </c>
    </row>
    <row r="707" spans="1:17">
      <c r="A707">
        <v>706</v>
      </c>
      <c r="B707">
        <v>1126</v>
      </c>
      <c r="C707">
        <v>661</v>
      </c>
      <c r="D707" t="s">
        <v>5552</v>
      </c>
      <c r="E707" t="s">
        <v>598</v>
      </c>
      <c r="F707">
        <v>64</v>
      </c>
      <c r="G707">
        <v>138</v>
      </c>
      <c r="H707">
        <v>138.5</v>
      </c>
      <c r="I707">
        <v>130</v>
      </c>
      <c r="J707">
        <v>662</v>
      </c>
      <c r="K707" t="s">
        <v>625</v>
      </c>
      <c r="L707">
        <v>54</v>
      </c>
      <c r="M707">
        <v>3</v>
      </c>
      <c r="N707">
        <v>3</v>
      </c>
      <c r="O707">
        <v>-150</v>
      </c>
      <c r="P707" s="17">
        <f>DATE(IF(Hist_odds_1[[#This Row],[Index]]&lt;=1908,"2022","2023"),LEFT(Hist_odds_1[[#This Row],[Date]],2),RIGHT(Hist_odds_1[[#This Row],[Date]],2))</f>
        <v>44891</v>
      </c>
      <c r="Q707">
        <f>IF(Hist_odds_1[[#This Row],[Away ML]]&lt;Hist_odds_1[[#This Row],[Home ML]],-Hist_odds_1[[#This Row],[Total_Close]],Hist_odds_1[[#This Row],[Spread_Close]])</f>
        <v>3</v>
      </c>
    </row>
    <row r="708" spans="1:17">
      <c r="A708">
        <v>707</v>
      </c>
      <c r="B708">
        <v>1126</v>
      </c>
      <c r="C708">
        <v>663</v>
      </c>
      <c r="D708" t="s">
        <v>5552</v>
      </c>
      <c r="E708" t="s">
        <v>556</v>
      </c>
      <c r="F708">
        <v>61</v>
      </c>
      <c r="G708">
        <v>136.5</v>
      </c>
      <c r="H708">
        <v>140.5</v>
      </c>
      <c r="I708">
        <v>450</v>
      </c>
      <c r="J708">
        <v>664</v>
      </c>
      <c r="K708" t="s">
        <v>481</v>
      </c>
      <c r="L708">
        <v>77</v>
      </c>
      <c r="M708">
        <v>9.5</v>
      </c>
      <c r="N708">
        <v>10</v>
      </c>
      <c r="O708">
        <v>-600</v>
      </c>
      <c r="P708" s="17">
        <f>DATE(IF(Hist_odds_1[[#This Row],[Index]]&lt;=1908,"2022","2023"),LEFT(Hist_odds_1[[#This Row],[Date]],2),RIGHT(Hist_odds_1[[#This Row],[Date]],2))</f>
        <v>44891</v>
      </c>
      <c r="Q708">
        <f>IF(Hist_odds_1[[#This Row],[Away ML]]&lt;Hist_odds_1[[#This Row],[Home ML]],-Hist_odds_1[[#This Row],[Total_Close]],Hist_odds_1[[#This Row],[Spread_Close]])</f>
        <v>10</v>
      </c>
    </row>
    <row r="709" spans="1:17">
      <c r="A709">
        <v>708</v>
      </c>
      <c r="B709">
        <v>1126</v>
      </c>
      <c r="C709">
        <v>665</v>
      </c>
      <c r="D709" t="s">
        <v>5552</v>
      </c>
      <c r="E709" t="s">
        <v>567</v>
      </c>
      <c r="F709">
        <v>68</v>
      </c>
      <c r="G709">
        <v>147</v>
      </c>
      <c r="H709">
        <v>147.5</v>
      </c>
      <c r="I709">
        <v>1700</v>
      </c>
      <c r="J709">
        <v>666</v>
      </c>
      <c r="K709" t="s">
        <v>45</v>
      </c>
      <c r="L709">
        <v>82</v>
      </c>
      <c r="M709">
        <v>27</v>
      </c>
      <c r="N709">
        <v>27.5</v>
      </c>
      <c r="O709">
        <v>-9000</v>
      </c>
      <c r="P709" s="17">
        <f>DATE(IF(Hist_odds_1[[#This Row],[Index]]&lt;=1908,"2022","2023"),LEFT(Hist_odds_1[[#This Row],[Date]],2),RIGHT(Hist_odds_1[[#This Row],[Date]],2))</f>
        <v>44891</v>
      </c>
      <c r="Q709">
        <f>IF(Hist_odds_1[[#This Row],[Away ML]]&lt;Hist_odds_1[[#This Row],[Home ML]],-Hist_odds_1[[#This Row],[Total_Close]],Hist_odds_1[[#This Row],[Spread_Close]])</f>
        <v>27.5</v>
      </c>
    </row>
    <row r="710" spans="1:17">
      <c r="A710">
        <v>709</v>
      </c>
      <c r="B710">
        <v>1126</v>
      </c>
      <c r="C710">
        <v>306501</v>
      </c>
      <c r="D710" t="s">
        <v>5552</v>
      </c>
      <c r="E710" t="s">
        <v>642</v>
      </c>
      <c r="F710">
        <v>59</v>
      </c>
      <c r="G710">
        <v>130.5</v>
      </c>
      <c r="H710">
        <v>131</v>
      </c>
      <c r="I710">
        <v>190</v>
      </c>
      <c r="J710">
        <v>306502</v>
      </c>
      <c r="K710" t="s">
        <v>313</v>
      </c>
      <c r="L710">
        <v>75</v>
      </c>
      <c r="M710">
        <v>5</v>
      </c>
      <c r="N710">
        <v>5.5</v>
      </c>
      <c r="O710">
        <v>-220</v>
      </c>
      <c r="P710" s="17">
        <f>DATE(IF(Hist_odds_1[[#This Row],[Index]]&lt;=1908,"2022","2023"),LEFT(Hist_odds_1[[#This Row],[Date]],2),RIGHT(Hist_odds_1[[#This Row],[Date]],2))</f>
        <v>44891</v>
      </c>
      <c r="Q710">
        <f>IF(Hist_odds_1[[#This Row],[Away ML]]&lt;Hist_odds_1[[#This Row],[Home ML]],-Hist_odds_1[[#This Row],[Total_Close]],Hist_odds_1[[#This Row],[Spread_Close]])</f>
        <v>5.5</v>
      </c>
    </row>
    <row r="711" spans="1:17">
      <c r="A711">
        <v>710</v>
      </c>
      <c r="B711">
        <v>1126</v>
      </c>
      <c r="C711">
        <v>306503</v>
      </c>
      <c r="D711" t="s">
        <v>5552</v>
      </c>
      <c r="E711" t="s">
        <v>568</v>
      </c>
      <c r="F711">
        <v>70</v>
      </c>
      <c r="G711">
        <v>152</v>
      </c>
      <c r="H711">
        <v>153</v>
      </c>
      <c r="I711">
        <v>425</v>
      </c>
      <c r="J711">
        <v>306504</v>
      </c>
      <c r="K711" t="s">
        <v>267</v>
      </c>
      <c r="L711">
        <v>79</v>
      </c>
      <c r="M711">
        <v>12</v>
      </c>
      <c r="N711">
        <v>10</v>
      </c>
      <c r="O711">
        <v>-550</v>
      </c>
      <c r="P711" s="17">
        <f>DATE(IF(Hist_odds_1[[#This Row],[Index]]&lt;=1908,"2022","2023"),LEFT(Hist_odds_1[[#This Row],[Date]],2),RIGHT(Hist_odds_1[[#This Row],[Date]],2))</f>
        <v>44891</v>
      </c>
      <c r="Q711">
        <f>IF(Hist_odds_1[[#This Row],[Away ML]]&lt;Hist_odds_1[[#This Row],[Home ML]],-Hist_odds_1[[#This Row],[Total_Close]],Hist_odds_1[[#This Row],[Spread_Close]])</f>
        <v>10</v>
      </c>
    </row>
    <row r="712" spans="1:17">
      <c r="A712">
        <v>711</v>
      </c>
      <c r="B712">
        <v>1126</v>
      </c>
      <c r="C712">
        <v>306505</v>
      </c>
      <c r="D712" t="s">
        <v>5552</v>
      </c>
      <c r="E712" t="s">
        <v>601</v>
      </c>
      <c r="F712">
        <v>69</v>
      </c>
      <c r="G712">
        <v>156</v>
      </c>
      <c r="H712">
        <v>157</v>
      </c>
      <c r="I712">
        <v>1883</v>
      </c>
      <c r="J712">
        <v>306506</v>
      </c>
      <c r="K712" t="s">
        <v>122</v>
      </c>
      <c r="L712">
        <v>105</v>
      </c>
      <c r="M712">
        <v>25</v>
      </c>
      <c r="N712">
        <v>29.5</v>
      </c>
      <c r="O712">
        <v>-9500</v>
      </c>
      <c r="P712" s="17">
        <f>DATE(IF(Hist_odds_1[[#This Row],[Index]]&lt;=1908,"2022","2023"),LEFT(Hist_odds_1[[#This Row],[Date]],2),RIGHT(Hist_odds_1[[#This Row],[Date]],2))</f>
        <v>44891</v>
      </c>
      <c r="Q712">
        <f>IF(Hist_odds_1[[#This Row],[Away ML]]&lt;Hist_odds_1[[#This Row],[Home ML]],-Hist_odds_1[[#This Row],[Total_Close]],Hist_odds_1[[#This Row],[Spread_Close]])</f>
        <v>29.5</v>
      </c>
    </row>
    <row r="713" spans="1:17">
      <c r="A713">
        <v>712</v>
      </c>
      <c r="B713">
        <v>1126</v>
      </c>
      <c r="C713">
        <v>306507</v>
      </c>
      <c r="D713" t="s">
        <v>5552</v>
      </c>
      <c r="E713" t="s">
        <v>585</v>
      </c>
      <c r="F713">
        <v>73</v>
      </c>
      <c r="G713">
        <v>12</v>
      </c>
      <c r="H713">
        <v>13.5</v>
      </c>
      <c r="I713">
        <v>-1400</v>
      </c>
      <c r="J713">
        <v>306508</v>
      </c>
      <c r="K713" t="s">
        <v>612</v>
      </c>
      <c r="L713">
        <v>56</v>
      </c>
      <c r="M713">
        <v>140.5</v>
      </c>
      <c r="N713">
        <v>140</v>
      </c>
      <c r="O713">
        <v>800</v>
      </c>
      <c r="P713" s="17">
        <f>DATE(IF(Hist_odds_1[[#This Row],[Index]]&lt;=1908,"2022","2023"),LEFT(Hist_odds_1[[#This Row],[Date]],2),RIGHT(Hist_odds_1[[#This Row],[Date]],2))</f>
        <v>44891</v>
      </c>
      <c r="Q713">
        <f>IF(Hist_odds_1[[#This Row],[Away ML]]&lt;Hist_odds_1[[#This Row],[Home ML]],-Hist_odds_1[[#This Row],[Total_Close]],Hist_odds_1[[#This Row],[Spread_Close]])</f>
        <v>-13.5</v>
      </c>
    </row>
    <row r="714" spans="1:17">
      <c r="A714">
        <v>713</v>
      </c>
      <c r="B714">
        <v>1126</v>
      </c>
      <c r="C714">
        <v>306513</v>
      </c>
      <c r="D714" t="s">
        <v>5552</v>
      </c>
      <c r="E714" t="s">
        <v>539</v>
      </c>
      <c r="F714">
        <v>54</v>
      </c>
      <c r="G714">
        <v>140</v>
      </c>
      <c r="H714">
        <v>141.5</v>
      </c>
      <c r="I714">
        <v>475</v>
      </c>
      <c r="J714">
        <v>306514</v>
      </c>
      <c r="K714" t="s">
        <v>540</v>
      </c>
      <c r="L714">
        <v>75</v>
      </c>
      <c r="M714">
        <v>8</v>
      </c>
      <c r="N714">
        <v>11</v>
      </c>
      <c r="O714">
        <v>-650</v>
      </c>
      <c r="P714" s="17">
        <f>DATE(IF(Hist_odds_1[[#This Row],[Index]]&lt;=1908,"2022","2023"),LEFT(Hist_odds_1[[#This Row],[Date]],2),RIGHT(Hist_odds_1[[#This Row],[Date]],2))</f>
        <v>44891</v>
      </c>
      <c r="Q714">
        <f>IF(Hist_odds_1[[#This Row],[Away ML]]&lt;Hist_odds_1[[#This Row],[Home ML]],-Hist_odds_1[[#This Row],[Total_Close]],Hist_odds_1[[#This Row],[Spread_Close]])</f>
        <v>11</v>
      </c>
    </row>
    <row r="715" spans="1:17">
      <c r="A715">
        <v>714</v>
      </c>
      <c r="B715">
        <v>1126</v>
      </c>
      <c r="C715">
        <v>306515</v>
      </c>
      <c r="D715" t="s">
        <v>5552</v>
      </c>
      <c r="E715" t="s">
        <v>637</v>
      </c>
      <c r="F715">
        <v>61</v>
      </c>
      <c r="G715">
        <v>150</v>
      </c>
      <c r="H715">
        <v>149</v>
      </c>
      <c r="I715">
        <v>290</v>
      </c>
      <c r="J715">
        <v>306516</v>
      </c>
      <c r="K715" t="s">
        <v>626</v>
      </c>
      <c r="L715">
        <v>73</v>
      </c>
      <c r="M715">
        <v>8</v>
      </c>
      <c r="N715">
        <v>7.5</v>
      </c>
      <c r="O715">
        <v>-350</v>
      </c>
      <c r="P715" s="17">
        <f>DATE(IF(Hist_odds_1[[#This Row],[Index]]&lt;=1908,"2022","2023"),LEFT(Hist_odds_1[[#This Row],[Date]],2),RIGHT(Hist_odds_1[[#This Row],[Date]],2))</f>
        <v>44891</v>
      </c>
      <c r="Q715">
        <f>IF(Hist_odds_1[[#This Row],[Away ML]]&lt;Hist_odds_1[[#This Row],[Home ML]],-Hist_odds_1[[#This Row],[Total_Close]],Hist_odds_1[[#This Row],[Spread_Close]])</f>
        <v>7.5</v>
      </c>
    </row>
    <row r="716" spans="1:17">
      <c r="A716">
        <v>715</v>
      </c>
      <c r="B716">
        <v>1126</v>
      </c>
      <c r="C716">
        <v>306517</v>
      </c>
      <c r="D716" t="s">
        <v>5552</v>
      </c>
      <c r="E716" t="s">
        <v>498</v>
      </c>
      <c r="F716">
        <v>65</v>
      </c>
      <c r="G716">
        <v>139.5</v>
      </c>
      <c r="H716">
        <v>141.5</v>
      </c>
      <c r="I716">
        <v>290</v>
      </c>
      <c r="J716">
        <v>306518</v>
      </c>
      <c r="K716" t="s">
        <v>541</v>
      </c>
      <c r="L716">
        <v>72</v>
      </c>
      <c r="M716">
        <v>8</v>
      </c>
      <c r="N716">
        <v>7.5</v>
      </c>
      <c r="O716">
        <v>-350</v>
      </c>
      <c r="P716" s="17">
        <f>DATE(IF(Hist_odds_1[[#This Row],[Index]]&lt;=1908,"2022","2023"),LEFT(Hist_odds_1[[#This Row],[Date]],2),RIGHT(Hist_odds_1[[#This Row],[Date]],2))</f>
        <v>44891</v>
      </c>
      <c r="Q716">
        <f>IF(Hist_odds_1[[#This Row],[Away ML]]&lt;Hist_odds_1[[#This Row],[Home ML]],-Hist_odds_1[[#This Row],[Total_Close]],Hist_odds_1[[#This Row],[Spread_Close]])</f>
        <v>7.5</v>
      </c>
    </row>
    <row r="717" spans="1:17">
      <c r="A717">
        <v>716</v>
      </c>
      <c r="B717">
        <v>1126</v>
      </c>
      <c r="C717">
        <v>306521</v>
      </c>
      <c r="D717" t="s">
        <v>5552</v>
      </c>
      <c r="E717" t="s">
        <v>239</v>
      </c>
      <c r="F717">
        <v>62</v>
      </c>
      <c r="G717">
        <v>135.5</v>
      </c>
      <c r="H717">
        <v>138.5</v>
      </c>
      <c r="I717">
        <v>500</v>
      </c>
      <c r="J717">
        <v>306522</v>
      </c>
      <c r="K717" t="s">
        <v>550</v>
      </c>
      <c r="L717">
        <v>65</v>
      </c>
      <c r="M717">
        <v>9</v>
      </c>
      <c r="N717">
        <v>11</v>
      </c>
      <c r="O717">
        <v>-700</v>
      </c>
      <c r="P717" s="17">
        <f>DATE(IF(Hist_odds_1[[#This Row],[Index]]&lt;=1908,"2022","2023"),LEFT(Hist_odds_1[[#This Row],[Date]],2),RIGHT(Hist_odds_1[[#This Row],[Date]],2))</f>
        <v>44891</v>
      </c>
      <c r="Q717">
        <f>IF(Hist_odds_1[[#This Row],[Away ML]]&lt;Hist_odds_1[[#This Row],[Home ML]],-Hist_odds_1[[#This Row],[Total_Close]],Hist_odds_1[[#This Row],[Spread_Close]])</f>
        <v>11</v>
      </c>
    </row>
    <row r="718" spans="1:17">
      <c r="A718">
        <v>717</v>
      </c>
      <c r="B718">
        <v>1126</v>
      </c>
      <c r="C718">
        <v>306523</v>
      </c>
      <c r="D718" t="s">
        <v>5552</v>
      </c>
      <c r="E718" t="s">
        <v>249</v>
      </c>
      <c r="F718">
        <v>60</v>
      </c>
      <c r="G718">
        <v>134.5</v>
      </c>
      <c r="H718">
        <v>135</v>
      </c>
      <c r="I718">
        <v>250</v>
      </c>
      <c r="J718">
        <v>306524</v>
      </c>
      <c r="K718" t="s">
        <v>314</v>
      </c>
      <c r="L718">
        <v>54</v>
      </c>
      <c r="M718">
        <v>8</v>
      </c>
      <c r="N718">
        <v>6.5</v>
      </c>
      <c r="O718">
        <v>-300</v>
      </c>
      <c r="P718" s="17">
        <f>DATE(IF(Hist_odds_1[[#This Row],[Index]]&lt;=1908,"2022","2023"),LEFT(Hist_odds_1[[#This Row],[Date]],2),RIGHT(Hist_odds_1[[#This Row],[Date]],2))</f>
        <v>44891</v>
      </c>
      <c r="Q718">
        <f>IF(Hist_odds_1[[#This Row],[Away ML]]&lt;Hist_odds_1[[#This Row],[Home ML]],-Hist_odds_1[[#This Row],[Total_Close]],Hist_odds_1[[#This Row],[Spread_Close]])</f>
        <v>6.5</v>
      </c>
    </row>
    <row r="719" spans="1:17">
      <c r="A719">
        <v>718</v>
      </c>
      <c r="B719">
        <v>1126</v>
      </c>
      <c r="C719">
        <v>306525</v>
      </c>
      <c r="D719" t="s">
        <v>5552</v>
      </c>
      <c r="E719" t="s">
        <v>563</v>
      </c>
      <c r="F719">
        <v>49</v>
      </c>
      <c r="G719">
        <v>130</v>
      </c>
      <c r="H719">
        <v>130.5</v>
      </c>
      <c r="I719">
        <v>1700</v>
      </c>
      <c r="J719">
        <v>306526</v>
      </c>
      <c r="K719" t="s">
        <v>391</v>
      </c>
      <c r="L719">
        <v>83</v>
      </c>
      <c r="M719">
        <v>23.5</v>
      </c>
      <c r="N719">
        <v>26.5</v>
      </c>
      <c r="O719">
        <v>-9000</v>
      </c>
      <c r="P719" s="17">
        <f>DATE(IF(Hist_odds_1[[#This Row],[Index]]&lt;=1908,"2022","2023"),LEFT(Hist_odds_1[[#This Row],[Date]],2),RIGHT(Hist_odds_1[[#This Row],[Date]],2))</f>
        <v>44891</v>
      </c>
      <c r="Q719">
        <f>IF(Hist_odds_1[[#This Row],[Away ML]]&lt;Hist_odds_1[[#This Row],[Home ML]],-Hist_odds_1[[#This Row],[Total_Close]],Hist_odds_1[[#This Row],[Spread_Close]])</f>
        <v>26.5</v>
      </c>
    </row>
    <row r="720" spans="1:17">
      <c r="A720">
        <v>719</v>
      </c>
      <c r="B720">
        <v>1126</v>
      </c>
      <c r="C720">
        <v>306531</v>
      </c>
      <c r="D720" t="s">
        <v>5552</v>
      </c>
      <c r="E720" t="s">
        <v>656</v>
      </c>
      <c r="F720">
        <v>64</v>
      </c>
      <c r="G720">
        <v>145.5</v>
      </c>
      <c r="H720">
        <v>145.5</v>
      </c>
      <c r="I720">
        <v>1800</v>
      </c>
      <c r="J720">
        <v>306532</v>
      </c>
      <c r="K720" t="s">
        <v>627</v>
      </c>
      <c r="L720">
        <v>90</v>
      </c>
      <c r="M720">
        <v>23</v>
      </c>
      <c r="N720">
        <v>24.5</v>
      </c>
      <c r="O720">
        <v>-8000</v>
      </c>
      <c r="P720" s="17">
        <f>DATE(IF(Hist_odds_1[[#This Row],[Index]]&lt;=1908,"2022","2023"),LEFT(Hist_odds_1[[#This Row],[Date]],2),RIGHT(Hist_odds_1[[#This Row],[Date]],2))</f>
        <v>44891</v>
      </c>
      <c r="Q720">
        <f>IF(Hist_odds_1[[#This Row],[Away ML]]&lt;Hist_odds_1[[#This Row],[Home ML]],-Hist_odds_1[[#This Row],[Total_Close]],Hist_odds_1[[#This Row],[Spread_Close]])</f>
        <v>24.5</v>
      </c>
    </row>
    <row r="721" spans="1:17">
      <c r="A721">
        <v>720</v>
      </c>
      <c r="B721">
        <v>1126</v>
      </c>
      <c r="C721">
        <v>306533</v>
      </c>
      <c r="D721" t="s">
        <v>5552</v>
      </c>
      <c r="E721" t="s">
        <v>664</v>
      </c>
      <c r="F721">
        <v>61</v>
      </c>
      <c r="G721">
        <v>135.5</v>
      </c>
      <c r="H721">
        <v>132.5</v>
      </c>
      <c r="I721">
        <v>550</v>
      </c>
      <c r="J721">
        <v>306534</v>
      </c>
      <c r="K721" t="s">
        <v>455</v>
      </c>
      <c r="L721">
        <v>64</v>
      </c>
      <c r="M721">
        <v>11.5</v>
      </c>
      <c r="N721">
        <v>12</v>
      </c>
      <c r="O721">
        <v>-800</v>
      </c>
      <c r="P721" s="17">
        <f>DATE(IF(Hist_odds_1[[#This Row],[Index]]&lt;=1908,"2022","2023"),LEFT(Hist_odds_1[[#This Row],[Date]],2),RIGHT(Hist_odds_1[[#This Row],[Date]],2))</f>
        <v>44891</v>
      </c>
      <c r="Q721">
        <f>IF(Hist_odds_1[[#This Row],[Away ML]]&lt;Hist_odds_1[[#This Row],[Home ML]],-Hist_odds_1[[#This Row],[Total_Close]],Hist_odds_1[[#This Row],[Spread_Close]])</f>
        <v>12</v>
      </c>
    </row>
    <row r="722" spans="1:17">
      <c r="A722">
        <v>721</v>
      </c>
      <c r="B722">
        <v>1126</v>
      </c>
      <c r="C722">
        <v>306535</v>
      </c>
      <c r="D722" t="s">
        <v>5552</v>
      </c>
      <c r="E722" t="s">
        <v>235</v>
      </c>
      <c r="F722">
        <v>41</v>
      </c>
      <c r="G722">
        <v>129</v>
      </c>
      <c r="H722">
        <v>126</v>
      </c>
      <c r="I722">
        <v>650</v>
      </c>
      <c r="J722">
        <v>306536</v>
      </c>
      <c r="K722" t="s">
        <v>62</v>
      </c>
      <c r="L722">
        <v>83</v>
      </c>
      <c r="M722">
        <v>12</v>
      </c>
      <c r="N722">
        <v>13</v>
      </c>
      <c r="O722">
        <v>-1000</v>
      </c>
      <c r="P722" s="17">
        <f>DATE(IF(Hist_odds_1[[#This Row],[Index]]&lt;=1908,"2022","2023"),LEFT(Hist_odds_1[[#This Row],[Date]],2),RIGHT(Hist_odds_1[[#This Row],[Date]],2))</f>
        <v>44891</v>
      </c>
      <c r="Q722">
        <f>IF(Hist_odds_1[[#This Row],[Away ML]]&lt;Hist_odds_1[[#This Row],[Home ML]],-Hist_odds_1[[#This Row],[Total_Close]],Hist_odds_1[[#This Row],[Spread_Close]])</f>
        <v>13</v>
      </c>
    </row>
    <row r="723" spans="1:17">
      <c r="A723">
        <v>722</v>
      </c>
      <c r="B723">
        <v>1126</v>
      </c>
      <c r="C723">
        <v>306537</v>
      </c>
      <c r="D723" t="s">
        <v>5552</v>
      </c>
      <c r="E723" t="s">
        <v>651</v>
      </c>
      <c r="F723">
        <v>61</v>
      </c>
      <c r="G723">
        <v>140</v>
      </c>
      <c r="H723">
        <v>143</v>
      </c>
      <c r="I723">
        <v>850</v>
      </c>
      <c r="J723">
        <v>306538</v>
      </c>
      <c r="K723" t="s">
        <v>584</v>
      </c>
      <c r="L723">
        <v>80</v>
      </c>
      <c r="M723">
        <v>16</v>
      </c>
      <c r="N723">
        <v>15</v>
      </c>
      <c r="O723">
        <v>-1500</v>
      </c>
      <c r="P723" s="17">
        <f>DATE(IF(Hist_odds_1[[#This Row],[Index]]&lt;=1908,"2022","2023"),LEFT(Hist_odds_1[[#This Row],[Date]],2),RIGHT(Hist_odds_1[[#This Row],[Date]],2))</f>
        <v>44891</v>
      </c>
      <c r="Q723">
        <f>IF(Hist_odds_1[[#This Row],[Away ML]]&lt;Hist_odds_1[[#This Row],[Home ML]],-Hist_odds_1[[#This Row],[Total_Close]],Hist_odds_1[[#This Row],[Spread_Close]])</f>
        <v>15</v>
      </c>
    </row>
    <row r="724" spans="1:17">
      <c r="A724">
        <v>723</v>
      </c>
      <c r="B724">
        <v>1126</v>
      </c>
      <c r="C724">
        <v>306539</v>
      </c>
      <c r="D724" t="s">
        <v>5552</v>
      </c>
      <c r="E724" t="s">
        <v>297</v>
      </c>
      <c r="F724">
        <v>42</v>
      </c>
      <c r="G724">
        <v>122</v>
      </c>
      <c r="H724">
        <v>122</v>
      </c>
      <c r="I724">
        <v>600</v>
      </c>
      <c r="J724">
        <v>306540</v>
      </c>
      <c r="K724" t="s">
        <v>489</v>
      </c>
      <c r="L724">
        <v>69</v>
      </c>
      <c r="M724">
        <v>12</v>
      </c>
      <c r="N724">
        <v>12.5</v>
      </c>
      <c r="O724">
        <v>-900</v>
      </c>
      <c r="P724" s="17">
        <f>DATE(IF(Hist_odds_1[[#This Row],[Index]]&lt;=1908,"2022","2023"),LEFT(Hist_odds_1[[#This Row],[Date]],2),RIGHT(Hist_odds_1[[#This Row],[Date]],2))</f>
        <v>44891</v>
      </c>
      <c r="Q724">
        <f>IF(Hist_odds_1[[#This Row],[Away ML]]&lt;Hist_odds_1[[#This Row],[Home ML]],-Hist_odds_1[[#This Row],[Total_Close]],Hist_odds_1[[#This Row],[Spread_Close]])</f>
        <v>12.5</v>
      </c>
    </row>
    <row r="725" spans="1:17">
      <c r="A725">
        <v>724</v>
      </c>
      <c r="B725">
        <v>1126</v>
      </c>
      <c r="C725">
        <v>306541</v>
      </c>
      <c r="D725" t="s">
        <v>5552</v>
      </c>
      <c r="E725" t="s">
        <v>594</v>
      </c>
      <c r="F725">
        <v>45</v>
      </c>
      <c r="G725">
        <v>131.5</v>
      </c>
      <c r="H725">
        <v>133.5</v>
      </c>
      <c r="I725">
        <v>850</v>
      </c>
      <c r="J725">
        <v>306542</v>
      </c>
      <c r="K725" t="s">
        <v>512</v>
      </c>
      <c r="L725">
        <v>88</v>
      </c>
      <c r="M725">
        <v>25.5</v>
      </c>
      <c r="N725">
        <v>26</v>
      </c>
      <c r="O725">
        <v>-1500</v>
      </c>
      <c r="P725" s="17">
        <f>DATE(IF(Hist_odds_1[[#This Row],[Index]]&lt;=1908,"2022","2023"),LEFT(Hist_odds_1[[#This Row],[Date]],2),RIGHT(Hist_odds_1[[#This Row],[Date]],2))</f>
        <v>44891</v>
      </c>
      <c r="Q725">
        <f>IF(Hist_odds_1[[#This Row],[Away ML]]&lt;Hist_odds_1[[#This Row],[Home ML]],-Hist_odds_1[[#This Row],[Total_Close]],Hist_odds_1[[#This Row],[Spread_Close]])</f>
        <v>26</v>
      </c>
    </row>
    <row r="726" spans="1:17">
      <c r="A726">
        <v>725</v>
      </c>
      <c r="B726">
        <v>1126</v>
      </c>
      <c r="C726">
        <v>306543</v>
      </c>
      <c r="D726" t="s">
        <v>5552</v>
      </c>
      <c r="E726" t="s">
        <v>50</v>
      </c>
      <c r="F726">
        <v>56</v>
      </c>
      <c r="G726">
        <v>136.5</v>
      </c>
      <c r="H726">
        <v>137.5</v>
      </c>
      <c r="I726">
        <v>145</v>
      </c>
      <c r="J726">
        <v>306544</v>
      </c>
      <c r="K726" t="s">
        <v>628</v>
      </c>
      <c r="L726">
        <v>55</v>
      </c>
      <c r="M726">
        <v>3.5</v>
      </c>
      <c r="N726">
        <v>3.5</v>
      </c>
      <c r="O726">
        <v>-165</v>
      </c>
      <c r="P726" s="17">
        <f>DATE(IF(Hist_odds_1[[#This Row],[Index]]&lt;=1908,"2022","2023"),LEFT(Hist_odds_1[[#This Row],[Date]],2),RIGHT(Hist_odds_1[[#This Row],[Date]],2))</f>
        <v>44891</v>
      </c>
      <c r="Q726">
        <f>IF(Hist_odds_1[[#This Row],[Away ML]]&lt;Hist_odds_1[[#This Row],[Home ML]],-Hist_odds_1[[#This Row],[Total_Close]],Hist_odds_1[[#This Row],[Spread_Close]])</f>
        <v>3.5</v>
      </c>
    </row>
    <row r="727" spans="1:17">
      <c r="A727">
        <v>726</v>
      </c>
      <c r="B727">
        <v>1126</v>
      </c>
      <c r="C727">
        <v>306545</v>
      </c>
      <c r="D727" t="s">
        <v>5552</v>
      </c>
      <c r="E727" t="s">
        <v>231</v>
      </c>
      <c r="F727">
        <v>73</v>
      </c>
      <c r="G727">
        <v>156</v>
      </c>
      <c r="H727">
        <v>162</v>
      </c>
      <c r="I727">
        <v>425</v>
      </c>
      <c r="J727">
        <v>306546</v>
      </c>
      <c r="K727" t="s">
        <v>290</v>
      </c>
      <c r="L727">
        <v>72</v>
      </c>
      <c r="M727">
        <v>9.5</v>
      </c>
      <c r="N727">
        <v>9.5</v>
      </c>
      <c r="O727">
        <v>-550</v>
      </c>
      <c r="P727" s="17">
        <f>DATE(IF(Hist_odds_1[[#This Row],[Index]]&lt;=1908,"2022","2023"),LEFT(Hist_odds_1[[#This Row],[Date]],2),RIGHT(Hist_odds_1[[#This Row],[Date]],2))</f>
        <v>44891</v>
      </c>
      <c r="Q727">
        <f>IF(Hist_odds_1[[#This Row],[Away ML]]&lt;Hist_odds_1[[#This Row],[Home ML]],-Hist_odds_1[[#This Row],[Total_Close]],Hist_odds_1[[#This Row],[Spread_Close]])</f>
        <v>9.5</v>
      </c>
    </row>
    <row r="728" spans="1:17">
      <c r="A728">
        <v>727</v>
      </c>
      <c r="B728">
        <v>1126</v>
      </c>
      <c r="C728">
        <v>306547</v>
      </c>
      <c r="D728" t="s">
        <v>5552</v>
      </c>
      <c r="E728" t="s">
        <v>424</v>
      </c>
      <c r="F728">
        <v>69</v>
      </c>
      <c r="G728">
        <v>1.5</v>
      </c>
      <c r="H728">
        <v>4</v>
      </c>
      <c r="I728">
        <v>-175</v>
      </c>
      <c r="J728">
        <v>306548</v>
      </c>
      <c r="K728" t="s">
        <v>131</v>
      </c>
      <c r="L728">
        <v>81</v>
      </c>
      <c r="M728">
        <v>150</v>
      </c>
      <c r="N728">
        <v>149</v>
      </c>
      <c r="O728">
        <v>155</v>
      </c>
      <c r="P728" s="17">
        <f>DATE(IF(Hist_odds_1[[#This Row],[Index]]&lt;=1908,"2022","2023"),LEFT(Hist_odds_1[[#This Row],[Date]],2),RIGHT(Hist_odds_1[[#This Row],[Date]],2))</f>
        <v>44891</v>
      </c>
      <c r="Q728">
        <f>IF(Hist_odds_1[[#This Row],[Away ML]]&lt;Hist_odds_1[[#This Row],[Home ML]],-Hist_odds_1[[#This Row],[Total_Close]],Hist_odds_1[[#This Row],[Spread_Close]])</f>
        <v>-4</v>
      </c>
    </row>
    <row r="729" spans="1:17">
      <c r="A729">
        <v>728</v>
      </c>
      <c r="B729">
        <v>1126</v>
      </c>
      <c r="C729">
        <v>306549</v>
      </c>
      <c r="D729" t="s">
        <v>5552</v>
      </c>
      <c r="E729" t="s">
        <v>646</v>
      </c>
      <c r="F729">
        <v>53</v>
      </c>
      <c r="G729">
        <v>131</v>
      </c>
      <c r="H729">
        <v>133</v>
      </c>
      <c r="I729">
        <v>1800</v>
      </c>
      <c r="J729">
        <v>306550</v>
      </c>
      <c r="K729" t="s">
        <v>366</v>
      </c>
      <c r="L729">
        <v>80</v>
      </c>
      <c r="M729">
        <v>23.5</v>
      </c>
      <c r="N729">
        <v>23.5</v>
      </c>
      <c r="O729">
        <v>-8000</v>
      </c>
      <c r="P729" s="17">
        <f>DATE(IF(Hist_odds_1[[#This Row],[Index]]&lt;=1908,"2022","2023"),LEFT(Hist_odds_1[[#This Row],[Date]],2),RIGHT(Hist_odds_1[[#This Row],[Date]],2))</f>
        <v>44891</v>
      </c>
      <c r="Q729">
        <f>IF(Hist_odds_1[[#This Row],[Away ML]]&lt;Hist_odds_1[[#This Row],[Home ML]],-Hist_odds_1[[#This Row],[Total_Close]],Hist_odds_1[[#This Row],[Spread_Close]])</f>
        <v>23.5</v>
      </c>
    </row>
    <row r="730" spans="1:17">
      <c r="A730">
        <v>729</v>
      </c>
      <c r="B730">
        <v>1126</v>
      </c>
      <c r="C730">
        <v>306551</v>
      </c>
      <c r="D730" t="s">
        <v>5552</v>
      </c>
      <c r="E730" t="s">
        <v>554</v>
      </c>
      <c r="F730">
        <v>74</v>
      </c>
      <c r="G730">
        <v>152</v>
      </c>
      <c r="H730">
        <v>146.5</v>
      </c>
      <c r="I730">
        <v>-110</v>
      </c>
      <c r="J730">
        <v>306552</v>
      </c>
      <c r="K730" t="s">
        <v>570</v>
      </c>
      <c r="L730">
        <v>66</v>
      </c>
      <c r="M730">
        <v>3</v>
      </c>
      <c r="N730">
        <v>1</v>
      </c>
      <c r="O730">
        <v>-110</v>
      </c>
      <c r="P730" s="17">
        <f>DATE(IF(Hist_odds_1[[#This Row],[Index]]&lt;=1908,"2022","2023"),LEFT(Hist_odds_1[[#This Row],[Date]],2),RIGHT(Hist_odds_1[[#This Row],[Date]],2))</f>
        <v>44891</v>
      </c>
      <c r="Q730">
        <f>IF(Hist_odds_1[[#This Row],[Away ML]]&lt;Hist_odds_1[[#This Row],[Home ML]],-Hist_odds_1[[#This Row],[Total_Close]],Hist_odds_1[[#This Row],[Spread_Close]])</f>
        <v>1</v>
      </c>
    </row>
    <row r="731" spans="1:17">
      <c r="A731">
        <v>730</v>
      </c>
      <c r="B731">
        <v>1126</v>
      </c>
      <c r="C731">
        <v>306553</v>
      </c>
      <c r="D731" t="s">
        <v>5552</v>
      </c>
      <c r="E731" t="s">
        <v>425</v>
      </c>
      <c r="F731">
        <v>66</v>
      </c>
      <c r="G731">
        <v>137.5</v>
      </c>
      <c r="H731">
        <v>137.5</v>
      </c>
      <c r="I731">
        <v>120</v>
      </c>
      <c r="J731">
        <v>306554</v>
      </c>
      <c r="K731" t="s">
        <v>552</v>
      </c>
      <c r="L731">
        <v>55</v>
      </c>
      <c r="M731">
        <v>1.5</v>
      </c>
      <c r="N731">
        <v>2</v>
      </c>
      <c r="O731">
        <v>-140</v>
      </c>
      <c r="P731" s="17">
        <f>DATE(IF(Hist_odds_1[[#This Row],[Index]]&lt;=1908,"2022","2023"),LEFT(Hist_odds_1[[#This Row],[Date]],2),RIGHT(Hist_odds_1[[#This Row],[Date]],2))</f>
        <v>44891</v>
      </c>
      <c r="Q731">
        <f>IF(Hist_odds_1[[#This Row],[Away ML]]&lt;Hist_odds_1[[#This Row],[Home ML]],-Hist_odds_1[[#This Row],[Total_Close]],Hist_odds_1[[#This Row],[Spread_Close]])</f>
        <v>2</v>
      </c>
    </row>
    <row r="732" spans="1:17">
      <c r="A732">
        <v>731</v>
      </c>
      <c r="B732">
        <v>1127</v>
      </c>
      <c r="C732">
        <v>707</v>
      </c>
      <c r="D732" t="s">
        <v>5552</v>
      </c>
      <c r="E732" t="s">
        <v>457</v>
      </c>
      <c r="F732">
        <v>49</v>
      </c>
      <c r="G732">
        <v>131</v>
      </c>
      <c r="H732">
        <v>129</v>
      </c>
      <c r="I732">
        <v>210</v>
      </c>
      <c r="J732">
        <v>708</v>
      </c>
      <c r="K732" t="s">
        <v>471</v>
      </c>
      <c r="L732">
        <v>53</v>
      </c>
      <c r="M732">
        <v>7</v>
      </c>
      <c r="N732">
        <v>6</v>
      </c>
      <c r="O732">
        <v>-250</v>
      </c>
      <c r="P732" s="17">
        <f>DATE(IF(Hist_odds_1[[#This Row],[Index]]&lt;=1908,"2022","2023"),LEFT(Hist_odds_1[[#This Row],[Date]],2),RIGHT(Hist_odds_1[[#This Row],[Date]],2))</f>
        <v>44892</v>
      </c>
      <c r="Q732">
        <f>IF(Hist_odds_1[[#This Row],[Away ML]]&lt;Hist_odds_1[[#This Row],[Home ML]],-Hist_odds_1[[#This Row],[Total_Close]],Hist_odds_1[[#This Row],[Spread_Close]])</f>
        <v>6</v>
      </c>
    </row>
    <row r="733" spans="1:17">
      <c r="A733">
        <v>732</v>
      </c>
      <c r="B733">
        <v>1127</v>
      </c>
      <c r="C733">
        <v>713</v>
      </c>
      <c r="D733" t="s">
        <v>5552</v>
      </c>
      <c r="E733" t="s">
        <v>580</v>
      </c>
      <c r="F733">
        <v>47</v>
      </c>
      <c r="G733">
        <v>143.5</v>
      </c>
      <c r="H733">
        <v>142</v>
      </c>
      <c r="I733">
        <v>400</v>
      </c>
      <c r="J733">
        <v>714</v>
      </c>
      <c r="K733" t="s">
        <v>301</v>
      </c>
      <c r="L733">
        <v>62</v>
      </c>
      <c r="M733">
        <v>10.5</v>
      </c>
      <c r="N733">
        <v>9</v>
      </c>
      <c r="O733">
        <v>-500</v>
      </c>
      <c r="P733" s="17">
        <f>DATE(IF(Hist_odds_1[[#This Row],[Index]]&lt;=1908,"2022","2023"),LEFT(Hist_odds_1[[#This Row],[Date]],2),RIGHT(Hist_odds_1[[#This Row],[Date]],2))</f>
        <v>44892</v>
      </c>
      <c r="Q733">
        <f>IF(Hist_odds_1[[#This Row],[Away ML]]&lt;Hist_odds_1[[#This Row],[Home ML]],-Hist_odds_1[[#This Row],[Total_Close]],Hist_odds_1[[#This Row],[Spread_Close]])</f>
        <v>9</v>
      </c>
    </row>
    <row r="734" spans="1:17">
      <c r="A734">
        <v>733</v>
      </c>
      <c r="B734">
        <v>1127</v>
      </c>
      <c r="C734">
        <v>717</v>
      </c>
      <c r="D734" t="s">
        <v>5552</v>
      </c>
      <c r="E734" t="s">
        <v>410</v>
      </c>
      <c r="F734">
        <v>60</v>
      </c>
      <c r="G734">
        <v>130.5</v>
      </c>
      <c r="H734">
        <v>132</v>
      </c>
      <c r="I734">
        <v>140</v>
      </c>
      <c r="J734">
        <v>718</v>
      </c>
      <c r="K734" t="s">
        <v>325</v>
      </c>
      <c r="L734">
        <v>68</v>
      </c>
      <c r="M734">
        <v>3</v>
      </c>
      <c r="N734">
        <v>3</v>
      </c>
      <c r="O734">
        <v>-160</v>
      </c>
      <c r="P734" s="17">
        <f>DATE(IF(Hist_odds_1[[#This Row],[Index]]&lt;=1908,"2022","2023"),LEFT(Hist_odds_1[[#This Row],[Date]],2),RIGHT(Hist_odds_1[[#This Row],[Date]],2))</f>
        <v>44892</v>
      </c>
      <c r="Q734">
        <f>IF(Hist_odds_1[[#This Row],[Away ML]]&lt;Hist_odds_1[[#This Row],[Home ML]],-Hist_odds_1[[#This Row],[Total_Close]],Hist_odds_1[[#This Row],[Spread_Close]])</f>
        <v>3</v>
      </c>
    </row>
    <row r="735" spans="1:17">
      <c r="A735">
        <v>734</v>
      </c>
      <c r="B735">
        <v>1127</v>
      </c>
      <c r="C735">
        <v>719</v>
      </c>
      <c r="D735" t="s">
        <v>5552</v>
      </c>
      <c r="E735" t="s">
        <v>538</v>
      </c>
      <c r="F735">
        <v>57</v>
      </c>
      <c r="G735">
        <v>5</v>
      </c>
      <c r="H735">
        <v>5</v>
      </c>
      <c r="I735">
        <v>-220</v>
      </c>
      <c r="J735">
        <v>720</v>
      </c>
      <c r="K735" t="s">
        <v>572</v>
      </c>
      <c r="L735">
        <v>73</v>
      </c>
      <c r="M735">
        <v>140.5</v>
      </c>
      <c r="N735">
        <v>134.5</v>
      </c>
      <c r="O735">
        <v>190</v>
      </c>
      <c r="P735" s="17">
        <f>DATE(IF(Hist_odds_1[[#This Row],[Index]]&lt;=1908,"2022","2023"),LEFT(Hist_odds_1[[#This Row],[Date]],2),RIGHT(Hist_odds_1[[#This Row],[Date]],2))</f>
        <v>44892</v>
      </c>
      <c r="Q735">
        <f>IF(Hist_odds_1[[#This Row],[Away ML]]&lt;Hist_odds_1[[#This Row],[Home ML]],-Hist_odds_1[[#This Row],[Total_Close]],Hist_odds_1[[#This Row],[Spread_Close]])</f>
        <v>-5</v>
      </c>
    </row>
    <row r="736" spans="1:17">
      <c r="A736">
        <v>735</v>
      </c>
      <c r="B736">
        <v>1127</v>
      </c>
      <c r="C736">
        <v>721</v>
      </c>
      <c r="D736" t="s">
        <v>5552</v>
      </c>
      <c r="E736" t="s">
        <v>61</v>
      </c>
      <c r="F736">
        <v>68</v>
      </c>
      <c r="G736">
        <v>1.5</v>
      </c>
      <c r="H736">
        <v>2</v>
      </c>
      <c r="I736">
        <v>-125</v>
      </c>
      <c r="J736">
        <v>722</v>
      </c>
      <c r="K736" t="s">
        <v>547</v>
      </c>
      <c r="L736">
        <v>66</v>
      </c>
      <c r="M736">
        <v>140.5</v>
      </c>
      <c r="N736">
        <v>138.5</v>
      </c>
      <c r="O736">
        <v>105</v>
      </c>
      <c r="P736" s="17">
        <f>DATE(IF(Hist_odds_1[[#This Row],[Index]]&lt;=1908,"2022","2023"),LEFT(Hist_odds_1[[#This Row],[Date]],2),RIGHT(Hist_odds_1[[#This Row],[Date]],2))</f>
        <v>44892</v>
      </c>
      <c r="Q736">
        <f>IF(Hist_odds_1[[#This Row],[Away ML]]&lt;Hist_odds_1[[#This Row],[Home ML]],-Hist_odds_1[[#This Row],[Total_Close]],Hist_odds_1[[#This Row],[Spread_Close]])</f>
        <v>-2</v>
      </c>
    </row>
    <row r="737" spans="1:17">
      <c r="A737">
        <v>736</v>
      </c>
      <c r="B737">
        <v>1127</v>
      </c>
      <c r="C737">
        <v>723</v>
      </c>
      <c r="D737" t="s">
        <v>5552</v>
      </c>
      <c r="E737" t="s">
        <v>586</v>
      </c>
      <c r="F737">
        <v>77</v>
      </c>
      <c r="G737">
        <v>132.5</v>
      </c>
      <c r="H737">
        <v>131</v>
      </c>
      <c r="I737">
        <v>475</v>
      </c>
      <c r="J737">
        <v>724</v>
      </c>
      <c r="K737" t="s">
        <v>462</v>
      </c>
      <c r="L737">
        <v>85</v>
      </c>
      <c r="M737">
        <v>10</v>
      </c>
      <c r="N737">
        <v>10</v>
      </c>
      <c r="O737">
        <v>-650</v>
      </c>
      <c r="P737" s="17">
        <f>DATE(IF(Hist_odds_1[[#This Row],[Index]]&lt;=1908,"2022","2023"),LEFT(Hist_odds_1[[#This Row],[Date]],2),RIGHT(Hist_odds_1[[#This Row],[Date]],2))</f>
        <v>44892</v>
      </c>
      <c r="Q737">
        <f>IF(Hist_odds_1[[#This Row],[Away ML]]&lt;Hist_odds_1[[#This Row],[Home ML]],-Hist_odds_1[[#This Row],[Total_Close]],Hist_odds_1[[#This Row],[Spread_Close]])</f>
        <v>10</v>
      </c>
    </row>
    <row r="738" spans="1:17">
      <c r="A738">
        <v>737</v>
      </c>
      <c r="B738">
        <v>1127</v>
      </c>
      <c r="C738">
        <v>725</v>
      </c>
      <c r="D738" t="s">
        <v>5552</v>
      </c>
      <c r="E738" t="s">
        <v>485</v>
      </c>
      <c r="F738">
        <v>66</v>
      </c>
      <c r="G738">
        <v>147.5</v>
      </c>
      <c r="H738">
        <v>143.5</v>
      </c>
      <c r="I738">
        <v>170</v>
      </c>
      <c r="J738">
        <v>726</v>
      </c>
      <c r="K738" t="s">
        <v>629</v>
      </c>
      <c r="L738">
        <v>63</v>
      </c>
      <c r="M738">
        <v>2.5</v>
      </c>
      <c r="N738">
        <v>4</v>
      </c>
      <c r="O738">
        <v>-190</v>
      </c>
      <c r="P738" s="17">
        <f>DATE(IF(Hist_odds_1[[#This Row],[Index]]&lt;=1908,"2022","2023"),LEFT(Hist_odds_1[[#This Row],[Date]],2),RIGHT(Hist_odds_1[[#This Row],[Date]],2))</f>
        <v>44892</v>
      </c>
      <c r="Q738">
        <f>IF(Hist_odds_1[[#This Row],[Away ML]]&lt;Hist_odds_1[[#This Row],[Home ML]],-Hist_odds_1[[#This Row],[Total_Close]],Hist_odds_1[[#This Row],[Spread_Close]])</f>
        <v>4</v>
      </c>
    </row>
    <row r="739" spans="1:17">
      <c r="A739">
        <v>738</v>
      </c>
      <c r="B739">
        <v>1127</v>
      </c>
      <c r="C739">
        <v>727</v>
      </c>
      <c r="D739" t="s">
        <v>5552</v>
      </c>
      <c r="E739" t="s">
        <v>355</v>
      </c>
      <c r="F739">
        <v>61</v>
      </c>
      <c r="G739">
        <v>131.5</v>
      </c>
      <c r="H739">
        <v>129.5</v>
      </c>
      <c r="I739">
        <v>330</v>
      </c>
      <c r="J739">
        <v>728</v>
      </c>
      <c r="K739" t="s">
        <v>251</v>
      </c>
      <c r="L739">
        <v>73</v>
      </c>
      <c r="M739">
        <v>9.5</v>
      </c>
      <c r="N739">
        <v>8.5</v>
      </c>
      <c r="O739">
        <v>-400</v>
      </c>
      <c r="P739" s="17">
        <f>DATE(IF(Hist_odds_1[[#This Row],[Index]]&lt;=1908,"2022","2023"),LEFT(Hist_odds_1[[#This Row],[Date]],2),RIGHT(Hist_odds_1[[#This Row],[Date]],2))</f>
        <v>44892</v>
      </c>
      <c r="Q739">
        <f>IF(Hist_odds_1[[#This Row],[Away ML]]&lt;Hist_odds_1[[#This Row],[Home ML]],-Hist_odds_1[[#This Row],[Total_Close]],Hist_odds_1[[#This Row],[Spread_Close]])</f>
        <v>8.5</v>
      </c>
    </row>
    <row r="740" spans="1:17">
      <c r="A740">
        <v>739</v>
      </c>
      <c r="B740">
        <v>1127</v>
      </c>
      <c r="C740">
        <v>729</v>
      </c>
      <c r="D740" t="s">
        <v>5552</v>
      </c>
      <c r="E740" t="s">
        <v>247</v>
      </c>
      <c r="F740">
        <v>66</v>
      </c>
      <c r="G740">
        <v>149</v>
      </c>
      <c r="H740">
        <v>149.5</v>
      </c>
      <c r="I740">
        <v>210</v>
      </c>
      <c r="J740">
        <v>730</v>
      </c>
      <c r="K740" t="s">
        <v>277</v>
      </c>
      <c r="L740">
        <v>86</v>
      </c>
      <c r="M740">
        <v>8.5</v>
      </c>
      <c r="N740">
        <v>6</v>
      </c>
      <c r="O740">
        <v>-250</v>
      </c>
      <c r="P740" s="17">
        <f>DATE(IF(Hist_odds_1[[#This Row],[Index]]&lt;=1908,"2022","2023"),LEFT(Hist_odds_1[[#This Row],[Date]],2),RIGHT(Hist_odds_1[[#This Row],[Date]],2))</f>
        <v>44892</v>
      </c>
      <c r="Q740">
        <f>IF(Hist_odds_1[[#This Row],[Away ML]]&lt;Hist_odds_1[[#This Row],[Home ML]],-Hist_odds_1[[#This Row],[Total_Close]],Hist_odds_1[[#This Row],[Spread_Close]])</f>
        <v>6</v>
      </c>
    </row>
    <row r="741" spans="1:17">
      <c r="A741">
        <v>740</v>
      </c>
      <c r="B741">
        <v>1127</v>
      </c>
      <c r="C741">
        <v>731</v>
      </c>
      <c r="D741" t="s">
        <v>5552</v>
      </c>
      <c r="E741" t="s">
        <v>573</v>
      </c>
      <c r="F741">
        <v>84</v>
      </c>
      <c r="G741">
        <v>138</v>
      </c>
      <c r="H741">
        <v>8.5</v>
      </c>
      <c r="I741">
        <v>-420</v>
      </c>
      <c r="J741">
        <v>732</v>
      </c>
      <c r="K741" t="s">
        <v>630</v>
      </c>
      <c r="L741">
        <v>70</v>
      </c>
      <c r="M741">
        <v>6.5</v>
      </c>
      <c r="N741">
        <v>132</v>
      </c>
      <c r="O741">
        <v>350</v>
      </c>
      <c r="P741" s="17">
        <f>DATE(IF(Hist_odds_1[[#This Row],[Index]]&lt;=1908,"2022","2023"),LEFT(Hist_odds_1[[#This Row],[Date]],2),RIGHT(Hist_odds_1[[#This Row],[Date]],2))</f>
        <v>44892</v>
      </c>
      <c r="Q741">
        <f>IF(Hist_odds_1[[#This Row],[Away ML]]&lt;Hist_odds_1[[#This Row],[Home ML]],-Hist_odds_1[[#This Row],[Total_Close]],Hist_odds_1[[#This Row],[Spread_Close]])</f>
        <v>-8.5</v>
      </c>
    </row>
    <row r="742" spans="1:17">
      <c r="A742">
        <v>741</v>
      </c>
      <c r="B742">
        <v>1127</v>
      </c>
      <c r="C742">
        <v>733</v>
      </c>
      <c r="D742" t="s">
        <v>5552</v>
      </c>
      <c r="E742" t="s">
        <v>474</v>
      </c>
      <c r="F742">
        <v>60</v>
      </c>
      <c r="G742">
        <v>147.5</v>
      </c>
      <c r="H742">
        <v>149</v>
      </c>
      <c r="I742">
        <v>235</v>
      </c>
      <c r="J742">
        <v>734</v>
      </c>
      <c r="K742" t="s">
        <v>38</v>
      </c>
      <c r="L742">
        <v>65</v>
      </c>
      <c r="M742">
        <v>8</v>
      </c>
      <c r="N742">
        <v>6.5</v>
      </c>
      <c r="O742">
        <v>-275</v>
      </c>
      <c r="P742" s="17">
        <f>DATE(IF(Hist_odds_1[[#This Row],[Index]]&lt;=1908,"2022","2023"),LEFT(Hist_odds_1[[#This Row],[Date]],2),RIGHT(Hist_odds_1[[#This Row],[Date]],2))</f>
        <v>44892</v>
      </c>
      <c r="Q742">
        <f>IF(Hist_odds_1[[#This Row],[Away ML]]&lt;Hist_odds_1[[#This Row],[Home ML]],-Hist_odds_1[[#This Row],[Total_Close]],Hist_odds_1[[#This Row],[Spread_Close]])</f>
        <v>6.5</v>
      </c>
    </row>
    <row r="743" spans="1:17">
      <c r="A743">
        <v>742</v>
      </c>
      <c r="B743">
        <v>1127</v>
      </c>
      <c r="C743">
        <v>735</v>
      </c>
      <c r="D743" t="s">
        <v>5552</v>
      </c>
      <c r="E743" t="s">
        <v>258</v>
      </c>
      <c r="F743">
        <v>75</v>
      </c>
      <c r="G743">
        <v>138.5</v>
      </c>
      <c r="H743">
        <v>137</v>
      </c>
      <c r="I743">
        <v>550</v>
      </c>
      <c r="J743">
        <v>736</v>
      </c>
      <c r="K743" t="s">
        <v>43</v>
      </c>
      <c r="L743">
        <v>78</v>
      </c>
      <c r="M743">
        <v>12</v>
      </c>
      <c r="N743">
        <v>12.5</v>
      </c>
      <c r="O743">
        <v>-800</v>
      </c>
      <c r="P743" s="17">
        <f>DATE(IF(Hist_odds_1[[#This Row],[Index]]&lt;=1908,"2022","2023"),LEFT(Hist_odds_1[[#This Row],[Date]],2),RIGHT(Hist_odds_1[[#This Row],[Date]],2))</f>
        <v>44892</v>
      </c>
      <c r="Q743">
        <f>IF(Hist_odds_1[[#This Row],[Away ML]]&lt;Hist_odds_1[[#This Row],[Home ML]],-Hist_odds_1[[#This Row],[Total_Close]],Hist_odds_1[[#This Row],[Spread_Close]])</f>
        <v>12.5</v>
      </c>
    </row>
    <row r="744" spans="1:17">
      <c r="A744">
        <v>743</v>
      </c>
      <c r="B744">
        <v>1127</v>
      </c>
      <c r="C744">
        <v>737</v>
      </c>
      <c r="D744" t="s">
        <v>5552</v>
      </c>
      <c r="E744" t="s">
        <v>507</v>
      </c>
      <c r="F744">
        <v>92</v>
      </c>
      <c r="G744">
        <v>1.5</v>
      </c>
      <c r="H744">
        <v>1.5</v>
      </c>
      <c r="I744">
        <v>-120</v>
      </c>
      <c r="J744">
        <v>738</v>
      </c>
      <c r="K744" t="s">
        <v>588</v>
      </c>
      <c r="L744">
        <v>82</v>
      </c>
      <c r="M744">
        <v>141</v>
      </c>
      <c r="N744">
        <v>140.5</v>
      </c>
      <c r="O744">
        <v>100</v>
      </c>
      <c r="P744" s="17">
        <f>DATE(IF(Hist_odds_1[[#This Row],[Index]]&lt;=1908,"2022","2023"),LEFT(Hist_odds_1[[#This Row],[Date]],2),RIGHT(Hist_odds_1[[#This Row],[Date]],2))</f>
        <v>44892</v>
      </c>
      <c r="Q744">
        <f>IF(Hist_odds_1[[#This Row],[Away ML]]&lt;Hist_odds_1[[#This Row],[Home ML]],-Hist_odds_1[[#This Row],[Total_Close]],Hist_odds_1[[#This Row],[Spread_Close]])</f>
        <v>-1.5</v>
      </c>
    </row>
    <row r="745" spans="1:17">
      <c r="A745">
        <v>744</v>
      </c>
      <c r="B745">
        <v>1127</v>
      </c>
      <c r="C745">
        <v>739</v>
      </c>
      <c r="D745" t="s">
        <v>5552</v>
      </c>
      <c r="E745" t="s">
        <v>204</v>
      </c>
      <c r="F745">
        <v>56</v>
      </c>
      <c r="G745">
        <v>124</v>
      </c>
      <c r="H745">
        <v>123</v>
      </c>
      <c r="I745">
        <v>-110</v>
      </c>
      <c r="J745">
        <v>740</v>
      </c>
      <c r="K745" t="s">
        <v>535</v>
      </c>
      <c r="L745">
        <v>59</v>
      </c>
      <c r="M745">
        <v>2</v>
      </c>
      <c r="N745">
        <v>2</v>
      </c>
      <c r="O745">
        <v>-110</v>
      </c>
      <c r="P745" s="17">
        <f>DATE(IF(Hist_odds_1[[#This Row],[Index]]&lt;=1908,"2022","2023"),LEFT(Hist_odds_1[[#This Row],[Date]],2),RIGHT(Hist_odds_1[[#This Row],[Date]],2))</f>
        <v>44892</v>
      </c>
      <c r="Q745">
        <f>IF(Hist_odds_1[[#This Row],[Away ML]]&lt;Hist_odds_1[[#This Row],[Home ML]],-Hist_odds_1[[#This Row],[Total_Close]],Hist_odds_1[[#This Row],[Spread_Close]])</f>
        <v>2</v>
      </c>
    </row>
    <row r="746" spans="1:17">
      <c r="A746">
        <v>745</v>
      </c>
      <c r="B746">
        <v>1127</v>
      </c>
      <c r="C746">
        <v>741</v>
      </c>
      <c r="D746" t="s">
        <v>5552</v>
      </c>
      <c r="E746" t="s">
        <v>132</v>
      </c>
      <c r="F746">
        <v>62</v>
      </c>
      <c r="G746">
        <v>138</v>
      </c>
      <c r="H746">
        <v>142</v>
      </c>
      <c r="I746">
        <v>375</v>
      </c>
      <c r="J746">
        <v>742</v>
      </c>
      <c r="K746" t="s">
        <v>260</v>
      </c>
      <c r="L746">
        <v>65</v>
      </c>
      <c r="M746">
        <v>8.5</v>
      </c>
      <c r="N746">
        <v>9</v>
      </c>
      <c r="O746">
        <v>-450</v>
      </c>
      <c r="P746" s="17">
        <f>DATE(IF(Hist_odds_1[[#This Row],[Index]]&lt;=1908,"2022","2023"),LEFT(Hist_odds_1[[#This Row],[Date]],2),RIGHT(Hist_odds_1[[#This Row],[Date]],2))</f>
        <v>44892</v>
      </c>
      <c r="Q746">
        <f>IF(Hist_odds_1[[#This Row],[Away ML]]&lt;Hist_odds_1[[#This Row],[Home ML]],-Hist_odds_1[[#This Row],[Total_Close]],Hist_odds_1[[#This Row],[Spread_Close]])</f>
        <v>9</v>
      </c>
    </row>
    <row r="747" spans="1:17">
      <c r="A747">
        <v>746</v>
      </c>
      <c r="B747">
        <v>1127</v>
      </c>
      <c r="C747">
        <v>745</v>
      </c>
      <c r="D747" t="s">
        <v>5552</v>
      </c>
      <c r="E747" t="s">
        <v>353</v>
      </c>
      <c r="F747">
        <v>73</v>
      </c>
      <c r="G747">
        <v>145</v>
      </c>
      <c r="H747">
        <v>142</v>
      </c>
      <c r="I747">
        <v>135</v>
      </c>
      <c r="J747">
        <v>746</v>
      </c>
      <c r="K747" t="s">
        <v>131</v>
      </c>
      <c r="L747">
        <v>86</v>
      </c>
      <c r="M747">
        <v>3.5</v>
      </c>
      <c r="N747">
        <v>3</v>
      </c>
      <c r="O747">
        <v>-155</v>
      </c>
      <c r="P747" s="17">
        <f>DATE(IF(Hist_odds_1[[#This Row],[Index]]&lt;=1908,"2022","2023"),LEFT(Hist_odds_1[[#This Row],[Date]],2),RIGHT(Hist_odds_1[[#This Row],[Date]],2))</f>
        <v>44892</v>
      </c>
      <c r="Q747">
        <f>IF(Hist_odds_1[[#This Row],[Away ML]]&lt;Hist_odds_1[[#This Row],[Home ML]],-Hist_odds_1[[#This Row],[Total_Close]],Hist_odds_1[[#This Row],[Spread_Close]])</f>
        <v>3</v>
      </c>
    </row>
    <row r="748" spans="1:17">
      <c r="A748">
        <v>747</v>
      </c>
      <c r="B748">
        <v>1127</v>
      </c>
      <c r="C748">
        <v>747</v>
      </c>
      <c r="D748" t="s">
        <v>5552</v>
      </c>
      <c r="E748" t="s">
        <v>503</v>
      </c>
      <c r="F748">
        <v>66</v>
      </c>
      <c r="G748">
        <v>133</v>
      </c>
      <c r="H748">
        <v>2</v>
      </c>
      <c r="I748">
        <v>-125</v>
      </c>
      <c r="J748">
        <v>748</v>
      </c>
      <c r="K748" t="s">
        <v>506</v>
      </c>
      <c r="L748">
        <v>64</v>
      </c>
      <c r="M748">
        <v>2</v>
      </c>
      <c r="N748">
        <v>136</v>
      </c>
      <c r="O748">
        <v>105</v>
      </c>
      <c r="P748" s="17">
        <f>DATE(IF(Hist_odds_1[[#This Row],[Index]]&lt;=1908,"2022","2023"),LEFT(Hist_odds_1[[#This Row],[Date]],2),RIGHT(Hist_odds_1[[#This Row],[Date]],2))</f>
        <v>44892</v>
      </c>
      <c r="Q748">
        <f>IF(Hist_odds_1[[#This Row],[Away ML]]&lt;Hist_odds_1[[#This Row],[Home ML]],-Hist_odds_1[[#This Row],[Total_Close]],Hist_odds_1[[#This Row],[Spread_Close]])</f>
        <v>-2</v>
      </c>
    </row>
    <row r="749" spans="1:17">
      <c r="A749">
        <v>748</v>
      </c>
      <c r="B749">
        <v>1127</v>
      </c>
      <c r="C749">
        <v>755</v>
      </c>
      <c r="D749" t="s">
        <v>5552</v>
      </c>
      <c r="E749" t="s">
        <v>544</v>
      </c>
      <c r="F749">
        <v>74</v>
      </c>
      <c r="G749">
        <v>157.5</v>
      </c>
      <c r="H749">
        <v>154.5</v>
      </c>
      <c r="I749">
        <v>700</v>
      </c>
      <c r="J749">
        <v>756</v>
      </c>
      <c r="K749" t="s">
        <v>476</v>
      </c>
      <c r="L749">
        <v>98</v>
      </c>
      <c r="M749">
        <v>10</v>
      </c>
      <c r="N749">
        <v>14</v>
      </c>
      <c r="O749">
        <v>-1100</v>
      </c>
      <c r="P749" s="17">
        <f>DATE(IF(Hist_odds_1[[#This Row],[Index]]&lt;=1908,"2022","2023"),LEFT(Hist_odds_1[[#This Row],[Date]],2),RIGHT(Hist_odds_1[[#This Row],[Date]],2))</f>
        <v>44892</v>
      </c>
      <c r="Q749">
        <f>IF(Hist_odds_1[[#This Row],[Away ML]]&lt;Hist_odds_1[[#This Row],[Home ML]],-Hist_odds_1[[#This Row],[Total_Close]],Hist_odds_1[[#This Row],[Spread_Close]])</f>
        <v>14</v>
      </c>
    </row>
    <row r="750" spans="1:17">
      <c r="A750">
        <v>749</v>
      </c>
      <c r="B750">
        <v>1127</v>
      </c>
      <c r="C750">
        <v>757</v>
      </c>
      <c r="D750" t="s">
        <v>5552</v>
      </c>
      <c r="E750" t="s">
        <v>412</v>
      </c>
      <c r="F750">
        <v>78</v>
      </c>
      <c r="G750">
        <v>139</v>
      </c>
      <c r="H750">
        <v>141</v>
      </c>
      <c r="I750">
        <v>160</v>
      </c>
      <c r="J750">
        <v>758</v>
      </c>
      <c r="K750" t="s">
        <v>583</v>
      </c>
      <c r="L750">
        <v>77</v>
      </c>
      <c r="M750">
        <v>3</v>
      </c>
      <c r="N750">
        <v>4.5</v>
      </c>
      <c r="O750">
        <v>-180</v>
      </c>
      <c r="P750" s="17">
        <f>DATE(IF(Hist_odds_1[[#This Row],[Index]]&lt;=1908,"2022","2023"),LEFT(Hist_odds_1[[#This Row],[Date]],2),RIGHT(Hist_odds_1[[#This Row],[Date]],2))</f>
        <v>44892</v>
      </c>
      <c r="Q750">
        <f>IF(Hist_odds_1[[#This Row],[Away ML]]&lt;Hist_odds_1[[#This Row],[Home ML]],-Hist_odds_1[[#This Row],[Total_Close]],Hist_odds_1[[#This Row],[Spread_Close]])</f>
        <v>4.5</v>
      </c>
    </row>
    <row r="751" spans="1:17">
      <c r="A751">
        <v>750</v>
      </c>
      <c r="B751">
        <v>1127</v>
      </c>
      <c r="C751">
        <v>779</v>
      </c>
      <c r="D751" t="s">
        <v>5552</v>
      </c>
      <c r="E751" t="s">
        <v>526</v>
      </c>
      <c r="F751">
        <v>77</v>
      </c>
      <c r="G751">
        <v>145.5</v>
      </c>
      <c r="H751">
        <v>145.5</v>
      </c>
      <c r="I751">
        <v>265</v>
      </c>
      <c r="J751">
        <v>780</v>
      </c>
      <c r="K751" t="s">
        <v>452</v>
      </c>
      <c r="L751">
        <v>78</v>
      </c>
      <c r="M751">
        <v>7.5</v>
      </c>
      <c r="N751">
        <v>7</v>
      </c>
      <c r="O751">
        <v>-320</v>
      </c>
      <c r="P751" s="17">
        <f>DATE(IF(Hist_odds_1[[#This Row],[Index]]&lt;=1908,"2022","2023"),LEFT(Hist_odds_1[[#This Row],[Date]],2),RIGHT(Hist_odds_1[[#This Row],[Date]],2))</f>
        <v>44892</v>
      </c>
      <c r="Q751">
        <f>IF(Hist_odds_1[[#This Row],[Away ML]]&lt;Hist_odds_1[[#This Row],[Home ML]],-Hist_odds_1[[#This Row],[Total_Close]],Hist_odds_1[[#This Row],[Spread_Close]])</f>
        <v>7</v>
      </c>
    </row>
    <row r="752" spans="1:17">
      <c r="A752">
        <v>751</v>
      </c>
      <c r="B752">
        <v>1127</v>
      </c>
      <c r="C752">
        <v>789</v>
      </c>
      <c r="D752" t="s">
        <v>5552</v>
      </c>
      <c r="E752" t="s">
        <v>487</v>
      </c>
      <c r="F752">
        <v>71</v>
      </c>
      <c r="G752">
        <v>1.5</v>
      </c>
      <c r="H752">
        <v>4.5</v>
      </c>
      <c r="I752">
        <v>-190</v>
      </c>
      <c r="J752">
        <v>790</v>
      </c>
      <c r="K752" t="s">
        <v>619</v>
      </c>
      <c r="L752">
        <v>83</v>
      </c>
      <c r="M752">
        <v>142.5</v>
      </c>
      <c r="N752">
        <v>144</v>
      </c>
      <c r="O752">
        <v>170</v>
      </c>
      <c r="P752" s="17">
        <f>DATE(IF(Hist_odds_1[[#This Row],[Index]]&lt;=1908,"2022","2023"),LEFT(Hist_odds_1[[#This Row],[Date]],2),RIGHT(Hist_odds_1[[#This Row],[Date]],2))</f>
        <v>44892</v>
      </c>
      <c r="Q752">
        <f>IF(Hist_odds_1[[#This Row],[Away ML]]&lt;Hist_odds_1[[#This Row],[Home ML]],-Hist_odds_1[[#This Row],[Total_Close]],Hist_odds_1[[#This Row],[Spread_Close]])</f>
        <v>-4.5</v>
      </c>
    </row>
    <row r="753" spans="1:17">
      <c r="A753">
        <v>752</v>
      </c>
      <c r="B753">
        <v>1127</v>
      </c>
      <c r="C753">
        <v>306569</v>
      </c>
      <c r="D753" t="s">
        <v>5552</v>
      </c>
      <c r="E753" t="s">
        <v>365</v>
      </c>
      <c r="F753">
        <v>85</v>
      </c>
      <c r="G753">
        <v>128.5</v>
      </c>
      <c r="H753">
        <v>127.5</v>
      </c>
      <c r="I753">
        <v>140</v>
      </c>
      <c r="J753">
        <v>306570</v>
      </c>
      <c r="K753" t="s">
        <v>119</v>
      </c>
      <c r="L753">
        <v>87</v>
      </c>
      <c r="M753">
        <v>6</v>
      </c>
      <c r="N753">
        <v>3</v>
      </c>
      <c r="O753">
        <v>-160</v>
      </c>
      <c r="P753" s="17">
        <f>DATE(IF(Hist_odds_1[[#This Row],[Index]]&lt;=1908,"2022","2023"),LEFT(Hist_odds_1[[#This Row],[Date]],2),RIGHT(Hist_odds_1[[#This Row],[Date]],2))</f>
        <v>44892</v>
      </c>
      <c r="Q753">
        <f>IF(Hist_odds_1[[#This Row],[Away ML]]&lt;Hist_odds_1[[#This Row],[Home ML]],-Hist_odds_1[[#This Row],[Total_Close]],Hist_odds_1[[#This Row],[Spread_Close]])</f>
        <v>3</v>
      </c>
    </row>
    <row r="754" spans="1:17">
      <c r="A754">
        <v>753</v>
      </c>
      <c r="B754">
        <v>1127</v>
      </c>
      <c r="C754">
        <v>306571</v>
      </c>
      <c r="D754" t="s">
        <v>5552</v>
      </c>
      <c r="E754" t="s">
        <v>261</v>
      </c>
      <c r="F754">
        <v>59</v>
      </c>
      <c r="G754">
        <v>149.5</v>
      </c>
      <c r="H754">
        <v>152.5</v>
      </c>
      <c r="I754">
        <v>750</v>
      </c>
      <c r="J754">
        <v>306572</v>
      </c>
      <c r="K754" t="s">
        <v>579</v>
      </c>
      <c r="L754">
        <v>73</v>
      </c>
      <c r="M754">
        <v>15</v>
      </c>
      <c r="N754">
        <v>13.5</v>
      </c>
      <c r="O754">
        <v>-1200</v>
      </c>
      <c r="P754" s="17">
        <f>DATE(IF(Hist_odds_1[[#This Row],[Index]]&lt;=1908,"2022","2023"),LEFT(Hist_odds_1[[#This Row],[Date]],2),RIGHT(Hist_odds_1[[#This Row],[Date]],2))</f>
        <v>44892</v>
      </c>
      <c r="Q754">
        <f>IF(Hist_odds_1[[#This Row],[Away ML]]&lt;Hist_odds_1[[#This Row],[Home ML]],-Hist_odds_1[[#This Row],[Total_Close]],Hist_odds_1[[#This Row],[Spread_Close]])</f>
        <v>13.5</v>
      </c>
    </row>
    <row r="755" spans="1:17">
      <c r="A755">
        <v>754</v>
      </c>
      <c r="B755">
        <v>1127</v>
      </c>
      <c r="C755">
        <v>306575</v>
      </c>
      <c r="D755" t="s">
        <v>5552</v>
      </c>
      <c r="E755" t="s">
        <v>667</v>
      </c>
      <c r="F755">
        <v>58</v>
      </c>
      <c r="G755">
        <v>145</v>
      </c>
      <c r="H755">
        <v>140.5</v>
      </c>
      <c r="I755">
        <v>1000</v>
      </c>
      <c r="J755">
        <v>306576</v>
      </c>
      <c r="K755" t="s">
        <v>280</v>
      </c>
      <c r="L755">
        <v>72</v>
      </c>
      <c r="M755">
        <v>15.5</v>
      </c>
      <c r="N755">
        <v>16.5</v>
      </c>
      <c r="O755">
        <v>-2000</v>
      </c>
      <c r="P755" s="17">
        <f>DATE(IF(Hist_odds_1[[#This Row],[Index]]&lt;=1908,"2022","2023"),LEFT(Hist_odds_1[[#This Row],[Date]],2),RIGHT(Hist_odds_1[[#This Row],[Date]],2))</f>
        <v>44892</v>
      </c>
      <c r="Q755">
        <f>IF(Hist_odds_1[[#This Row],[Away ML]]&lt;Hist_odds_1[[#This Row],[Home ML]],-Hist_odds_1[[#This Row],[Total_Close]],Hist_odds_1[[#This Row],[Spread_Close]])</f>
        <v>16.5</v>
      </c>
    </row>
    <row r="756" spans="1:17">
      <c r="A756">
        <v>755</v>
      </c>
      <c r="B756">
        <v>1127</v>
      </c>
      <c r="C756">
        <v>306577</v>
      </c>
      <c r="D756" t="s">
        <v>5552</v>
      </c>
      <c r="E756" t="s">
        <v>238</v>
      </c>
      <c r="F756">
        <v>62</v>
      </c>
      <c r="G756">
        <v>1</v>
      </c>
      <c r="H756">
        <v>1.5</v>
      </c>
      <c r="I756">
        <v>-130</v>
      </c>
      <c r="J756">
        <v>306578</v>
      </c>
      <c r="K756" t="s">
        <v>229</v>
      </c>
      <c r="L756">
        <v>57</v>
      </c>
      <c r="M756">
        <v>127</v>
      </c>
      <c r="N756">
        <v>126.5</v>
      </c>
      <c r="O756">
        <v>110</v>
      </c>
      <c r="P756" s="17">
        <f>DATE(IF(Hist_odds_1[[#This Row],[Index]]&lt;=1908,"2022","2023"),LEFT(Hist_odds_1[[#This Row],[Date]],2),RIGHT(Hist_odds_1[[#This Row],[Date]],2))</f>
        <v>44892</v>
      </c>
      <c r="Q756">
        <f>IF(Hist_odds_1[[#This Row],[Away ML]]&lt;Hist_odds_1[[#This Row],[Home ML]],-Hist_odds_1[[#This Row],[Total_Close]],Hist_odds_1[[#This Row],[Spread_Close]])</f>
        <v>-1.5</v>
      </c>
    </row>
    <row r="757" spans="1:17">
      <c r="A757">
        <v>756</v>
      </c>
      <c r="B757">
        <v>1127</v>
      </c>
      <c r="C757">
        <v>306579</v>
      </c>
      <c r="D757" t="s">
        <v>5552</v>
      </c>
      <c r="E757" t="s">
        <v>240</v>
      </c>
      <c r="F757">
        <v>63</v>
      </c>
      <c r="G757">
        <v>140</v>
      </c>
      <c r="H757">
        <v>138.5</v>
      </c>
      <c r="I757">
        <v>170</v>
      </c>
      <c r="J757">
        <v>306580</v>
      </c>
      <c r="K757" t="s">
        <v>64</v>
      </c>
      <c r="L757">
        <v>70</v>
      </c>
      <c r="M757">
        <v>6</v>
      </c>
      <c r="N757">
        <v>4.5</v>
      </c>
      <c r="O757">
        <v>-190</v>
      </c>
      <c r="P757" s="17">
        <f>DATE(IF(Hist_odds_1[[#This Row],[Index]]&lt;=1908,"2022","2023"),LEFT(Hist_odds_1[[#This Row],[Date]],2),RIGHT(Hist_odds_1[[#This Row],[Date]],2))</f>
        <v>44892</v>
      </c>
      <c r="Q757">
        <f>IF(Hist_odds_1[[#This Row],[Away ML]]&lt;Hist_odds_1[[#This Row],[Home ML]],-Hist_odds_1[[#This Row],[Total_Close]],Hist_odds_1[[#This Row],[Spread_Close]])</f>
        <v>4.5</v>
      </c>
    </row>
    <row r="758" spans="1:17">
      <c r="A758">
        <v>757</v>
      </c>
      <c r="B758">
        <v>1127</v>
      </c>
      <c r="C758">
        <v>306581</v>
      </c>
      <c r="D758" t="s">
        <v>5552</v>
      </c>
      <c r="E758" t="s">
        <v>348</v>
      </c>
      <c r="F758">
        <v>69</v>
      </c>
      <c r="G758">
        <v>2</v>
      </c>
      <c r="H758">
        <v>3.5</v>
      </c>
      <c r="I758">
        <v>-160</v>
      </c>
      <c r="J758">
        <v>306582</v>
      </c>
      <c r="K758" t="s">
        <v>79</v>
      </c>
      <c r="L758">
        <v>53</v>
      </c>
      <c r="M758">
        <v>136.5</v>
      </c>
      <c r="N758">
        <v>136</v>
      </c>
      <c r="O758">
        <v>140</v>
      </c>
      <c r="P758" s="17">
        <f>DATE(IF(Hist_odds_1[[#This Row],[Index]]&lt;=1908,"2022","2023"),LEFT(Hist_odds_1[[#This Row],[Date]],2),RIGHT(Hist_odds_1[[#This Row],[Date]],2))</f>
        <v>44892</v>
      </c>
      <c r="Q758">
        <f>IF(Hist_odds_1[[#This Row],[Away ML]]&lt;Hist_odds_1[[#This Row],[Home ML]],-Hist_odds_1[[#This Row],[Total_Close]],Hist_odds_1[[#This Row],[Spread_Close]])</f>
        <v>-3.5</v>
      </c>
    </row>
    <row r="759" spans="1:17">
      <c r="A759">
        <v>758</v>
      </c>
      <c r="B759">
        <v>1127</v>
      </c>
      <c r="C759">
        <v>306583</v>
      </c>
      <c r="D759" t="s">
        <v>5552</v>
      </c>
      <c r="E759" t="s">
        <v>564</v>
      </c>
      <c r="F759">
        <v>63</v>
      </c>
      <c r="G759">
        <v>143</v>
      </c>
      <c r="H759">
        <v>146</v>
      </c>
      <c r="I759">
        <v>235</v>
      </c>
      <c r="J759">
        <v>306584</v>
      </c>
      <c r="K759" t="s">
        <v>499</v>
      </c>
      <c r="L759">
        <v>77</v>
      </c>
      <c r="M759">
        <v>9.5</v>
      </c>
      <c r="N759">
        <v>6</v>
      </c>
      <c r="O759">
        <v>-275</v>
      </c>
      <c r="P759" s="17">
        <f>DATE(IF(Hist_odds_1[[#This Row],[Index]]&lt;=1908,"2022","2023"),LEFT(Hist_odds_1[[#This Row],[Date]],2),RIGHT(Hist_odds_1[[#This Row],[Date]],2))</f>
        <v>44892</v>
      </c>
      <c r="Q759">
        <f>IF(Hist_odds_1[[#This Row],[Away ML]]&lt;Hist_odds_1[[#This Row],[Home ML]],-Hist_odds_1[[#This Row],[Total_Close]],Hist_odds_1[[#This Row],[Spread_Close]])</f>
        <v>6</v>
      </c>
    </row>
    <row r="760" spans="1:17">
      <c r="A760">
        <v>759</v>
      </c>
      <c r="B760">
        <v>1127</v>
      </c>
      <c r="C760">
        <v>306585</v>
      </c>
      <c r="D760" t="s">
        <v>5552</v>
      </c>
      <c r="E760" t="s">
        <v>162</v>
      </c>
      <c r="F760">
        <v>50</v>
      </c>
      <c r="G760">
        <v>134.5</v>
      </c>
      <c r="H760">
        <v>138.5</v>
      </c>
      <c r="I760">
        <v>1400</v>
      </c>
      <c r="J760">
        <v>306586</v>
      </c>
      <c r="K760" t="s">
        <v>254</v>
      </c>
      <c r="L760">
        <v>75</v>
      </c>
      <c r="M760">
        <v>18.5</v>
      </c>
      <c r="N760">
        <v>18.5</v>
      </c>
      <c r="O760">
        <v>-4000</v>
      </c>
      <c r="P760" s="17">
        <f>DATE(IF(Hist_odds_1[[#This Row],[Index]]&lt;=1908,"2022","2023"),LEFT(Hist_odds_1[[#This Row],[Date]],2),RIGHT(Hist_odds_1[[#This Row],[Date]],2))</f>
        <v>44892</v>
      </c>
      <c r="Q760">
        <f>IF(Hist_odds_1[[#This Row],[Away ML]]&lt;Hist_odds_1[[#This Row],[Home ML]],-Hist_odds_1[[#This Row],[Total_Close]],Hist_odds_1[[#This Row],[Spread_Close]])</f>
        <v>18.5</v>
      </c>
    </row>
    <row r="761" spans="1:17">
      <c r="A761">
        <v>760</v>
      </c>
      <c r="B761">
        <v>1127</v>
      </c>
      <c r="C761">
        <v>306589</v>
      </c>
      <c r="D761" t="s">
        <v>5552</v>
      </c>
      <c r="E761" t="s">
        <v>575</v>
      </c>
      <c r="F761">
        <v>53</v>
      </c>
      <c r="G761">
        <v>141.5</v>
      </c>
      <c r="H761">
        <v>142</v>
      </c>
      <c r="I761">
        <v>1500</v>
      </c>
      <c r="J761">
        <v>306590</v>
      </c>
      <c r="K761" t="s">
        <v>480</v>
      </c>
      <c r="L761">
        <v>78</v>
      </c>
      <c r="M761">
        <v>20</v>
      </c>
      <c r="N761">
        <v>20.5</v>
      </c>
      <c r="O761">
        <v>-5000</v>
      </c>
      <c r="P761" s="17">
        <f>DATE(IF(Hist_odds_1[[#This Row],[Index]]&lt;=1908,"2022","2023"),LEFT(Hist_odds_1[[#This Row],[Date]],2),RIGHT(Hist_odds_1[[#This Row],[Date]],2))</f>
        <v>44892</v>
      </c>
      <c r="Q761">
        <f>IF(Hist_odds_1[[#This Row],[Away ML]]&lt;Hist_odds_1[[#This Row],[Home ML]],-Hist_odds_1[[#This Row],[Total_Close]],Hist_odds_1[[#This Row],[Spread_Close]])</f>
        <v>20.5</v>
      </c>
    </row>
    <row r="762" spans="1:17">
      <c r="A762">
        <v>761</v>
      </c>
      <c r="B762">
        <v>1127</v>
      </c>
      <c r="C762">
        <v>306591</v>
      </c>
      <c r="D762" t="s">
        <v>5552</v>
      </c>
      <c r="E762" t="s">
        <v>502</v>
      </c>
      <c r="F762">
        <v>46</v>
      </c>
      <c r="G762">
        <v>3.5</v>
      </c>
      <c r="H762">
        <v>4</v>
      </c>
      <c r="I762">
        <v>-175</v>
      </c>
      <c r="J762">
        <v>306592</v>
      </c>
      <c r="K762" t="s">
        <v>617</v>
      </c>
      <c r="L762">
        <v>67</v>
      </c>
      <c r="M762">
        <v>139</v>
      </c>
      <c r="N762">
        <v>143</v>
      </c>
      <c r="O762">
        <v>155</v>
      </c>
      <c r="P762" s="17">
        <f>DATE(IF(Hist_odds_1[[#This Row],[Index]]&lt;=1908,"2022","2023"),LEFT(Hist_odds_1[[#This Row],[Date]],2),RIGHT(Hist_odds_1[[#This Row],[Date]],2))</f>
        <v>44892</v>
      </c>
      <c r="Q762">
        <f>IF(Hist_odds_1[[#This Row],[Away ML]]&lt;Hist_odds_1[[#This Row],[Home ML]],-Hist_odds_1[[#This Row],[Total_Close]],Hist_odds_1[[#This Row],[Spread_Close]])</f>
        <v>-4</v>
      </c>
    </row>
    <row r="763" spans="1:17">
      <c r="A763">
        <v>762</v>
      </c>
      <c r="B763">
        <v>1127</v>
      </c>
      <c r="C763">
        <v>306593</v>
      </c>
      <c r="D763" t="s">
        <v>5552</v>
      </c>
      <c r="E763" t="s">
        <v>590</v>
      </c>
      <c r="F763">
        <v>77</v>
      </c>
      <c r="G763">
        <v>145</v>
      </c>
      <c r="H763">
        <v>143.5</v>
      </c>
      <c r="I763">
        <v>125</v>
      </c>
      <c r="J763">
        <v>306594</v>
      </c>
      <c r="K763" t="s">
        <v>570</v>
      </c>
      <c r="L763">
        <v>81</v>
      </c>
      <c r="M763">
        <v>3.5</v>
      </c>
      <c r="N763">
        <v>2.5</v>
      </c>
      <c r="O763">
        <v>-145</v>
      </c>
      <c r="P763" s="17">
        <f>DATE(IF(Hist_odds_1[[#This Row],[Index]]&lt;=1908,"2022","2023"),LEFT(Hist_odds_1[[#This Row],[Date]],2),RIGHT(Hist_odds_1[[#This Row],[Date]],2))</f>
        <v>44892</v>
      </c>
      <c r="Q763">
        <f>IF(Hist_odds_1[[#This Row],[Away ML]]&lt;Hist_odds_1[[#This Row],[Home ML]],-Hist_odds_1[[#This Row],[Total_Close]],Hist_odds_1[[#This Row],[Spread_Close]])</f>
        <v>2.5</v>
      </c>
    </row>
    <row r="764" spans="1:17">
      <c r="A764">
        <v>763</v>
      </c>
      <c r="B764">
        <v>1127</v>
      </c>
      <c r="C764">
        <v>306595</v>
      </c>
      <c r="D764" t="s">
        <v>5552</v>
      </c>
      <c r="E764" t="s">
        <v>666</v>
      </c>
      <c r="F764">
        <v>54</v>
      </c>
      <c r="G764">
        <v>132</v>
      </c>
      <c r="H764">
        <v>133.5</v>
      </c>
      <c r="I764">
        <v>1100</v>
      </c>
      <c r="J764">
        <v>306596</v>
      </c>
      <c r="K764" t="s">
        <v>459</v>
      </c>
      <c r="L764">
        <v>76</v>
      </c>
      <c r="M764">
        <v>18</v>
      </c>
      <c r="N764">
        <v>17</v>
      </c>
      <c r="O764">
        <v>-2500</v>
      </c>
      <c r="P764" s="17">
        <f>DATE(IF(Hist_odds_1[[#This Row],[Index]]&lt;=1908,"2022","2023"),LEFT(Hist_odds_1[[#This Row],[Date]],2),RIGHT(Hist_odds_1[[#This Row],[Date]],2))</f>
        <v>44892</v>
      </c>
      <c r="Q764">
        <f>IF(Hist_odds_1[[#This Row],[Away ML]]&lt;Hist_odds_1[[#This Row],[Home ML]],-Hist_odds_1[[#This Row],[Total_Close]],Hist_odds_1[[#This Row],[Spread_Close]])</f>
        <v>17</v>
      </c>
    </row>
    <row r="765" spans="1:17">
      <c r="A765">
        <v>764</v>
      </c>
      <c r="B765">
        <v>1127</v>
      </c>
      <c r="C765">
        <v>306601</v>
      </c>
      <c r="D765" t="s">
        <v>5552</v>
      </c>
      <c r="E765" t="s">
        <v>115</v>
      </c>
      <c r="F765">
        <v>60</v>
      </c>
      <c r="G765">
        <v>135.5</v>
      </c>
      <c r="H765">
        <v>134.5</v>
      </c>
      <c r="I765">
        <v>1500</v>
      </c>
      <c r="J765">
        <v>306602</v>
      </c>
      <c r="K765" t="s">
        <v>374</v>
      </c>
      <c r="L765">
        <v>81</v>
      </c>
      <c r="M765">
        <v>22.5</v>
      </c>
      <c r="N765">
        <v>22.5</v>
      </c>
      <c r="O765">
        <v>-5000</v>
      </c>
      <c r="P765" s="17">
        <f>DATE(IF(Hist_odds_1[[#This Row],[Index]]&lt;=1908,"2022","2023"),LEFT(Hist_odds_1[[#This Row],[Date]],2),RIGHT(Hist_odds_1[[#This Row],[Date]],2))</f>
        <v>44892</v>
      </c>
      <c r="Q765">
        <f>IF(Hist_odds_1[[#This Row],[Away ML]]&lt;Hist_odds_1[[#This Row],[Home ML]],-Hist_odds_1[[#This Row],[Total_Close]],Hist_odds_1[[#This Row],[Spread_Close]])</f>
        <v>22.5</v>
      </c>
    </row>
    <row r="766" spans="1:17">
      <c r="A766">
        <v>765</v>
      </c>
      <c r="B766">
        <v>1127</v>
      </c>
      <c r="C766">
        <v>306603</v>
      </c>
      <c r="D766" t="s">
        <v>5552</v>
      </c>
      <c r="E766" t="s">
        <v>357</v>
      </c>
      <c r="F766">
        <v>76</v>
      </c>
      <c r="G766">
        <v>143.5</v>
      </c>
      <c r="H766">
        <v>142.5</v>
      </c>
      <c r="I766">
        <v>310</v>
      </c>
      <c r="J766">
        <v>306604</v>
      </c>
      <c r="K766" t="s">
        <v>154</v>
      </c>
      <c r="L766">
        <v>80</v>
      </c>
      <c r="M766">
        <v>5</v>
      </c>
      <c r="N766">
        <v>8</v>
      </c>
      <c r="O766">
        <v>-370</v>
      </c>
      <c r="P766" s="17">
        <f>DATE(IF(Hist_odds_1[[#This Row],[Index]]&lt;=1908,"2022","2023"),LEFT(Hist_odds_1[[#This Row],[Date]],2),RIGHT(Hist_odds_1[[#This Row],[Date]],2))</f>
        <v>44892</v>
      </c>
      <c r="Q766">
        <f>IF(Hist_odds_1[[#This Row],[Away ML]]&lt;Hist_odds_1[[#This Row],[Home ML]],-Hist_odds_1[[#This Row],[Total_Close]],Hist_odds_1[[#This Row],[Spread_Close]])</f>
        <v>8</v>
      </c>
    </row>
    <row r="767" spans="1:17">
      <c r="A767">
        <v>766</v>
      </c>
      <c r="B767">
        <v>1128</v>
      </c>
      <c r="C767">
        <v>801</v>
      </c>
      <c r="D767" t="s">
        <v>5552</v>
      </c>
      <c r="E767" t="s">
        <v>233</v>
      </c>
      <c r="F767">
        <v>57</v>
      </c>
      <c r="G767">
        <v>127.5</v>
      </c>
      <c r="H767">
        <v>126.5</v>
      </c>
      <c r="I767">
        <v>550</v>
      </c>
      <c r="J767">
        <v>802</v>
      </c>
      <c r="K767" t="s">
        <v>511</v>
      </c>
      <c r="L767">
        <v>67</v>
      </c>
      <c r="M767">
        <v>13</v>
      </c>
      <c r="N767">
        <v>12.5</v>
      </c>
      <c r="O767">
        <v>-800</v>
      </c>
      <c r="P767" s="17">
        <f>DATE(IF(Hist_odds_1[[#This Row],[Index]]&lt;=1908,"2022","2023"),LEFT(Hist_odds_1[[#This Row],[Date]],2),RIGHT(Hist_odds_1[[#This Row],[Date]],2))</f>
        <v>44893</v>
      </c>
      <c r="Q767">
        <f>IF(Hist_odds_1[[#This Row],[Away ML]]&lt;Hist_odds_1[[#This Row],[Home ML]],-Hist_odds_1[[#This Row],[Total_Close]],Hist_odds_1[[#This Row],[Spread_Close]])</f>
        <v>12.5</v>
      </c>
    </row>
    <row r="768" spans="1:17">
      <c r="A768">
        <v>767</v>
      </c>
      <c r="B768">
        <v>1128</v>
      </c>
      <c r="C768">
        <v>803</v>
      </c>
      <c r="D768" t="s">
        <v>5552</v>
      </c>
      <c r="E768" t="s">
        <v>63</v>
      </c>
      <c r="F768">
        <v>39</v>
      </c>
      <c r="G768">
        <v>139</v>
      </c>
      <c r="H768">
        <v>136.5</v>
      </c>
      <c r="I768">
        <v>270</v>
      </c>
      <c r="J768">
        <v>804</v>
      </c>
      <c r="K768" t="s">
        <v>249</v>
      </c>
      <c r="L768">
        <v>52</v>
      </c>
      <c r="M768">
        <v>5.5</v>
      </c>
      <c r="N768">
        <v>6.5</v>
      </c>
      <c r="O768">
        <v>-330</v>
      </c>
      <c r="P768" s="17">
        <f>DATE(IF(Hist_odds_1[[#This Row],[Index]]&lt;=1908,"2022","2023"),LEFT(Hist_odds_1[[#This Row],[Date]],2),RIGHT(Hist_odds_1[[#This Row],[Date]],2))</f>
        <v>44893</v>
      </c>
      <c r="Q768">
        <f>IF(Hist_odds_1[[#This Row],[Away ML]]&lt;Hist_odds_1[[#This Row],[Home ML]],-Hist_odds_1[[#This Row],[Total_Close]],Hist_odds_1[[#This Row],[Spread_Close]])</f>
        <v>6.5</v>
      </c>
    </row>
    <row r="769" spans="1:17">
      <c r="A769">
        <v>768</v>
      </c>
      <c r="B769">
        <v>1128</v>
      </c>
      <c r="C769">
        <v>805</v>
      </c>
      <c r="D769" t="s">
        <v>5552</v>
      </c>
      <c r="E769" t="s">
        <v>657</v>
      </c>
      <c r="F769">
        <v>60</v>
      </c>
      <c r="G769">
        <v>143</v>
      </c>
      <c r="H769">
        <v>142</v>
      </c>
      <c r="I769">
        <v>1400</v>
      </c>
      <c r="J769">
        <v>806</v>
      </c>
      <c r="K769" t="s">
        <v>176</v>
      </c>
      <c r="L769">
        <v>75</v>
      </c>
      <c r="M769">
        <v>18</v>
      </c>
      <c r="N769">
        <v>19.5</v>
      </c>
      <c r="O769">
        <v>-4000</v>
      </c>
      <c r="P769" s="17">
        <f>DATE(IF(Hist_odds_1[[#This Row],[Index]]&lt;=1908,"2022","2023"),LEFT(Hist_odds_1[[#This Row],[Date]],2),RIGHT(Hist_odds_1[[#This Row],[Date]],2))</f>
        <v>44893</v>
      </c>
      <c r="Q769">
        <f>IF(Hist_odds_1[[#This Row],[Away ML]]&lt;Hist_odds_1[[#This Row],[Home ML]],-Hist_odds_1[[#This Row],[Total_Close]],Hist_odds_1[[#This Row],[Spread_Close]])</f>
        <v>19.5</v>
      </c>
    </row>
    <row r="770" spans="1:17">
      <c r="A770">
        <v>769</v>
      </c>
      <c r="B770">
        <v>1128</v>
      </c>
      <c r="C770">
        <v>807</v>
      </c>
      <c r="D770" t="s">
        <v>5552</v>
      </c>
      <c r="E770" t="s">
        <v>557</v>
      </c>
      <c r="F770">
        <v>54</v>
      </c>
      <c r="G770">
        <v>128.5</v>
      </c>
      <c r="H770">
        <v>128.5</v>
      </c>
      <c r="I770">
        <v>1700</v>
      </c>
      <c r="J770">
        <v>808</v>
      </c>
      <c r="K770" t="s">
        <v>501</v>
      </c>
      <c r="L770">
        <v>74</v>
      </c>
      <c r="M770">
        <v>24.5</v>
      </c>
      <c r="N770">
        <v>23</v>
      </c>
      <c r="O770">
        <v>-7000</v>
      </c>
      <c r="P770" s="17">
        <f>DATE(IF(Hist_odds_1[[#This Row],[Index]]&lt;=1908,"2022","2023"),LEFT(Hist_odds_1[[#This Row],[Date]],2),RIGHT(Hist_odds_1[[#This Row],[Date]],2))</f>
        <v>44893</v>
      </c>
      <c r="Q770">
        <f>IF(Hist_odds_1[[#This Row],[Away ML]]&lt;Hist_odds_1[[#This Row],[Home ML]],-Hist_odds_1[[#This Row],[Total_Close]],Hist_odds_1[[#This Row],[Spread_Close]])</f>
        <v>23</v>
      </c>
    </row>
    <row r="771" spans="1:17">
      <c r="A771">
        <v>770</v>
      </c>
      <c r="B771">
        <v>1128</v>
      </c>
      <c r="C771">
        <v>809</v>
      </c>
      <c r="D771" t="s">
        <v>5552</v>
      </c>
      <c r="E771" t="s">
        <v>110</v>
      </c>
      <c r="F771">
        <v>61</v>
      </c>
      <c r="G771">
        <v>140</v>
      </c>
      <c r="H771">
        <v>139.5</v>
      </c>
      <c r="I771">
        <v>900</v>
      </c>
      <c r="J771">
        <v>810</v>
      </c>
      <c r="K771" t="s">
        <v>270</v>
      </c>
      <c r="L771">
        <v>74</v>
      </c>
      <c r="M771">
        <v>18.5</v>
      </c>
      <c r="N771">
        <v>16.5</v>
      </c>
      <c r="O771">
        <v>-1600</v>
      </c>
      <c r="P771" s="17">
        <f>DATE(IF(Hist_odds_1[[#This Row],[Index]]&lt;=1908,"2022","2023"),LEFT(Hist_odds_1[[#This Row],[Date]],2),RIGHT(Hist_odds_1[[#This Row],[Date]],2))</f>
        <v>44893</v>
      </c>
      <c r="Q771">
        <f>IF(Hist_odds_1[[#This Row],[Away ML]]&lt;Hist_odds_1[[#This Row],[Home ML]],-Hist_odds_1[[#This Row],[Total_Close]],Hist_odds_1[[#This Row],[Spread_Close]])</f>
        <v>16.5</v>
      </c>
    </row>
    <row r="772" spans="1:17">
      <c r="A772">
        <v>771</v>
      </c>
      <c r="B772">
        <v>1128</v>
      </c>
      <c r="C772">
        <v>811</v>
      </c>
      <c r="D772" t="s">
        <v>5552</v>
      </c>
      <c r="E772" t="s">
        <v>649</v>
      </c>
      <c r="F772">
        <v>68</v>
      </c>
      <c r="G772">
        <v>145</v>
      </c>
      <c r="H772">
        <v>141.5</v>
      </c>
      <c r="I772">
        <v>115</v>
      </c>
      <c r="J772">
        <v>812</v>
      </c>
      <c r="K772" t="s">
        <v>617</v>
      </c>
      <c r="L772">
        <v>84</v>
      </c>
      <c r="M772">
        <v>1.5</v>
      </c>
      <c r="N772">
        <v>2</v>
      </c>
      <c r="O772">
        <v>-135</v>
      </c>
      <c r="P772" s="17">
        <f>DATE(IF(Hist_odds_1[[#This Row],[Index]]&lt;=1908,"2022","2023"),LEFT(Hist_odds_1[[#This Row],[Date]],2),RIGHT(Hist_odds_1[[#This Row],[Date]],2))</f>
        <v>44893</v>
      </c>
      <c r="Q772">
        <f>IF(Hist_odds_1[[#This Row],[Away ML]]&lt;Hist_odds_1[[#This Row],[Home ML]],-Hist_odds_1[[#This Row],[Total_Close]],Hist_odds_1[[#This Row],[Spread_Close]])</f>
        <v>2</v>
      </c>
    </row>
    <row r="773" spans="1:17">
      <c r="A773">
        <v>772</v>
      </c>
      <c r="B773">
        <v>1128</v>
      </c>
      <c r="C773">
        <v>813</v>
      </c>
      <c r="D773" t="s">
        <v>5552</v>
      </c>
      <c r="E773" t="s">
        <v>17</v>
      </c>
      <c r="F773">
        <v>87</v>
      </c>
      <c r="G773">
        <v>127</v>
      </c>
      <c r="H773">
        <v>129</v>
      </c>
      <c r="I773">
        <v>260</v>
      </c>
      <c r="J773">
        <v>814</v>
      </c>
      <c r="K773" t="s">
        <v>316</v>
      </c>
      <c r="L773">
        <v>58</v>
      </c>
      <c r="M773">
        <v>9</v>
      </c>
      <c r="N773">
        <v>7</v>
      </c>
      <c r="O773">
        <v>-310</v>
      </c>
      <c r="P773" s="17">
        <f>DATE(IF(Hist_odds_1[[#This Row],[Index]]&lt;=1908,"2022","2023"),LEFT(Hist_odds_1[[#This Row],[Date]],2),RIGHT(Hist_odds_1[[#This Row],[Date]],2))</f>
        <v>44893</v>
      </c>
      <c r="Q773">
        <f>IF(Hist_odds_1[[#This Row],[Away ML]]&lt;Hist_odds_1[[#This Row],[Home ML]],-Hist_odds_1[[#This Row],[Total_Close]],Hist_odds_1[[#This Row],[Spread_Close]])</f>
        <v>7</v>
      </c>
    </row>
    <row r="774" spans="1:17">
      <c r="A774">
        <v>773</v>
      </c>
      <c r="B774">
        <v>1128</v>
      </c>
      <c r="C774">
        <v>815</v>
      </c>
      <c r="D774" t="s">
        <v>5552</v>
      </c>
      <c r="E774" t="s">
        <v>559</v>
      </c>
      <c r="F774">
        <v>66</v>
      </c>
      <c r="G774">
        <v>138.5</v>
      </c>
      <c r="H774">
        <v>141.5</v>
      </c>
      <c r="I774">
        <v>170</v>
      </c>
      <c r="J774">
        <v>816</v>
      </c>
      <c r="K774" t="s">
        <v>486</v>
      </c>
      <c r="L774">
        <v>77</v>
      </c>
      <c r="M774">
        <v>5</v>
      </c>
      <c r="N774">
        <v>4.5</v>
      </c>
      <c r="O774">
        <v>-190</v>
      </c>
      <c r="P774" s="17">
        <f>DATE(IF(Hist_odds_1[[#This Row],[Index]]&lt;=1908,"2022","2023"),LEFT(Hist_odds_1[[#This Row],[Date]],2),RIGHT(Hist_odds_1[[#This Row],[Date]],2))</f>
        <v>44893</v>
      </c>
      <c r="Q774">
        <f>IF(Hist_odds_1[[#This Row],[Away ML]]&lt;Hist_odds_1[[#This Row],[Home ML]],-Hist_odds_1[[#This Row],[Total_Close]],Hist_odds_1[[#This Row],[Spread_Close]])</f>
        <v>4.5</v>
      </c>
    </row>
    <row r="775" spans="1:17">
      <c r="A775">
        <v>774</v>
      </c>
      <c r="B775">
        <v>1128</v>
      </c>
      <c r="C775">
        <v>817</v>
      </c>
      <c r="D775" t="s">
        <v>5552</v>
      </c>
      <c r="E775" t="s">
        <v>669</v>
      </c>
      <c r="F775">
        <v>60</v>
      </c>
      <c r="G775">
        <v>130.5</v>
      </c>
      <c r="H775">
        <v>129.5</v>
      </c>
      <c r="I775">
        <v>165</v>
      </c>
      <c r="J775">
        <v>818</v>
      </c>
      <c r="K775" t="s">
        <v>408</v>
      </c>
      <c r="L775">
        <v>78</v>
      </c>
      <c r="M775">
        <v>2.5</v>
      </c>
      <c r="N775">
        <v>4.5</v>
      </c>
      <c r="O775">
        <v>-185</v>
      </c>
      <c r="P775" s="17">
        <f>DATE(IF(Hist_odds_1[[#This Row],[Index]]&lt;=1908,"2022","2023"),LEFT(Hist_odds_1[[#This Row],[Date]],2),RIGHT(Hist_odds_1[[#This Row],[Date]],2))</f>
        <v>44893</v>
      </c>
      <c r="Q775">
        <f>IF(Hist_odds_1[[#This Row],[Away ML]]&lt;Hist_odds_1[[#This Row],[Home ML]],-Hist_odds_1[[#This Row],[Total_Close]],Hist_odds_1[[#This Row],[Spread_Close]])</f>
        <v>4.5</v>
      </c>
    </row>
    <row r="776" spans="1:17">
      <c r="A776">
        <v>775</v>
      </c>
      <c r="B776">
        <v>1128</v>
      </c>
      <c r="C776">
        <v>819</v>
      </c>
      <c r="D776" t="s">
        <v>5552</v>
      </c>
      <c r="E776" t="s">
        <v>603</v>
      </c>
      <c r="F776">
        <v>62</v>
      </c>
      <c r="G776">
        <v>141.5</v>
      </c>
      <c r="H776">
        <v>140</v>
      </c>
      <c r="I776">
        <v>260</v>
      </c>
      <c r="J776">
        <v>820</v>
      </c>
      <c r="K776" t="s">
        <v>206</v>
      </c>
      <c r="L776">
        <v>58</v>
      </c>
      <c r="M776">
        <v>6</v>
      </c>
      <c r="N776">
        <v>7</v>
      </c>
      <c r="O776">
        <v>-310</v>
      </c>
      <c r="P776" s="17">
        <f>DATE(IF(Hist_odds_1[[#This Row],[Index]]&lt;=1908,"2022","2023"),LEFT(Hist_odds_1[[#This Row],[Date]],2),RIGHT(Hist_odds_1[[#This Row],[Date]],2))</f>
        <v>44893</v>
      </c>
      <c r="Q776">
        <f>IF(Hist_odds_1[[#This Row],[Away ML]]&lt;Hist_odds_1[[#This Row],[Home ML]],-Hist_odds_1[[#This Row],[Total_Close]],Hist_odds_1[[#This Row],[Spread_Close]])</f>
        <v>7</v>
      </c>
    </row>
    <row r="777" spans="1:17">
      <c r="A777">
        <v>776</v>
      </c>
      <c r="B777">
        <v>1128</v>
      </c>
      <c r="C777">
        <v>306613</v>
      </c>
      <c r="D777" t="s">
        <v>5552</v>
      </c>
      <c r="E777" t="s">
        <v>591</v>
      </c>
      <c r="F777">
        <v>83</v>
      </c>
      <c r="G777">
        <v>145</v>
      </c>
      <c r="H777">
        <v>144.5</v>
      </c>
      <c r="I777">
        <v>340</v>
      </c>
      <c r="J777">
        <v>306614</v>
      </c>
      <c r="K777" t="s">
        <v>604</v>
      </c>
      <c r="L777">
        <v>86</v>
      </c>
      <c r="M777">
        <v>7.5</v>
      </c>
      <c r="N777">
        <v>9.5</v>
      </c>
      <c r="O777">
        <v>-410</v>
      </c>
      <c r="P777" s="17">
        <f>DATE(IF(Hist_odds_1[[#This Row],[Index]]&lt;=1908,"2022","2023"),LEFT(Hist_odds_1[[#This Row],[Date]],2),RIGHT(Hist_odds_1[[#This Row],[Date]],2))</f>
        <v>44893</v>
      </c>
      <c r="Q777">
        <f>IF(Hist_odds_1[[#This Row],[Away ML]]&lt;Hist_odds_1[[#This Row],[Home ML]],-Hist_odds_1[[#This Row],[Total_Close]],Hist_odds_1[[#This Row],[Spread_Close]])</f>
        <v>9.5</v>
      </c>
    </row>
    <row r="778" spans="1:17">
      <c r="A778">
        <v>777</v>
      </c>
      <c r="B778">
        <v>1128</v>
      </c>
      <c r="C778">
        <v>306615</v>
      </c>
      <c r="D778" t="s">
        <v>5552</v>
      </c>
      <c r="E778" t="s">
        <v>510</v>
      </c>
      <c r="F778">
        <v>62</v>
      </c>
      <c r="G778">
        <v>135.5</v>
      </c>
      <c r="H778">
        <v>133.5</v>
      </c>
      <c r="I778">
        <v>260</v>
      </c>
      <c r="J778">
        <v>306616</v>
      </c>
      <c r="K778" t="s">
        <v>583</v>
      </c>
      <c r="L778">
        <v>68</v>
      </c>
      <c r="M778">
        <v>9.5</v>
      </c>
      <c r="N778">
        <v>7</v>
      </c>
      <c r="O778">
        <v>-310</v>
      </c>
      <c r="P778" s="17">
        <f>DATE(IF(Hist_odds_1[[#This Row],[Index]]&lt;=1908,"2022","2023"),LEFT(Hist_odds_1[[#This Row],[Date]],2),RIGHT(Hist_odds_1[[#This Row],[Date]],2))</f>
        <v>44893</v>
      </c>
      <c r="Q778">
        <f>IF(Hist_odds_1[[#This Row],[Away ML]]&lt;Hist_odds_1[[#This Row],[Home ML]],-Hist_odds_1[[#This Row],[Total_Close]],Hist_odds_1[[#This Row],[Spread_Close]])</f>
        <v>7</v>
      </c>
    </row>
    <row r="779" spans="1:17">
      <c r="A779">
        <v>778</v>
      </c>
      <c r="B779">
        <v>1128</v>
      </c>
      <c r="C779">
        <v>306617</v>
      </c>
      <c r="D779" t="s">
        <v>5552</v>
      </c>
      <c r="E779" t="s">
        <v>561</v>
      </c>
      <c r="F779">
        <v>55</v>
      </c>
      <c r="G779">
        <v>137.5</v>
      </c>
      <c r="H779">
        <v>141.5</v>
      </c>
      <c r="I779">
        <v>2000</v>
      </c>
      <c r="J779">
        <v>306618</v>
      </c>
      <c r="K779" t="s">
        <v>404</v>
      </c>
      <c r="L779">
        <v>87</v>
      </c>
      <c r="M779">
        <v>23</v>
      </c>
      <c r="N779">
        <v>25.5</v>
      </c>
      <c r="O779">
        <v>-10000</v>
      </c>
      <c r="P779" s="17">
        <f>DATE(IF(Hist_odds_1[[#This Row],[Index]]&lt;=1908,"2022","2023"),LEFT(Hist_odds_1[[#This Row],[Date]],2),RIGHT(Hist_odds_1[[#This Row],[Date]],2))</f>
        <v>44893</v>
      </c>
      <c r="Q779">
        <f>IF(Hist_odds_1[[#This Row],[Away ML]]&lt;Hist_odds_1[[#This Row],[Home ML]],-Hist_odds_1[[#This Row],[Total_Close]],Hist_odds_1[[#This Row],[Spread_Close]])</f>
        <v>25.5</v>
      </c>
    </row>
    <row r="780" spans="1:17">
      <c r="A780">
        <v>779</v>
      </c>
      <c r="B780">
        <v>1128</v>
      </c>
      <c r="C780">
        <v>306619</v>
      </c>
      <c r="D780" t="s">
        <v>5552</v>
      </c>
      <c r="E780" t="s">
        <v>347</v>
      </c>
      <c r="F780">
        <v>68</v>
      </c>
      <c r="G780">
        <v>142.5</v>
      </c>
      <c r="H780">
        <v>140</v>
      </c>
      <c r="I780">
        <v>165</v>
      </c>
      <c r="J780">
        <v>306620</v>
      </c>
      <c r="K780" t="s">
        <v>525</v>
      </c>
      <c r="L780">
        <v>71</v>
      </c>
      <c r="M780">
        <v>4</v>
      </c>
      <c r="N780">
        <v>4</v>
      </c>
      <c r="O780">
        <v>-185</v>
      </c>
      <c r="P780" s="17">
        <f>DATE(IF(Hist_odds_1[[#This Row],[Index]]&lt;=1908,"2022","2023"),LEFT(Hist_odds_1[[#This Row],[Date]],2),RIGHT(Hist_odds_1[[#This Row],[Date]],2))</f>
        <v>44893</v>
      </c>
      <c r="Q780">
        <f>IF(Hist_odds_1[[#This Row],[Away ML]]&lt;Hist_odds_1[[#This Row],[Home ML]],-Hist_odds_1[[#This Row],[Total_Close]],Hist_odds_1[[#This Row],[Spread_Close]])</f>
        <v>4</v>
      </c>
    </row>
    <row r="781" spans="1:17">
      <c r="A781">
        <v>780</v>
      </c>
      <c r="B781">
        <v>1129</v>
      </c>
      <c r="C781">
        <v>601</v>
      </c>
      <c r="D781" t="s">
        <v>5552</v>
      </c>
      <c r="E781" t="s">
        <v>257</v>
      </c>
      <c r="F781">
        <v>65</v>
      </c>
      <c r="G781">
        <v>8.5</v>
      </c>
      <c r="H781">
        <v>6.5</v>
      </c>
      <c r="I781">
        <v>-270</v>
      </c>
      <c r="J781">
        <v>602</v>
      </c>
      <c r="K781" t="s">
        <v>529</v>
      </c>
      <c r="L781">
        <v>61</v>
      </c>
      <c r="M781">
        <v>140</v>
      </c>
      <c r="N781">
        <v>141.5</v>
      </c>
      <c r="O781">
        <v>230</v>
      </c>
      <c r="P781" s="17">
        <f>DATE(IF(Hist_odds_1[[#This Row],[Index]]&lt;=1908,"2022","2023"),LEFT(Hist_odds_1[[#This Row],[Date]],2),RIGHT(Hist_odds_1[[#This Row],[Date]],2))</f>
        <v>44894</v>
      </c>
      <c r="Q781">
        <f>IF(Hist_odds_1[[#This Row],[Away ML]]&lt;Hist_odds_1[[#This Row],[Home ML]],-Hist_odds_1[[#This Row],[Total_Close]],Hist_odds_1[[#This Row],[Spread_Close]])</f>
        <v>-6.5</v>
      </c>
    </row>
    <row r="782" spans="1:17">
      <c r="A782">
        <v>781</v>
      </c>
      <c r="B782">
        <v>1129</v>
      </c>
      <c r="C782">
        <v>603</v>
      </c>
      <c r="D782" t="s">
        <v>5552</v>
      </c>
      <c r="E782" t="s">
        <v>225</v>
      </c>
      <c r="F782">
        <v>79</v>
      </c>
      <c r="G782">
        <v>8.5</v>
      </c>
      <c r="H782">
        <v>13.5</v>
      </c>
      <c r="I782">
        <v>-1000</v>
      </c>
      <c r="J782">
        <v>604</v>
      </c>
      <c r="K782" t="s">
        <v>339</v>
      </c>
      <c r="L782">
        <v>54</v>
      </c>
      <c r="M782">
        <v>135</v>
      </c>
      <c r="N782">
        <v>135.5</v>
      </c>
      <c r="O782">
        <v>650</v>
      </c>
      <c r="P782" s="17">
        <f>DATE(IF(Hist_odds_1[[#This Row],[Index]]&lt;=1908,"2022","2023"),LEFT(Hist_odds_1[[#This Row],[Date]],2),RIGHT(Hist_odds_1[[#This Row],[Date]],2))</f>
        <v>44894</v>
      </c>
      <c r="Q782">
        <f>IF(Hist_odds_1[[#This Row],[Away ML]]&lt;Hist_odds_1[[#This Row],[Home ML]],-Hist_odds_1[[#This Row],[Total_Close]],Hist_odds_1[[#This Row],[Spread_Close]])</f>
        <v>-13.5</v>
      </c>
    </row>
    <row r="783" spans="1:17">
      <c r="A783">
        <v>782</v>
      </c>
      <c r="B783">
        <v>1129</v>
      </c>
      <c r="C783">
        <v>605</v>
      </c>
      <c r="D783" t="s">
        <v>5552</v>
      </c>
      <c r="E783" t="s">
        <v>609</v>
      </c>
      <c r="F783">
        <v>61</v>
      </c>
      <c r="G783">
        <v>138.5</v>
      </c>
      <c r="H783">
        <v>135</v>
      </c>
      <c r="I783">
        <v>155</v>
      </c>
      <c r="J783">
        <v>606</v>
      </c>
      <c r="K783" t="s">
        <v>322</v>
      </c>
      <c r="L783">
        <v>72</v>
      </c>
      <c r="M783">
        <v>2</v>
      </c>
      <c r="N783">
        <v>4</v>
      </c>
      <c r="O783">
        <v>-175</v>
      </c>
      <c r="P783" s="17">
        <f>DATE(IF(Hist_odds_1[[#This Row],[Index]]&lt;=1908,"2022","2023"),LEFT(Hist_odds_1[[#This Row],[Date]],2),RIGHT(Hist_odds_1[[#This Row],[Date]],2))</f>
        <v>44894</v>
      </c>
      <c r="Q783">
        <f>IF(Hist_odds_1[[#This Row],[Away ML]]&lt;Hist_odds_1[[#This Row],[Home ML]],-Hist_odds_1[[#This Row],[Total_Close]],Hist_odds_1[[#This Row],[Spread_Close]])</f>
        <v>4</v>
      </c>
    </row>
    <row r="784" spans="1:17">
      <c r="A784">
        <v>783</v>
      </c>
      <c r="B784">
        <v>1129</v>
      </c>
      <c r="C784">
        <v>607</v>
      </c>
      <c r="D784" t="s">
        <v>5552</v>
      </c>
      <c r="E784" t="s">
        <v>497</v>
      </c>
      <c r="F784">
        <v>94</v>
      </c>
      <c r="G784">
        <v>135</v>
      </c>
      <c r="H784">
        <v>132</v>
      </c>
      <c r="I784">
        <v>120</v>
      </c>
      <c r="J784">
        <v>608</v>
      </c>
      <c r="K784" t="s">
        <v>126</v>
      </c>
      <c r="L784">
        <v>101</v>
      </c>
      <c r="M784" t="s">
        <v>465</v>
      </c>
      <c r="N784">
        <v>2</v>
      </c>
      <c r="O784">
        <v>-140</v>
      </c>
      <c r="P784" s="17">
        <f>DATE(IF(Hist_odds_1[[#This Row],[Index]]&lt;=1908,"2022","2023"),LEFT(Hist_odds_1[[#This Row],[Date]],2),RIGHT(Hist_odds_1[[#This Row],[Date]],2))</f>
        <v>44894</v>
      </c>
      <c r="Q784">
        <f>IF(Hist_odds_1[[#This Row],[Away ML]]&lt;Hist_odds_1[[#This Row],[Home ML]],-Hist_odds_1[[#This Row],[Total_Close]],Hist_odds_1[[#This Row],[Spread_Close]])</f>
        <v>2</v>
      </c>
    </row>
    <row r="785" spans="1:17">
      <c r="A785">
        <v>784</v>
      </c>
      <c r="B785">
        <v>1129</v>
      </c>
      <c r="C785">
        <v>609</v>
      </c>
      <c r="D785" t="s">
        <v>5552</v>
      </c>
      <c r="E785" t="s">
        <v>493</v>
      </c>
      <c r="F785">
        <v>64</v>
      </c>
      <c r="G785">
        <v>144.5</v>
      </c>
      <c r="H785">
        <v>146.5</v>
      </c>
      <c r="I785">
        <v>1400</v>
      </c>
      <c r="J785">
        <v>610</v>
      </c>
      <c r="K785" t="s">
        <v>508</v>
      </c>
      <c r="L785">
        <v>85</v>
      </c>
      <c r="M785">
        <v>19.5</v>
      </c>
      <c r="N785">
        <v>21</v>
      </c>
      <c r="O785">
        <v>-4000</v>
      </c>
      <c r="P785" s="17">
        <f>DATE(IF(Hist_odds_1[[#This Row],[Index]]&lt;=1908,"2022","2023"),LEFT(Hist_odds_1[[#This Row],[Date]],2),RIGHT(Hist_odds_1[[#This Row],[Date]],2))</f>
        <v>44894</v>
      </c>
      <c r="Q785">
        <f>IF(Hist_odds_1[[#This Row],[Away ML]]&lt;Hist_odds_1[[#This Row],[Home ML]],-Hist_odds_1[[#This Row],[Total_Close]],Hist_odds_1[[#This Row],[Spread_Close]])</f>
        <v>21</v>
      </c>
    </row>
    <row r="786" spans="1:17">
      <c r="A786">
        <v>785</v>
      </c>
      <c r="B786">
        <v>1129</v>
      </c>
      <c r="C786">
        <v>611</v>
      </c>
      <c r="D786" t="s">
        <v>5552</v>
      </c>
      <c r="E786" t="s">
        <v>389</v>
      </c>
      <c r="F786">
        <v>73</v>
      </c>
      <c r="G786">
        <v>133.5</v>
      </c>
      <c r="H786">
        <v>1.5</v>
      </c>
      <c r="I786">
        <v>-125</v>
      </c>
      <c r="J786">
        <v>612</v>
      </c>
      <c r="K786" t="s">
        <v>468</v>
      </c>
      <c r="L786">
        <v>67</v>
      </c>
      <c r="M786" t="s">
        <v>465</v>
      </c>
      <c r="N786">
        <v>132</v>
      </c>
      <c r="O786">
        <v>105</v>
      </c>
      <c r="P786" s="17">
        <f>DATE(IF(Hist_odds_1[[#This Row],[Index]]&lt;=1908,"2022","2023"),LEFT(Hist_odds_1[[#This Row],[Date]],2),RIGHT(Hist_odds_1[[#This Row],[Date]],2))</f>
        <v>44894</v>
      </c>
      <c r="Q786">
        <f>IF(Hist_odds_1[[#This Row],[Away ML]]&lt;Hist_odds_1[[#This Row],[Home ML]],-Hist_odds_1[[#This Row],[Total_Close]],Hist_odds_1[[#This Row],[Spread_Close]])</f>
        <v>-1.5</v>
      </c>
    </row>
    <row r="787" spans="1:17">
      <c r="A787">
        <v>786</v>
      </c>
      <c r="B787">
        <v>1129</v>
      </c>
      <c r="C787">
        <v>613</v>
      </c>
      <c r="D787" t="s">
        <v>5552</v>
      </c>
      <c r="E787" t="s">
        <v>489</v>
      </c>
      <c r="F787">
        <v>68</v>
      </c>
      <c r="G787">
        <v>127.5</v>
      </c>
      <c r="H787">
        <v>127.5</v>
      </c>
      <c r="I787">
        <v>165</v>
      </c>
      <c r="J787">
        <v>614</v>
      </c>
      <c r="K787" t="s">
        <v>272</v>
      </c>
      <c r="L787">
        <v>66</v>
      </c>
      <c r="M787">
        <v>6.5</v>
      </c>
      <c r="N787">
        <v>4</v>
      </c>
      <c r="O787">
        <v>-185</v>
      </c>
      <c r="P787" s="17">
        <f>DATE(IF(Hist_odds_1[[#This Row],[Index]]&lt;=1908,"2022","2023"),LEFT(Hist_odds_1[[#This Row],[Date]],2),RIGHT(Hist_odds_1[[#This Row],[Date]],2))</f>
        <v>44894</v>
      </c>
      <c r="Q787">
        <f>IF(Hist_odds_1[[#This Row],[Away ML]]&lt;Hist_odds_1[[#This Row],[Home ML]],-Hist_odds_1[[#This Row],[Total_Close]],Hist_odds_1[[#This Row],[Spread_Close]])</f>
        <v>4</v>
      </c>
    </row>
    <row r="788" spans="1:17">
      <c r="A788">
        <v>787</v>
      </c>
      <c r="B788">
        <v>1129</v>
      </c>
      <c r="C788">
        <v>615</v>
      </c>
      <c r="D788" t="s">
        <v>5552</v>
      </c>
      <c r="E788" t="s">
        <v>290</v>
      </c>
      <c r="F788">
        <v>44</v>
      </c>
      <c r="G788">
        <v>145.5</v>
      </c>
      <c r="H788">
        <v>144.5</v>
      </c>
      <c r="I788">
        <v>600</v>
      </c>
      <c r="J788">
        <v>616</v>
      </c>
      <c r="K788" t="s">
        <v>269</v>
      </c>
      <c r="L788">
        <v>73</v>
      </c>
      <c r="M788">
        <v>8.5</v>
      </c>
      <c r="N788">
        <v>13</v>
      </c>
      <c r="O788">
        <v>-900</v>
      </c>
      <c r="P788" s="17">
        <f>DATE(IF(Hist_odds_1[[#This Row],[Index]]&lt;=1908,"2022","2023"),LEFT(Hist_odds_1[[#This Row],[Date]],2),RIGHT(Hist_odds_1[[#This Row],[Date]],2))</f>
        <v>44894</v>
      </c>
      <c r="Q788">
        <f>IF(Hist_odds_1[[#This Row],[Away ML]]&lt;Hist_odds_1[[#This Row],[Home ML]],-Hist_odds_1[[#This Row],[Total_Close]],Hist_odds_1[[#This Row],[Spread_Close]])</f>
        <v>13</v>
      </c>
    </row>
    <row r="789" spans="1:17">
      <c r="A789">
        <v>788</v>
      </c>
      <c r="B789">
        <v>1129</v>
      </c>
      <c r="C789">
        <v>617</v>
      </c>
      <c r="D789" t="s">
        <v>5552</v>
      </c>
      <c r="E789" t="s">
        <v>491</v>
      </c>
      <c r="F789">
        <v>60</v>
      </c>
      <c r="G789">
        <v>146.5</v>
      </c>
      <c r="H789">
        <v>149.5</v>
      </c>
      <c r="I789">
        <v>240</v>
      </c>
      <c r="J789">
        <v>618</v>
      </c>
      <c r="K789" t="s">
        <v>463</v>
      </c>
      <c r="L789">
        <v>75</v>
      </c>
      <c r="M789">
        <v>5.5</v>
      </c>
      <c r="N789">
        <v>6.5</v>
      </c>
      <c r="O789">
        <v>-280</v>
      </c>
      <c r="P789" s="17">
        <f>DATE(IF(Hist_odds_1[[#This Row],[Index]]&lt;=1908,"2022","2023"),LEFT(Hist_odds_1[[#This Row],[Date]],2),RIGHT(Hist_odds_1[[#This Row],[Date]],2))</f>
        <v>44894</v>
      </c>
      <c r="Q789">
        <f>IF(Hist_odds_1[[#This Row],[Away ML]]&lt;Hist_odds_1[[#This Row],[Home ML]],-Hist_odds_1[[#This Row],[Total_Close]],Hist_odds_1[[#This Row],[Spread_Close]])</f>
        <v>6.5</v>
      </c>
    </row>
    <row r="790" spans="1:17">
      <c r="A790">
        <v>789</v>
      </c>
      <c r="B790">
        <v>1129</v>
      </c>
      <c r="C790">
        <v>619</v>
      </c>
      <c r="D790" t="s">
        <v>5552</v>
      </c>
      <c r="E790" t="s">
        <v>204</v>
      </c>
      <c r="F790">
        <v>54</v>
      </c>
      <c r="G790">
        <v>129</v>
      </c>
      <c r="H790">
        <v>128.5</v>
      </c>
      <c r="I790">
        <v>300</v>
      </c>
      <c r="J790">
        <v>620</v>
      </c>
      <c r="K790" t="s">
        <v>631</v>
      </c>
      <c r="L790">
        <v>64</v>
      </c>
      <c r="M790">
        <v>4.5</v>
      </c>
      <c r="N790">
        <v>9</v>
      </c>
      <c r="O790">
        <v>-360</v>
      </c>
      <c r="P790" s="17">
        <f>DATE(IF(Hist_odds_1[[#This Row],[Index]]&lt;=1908,"2022","2023"),LEFT(Hist_odds_1[[#This Row],[Date]],2),RIGHT(Hist_odds_1[[#This Row],[Date]],2))</f>
        <v>44894</v>
      </c>
      <c r="Q790">
        <f>IF(Hist_odds_1[[#This Row],[Away ML]]&lt;Hist_odds_1[[#This Row],[Home ML]],-Hist_odds_1[[#This Row],[Total_Close]],Hist_odds_1[[#This Row],[Spread_Close]])</f>
        <v>9</v>
      </c>
    </row>
    <row r="791" spans="1:17">
      <c r="A791">
        <v>790</v>
      </c>
      <c r="B791">
        <v>1129</v>
      </c>
      <c r="C791">
        <v>621</v>
      </c>
      <c r="D791" t="s">
        <v>5552</v>
      </c>
      <c r="E791" t="s">
        <v>590</v>
      </c>
      <c r="F791">
        <v>75</v>
      </c>
      <c r="G791">
        <v>125.5</v>
      </c>
      <c r="H791">
        <v>125</v>
      </c>
      <c r="I791">
        <v>175</v>
      </c>
      <c r="J791">
        <v>622</v>
      </c>
      <c r="K791" t="s">
        <v>625</v>
      </c>
      <c r="L791">
        <v>65</v>
      </c>
      <c r="M791">
        <v>7.5</v>
      </c>
      <c r="N791">
        <v>4.5</v>
      </c>
      <c r="O791">
        <v>-200</v>
      </c>
      <c r="P791" s="17">
        <f>DATE(IF(Hist_odds_1[[#This Row],[Index]]&lt;=1908,"2022","2023"),LEFT(Hist_odds_1[[#This Row],[Date]],2),RIGHT(Hist_odds_1[[#This Row],[Date]],2))</f>
        <v>44894</v>
      </c>
      <c r="Q791">
        <f>IF(Hist_odds_1[[#This Row],[Away ML]]&lt;Hist_odds_1[[#This Row],[Home ML]],-Hist_odds_1[[#This Row],[Total_Close]],Hist_odds_1[[#This Row],[Spread_Close]])</f>
        <v>4.5</v>
      </c>
    </row>
    <row r="792" spans="1:17">
      <c r="A792">
        <v>791</v>
      </c>
      <c r="B792">
        <v>1129</v>
      </c>
      <c r="C792">
        <v>623</v>
      </c>
      <c r="D792" t="s">
        <v>5552</v>
      </c>
      <c r="E792" t="s">
        <v>122</v>
      </c>
      <c r="F792">
        <v>88</v>
      </c>
      <c r="G792">
        <v>140.5</v>
      </c>
      <c r="H792">
        <v>2.5</v>
      </c>
      <c r="I792">
        <v>-140</v>
      </c>
      <c r="J792">
        <v>624</v>
      </c>
      <c r="K792" t="s">
        <v>509</v>
      </c>
      <c r="L792">
        <v>84</v>
      </c>
      <c r="M792" t="s">
        <v>465</v>
      </c>
      <c r="N792">
        <v>139.5</v>
      </c>
      <c r="O792">
        <v>120</v>
      </c>
      <c r="P792" s="17">
        <f>DATE(IF(Hist_odds_1[[#This Row],[Index]]&lt;=1908,"2022","2023"),LEFT(Hist_odds_1[[#This Row],[Date]],2),RIGHT(Hist_odds_1[[#This Row],[Date]],2))</f>
        <v>44894</v>
      </c>
      <c r="Q792">
        <f>IF(Hist_odds_1[[#This Row],[Away ML]]&lt;Hist_odds_1[[#This Row],[Home ML]],-Hist_odds_1[[#This Row],[Total_Close]],Hist_odds_1[[#This Row],[Spread_Close]])</f>
        <v>-2.5</v>
      </c>
    </row>
    <row r="793" spans="1:17">
      <c r="A793">
        <v>792</v>
      </c>
      <c r="B793">
        <v>1129</v>
      </c>
      <c r="C793">
        <v>625</v>
      </c>
      <c r="D793" t="s">
        <v>5552</v>
      </c>
      <c r="E793" t="s">
        <v>644</v>
      </c>
      <c r="F793">
        <v>65</v>
      </c>
      <c r="G793">
        <v>136.5</v>
      </c>
      <c r="H793">
        <v>133</v>
      </c>
      <c r="I793">
        <v>290</v>
      </c>
      <c r="J793">
        <v>626</v>
      </c>
      <c r="K793" t="s">
        <v>632</v>
      </c>
      <c r="L793">
        <v>75</v>
      </c>
      <c r="M793">
        <v>7.5</v>
      </c>
      <c r="N793">
        <v>7.5</v>
      </c>
      <c r="O793">
        <v>-350</v>
      </c>
      <c r="P793" s="17">
        <f>DATE(IF(Hist_odds_1[[#This Row],[Index]]&lt;=1908,"2022","2023"),LEFT(Hist_odds_1[[#This Row],[Date]],2),RIGHT(Hist_odds_1[[#This Row],[Date]],2))</f>
        <v>44894</v>
      </c>
      <c r="Q793">
        <f>IF(Hist_odds_1[[#This Row],[Away ML]]&lt;Hist_odds_1[[#This Row],[Home ML]],-Hist_odds_1[[#This Row],[Total_Close]],Hist_odds_1[[#This Row],[Spread_Close]])</f>
        <v>7.5</v>
      </c>
    </row>
    <row r="794" spans="1:17">
      <c r="A794">
        <v>793</v>
      </c>
      <c r="B794">
        <v>1129</v>
      </c>
      <c r="C794">
        <v>627</v>
      </c>
      <c r="D794" t="s">
        <v>5552</v>
      </c>
      <c r="E794" t="s">
        <v>47</v>
      </c>
      <c r="F794">
        <v>70</v>
      </c>
      <c r="G794">
        <v>5.5</v>
      </c>
      <c r="H794">
        <v>5.5</v>
      </c>
      <c r="I794">
        <v>-240</v>
      </c>
      <c r="J794">
        <v>628</v>
      </c>
      <c r="K794" t="s">
        <v>45</v>
      </c>
      <c r="L794">
        <v>96</v>
      </c>
      <c r="M794">
        <v>154.5</v>
      </c>
      <c r="N794">
        <v>155.5</v>
      </c>
      <c r="O794">
        <v>200</v>
      </c>
      <c r="P794" s="17">
        <f>DATE(IF(Hist_odds_1[[#This Row],[Index]]&lt;=1908,"2022","2023"),LEFT(Hist_odds_1[[#This Row],[Date]],2),RIGHT(Hist_odds_1[[#This Row],[Date]],2))</f>
        <v>44894</v>
      </c>
      <c r="Q794">
        <f>IF(Hist_odds_1[[#This Row],[Away ML]]&lt;Hist_odds_1[[#This Row],[Home ML]],-Hist_odds_1[[#This Row],[Total_Close]],Hist_odds_1[[#This Row],[Spread_Close]])</f>
        <v>-5.5</v>
      </c>
    </row>
    <row r="795" spans="1:17">
      <c r="A795">
        <v>794</v>
      </c>
      <c r="B795">
        <v>1129</v>
      </c>
      <c r="C795">
        <v>629</v>
      </c>
      <c r="D795" t="s">
        <v>5552</v>
      </c>
      <c r="E795" t="s">
        <v>654</v>
      </c>
      <c r="F795">
        <v>46</v>
      </c>
      <c r="G795">
        <v>131.5</v>
      </c>
      <c r="H795">
        <v>130</v>
      </c>
      <c r="I795">
        <v>1200</v>
      </c>
      <c r="J795">
        <v>630</v>
      </c>
      <c r="K795" t="s">
        <v>523</v>
      </c>
      <c r="L795">
        <v>55</v>
      </c>
      <c r="M795">
        <v>19.5</v>
      </c>
      <c r="N795">
        <v>19</v>
      </c>
      <c r="O795">
        <v>-3000</v>
      </c>
      <c r="P795" s="17">
        <f>DATE(IF(Hist_odds_1[[#This Row],[Index]]&lt;=1908,"2022","2023"),LEFT(Hist_odds_1[[#This Row],[Date]],2),RIGHT(Hist_odds_1[[#This Row],[Date]],2))</f>
        <v>44894</v>
      </c>
      <c r="Q795">
        <f>IF(Hist_odds_1[[#This Row],[Away ML]]&lt;Hist_odds_1[[#This Row],[Home ML]],-Hist_odds_1[[#This Row],[Total_Close]],Hist_odds_1[[#This Row],[Spread_Close]])</f>
        <v>19</v>
      </c>
    </row>
    <row r="796" spans="1:17">
      <c r="A796">
        <v>795</v>
      </c>
      <c r="B796">
        <v>1129</v>
      </c>
      <c r="C796">
        <v>631</v>
      </c>
      <c r="D796" t="s">
        <v>5552</v>
      </c>
      <c r="E796" t="s">
        <v>584</v>
      </c>
      <c r="F796">
        <v>65</v>
      </c>
      <c r="G796">
        <v>146.5</v>
      </c>
      <c r="H796">
        <v>149.5</v>
      </c>
      <c r="I796">
        <v>1000</v>
      </c>
      <c r="J796">
        <v>632</v>
      </c>
      <c r="K796" t="s">
        <v>346</v>
      </c>
      <c r="L796">
        <v>81</v>
      </c>
      <c r="M796">
        <v>14</v>
      </c>
      <c r="N796">
        <v>15.5</v>
      </c>
      <c r="O796">
        <v>-2000</v>
      </c>
      <c r="P796" s="17">
        <f>DATE(IF(Hist_odds_1[[#This Row],[Index]]&lt;=1908,"2022","2023"),LEFT(Hist_odds_1[[#This Row],[Date]],2),RIGHT(Hist_odds_1[[#This Row],[Date]],2))</f>
        <v>44894</v>
      </c>
      <c r="Q796">
        <f>IF(Hist_odds_1[[#This Row],[Away ML]]&lt;Hist_odds_1[[#This Row],[Home ML]],-Hist_odds_1[[#This Row],[Total_Close]],Hist_odds_1[[#This Row],[Spread_Close]])</f>
        <v>15.5</v>
      </c>
    </row>
    <row r="797" spans="1:17">
      <c r="A797">
        <v>796</v>
      </c>
      <c r="B797">
        <v>1129</v>
      </c>
      <c r="C797">
        <v>633</v>
      </c>
      <c r="D797" t="s">
        <v>5552</v>
      </c>
      <c r="E797" t="s">
        <v>467</v>
      </c>
      <c r="F797">
        <v>78</v>
      </c>
      <c r="G797">
        <v>129.5</v>
      </c>
      <c r="H797">
        <v>130</v>
      </c>
      <c r="I797">
        <v>210</v>
      </c>
      <c r="J797">
        <v>634</v>
      </c>
      <c r="K797" t="s">
        <v>315</v>
      </c>
      <c r="L797">
        <v>75</v>
      </c>
      <c r="M797">
        <v>6.5</v>
      </c>
      <c r="N797">
        <v>6</v>
      </c>
      <c r="O797">
        <v>-250</v>
      </c>
      <c r="P797" s="17">
        <f>DATE(IF(Hist_odds_1[[#This Row],[Index]]&lt;=1908,"2022","2023"),LEFT(Hist_odds_1[[#This Row],[Date]],2),RIGHT(Hist_odds_1[[#This Row],[Date]],2))</f>
        <v>44894</v>
      </c>
      <c r="Q797">
        <f>IF(Hist_odds_1[[#This Row],[Away ML]]&lt;Hist_odds_1[[#This Row],[Home ML]],-Hist_odds_1[[#This Row],[Total_Close]],Hist_odds_1[[#This Row],[Spread_Close]])</f>
        <v>6</v>
      </c>
    </row>
    <row r="798" spans="1:17">
      <c r="A798">
        <v>797</v>
      </c>
      <c r="B798">
        <v>1129</v>
      </c>
      <c r="C798">
        <v>635</v>
      </c>
      <c r="D798" t="s">
        <v>5552</v>
      </c>
      <c r="E798" t="s">
        <v>406</v>
      </c>
      <c r="F798">
        <v>70</v>
      </c>
      <c r="G798">
        <v>3.5</v>
      </c>
      <c r="H798">
        <v>4</v>
      </c>
      <c r="I798">
        <v>-175</v>
      </c>
      <c r="J798">
        <v>636</v>
      </c>
      <c r="K798" t="s">
        <v>234</v>
      </c>
      <c r="L798">
        <v>68</v>
      </c>
      <c r="M798">
        <v>130.5</v>
      </c>
      <c r="N798">
        <v>128.5</v>
      </c>
      <c r="O798">
        <v>155</v>
      </c>
      <c r="P798" s="17">
        <f>DATE(IF(Hist_odds_1[[#This Row],[Index]]&lt;=1908,"2022","2023"),LEFT(Hist_odds_1[[#This Row],[Date]],2),RIGHT(Hist_odds_1[[#This Row],[Date]],2))</f>
        <v>44894</v>
      </c>
      <c r="Q798">
        <f>IF(Hist_odds_1[[#This Row],[Away ML]]&lt;Hist_odds_1[[#This Row],[Home ML]],-Hist_odds_1[[#This Row],[Total_Close]],Hist_odds_1[[#This Row],[Spread_Close]])</f>
        <v>-4</v>
      </c>
    </row>
    <row r="799" spans="1:17">
      <c r="A799">
        <v>798</v>
      </c>
      <c r="B799">
        <v>1129</v>
      </c>
      <c r="C799">
        <v>637</v>
      </c>
      <c r="D799" t="s">
        <v>5552</v>
      </c>
      <c r="E799" t="s">
        <v>574</v>
      </c>
      <c r="F799">
        <v>69</v>
      </c>
      <c r="G799">
        <v>134.5</v>
      </c>
      <c r="H799">
        <v>136</v>
      </c>
      <c r="I799">
        <v>525</v>
      </c>
      <c r="J799">
        <v>638</v>
      </c>
      <c r="K799" t="s">
        <v>482</v>
      </c>
      <c r="L799">
        <v>72</v>
      </c>
      <c r="M799">
        <v>13.5</v>
      </c>
      <c r="N799">
        <v>11.5</v>
      </c>
      <c r="O799">
        <v>-750</v>
      </c>
      <c r="P799" s="17">
        <f>DATE(IF(Hist_odds_1[[#This Row],[Index]]&lt;=1908,"2022","2023"),LEFT(Hist_odds_1[[#This Row],[Date]],2),RIGHT(Hist_odds_1[[#This Row],[Date]],2))</f>
        <v>44894</v>
      </c>
      <c r="Q799">
        <f>IF(Hist_odds_1[[#This Row],[Away ML]]&lt;Hist_odds_1[[#This Row],[Home ML]],-Hist_odds_1[[#This Row],[Total_Close]],Hist_odds_1[[#This Row],[Spread_Close]])</f>
        <v>11.5</v>
      </c>
    </row>
    <row r="800" spans="1:17">
      <c r="A800">
        <v>799</v>
      </c>
      <c r="B800">
        <v>1129</v>
      </c>
      <c r="C800">
        <v>306625</v>
      </c>
      <c r="D800" t="s">
        <v>5552</v>
      </c>
      <c r="E800" t="s">
        <v>641</v>
      </c>
      <c r="F800">
        <v>68</v>
      </c>
      <c r="G800">
        <v>152.5</v>
      </c>
      <c r="H800">
        <v>154.5</v>
      </c>
      <c r="I800" t="s">
        <v>488</v>
      </c>
      <c r="J800">
        <v>306626</v>
      </c>
      <c r="K800" t="s">
        <v>490</v>
      </c>
      <c r="L800">
        <v>95</v>
      </c>
      <c r="M800">
        <v>29.5</v>
      </c>
      <c r="N800">
        <v>33</v>
      </c>
      <c r="O800" t="s">
        <v>488</v>
      </c>
      <c r="P800" s="17">
        <f>DATE(IF(Hist_odds_1[[#This Row],[Index]]&lt;=1908,"2022","2023"),LEFT(Hist_odds_1[[#This Row],[Date]],2),RIGHT(Hist_odds_1[[#This Row],[Date]],2))</f>
        <v>44894</v>
      </c>
      <c r="Q800">
        <f>IF(Hist_odds_1[[#This Row],[Away ML]]&lt;Hist_odds_1[[#This Row],[Home ML]],-Hist_odds_1[[#This Row],[Total_Close]],Hist_odds_1[[#This Row],[Spread_Close]])</f>
        <v>33</v>
      </c>
    </row>
    <row r="801" spans="1:17">
      <c r="A801">
        <v>800</v>
      </c>
      <c r="B801">
        <v>1129</v>
      </c>
      <c r="C801">
        <v>306627</v>
      </c>
      <c r="D801" t="s">
        <v>5552</v>
      </c>
      <c r="E801" t="s">
        <v>115</v>
      </c>
      <c r="F801">
        <v>41</v>
      </c>
      <c r="G801">
        <v>139</v>
      </c>
      <c r="H801">
        <v>138</v>
      </c>
      <c r="I801" t="s">
        <v>488</v>
      </c>
      <c r="J801">
        <v>306628</v>
      </c>
      <c r="K801" t="s">
        <v>291</v>
      </c>
      <c r="L801">
        <v>60</v>
      </c>
      <c r="M801">
        <v>25</v>
      </c>
      <c r="N801">
        <v>25.5</v>
      </c>
      <c r="O801" t="s">
        <v>488</v>
      </c>
      <c r="P801" s="17">
        <f>DATE(IF(Hist_odds_1[[#This Row],[Index]]&lt;=1908,"2022","2023"),LEFT(Hist_odds_1[[#This Row],[Date]],2),RIGHT(Hist_odds_1[[#This Row],[Date]],2))</f>
        <v>44894</v>
      </c>
      <c r="Q801">
        <f>IF(Hist_odds_1[[#This Row],[Away ML]]&lt;Hist_odds_1[[#This Row],[Home ML]],-Hist_odds_1[[#This Row],[Total_Close]],Hist_odds_1[[#This Row],[Spread_Close]])</f>
        <v>25.5</v>
      </c>
    </row>
    <row r="802" spans="1:17">
      <c r="A802">
        <v>801</v>
      </c>
      <c r="B802">
        <v>1129</v>
      </c>
      <c r="C802">
        <v>306629</v>
      </c>
      <c r="D802" t="s">
        <v>5552</v>
      </c>
      <c r="E802" t="s">
        <v>672</v>
      </c>
      <c r="F802">
        <v>78</v>
      </c>
      <c r="G802">
        <v>147</v>
      </c>
      <c r="H802">
        <v>147</v>
      </c>
      <c r="I802">
        <v>190</v>
      </c>
      <c r="J802">
        <v>306630</v>
      </c>
      <c r="K802" t="s">
        <v>454</v>
      </c>
      <c r="L802">
        <v>95</v>
      </c>
      <c r="M802">
        <v>4.5</v>
      </c>
      <c r="N802">
        <v>6</v>
      </c>
      <c r="O802">
        <v>-220</v>
      </c>
      <c r="P802" s="17">
        <f>DATE(IF(Hist_odds_1[[#This Row],[Index]]&lt;=1908,"2022","2023"),LEFT(Hist_odds_1[[#This Row],[Date]],2),RIGHT(Hist_odds_1[[#This Row],[Date]],2))</f>
        <v>44894</v>
      </c>
      <c r="Q802">
        <f>IF(Hist_odds_1[[#This Row],[Away ML]]&lt;Hist_odds_1[[#This Row],[Home ML]],-Hist_odds_1[[#This Row],[Total_Close]],Hist_odds_1[[#This Row],[Spread_Close]])</f>
        <v>6</v>
      </c>
    </row>
    <row r="803" spans="1:17">
      <c r="A803">
        <v>802</v>
      </c>
      <c r="B803">
        <v>1129</v>
      </c>
      <c r="C803">
        <v>306631</v>
      </c>
      <c r="D803" t="s">
        <v>5552</v>
      </c>
      <c r="E803" t="s">
        <v>333</v>
      </c>
      <c r="F803">
        <v>57</v>
      </c>
      <c r="G803">
        <v>137.5</v>
      </c>
      <c r="H803">
        <v>135</v>
      </c>
      <c r="I803">
        <v>195</v>
      </c>
      <c r="J803">
        <v>306632</v>
      </c>
      <c r="K803" t="s">
        <v>297</v>
      </c>
      <c r="L803">
        <v>72</v>
      </c>
      <c r="M803">
        <v>4.5</v>
      </c>
      <c r="N803">
        <v>5.5</v>
      </c>
      <c r="O803">
        <v>-230</v>
      </c>
      <c r="P803" s="17">
        <f>DATE(IF(Hist_odds_1[[#This Row],[Index]]&lt;=1908,"2022","2023"),LEFT(Hist_odds_1[[#This Row],[Date]],2),RIGHT(Hist_odds_1[[#This Row],[Date]],2))</f>
        <v>44894</v>
      </c>
      <c r="Q803">
        <f>IF(Hist_odds_1[[#This Row],[Away ML]]&lt;Hist_odds_1[[#This Row],[Home ML]],-Hist_odds_1[[#This Row],[Total_Close]],Hist_odds_1[[#This Row],[Spread_Close]])</f>
        <v>5.5</v>
      </c>
    </row>
    <row r="804" spans="1:17">
      <c r="A804">
        <v>803</v>
      </c>
      <c r="B804">
        <v>1129</v>
      </c>
      <c r="C804">
        <v>306633</v>
      </c>
      <c r="D804" t="s">
        <v>5552</v>
      </c>
      <c r="E804" t="s">
        <v>64</v>
      </c>
      <c r="F804">
        <v>59</v>
      </c>
      <c r="G804">
        <v>2.5</v>
      </c>
      <c r="H804">
        <v>4.5</v>
      </c>
      <c r="I804">
        <v>-200</v>
      </c>
      <c r="J804">
        <v>306634</v>
      </c>
      <c r="K804" t="s">
        <v>563</v>
      </c>
      <c r="L804">
        <v>51</v>
      </c>
      <c r="M804">
        <v>135.5</v>
      </c>
      <c r="N804">
        <v>134.5</v>
      </c>
      <c r="O804">
        <v>175</v>
      </c>
      <c r="P804" s="17">
        <f>DATE(IF(Hist_odds_1[[#This Row],[Index]]&lt;=1908,"2022","2023"),LEFT(Hist_odds_1[[#This Row],[Date]],2),RIGHT(Hist_odds_1[[#This Row],[Date]],2))</f>
        <v>44894</v>
      </c>
      <c r="Q804">
        <f>IF(Hist_odds_1[[#This Row],[Away ML]]&lt;Hist_odds_1[[#This Row],[Home ML]],-Hist_odds_1[[#This Row],[Total_Close]],Hist_odds_1[[#This Row],[Spread_Close]])</f>
        <v>-4.5</v>
      </c>
    </row>
    <row r="805" spans="1:17">
      <c r="A805">
        <v>804</v>
      </c>
      <c r="B805">
        <v>1129</v>
      </c>
      <c r="C805">
        <v>306635</v>
      </c>
      <c r="D805" t="s">
        <v>5552</v>
      </c>
      <c r="E805" t="s">
        <v>626</v>
      </c>
      <c r="F805">
        <v>66</v>
      </c>
      <c r="G805">
        <v>141</v>
      </c>
      <c r="H805">
        <v>1.5</v>
      </c>
      <c r="I805">
        <v>-125</v>
      </c>
      <c r="J805">
        <v>306636</v>
      </c>
      <c r="K805" t="s">
        <v>633</v>
      </c>
      <c r="L805">
        <v>79</v>
      </c>
      <c r="M805" t="s">
        <v>465</v>
      </c>
      <c r="N805">
        <v>143</v>
      </c>
      <c r="O805">
        <v>105</v>
      </c>
      <c r="P805" s="17">
        <f>DATE(IF(Hist_odds_1[[#This Row],[Index]]&lt;=1908,"2022","2023"),LEFT(Hist_odds_1[[#This Row],[Date]],2),RIGHT(Hist_odds_1[[#This Row],[Date]],2))</f>
        <v>44894</v>
      </c>
      <c r="Q805">
        <f>IF(Hist_odds_1[[#This Row],[Away ML]]&lt;Hist_odds_1[[#This Row],[Home ML]],-Hist_odds_1[[#This Row],[Total_Close]],Hist_odds_1[[#This Row],[Spread_Close]])</f>
        <v>-1.5</v>
      </c>
    </row>
    <row r="806" spans="1:17">
      <c r="A806">
        <v>805</v>
      </c>
      <c r="B806">
        <v>1129</v>
      </c>
      <c r="C806">
        <v>306637</v>
      </c>
      <c r="D806" t="s">
        <v>5552</v>
      </c>
      <c r="E806" t="s">
        <v>498</v>
      </c>
      <c r="F806">
        <v>72</v>
      </c>
      <c r="G806">
        <v>149.5</v>
      </c>
      <c r="H806">
        <v>153</v>
      </c>
      <c r="I806">
        <v>105</v>
      </c>
      <c r="J806">
        <v>306638</v>
      </c>
      <c r="K806" t="s">
        <v>456</v>
      </c>
      <c r="L806">
        <v>66</v>
      </c>
      <c r="M806" t="s">
        <v>465</v>
      </c>
      <c r="N806">
        <v>1.5</v>
      </c>
      <c r="O806">
        <v>-125</v>
      </c>
      <c r="P806" s="17">
        <f>DATE(IF(Hist_odds_1[[#This Row],[Index]]&lt;=1908,"2022","2023"),LEFT(Hist_odds_1[[#This Row],[Date]],2),RIGHT(Hist_odds_1[[#This Row],[Date]],2))</f>
        <v>44894</v>
      </c>
      <c r="Q806">
        <f>IF(Hist_odds_1[[#This Row],[Away ML]]&lt;Hist_odds_1[[#This Row],[Home ML]],-Hist_odds_1[[#This Row],[Total_Close]],Hist_odds_1[[#This Row],[Spread_Close]])</f>
        <v>1.5</v>
      </c>
    </row>
    <row r="807" spans="1:17">
      <c r="A807">
        <v>806</v>
      </c>
      <c r="B807">
        <v>1129</v>
      </c>
      <c r="C807">
        <v>306639</v>
      </c>
      <c r="D807" t="s">
        <v>5552</v>
      </c>
      <c r="E807" t="s">
        <v>612</v>
      </c>
      <c r="F807">
        <v>62</v>
      </c>
      <c r="G807">
        <v>131.5</v>
      </c>
      <c r="H807">
        <v>128</v>
      </c>
      <c r="I807">
        <v>175</v>
      </c>
      <c r="J807">
        <v>306640</v>
      </c>
      <c r="K807" t="s">
        <v>425</v>
      </c>
      <c r="L807">
        <v>88</v>
      </c>
      <c r="M807">
        <v>6</v>
      </c>
      <c r="N807">
        <v>4.5</v>
      </c>
      <c r="O807">
        <v>-200</v>
      </c>
      <c r="P807" s="17">
        <f>DATE(IF(Hist_odds_1[[#This Row],[Index]]&lt;=1908,"2022","2023"),LEFT(Hist_odds_1[[#This Row],[Date]],2),RIGHT(Hist_odds_1[[#This Row],[Date]],2))</f>
        <v>44894</v>
      </c>
      <c r="Q807">
        <f>IF(Hist_odds_1[[#This Row],[Away ML]]&lt;Hist_odds_1[[#This Row],[Home ML]],-Hist_odds_1[[#This Row],[Total_Close]],Hist_odds_1[[#This Row],[Spread_Close]])</f>
        <v>4.5</v>
      </c>
    </row>
    <row r="808" spans="1:17">
      <c r="A808">
        <v>807</v>
      </c>
      <c r="B808">
        <v>1129</v>
      </c>
      <c r="C808">
        <v>306641</v>
      </c>
      <c r="D808" t="s">
        <v>5552</v>
      </c>
      <c r="E808" t="s">
        <v>656</v>
      </c>
      <c r="F808">
        <v>73</v>
      </c>
      <c r="G808">
        <v>146.5</v>
      </c>
      <c r="H808">
        <v>147</v>
      </c>
      <c r="I808">
        <v>950</v>
      </c>
      <c r="J808">
        <v>306642</v>
      </c>
      <c r="K808" t="s">
        <v>516</v>
      </c>
      <c r="L808">
        <v>68</v>
      </c>
      <c r="M808">
        <v>15</v>
      </c>
      <c r="N808">
        <v>17</v>
      </c>
      <c r="O808">
        <v>-1800</v>
      </c>
      <c r="P808" s="17">
        <f>DATE(IF(Hist_odds_1[[#This Row],[Index]]&lt;=1908,"2022","2023"),LEFT(Hist_odds_1[[#This Row],[Date]],2),RIGHT(Hist_odds_1[[#This Row],[Date]],2))</f>
        <v>44894</v>
      </c>
      <c r="Q808">
        <f>IF(Hist_odds_1[[#This Row],[Away ML]]&lt;Hist_odds_1[[#This Row],[Home ML]],-Hist_odds_1[[#This Row],[Total_Close]],Hist_odds_1[[#This Row],[Spread_Close]])</f>
        <v>17</v>
      </c>
    </row>
    <row r="809" spans="1:17">
      <c r="A809">
        <v>808</v>
      </c>
      <c r="B809">
        <v>1129</v>
      </c>
      <c r="C809">
        <v>306643</v>
      </c>
      <c r="D809" t="s">
        <v>5552</v>
      </c>
      <c r="E809" t="s">
        <v>658</v>
      </c>
      <c r="F809">
        <v>52</v>
      </c>
      <c r="G809">
        <v>125.5</v>
      </c>
      <c r="H809">
        <v>128.5</v>
      </c>
      <c r="I809" t="s">
        <v>488</v>
      </c>
      <c r="J809">
        <v>306644</v>
      </c>
      <c r="K809" t="s">
        <v>473</v>
      </c>
      <c r="L809">
        <v>100</v>
      </c>
      <c r="M809">
        <v>23.5</v>
      </c>
      <c r="N809">
        <v>27</v>
      </c>
      <c r="O809" t="s">
        <v>488</v>
      </c>
      <c r="P809" s="17">
        <f>DATE(IF(Hist_odds_1[[#This Row],[Index]]&lt;=1908,"2022","2023"),LEFT(Hist_odds_1[[#This Row],[Date]],2),RIGHT(Hist_odds_1[[#This Row],[Date]],2))</f>
        <v>44894</v>
      </c>
      <c r="Q809">
        <f>IF(Hist_odds_1[[#This Row],[Away ML]]&lt;Hist_odds_1[[#This Row],[Home ML]],-Hist_odds_1[[#This Row],[Total_Close]],Hist_odds_1[[#This Row],[Spread_Close]])</f>
        <v>27</v>
      </c>
    </row>
    <row r="810" spans="1:17">
      <c r="A810">
        <v>809</v>
      </c>
      <c r="B810">
        <v>1129</v>
      </c>
      <c r="C810">
        <v>306645</v>
      </c>
      <c r="D810" t="s">
        <v>5552</v>
      </c>
      <c r="E810" t="s">
        <v>666</v>
      </c>
      <c r="F810">
        <v>72</v>
      </c>
      <c r="G810">
        <v>123.5</v>
      </c>
      <c r="H810">
        <v>126</v>
      </c>
      <c r="I810">
        <v>750</v>
      </c>
      <c r="J810">
        <v>306646</v>
      </c>
      <c r="K810" t="s">
        <v>477</v>
      </c>
      <c r="L810">
        <v>80</v>
      </c>
      <c r="M810">
        <v>12.5</v>
      </c>
      <c r="N810">
        <v>14</v>
      </c>
      <c r="O810">
        <v>-1200</v>
      </c>
      <c r="P810" s="17">
        <f>DATE(IF(Hist_odds_1[[#This Row],[Index]]&lt;=1908,"2022","2023"),LEFT(Hist_odds_1[[#This Row],[Date]],2),RIGHT(Hist_odds_1[[#This Row],[Date]],2))</f>
        <v>44894</v>
      </c>
      <c r="Q810">
        <f>IF(Hist_odds_1[[#This Row],[Away ML]]&lt;Hist_odds_1[[#This Row],[Home ML]],-Hist_odds_1[[#This Row],[Total_Close]],Hist_odds_1[[#This Row],[Spread_Close]])</f>
        <v>14</v>
      </c>
    </row>
    <row r="811" spans="1:17">
      <c r="A811">
        <v>810</v>
      </c>
      <c r="B811">
        <v>1130</v>
      </c>
      <c r="C811">
        <v>645</v>
      </c>
      <c r="D811" t="s">
        <v>5552</v>
      </c>
      <c r="E811" t="s">
        <v>251</v>
      </c>
      <c r="F811">
        <v>67</v>
      </c>
      <c r="G811">
        <v>3</v>
      </c>
      <c r="H811">
        <v>5</v>
      </c>
      <c r="I811">
        <v>-215</v>
      </c>
      <c r="J811">
        <v>646</v>
      </c>
      <c r="K811" t="s">
        <v>550</v>
      </c>
      <c r="L811">
        <v>51</v>
      </c>
      <c r="M811">
        <v>134.5</v>
      </c>
      <c r="N811">
        <v>134</v>
      </c>
      <c r="O811">
        <v>185</v>
      </c>
      <c r="P811" s="17">
        <f>DATE(IF(Hist_odds_1[[#This Row],[Index]]&lt;=1908,"2022","2023"),LEFT(Hist_odds_1[[#This Row],[Date]],2),RIGHT(Hist_odds_1[[#This Row],[Date]],2))</f>
        <v>44895</v>
      </c>
      <c r="Q811">
        <f>IF(Hist_odds_1[[#This Row],[Away ML]]&lt;Hist_odds_1[[#This Row],[Home ML]],-Hist_odds_1[[#This Row],[Total_Close]],Hist_odds_1[[#This Row],[Spread_Close]])</f>
        <v>-5</v>
      </c>
    </row>
    <row r="812" spans="1:17">
      <c r="A812">
        <v>811</v>
      </c>
      <c r="B812">
        <v>1130</v>
      </c>
      <c r="C812">
        <v>647</v>
      </c>
      <c r="D812" t="s">
        <v>5552</v>
      </c>
      <c r="E812" t="s">
        <v>478</v>
      </c>
      <c r="F812">
        <v>64</v>
      </c>
      <c r="G812">
        <v>1</v>
      </c>
      <c r="H812">
        <v>132.5</v>
      </c>
      <c r="I812">
        <v>125</v>
      </c>
      <c r="J812">
        <v>648</v>
      </c>
      <c r="K812" t="s">
        <v>219</v>
      </c>
      <c r="L812">
        <v>76</v>
      </c>
      <c r="M812">
        <v>135.5</v>
      </c>
      <c r="N812">
        <v>2.5</v>
      </c>
      <c r="O812">
        <v>-145</v>
      </c>
      <c r="P812" s="17">
        <f>DATE(IF(Hist_odds_1[[#This Row],[Index]]&lt;=1908,"2022","2023"),LEFT(Hist_odds_1[[#This Row],[Date]],2),RIGHT(Hist_odds_1[[#This Row],[Date]],2))</f>
        <v>44895</v>
      </c>
      <c r="Q812">
        <f>IF(Hist_odds_1[[#This Row],[Away ML]]&lt;Hist_odds_1[[#This Row],[Home ML]],-Hist_odds_1[[#This Row],[Total_Close]],Hist_odds_1[[#This Row],[Spread_Close]])</f>
        <v>2.5</v>
      </c>
    </row>
    <row r="813" spans="1:17">
      <c r="A813">
        <v>812</v>
      </c>
      <c r="B813">
        <v>1130</v>
      </c>
      <c r="C813">
        <v>649</v>
      </c>
      <c r="D813" t="s">
        <v>5552</v>
      </c>
      <c r="E813" t="s">
        <v>620</v>
      </c>
      <c r="F813">
        <v>47</v>
      </c>
      <c r="G813">
        <v>130.5</v>
      </c>
      <c r="H813">
        <v>127</v>
      </c>
      <c r="I813">
        <v>1100</v>
      </c>
      <c r="J813">
        <v>650</v>
      </c>
      <c r="K813" t="s">
        <v>326</v>
      </c>
      <c r="L813">
        <v>67</v>
      </c>
      <c r="M813">
        <v>20</v>
      </c>
      <c r="N813">
        <v>18</v>
      </c>
      <c r="O813">
        <v>-2500</v>
      </c>
      <c r="P813" s="17">
        <f>DATE(IF(Hist_odds_1[[#This Row],[Index]]&lt;=1908,"2022","2023"),LEFT(Hist_odds_1[[#This Row],[Date]],2),RIGHT(Hist_odds_1[[#This Row],[Date]],2))</f>
        <v>44895</v>
      </c>
      <c r="Q813">
        <f>IF(Hist_odds_1[[#This Row],[Away ML]]&lt;Hist_odds_1[[#This Row],[Home ML]],-Hist_odds_1[[#This Row],[Total_Close]],Hist_odds_1[[#This Row],[Spread_Close]])</f>
        <v>18</v>
      </c>
    </row>
    <row r="814" spans="1:17">
      <c r="A814">
        <v>813</v>
      </c>
      <c r="B814">
        <v>1130</v>
      </c>
      <c r="C814">
        <v>651</v>
      </c>
      <c r="D814" t="s">
        <v>5552</v>
      </c>
      <c r="E814" t="s">
        <v>276</v>
      </c>
      <c r="F814">
        <v>57</v>
      </c>
      <c r="G814">
        <v>141.5</v>
      </c>
      <c r="H814">
        <v>144.5</v>
      </c>
      <c r="I814">
        <v>165</v>
      </c>
      <c r="J814">
        <v>652</v>
      </c>
      <c r="K814" t="s">
        <v>24</v>
      </c>
      <c r="L814">
        <v>68</v>
      </c>
      <c r="M814">
        <v>4</v>
      </c>
      <c r="N814">
        <v>4</v>
      </c>
      <c r="O814">
        <v>-185</v>
      </c>
      <c r="P814" s="17">
        <f>DATE(IF(Hist_odds_1[[#This Row],[Index]]&lt;=1908,"2022","2023"),LEFT(Hist_odds_1[[#This Row],[Date]],2),RIGHT(Hist_odds_1[[#This Row],[Date]],2))</f>
        <v>44895</v>
      </c>
      <c r="Q814">
        <f>IF(Hist_odds_1[[#This Row],[Away ML]]&lt;Hist_odds_1[[#This Row],[Home ML]],-Hist_odds_1[[#This Row],[Total_Close]],Hist_odds_1[[#This Row],[Spread_Close]])</f>
        <v>4</v>
      </c>
    </row>
    <row r="815" spans="1:17">
      <c r="A815">
        <v>814</v>
      </c>
      <c r="B815">
        <v>1130</v>
      </c>
      <c r="C815">
        <v>653</v>
      </c>
      <c r="D815" t="s">
        <v>5552</v>
      </c>
      <c r="E815" t="s">
        <v>629</v>
      </c>
      <c r="F815">
        <v>80</v>
      </c>
      <c r="G815">
        <v>157.5</v>
      </c>
      <c r="H815">
        <v>162.5</v>
      </c>
      <c r="I815">
        <v>270</v>
      </c>
      <c r="J815">
        <v>654</v>
      </c>
      <c r="K815" t="s">
        <v>500</v>
      </c>
      <c r="L815">
        <v>68</v>
      </c>
      <c r="M815">
        <v>10</v>
      </c>
      <c r="N815">
        <v>7.5</v>
      </c>
      <c r="O815">
        <v>-330</v>
      </c>
      <c r="P815" s="17">
        <f>DATE(IF(Hist_odds_1[[#This Row],[Index]]&lt;=1908,"2022","2023"),LEFT(Hist_odds_1[[#This Row],[Date]],2),RIGHT(Hist_odds_1[[#This Row],[Date]],2))</f>
        <v>44895</v>
      </c>
      <c r="Q815">
        <f>IF(Hist_odds_1[[#This Row],[Away ML]]&lt;Hist_odds_1[[#This Row],[Home ML]],-Hist_odds_1[[#This Row],[Total_Close]],Hist_odds_1[[#This Row],[Spread_Close]])</f>
        <v>7.5</v>
      </c>
    </row>
    <row r="816" spans="1:17">
      <c r="A816">
        <v>815</v>
      </c>
      <c r="B816">
        <v>1130</v>
      </c>
      <c r="C816">
        <v>655</v>
      </c>
      <c r="D816" t="s">
        <v>5552</v>
      </c>
      <c r="E816" t="s">
        <v>354</v>
      </c>
      <c r="F816">
        <v>54</v>
      </c>
      <c r="G816">
        <v>141.5</v>
      </c>
      <c r="H816">
        <v>144</v>
      </c>
      <c r="I816">
        <v>1200</v>
      </c>
      <c r="J816">
        <v>656</v>
      </c>
      <c r="K816" t="s">
        <v>301</v>
      </c>
      <c r="L816">
        <v>73</v>
      </c>
      <c r="M816">
        <v>18</v>
      </c>
      <c r="N816">
        <v>17.5</v>
      </c>
      <c r="O816">
        <v>-3000</v>
      </c>
      <c r="P816" s="17">
        <f>DATE(IF(Hist_odds_1[[#This Row],[Index]]&lt;=1908,"2022","2023"),LEFT(Hist_odds_1[[#This Row],[Date]],2),RIGHT(Hist_odds_1[[#This Row],[Date]],2))</f>
        <v>44895</v>
      </c>
      <c r="Q816">
        <f>IF(Hist_odds_1[[#This Row],[Away ML]]&lt;Hist_odds_1[[#This Row],[Home ML]],-Hist_odds_1[[#This Row],[Total_Close]],Hist_odds_1[[#This Row],[Spread_Close]])</f>
        <v>17.5</v>
      </c>
    </row>
    <row r="817" spans="1:17">
      <c r="A817">
        <v>816</v>
      </c>
      <c r="B817">
        <v>1130</v>
      </c>
      <c r="C817">
        <v>657</v>
      </c>
      <c r="D817" t="s">
        <v>5552</v>
      </c>
      <c r="E817" t="s">
        <v>292</v>
      </c>
      <c r="F817">
        <v>65</v>
      </c>
      <c r="G817">
        <v>130.5</v>
      </c>
      <c r="H817">
        <v>129</v>
      </c>
      <c r="I817">
        <v>120</v>
      </c>
      <c r="J817">
        <v>658</v>
      </c>
      <c r="K817" t="s">
        <v>455</v>
      </c>
      <c r="L817">
        <v>70</v>
      </c>
      <c r="M817">
        <v>1</v>
      </c>
      <c r="N817">
        <v>2.5</v>
      </c>
      <c r="O817">
        <v>-140</v>
      </c>
      <c r="P817" s="17">
        <f>DATE(IF(Hist_odds_1[[#This Row],[Index]]&lt;=1908,"2022","2023"),LEFT(Hist_odds_1[[#This Row],[Date]],2),RIGHT(Hist_odds_1[[#This Row],[Date]],2))</f>
        <v>44895</v>
      </c>
      <c r="Q817">
        <f>IF(Hist_odds_1[[#This Row],[Away ML]]&lt;Hist_odds_1[[#This Row],[Home ML]],-Hist_odds_1[[#This Row],[Total_Close]],Hist_odds_1[[#This Row],[Spread_Close]])</f>
        <v>2.5</v>
      </c>
    </row>
    <row r="818" spans="1:17">
      <c r="A818">
        <v>817</v>
      </c>
      <c r="B818">
        <v>1130</v>
      </c>
      <c r="C818">
        <v>659</v>
      </c>
      <c r="D818" t="s">
        <v>5552</v>
      </c>
      <c r="E818" t="s">
        <v>573</v>
      </c>
      <c r="F818">
        <v>59</v>
      </c>
      <c r="G818">
        <v>139.5</v>
      </c>
      <c r="H818">
        <v>140.5</v>
      </c>
      <c r="I818">
        <v>210</v>
      </c>
      <c r="J818">
        <v>660</v>
      </c>
      <c r="K818" t="s">
        <v>585</v>
      </c>
      <c r="L818">
        <v>84</v>
      </c>
      <c r="M818">
        <v>10</v>
      </c>
      <c r="N818">
        <v>6</v>
      </c>
      <c r="O818">
        <v>-250</v>
      </c>
      <c r="P818" s="17">
        <f>DATE(IF(Hist_odds_1[[#This Row],[Index]]&lt;=1908,"2022","2023"),LEFT(Hist_odds_1[[#This Row],[Date]],2),RIGHT(Hist_odds_1[[#This Row],[Date]],2))</f>
        <v>44895</v>
      </c>
      <c r="Q818">
        <f>IF(Hist_odds_1[[#This Row],[Away ML]]&lt;Hist_odds_1[[#This Row],[Home ML]],-Hist_odds_1[[#This Row],[Total_Close]],Hist_odds_1[[#This Row],[Spread_Close]])</f>
        <v>6</v>
      </c>
    </row>
    <row r="819" spans="1:17">
      <c r="A819">
        <v>818</v>
      </c>
      <c r="B819">
        <v>1130</v>
      </c>
      <c r="C819">
        <v>661</v>
      </c>
      <c r="D819" t="s">
        <v>5552</v>
      </c>
      <c r="E819" t="s">
        <v>359</v>
      </c>
      <c r="F819">
        <v>77</v>
      </c>
      <c r="G819">
        <v>138.5</v>
      </c>
      <c r="H819">
        <v>140.5</v>
      </c>
      <c r="I819">
        <v>145</v>
      </c>
      <c r="J819">
        <v>662</v>
      </c>
      <c r="K819" t="s">
        <v>541</v>
      </c>
      <c r="L819">
        <v>81</v>
      </c>
      <c r="M819">
        <v>3</v>
      </c>
      <c r="N819">
        <v>3</v>
      </c>
      <c r="O819">
        <v>-165</v>
      </c>
      <c r="P819" s="17">
        <f>DATE(IF(Hist_odds_1[[#This Row],[Index]]&lt;=1908,"2022","2023"),LEFT(Hist_odds_1[[#This Row],[Date]],2),RIGHT(Hist_odds_1[[#This Row],[Date]],2))</f>
        <v>44895</v>
      </c>
      <c r="Q819">
        <f>IF(Hist_odds_1[[#This Row],[Away ML]]&lt;Hist_odds_1[[#This Row],[Home ML]],-Hist_odds_1[[#This Row],[Total_Close]],Hist_odds_1[[#This Row],[Spread_Close]])</f>
        <v>3</v>
      </c>
    </row>
    <row r="820" spans="1:17">
      <c r="A820">
        <v>819</v>
      </c>
      <c r="B820">
        <v>1130</v>
      </c>
      <c r="C820">
        <v>663</v>
      </c>
      <c r="D820" t="s">
        <v>5552</v>
      </c>
      <c r="E820" t="s">
        <v>58</v>
      </c>
      <c r="F820">
        <v>73</v>
      </c>
      <c r="G820">
        <v>2</v>
      </c>
      <c r="H820">
        <v>2.5</v>
      </c>
      <c r="I820">
        <v>-145</v>
      </c>
      <c r="J820">
        <v>664</v>
      </c>
      <c r="K820" t="s">
        <v>461</v>
      </c>
      <c r="L820">
        <v>75</v>
      </c>
      <c r="M820">
        <v>145</v>
      </c>
      <c r="N820">
        <v>150</v>
      </c>
      <c r="O820">
        <v>125</v>
      </c>
      <c r="P820" s="17">
        <f>DATE(IF(Hist_odds_1[[#This Row],[Index]]&lt;=1908,"2022","2023"),LEFT(Hist_odds_1[[#This Row],[Date]],2),RIGHT(Hist_odds_1[[#This Row],[Date]],2))</f>
        <v>44895</v>
      </c>
      <c r="Q820">
        <f>IF(Hist_odds_1[[#This Row],[Away ML]]&lt;Hist_odds_1[[#This Row],[Home ML]],-Hist_odds_1[[#This Row],[Total_Close]],Hist_odds_1[[#This Row],[Spread_Close]])</f>
        <v>-2.5</v>
      </c>
    </row>
    <row r="821" spans="1:17">
      <c r="A821">
        <v>820</v>
      </c>
      <c r="B821">
        <v>1130</v>
      </c>
      <c r="C821">
        <v>665</v>
      </c>
      <c r="D821" t="s">
        <v>5552</v>
      </c>
      <c r="E821" t="s">
        <v>320</v>
      </c>
      <c r="F821">
        <v>67</v>
      </c>
      <c r="G821">
        <v>146.5</v>
      </c>
      <c r="H821">
        <v>145.5</v>
      </c>
      <c r="I821">
        <v>175</v>
      </c>
      <c r="J821">
        <v>666</v>
      </c>
      <c r="K821" t="s">
        <v>274</v>
      </c>
      <c r="L821">
        <v>90</v>
      </c>
      <c r="M821">
        <v>1</v>
      </c>
      <c r="N821">
        <v>5</v>
      </c>
      <c r="O821">
        <v>-200</v>
      </c>
      <c r="P821" s="17">
        <f>DATE(IF(Hist_odds_1[[#This Row],[Index]]&lt;=1908,"2022","2023"),LEFT(Hist_odds_1[[#This Row],[Date]],2),RIGHT(Hist_odds_1[[#This Row],[Date]],2))</f>
        <v>44895</v>
      </c>
      <c r="Q821">
        <f>IF(Hist_odds_1[[#This Row],[Away ML]]&lt;Hist_odds_1[[#This Row],[Home ML]],-Hist_odds_1[[#This Row],[Total_Close]],Hist_odds_1[[#This Row],[Spread_Close]])</f>
        <v>5</v>
      </c>
    </row>
    <row r="822" spans="1:17">
      <c r="A822">
        <v>821</v>
      </c>
      <c r="B822">
        <v>1130</v>
      </c>
      <c r="C822">
        <v>667</v>
      </c>
      <c r="D822" t="s">
        <v>5552</v>
      </c>
      <c r="E822" t="s">
        <v>571</v>
      </c>
      <c r="F822">
        <v>64</v>
      </c>
      <c r="G822">
        <v>132.5</v>
      </c>
      <c r="H822">
        <v>130</v>
      </c>
      <c r="I822">
        <v>150</v>
      </c>
      <c r="J822">
        <v>668</v>
      </c>
      <c r="K822" t="s">
        <v>492</v>
      </c>
      <c r="L822">
        <v>71</v>
      </c>
      <c r="M822">
        <v>4</v>
      </c>
      <c r="N822">
        <v>3.5</v>
      </c>
      <c r="O822">
        <v>-170</v>
      </c>
      <c r="P822" s="17">
        <f>DATE(IF(Hist_odds_1[[#This Row],[Index]]&lt;=1908,"2022","2023"),LEFT(Hist_odds_1[[#This Row],[Date]],2),RIGHT(Hist_odds_1[[#This Row],[Date]],2))</f>
        <v>44895</v>
      </c>
      <c r="Q822">
        <f>IF(Hist_odds_1[[#This Row],[Away ML]]&lt;Hist_odds_1[[#This Row],[Home ML]],-Hist_odds_1[[#This Row],[Total_Close]],Hist_odds_1[[#This Row],[Spread_Close]])</f>
        <v>3.5</v>
      </c>
    </row>
    <row r="823" spans="1:17">
      <c r="A823">
        <v>822</v>
      </c>
      <c r="B823">
        <v>1130</v>
      </c>
      <c r="C823">
        <v>669</v>
      </c>
      <c r="D823" t="s">
        <v>5552</v>
      </c>
      <c r="E823" t="s">
        <v>581</v>
      </c>
      <c r="F823">
        <v>56</v>
      </c>
      <c r="G823">
        <v>4</v>
      </c>
      <c r="H823">
        <v>5.5</v>
      </c>
      <c r="I823">
        <v>-220</v>
      </c>
      <c r="J823">
        <v>670</v>
      </c>
      <c r="K823" t="s">
        <v>634</v>
      </c>
      <c r="L823">
        <v>73</v>
      </c>
      <c r="M823">
        <v>134.5</v>
      </c>
      <c r="N823">
        <v>129.5</v>
      </c>
      <c r="O823">
        <v>190</v>
      </c>
      <c r="P823" s="17">
        <f>DATE(IF(Hist_odds_1[[#This Row],[Index]]&lt;=1908,"2022","2023"),LEFT(Hist_odds_1[[#This Row],[Date]],2),RIGHT(Hist_odds_1[[#This Row],[Date]],2))</f>
        <v>44895</v>
      </c>
      <c r="Q823">
        <f>IF(Hist_odds_1[[#This Row],[Away ML]]&lt;Hist_odds_1[[#This Row],[Home ML]],-Hist_odds_1[[#This Row],[Total_Close]],Hist_odds_1[[#This Row],[Spread_Close]])</f>
        <v>-5.5</v>
      </c>
    </row>
    <row r="824" spans="1:17">
      <c r="A824">
        <v>823</v>
      </c>
      <c r="B824">
        <v>1130</v>
      </c>
      <c r="C824">
        <v>671</v>
      </c>
      <c r="D824" t="s">
        <v>5552</v>
      </c>
      <c r="E824" t="s">
        <v>23</v>
      </c>
      <c r="F824">
        <v>81</v>
      </c>
      <c r="G824">
        <v>6</v>
      </c>
      <c r="H824">
        <v>7</v>
      </c>
      <c r="I824">
        <v>-300</v>
      </c>
      <c r="J824">
        <v>672</v>
      </c>
      <c r="K824" t="s">
        <v>586</v>
      </c>
      <c r="L824">
        <v>74</v>
      </c>
      <c r="M824">
        <v>140.5</v>
      </c>
      <c r="N824">
        <v>139.5</v>
      </c>
      <c r="O824">
        <v>250</v>
      </c>
      <c r="P824" s="17">
        <f>DATE(IF(Hist_odds_1[[#This Row],[Index]]&lt;=1908,"2022","2023"),LEFT(Hist_odds_1[[#This Row],[Date]],2),RIGHT(Hist_odds_1[[#This Row],[Date]],2))</f>
        <v>44895</v>
      </c>
      <c r="Q824">
        <f>IF(Hist_odds_1[[#This Row],[Away ML]]&lt;Hist_odds_1[[#This Row],[Home ML]],-Hist_odds_1[[#This Row],[Total_Close]],Hist_odds_1[[#This Row],[Spread_Close]])</f>
        <v>-7</v>
      </c>
    </row>
    <row r="825" spans="1:17">
      <c r="A825">
        <v>824</v>
      </c>
      <c r="B825">
        <v>1130</v>
      </c>
      <c r="C825">
        <v>673</v>
      </c>
      <c r="D825" t="s">
        <v>5552</v>
      </c>
      <c r="E825" t="s">
        <v>391</v>
      </c>
      <c r="F825">
        <v>61</v>
      </c>
      <c r="G825">
        <v>135</v>
      </c>
      <c r="H825">
        <v>136</v>
      </c>
      <c r="I825">
        <v>135</v>
      </c>
      <c r="J825">
        <v>674</v>
      </c>
      <c r="K825" t="s">
        <v>503</v>
      </c>
      <c r="L825">
        <v>68</v>
      </c>
      <c r="M825">
        <v>1.5</v>
      </c>
      <c r="N825">
        <v>3</v>
      </c>
      <c r="O825">
        <v>-155</v>
      </c>
      <c r="P825" s="17">
        <f>DATE(IF(Hist_odds_1[[#This Row],[Index]]&lt;=1908,"2022","2023"),LEFT(Hist_odds_1[[#This Row],[Date]],2),RIGHT(Hist_odds_1[[#This Row],[Date]],2))</f>
        <v>44895</v>
      </c>
      <c r="Q825">
        <f>IF(Hist_odds_1[[#This Row],[Away ML]]&lt;Hist_odds_1[[#This Row],[Home ML]],-Hist_odds_1[[#This Row],[Total_Close]],Hist_odds_1[[#This Row],[Spread_Close]])</f>
        <v>3</v>
      </c>
    </row>
    <row r="826" spans="1:17">
      <c r="A826">
        <v>825</v>
      </c>
      <c r="B826">
        <v>1130</v>
      </c>
      <c r="C826">
        <v>675</v>
      </c>
      <c r="D826" t="s">
        <v>5552</v>
      </c>
      <c r="E826" t="s">
        <v>453</v>
      </c>
      <c r="F826">
        <v>72</v>
      </c>
      <c r="G826">
        <v>138.5</v>
      </c>
      <c r="H826">
        <v>135.5</v>
      </c>
      <c r="I826">
        <v>170</v>
      </c>
      <c r="J826">
        <v>676</v>
      </c>
      <c r="K826" t="s">
        <v>21</v>
      </c>
      <c r="L826">
        <v>81</v>
      </c>
      <c r="M826">
        <v>3</v>
      </c>
      <c r="N826">
        <v>5</v>
      </c>
      <c r="O826">
        <v>-190</v>
      </c>
      <c r="P826" s="17">
        <f>DATE(IF(Hist_odds_1[[#This Row],[Index]]&lt;=1908,"2022","2023"),LEFT(Hist_odds_1[[#This Row],[Date]],2),RIGHT(Hist_odds_1[[#This Row],[Date]],2))</f>
        <v>44895</v>
      </c>
      <c r="Q826">
        <f>IF(Hist_odds_1[[#This Row],[Away ML]]&lt;Hist_odds_1[[#This Row],[Home ML]],-Hist_odds_1[[#This Row],[Total_Close]],Hist_odds_1[[#This Row],[Spread_Close]])</f>
        <v>5</v>
      </c>
    </row>
    <row r="827" spans="1:17">
      <c r="A827">
        <v>826</v>
      </c>
      <c r="B827">
        <v>1130</v>
      </c>
      <c r="C827">
        <v>677</v>
      </c>
      <c r="D827" t="s">
        <v>5552</v>
      </c>
      <c r="E827" t="s">
        <v>226</v>
      </c>
      <c r="F827">
        <v>79</v>
      </c>
      <c r="G827">
        <v>12.5</v>
      </c>
      <c r="H827">
        <v>16</v>
      </c>
      <c r="I827">
        <v>-1800</v>
      </c>
      <c r="J827">
        <v>678</v>
      </c>
      <c r="K827" t="s">
        <v>495</v>
      </c>
      <c r="L827">
        <v>69</v>
      </c>
      <c r="M827">
        <v>142</v>
      </c>
      <c r="N827">
        <v>136.5</v>
      </c>
      <c r="O827">
        <v>950</v>
      </c>
      <c r="P827" s="17">
        <f>DATE(IF(Hist_odds_1[[#This Row],[Index]]&lt;=1908,"2022","2023"),LEFT(Hist_odds_1[[#This Row],[Date]],2),RIGHT(Hist_odds_1[[#This Row],[Date]],2))</f>
        <v>44895</v>
      </c>
      <c r="Q827">
        <f>IF(Hist_odds_1[[#This Row],[Away ML]]&lt;Hist_odds_1[[#This Row],[Home ML]],-Hist_odds_1[[#This Row],[Total_Close]],Hist_odds_1[[#This Row],[Spread_Close]])</f>
        <v>-16</v>
      </c>
    </row>
    <row r="828" spans="1:17">
      <c r="A828">
        <v>827</v>
      </c>
      <c r="B828">
        <v>1130</v>
      </c>
      <c r="C828">
        <v>679</v>
      </c>
      <c r="D828" t="s">
        <v>5552</v>
      </c>
      <c r="E828" t="s">
        <v>648</v>
      </c>
      <c r="F828">
        <v>60</v>
      </c>
      <c r="G828">
        <v>133.5</v>
      </c>
      <c r="H828">
        <v>131</v>
      </c>
      <c r="I828">
        <v>100</v>
      </c>
      <c r="J828">
        <v>680</v>
      </c>
      <c r="K828" t="s">
        <v>622</v>
      </c>
      <c r="L828">
        <v>58</v>
      </c>
      <c r="M828">
        <v>2</v>
      </c>
      <c r="N828">
        <v>1</v>
      </c>
      <c r="O828">
        <v>-120</v>
      </c>
      <c r="P828" s="17">
        <f>DATE(IF(Hist_odds_1[[#This Row],[Index]]&lt;=1908,"2022","2023"),LEFT(Hist_odds_1[[#This Row],[Date]],2),RIGHT(Hist_odds_1[[#This Row],[Date]],2))</f>
        <v>44895</v>
      </c>
      <c r="Q828">
        <f>IF(Hist_odds_1[[#This Row],[Away ML]]&lt;Hist_odds_1[[#This Row],[Home ML]],-Hist_odds_1[[#This Row],[Total_Close]],Hist_odds_1[[#This Row],[Spread_Close]])</f>
        <v>1</v>
      </c>
    </row>
    <row r="829" spans="1:17">
      <c r="A829">
        <v>828</v>
      </c>
      <c r="B829">
        <v>1130</v>
      </c>
      <c r="C829">
        <v>681</v>
      </c>
      <c r="D829" t="s">
        <v>5552</v>
      </c>
      <c r="E829" t="s">
        <v>595</v>
      </c>
      <c r="F829">
        <v>66</v>
      </c>
      <c r="G829">
        <v>3.5</v>
      </c>
      <c r="H829">
        <v>4.5</v>
      </c>
      <c r="I829">
        <v>-190</v>
      </c>
      <c r="J829">
        <v>682</v>
      </c>
      <c r="K829" t="s">
        <v>536</v>
      </c>
      <c r="L829">
        <v>51</v>
      </c>
      <c r="M829">
        <v>137.5</v>
      </c>
      <c r="N829">
        <v>134.5</v>
      </c>
      <c r="O829">
        <v>170</v>
      </c>
      <c r="P829" s="17">
        <f>DATE(IF(Hist_odds_1[[#This Row],[Index]]&lt;=1908,"2022","2023"),LEFT(Hist_odds_1[[#This Row],[Date]],2),RIGHT(Hist_odds_1[[#This Row],[Date]],2))</f>
        <v>44895</v>
      </c>
      <c r="Q829">
        <f>IF(Hist_odds_1[[#This Row],[Away ML]]&lt;Hist_odds_1[[#This Row],[Home ML]],-Hist_odds_1[[#This Row],[Total_Close]],Hist_odds_1[[#This Row],[Spread_Close]])</f>
        <v>-4.5</v>
      </c>
    </row>
    <row r="830" spans="1:17">
      <c r="A830">
        <v>829</v>
      </c>
      <c r="B830">
        <v>1130</v>
      </c>
      <c r="C830">
        <v>683</v>
      </c>
      <c r="D830" t="s">
        <v>5552</v>
      </c>
      <c r="E830" t="s">
        <v>621</v>
      </c>
      <c r="F830">
        <v>53</v>
      </c>
      <c r="G830">
        <v>136.5</v>
      </c>
      <c r="H830">
        <v>137</v>
      </c>
      <c r="I830">
        <v>230</v>
      </c>
      <c r="J830">
        <v>684</v>
      </c>
      <c r="K830" t="s">
        <v>62</v>
      </c>
      <c r="L830">
        <v>68</v>
      </c>
      <c r="M830">
        <v>3.5</v>
      </c>
      <c r="N830">
        <v>6.5</v>
      </c>
      <c r="O830">
        <v>-270</v>
      </c>
      <c r="P830" s="17">
        <f>DATE(IF(Hist_odds_1[[#This Row],[Index]]&lt;=1908,"2022","2023"),LEFT(Hist_odds_1[[#This Row],[Date]],2),RIGHT(Hist_odds_1[[#This Row],[Date]],2))</f>
        <v>44895</v>
      </c>
      <c r="Q830">
        <f>IF(Hist_odds_1[[#This Row],[Away ML]]&lt;Hist_odds_1[[#This Row],[Home ML]],-Hist_odds_1[[#This Row],[Total_Close]],Hist_odds_1[[#This Row],[Spread_Close]])</f>
        <v>6.5</v>
      </c>
    </row>
    <row r="831" spans="1:17">
      <c r="A831">
        <v>830</v>
      </c>
      <c r="B831">
        <v>1130</v>
      </c>
      <c r="C831">
        <v>685</v>
      </c>
      <c r="D831" t="s">
        <v>5552</v>
      </c>
      <c r="E831" t="s">
        <v>254</v>
      </c>
      <c r="F831">
        <v>64</v>
      </c>
      <c r="G831">
        <v>137.5</v>
      </c>
      <c r="H831">
        <v>138.5</v>
      </c>
      <c r="I831">
        <v>500</v>
      </c>
      <c r="J831">
        <v>686</v>
      </c>
      <c r="K831" t="s">
        <v>470</v>
      </c>
      <c r="L831">
        <v>83</v>
      </c>
      <c r="M831">
        <v>10.5</v>
      </c>
      <c r="N831">
        <v>11</v>
      </c>
      <c r="O831">
        <v>-700</v>
      </c>
      <c r="P831" s="17">
        <f>DATE(IF(Hist_odds_1[[#This Row],[Index]]&lt;=1908,"2022","2023"),LEFT(Hist_odds_1[[#This Row],[Date]],2),RIGHT(Hist_odds_1[[#This Row],[Date]],2))</f>
        <v>44895</v>
      </c>
      <c r="Q831">
        <f>IF(Hist_odds_1[[#This Row],[Away ML]]&lt;Hist_odds_1[[#This Row],[Home ML]],-Hist_odds_1[[#This Row],[Total_Close]],Hist_odds_1[[#This Row],[Spread_Close]])</f>
        <v>11</v>
      </c>
    </row>
    <row r="832" spans="1:17">
      <c r="A832">
        <v>831</v>
      </c>
      <c r="B832">
        <v>1130</v>
      </c>
      <c r="C832">
        <v>687</v>
      </c>
      <c r="D832" t="s">
        <v>5552</v>
      </c>
      <c r="E832" t="s">
        <v>572</v>
      </c>
      <c r="F832">
        <v>44</v>
      </c>
      <c r="G832">
        <v>134.5</v>
      </c>
      <c r="H832">
        <v>133.5</v>
      </c>
      <c r="I832">
        <v>1800</v>
      </c>
      <c r="J832">
        <v>688</v>
      </c>
      <c r="K832" t="s">
        <v>469</v>
      </c>
      <c r="L832">
        <v>63</v>
      </c>
      <c r="M832">
        <v>18.5</v>
      </c>
      <c r="N832">
        <v>24.5</v>
      </c>
      <c r="O832">
        <v>-8000</v>
      </c>
      <c r="P832" s="17">
        <f>DATE(IF(Hist_odds_1[[#This Row],[Index]]&lt;=1908,"2022","2023"),LEFT(Hist_odds_1[[#This Row],[Date]],2),RIGHT(Hist_odds_1[[#This Row],[Date]],2))</f>
        <v>44895</v>
      </c>
      <c r="Q832">
        <f>IF(Hist_odds_1[[#This Row],[Away ML]]&lt;Hist_odds_1[[#This Row],[Home ML]],-Hist_odds_1[[#This Row],[Total_Close]],Hist_odds_1[[#This Row],[Spread_Close]])</f>
        <v>24.5</v>
      </c>
    </row>
    <row r="833" spans="1:17">
      <c r="A833">
        <v>832</v>
      </c>
      <c r="B833">
        <v>1130</v>
      </c>
      <c r="C833">
        <v>689</v>
      </c>
      <c r="D833" t="s">
        <v>5552</v>
      </c>
      <c r="E833" t="s">
        <v>337</v>
      </c>
      <c r="F833">
        <v>62</v>
      </c>
      <c r="G833">
        <v>136.5</v>
      </c>
      <c r="H833">
        <v>134</v>
      </c>
      <c r="I833">
        <v>235</v>
      </c>
      <c r="J833">
        <v>690</v>
      </c>
      <c r="K833" t="s">
        <v>281</v>
      </c>
      <c r="L833">
        <v>75</v>
      </c>
      <c r="M833">
        <v>6.5</v>
      </c>
      <c r="N833">
        <v>6</v>
      </c>
      <c r="O833">
        <v>-275</v>
      </c>
      <c r="P833" s="17">
        <f>DATE(IF(Hist_odds_1[[#This Row],[Index]]&lt;=1908,"2022","2023"),LEFT(Hist_odds_1[[#This Row],[Date]],2),RIGHT(Hist_odds_1[[#This Row],[Date]],2))</f>
        <v>44895</v>
      </c>
      <c r="Q833">
        <f>IF(Hist_odds_1[[#This Row],[Away ML]]&lt;Hist_odds_1[[#This Row],[Home ML]],-Hist_odds_1[[#This Row],[Total_Close]],Hist_odds_1[[#This Row],[Spread_Close]])</f>
        <v>6</v>
      </c>
    </row>
    <row r="834" spans="1:17">
      <c r="A834">
        <v>833</v>
      </c>
      <c r="B834">
        <v>1130</v>
      </c>
      <c r="C834">
        <v>691</v>
      </c>
      <c r="D834" t="s">
        <v>5552</v>
      </c>
      <c r="E834" t="s">
        <v>267</v>
      </c>
      <c r="F834">
        <v>65</v>
      </c>
      <c r="G834">
        <v>14</v>
      </c>
      <c r="H834">
        <v>137.5</v>
      </c>
      <c r="I834">
        <v>1000</v>
      </c>
      <c r="J834">
        <v>692</v>
      </c>
      <c r="K834" t="s">
        <v>513</v>
      </c>
      <c r="L834">
        <v>79</v>
      </c>
      <c r="M834">
        <v>138</v>
      </c>
      <c r="N834">
        <v>16.5</v>
      </c>
      <c r="O834">
        <v>-2000</v>
      </c>
      <c r="P834" s="17">
        <f>DATE(IF(Hist_odds_1[[#This Row],[Index]]&lt;=1908,"2022","2023"),LEFT(Hist_odds_1[[#This Row],[Date]],2),RIGHT(Hist_odds_1[[#This Row],[Date]],2))</f>
        <v>44895</v>
      </c>
      <c r="Q834">
        <f>IF(Hist_odds_1[[#This Row],[Away ML]]&lt;Hist_odds_1[[#This Row],[Home ML]],-Hist_odds_1[[#This Row],[Total_Close]],Hist_odds_1[[#This Row],[Spread_Close]])</f>
        <v>16.5</v>
      </c>
    </row>
    <row r="835" spans="1:17">
      <c r="A835">
        <v>834</v>
      </c>
      <c r="B835">
        <v>1130</v>
      </c>
      <c r="C835">
        <v>693</v>
      </c>
      <c r="D835" t="s">
        <v>5552</v>
      </c>
      <c r="E835" t="s">
        <v>357</v>
      </c>
      <c r="F835">
        <v>62</v>
      </c>
      <c r="G835">
        <v>141</v>
      </c>
      <c r="H835">
        <v>139</v>
      </c>
      <c r="I835">
        <v>330</v>
      </c>
      <c r="J835">
        <v>694</v>
      </c>
      <c r="K835" t="s">
        <v>246</v>
      </c>
      <c r="L835">
        <v>88</v>
      </c>
      <c r="M835">
        <v>7.5</v>
      </c>
      <c r="N835">
        <v>8.5</v>
      </c>
      <c r="O835">
        <v>-400</v>
      </c>
      <c r="P835" s="17">
        <f>DATE(IF(Hist_odds_1[[#This Row],[Index]]&lt;=1908,"2022","2023"),LEFT(Hist_odds_1[[#This Row],[Date]],2),RIGHT(Hist_odds_1[[#This Row],[Date]],2))</f>
        <v>44895</v>
      </c>
      <c r="Q835">
        <f>IF(Hist_odds_1[[#This Row],[Away ML]]&lt;Hist_odds_1[[#This Row],[Home ML]],-Hist_odds_1[[#This Row],[Total_Close]],Hist_odds_1[[#This Row],[Spread_Close]])</f>
        <v>8.5</v>
      </c>
    </row>
    <row r="836" spans="1:17">
      <c r="A836">
        <v>835</v>
      </c>
      <c r="B836">
        <v>1130</v>
      </c>
      <c r="C836">
        <v>695</v>
      </c>
      <c r="D836" t="s">
        <v>5552</v>
      </c>
      <c r="E836" t="s">
        <v>472</v>
      </c>
      <c r="F836">
        <v>80</v>
      </c>
      <c r="G836">
        <v>8.5</v>
      </c>
      <c r="H836">
        <v>8.5</v>
      </c>
      <c r="I836">
        <v>-400</v>
      </c>
      <c r="J836">
        <v>696</v>
      </c>
      <c r="K836" t="s">
        <v>59</v>
      </c>
      <c r="L836">
        <v>53</v>
      </c>
      <c r="M836">
        <v>121.5</v>
      </c>
      <c r="N836">
        <v>122</v>
      </c>
      <c r="O836">
        <v>330</v>
      </c>
      <c r="P836" s="17">
        <f>DATE(IF(Hist_odds_1[[#This Row],[Index]]&lt;=1908,"2022","2023"),LEFT(Hist_odds_1[[#This Row],[Date]],2),RIGHT(Hist_odds_1[[#This Row],[Date]],2))</f>
        <v>44895</v>
      </c>
      <c r="Q836">
        <f>IF(Hist_odds_1[[#This Row],[Away ML]]&lt;Hist_odds_1[[#This Row],[Home ML]],-Hist_odds_1[[#This Row],[Total_Close]],Hist_odds_1[[#This Row],[Spread_Close]])</f>
        <v>-8.5</v>
      </c>
    </row>
    <row r="837" spans="1:17">
      <c r="A837">
        <v>836</v>
      </c>
      <c r="B837">
        <v>1130</v>
      </c>
      <c r="C837">
        <v>697</v>
      </c>
      <c r="D837" t="s">
        <v>5552</v>
      </c>
      <c r="E837" t="s">
        <v>663</v>
      </c>
      <c r="F837">
        <v>90</v>
      </c>
      <c r="G837">
        <v>3.5</v>
      </c>
      <c r="H837">
        <v>5</v>
      </c>
      <c r="I837">
        <v>-200</v>
      </c>
      <c r="J837">
        <v>698</v>
      </c>
      <c r="K837" t="s">
        <v>527</v>
      </c>
      <c r="L837">
        <v>70</v>
      </c>
      <c r="M837">
        <v>131.5</v>
      </c>
      <c r="N837">
        <v>129.5</v>
      </c>
      <c r="O837">
        <v>175</v>
      </c>
      <c r="P837" s="17">
        <f>DATE(IF(Hist_odds_1[[#This Row],[Index]]&lt;=1908,"2022","2023"),LEFT(Hist_odds_1[[#This Row],[Date]],2),RIGHT(Hist_odds_1[[#This Row],[Date]],2))</f>
        <v>44895</v>
      </c>
      <c r="Q837">
        <f>IF(Hist_odds_1[[#This Row],[Away ML]]&lt;Hist_odds_1[[#This Row],[Home ML]],-Hist_odds_1[[#This Row],[Total_Close]],Hist_odds_1[[#This Row],[Spread_Close]])</f>
        <v>-5</v>
      </c>
    </row>
    <row r="838" spans="1:17">
      <c r="A838">
        <v>837</v>
      </c>
      <c r="B838">
        <v>1130</v>
      </c>
      <c r="C838">
        <v>699</v>
      </c>
      <c r="D838" t="s">
        <v>5552</v>
      </c>
      <c r="E838" t="s">
        <v>569</v>
      </c>
      <c r="F838">
        <v>85</v>
      </c>
      <c r="G838">
        <v>144.5</v>
      </c>
      <c r="H838">
        <v>144.5</v>
      </c>
      <c r="I838">
        <v>195</v>
      </c>
      <c r="J838">
        <v>700</v>
      </c>
      <c r="K838" t="s">
        <v>131</v>
      </c>
      <c r="L838">
        <v>80</v>
      </c>
      <c r="M838">
        <v>3.5</v>
      </c>
      <c r="N838">
        <v>5.5</v>
      </c>
      <c r="O838">
        <v>-230</v>
      </c>
      <c r="P838" s="17">
        <f>DATE(IF(Hist_odds_1[[#This Row],[Index]]&lt;=1908,"2022","2023"),LEFT(Hist_odds_1[[#This Row],[Date]],2),RIGHT(Hist_odds_1[[#This Row],[Date]],2))</f>
        <v>44895</v>
      </c>
      <c r="Q838">
        <f>IF(Hist_odds_1[[#This Row],[Away ML]]&lt;Hist_odds_1[[#This Row],[Home ML]],-Hist_odds_1[[#This Row],[Total_Close]],Hist_odds_1[[#This Row],[Spread_Close]])</f>
        <v>5.5</v>
      </c>
    </row>
    <row r="839" spans="1:17">
      <c r="A839">
        <v>838</v>
      </c>
      <c r="B839">
        <v>1130</v>
      </c>
      <c r="C839">
        <v>701</v>
      </c>
      <c r="D839" t="s">
        <v>5552</v>
      </c>
      <c r="E839" t="s">
        <v>558</v>
      </c>
      <c r="F839">
        <v>78</v>
      </c>
      <c r="G839">
        <v>3.5</v>
      </c>
      <c r="H839">
        <v>5.5</v>
      </c>
      <c r="I839">
        <v>-210</v>
      </c>
      <c r="J839">
        <v>702</v>
      </c>
      <c r="K839" t="s">
        <v>623</v>
      </c>
      <c r="L839">
        <v>86</v>
      </c>
      <c r="M839">
        <v>147.5</v>
      </c>
      <c r="N839">
        <v>149.5</v>
      </c>
      <c r="O839">
        <v>180</v>
      </c>
      <c r="P839" s="17">
        <f>DATE(IF(Hist_odds_1[[#This Row],[Index]]&lt;=1908,"2022","2023"),LEFT(Hist_odds_1[[#This Row],[Date]],2),RIGHT(Hist_odds_1[[#This Row],[Date]],2))</f>
        <v>44895</v>
      </c>
      <c r="Q839">
        <f>IF(Hist_odds_1[[#This Row],[Away ML]]&lt;Hist_odds_1[[#This Row],[Home ML]],-Hist_odds_1[[#This Row],[Total_Close]],Hist_odds_1[[#This Row],[Spread_Close]])</f>
        <v>-5.5</v>
      </c>
    </row>
    <row r="840" spans="1:17">
      <c r="A840">
        <v>839</v>
      </c>
      <c r="B840">
        <v>1130</v>
      </c>
      <c r="C840">
        <v>703</v>
      </c>
      <c r="D840" t="s">
        <v>5552</v>
      </c>
      <c r="E840" t="s">
        <v>652</v>
      </c>
      <c r="F840">
        <v>86</v>
      </c>
      <c r="G840">
        <v>145.5</v>
      </c>
      <c r="H840">
        <v>144</v>
      </c>
      <c r="I840">
        <v>120</v>
      </c>
      <c r="J840">
        <v>704</v>
      </c>
      <c r="K840" t="s">
        <v>635</v>
      </c>
      <c r="L840">
        <v>83</v>
      </c>
      <c r="M840">
        <v>3.5</v>
      </c>
      <c r="N840">
        <v>2.5</v>
      </c>
      <c r="O840">
        <v>-140</v>
      </c>
      <c r="P840" s="17">
        <f>DATE(IF(Hist_odds_1[[#This Row],[Index]]&lt;=1908,"2022","2023"),LEFT(Hist_odds_1[[#This Row],[Date]],2),RIGHT(Hist_odds_1[[#This Row],[Date]],2))</f>
        <v>44895</v>
      </c>
      <c r="Q840">
        <f>IF(Hist_odds_1[[#This Row],[Away ML]]&lt;Hist_odds_1[[#This Row],[Home ML]],-Hist_odds_1[[#This Row],[Total_Close]],Hist_odds_1[[#This Row],[Spread_Close]])</f>
        <v>2.5</v>
      </c>
    </row>
    <row r="841" spans="1:17">
      <c r="A841">
        <v>840</v>
      </c>
      <c r="B841">
        <v>1130</v>
      </c>
      <c r="C841">
        <v>705</v>
      </c>
      <c r="D841" t="s">
        <v>5552</v>
      </c>
      <c r="E841" t="s">
        <v>549</v>
      </c>
      <c r="F841">
        <v>63</v>
      </c>
      <c r="G841">
        <v>148.5</v>
      </c>
      <c r="H841">
        <v>148</v>
      </c>
      <c r="I841">
        <v>1400</v>
      </c>
      <c r="J841">
        <v>706</v>
      </c>
      <c r="K841" t="s">
        <v>474</v>
      </c>
      <c r="L841">
        <v>80</v>
      </c>
      <c r="M841">
        <v>18.5</v>
      </c>
      <c r="N841">
        <v>19.5</v>
      </c>
      <c r="O841">
        <v>-4000</v>
      </c>
      <c r="P841" s="17">
        <f>DATE(IF(Hist_odds_1[[#This Row],[Index]]&lt;=1908,"2022","2023"),LEFT(Hist_odds_1[[#This Row],[Date]],2),RIGHT(Hist_odds_1[[#This Row],[Date]],2))</f>
        <v>44895</v>
      </c>
      <c r="Q841">
        <f>IF(Hist_odds_1[[#This Row],[Away ML]]&lt;Hist_odds_1[[#This Row],[Home ML]],-Hist_odds_1[[#This Row],[Total_Close]],Hist_odds_1[[#This Row],[Spread_Close]])</f>
        <v>19.5</v>
      </c>
    </row>
    <row r="842" spans="1:17">
      <c r="A842">
        <v>841</v>
      </c>
      <c r="B842">
        <v>1130</v>
      </c>
      <c r="C842">
        <v>707</v>
      </c>
      <c r="D842" t="s">
        <v>5552</v>
      </c>
      <c r="E842" t="s">
        <v>197</v>
      </c>
      <c r="F842">
        <v>70</v>
      </c>
      <c r="G842">
        <v>5</v>
      </c>
      <c r="H842">
        <v>136.5</v>
      </c>
      <c r="I842">
        <v>135</v>
      </c>
      <c r="J842">
        <v>708</v>
      </c>
      <c r="K842" t="s">
        <v>636</v>
      </c>
      <c r="L842">
        <v>95</v>
      </c>
      <c r="M842">
        <v>132.5</v>
      </c>
      <c r="N842">
        <v>3</v>
      </c>
      <c r="O842">
        <v>-155</v>
      </c>
      <c r="P842" s="17">
        <f>DATE(IF(Hist_odds_1[[#This Row],[Index]]&lt;=1908,"2022","2023"),LEFT(Hist_odds_1[[#This Row],[Date]],2),RIGHT(Hist_odds_1[[#This Row],[Date]],2))</f>
        <v>44895</v>
      </c>
      <c r="Q842">
        <f>IF(Hist_odds_1[[#This Row],[Away ML]]&lt;Hist_odds_1[[#This Row],[Home ML]],-Hist_odds_1[[#This Row],[Total_Close]],Hist_odds_1[[#This Row],[Spread_Close]])</f>
        <v>3</v>
      </c>
    </row>
    <row r="843" spans="1:17">
      <c r="A843">
        <v>842</v>
      </c>
      <c r="B843">
        <v>1130</v>
      </c>
      <c r="C843">
        <v>709</v>
      </c>
      <c r="D843" t="s">
        <v>5552</v>
      </c>
      <c r="E843" t="s">
        <v>518</v>
      </c>
      <c r="F843">
        <v>55</v>
      </c>
      <c r="G843">
        <v>1</v>
      </c>
      <c r="H843">
        <v>134.5</v>
      </c>
      <c r="I843">
        <v>135</v>
      </c>
      <c r="J843">
        <v>710</v>
      </c>
      <c r="K843" t="s">
        <v>540</v>
      </c>
      <c r="L843">
        <v>79</v>
      </c>
      <c r="M843">
        <v>135</v>
      </c>
      <c r="N843">
        <v>3</v>
      </c>
      <c r="O843">
        <v>-155</v>
      </c>
      <c r="P843" s="17">
        <f>DATE(IF(Hist_odds_1[[#This Row],[Index]]&lt;=1908,"2022","2023"),LEFT(Hist_odds_1[[#This Row],[Date]],2),RIGHT(Hist_odds_1[[#This Row],[Date]],2))</f>
        <v>44895</v>
      </c>
      <c r="Q843">
        <f>IF(Hist_odds_1[[#This Row],[Away ML]]&lt;Hist_odds_1[[#This Row],[Home ML]],-Hist_odds_1[[#This Row],[Total_Close]],Hist_odds_1[[#This Row],[Spread_Close]])</f>
        <v>3</v>
      </c>
    </row>
    <row r="844" spans="1:17">
      <c r="A844">
        <v>843</v>
      </c>
      <c r="B844">
        <v>1130</v>
      </c>
      <c r="C844">
        <v>711</v>
      </c>
      <c r="D844" t="s">
        <v>5552</v>
      </c>
      <c r="E844" t="s">
        <v>528</v>
      </c>
      <c r="F844">
        <v>71</v>
      </c>
      <c r="G844">
        <v>142</v>
      </c>
      <c r="H844">
        <v>144.5</v>
      </c>
      <c r="I844">
        <v>275</v>
      </c>
      <c r="J844">
        <v>712</v>
      </c>
      <c r="K844" t="s">
        <v>512</v>
      </c>
      <c r="L844">
        <v>87</v>
      </c>
      <c r="M844">
        <v>6.5</v>
      </c>
      <c r="N844">
        <v>7.5</v>
      </c>
      <c r="O844">
        <v>-335</v>
      </c>
      <c r="P844" s="17">
        <f>DATE(IF(Hist_odds_1[[#This Row],[Index]]&lt;=1908,"2022","2023"),LEFT(Hist_odds_1[[#This Row],[Date]],2),RIGHT(Hist_odds_1[[#This Row],[Date]],2))</f>
        <v>44895</v>
      </c>
      <c r="Q844">
        <f>IF(Hist_odds_1[[#This Row],[Away ML]]&lt;Hist_odds_1[[#This Row],[Home ML]],-Hist_odds_1[[#This Row],[Total_Close]],Hist_odds_1[[#This Row],[Spread_Close]])</f>
        <v>7.5</v>
      </c>
    </row>
    <row r="845" spans="1:17">
      <c r="A845">
        <v>844</v>
      </c>
      <c r="B845">
        <v>1130</v>
      </c>
      <c r="C845">
        <v>713</v>
      </c>
      <c r="D845" t="s">
        <v>5552</v>
      </c>
      <c r="E845" t="s">
        <v>140</v>
      </c>
      <c r="F845">
        <v>98</v>
      </c>
      <c r="G845">
        <v>149.5</v>
      </c>
      <c r="H845">
        <v>154</v>
      </c>
      <c r="I845">
        <v>140</v>
      </c>
      <c r="J845">
        <v>714</v>
      </c>
      <c r="K845" t="s">
        <v>504</v>
      </c>
      <c r="L845">
        <v>103</v>
      </c>
      <c r="M845">
        <v>5.5</v>
      </c>
      <c r="N845">
        <v>3.5</v>
      </c>
      <c r="O845">
        <v>-160</v>
      </c>
      <c r="P845" s="17">
        <f>DATE(IF(Hist_odds_1[[#This Row],[Index]]&lt;=1908,"2022","2023"),LEFT(Hist_odds_1[[#This Row],[Date]],2),RIGHT(Hist_odds_1[[#This Row],[Date]],2))</f>
        <v>44895</v>
      </c>
      <c r="Q845">
        <f>IF(Hist_odds_1[[#This Row],[Away ML]]&lt;Hist_odds_1[[#This Row],[Home ML]],-Hist_odds_1[[#This Row],[Total_Close]],Hist_odds_1[[#This Row],[Spread_Close]])</f>
        <v>3.5</v>
      </c>
    </row>
    <row r="846" spans="1:17">
      <c r="A846">
        <v>845</v>
      </c>
      <c r="B846">
        <v>1130</v>
      </c>
      <c r="C846">
        <v>715</v>
      </c>
      <c r="D846" t="s">
        <v>5552</v>
      </c>
      <c r="E846" t="s">
        <v>452</v>
      </c>
      <c r="F846">
        <v>52</v>
      </c>
      <c r="G846">
        <v>2</v>
      </c>
      <c r="H846">
        <v>1.5</v>
      </c>
      <c r="I846">
        <v>-110</v>
      </c>
      <c r="J846">
        <v>716</v>
      </c>
      <c r="K846" t="s">
        <v>531</v>
      </c>
      <c r="L846">
        <v>70</v>
      </c>
      <c r="M846">
        <v>136.5</v>
      </c>
      <c r="N846">
        <v>139</v>
      </c>
      <c r="O846">
        <v>-110</v>
      </c>
      <c r="P846" s="17">
        <f>DATE(IF(Hist_odds_1[[#This Row],[Index]]&lt;=1908,"2022","2023"),LEFT(Hist_odds_1[[#This Row],[Date]],2),RIGHT(Hist_odds_1[[#This Row],[Date]],2))</f>
        <v>44895</v>
      </c>
      <c r="Q846">
        <f>IF(Hist_odds_1[[#This Row],[Away ML]]&lt;Hist_odds_1[[#This Row],[Home ML]],-Hist_odds_1[[#This Row],[Total_Close]],Hist_odds_1[[#This Row],[Spread_Close]])</f>
        <v>139</v>
      </c>
    </row>
    <row r="847" spans="1:17">
      <c r="A847">
        <v>846</v>
      </c>
      <c r="B847">
        <v>1130</v>
      </c>
      <c r="C847">
        <v>717</v>
      </c>
      <c r="D847" t="s">
        <v>5552</v>
      </c>
      <c r="E847" t="s">
        <v>471</v>
      </c>
      <c r="F847">
        <v>67</v>
      </c>
      <c r="G847">
        <v>130.5</v>
      </c>
      <c r="H847">
        <v>131</v>
      </c>
      <c r="I847">
        <v>200</v>
      </c>
      <c r="J847">
        <v>718</v>
      </c>
      <c r="K847" t="s">
        <v>317</v>
      </c>
      <c r="L847">
        <v>88</v>
      </c>
      <c r="M847">
        <v>3</v>
      </c>
      <c r="N847">
        <v>5.5</v>
      </c>
      <c r="O847">
        <v>-240</v>
      </c>
      <c r="P847" s="17">
        <f>DATE(IF(Hist_odds_1[[#This Row],[Index]]&lt;=1908,"2022","2023"),LEFT(Hist_odds_1[[#This Row],[Date]],2),RIGHT(Hist_odds_1[[#This Row],[Date]],2))</f>
        <v>44895</v>
      </c>
      <c r="Q847">
        <f>IF(Hist_odds_1[[#This Row],[Away ML]]&lt;Hist_odds_1[[#This Row],[Home ML]],-Hist_odds_1[[#This Row],[Total_Close]],Hist_odds_1[[#This Row],[Spread_Close]])</f>
        <v>5.5</v>
      </c>
    </row>
    <row r="848" spans="1:17">
      <c r="A848">
        <v>847</v>
      </c>
      <c r="B848">
        <v>1130</v>
      </c>
      <c r="C848">
        <v>719</v>
      </c>
      <c r="D848" t="s">
        <v>5552</v>
      </c>
      <c r="E848" t="s">
        <v>479</v>
      </c>
      <c r="F848">
        <v>65</v>
      </c>
      <c r="G848">
        <v>143.5</v>
      </c>
      <c r="H848">
        <v>145.5</v>
      </c>
      <c r="I848">
        <v>170</v>
      </c>
      <c r="J848">
        <v>720</v>
      </c>
      <c r="K848" t="s">
        <v>458</v>
      </c>
      <c r="L848">
        <v>77</v>
      </c>
      <c r="M848">
        <v>6.5</v>
      </c>
      <c r="N848">
        <v>4.5</v>
      </c>
      <c r="O848">
        <v>-190</v>
      </c>
      <c r="P848" s="17">
        <f>DATE(IF(Hist_odds_1[[#This Row],[Index]]&lt;=1908,"2022","2023"),LEFT(Hist_odds_1[[#This Row],[Date]],2),RIGHT(Hist_odds_1[[#This Row],[Date]],2))</f>
        <v>44895</v>
      </c>
      <c r="Q848">
        <f>IF(Hist_odds_1[[#This Row],[Away ML]]&lt;Hist_odds_1[[#This Row],[Home ML]],-Hist_odds_1[[#This Row],[Total_Close]],Hist_odds_1[[#This Row],[Spread_Close]])</f>
        <v>4.5</v>
      </c>
    </row>
    <row r="849" spans="1:17">
      <c r="A849">
        <v>848</v>
      </c>
      <c r="B849">
        <v>1130</v>
      </c>
      <c r="C849">
        <v>721</v>
      </c>
      <c r="D849" t="s">
        <v>5552</v>
      </c>
      <c r="E849" t="s">
        <v>605</v>
      </c>
      <c r="F849">
        <v>68</v>
      </c>
      <c r="G849">
        <v>151.5</v>
      </c>
      <c r="H849">
        <v>153.5</v>
      </c>
      <c r="I849">
        <v>1200</v>
      </c>
      <c r="J849">
        <v>722</v>
      </c>
      <c r="K849" t="s">
        <v>514</v>
      </c>
      <c r="L849">
        <v>90</v>
      </c>
      <c r="M849">
        <v>19.5</v>
      </c>
      <c r="N849">
        <v>18</v>
      </c>
      <c r="O849">
        <v>-3000</v>
      </c>
      <c r="P849" s="17">
        <f>DATE(IF(Hist_odds_1[[#This Row],[Index]]&lt;=1908,"2022","2023"),LEFT(Hist_odds_1[[#This Row],[Date]],2),RIGHT(Hist_odds_1[[#This Row],[Date]],2))</f>
        <v>44895</v>
      </c>
      <c r="Q849">
        <f>IF(Hist_odds_1[[#This Row],[Away ML]]&lt;Hist_odds_1[[#This Row],[Home ML]],-Hist_odds_1[[#This Row],[Total_Close]],Hist_odds_1[[#This Row],[Spread_Close]])</f>
        <v>18</v>
      </c>
    </row>
    <row r="850" spans="1:17">
      <c r="A850">
        <v>849</v>
      </c>
      <c r="B850">
        <v>1130</v>
      </c>
      <c r="C850">
        <v>725</v>
      </c>
      <c r="D850" t="s">
        <v>5552</v>
      </c>
      <c r="E850" t="s">
        <v>207</v>
      </c>
      <c r="F850">
        <v>66</v>
      </c>
      <c r="G850">
        <v>7</v>
      </c>
      <c r="H850">
        <v>9.5</v>
      </c>
      <c r="I850">
        <v>-450</v>
      </c>
      <c r="J850">
        <v>726</v>
      </c>
      <c r="K850" t="s">
        <v>256</v>
      </c>
      <c r="L850">
        <v>51</v>
      </c>
      <c r="M850">
        <v>126.5</v>
      </c>
      <c r="N850">
        <v>127</v>
      </c>
      <c r="O850">
        <v>375</v>
      </c>
      <c r="P850" s="17">
        <f>DATE(IF(Hist_odds_1[[#This Row],[Index]]&lt;=1908,"2022","2023"),LEFT(Hist_odds_1[[#This Row],[Date]],2),RIGHT(Hist_odds_1[[#This Row],[Date]],2))</f>
        <v>44895</v>
      </c>
      <c r="Q850">
        <f>IF(Hist_odds_1[[#This Row],[Away ML]]&lt;Hist_odds_1[[#This Row],[Home ML]],-Hist_odds_1[[#This Row],[Total_Close]],Hist_odds_1[[#This Row],[Spread_Close]])</f>
        <v>-9.5</v>
      </c>
    </row>
    <row r="851" spans="1:17">
      <c r="A851">
        <v>850</v>
      </c>
      <c r="B851">
        <v>1130</v>
      </c>
      <c r="C851">
        <v>727</v>
      </c>
      <c r="D851" t="s">
        <v>5552</v>
      </c>
      <c r="E851" t="s">
        <v>538</v>
      </c>
      <c r="F851">
        <v>62</v>
      </c>
      <c r="G851">
        <v>137</v>
      </c>
      <c r="H851">
        <v>138</v>
      </c>
      <c r="I851">
        <v>375</v>
      </c>
      <c r="J851">
        <v>728</v>
      </c>
      <c r="K851" t="s">
        <v>559</v>
      </c>
      <c r="L851">
        <v>69</v>
      </c>
      <c r="M851">
        <v>8.5</v>
      </c>
      <c r="N851">
        <v>9.5</v>
      </c>
      <c r="O851">
        <v>-450</v>
      </c>
      <c r="P851" s="17">
        <f>DATE(IF(Hist_odds_1[[#This Row],[Index]]&lt;=1908,"2022","2023"),LEFT(Hist_odds_1[[#This Row],[Date]],2),RIGHT(Hist_odds_1[[#This Row],[Date]],2))</f>
        <v>44895</v>
      </c>
      <c r="Q851">
        <f>IF(Hist_odds_1[[#This Row],[Away ML]]&lt;Hist_odds_1[[#This Row],[Home ML]],-Hist_odds_1[[#This Row],[Total_Close]],Hist_odds_1[[#This Row],[Spread_Close]])</f>
        <v>9.5</v>
      </c>
    </row>
    <row r="852" spans="1:17">
      <c r="A852">
        <v>851</v>
      </c>
      <c r="B852">
        <v>1130</v>
      </c>
      <c r="C852">
        <v>729</v>
      </c>
      <c r="D852" t="s">
        <v>5552</v>
      </c>
      <c r="E852" t="s">
        <v>476</v>
      </c>
      <c r="F852">
        <v>69</v>
      </c>
      <c r="G852">
        <v>138</v>
      </c>
      <c r="H852">
        <v>137.5</v>
      </c>
      <c r="I852">
        <v>375</v>
      </c>
      <c r="J852">
        <v>730</v>
      </c>
      <c r="K852" t="s">
        <v>483</v>
      </c>
      <c r="L852">
        <v>65</v>
      </c>
      <c r="M852">
        <v>10.5</v>
      </c>
      <c r="N852">
        <v>9.5</v>
      </c>
      <c r="O852">
        <v>-450</v>
      </c>
      <c r="P852" s="17">
        <f>DATE(IF(Hist_odds_1[[#This Row],[Index]]&lt;=1908,"2022","2023"),LEFT(Hist_odds_1[[#This Row],[Date]],2),RIGHT(Hist_odds_1[[#This Row],[Date]],2))</f>
        <v>44895</v>
      </c>
      <c r="Q852">
        <f>IF(Hist_odds_1[[#This Row],[Away ML]]&lt;Hist_odds_1[[#This Row],[Home ML]],-Hist_odds_1[[#This Row],[Total_Close]],Hist_odds_1[[#This Row],[Spread_Close]])</f>
        <v>9.5</v>
      </c>
    </row>
    <row r="853" spans="1:17">
      <c r="A853">
        <v>852</v>
      </c>
      <c r="B853">
        <v>1130</v>
      </c>
      <c r="C853">
        <v>731</v>
      </c>
      <c r="D853" t="s">
        <v>5552</v>
      </c>
      <c r="E853" t="s">
        <v>614</v>
      </c>
      <c r="F853">
        <v>60</v>
      </c>
      <c r="G853">
        <v>130</v>
      </c>
      <c r="H853">
        <v>132.5</v>
      </c>
      <c r="I853">
        <v>175</v>
      </c>
      <c r="J853">
        <v>732</v>
      </c>
      <c r="K853" t="s">
        <v>481</v>
      </c>
      <c r="L853">
        <v>65</v>
      </c>
      <c r="M853">
        <v>3.5</v>
      </c>
      <c r="N853">
        <v>5</v>
      </c>
      <c r="O853">
        <v>-200</v>
      </c>
      <c r="P853" s="17">
        <f>DATE(IF(Hist_odds_1[[#This Row],[Index]]&lt;=1908,"2022","2023"),LEFT(Hist_odds_1[[#This Row],[Date]],2),RIGHT(Hist_odds_1[[#This Row],[Date]],2))</f>
        <v>44895</v>
      </c>
      <c r="Q853">
        <f>IF(Hist_odds_1[[#This Row],[Away ML]]&lt;Hist_odds_1[[#This Row],[Home ML]],-Hist_odds_1[[#This Row],[Total_Close]],Hist_odds_1[[#This Row],[Spread_Close]])</f>
        <v>5</v>
      </c>
    </row>
    <row r="854" spans="1:17">
      <c r="A854">
        <v>853</v>
      </c>
      <c r="B854">
        <v>1130</v>
      </c>
      <c r="C854">
        <v>306651</v>
      </c>
      <c r="D854" t="s">
        <v>5552</v>
      </c>
      <c r="E854" t="s">
        <v>313</v>
      </c>
      <c r="F854">
        <v>77</v>
      </c>
      <c r="G854">
        <v>136.5</v>
      </c>
      <c r="H854">
        <v>137</v>
      </c>
      <c r="I854">
        <v>170</v>
      </c>
      <c r="J854">
        <v>306652</v>
      </c>
      <c r="K854" t="s">
        <v>116</v>
      </c>
      <c r="L854">
        <v>82</v>
      </c>
      <c r="M854">
        <v>2.5</v>
      </c>
      <c r="N854">
        <v>4</v>
      </c>
      <c r="O854">
        <v>-190</v>
      </c>
      <c r="P854" s="17">
        <f>DATE(IF(Hist_odds_1[[#This Row],[Index]]&lt;=1908,"2022","2023"),LEFT(Hist_odds_1[[#This Row],[Date]],2),RIGHT(Hist_odds_1[[#This Row],[Date]],2))</f>
        <v>44895</v>
      </c>
      <c r="Q854">
        <f>IF(Hist_odds_1[[#This Row],[Away ML]]&lt;Hist_odds_1[[#This Row],[Home ML]],-Hist_odds_1[[#This Row],[Total_Close]],Hist_odds_1[[#This Row],[Spread_Close]])</f>
        <v>4</v>
      </c>
    </row>
    <row r="855" spans="1:17">
      <c r="A855">
        <v>854</v>
      </c>
      <c r="B855">
        <v>1130</v>
      </c>
      <c r="C855">
        <v>306653</v>
      </c>
      <c r="D855" t="s">
        <v>5552</v>
      </c>
      <c r="E855" t="s">
        <v>565</v>
      </c>
      <c r="F855">
        <v>84</v>
      </c>
      <c r="G855">
        <v>132.5</v>
      </c>
      <c r="H855">
        <v>132.5</v>
      </c>
      <c r="I855">
        <v>135</v>
      </c>
      <c r="J855">
        <v>306654</v>
      </c>
      <c r="K855" t="s">
        <v>239</v>
      </c>
      <c r="L855">
        <v>70</v>
      </c>
      <c r="M855">
        <v>3</v>
      </c>
      <c r="N855">
        <v>3</v>
      </c>
      <c r="O855">
        <v>-155</v>
      </c>
      <c r="P855" s="17">
        <f>DATE(IF(Hist_odds_1[[#This Row],[Index]]&lt;=1908,"2022","2023"),LEFT(Hist_odds_1[[#This Row],[Date]],2),RIGHT(Hist_odds_1[[#This Row],[Date]],2))</f>
        <v>44895</v>
      </c>
      <c r="Q855">
        <f>IF(Hist_odds_1[[#This Row],[Away ML]]&lt;Hist_odds_1[[#This Row],[Home ML]],-Hist_odds_1[[#This Row],[Total_Close]],Hist_odds_1[[#This Row],[Spread_Close]])</f>
        <v>3</v>
      </c>
    </row>
    <row r="856" spans="1:17">
      <c r="A856">
        <v>855</v>
      </c>
      <c r="B856">
        <v>1130</v>
      </c>
      <c r="C856">
        <v>306655</v>
      </c>
      <c r="D856" t="s">
        <v>5552</v>
      </c>
      <c r="E856" t="s">
        <v>235</v>
      </c>
      <c r="F856">
        <v>51</v>
      </c>
      <c r="G856">
        <v>131.5</v>
      </c>
      <c r="H856">
        <v>131</v>
      </c>
      <c r="I856">
        <v>800</v>
      </c>
      <c r="J856">
        <v>306656</v>
      </c>
      <c r="K856" t="s">
        <v>579</v>
      </c>
      <c r="L856">
        <v>77</v>
      </c>
      <c r="M856">
        <v>13.5</v>
      </c>
      <c r="N856">
        <v>14</v>
      </c>
      <c r="O856">
        <v>-1400</v>
      </c>
      <c r="P856" s="17">
        <f>DATE(IF(Hist_odds_1[[#This Row],[Index]]&lt;=1908,"2022","2023"),LEFT(Hist_odds_1[[#This Row],[Date]],2),RIGHT(Hist_odds_1[[#This Row],[Date]],2))</f>
        <v>44895</v>
      </c>
      <c r="Q856">
        <f>IF(Hist_odds_1[[#This Row],[Away ML]]&lt;Hist_odds_1[[#This Row],[Home ML]],-Hist_odds_1[[#This Row],[Total_Close]],Hist_odds_1[[#This Row],[Spread_Close]])</f>
        <v>14</v>
      </c>
    </row>
    <row r="857" spans="1:17">
      <c r="A857">
        <v>856</v>
      </c>
      <c r="B857">
        <v>1130</v>
      </c>
      <c r="C857">
        <v>306657</v>
      </c>
      <c r="D857" t="s">
        <v>5552</v>
      </c>
      <c r="E857" t="s">
        <v>410</v>
      </c>
      <c r="F857">
        <v>72</v>
      </c>
      <c r="G857">
        <v>7.5</v>
      </c>
      <c r="H857">
        <v>10.5</v>
      </c>
      <c r="I857">
        <v>-550</v>
      </c>
      <c r="J857">
        <v>306658</v>
      </c>
      <c r="K857" t="s">
        <v>496</v>
      </c>
      <c r="L857">
        <v>38</v>
      </c>
      <c r="M857">
        <v>139</v>
      </c>
      <c r="N857">
        <v>140</v>
      </c>
      <c r="O857">
        <v>425</v>
      </c>
      <c r="P857" s="17">
        <f>DATE(IF(Hist_odds_1[[#This Row],[Index]]&lt;=1908,"2022","2023"),LEFT(Hist_odds_1[[#This Row],[Date]],2),RIGHT(Hist_odds_1[[#This Row],[Date]],2))</f>
        <v>44895</v>
      </c>
      <c r="Q857">
        <f>IF(Hist_odds_1[[#This Row],[Away ML]]&lt;Hist_odds_1[[#This Row],[Home ML]],-Hist_odds_1[[#This Row],[Total_Close]],Hist_odds_1[[#This Row],[Spread_Close]])</f>
        <v>-10.5</v>
      </c>
    </row>
    <row r="858" spans="1:17">
      <c r="A858">
        <v>857</v>
      </c>
      <c r="B858">
        <v>1130</v>
      </c>
      <c r="C858">
        <v>306659</v>
      </c>
      <c r="D858" t="s">
        <v>5552</v>
      </c>
      <c r="E858" t="s">
        <v>645</v>
      </c>
      <c r="F858">
        <v>71</v>
      </c>
      <c r="G858">
        <v>1.5</v>
      </c>
      <c r="H858">
        <v>1.5</v>
      </c>
      <c r="I858">
        <v>-120</v>
      </c>
      <c r="J858">
        <v>306660</v>
      </c>
      <c r="K858" t="s">
        <v>637</v>
      </c>
      <c r="L858">
        <v>55</v>
      </c>
      <c r="M858">
        <v>134.5</v>
      </c>
      <c r="N858">
        <v>136</v>
      </c>
      <c r="O858">
        <v>100</v>
      </c>
      <c r="P858" s="17">
        <f>DATE(IF(Hist_odds_1[[#This Row],[Index]]&lt;=1908,"2022","2023"),LEFT(Hist_odds_1[[#This Row],[Date]],2),RIGHT(Hist_odds_1[[#This Row],[Date]],2))</f>
        <v>44895</v>
      </c>
      <c r="Q858">
        <f>IF(Hist_odds_1[[#This Row],[Away ML]]&lt;Hist_odds_1[[#This Row],[Home ML]],-Hist_odds_1[[#This Row],[Total_Close]],Hist_odds_1[[#This Row],[Spread_Close]])</f>
        <v>-1.5</v>
      </c>
    </row>
    <row r="859" spans="1:17">
      <c r="A859">
        <v>858</v>
      </c>
      <c r="B859">
        <v>1130</v>
      </c>
      <c r="C859">
        <v>306661</v>
      </c>
      <c r="D859" t="s">
        <v>5552</v>
      </c>
      <c r="E859" t="s">
        <v>50</v>
      </c>
      <c r="F859">
        <v>40</v>
      </c>
      <c r="G859">
        <v>133</v>
      </c>
      <c r="H859">
        <v>135</v>
      </c>
      <c r="I859">
        <v>650</v>
      </c>
      <c r="J859">
        <v>306662</v>
      </c>
      <c r="K859" t="s">
        <v>132</v>
      </c>
      <c r="L859">
        <v>86</v>
      </c>
      <c r="M859">
        <v>13</v>
      </c>
      <c r="N859">
        <v>13</v>
      </c>
      <c r="O859">
        <v>-1000</v>
      </c>
      <c r="P859" s="17">
        <f>DATE(IF(Hist_odds_1[[#This Row],[Index]]&lt;=1908,"2022","2023"),LEFT(Hist_odds_1[[#This Row],[Date]],2),RIGHT(Hist_odds_1[[#This Row],[Date]],2))</f>
        <v>44895</v>
      </c>
      <c r="Q859">
        <f>IF(Hist_odds_1[[#This Row],[Away ML]]&lt;Hist_odds_1[[#This Row],[Home ML]],-Hist_odds_1[[#This Row],[Total_Close]],Hist_odds_1[[#This Row],[Spread_Close]])</f>
        <v>13</v>
      </c>
    </row>
    <row r="860" spans="1:17">
      <c r="A860">
        <v>859</v>
      </c>
      <c r="B860">
        <v>1130</v>
      </c>
      <c r="C860">
        <v>306663</v>
      </c>
      <c r="D860" t="s">
        <v>5552</v>
      </c>
      <c r="E860" t="s">
        <v>564</v>
      </c>
      <c r="F860">
        <v>66</v>
      </c>
      <c r="G860">
        <v>4.5</v>
      </c>
      <c r="H860">
        <v>8</v>
      </c>
      <c r="I860">
        <v>-360</v>
      </c>
      <c r="J860">
        <v>306664</v>
      </c>
      <c r="K860" t="s">
        <v>303</v>
      </c>
      <c r="L860">
        <v>74</v>
      </c>
      <c r="M860">
        <v>148</v>
      </c>
      <c r="N860">
        <v>148.5</v>
      </c>
      <c r="O860">
        <v>300</v>
      </c>
      <c r="P860" s="17">
        <f>DATE(IF(Hist_odds_1[[#This Row],[Index]]&lt;=1908,"2022","2023"),LEFT(Hist_odds_1[[#This Row],[Date]],2),RIGHT(Hist_odds_1[[#This Row],[Date]],2))</f>
        <v>44895</v>
      </c>
      <c r="Q860">
        <f>IF(Hist_odds_1[[#This Row],[Away ML]]&lt;Hist_odds_1[[#This Row],[Home ML]],-Hist_odds_1[[#This Row],[Total_Close]],Hist_odds_1[[#This Row],[Spread_Close]])</f>
        <v>-8</v>
      </c>
    </row>
    <row r="861" spans="1:17">
      <c r="A861">
        <v>860</v>
      </c>
      <c r="B861">
        <v>1130</v>
      </c>
      <c r="C861">
        <v>306665</v>
      </c>
      <c r="D861" t="s">
        <v>5552</v>
      </c>
      <c r="E861" t="s">
        <v>542</v>
      </c>
      <c r="F861">
        <v>82</v>
      </c>
      <c r="G861">
        <v>155</v>
      </c>
      <c r="H861">
        <v>157</v>
      </c>
      <c r="I861">
        <v>120</v>
      </c>
      <c r="J861">
        <v>306666</v>
      </c>
      <c r="K861" t="s">
        <v>568</v>
      </c>
      <c r="L861">
        <v>109</v>
      </c>
      <c r="M861">
        <v>2.5</v>
      </c>
      <c r="N861">
        <v>2</v>
      </c>
      <c r="O861">
        <v>-140</v>
      </c>
      <c r="P861" s="17">
        <f>DATE(IF(Hist_odds_1[[#This Row],[Index]]&lt;=1908,"2022","2023"),LEFT(Hist_odds_1[[#This Row],[Date]],2),RIGHT(Hist_odds_1[[#This Row],[Date]],2))</f>
        <v>44895</v>
      </c>
      <c r="Q861">
        <f>IF(Hist_odds_1[[#This Row],[Away ML]]&lt;Hist_odds_1[[#This Row],[Home ML]],-Hist_odds_1[[#This Row],[Total_Close]],Hist_odds_1[[#This Row],[Spread_Close]])</f>
        <v>2</v>
      </c>
    </row>
    <row r="862" spans="1:17">
      <c r="A862">
        <v>861</v>
      </c>
      <c r="B862">
        <v>1130</v>
      </c>
      <c r="C862">
        <v>306667</v>
      </c>
      <c r="D862" t="s">
        <v>5552</v>
      </c>
      <c r="E862" t="s">
        <v>154</v>
      </c>
      <c r="F862">
        <v>60</v>
      </c>
      <c r="G862">
        <v>141.5</v>
      </c>
      <c r="H862">
        <v>144.5</v>
      </c>
      <c r="I862">
        <v>-110</v>
      </c>
      <c r="J862">
        <v>306668</v>
      </c>
      <c r="K862" t="s">
        <v>616</v>
      </c>
      <c r="L862">
        <v>64</v>
      </c>
      <c r="M862">
        <v>1</v>
      </c>
      <c r="O862">
        <v>-110</v>
      </c>
      <c r="P862" s="17">
        <f>DATE(IF(Hist_odds_1[[#This Row],[Index]]&lt;=1908,"2022","2023"),LEFT(Hist_odds_1[[#This Row],[Date]],2),RIGHT(Hist_odds_1[[#This Row],[Date]],2))</f>
        <v>44895</v>
      </c>
      <c r="Q862">
        <f>IF(Hist_odds_1[[#This Row],[Away ML]]&lt;Hist_odds_1[[#This Row],[Home ML]],-Hist_odds_1[[#This Row],[Total_Close]],Hist_odds_1[[#This Row],[Spread_Close]])</f>
        <v>0</v>
      </c>
    </row>
    <row r="863" spans="1:17">
      <c r="A863">
        <v>862</v>
      </c>
      <c r="B863">
        <v>1130</v>
      </c>
      <c r="C863">
        <v>306669</v>
      </c>
      <c r="D863" t="s">
        <v>5552</v>
      </c>
      <c r="E863" t="s">
        <v>153</v>
      </c>
      <c r="F863">
        <v>56</v>
      </c>
      <c r="G863">
        <v>121</v>
      </c>
      <c r="H863">
        <v>121</v>
      </c>
      <c r="I863">
        <v>280</v>
      </c>
      <c r="J863">
        <v>306670</v>
      </c>
      <c r="K863" t="s">
        <v>355</v>
      </c>
      <c r="L863">
        <v>64</v>
      </c>
      <c r="M863">
        <v>8.5</v>
      </c>
      <c r="N863">
        <v>7.5</v>
      </c>
      <c r="O863">
        <v>-340</v>
      </c>
      <c r="P863" s="17">
        <f>DATE(IF(Hist_odds_1[[#This Row],[Index]]&lt;=1908,"2022","2023"),LEFT(Hist_odds_1[[#This Row],[Date]],2),RIGHT(Hist_odds_1[[#This Row],[Date]],2))</f>
        <v>44895</v>
      </c>
      <c r="Q863">
        <f>IF(Hist_odds_1[[#This Row],[Away ML]]&lt;Hist_odds_1[[#This Row],[Home ML]],-Hist_odds_1[[#This Row],[Total_Close]],Hist_odds_1[[#This Row],[Spread_Close]])</f>
        <v>7.5</v>
      </c>
    </row>
    <row r="864" spans="1:17">
      <c r="A864">
        <v>863</v>
      </c>
      <c r="B864">
        <v>1130</v>
      </c>
      <c r="C864">
        <v>306671</v>
      </c>
      <c r="D864" t="s">
        <v>5552</v>
      </c>
      <c r="E864" t="s">
        <v>562</v>
      </c>
      <c r="F864">
        <v>66</v>
      </c>
      <c r="G864">
        <v>145</v>
      </c>
      <c r="H864">
        <v>146.5</v>
      </c>
      <c r="I864">
        <v>115</v>
      </c>
      <c r="J864">
        <v>306672</v>
      </c>
      <c r="K864" t="s">
        <v>539</v>
      </c>
      <c r="L864">
        <v>61</v>
      </c>
      <c r="M864">
        <v>1.5</v>
      </c>
      <c r="N864">
        <v>2</v>
      </c>
      <c r="O864">
        <v>-135</v>
      </c>
      <c r="P864" s="17">
        <f>DATE(IF(Hist_odds_1[[#This Row],[Index]]&lt;=1908,"2022","2023"),LEFT(Hist_odds_1[[#This Row],[Date]],2),RIGHT(Hist_odds_1[[#This Row],[Date]],2))</f>
        <v>44895</v>
      </c>
      <c r="Q864">
        <f>IF(Hist_odds_1[[#This Row],[Away ML]]&lt;Hist_odds_1[[#This Row],[Home ML]],-Hist_odds_1[[#This Row],[Total_Close]],Hist_odds_1[[#This Row],[Spread_Close]])</f>
        <v>2</v>
      </c>
    </row>
    <row r="865" spans="1:17">
      <c r="A865">
        <v>864</v>
      </c>
      <c r="B865">
        <v>1130</v>
      </c>
      <c r="C865">
        <v>306673</v>
      </c>
      <c r="D865" t="s">
        <v>5552</v>
      </c>
      <c r="E865" t="s">
        <v>552</v>
      </c>
      <c r="F865">
        <v>65</v>
      </c>
      <c r="G865">
        <v>138.5</v>
      </c>
      <c r="H865">
        <v>140.5</v>
      </c>
      <c r="I865">
        <v>210</v>
      </c>
      <c r="J865">
        <v>306674</v>
      </c>
      <c r="K865" t="s">
        <v>314</v>
      </c>
      <c r="L865">
        <v>89</v>
      </c>
      <c r="M865">
        <v>6.5</v>
      </c>
      <c r="N865">
        <v>6</v>
      </c>
      <c r="O865">
        <v>-250</v>
      </c>
      <c r="P865" s="17">
        <f>DATE(IF(Hist_odds_1[[#This Row],[Index]]&lt;=1908,"2022","2023"),LEFT(Hist_odds_1[[#This Row],[Date]],2),RIGHT(Hist_odds_1[[#This Row],[Date]],2))</f>
        <v>44895</v>
      </c>
      <c r="Q865">
        <f>IF(Hist_odds_1[[#This Row],[Away ML]]&lt;Hist_odds_1[[#This Row],[Home ML]],-Hist_odds_1[[#This Row],[Total_Close]],Hist_odds_1[[#This Row],[Spread_Close]])</f>
        <v>6</v>
      </c>
    </row>
    <row r="866" spans="1:17">
      <c r="A866">
        <v>865</v>
      </c>
      <c r="B866">
        <v>1130</v>
      </c>
      <c r="C866">
        <v>306675</v>
      </c>
      <c r="D866" t="s">
        <v>5552</v>
      </c>
      <c r="E866" t="s">
        <v>229</v>
      </c>
      <c r="F866">
        <v>60</v>
      </c>
      <c r="G866">
        <v>131.5</v>
      </c>
      <c r="H866">
        <v>131.5</v>
      </c>
      <c r="I866">
        <v>1500</v>
      </c>
      <c r="J866">
        <v>306676</v>
      </c>
      <c r="K866" t="s">
        <v>228</v>
      </c>
      <c r="L866">
        <v>86</v>
      </c>
      <c r="M866">
        <v>19</v>
      </c>
      <c r="N866">
        <v>22.5</v>
      </c>
      <c r="O866">
        <v>-5000</v>
      </c>
      <c r="P866" s="17">
        <f>DATE(IF(Hist_odds_1[[#This Row],[Index]]&lt;=1908,"2022","2023"),LEFT(Hist_odds_1[[#This Row],[Date]],2),RIGHT(Hist_odds_1[[#This Row],[Date]],2))</f>
        <v>44895</v>
      </c>
      <c r="Q866">
        <f>IF(Hist_odds_1[[#This Row],[Away ML]]&lt;Hist_odds_1[[#This Row],[Home ML]],-Hist_odds_1[[#This Row],[Total_Close]],Hist_odds_1[[#This Row],[Spread_Close]])</f>
        <v>22.5</v>
      </c>
    </row>
    <row r="867" spans="1:17">
      <c r="A867">
        <v>866</v>
      </c>
      <c r="B867">
        <v>1130</v>
      </c>
      <c r="C867">
        <v>306677</v>
      </c>
      <c r="D867" t="s">
        <v>5552</v>
      </c>
      <c r="E867" t="s">
        <v>532</v>
      </c>
      <c r="F867">
        <v>76</v>
      </c>
      <c r="G867">
        <v>139</v>
      </c>
      <c r="H867">
        <v>136</v>
      </c>
      <c r="I867">
        <v>135</v>
      </c>
      <c r="J867">
        <v>306678</v>
      </c>
      <c r="K867" t="s">
        <v>611</v>
      </c>
      <c r="L867">
        <v>73</v>
      </c>
      <c r="M867">
        <v>4.5</v>
      </c>
      <c r="N867">
        <v>3</v>
      </c>
      <c r="O867">
        <v>-155</v>
      </c>
      <c r="P867" s="17">
        <f>DATE(IF(Hist_odds_1[[#This Row],[Index]]&lt;=1908,"2022","2023"),LEFT(Hist_odds_1[[#This Row],[Date]],2),RIGHT(Hist_odds_1[[#This Row],[Date]],2))</f>
        <v>44895</v>
      </c>
      <c r="Q867">
        <f>IF(Hist_odds_1[[#This Row],[Away ML]]&lt;Hist_odds_1[[#This Row],[Home ML]],-Hist_odds_1[[#This Row],[Total_Close]],Hist_odds_1[[#This Row],[Spread_Close]])</f>
        <v>3</v>
      </c>
    </row>
    <row r="868" spans="1:17">
      <c r="A868">
        <v>867</v>
      </c>
      <c r="B868">
        <v>1130</v>
      </c>
      <c r="C868">
        <v>306679</v>
      </c>
      <c r="D868" t="s">
        <v>5552</v>
      </c>
      <c r="E868" t="s">
        <v>79</v>
      </c>
      <c r="F868">
        <v>70</v>
      </c>
      <c r="G868">
        <v>143</v>
      </c>
      <c r="H868">
        <v>145</v>
      </c>
      <c r="I868">
        <v>525</v>
      </c>
      <c r="J868">
        <v>306680</v>
      </c>
      <c r="K868" t="s">
        <v>551</v>
      </c>
      <c r="L868">
        <v>84</v>
      </c>
      <c r="M868">
        <v>11.5</v>
      </c>
      <c r="N868">
        <v>11</v>
      </c>
      <c r="O868">
        <v>-750</v>
      </c>
      <c r="P868" s="17">
        <f>DATE(IF(Hist_odds_1[[#This Row],[Index]]&lt;=1908,"2022","2023"),LEFT(Hist_odds_1[[#This Row],[Date]],2),RIGHT(Hist_odds_1[[#This Row],[Date]],2))</f>
        <v>44895</v>
      </c>
      <c r="Q868">
        <f>IF(Hist_odds_1[[#This Row],[Away ML]]&lt;Hist_odds_1[[#This Row],[Home ML]],-Hist_odds_1[[#This Row],[Total_Close]],Hist_odds_1[[#This Row],[Spread_Close]])</f>
        <v>11</v>
      </c>
    </row>
    <row r="869" spans="1:17">
      <c r="A869">
        <v>868</v>
      </c>
      <c r="B869">
        <v>1130</v>
      </c>
      <c r="C869">
        <v>306681</v>
      </c>
      <c r="D869" t="s">
        <v>5552</v>
      </c>
      <c r="E869" t="s">
        <v>591</v>
      </c>
      <c r="F869">
        <v>40</v>
      </c>
      <c r="G869">
        <v>132.5</v>
      </c>
      <c r="H869">
        <v>133.5</v>
      </c>
      <c r="I869" t="s">
        <v>488</v>
      </c>
      <c r="J869">
        <v>306682</v>
      </c>
      <c r="K869" t="s">
        <v>42</v>
      </c>
      <c r="L869">
        <v>76</v>
      </c>
      <c r="M869">
        <v>34.5</v>
      </c>
      <c r="N869">
        <v>35</v>
      </c>
      <c r="O869" t="s">
        <v>488</v>
      </c>
      <c r="P869" s="17">
        <f>DATE(IF(Hist_odds_1[[#This Row],[Index]]&lt;=1908,"2022","2023"),LEFT(Hist_odds_1[[#This Row],[Date]],2),RIGHT(Hist_odds_1[[#This Row],[Date]],2))</f>
        <v>44895</v>
      </c>
      <c r="Q869">
        <f>IF(Hist_odds_1[[#This Row],[Away ML]]&lt;Hist_odds_1[[#This Row],[Home ML]],-Hist_odds_1[[#This Row],[Total_Close]],Hist_odds_1[[#This Row],[Spread_Close]])</f>
        <v>35</v>
      </c>
    </row>
    <row r="870" spans="1:17">
      <c r="A870">
        <v>869</v>
      </c>
      <c r="B870">
        <v>1130</v>
      </c>
      <c r="C870">
        <v>306683</v>
      </c>
      <c r="D870" t="s">
        <v>5552</v>
      </c>
      <c r="E870" t="s">
        <v>646</v>
      </c>
      <c r="F870">
        <v>73</v>
      </c>
      <c r="G870">
        <v>133.5</v>
      </c>
      <c r="H870">
        <v>133.5</v>
      </c>
      <c r="I870">
        <v>210</v>
      </c>
      <c r="J870">
        <v>306684</v>
      </c>
      <c r="K870" t="s">
        <v>599</v>
      </c>
      <c r="L870">
        <v>81</v>
      </c>
      <c r="M870">
        <v>7.5</v>
      </c>
      <c r="N870">
        <v>5.5</v>
      </c>
      <c r="O870">
        <v>-250</v>
      </c>
      <c r="P870" s="17">
        <f>DATE(IF(Hist_odds_1[[#This Row],[Index]]&lt;=1908,"2022","2023"),LEFT(Hist_odds_1[[#This Row],[Date]],2),RIGHT(Hist_odds_1[[#This Row],[Date]],2))</f>
        <v>44895</v>
      </c>
      <c r="Q870">
        <f>IF(Hist_odds_1[[#This Row],[Away ML]]&lt;Hist_odds_1[[#This Row],[Home ML]],-Hist_odds_1[[#This Row],[Total_Close]],Hist_odds_1[[#This Row],[Spread_Close]])</f>
        <v>5.5</v>
      </c>
    </row>
    <row r="871" spans="1:17">
      <c r="A871">
        <v>870</v>
      </c>
      <c r="B871">
        <v>1130</v>
      </c>
      <c r="C871">
        <v>306685</v>
      </c>
      <c r="D871" t="s">
        <v>5552</v>
      </c>
      <c r="E871" t="s">
        <v>610</v>
      </c>
      <c r="F871">
        <v>70</v>
      </c>
      <c r="G871">
        <v>4.5</v>
      </c>
      <c r="H871">
        <v>5</v>
      </c>
      <c r="I871">
        <v>-220</v>
      </c>
      <c r="J871">
        <v>306686</v>
      </c>
      <c r="K871" t="s">
        <v>638</v>
      </c>
      <c r="L871">
        <v>53</v>
      </c>
      <c r="M871">
        <v>135.5</v>
      </c>
      <c r="N871">
        <v>137</v>
      </c>
      <c r="O871">
        <v>190</v>
      </c>
      <c r="P871" s="17">
        <f>DATE(IF(Hist_odds_1[[#This Row],[Index]]&lt;=1908,"2022","2023"),LEFT(Hist_odds_1[[#This Row],[Date]],2),RIGHT(Hist_odds_1[[#This Row],[Date]],2))</f>
        <v>44895</v>
      </c>
      <c r="Q871">
        <f>IF(Hist_odds_1[[#This Row],[Away ML]]&lt;Hist_odds_1[[#This Row],[Home ML]],-Hist_odds_1[[#This Row],[Total_Close]],Hist_odds_1[[#This Row],[Spread_Close]])</f>
        <v>-5</v>
      </c>
    </row>
    <row r="872" spans="1:17">
      <c r="A872">
        <v>871</v>
      </c>
      <c r="B872">
        <v>1130</v>
      </c>
      <c r="C872">
        <v>306687</v>
      </c>
      <c r="D872" t="s">
        <v>5552</v>
      </c>
      <c r="E872" t="s">
        <v>364</v>
      </c>
      <c r="F872">
        <v>61</v>
      </c>
      <c r="G872">
        <v>141.5</v>
      </c>
      <c r="H872">
        <v>140</v>
      </c>
      <c r="I872">
        <v>550</v>
      </c>
      <c r="J872">
        <v>306688</v>
      </c>
      <c r="K872" t="s">
        <v>68</v>
      </c>
      <c r="L872">
        <v>80</v>
      </c>
      <c r="M872">
        <v>13.5</v>
      </c>
      <c r="N872">
        <v>12</v>
      </c>
      <c r="O872">
        <v>-800</v>
      </c>
      <c r="P872" s="17">
        <f>DATE(IF(Hist_odds_1[[#This Row],[Index]]&lt;=1908,"2022","2023"),LEFT(Hist_odds_1[[#This Row],[Date]],2),RIGHT(Hist_odds_1[[#This Row],[Date]],2))</f>
        <v>44895</v>
      </c>
      <c r="Q872">
        <f>IF(Hist_odds_1[[#This Row],[Away ML]]&lt;Hist_odds_1[[#This Row],[Home ML]],-Hist_odds_1[[#This Row],[Total_Close]],Hist_odds_1[[#This Row],[Spread_Close]])</f>
        <v>12</v>
      </c>
    </row>
    <row r="873" spans="1:17">
      <c r="A873">
        <v>872</v>
      </c>
      <c r="B873">
        <v>1130</v>
      </c>
      <c r="C873">
        <v>306689</v>
      </c>
      <c r="D873" t="s">
        <v>5552</v>
      </c>
      <c r="E873" t="s">
        <v>240</v>
      </c>
      <c r="F873">
        <v>67</v>
      </c>
      <c r="G873">
        <v>131</v>
      </c>
      <c r="H873">
        <v>134.5</v>
      </c>
      <c r="I873">
        <v>425</v>
      </c>
      <c r="J873">
        <v>306690</v>
      </c>
      <c r="K873" t="s">
        <v>325</v>
      </c>
      <c r="L873">
        <v>72</v>
      </c>
      <c r="M873">
        <v>10.5</v>
      </c>
      <c r="N873">
        <v>10</v>
      </c>
      <c r="O873">
        <v>-550</v>
      </c>
      <c r="P873" s="17">
        <f>DATE(IF(Hist_odds_1[[#This Row],[Index]]&lt;=1908,"2022","2023"),LEFT(Hist_odds_1[[#This Row],[Date]],2),RIGHT(Hist_odds_1[[#This Row],[Date]],2))</f>
        <v>44895</v>
      </c>
      <c r="Q873">
        <f>IF(Hist_odds_1[[#This Row],[Away ML]]&lt;Hist_odds_1[[#This Row],[Home ML]],-Hist_odds_1[[#This Row],[Total_Close]],Hist_odds_1[[#This Row],[Spread_Close]])</f>
        <v>10</v>
      </c>
    </row>
    <row r="874" spans="1:17">
      <c r="A874">
        <v>873</v>
      </c>
      <c r="B874">
        <v>1130</v>
      </c>
      <c r="C874">
        <v>306691</v>
      </c>
      <c r="D874" t="s">
        <v>5552</v>
      </c>
      <c r="E874" t="s">
        <v>543</v>
      </c>
      <c r="F874">
        <v>82</v>
      </c>
      <c r="G874">
        <v>6.5</v>
      </c>
      <c r="H874">
        <v>7.5</v>
      </c>
      <c r="I874">
        <v>-330</v>
      </c>
      <c r="J874">
        <v>306692</v>
      </c>
      <c r="K874" t="s">
        <v>606</v>
      </c>
      <c r="L874">
        <v>89</v>
      </c>
      <c r="M874">
        <v>155</v>
      </c>
      <c r="N874">
        <v>156.5</v>
      </c>
      <c r="O874">
        <v>270</v>
      </c>
      <c r="P874" s="17">
        <f>DATE(IF(Hist_odds_1[[#This Row],[Index]]&lt;=1908,"2022","2023"),LEFT(Hist_odds_1[[#This Row],[Date]],2),RIGHT(Hist_odds_1[[#This Row],[Date]],2))</f>
        <v>44895</v>
      </c>
      <c r="Q874">
        <f>IF(Hist_odds_1[[#This Row],[Away ML]]&lt;Hist_odds_1[[#This Row],[Home ML]],-Hist_odds_1[[#This Row],[Total_Close]],Hist_odds_1[[#This Row],[Spread_Close]])</f>
        <v>-7.5</v>
      </c>
    </row>
    <row r="875" spans="1:17">
      <c r="A875">
        <v>874</v>
      </c>
      <c r="B875">
        <v>1130</v>
      </c>
      <c r="C875">
        <v>306693</v>
      </c>
      <c r="D875" t="s">
        <v>5552</v>
      </c>
      <c r="E875" t="s">
        <v>575</v>
      </c>
      <c r="F875">
        <v>62</v>
      </c>
      <c r="G875">
        <v>146</v>
      </c>
      <c r="H875">
        <v>148.5</v>
      </c>
      <c r="I875">
        <v>200</v>
      </c>
      <c r="J875">
        <v>306694</v>
      </c>
      <c r="K875" t="s">
        <v>367</v>
      </c>
      <c r="L875">
        <v>70</v>
      </c>
      <c r="M875">
        <v>3.5</v>
      </c>
      <c r="N875">
        <v>5.5</v>
      </c>
      <c r="O875">
        <v>-240</v>
      </c>
      <c r="P875" s="17">
        <f>DATE(IF(Hist_odds_1[[#This Row],[Index]]&lt;=1908,"2022","2023"),LEFT(Hist_odds_1[[#This Row],[Date]],2),RIGHT(Hist_odds_1[[#This Row],[Date]],2))</f>
        <v>44895</v>
      </c>
      <c r="Q875">
        <f>IF(Hist_odds_1[[#This Row],[Away ML]]&lt;Hist_odds_1[[#This Row],[Home ML]],-Hist_odds_1[[#This Row],[Total_Close]],Hist_odds_1[[#This Row],[Spread_Close]])</f>
        <v>5.5</v>
      </c>
    </row>
    <row r="876" spans="1:17">
      <c r="A876">
        <v>875</v>
      </c>
      <c r="B876">
        <v>1130</v>
      </c>
      <c r="C876">
        <v>306695</v>
      </c>
      <c r="D876" t="s">
        <v>5552</v>
      </c>
      <c r="E876" t="s">
        <v>668</v>
      </c>
      <c r="F876">
        <v>62</v>
      </c>
      <c r="G876">
        <v>139</v>
      </c>
      <c r="H876">
        <v>139.5</v>
      </c>
      <c r="I876" t="s">
        <v>488</v>
      </c>
      <c r="J876">
        <v>306696</v>
      </c>
      <c r="K876" t="s">
        <v>194</v>
      </c>
      <c r="L876">
        <v>102</v>
      </c>
      <c r="M876">
        <v>30.5</v>
      </c>
      <c r="N876">
        <v>31.5</v>
      </c>
      <c r="O876" t="s">
        <v>488</v>
      </c>
      <c r="P876" s="17">
        <f>DATE(IF(Hist_odds_1[[#This Row],[Index]]&lt;=1908,"2022","2023"),LEFT(Hist_odds_1[[#This Row],[Date]],2),RIGHT(Hist_odds_1[[#This Row],[Date]],2))</f>
        <v>44895</v>
      </c>
      <c r="Q876">
        <f>IF(Hist_odds_1[[#This Row],[Away ML]]&lt;Hist_odds_1[[#This Row],[Home ML]],-Hist_odds_1[[#This Row],[Total_Close]],Hist_odds_1[[#This Row],[Spread_Close]])</f>
        <v>31.5</v>
      </c>
    </row>
    <row r="877" spans="1:17">
      <c r="A877">
        <v>876</v>
      </c>
      <c r="B877">
        <v>1130</v>
      </c>
      <c r="C877">
        <v>306697</v>
      </c>
      <c r="D877" t="s">
        <v>5552</v>
      </c>
      <c r="E877" t="s">
        <v>627</v>
      </c>
      <c r="F877">
        <v>75</v>
      </c>
      <c r="G877">
        <v>6</v>
      </c>
      <c r="H877">
        <v>9</v>
      </c>
      <c r="I877">
        <v>-450</v>
      </c>
      <c r="J877">
        <v>306698</v>
      </c>
      <c r="K877" t="s">
        <v>628</v>
      </c>
      <c r="L877">
        <v>74</v>
      </c>
      <c r="M877">
        <v>31</v>
      </c>
      <c r="N877">
        <v>130</v>
      </c>
      <c r="O877">
        <v>375</v>
      </c>
      <c r="P877" s="17">
        <f>DATE(IF(Hist_odds_1[[#This Row],[Index]]&lt;=1908,"2022","2023"),LEFT(Hist_odds_1[[#This Row],[Date]],2),RIGHT(Hist_odds_1[[#This Row],[Date]],2))</f>
        <v>44895</v>
      </c>
      <c r="Q877">
        <f>IF(Hist_odds_1[[#This Row],[Away ML]]&lt;Hist_odds_1[[#This Row],[Home ML]],-Hist_odds_1[[#This Row],[Total_Close]],Hist_odds_1[[#This Row],[Spread_Close]])</f>
        <v>-9</v>
      </c>
    </row>
    <row r="878" spans="1:17">
      <c r="A878">
        <v>877</v>
      </c>
      <c r="B878">
        <v>1130</v>
      </c>
      <c r="C878">
        <v>306699</v>
      </c>
      <c r="D878" t="s">
        <v>5552</v>
      </c>
      <c r="E878" t="s">
        <v>651</v>
      </c>
      <c r="F878">
        <v>68</v>
      </c>
      <c r="G878">
        <v>141.5</v>
      </c>
      <c r="H878">
        <v>142.5</v>
      </c>
      <c r="I878" t="s">
        <v>488</v>
      </c>
      <c r="J878">
        <v>306700</v>
      </c>
      <c r="K878" t="s">
        <v>602</v>
      </c>
      <c r="L878">
        <v>87</v>
      </c>
      <c r="M878">
        <v>26.5</v>
      </c>
      <c r="N878">
        <v>27.5</v>
      </c>
      <c r="O878" t="s">
        <v>488</v>
      </c>
      <c r="P878" s="17">
        <f>DATE(IF(Hist_odds_1[[#This Row],[Index]]&lt;=1908,"2022","2023"),LEFT(Hist_odds_1[[#This Row],[Date]],2),RIGHT(Hist_odds_1[[#This Row],[Date]],2))</f>
        <v>44895</v>
      </c>
      <c r="Q878">
        <f>IF(Hist_odds_1[[#This Row],[Away ML]]&lt;Hist_odds_1[[#This Row],[Home ML]],-Hist_odds_1[[#This Row],[Total_Close]],Hist_odds_1[[#This Row],[Spread_Close]])</f>
        <v>27.5</v>
      </c>
    </row>
    <row r="879" spans="1:17">
      <c r="A879">
        <v>878</v>
      </c>
      <c r="B879">
        <v>1130</v>
      </c>
      <c r="C879">
        <v>306701</v>
      </c>
      <c r="D879" t="s">
        <v>5552</v>
      </c>
      <c r="E879" t="s">
        <v>661</v>
      </c>
      <c r="F879">
        <v>63</v>
      </c>
      <c r="G879">
        <v>154.5</v>
      </c>
      <c r="H879">
        <v>153</v>
      </c>
      <c r="I879">
        <v>1900</v>
      </c>
      <c r="J879">
        <v>306702</v>
      </c>
      <c r="K879" t="s">
        <v>386</v>
      </c>
      <c r="L879">
        <v>95</v>
      </c>
      <c r="M879">
        <v>23.5</v>
      </c>
      <c r="N879">
        <v>23.5</v>
      </c>
      <c r="O879">
        <v>-9000</v>
      </c>
      <c r="P879" s="17">
        <f>DATE(IF(Hist_odds_1[[#This Row],[Index]]&lt;=1908,"2022","2023"),LEFT(Hist_odds_1[[#This Row],[Date]],2),RIGHT(Hist_odds_1[[#This Row],[Date]],2))</f>
        <v>44895</v>
      </c>
      <c r="Q879">
        <f>IF(Hist_odds_1[[#This Row],[Away ML]]&lt;Hist_odds_1[[#This Row],[Home ML]],-Hist_odds_1[[#This Row],[Total_Close]],Hist_odds_1[[#This Row],[Spread_Close]])</f>
        <v>23.5</v>
      </c>
    </row>
    <row r="880" spans="1:17">
      <c r="A880">
        <v>879</v>
      </c>
      <c r="B880">
        <v>1130</v>
      </c>
      <c r="C880">
        <v>306703</v>
      </c>
      <c r="D880" t="s">
        <v>5552</v>
      </c>
      <c r="E880" t="s">
        <v>570</v>
      </c>
      <c r="F880">
        <v>70</v>
      </c>
      <c r="G880">
        <v>142</v>
      </c>
      <c r="H880">
        <v>142.5</v>
      </c>
      <c r="I880">
        <v>650</v>
      </c>
      <c r="J880">
        <v>306704</v>
      </c>
      <c r="K880" t="s">
        <v>505</v>
      </c>
      <c r="L880">
        <v>85</v>
      </c>
      <c r="M880">
        <v>14.5</v>
      </c>
      <c r="N880">
        <v>12.5</v>
      </c>
      <c r="O880">
        <v>-1000</v>
      </c>
      <c r="P880" s="17">
        <f>DATE(IF(Hist_odds_1[[#This Row],[Index]]&lt;=1908,"2022","2023"),LEFT(Hist_odds_1[[#This Row],[Date]],2),RIGHT(Hist_odds_1[[#This Row],[Date]],2))</f>
        <v>44895</v>
      </c>
      <c r="Q880">
        <f>IF(Hist_odds_1[[#This Row],[Away ML]]&lt;Hist_odds_1[[#This Row],[Home ML]],-Hist_odds_1[[#This Row],[Total_Close]],Hist_odds_1[[#This Row],[Spread_Close]])</f>
        <v>12.5</v>
      </c>
    </row>
    <row r="881" spans="1:17">
      <c r="A881">
        <v>880</v>
      </c>
      <c r="B881">
        <v>1130</v>
      </c>
      <c r="C881">
        <v>306705</v>
      </c>
      <c r="D881" t="s">
        <v>5552</v>
      </c>
      <c r="E881" t="s">
        <v>671</v>
      </c>
      <c r="F881">
        <v>53</v>
      </c>
      <c r="G881">
        <v>129.5</v>
      </c>
      <c r="H881">
        <v>127.5</v>
      </c>
      <c r="I881">
        <v>700</v>
      </c>
      <c r="J881">
        <v>306706</v>
      </c>
      <c r="K881" t="s">
        <v>535</v>
      </c>
      <c r="L881">
        <v>81</v>
      </c>
      <c r="M881">
        <v>11.5</v>
      </c>
      <c r="N881">
        <v>13</v>
      </c>
      <c r="O881">
        <v>-1100</v>
      </c>
      <c r="P881" s="17">
        <f>DATE(IF(Hist_odds_1[[#This Row],[Index]]&lt;=1908,"2022","2023"),LEFT(Hist_odds_1[[#This Row],[Date]],2),RIGHT(Hist_odds_1[[#This Row],[Date]],2))</f>
        <v>44895</v>
      </c>
      <c r="Q881">
        <f>IF(Hist_odds_1[[#This Row],[Away ML]]&lt;Hist_odds_1[[#This Row],[Home ML]],-Hist_odds_1[[#This Row],[Total_Close]],Hist_odds_1[[#This Row],[Spread_Close]])</f>
        <v>13</v>
      </c>
    </row>
    <row r="882" spans="1:17">
      <c r="A882">
        <v>881</v>
      </c>
      <c r="B882">
        <v>1201</v>
      </c>
      <c r="C882">
        <v>741</v>
      </c>
      <c r="D882" t="s">
        <v>5552</v>
      </c>
      <c r="E882" t="s">
        <v>480</v>
      </c>
      <c r="F882">
        <v>64</v>
      </c>
      <c r="G882">
        <v>138.5</v>
      </c>
      <c r="H882">
        <v>136.5</v>
      </c>
      <c r="I882">
        <v>385</v>
      </c>
      <c r="J882">
        <v>742</v>
      </c>
      <c r="K882" t="s">
        <v>220</v>
      </c>
      <c r="L882">
        <v>74</v>
      </c>
      <c r="M882">
        <v>9.5</v>
      </c>
      <c r="N882">
        <v>9</v>
      </c>
      <c r="O882">
        <v>-475</v>
      </c>
      <c r="P882" s="17">
        <f>DATE(IF(Hist_odds_1[[#This Row],[Index]]&lt;=1908,"2022","2023"),LEFT(Hist_odds_1[[#This Row],[Date]],2),RIGHT(Hist_odds_1[[#This Row],[Date]],2))</f>
        <v>44896</v>
      </c>
      <c r="Q882">
        <f>IF(Hist_odds_1[[#This Row],[Away ML]]&lt;Hist_odds_1[[#This Row],[Home ML]],-Hist_odds_1[[#This Row],[Total_Close]],Hist_odds_1[[#This Row],[Spread_Close]])</f>
        <v>9</v>
      </c>
    </row>
    <row r="883" spans="1:17">
      <c r="A883">
        <v>882</v>
      </c>
      <c r="B883">
        <v>1201</v>
      </c>
      <c r="C883">
        <v>743</v>
      </c>
      <c r="D883" t="s">
        <v>5552</v>
      </c>
      <c r="E883" t="s">
        <v>520</v>
      </c>
      <c r="F883">
        <v>73</v>
      </c>
      <c r="G883">
        <v>142.5</v>
      </c>
      <c r="H883">
        <v>140</v>
      </c>
      <c r="I883">
        <v>100</v>
      </c>
      <c r="J883">
        <v>744</v>
      </c>
      <c r="K883" t="s">
        <v>462</v>
      </c>
      <c r="L883">
        <v>77</v>
      </c>
      <c r="M883">
        <v>1</v>
      </c>
      <c r="N883">
        <v>1.5</v>
      </c>
      <c r="O883">
        <v>-120</v>
      </c>
      <c r="P883" s="17">
        <f>DATE(IF(Hist_odds_1[[#This Row],[Index]]&lt;=1908,"2022","2023"),LEFT(Hist_odds_1[[#This Row],[Date]],2),RIGHT(Hist_odds_1[[#This Row],[Date]],2))</f>
        <v>44896</v>
      </c>
      <c r="Q883">
        <f>IF(Hist_odds_1[[#This Row],[Away ML]]&lt;Hist_odds_1[[#This Row],[Home ML]],-Hist_odds_1[[#This Row],[Total_Close]],Hist_odds_1[[#This Row],[Spread_Close]])</f>
        <v>1.5</v>
      </c>
    </row>
    <row r="884" spans="1:17">
      <c r="A884">
        <v>883</v>
      </c>
      <c r="B884">
        <v>1201</v>
      </c>
      <c r="C884">
        <v>745</v>
      </c>
      <c r="D884" t="s">
        <v>5552</v>
      </c>
      <c r="E884" t="s">
        <v>413</v>
      </c>
      <c r="F884">
        <v>74</v>
      </c>
      <c r="G884">
        <v>152</v>
      </c>
      <c r="H884">
        <v>155.5</v>
      </c>
      <c r="I884">
        <v>180</v>
      </c>
      <c r="J884">
        <v>746</v>
      </c>
      <c r="K884" t="s">
        <v>353</v>
      </c>
      <c r="L884">
        <v>67</v>
      </c>
      <c r="M884">
        <v>3.5</v>
      </c>
      <c r="N884">
        <v>4.5</v>
      </c>
      <c r="O884">
        <v>-210</v>
      </c>
      <c r="P884" s="17">
        <f>DATE(IF(Hist_odds_1[[#This Row],[Index]]&lt;=1908,"2022","2023"),LEFT(Hist_odds_1[[#This Row],[Date]],2),RIGHT(Hist_odds_1[[#This Row],[Date]],2))</f>
        <v>44896</v>
      </c>
      <c r="Q884">
        <f>IF(Hist_odds_1[[#This Row],[Away ML]]&lt;Hist_odds_1[[#This Row],[Home ML]],-Hist_odds_1[[#This Row],[Total_Close]],Hist_odds_1[[#This Row],[Spread_Close]])</f>
        <v>4.5</v>
      </c>
    </row>
    <row r="885" spans="1:17">
      <c r="A885">
        <v>884</v>
      </c>
      <c r="B885">
        <v>1201</v>
      </c>
      <c r="C885">
        <v>747</v>
      </c>
      <c r="D885" t="s">
        <v>5552</v>
      </c>
      <c r="E885" t="s">
        <v>642</v>
      </c>
      <c r="F885">
        <v>73</v>
      </c>
      <c r="G885">
        <v>129.5</v>
      </c>
      <c r="H885">
        <v>129.5</v>
      </c>
      <c r="I885">
        <v>130</v>
      </c>
      <c r="J885">
        <v>748</v>
      </c>
      <c r="K885" t="s">
        <v>499</v>
      </c>
      <c r="L885">
        <v>58</v>
      </c>
      <c r="M885">
        <v>3.5</v>
      </c>
      <c r="N885">
        <v>3</v>
      </c>
      <c r="O885">
        <v>-150</v>
      </c>
      <c r="P885" s="17">
        <f>DATE(IF(Hist_odds_1[[#This Row],[Index]]&lt;=1908,"2022","2023"),LEFT(Hist_odds_1[[#This Row],[Date]],2),RIGHT(Hist_odds_1[[#This Row],[Date]],2))</f>
        <v>44896</v>
      </c>
      <c r="Q885">
        <f>IF(Hist_odds_1[[#This Row],[Away ML]]&lt;Hist_odds_1[[#This Row],[Home ML]],-Hist_odds_1[[#This Row],[Total_Close]],Hist_odds_1[[#This Row],[Spread_Close]])</f>
        <v>3</v>
      </c>
    </row>
    <row r="886" spans="1:17">
      <c r="A886">
        <v>885</v>
      </c>
      <c r="B886">
        <v>1201</v>
      </c>
      <c r="C886">
        <v>749</v>
      </c>
      <c r="D886" t="s">
        <v>5552</v>
      </c>
      <c r="E886" t="s">
        <v>630</v>
      </c>
      <c r="F886">
        <v>80</v>
      </c>
      <c r="G886">
        <v>143.5</v>
      </c>
      <c r="H886">
        <v>144</v>
      </c>
      <c r="I886">
        <v>525</v>
      </c>
      <c r="J886">
        <v>750</v>
      </c>
      <c r="K886" t="s">
        <v>519</v>
      </c>
      <c r="L886">
        <v>59</v>
      </c>
      <c r="M886">
        <v>11</v>
      </c>
      <c r="N886">
        <v>12</v>
      </c>
      <c r="O886">
        <v>-750</v>
      </c>
      <c r="P886" s="17">
        <f>DATE(IF(Hist_odds_1[[#This Row],[Index]]&lt;=1908,"2022","2023"),LEFT(Hist_odds_1[[#This Row],[Date]],2),RIGHT(Hist_odds_1[[#This Row],[Date]],2))</f>
        <v>44896</v>
      </c>
      <c r="Q886">
        <f>IF(Hist_odds_1[[#This Row],[Away ML]]&lt;Hist_odds_1[[#This Row],[Home ML]],-Hist_odds_1[[#This Row],[Total_Close]],Hist_odds_1[[#This Row],[Spread_Close]])</f>
        <v>12</v>
      </c>
    </row>
    <row r="887" spans="1:17">
      <c r="A887">
        <v>886</v>
      </c>
      <c r="B887">
        <v>1201</v>
      </c>
      <c r="C887">
        <v>751</v>
      </c>
      <c r="D887" t="s">
        <v>5552</v>
      </c>
      <c r="E887" t="s">
        <v>342</v>
      </c>
      <c r="F887">
        <v>67</v>
      </c>
      <c r="G887">
        <v>139</v>
      </c>
      <c r="H887">
        <v>141</v>
      </c>
      <c r="I887">
        <v>250</v>
      </c>
      <c r="J887">
        <v>752</v>
      </c>
      <c r="K887" t="s">
        <v>123</v>
      </c>
      <c r="L887">
        <v>72</v>
      </c>
      <c r="M887">
        <v>7.5</v>
      </c>
      <c r="N887">
        <v>7</v>
      </c>
      <c r="O887">
        <v>-300</v>
      </c>
      <c r="P887" s="17">
        <f>DATE(IF(Hist_odds_1[[#This Row],[Index]]&lt;=1908,"2022","2023"),LEFT(Hist_odds_1[[#This Row],[Date]],2),RIGHT(Hist_odds_1[[#This Row],[Date]],2))</f>
        <v>44896</v>
      </c>
      <c r="Q887">
        <f>IF(Hist_odds_1[[#This Row],[Away ML]]&lt;Hist_odds_1[[#This Row],[Home ML]],-Hist_odds_1[[#This Row],[Total_Close]],Hist_odds_1[[#This Row],[Spread_Close]])</f>
        <v>7</v>
      </c>
    </row>
    <row r="888" spans="1:17">
      <c r="A888">
        <v>887</v>
      </c>
      <c r="B888">
        <v>1201</v>
      </c>
      <c r="C888">
        <v>753</v>
      </c>
      <c r="D888" t="s">
        <v>5552</v>
      </c>
      <c r="E888" t="s">
        <v>397</v>
      </c>
      <c r="F888">
        <v>64</v>
      </c>
      <c r="G888">
        <v>137.5</v>
      </c>
      <c r="H888">
        <v>135</v>
      </c>
      <c r="I888">
        <v>165</v>
      </c>
      <c r="J888">
        <v>754</v>
      </c>
      <c r="K888" t="s">
        <v>592</v>
      </c>
      <c r="L888">
        <v>80</v>
      </c>
      <c r="M888">
        <v>6.5</v>
      </c>
      <c r="N888">
        <v>4.5</v>
      </c>
      <c r="O888">
        <v>-185</v>
      </c>
      <c r="P888" s="17">
        <f>DATE(IF(Hist_odds_1[[#This Row],[Index]]&lt;=1908,"2022","2023"),LEFT(Hist_odds_1[[#This Row],[Date]],2),RIGHT(Hist_odds_1[[#This Row],[Date]],2))</f>
        <v>44896</v>
      </c>
      <c r="Q888">
        <f>IF(Hist_odds_1[[#This Row],[Away ML]]&lt;Hist_odds_1[[#This Row],[Home ML]],-Hist_odds_1[[#This Row],[Total_Close]],Hist_odds_1[[#This Row],[Spread_Close]])</f>
        <v>4.5</v>
      </c>
    </row>
    <row r="889" spans="1:17">
      <c r="A889">
        <v>888</v>
      </c>
      <c r="B889">
        <v>1201</v>
      </c>
      <c r="C889">
        <v>755</v>
      </c>
      <c r="D889" t="s">
        <v>5552</v>
      </c>
      <c r="E889" t="s">
        <v>241</v>
      </c>
      <c r="F889">
        <v>53</v>
      </c>
      <c r="G889">
        <v>1.5</v>
      </c>
      <c r="H889">
        <v>1.5</v>
      </c>
      <c r="I889">
        <v>-125</v>
      </c>
      <c r="J889">
        <v>756</v>
      </c>
      <c r="K889" t="s">
        <v>245</v>
      </c>
      <c r="L889">
        <v>56</v>
      </c>
      <c r="M889">
        <v>129.5</v>
      </c>
      <c r="N889">
        <v>131</v>
      </c>
      <c r="O889">
        <v>105</v>
      </c>
      <c r="P889" s="17">
        <f>DATE(IF(Hist_odds_1[[#This Row],[Index]]&lt;=1908,"2022","2023"),LEFT(Hist_odds_1[[#This Row],[Date]],2),RIGHT(Hist_odds_1[[#This Row],[Date]],2))</f>
        <v>44896</v>
      </c>
      <c r="Q889">
        <f>IF(Hist_odds_1[[#This Row],[Away ML]]&lt;Hist_odds_1[[#This Row],[Home ML]],-Hist_odds_1[[#This Row],[Total_Close]],Hist_odds_1[[#This Row],[Spread_Close]])</f>
        <v>-1.5</v>
      </c>
    </row>
    <row r="890" spans="1:17">
      <c r="A890">
        <v>889</v>
      </c>
      <c r="B890">
        <v>1201</v>
      </c>
      <c r="C890">
        <v>757</v>
      </c>
      <c r="D890" t="s">
        <v>5552</v>
      </c>
      <c r="E890" t="s">
        <v>576</v>
      </c>
      <c r="F890">
        <v>75</v>
      </c>
      <c r="G890">
        <v>145</v>
      </c>
      <c r="H890">
        <v>144</v>
      </c>
      <c r="I890">
        <v>190</v>
      </c>
      <c r="J890">
        <v>758</v>
      </c>
      <c r="K890" t="s">
        <v>545</v>
      </c>
      <c r="L890">
        <v>66</v>
      </c>
      <c r="M890">
        <v>5</v>
      </c>
      <c r="N890">
        <v>5.5</v>
      </c>
      <c r="O890">
        <v>-220</v>
      </c>
      <c r="P890" s="17">
        <f>DATE(IF(Hist_odds_1[[#This Row],[Index]]&lt;=1908,"2022","2023"),LEFT(Hist_odds_1[[#This Row],[Date]],2),RIGHT(Hist_odds_1[[#This Row],[Date]],2))</f>
        <v>44896</v>
      </c>
      <c r="Q890">
        <f>IF(Hist_odds_1[[#This Row],[Away ML]]&lt;Hist_odds_1[[#This Row],[Home ML]],-Hist_odds_1[[#This Row],[Total_Close]],Hist_odds_1[[#This Row],[Spread_Close]])</f>
        <v>5.5</v>
      </c>
    </row>
    <row r="891" spans="1:17">
      <c r="A891">
        <v>890</v>
      </c>
      <c r="B891">
        <v>1201</v>
      </c>
      <c r="C891">
        <v>759</v>
      </c>
      <c r="D891" t="s">
        <v>5552</v>
      </c>
      <c r="E891" t="s">
        <v>466</v>
      </c>
      <c r="F891">
        <v>67</v>
      </c>
      <c r="G891">
        <v>134.5</v>
      </c>
      <c r="H891">
        <v>138</v>
      </c>
      <c r="I891">
        <v>475</v>
      </c>
      <c r="J891">
        <v>760</v>
      </c>
      <c r="K891" t="s">
        <v>639</v>
      </c>
      <c r="L891">
        <v>70</v>
      </c>
      <c r="M891">
        <v>12</v>
      </c>
      <c r="N891">
        <v>11</v>
      </c>
      <c r="O891">
        <v>-650</v>
      </c>
      <c r="P891" s="17">
        <f>DATE(IF(Hist_odds_1[[#This Row],[Index]]&lt;=1908,"2022","2023"),LEFT(Hist_odds_1[[#This Row],[Date]],2),RIGHT(Hist_odds_1[[#This Row],[Date]],2))</f>
        <v>44896</v>
      </c>
      <c r="Q891">
        <f>IF(Hist_odds_1[[#This Row],[Away ML]]&lt;Hist_odds_1[[#This Row],[Home ML]],-Hist_odds_1[[#This Row],[Total_Close]],Hist_odds_1[[#This Row],[Spread_Close]])</f>
        <v>11</v>
      </c>
    </row>
    <row r="892" spans="1:17">
      <c r="A892">
        <v>891</v>
      </c>
      <c r="B892">
        <v>1201</v>
      </c>
      <c r="C892">
        <v>761</v>
      </c>
      <c r="D892" t="s">
        <v>5552</v>
      </c>
      <c r="E892" t="s">
        <v>157</v>
      </c>
      <c r="F892">
        <v>64</v>
      </c>
      <c r="G892">
        <v>141.5</v>
      </c>
      <c r="H892">
        <v>141</v>
      </c>
      <c r="I892">
        <v>350</v>
      </c>
      <c r="J892">
        <v>762</v>
      </c>
      <c r="K892" t="s">
        <v>61</v>
      </c>
      <c r="L892">
        <v>76</v>
      </c>
      <c r="M892">
        <v>11.5</v>
      </c>
      <c r="N892">
        <v>9</v>
      </c>
      <c r="O892">
        <v>-420</v>
      </c>
      <c r="P892" s="17">
        <f>DATE(IF(Hist_odds_1[[#This Row],[Index]]&lt;=1908,"2022","2023"),LEFT(Hist_odds_1[[#This Row],[Date]],2),RIGHT(Hist_odds_1[[#This Row],[Date]],2))</f>
        <v>44896</v>
      </c>
      <c r="Q892">
        <f>IF(Hist_odds_1[[#This Row],[Away ML]]&lt;Hist_odds_1[[#This Row],[Home ML]],-Hist_odds_1[[#This Row],[Total_Close]],Hist_odds_1[[#This Row],[Spread_Close]])</f>
        <v>9</v>
      </c>
    </row>
    <row r="893" spans="1:17">
      <c r="A893">
        <v>892</v>
      </c>
      <c r="B893">
        <v>1201</v>
      </c>
      <c r="C893">
        <v>763</v>
      </c>
      <c r="D893" t="s">
        <v>5552</v>
      </c>
      <c r="E893" t="s">
        <v>617</v>
      </c>
      <c r="F893">
        <v>81</v>
      </c>
      <c r="G893">
        <v>5.5</v>
      </c>
      <c r="H893">
        <v>7</v>
      </c>
      <c r="I893">
        <v>-310</v>
      </c>
      <c r="J893">
        <v>764</v>
      </c>
      <c r="K893" t="s">
        <v>624</v>
      </c>
      <c r="L893">
        <v>67</v>
      </c>
      <c r="M893">
        <v>137</v>
      </c>
      <c r="N893">
        <v>134</v>
      </c>
      <c r="O893">
        <v>260</v>
      </c>
      <c r="P893" s="17">
        <f>DATE(IF(Hist_odds_1[[#This Row],[Index]]&lt;=1908,"2022","2023"),LEFT(Hist_odds_1[[#This Row],[Date]],2),RIGHT(Hist_odds_1[[#This Row],[Date]],2))</f>
        <v>44896</v>
      </c>
      <c r="Q893">
        <f>IF(Hist_odds_1[[#This Row],[Away ML]]&lt;Hist_odds_1[[#This Row],[Home ML]],-Hist_odds_1[[#This Row],[Total_Close]],Hist_odds_1[[#This Row],[Spread_Close]])</f>
        <v>-7</v>
      </c>
    </row>
    <row r="894" spans="1:17">
      <c r="A894">
        <v>893</v>
      </c>
      <c r="B894">
        <v>1201</v>
      </c>
      <c r="C894">
        <v>765</v>
      </c>
      <c r="D894" t="s">
        <v>5552</v>
      </c>
      <c r="E894" t="s">
        <v>402</v>
      </c>
      <c r="F894">
        <v>66</v>
      </c>
      <c r="G894">
        <v>6.5</v>
      </c>
      <c r="H894">
        <v>7</v>
      </c>
      <c r="I894">
        <v>-310</v>
      </c>
      <c r="J894">
        <v>766</v>
      </c>
      <c r="K894" t="s">
        <v>515</v>
      </c>
      <c r="L894">
        <v>81</v>
      </c>
      <c r="M894">
        <v>154.5</v>
      </c>
      <c r="N894">
        <v>154.5</v>
      </c>
      <c r="O894">
        <v>260</v>
      </c>
      <c r="P894" s="17">
        <f>DATE(IF(Hist_odds_1[[#This Row],[Index]]&lt;=1908,"2022","2023"),LEFT(Hist_odds_1[[#This Row],[Date]],2),RIGHT(Hist_odds_1[[#This Row],[Date]],2))</f>
        <v>44896</v>
      </c>
      <c r="Q894">
        <f>IF(Hist_odds_1[[#This Row],[Away ML]]&lt;Hist_odds_1[[#This Row],[Home ML]],-Hist_odds_1[[#This Row],[Total_Close]],Hist_odds_1[[#This Row],[Spread_Close]])</f>
        <v>-7</v>
      </c>
    </row>
    <row r="895" spans="1:17">
      <c r="A895">
        <v>894</v>
      </c>
      <c r="B895">
        <v>1201</v>
      </c>
      <c r="C895">
        <v>767</v>
      </c>
      <c r="D895" t="s">
        <v>5552</v>
      </c>
      <c r="E895" t="s">
        <v>459</v>
      </c>
      <c r="F895">
        <v>60</v>
      </c>
      <c r="G895">
        <v>137</v>
      </c>
      <c r="H895">
        <v>139.5</v>
      </c>
      <c r="I895">
        <v>170</v>
      </c>
      <c r="J895">
        <v>768</v>
      </c>
      <c r="K895" t="s">
        <v>260</v>
      </c>
      <c r="L895">
        <v>59</v>
      </c>
      <c r="M895">
        <v>3.5</v>
      </c>
      <c r="N895">
        <v>5</v>
      </c>
      <c r="O895">
        <v>-190</v>
      </c>
      <c r="P895" s="17">
        <f>DATE(IF(Hist_odds_1[[#This Row],[Index]]&lt;=1908,"2022","2023"),LEFT(Hist_odds_1[[#This Row],[Date]],2),RIGHT(Hist_odds_1[[#This Row],[Date]],2))</f>
        <v>44896</v>
      </c>
      <c r="Q895">
        <f>IF(Hist_odds_1[[#This Row],[Away ML]]&lt;Hist_odds_1[[#This Row],[Home ML]],-Hist_odds_1[[#This Row],[Total_Close]],Hist_odds_1[[#This Row],[Spread_Close]])</f>
        <v>5</v>
      </c>
    </row>
    <row r="896" spans="1:17">
      <c r="A896">
        <v>895</v>
      </c>
      <c r="B896">
        <v>1201</v>
      </c>
      <c r="C896">
        <v>769</v>
      </c>
      <c r="D896" t="s">
        <v>5552</v>
      </c>
      <c r="E896" t="s">
        <v>522</v>
      </c>
      <c r="F896">
        <v>65</v>
      </c>
      <c r="G896">
        <v>136</v>
      </c>
      <c r="H896">
        <v>138</v>
      </c>
      <c r="I896">
        <v>450</v>
      </c>
      <c r="J896">
        <v>770</v>
      </c>
      <c r="K896" t="s">
        <v>404</v>
      </c>
      <c r="L896">
        <v>91</v>
      </c>
      <c r="M896">
        <v>8</v>
      </c>
      <c r="N896">
        <v>11</v>
      </c>
      <c r="O896">
        <v>-600</v>
      </c>
      <c r="P896" s="17">
        <f>DATE(IF(Hist_odds_1[[#This Row],[Index]]&lt;=1908,"2022","2023"),LEFT(Hist_odds_1[[#This Row],[Date]],2),RIGHT(Hist_odds_1[[#This Row],[Date]],2))</f>
        <v>44896</v>
      </c>
      <c r="Q896">
        <f>IF(Hist_odds_1[[#This Row],[Away ML]]&lt;Hist_odds_1[[#This Row],[Home ML]],-Hist_odds_1[[#This Row],[Total_Close]],Hist_odds_1[[#This Row],[Spread_Close]])</f>
        <v>11</v>
      </c>
    </row>
    <row r="897" spans="1:17">
      <c r="A897">
        <v>896</v>
      </c>
      <c r="B897">
        <v>1201</v>
      </c>
      <c r="C897">
        <v>771</v>
      </c>
      <c r="D897" t="s">
        <v>5552</v>
      </c>
      <c r="E897" t="s">
        <v>548</v>
      </c>
      <c r="F897">
        <v>81</v>
      </c>
      <c r="G897">
        <v>145</v>
      </c>
      <c r="H897">
        <v>147.5</v>
      </c>
      <c r="I897">
        <v>1200</v>
      </c>
      <c r="J897">
        <v>772</v>
      </c>
      <c r="K897" t="s">
        <v>475</v>
      </c>
      <c r="L897">
        <v>86</v>
      </c>
      <c r="M897">
        <v>18.5</v>
      </c>
      <c r="N897">
        <v>18.5</v>
      </c>
      <c r="O897">
        <v>-3000</v>
      </c>
      <c r="P897" s="17">
        <f>DATE(IF(Hist_odds_1[[#This Row],[Index]]&lt;=1908,"2022","2023"),LEFT(Hist_odds_1[[#This Row],[Date]],2),RIGHT(Hist_odds_1[[#This Row],[Date]],2))</f>
        <v>44896</v>
      </c>
      <c r="Q897">
        <f>IF(Hist_odds_1[[#This Row],[Away ML]]&lt;Hist_odds_1[[#This Row],[Home ML]],-Hist_odds_1[[#This Row],[Total_Close]],Hist_odds_1[[#This Row],[Spread_Close]])</f>
        <v>18.5</v>
      </c>
    </row>
    <row r="898" spans="1:17">
      <c r="A898">
        <v>897</v>
      </c>
      <c r="B898">
        <v>1201</v>
      </c>
      <c r="C898">
        <v>773</v>
      </c>
      <c r="D898" t="s">
        <v>5552</v>
      </c>
      <c r="E898" t="s">
        <v>206</v>
      </c>
      <c r="F898">
        <v>74</v>
      </c>
      <c r="G898">
        <v>155</v>
      </c>
      <c r="H898">
        <v>154</v>
      </c>
      <c r="I898">
        <v>210</v>
      </c>
      <c r="J898">
        <v>774</v>
      </c>
      <c r="K898" t="s">
        <v>589</v>
      </c>
      <c r="L898">
        <v>72</v>
      </c>
      <c r="M898">
        <v>7</v>
      </c>
      <c r="N898">
        <v>6</v>
      </c>
      <c r="O898">
        <v>-250</v>
      </c>
      <c r="P898" s="17">
        <f>DATE(IF(Hist_odds_1[[#This Row],[Index]]&lt;=1908,"2022","2023"),LEFT(Hist_odds_1[[#This Row],[Date]],2),RIGHT(Hist_odds_1[[#This Row],[Date]],2))</f>
        <v>44896</v>
      </c>
      <c r="Q898">
        <f>IF(Hist_odds_1[[#This Row],[Away ML]]&lt;Hist_odds_1[[#This Row],[Home ML]],-Hist_odds_1[[#This Row],[Total_Close]],Hist_odds_1[[#This Row],[Spread_Close]])</f>
        <v>6</v>
      </c>
    </row>
    <row r="899" spans="1:17">
      <c r="A899">
        <v>898</v>
      </c>
      <c r="B899">
        <v>1201</v>
      </c>
      <c r="C899">
        <v>775</v>
      </c>
      <c r="D899" t="s">
        <v>5552</v>
      </c>
      <c r="E899" t="s">
        <v>486</v>
      </c>
      <c r="F899">
        <v>65</v>
      </c>
      <c r="G899">
        <v>6</v>
      </c>
      <c r="H899">
        <v>5</v>
      </c>
      <c r="I899">
        <v>-210</v>
      </c>
      <c r="J899">
        <v>776</v>
      </c>
      <c r="K899" t="s">
        <v>487</v>
      </c>
      <c r="L899">
        <v>66</v>
      </c>
      <c r="M899">
        <v>131</v>
      </c>
      <c r="N899">
        <v>132.5</v>
      </c>
      <c r="O899">
        <v>180</v>
      </c>
      <c r="P899" s="17">
        <f>DATE(IF(Hist_odds_1[[#This Row],[Index]]&lt;=1908,"2022","2023"),LEFT(Hist_odds_1[[#This Row],[Date]],2),RIGHT(Hist_odds_1[[#This Row],[Date]],2))</f>
        <v>44896</v>
      </c>
      <c r="Q899">
        <f>IF(Hist_odds_1[[#This Row],[Away ML]]&lt;Hist_odds_1[[#This Row],[Home ML]],-Hist_odds_1[[#This Row],[Total_Close]],Hist_odds_1[[#This Row],[Spread_Close]])</f>
        <v>-5</v>
      </c>
    </row>
    <row r="900" spans="1:17">
      <c r="A900">
        <v>899</v>
      </c>
      <c r="B900">
        <v>1201</v>
      </c>
      <c r="C900">
        <v>779</v>
      </c>
      <c r="D900" t="s">
        <v>5552</v>
      </c>
      <c r="E900" t="s">
        <v>374</v>
      </c>
      <c r="F900">
        <v>80</v>
      </c>
      <c r="G900">
        <v>4.5</v>
      </c>
      <c r="H900">
        <v>6.5</v>
      </c>
      <c r="I900">
        <v>-270</v>
      </c>
      <c r="J900">
        <v>780</v>
      </c>
      <c r="K900" t="s">
        <v>218</v>
      </c>
      <c r="L900">
        <v>66</v>
      </c>
      <c r="M900">
        <v>137</v>
      </c>
      <c r="N900">
        <v>136.5</v>
      </c>
      <c r="O900">
        <v>230</v>
      </c>
      <c r="P900" s="17">
        <f>DATE(IF(Hist_odds_1[[#This Row],[Index]]&lt;=1908,"2022","2023"),LEFT(Hist_odds_1[[#This Row],[Date]],2),RIGHT(Hist_odds_1[[#This Row],[Date]],2))</f>
        <v>44896</v>
      </c>
      <c r="Q900">
        <f>IF(Hist_odds_1[[#This Row],[Away ML]]&lt;Hist_odds_1[[#This Row],[Home ML]],-Hist_odds_1[[#This Row],[Total_Close]],Hist_odds_1[[#This Row],[Spread_Close]])</f>
        <v>-6.5</v>
      </c>
    </row>
    <row r="901" spans="1:17">
      <c r="A901">
        <v>900</v>
      </c>
      <c r="B901">
        <v>1201</v>
      </c>
      <c r="C901">
        <v>781</v>
      </c>
      <c r="D901" t="s">
        <v>5552</v>
      </c>
      <c r="E901" t="s">
        <v>464</v>
      </c>
      <c r="F901">
        <v>60</v>
      </c>
      <c r="G901">
        <v>135.5</v>
      </c>
      <c r="H901">
        <v>135.5</v>
      </c>
      <c r="I901">
        <v>175</v>
      </c>
      <c r="J901">
        <v>782</v>
      </c>
      <c r="K901" t="s">
        <v>217</v>
      </c>
      <c r="L901">
        <v>74</v>
      </c>
      <c r="M901">
        <v>5.5</v>
      </c>
      <c r="N901">
        <v>5.5</v>
      </c>
      <c r="O901">
        <v>-200</v>
      </c>
      <c r="P901" s="17">
        <f>DATE(IF(Hist_odds_1[[#This Row],[Index]]&lt;=1908,"2022","2023"),LEFT(Hist_odds_1[[#This Row],[Date]],2),RIGHT(Hist_odds_1[[#This Row],[Date]],2))</f>
        <v>44896</v>
      </c>
      <c r="Q901">
        <f>IF(Hist_odds_1[[#This Row],[Away ML]]&lt;Hist_odds_1[[#This Row],[Home ML]],-Hist_odds_1[[#This Row],[Total_Close]],Hist_odds_1[[#This Row],[Spread_Close]])</f>
        <v>5.5</v>
      </c>
    </row>
    <row r="902" spans="1:17">
      <c r="A902">
        <v>901</v>
      </c>
      <c r="B902">
        <v>1201</v>
      </c>
      <c r="C902">
        <v>306715</v>
      </c>
      <c r="D902" t="s">
        <v>5552</v>
      </c>
      <c r="E902" t="s">
        <v>297</v>
      </c>
      <c r="F902">
        <v>63</v>
      </c>
      <c r="G902">
        <v>132.5</v>
      </c>
      <c r="H902">
        <v>132.5</v>
      </c>
      <c r="I902">
        <v>600</v>
      </c>
      <c r="J902">
        <v>306716</v>
      </c>
      <c r="K902" t="s">
        <v>258</v>
      </c>
      <c r="L902">
        <v>76</v>
      </c>
      <c r="M902">
        <v>11</v>
      </c>
      <c r="N902">
        <v>12.5</v>
      </c>
      <c r="O902">
        <v>-900</v>
      </c>
      <c r="P902" s="17">
        <f>DATE(IF(Hist_odds_1[[#This Row],[Index]]&lt;=1908,"2022","2023"),LEFT(Hist_odds_1[[#This Row],[Date]],2),RIGHT(Hist_odds_1[[#This Row],[Date]],2))</f>
        <v>44896</v>
      </c>
      <c r="Q902">
        <f>IF(Hist_odds_1[[#This Row],[Away ML]]&lt;Hist_odds_1[[#This Row],[Home ML]],-Hist_odds_1[[#This Row],[Total_Close]],Hist_odds_1[[#This Row],[Spread_Close]])</f>
        <v>12.5</v>
      </c>
    </row>
    <row r="903" spans="1:17">
      <c r="A903">
        <v>902</v>
      </c>
      <c r="B903">
        <v>1201</v>
      </c>
      <c r="C903">
        <v>306717</v>
      </c>
      <c r="D903" t="s">
        <v>5552</v>
      </c>
      <c r="E903" t="s">
        <v>633</v>
      </c>
      <c r="F903">
        <v>78</v>
      </c>
      <c r="G903">
        <v>132.5</v>
      </c>
      <c r="H903">
        <v>131.5</v>
      </c>
      <c r="I903">
        <v>170</v>
      </c>
      <c r="J903">
        <v>306718</v>
      </c>
      <c r="K903" t="s">
        <v>348</v>
      </c>
      <c r="L903">
        <v>80</v>
      </c>
      <c r="M903">
        <v>2.5</v>
      </c>
      <c r="N903">
        <v>4.5</v>
      </c>
      <c r="O903">
        <v>-190</v>
      </c>
      <c r="P903" s="17">
        <f>DATE(IF(Hist_odds_1[[#This Row],[Index]]&lt;=1908,"2022","2023"),LEFT(Hist_odds_1[[#This Row],[Date]],2),RIGHT(Hist_odds_1[[#This Row],[Date]],2))</f>
        <v>44896</v>
      </c>
      <c r="Q903">
        <f>IF(Hist_odds_1[[#This Row],[Away ML]]&lt;Hist_odds_1[[#This Row],[Home ML]],-Hist_odds_1[[#This Row],[Total_Close]],Hist_odds_1[[#This Row],[Spread_Close]])</f>
        <v>4.5</v>
      </c>
    </row>
    <row r="904" spans="1:17">
      <c r="A904">
        <v>903</v>
      </c>
      <c r="B904">
        <v>1201</v>
      </c>
      <c r="C904">
        <v>306719</v>
      </c>
      <c r="D904" t="s">
        <v>5552</v>
      </c>
      <c r="E904" t="s">
        <v>594</v>
      </c>
      <c r="F904">
        <v>38</v>
      </c>
      <c r="G904">
        <v>125.5</v>
      </c>
      <c r="H904">
        <v>129.5</v>
      </c>
      <c r="I904">
        <v>800</v>
      </c>
      <c r="J904">
        <v>306720</v>
      </c>
      <c r="K904" t="s">
        <v>613</v>
      </c>
      <c r="L904">
        <v>58</v>
      </c>
      <c r="M904">
        <v>15.5</v>
      </c>
      <c r="N904">
        <v>15</v>
      </c>
      <c r="O904">
        <v>-1400</v>
      </c>
      <c r="P904" s="17">
        <f>DATE(IF(Hist_odds_1[[#This Row],[Index]]&lt;=1908,"2022","2023"),LEFT(Hist_odds_1[[#This Row],[Date]],2),RIGHT(Hist_odds_1[[#This Row],[Date]],2))</f>
        <v>44896</v>
      </c>
      <c r="Q904">
        <f>IF(Hist_odds_1[[#This Row],[Away ML]]&lt;Hist_odds_1[[#This Row],[Home ML]],-Hist_odds_1[[#This Row],[Total_Close]],Hist_odds_1[[#This Row],[Spread_Close]])</f>
        <v>15</v>
      </c>
    </row>
    <row r="905" spans="1:17">
      <c r="A905">
        <v>904</v>
      </c>
      <c r="B905">
        <v>1201</v>
      </c>
      <c r="C905">
        <v>306721</v>
      </c>
      <c r="D905" t="s">
        <v>5552</v>
      </c>
      <c r="E905" t="s">
        <v>460</v>
      </c>
      <c r="F905">
        <v>93</v>
      </c>
      <c r="G905">
        <v>3</v>
      </c>
      <c r="H905">
        <v>5</v>
      </c>
      <c r="I905">
        <v>-210</v>
      </c>
      <c r="J905">
        <v>306722</v>
      </c>
      <c r="K905" t="s">
        <v>601</v>
      </c>
      <c r="L905">
        <v>83</v>
      </c>
      <c r="M905">
        <v>149</v>
      </c>
      <c r="N905">
        <v>150.5</v>
      </c>
      <c r="O905">
        <v>180</v>
      </c>
      <c r="P905" s="17">
        <f>DATE(IF(Hist_odds_1[[#This Row],[Index]]&lt;=1908,"2022","2023"),LEFT(Hist_odds_1[[#This Row],[Date]],2),RIGHT(Hist_odds_1[[#This Row],[Date]],2))</f>
        <v>44896</v>
      </c>
      <c r="Q905">
        <f>IF(Hist_odds_1[[#This Row],[Away ML]]&lt;Hist_odds_1[[#This Row],[Home ML]],-Hist_odds_1[[#This Row],[Total_Close]],Hist_odds_1[[#This Row],[Spread_Close]])</f>
        <v>-5</v>
      </c>
    </row>
    <row r="906" spans="1:17">
      <c r="A906">
        <v>905</v>
      </c>
      <c r="B906">
        <v>1201</v>
      </c>
      <c r="C906">
        <v>306723</v>
      </c>
      <c r="D906" t="s">
        <v>5552</v>
      </c>
      <c r="E906" t="s">
        <v>567</v>
      </c>
      <c r="F906">
        <v>73</v>
      </c>
      <c r="G906">
        <v>139</v>
      </c>
      <c r="H906">
        <v>134.5</v>
      </c>
      <c r="I906">
        <v>145</v>
      </c>
      <c r="J906">
        <v>306724</v>
      </c>
      <c r="K906" t="s">
        <v>640</v>
      </c>
      <c r="L906">
        <v>86</v>
      </c>
      <c r="M906">
        <v>6</v>
      </c>
      <c r="N906">
        <v>3</v>
      </c>
      <c r="O906">
        <v>-165</v>
      </c>
      <c r="P906" s="17">
        <f>DATE(IF(Hist_odds_1[[#This Row],[Index]]&lt;=1908,"2022","2023"),LEFT(Hist_odds_1[[#This Row],[Date]],2),RIGHT(Hist_odds_1[[#This Row],[Date]],2))</f>
        <v>44896</v>
      </c>
      <c r="Q906">
        <f>IF(Hist_odds_1[[#This Row],[Away ML]]&lt;Hist_odds_1[[#This Row],[Home ML]],-Hist_odds_1[[#This Row],[Total_Close]],Hist_odds_1[[#This Row],[Spread_Close]])</f>
        <v>3</v>
      </c>
    </row>
    <row r="907" spans="1:17">
      <c r="A907">
        <v>906</v>
      </c>
      <c r="B907">
        <v>1201</v>
      </c>
      <c r="C907">
        <v>306725</v>
      </c>
      <c r="D907" t="s">
        <v>5552</v>
      </c>
      <c r="E907" t="s">
        <v>647</v>
      </c>
      <c r="F907">
        <v>65</v>
      </c>
      <c r="G907">
        <v>10.5</v>
      </c>
      <c r="H907">
        <v>13</v>
      </c>
      <c r="I907">
        <v>-1000</v>
      </c>
      <c r="J907">
        <v>306726</v>
      </c>
      <c r="K907" t="s">
        <v>162</v>
      </c>
      <c r="L907">
        <v>55</v>
      </c>
      <c r="M907">
        <v>132</v>
      </c>
      <c r="N907">
        <v>131.5</v>
      </c>
      <c r="O907">
        <v>650</v>
      </c>
      <c r="P907" s="17">
        <f>DATE(IF(Hist_odds_1[[#This Row],[Index]]&lt;=1908,"2022","2023"),LEFT(Hist_odds_1[[#This Row],[Date]],2),RIGHT(Hist_odds_1[[#This Row],[Date]],2))</f>
        <v>44896</v>
      </c>
      <c r="Q907">
        <f>IF(Hist_odds_1[[#This Row],[Away ML]]&lt;Hist_odds_1[[#This Row],[Home ML]],-Hist_odds_1[[#This Row],[Total_Close]],Hist_odds_1[[#This Row],[Spread_Close]])</f>
        <v>-13</v>
      </c>
    </row>
    <row r="908" spans="1:17">
      <c r="A908">
        <v>907</v>
      </c>
      <c r="B908">
        <v>1201</v>
      </c>
      <c r="C908">
        <v>306727</v>
      </c>
      <c r="D908" t="s">
        <v>5552</v>
      </c>
      <c r="E908" t="s">
        <v>554</v>
      </c>
      <c r="F908">
        <v>102</v>
      </c>
      <c r="G908">
        <v>136.5</v>
      </c>
      <c r="H908">
        <v>138.5</v>
      </c>
      <c r="I908">
        <v>600</v>
      </c>
      <c r="J908">
        <v>306728</v>
      </c>
      <c r="K908" t="s">
        <v>533</v>
      </c>
      <c r="L908">
        <v>96</v>
      </c>
      <c r="M908">
        <v>11.5</v>
      </c>
      <c r="N908">
        <v>12.5</v>
      </c>
      <c r="O908">
        <v>-900</v>
      </c>
      <c r="P908" s="17">
        <f>DATE(IF(Hist_odds_1[[#This Row],[Index]]&lt;=1908,"2022","2023"),LEFT(Hist_odds_1[[#This Row],[Date]],2),RIGHT(Hist_odds_1[[#This Row],[Date]],2))</f>
        <v>44896</v>
      </c>
      <c r="Q908">
        <f>IF(Hist_odds_1[[#This Row],[Away ML]]&lt;Hist_odds_1[[#This Row],[Home ML]],-Hist_odds_1[[#This Row],[Total_Close]],Hist_odds_1[[#This Row],[Spread_Close]])</f>
        <v>12.5</v>
      </c>
    </row>
    <row r="909" spans="1:17">
      <c r="A909">
        <v>908</v>
      </c>
      <c r="B909">
        <v>1202</v>
      </c>
      <c r="C909">
        <v>861</v>
      </c>
      <c r="D909" t="s">
        <v>5552</v>
      </c>
      <c r="E909" t="s">
        <v>247</v>
      </c>
      <c r="F909">
        <v>70</v>
      </c>
      <c r="G909">
        <v>137</v>
      </c>
      <c r="H909">
        <v>136.5</v>
      </c>
      <c r="I909">
        <v>250</v>
      </c>
      <c r="J909">
        <v>862</v>
      </c>
      <c r="K909" t="s">
        <v>242</v>
      </c>
      <c r="L909">
        <v>74</v>
      </c>
      <c r="M909">
        <v>8</v>
      </c>
      <c r="N909">
        <v>7</v>
      </c>
      <c r="O909">
        <v>-300</v>
      </c>
      <c r="P909" s="17">
        <f>DATE(IF(Hist_odds_1[[#This Row],[Index]]&lt;=1908,"2022","2023"),LEFT(Hist_odds_1[[#This Row],[Date]],2),RIGHT(Hist_odds_1[[#This Row],[Date]],2))</f>
        <v>44897</v>
      </c>
      <c r="Q909">
        <f>IF(Hist_odds_1[[#This Row],[Away ML]]&lt;Hist_odds_1[[#This Row],[Home ML]],-Hist_odds_1[[#This Row],[Total_Close]],Hist_odds_1[[#This Row],[Spread_Close]])</f>
        <v>7</v>
      </c>
    </row>
    <row r="910" spans="1:17">
      <c r="A910">
        <v>909</v>
      </c>
      <c r="B910">
        <v>1202</v>
      </c>
      <c r="C910">
        <v>863</v>
      </c>
      <c r="D910" t="s">
        <v>5552</v>
      </c>
      <c r="E910" t="s">
        <v>467</v>
      </c>
      <c r="F910">
        <v>57</v>
      </c>
      <c r="G910">
        <v>145</v>
      </c>
      <c r="H910">
        <v>143</v>
      </c>
      <c r="I910">
        <v>135</v>
      </c>
      <c r="J910">
        <v>864</v>
      </c>
      <c r="K910" t="s">
        <v>126</v>
      </c>
      <c r="L910">
        <v>77</v>
      </c>
      <c r="M910">
        <v>4</v>
      </c>
      <c r="N910">
        <v>3</v>
      </c>
      <c r="O910">
        <v>-155</v>
      </c>
      <c r="P910" s="17">
        <f>DATE(IF(Hist_odds_1[[#This Row],[Index]]&lt;=1908,"2022","2023"),LEFT(Hist_odds_1[[#This Row],[Date]],2),RIGHT(Hist_odds_1[[#This Row],[Date]],2))</f>
        <v>44897</v>
      </c>
      <c r="Q910">
        <f>IF(Hist_odds_1[[#This Row],[Away ML]]&lt;Hist_odds_1[[#This Row],[Home ML]],-Hist_odds_1[[#This Row],[Total_Close]],Hist_odds_1[[#This Row],[Spread_Close]])</f>
        <v>3</v>
      </c>
    </row>
    <row r="911" spans="1:17">
      <c r="A911">
        <v>910</v>
      </c>
      <c r="B911">
        <v>1202</v>
      </c>
      <c r="C911">
        <v>865</v>
      </c>
      <c r="D911" t="s">
        <v>5552</v>
      </c>
      <c r="E911" t="s">
        <v>529</v>
      </c>
      <c r="F911">
        <v>62</v>
      </c>
      <c r="G911">
        <v>123.5</v>
      </c>
      <c r="H911">
        <v>122</v>
      </c>
      <c r="I911">
        <v>230</v>
      </c>
      <c r="J911">
        <v>866</v>
      </c>
      <c r="K911" t="s">
        <v>489</v>
      </c>
      <c r="L911">
        <v>71</v>
      </c>
      <c r="M911">
        <v>7.5</v>
      </c>
      <c r="N911">
        <v>6.5</v>
      </c>
      <c r="O911">
        <v>-270</v>
      </c>
      <c r="P911" s="17">
        <f>DATE(IF(Hist_odds_1[[#This Row],[Index]]&lt;=1908,"2022","2023"),LEFT(Hist_odds_1[[#This Row],[Date]],2),RIGHT(Hist_odds_1[[#This Row],[Date]],2))</f>
        <v>44897</v>
      </c>
      <c r="Q911">
        <f>IF(Hist_odds_1[[#This Row],[Away ML]]&lt;Hist_odds_1[[#This Row],[Home ML]],-Hist_odds_1[[#This Row],[Total_Close]],Hist_odds_1[[#This Row],[Spread_Close]])</f>
        <v>6.5</v>
      </c>
    </row>
    <row r="912" spans="1:17">
      <c r="A912">
        <v>911</v>
      </c>
      <c r="B912">
        <v>1202</v>
      </c>
      <c r="C912">
        <v>867</v>
      </c>
      <c r="D912" t="s">
        <v>5552</v>
      </c>
      <c r="E912" t="s">
        <v>243</v>
      </c>
      <c r="F912">
        <v>56</v>
      </c>
      <c r="G912">
        <v>130.5</v>
      </c>
      <c r="H912">
        <v>130</v>
      </c>
      <c r="I912">
        <v>600</v>
      </c>
      <c r="J912">
        <v>868</v>
      </c>
      <c r="K912" t="s">
        <v>420</v>
      </c>
      <c r="L912">
        <v>78</v>
      </c>
      <c r="M912">
        <v>10</v>
      </c>
      <c r="N912">
        <v>13.5</v>
      </c>
      <c r="O912">
        <v>-900</v>
      </c>
      <c r="P912" s="17">
        <f>DATE(IF(Hist_odds_1[[#This Row],[Index]]&lt;=1908,"2022","2023"),LEFT(Hist_odds_1[[#This Row],[Date]],2),RIGHT(Hist_odds_1[[#This Row],[Date]],2))</f>
        <v>44897</v>
      </c>
      <c r="Q912">
        <f>IF(Hist_odds_1[[#This Row],[Away ML]]&lt;Hist_odds_1[[#This Row],[Home ML]],-Hist_odds_1[[#This Row],[Total_Close]],Hist_odds_1[[#This Row],[Spread_Close]])</f>
        <v>13.5</v>
      </c>
    </row>
    <row r="913" spans="1:17">
      <c r="A913">
        <v>912</v>
      </c>
      <c r="B913">
        <v>1202</v>
      </c>
      <c r="C913">
        <v>869</v>
      </c>
      <c r="D913" t="s">
        <v>5552</v>
      </c>
      <c r="E913" t="s">
        <v>597</v>
      </c>
      <c r="F913">
        <v>68</v>
      </c>
      <c r="G913">
        <v>146</v>
      </c>
      <c r="H913">
        <v>145.5</v>
      </c>
      <c r="I913">
        <v>265</v>
      </c>
      <c r="J913">
        <v>870</v>
      </c>
      <c r="K913" t="s">
        <v>566</v>
      </c>
      <c r="L913">
        <v>83</v>
      </c>
      <c r="M913">
        <v>6.5</v>
      </c>
      <c r="N913">
        <v>8</v>
      </c>
      <c r="O913">
        <v>-320</v>
      </c>
      <c r="P913" s="17">
        <f>DATE(IF(Hist_odds_1[[#This Row],[Index]]&lt;=1908,"2022","2023"),LEFT(Hist_odds_1[[#This Row],[Date]],2),RIGHT(Hist_odds_1[[#This Row],[Date]],2))</f>
        <v>44897</v>
      </c>
      <c r="Q913">
        <f>IF(Hist_odds_1[[#This Row],[Away ML]]&lt;Hist_odds_1[[#This Row],[Home ML]],-Hist_odds_1[[#This Row],[Total_Close]],Hist_odds_1[[#This Row],[Spread_Close]])</f>
        <v>8</v>
      </c>
    </row>
    <row r="914" spans="1:17">
      <c r="A914">
        <v>913</v>
      </c>
      <c r="B914">
        <v>1202</v>
      </c>
      <c r="C914">
        <v>871</v>
      </c>
      <c r="D914" t="s">
        <v>5552</v>
      </c>
      <c r="E914" t="s">
        <v>389</v>
      </c>
      <c r="F914">
        <v>71</v>
      </c>
      <c r="G914">
        <v>140.5</v>
      </c>
      <c r="H914">
        <v>2</v>
      </c>
      <c r="I914">
        <v>-130</v>
      </c>
      <c r="J914">
        <v>872</v>
      </c>
      <c r="K914" t="s">
        <v>410</v>
      </c>
      <c r="L914">
        <v>68</v>
      </c>
      <c r="M914">
        <v>1</v>
      </c>
      <c r="N914">
        <v>141.5</v>
      </c>
      <c r="O914">
        <v>110</v>
      </c>
      <c r="P914" s="17">
        <f>DATE(IF(Hist_odds_1[[#This Row],[Index]]&lt;=1908,"2022","2023"),LEFT(Hist_odds_1[[#This Row],[Date]],2),RIGHT(Hist_odds_1[[#This Row],[Date]],2))</f>
        <v>44897</v>
      </c>
      <c r="Q914">
        <f>IF(Hist_odds_1[[#This Row],[Away ML]]&lt;Hist_odds_1[[#This Row],[Home ML]],-Hist_odds_1[[#This Row],[Total_Close]],Hist_odds_1[[#This Row],[Spread_Close]])</f>
        <v>-2</v>
      </c>
    </row>
    <row r="915" spans="1:17">
      <c r="A915">
        <v>914</v>
      </c>
      <c r="B915">
        <v>1202</v>
      </c>
      <c r="C915">
        <v>873</v>
      </c>
      <c r="D915" t="s">
        <v>5552</v>
      </c>
      <c r="E915" t="s">
        <v>17</v>
      </c>
      <c r="F915">
        <v>68</v>
      </c>
      <c r="G915">
        <v>146.5</v>
      </c>
      <c r="H915">
        <v>146</v>
      </c>
      <c r="I915">
        <v>425</v>
      </c>
      <c r="J915">
        <v>874</v>
      </c>
      <c r="K915" t="s">
        <v>508</v>
      </c>
      <c r="L915">
        <v>60</v>
      </c>
      <c r="M915">
        <v>7</v>
      </c>
      <c r="N915">
        <v>10.5</v>
      </c>
      <c r="O915">
        <v>-550</v>
      </c>
      <c r="P915" s="17">
        <f>DATE(IF(Hist_odds_1[[#This Row],[Index]]&lt;=1908,"2022","2023"),LEFT(Hist_odds_1[[#This Row],[Date]],2),RIGHT(Hist_odds_1[[#This Row],[Date]],2))</f>
        <v>44897</v>
      </c>
      <c r="Q915">
        <f>IF(Hist_odds_1[[#This Row],[Away ML]]&lt;Hist_odds_1[[#This Row],[Home ML]],-Hist_odds_1[[#This Row],[Total_Close]],Hist_odds_1[[#This Row],[Spread_Close]])</f>
        <v>10.5</v>
      </c>
    </row>
    <row r="916" spans="1:17">
      <c r="A916">
        <v>915</v>
      </c>
      <c r="B916">
        <v>1202</v>
      </c>
      <c r="C916">
        <v>875</v>
      </c>
      <c r="D916" t="s">
        <v>5552</v>
      </c>
      <c r="E916" t="s">
        <v>362</v>
      </c>
      <c r="F916">
        <v>63</v>
      </c>
      <c r="G916">
        <v>130</v>
      </c>
      <c r="H916">
        <v>130.5</v>
      </c>
      <c r="I916">
        <v>475</v>
      </c>
      <c r="J916">
        <v>876</v>
      </c>
      <c r="K916" t="s">
        <v>584</v>
      </c>
      <c r="L916">
        <v>81</v>
      </c>
      <c r="M916">
        <v>10.5</v>
      </c>
      <c r="N916">
        <v>11.5</v>
      </c>
      <c r="O916">
        <v>-650</v>
      </c>
      <c r="P916" s="17">
        <f>DATE(IF(Hist_odds_1[[#This Row],[Index]]&lt;=1908,"2022","2023"),LEFT(Hist_odds_1[[#This Row],[Date]],2),RIGHT(Hist_odds_1[[#This Row],[Date]],2))</f>
        <v>44897</v>
      </c>
      <c r="Q916">
        <f>IF(Hist_odds_1[[#This Row],[Away ML]]&lt;Hist_odds_1[[#This Row],[Home ML]],-Hist_odds_1[[#This Row],[Total_Close]],Hist_odds_1[[#This Row],[Spread_Close]])</f>
        <v>11.5</v>
      </c>
    </row>
    <row r="917" spans="1:17">
      <c r="A917">
        <v>916</v>
      </c>
      <c r="B917">
        <v>1202</v>
      </c>
      <c r="C917">
        <v>877</v>
      </c>
      <c r="D917" t="s">
        <v>5552</v>
      </c>
      <c r="E917" t="s">
        <v>587</v>
      </c>
      <c r="F917">
        <v>59</v>
      </c>
      <c r="G917">
        <v>133.5</v>
      </c>
      <c r="H917">
        <v>132</v>
      </c>
      <c r="I917">
        <v>1200</v>
      </c>
      <c r="J917">
        <v>878</v>
      </c>
      <c r="K917" t="s">
        <v>43</v>
      </c>
      <c r="L917">
        <v>63</v>
      </c>
      <c r="M917">
        <v>18.5</v>
      </c>
      <c r="N917">
        <v>19</v>
      </c>
      <c r="O917">
        <v>-3000</v>
      </c>
      <c r="P917" s="17">
        <f>DATE(IF(Hist_odds_1[[#This Row],[Index]]&lt;=1908,"2022","2023"),LEFT(Hist_odds_1[[#This Row],[Date]],2),RIGHT(Hist_odds_1[[#This Row],[Date]],2))</f>
        <v>44897</v>
      </c>
      <c r="Q917">
        <f>IF(Hist_odds_1[[#This Row],[Away ML]]&lt;Hist_odds_1[[#This Row],[Home ML]],-Hist_odds_1[[#This Row],[Total_Close]],Hist_odds_1[[#This Row],[Spread_Close]])</f>
        <v>19</v>
      </c>
    </row>
    <row r="918" spans="1:17">
      <c r="A918">
        <v>917</v>
      </c>
      <c r="B918">
        <v>1202</v>
      </c>
      <c r="C918">
        <v>881</v>
      </c>
      <c r="D918" t="s">
        <v>5552</v>
      </c>
      <c r="E918" t="s">
        <v>269</v>
      </c>
      <c r="F918">
        <v>66</v>
      </c>
      <c r="G918">
        <v>143</v>
      </c>
      <c r="H918">
        <v>145.5</v>
      </c>
      <c r="I918">
        <v>105</v>
      </c>
      <c r="J918">
        <v>882</v>
      </c>
      <c r="K918" t="s">
        <v>225</v>
      </c>
      <c r="L918">
        <v>71</v>
      </c>
      <c r="M918">
        <v>1.5</v>
      </c>
      <c r="N918">
        <v>1.5</v>
      </c>
      <c r="O918">
        <v>-125</v>
      </c>
      <c r="P918" s="17">
        <f>DATE(IF(Hist_odds_1[[#This Row],[Index]]&lt;=1908,"2022","2023"),LEFT(Hist_odds_1[[#This Row],[Date]],2),RIGHT(Hist_odds_1[[#This Row],[Date]],2))</f>
        <v>44897</v>
      </c>
      <c r="Q918">
        <f>IF(Hist_odds_1[[#This Row],[Away ML]]&lt;Hist_odds_1[[#This Row],[Home ML]],-Hist_odds_1[[#This Row],[Total_Close]],Hist_odds_1[[#This Row],[Spread_Close]])</f>
        <v>1.5</v>
      </c>
    </row>
    <row r="919" spans="1:17">
      <c r="A919">
        <v>918</v>
      </c>
      <c r="B919">
        <v>1202</v>
      </c>
      <c r="C919">
        <v>883</v>
      </c>
      <c r="D919" t="s">
        <v>5552</v>
      </c>
      <c r="E919" t="s">
        <v>663</v>
      </c>
      <c r="F919">
        <v>47</v>
      </c>
      <c r="G919">
        <v>2.5</v>
      </c>
      <c r="H919">
        <v>2.5</v>
      </c>
      <c r="I919">
        <v>-140</v>
      </c>
      <c r="J919">
        <v>884</v>
      </c>
      <c r="K919" t="s">
        <v>577</v>
      </c>
      <c r="L919">
        <v>84</v>
      </c>
      <c r="M919">
        <v>141.5</v>
      </c>
      <c r="N919">
        <v>144.5</v>
      </c>
      <c r="O919">
        <v>120</v>
      </c>
      <c r="P919" s="17">
        <f>DATE(IF(Hist_odds_1[[#This Row],[Index]]&lt;=1908,"2022","2023"),LEFT(Hist_odds_1[[#This Row],[Date]],2),RIGHT(Hist_odds_1[[#This Row],[Date]],2))</f>
        <v>44897</v>
      </c>
      <c r="Q919">
        <f>IF(Hist_odds_1[[#This Row],[Away ML]]&lt;Hist_odds_1[[#This Row],[Home ML]],-Hist_odds_1[[#This Row],[Total_Close]],Hist_odds_1[[#This Row],[Spread_Close]])</f>
        <v>-2.5</v>
      </c>
    </row>
    <row r="920" spans="1:17">
      <c r="A920">
        <v>919</v>
      </c>
      <c r="B920">
        <v>1202</v>
      </c>
      <c r="C920">
        <v>306735</v>
      </c>
      <c r="D920" t="s">
        <v>5552</v>
      </c>
      <c r="E920" t="s">
        <v>64</v>
      </c>
      <c r="F920">
        <v>72</v>
      </c>
      <c r="G920">
        <v>154</v>
      </c>
      <c r="H920">
        <v>156</v>
      </c>
      <c r="I920">
        <v>475</v>
      </c>
      <c r="J920">
        <v>306736</v>
      </c>
      <c r="K920" t="s">
        <v>231</v>
      </c>
      <c r="L920">
        <v>60</v>
      </c>
      <c r="M920">
        <v>9.5</v>
      </c>
      <c r="N920">
        <v>12</v>
      </c>
      <c r="O920">
        <v>-650</v>
      </c>
      <c r="P920" s="17">
        <f>DATE(IF(Hist_odds_1[[#This Row],[Index]]&lt;=1908,"2022","2023"),LEFT(Hist_odds_1[[#This Row],[Date]],2),RIGHT(Hist_odds_1[[#This Row],[Date]],2))</f>
        <v>44897</v>
      </c>
      <c r="Q920">
        <f>IF(Hist_odds_1[[#This Row],[Away ML]]&lt;Hist_odds_1[[#This Row],[Home ML]],-Hist_odds_1[[#This Row],[Total_Close]],Hist_odds_1[[#This Row],[Spread_Close]])</f>
        <v>12</v>
      </c>
    </row>
    <row r="921" spans="1:17">
      <c r="A921">
        <v>920</v>
      </c>
      <c r="B921">
        <v>1202</v>
      </c>
      <c r="C921">
        <v>306737</v>
      </c>
      <c r="D921" t="s">
        <v>5552</v>
      </c>
      <c r="E921" t="s">
        <v>664</v>
      </c>
      <c r="F921">
        <v>66</v>
      </c>
      <c r="G921">
        <v>139.5</v>
      </c>
      <c r="H921">
        <v>139</v>
      </c>
      <c r="I921">
        <v>150</v>
      </c>
      <c r="J921">
        <v>306738</v>
      </c>
      <c r="K921" t="s">
        <v>76</v>
      </c>
      <c r="L921">
        <v>63</v>
      </c>
      <c r="M921">
        <v>5</v>
      </c>
      <c r="N921">
        <v>3.5</v>
      </c>
      <c r="O921">
        <v>-170</v>
      </c>
      <c r="P921" s="17">
        <f>DATE(IF(Hist_odds_1[[#This Row],[Index]]&lt;=1908,"2022","2023"),LEFT(Hist_odds_1[[#This Row],[Date]],2),RIGHT(Hist_odds_1[[#This Row],[Date]],2))</f>
        <v>44897</v>
      </c>
      <c r="Q921">
        <f>IF(Hist_odds_1[[#This Row],[Away ML]]&lt;Hist_odds_1[[#This Row],[Home ML]],-Hist_odds_1[[#This Row],[Total_Close]],Hist_odds_1[[#This Row],[Spread_Close]])</f>
        <v>3.5</v>
      </c>
    </row>
    <row r="922" spans="1:17">
      <c r="A922">
        <v>921</v>
      </c>
      <c r="B922">
        <v>1202</v>
      </c>
      <c r="C922">
        <v>306739</v>
      </c>
      <c r="D922" t="s">
        <v>5552</v>
      </c>
      <c r="E922" t="s">
        <v>149</v>
      </c>
      <c r="F922">
        <v>59</v>
      </c>
      <c r="G922">
        <v>144.5</v>
      </c>
      <c r="H922">
        <v>145.5</v>
      </c>
      <c r="I922">
        <v>350</v>
      </c>
      <c r="J922">
        <v>306740</v>
      </c>
      <c r="K922" t="s">
        <v>607</v>
      </c>
      <c r="L922">
        <v>74</v>
      </c>
      <c r="M922">
        <v>9.5</v>
      </c>
      <c r="N922">
        <v>8.5</v>
      </c>
      <c r="O922">
        <v>-420</v>
      </c>
      <c r="P922" s="17">
        <f>DATE(IF(Hist_odds_1[[#This Row],[Index]]&lt;=1908,"2022","2023"),LEFT(Hist_odds_1[[#This Row],[Date]],2),RIGHT(Hist_odds_1[[#This Row],[Date]],2))</f>
        <v>44897</v>
      </c>
      <c r="Q922">
        <f>IF(Hist_odds_1[[#This Row],[Away ML]]&lt;Hist_odds_1[[#This Row],[Home ML]],-Hist_odds_1[[#This Row],[Total_Close]],Hist_odds_1[[#This Row],[Spread_Close]])</f>
        <v>8.5</v>
      </c>
    </row>
    <row r="923" spans="1:17">
      <c r="A923">
        <v>922</v>
      </c>
      <c r="B923">
        <v>1202</v>
      </c>
      <c r="C923">
        <v>306741</v>
      </c>
      <c r="D923" t="s">
        <v>5552</v>
      </c>
      <c r="E923" t="s">
        <v>668</v>
      </c>
      <c r="F923">
        <v>46</v>
      </c>
      <c r="G923">
        <v>126</v>
      </c>
      <c r="H923">
        <v>130.5</v>
      </c>
      <c r="I923">
        <v>1900</v>
      </c>
      <c r="J923">
        <v>306742</v>
      </c>
      <c r="K923" t="s">
        <v>301</v>
      </c>
      <c r="L923">
        <v>68</v>
      </c>
      <c r="M923">
        <v>23.5</v>
      </c>
      <c r="N923">
        <v>25.5</v>
      </c>
      <c r="O923">
        <v>-9000</v>
      </c>
      <c r="P923" s="17">
        <f>DATE(IF(Hist_odds_1[[#This Row],[Index]]&lt;=1908,"2022","2023"),LEFT(Hist_odds_1[[#This Row],[Date]],2),RIGHT(Hist_odds_1[[#This Row],[Date]],2))</f>
        <v>44897</v>
      </c>
      <c r="Q923">
        <f>IF(Hist_odds_1[[#This Row],[Away ML]]&lt;Hist_odds_1[[#This Row],[Home ML]],-Hist_odds_1[[#This Row],[Total_Close]],Hist_odds_1[[#This Row],[Spread_Close]])</f>
        <v>25.5</v>
      </c>
    </row>
    <row r="924" spans="1:17">
      <c r="A924">
        <v>923</v>
      </c>
      <c r="B924">
        <v>1202</v>
      </c>
      <c r="C924">
        <v>306743</v>
      </c>
      <c r="D924" t="s">
        <v>5552</v>
      </c>
      <c r="E924" t="s">
        <v>502</v>
      </c>
      <c r="F924">
        <v>68</v>
      </c>
      <c r="G924">
        <v>1.5</v>
      </c>
      <c r="H924">
        <v>3</v>
      </c>
      <c r="I924">
        <v>-155</v>
      </c>
      <c r="J924">
        <v>306744</v>
      </c>
      <c r="K924" t="s">
        <v>235</v>
      </c>
      <c r="L924">
        <v>54</v>
      </c>
      <c r="M924">
        <v>127.5</v>
      </c>
      <c r="N924">
        <v>127</v>
      </c>
      <c r="O924">
        <v>135</v>
      </c>
      <c r="P924" s="17">
        <f>DATE(IF(Hist_odds_1[[#This Row],[Index]]&lt;=1908,"2022","2023"),LEFT(Hist_odds_1[[#This Row],[Date]],2),RIGHT(Hist_odds_1[[#This Row],[Date]],2))</f>
        <v>44897</v>
      </c>
      <c r="Q924">
        <f>IF(Hist_odds_1[[#This Row],[Away ML]]&lt;Hist_odds_1[[#This Row],[Home ML]],-Hist_odds_1[[#This Row],[Total_Close]],Hist_odds_1[[#This Row],[Spread_Close]])</f>
        <v>-3</v>
      </c>
    </row>
    <row r="925" spans="1:17">
      <c r="A925">
        <v>924</v>
      </c>
      <c r="B925">
        <v>1202</v>
      </c>
      <c r="C925">
        <v>306745</v>
      </c>
      <c r="D925" t="s">
        <v>5552</v>
      </c>
      <c r="E925" t="s">
        <v>530</v>
      </c>
      <c r="F925">
        <v>80</v>
      </c>
      <c r="G925">
        <v>150.5</v>
      </c>
      <c r="H925">
        <v>158.5</v>
      </c>
      <c r="I925">
        <v>750</v>
      </c>
      <c r="J925">
        <v>306746</v>
      </c>
      <c r="K925" t="s">
        <v>521</v>
      </c>
      <c r="L925">
        <v>97</v>
      </c>
      <c r="M925">
        <v>15</v>
      </c>
      <c r="N925">
        <v>14</v>
      </c>
      <c r="O925">
        <v>-1200</v>
      </c>
      <c r="P925" s="17">
        <f>DATE(IF(Hist_odds_1[[#This Row],[Index]]&lt;=1908,"2022","2023"),LEFT(Hist_odds_1[[#This Row],[Date]],2),RIGHT(Hist_odds_1[[#This Row],[Date]],2))</f>
        <v>44897</v>
      </c>
      <c r="Q925">
        <f>IF(Hist_odds_1[[#This Row],[Away ML]]&lt;Hist_odds_1[[#This Row],[Home ML]],-Hist_odds_1[[#This Row],[Total_Close]],Hist_odds_1[[#This Row],[Spread_Close]])</f>
        <v>14</v>
      </c>
    </row>
    <row r="926" spans="1:17">
      <c r="A926">
        <v>925</v>
      </c>
      <c r="B926">
        <v>1202</v>
      </c>
      <c r="C926">
        <v>306747</v>
      </c>
      <c r="D926" t="s">
        <v>5552</v>
      </c>
      <c r="E926" t="s">
        <v>616</v>
      </c>
      <c r="F926">
        <v>59</v>
      </c>
      <c r="G926">
        <v>130.5</v>
      </c>
      <c r="H926">
        <v>132.5</v>
      </c>
      <c r="I926">
        <v>950</v>
      </c>
      <c r="J926">
        <v>306748</v>
      </c>
      <c r="K926" t="s">
        <v>366</v>
      </c>
      <c r="L926">
        <v>79</v>
      </c>
      <c r="M926">
        <v>15</v>
      </c>
      <c r="N926">
        <v>15.5</v>
      </c>
      <c r="O926">
        <v>-1800</v>
      </c>
      <c r="P926" s="17">
        <f>DATE(IF(Hist_odds_1[[#This Row],[Index]]&lt;=1908,"2022","2023"),LEFT(Hist_odds_1[[#This Row],[Date]],2),RIGHT(Hist_odds_1[[#This Row],[Date]],2))</f>
        <v>44897</v>
      </c>
      <c r="Q926">
        <f>IF(Hist_odds_1[[#This Row],[Away ML]]&lt;Hist_odds_1[[#This Row],[Home ML]],-Hist_odds_1[[#This Row],[Total_Close]],Hist_odds_1[[#This Row],[Spread_Close]])</f>
        <v>15.5</v>
      </c>
    </row>
    <row r="927" spans="1:17">
      <c r="A927">
        <v>926</v>
      </c>
      <c r="B927">
        <v>1202</v>
      </c>
      <c r="C927">
        <v>306749</v>
      </c>
      <c r="D927" t="s">
        <v>5552</v>
      </c>
      <c r="E927" t="s">
        <v>611</v>
      </c>
      <c r="F927">
        <v>59</v>
      </c>
      <c r="G927">
        <v>131.5</v>
      </c>
      <c r="H927">
        <v>133</v>
      </c>
      <c r="I927">
        <v>425</v>
      </c>
      <c r="J927">
        <v>306750</v>
      </c>
      <c r="K927" t="s">
        <v>468</v>
      </c>
      <c r="L927">
        <v>79</v>
      </c>
      <c r="M927">
        <v>9.5</v>
      </c>
      <c r="N927">
        <v>10</v>
      </c>
      <c r="O927">
        <v>-550</v>
      </c>
      <c r="P927" s="17">
        <f>DATE(IF(Hist_odds_1[[#This Row],[Index]]&lt;=1908,"2022","2023"),LEFT(Hist_odds_1[[#This Row],[Date]],2),RIGHT(Hist_odds_1[[#This Row],[Date]],2))</f>
        <v>44897</v>
      </c>
      <c r="Q927">
        <f>IF(Hist_odds_1[[#This Row],[Away ML]]&lt;Hist_odds_1[[#This Row],[Home ML]],-Hist_odds_1[[#This Row],[Total_Close]],Hist_odds_1[[#This Row],[Spread_Close]])</f>
        <v>10</v>
      </c>
    </row>
    <row r="928" spans="1:17">
      <c r="A928">
        <v>927</v>
      </c>
      <c r="B928">
        <v>1202</v>
      </c>
      <c r="C928">
        <v>306751</v>
      </c>
      <c r="D928" t="s">
        <v>5552</v>
      </c>
      <c r="E928" t="s">
        <v>119</v>
      </c>
      <c r="F928">
        <v>69</v>
      </c>
      <c r="G928">
        <v>133.5</v>
      </c>
      <c r="H928">
        <v>134</v>
      </c>
      <c r="I928">
        <v>160</v>
      </c>
      <c r="J928">
        <v>306752</v>
      </c>
      <c r="K928" t="s">
        <v>516</v>
      </c>
      <c r="L928">
        <v>79</v>
      </c>
      <c r="M928">
        <v>2</v>
      </c>
      <c r="N928">
        <v>4.5</v>
      </c>
      <c r="O928">
        <v>-180</v>
      </c>
      <c r="P928" s="17">
        <f>DATE(IF(Hist_odds_1[[#This Row],[Index]]&lt;=1908,"2022","2023"),LEFT(Hist_odds_1[[#This Row],[Date]],2),RIGHT(Hist_odds_1[[#This Row],[Date]],2))</f>
        <v>44897</v>
      </c>
      <c r="Q928">
        <f>IF(Hist_odds_1[[#This Row],[Away ML]]&lt;Hist_odds_1[[#This Row],[Home ML]],-Hist_odds_1[[#This Row],[Total_Close]],Hist_odds_1[[#This Row],[Spread_Close]])</f>
        <v>4.5</v>
      </c>
    </row>
    <row r="929" spans="1:17">
      <c r="A929">
        <v>928</v>
      </c>
      <c r="B929">
        <v>1202</v>
      </c>
      <c r="C929">
        <v>306753</v>
      </c>
      <c r="D929" t="s">
        <v>5552</v>
      </c>
      <c r="E929" t="s">
        <v>78</v>
      </c>
      <c r="F929">
        <v>74</v>
      </c>
      <c r="G929">
        <v>17</v>
      </c>
      <c r="H929">
        <v>18.5</v>
      </c>
      <c r="I929">
        <v>-4000</v>
      </c>
      <c r="J929">
        <v>306754</v>
      </c>
      <c r="K929" t="s">
        <v>641</v>
      </c>
      <c r="L929">
        <v>64</v>
      </c>
      <c r="M929">
        <v>136.5</v>
      </c>
      <c r="N929">
        <v>138.5</v>
      </c>
      <c r="O929">
        <v>1400</v>
      </c>
      <c r="P929" s="17">
        <f>DATE(IF(Hist_odds_1[[#This Row],[Index]]&lt;=1908,"2022","2023"),LEFT(Hist_odds_1[[#This Row],[Date]],2),RIGHT(Hist_odds_1[[#This Row],[Date]],2))</f>
        <v>44897</v>
      </c>
      <c r="Q929">
        <f>IF(Hist_odds_1[[#This Row],[Away ML]]&lt;Hist_odds_1[[#This Row],[Home ML]],-Hist_odds_1[[#This Row],[Total_Close]],Hist_odds_1[[#This Row],[Spread_Close]])</f>
        <v>-18.5</v>
      </c>
    </row>
    <row r="930" spans="1:17">
      <c r="A930">
        <v>929</v>
      </c>
      <c r="B930">
        <v>1202</v>
      </c>
      <c r="C930">
        <v>306755</v>
      </c>
      <c r="D930" t="s">
        <v>5552</v>
      </c>
      <c r="E930" t="s">
        <v>424</v>
      </c>
      <c r="F930">
        <v>66</v>
      </c>
      <c r="G930">
        <v>141</v>
      </c>
      <c r="H930">
        <v>145.5</v>
      </c>
      <c r="I930">
        <v>750</v>
      </c>
      <c r="J930">
        <v>306756</v>
      </c>
      <c r="K930" t="s">
        <v>38</v>
      </c>
      <c r="L930">
        <v>93</v>
      </c>
      <c r="M930">
        <v>13</v>
      </c>
      <c r="N930">
        <v>13</v>
      </c>
      <c r="O930">
        <v>-1200</v>
      </c>
      <c r="P930" s="17">
        <f>DATE(IF(Hist_odds_1[[#This Row],[Index]]&lt;=1908,"2022","2023"),LEFT(Hist_odds_1[[#This Row],[Date]],2),RIGHT(Hist_odds_1[[#This Row],[Date]],2))</f>
        <v>44897</v>
      </c>
      <c r="Q930">
        <f>IF(Hist_odds_1[[#This Row],[Away ML]]&lt;Hist_odds_1[[#This Row],[Home ML]],-Hist_odds_1[[#This Row],[Total_Close]],Hist_odds_1[[#This Row],[Spread_Close]])</f>
        <v>13</v>
      </c>
    </row>
    <row r="931" spans="1:17">
      <c r="A931">
        <v>930</v>
      </c>
      <c r="B931">
        <v>1203</v>
      </c>
      <c r="C931">
        <v>601</v>
      </c>
      <c r="D931" t="s">
        <v>5552</v>
      </c>
      <c r="E931" t="s">
        <v>290</v>
      </c>
      <c r="F931">
        <v>62</v>
      </c>
      <c r="G931">
        <v>131</v>
      </c>
      <c r="H931">
        <v>136.5</v>
      </c>
      <c r="I931">
        <v>240</v>
      </c>
      <c r="J931">
        <v>602</v>
      </c>
      <c r="K931" t="s">
        <v>531</v>
      </c>
      <c r="L931">
        <v>61</v>
      </c>
      <c r="M931">
        <v>4</v>
      </c>
      <c r="N931">
        <v>6.5</v>
      </c>
      <c r="O931">
        <v>-280</v>
      </c>
      <c r="P931" s="17">
        <f>DATE(IF(Hist_odds_1[[#This Row],[Index]]&lt;=1908,"2022","2023"),LEFT(Hist_odds_1[[#This Row],[Date]],2),RIGHT(Hist_odds_1[[#This Row],[Date]],2))</f>
        <v>44898</v>
      </c>
      <c r="Q931">
        <f>IF(Hist_odds_1[[#This Row],[Away ML]]&lt;Hist_odds_1[[#This Row],[Home ML]],-Hist_odds_1[[#This Row],[Total_Close]],Hist_odds_1[[#This Row],[Spread_Close]])</f>
        <v>6.5</v>
      </c>
    </row>
    <row r="932" spans="1:17">
      <c r="A932">
        <v>931</v>
      </c>
      <c r="B932">
        <v>1203</v>
      </c>
      <c r="C932">
        <v>603</v>
      </c>
      <c r="D932" t="s">
        <v>5552</v>
      </c>
      <c r="E932" t="s">
        <v>518</v>
      </c>
      <c r="F932">
        <v>74</v>
      </c>
      <c r="G932">
        <v>138</v>
      </c>
      <c r="H932">
        <v>140.5</v>
      </c>
      <c r="I932">
        <v>200</v>
      </c>
      <c r="J932">
        <v>604</v>
      </c>
      <c r="K932" t="s">
        <v>267</v>
      </c>
      <c r="L932">
        <v>71</v>
      </c>
      <c r="M932">
        <v>4</v>
      </c>
      <c r="N932">
        <v>5.5</v>
      </c>
      <c r="O932">
        <v>-240</v>
      </c>
      <c r="P932" s="17">
        <f>DATE(IF(Hist_odds_1[[#This Row],[Index]]&lt;=1908,"2022","2023"),LEFT(Hist_odds_1[[#This Row],[Date]],2),RIGHT(Hist_odds_1[[#This Row],[Date]],2))</f>
        <v>44898</v>
      </c>
      <c r="Q932">
        <f>IF(Hist_odds_1[[#This Row],[Away ML]]&lt;Hist_odds_1[[#This Row],[Home ML]],-Hist_odds_1[[#This Row],[Total_Close]],Hist_odds_1[[#This Row],[Spread_Close]])</f>
        <v>5.5</v>
      </c>
    </row>
    <row r="933" spans="1:17">
      <c r="A933">
        <v>932</v>
      </c>
      <c r="B933">
        <v>1203</v>
      </c>
      <c r="C933">
        <v>605</v>
      </c>
      <c r="D933" t="s">
        <v>5552</v>
      </c>
      <c r="E933" t="s">
        <v>48</v>
      </c>
      <c r="F933">
        <v>66</v>
      </c>
      <c r="G933">
        <v>126.5</v>
      </c>
      <c r="H933">
        <v>126.5</v>
      </c>
      <c r="I933">
        <v>130</v>
      </c>
      <c r="J933">
        <v>606</v>
      </c>
      <c r="K933" t="s">
        <v>390</v>
      </c>
      <c r="L933">
        <v>70</v>
      </c>
      <c r="M933">
        <v>1</v>
      </c>
      <c r="N933">
        <v>3</v>
      </c>
      <c r="O933">
        <v>-150</v>
      </c>
      <c r="P933" s="17">
        <f>DATE(IF(Hist_odds_1[[#This Row],[Index]]&lt;=1908,"2022","2023"),LEFT(Hist_odds_1[[#This Row],[Date]],2),RIGHT(Hist_odds_1[[#This Row],[Date]],2))</f>
        <v>44898</v>
      </c>
      <c r="Q933">
        <f>IF(Hist_odds_1[[#This Row],[Away ML]]&lt;Hist_odds_1[[#This Row],[Home ML]],-Hist_odds_1[[#This Row],[Total_Close]],Hist_odds_1[[#This Row],[Spread_Close]])</f>
        <v>3</v>
      </c>
    </row>
    <row r="934" spans="1:17">
      <c r="A934">
        <v>933</v>
      </c>
      <c r="B934">
        <v>1203</v>
      </c>
      <c r="C934">
        <v>607</v>
      </c>
      <c r="D934" t="s">
        <v>5552</v>
      </c>
      <c r="E934" t="s">
        <v>461</v>
      </c>
      <c r="F934">
        <v>88</v>
      </c>
      <c r="G934">
        <v>5.5</v>
      </c>
      <c r="H934">
        <v>7</v>
      </c>
      <c r="I934">
        <v>-270</v>
      </c>
      <c r="J934">
        <v>608</v>
      </c>
      <c r="K934" t="s">
        <v>454</v>
      </c>
      <c r="L934">
        <v>61</v>
      </c>
      <c r="M934">
        <v>154</v>
      </c>
      <c r="N934">
        <v>154</v>
      </c>
      <c r="O934">
        <v>230</v>
      </c>
      <c r="P934" s="17">
        <f>DATE(IF(Hist_odds_1[[#This Row],[Index]]&lt;=1908,"2022","2023"),LEFT(Hist_odds_1[[#This Row],[Date]],2),RIGHT(Hist_odds_1[[#This Row],[Date]],2))</f>
        <v>44898</v>
      </c>
      <c r="Q934">
        <f>IF(Hist_odds_1[[#This Row],[Away ML]]&lt;Hist_odds_1[[#This Row],[Home ML]],-Hist_odds_1[[#This Row],[Total_Close]],Hist_odds_1[[#This Row],[Spread_Close]])</f>
        <v>-7</v>
      </c>
    </row>
    <row r="935" spans="1:17">
      <c r="A935">
        <v>934</v>
      </c>
      <c r="B935">
        <v>1203</v>
      </c>
      <c r="C935">
        <v>609</v>
      </c>
      <c r="D935" t="s">
        <v>5552</v>
      </c>
      <c r="E935" t="s">
        <v>455</v>
      </c>
      <c r="F935">
        <v>73</v>
      </c>
      <c r="G935">
        <v>129</v>
      </c>
      <c r="H935">
        <v>129.5</v>
      </c>
      <c r="I935">
        <v>120</v>
      </c>
      <c r="J935">
        <v>610</v>
      </c>
      <c r="K935" t="s">
        <v>251</v>
      </c>
      <c r="L935">
        <v>83</v>
      </c>
      <c r="M935">
        <v>2.5</v>
      </c>
      <c r="N935">
        <v>2</v>
      </c>
      <c r="O935">
        <v>-140</v>
      </c>
      <c r="P935" s="17">
        <f>DATE(IF(Hist_odds_1[[#This Row],[Index]]&lt;=1908,"2022","2023"),LEFT(Hist_odds_1[[#This Row],[Date]],2),RIGHT(Hist_odds_1[[#This Row],[Date]],2))</f>
        <v>44898</v>
      </c>
      <c r="Q935">
        <f>IF(Hist_odds_1[[#This Row],[Away ML]]&lt;Hist_odds_1[[#This Row],[Home ML]],-Hist_odds_1[[#This Row],[Total_Close]],Hist_odds_1[[#This Row],[Spread_Close]])</f>
        <v>2</v>
      </c>
    </row>
    <row r="936" spans="1:17">
      <c r="A936">
        <v>935</v>
      </c>
      <c r="B936">
        <v>1203</v>
      </c>
      <c r="C936">
        <v>611</v>
      </c>
      <c r="D936" t="s">
        <v>5552</v>
      </c>
      <c r="E936" t="s">
        <v>325</v>
      </c>
      <c r="F936">
        <v>95</v>
      </c>
      <c r="G936">
        <v>138</v>
      </c>
      <c r="H936">
        <v>139.5</v>
      </c>
      <c r="I936">
        <v>425</v>
      </c>
      <c r="J936">
        <v>612</v>
      </c>
      <c r="K936" t="s">
        <v>176</v>
      </c>
      <c r="L936">
        <v>90</v>
      </c>
      <c r="M936">
        <v>10</v>
      </c>
      <c r="N936">
        <v>11</v>
      </c>
      <c r="O936">
        <v>-550</v>
      </c>
      <c r="P936" s="17">
        <f>DATE(IF(Hist_odds_1[[#This Row],[Index]]&lt;=1908,"2022","2023"),LEFT(Hist_odds_1[[#This Row],[Date]],2),RIGHT(Hist_odds_1[[#This Row],[Date]],2))</f>
        <v>44898</v>
      </c>
      <c r="Q936">
        <f>IF(Hist_odds_1[[#This Row],[Away ML]]&lt;Hist_odds_1[[#This Row],[Home ML]],-Hist_odds_1[[#This Row],[Total_Close]],Hist_odds_1[[#This Row],[Spread_Close]])</f>
        <v>11</v>
      </c>
    </row>
    <row r="937" spans="1:17">
      <c r="A937">
        <v>936</v>
      </c>
      <c r="B937">
        <v>1203</v>
      </c>
      <c r="C937">
        <v>613</v>
      </c>
      <c r="D937" t="s">
        <v>5552</v>
      </c>
      <c r="E937" t="s">
        <v>463</v>
      </c>
      <c r="F937">
        <v>79</v>
      </c>
      <c r="G937">
        <v>9.5</v>
      </c>
      <c r="H937">
        <v>13</v>
      </c>
      <c r="I937">
        <v>-900</v>
      </c>
      <c r="J937">
        <v>614</v>
      </c>
      <c r="K937" t="s">
        <v>532</v>
      </c>
      <c r="L937">
        <v>57</v>
      </c>
      <c r="M937">
        <v>149</v>
      </c>
      <c r="N937">
        <v>149.5</v>
      </c>
      <c r="O937">
        <v>600</v>
      </c>
      <c r="P937" s="17">
        <f>DATE(IF(Hist_odds_1[[#This Row],[Index]]&lt;=1908,"2022","2023"),LEFT(Hist_odds_1[[#This Row],[Date]],2),RIGHT(Hist_odds_1[[#This Row],[Date]],2))</f>
        <v>44898</v>
      </c>
      <c r="Q937">
        <f>IF(Hist_odds_1[[#This Row],[Away ML]]&lt;Hist_odds_1[[#This Row],[Home ML]],-Hist_odds_1[[#This Row],[Total_Close]],Hist_odds_1[[#This Row],[Spread_Close]])</f>
        <v>-13</v>
      </c>
    </row>
    <row r="938" spans="1:17">
      <c r="A938">
        <v>937</v>
      </c>
      <c r="B938">
        <v>1203</v>
      </c>
      <c r="C938">
        <v>615</v>
      </c>
      <c r="D938" t="s">
        <v>5552</v>
      </c>
      <c r="E938" t="s">
        <v>272</v>
      </c>
      <c r="F938">
        <v>67</v>
      </c>
      <c r="G938">
        <v>1</v>
      </c>
      <c r="H938">
        <v>3.5</v>
      </c>
      <c r="I938">
        <v>-170</v>
      </c>
      <c r="J938">
        <v>616</v>
      </c>
      <c r="K938" t="s">
        <v>353</v>
      </c>
      <c r="L938">
        <v>69</v>
      </c>
      <c r="M938">
        <v>143</v>
      </c>
      <c r="N938">
        <v>142.5</v>
      </c>
      <c r="O938">
        <v>150</v>
      </c>
      <c r="P938" s="17">
        <f>DATE(IF(Hist_odds_1[[#This Row],[Index]]&lt;=1908,"2022","2023"),LEFT(Hist_odds_1[[#This Row],[Date]],2),RIGHT(Hist_odds_1[[#This Row],[Date]],2))</f>
        <v>44898</v>
      </c>
      <c r="Q938">
        <f>IF(Hist_odds_1[[#This Row],[Away ML]]&lt;Hist_odds_1[[#This Row],[Home ML]],-Hist_odds_1[[#This Row],[Total_Close]],Hist_odds_1[[#This Row],[Spread_Close]])</f>
        <v>-3.5</v>
      </c>
    </row>
    <row r="939" spans="1:17">
      <c r="A939">
        <v>938</v>
      </c>
      <c r="B939">
        <v>1203</v>
      </c>
      <c r="C939">
        <v>617</v>
      </c>
      <c r="D939" t="s">
        <v>5552</v>
      </c>
      <c r="E939" t="s">
        <v>59</v>
      </c>
      <c r="F939">
        <v>55</v>
      </c>
      <c r="G939">
        <v>133</v>
      </c>
      <c r="H939">
        <v>132</v>
      </c>
      <c r="I939">
        <v>500</v>
      </c>
      <c r="J939">
        <v>618</v>
      </c>
      <c r="K939" t="s">
        <v>621</v>
      </c>
      <c r="L939">
        <v>72</v>
      </c>
      <c r="M939">
        <v>11.5</v>
      </c>
      <c r="N939">
        <v>11.5</v>
      </c>
      <c r="O939">
        <v>-700</v>
      </c>
      <c r="P939" s="17">
        <f>DATE(IF(Hist_odds_1[[#This Row],[Index]]&lt;=1908,"2022","2023"),LEFT(Hist_odds_1[[#This Row],[Date]],2),RIGHT(Hist_odds_1[[#This Row],[Date]],2))</f>
        <v>44898</v>
      </c>
      <c r="Q939">
        <f>IF(Hist_odds_1[[#This Row],[Away ML]]&lt;Hist_odds_1[[#This Row],[Home ML]],-Hist_odds_1[[#This Row],[Total_Close]],Hist_odds_1[[#This Row],[Spread_Close]])</f>
        <v>11.5</v>
      </c>
    </row>
    <row r="940" spans="1:17">
      <c r="A940">
        <v>939</v>
      </c>
      <c r="B940">
        <v>1203</v>
      </c>
      <c r="C940">
        <v>619</v>
      </c>
      <c r="D940" t="s">
        <v>5552</v>
      </c>
      <c r="E940" t="s">
        <v>653</v>
      </c>
      <c r="F940">
        <v>77</v>
      </c>
      <c r="G940">
        <v>143</v>
      </c>
      <c r="H940">
        <v>143</v>
      </c>
      <c r="I940">
        <v>290</v>
      </c>
      <c r="J940">
        <v>620</v>
      </c>
      <c r="K940" t="s">
        <v>322</v>
      </c>
      <c r="L940">
        <v>78</v>
      </c>
      <c r="M940">
        <v>9.5</v>
      </c>
      <c r="N940">
        <v>8</v>
      </c>
      <c r="O940">
        <v>-350</v>
      </c>
      <c r="P940" s="17">
        <f>DATE(IF(Hist_odds_1[[#This Row],[Index]]&lt;=1908,"2022","2023"),LEFT(Hist_odds_1[[#This Row],[Date]],2),RIGHT(Hist_odds_1[[#This Row],[Date]],2))</f>
        <v>44898</v>
      </c>
      <c r="Q940">
        <f>IF(Hist_odds_1[[#This Row],[Away ML]]&lt;Hist_odds_1[[#This Row],[Home ML]],-Hist_odds_1[[#This Row],[Total_Close]],Hist_odds_1[[#This Row],[Spread_Close]])</f>
        <v>8</v>
      </c>
    </row>
    <row r="941" spans="1:17">
      <c r="A941">
        <v>940</v>
      </c>
      <c r="B941">
        <v>1203</v>
      </c>
      <c r="C941">
        <v>621</v>
      </c>
      <c r="D941" t="s">
        <v>5552</v>
      </c>
      <c r="E941" t="s">
        <v>495</v>
      </c>
      <c r="F941">
        <v>57</v>
      </c>
      <c r="G941">
        <v>133</v>
      </c>
      <c r="H941">
        <v>129.5</v>
      </c>
      <c r="I941">
        <v>1200</v>
      </c>
      <c r="J941">
        <v>622</v>
      </c>
      <c r="K941" t="s">
        <v>406</v>
      </c>
      <c r="L941">
        <v>62</v>
      </c>
      <c r="M941">
        <v>20</v>
      </c>
      <c r="N941">
        <v>18</v>
      </c>
      <c r="O941">
        <v>-3000</v>
      </c>
      <c r="P941" s="17">
        <f>DATE(IF(Hist_odds_1[[#This Row],[Index]]&lt;=1908,"2022","2023"),LEFT(Hist_odds_1[[#This Row],[Date]],2),RIGHT(Hist_odds_1[[#This Row],[Date]],2))</f>
        <v>44898</v>
      </c>
      <c r="Q941">
        <f>IF(Hist_odds_1[[#This Row],[Away ML]]&lt;Hist_odds_1[[#This Row],[Home ML]],-Hist_odds_1[[#This Row],[Total_Close]],Hist_odds_1[[#This Row],[Spread_Close]])</f>
        <v>18</v>
      </c>
    </row>
    <row r="942" spans="1:17">
      <c r="A942">
        <v>941</v>
      </c>
      <c r="B942">
        <v>1203</v>
      </c>
      <c r="C942">
        <v>623</v>
      </c>
      <c r="D942" t="s">
        <v>5552</v>
      </c>
      <c r="E942" t="s">
        <v>411</v>
      </c>
      <c r="F942">
        <v>83</v>
      </c>
      <c r="G942">
        <v>133.5</v>
      </c>
      <c r="H942">
        <v>3</v>
      </c>
      <c r="I942">
        <v>-145</v>
      </c>
      <c r="J942">
        <v>624</v>
      </c>
      <c r="K942" t="s">
        <v>355</v>
      </c>
      <c r="L942">
        <v>63</v>
      </c>
      <c r="M942">
        <v>1</v>
      </c>
      <c r="N942">
        <v>133</v>
      </c>
      <c r="O942">
        <v>125</v>
      </c>
      <c r="P942" s="17">
        <f>DATE(IF(Hist_odds_1[[#This Row],[Index]]&lt;=1908,"2022","2023"),LEFT(Hist_odds_1[[#This Row],[Date]],2),RIGHT(Hist_odds_1[[#This Row],[Date]],2))</f>
        <v>44898</v>
      </c>
      <c r="Q942">
        <f>IF(Hist_odds_1[[#This Row],[Away ML]]&lt;Hist_odds_1[[#This Row],[Home ML]],-Hist_odds_1[[#This Row],[Total_Close]],Hist_odds_1[[#This Row],[Spread_Close]])</f>
        <v>-3</v>
      </c>
    </row>
    <row r="943" spans="1:17">
      <c r="A943">
        <v>942</v>
      </c>
      <c r="B943">
        <v>1203</v>
      </c>
      <c r="C943">
        <v>625</v>
      </c>
      <c r="D943" t="s">
        <v>5552</v>
      </c>
      <c r="E943" t="s">
        <v>274</v>
      </c>
      <c r="F943">
        <v>73</v>
      </c>
      <c r="G943">
        <v>1</v>
      </c>
      <c r="H943">
        <v>3</v>
      </c>
      <c r="I943">
        <v>-150</v>
      </c>
      <c r="J943">
        <v>626</v>
      </c>
      <c r="K943" t="s">
        <v>541</v>
      </c>
      <c r="L943">
        <v>80</v>
      </c>
      <c r="M943">
        <v>150.5</v>
      </c>
      <c r="N943">
        <v>149.5</v>
      </c>
      <c r="O943">
        <v>130</v>
      </c>
      <c r="P943" s="17">
        <f>DATE(IF(Hist_odds_1[[#This Row],[Index]]&lt;=1908,"2022","2023"),LEFT(Hist_odds_1[[#This Row],[Date]],2),RIGHT(Hist_odds_1[[#This Row],[Date]],2))</f>
        <v>44898</v>
      </c>
      <c r="Q943">
        <f>IF(Hist_odds_1[[#This Row],[Away ML]]&lt;Hist_odds_1[[#This Row],[Home ML]],-Hist_odds_1[[#This Row],[Total_Close]],Hist_odds_1[[#This Row],[Spread_Close]])</f>
        <v>-3</v>
      </c>
    </row>
    <row r="944" spans="1:17">
      <c r="A944">
        <v>943</v>
      </c>
      <c r="B944">
        <v>1203</v>
      </c>
      <c r="C944">
        <v>627</v>
      </c>
      <c r="D944" t="s">
        <v>5552</v>
      </c>
      <c r="E944" t="s">
        <v>660</v>
      </c>
      <c r="F944">
        <v>54</v>
      </c>
      <c r="G944">
        <v>2</v>
      </c>
      <c r="H944">
        <v>124.5</v>
      </c>
      <c r="I944">
        <v>100</v>
      </c>
      <c r="J944">
        <v>628</v>
      </c>
      <c r="K944" t="s">
        <v>412</v>
      </c>
      <c r="L944">
        <v>79</v>
      </c>
      <c r="M944">
        <v>127.5</v>
      </c>
      <c r="N944">
        <v>1</v>
      </c>
      <c r="O944">
        <v>-120</v>
      </c>
      <c r="P944" s="17">
        <f>DATE(IF(Hist_odds_1[[#This Row],[Index]]&lt;=1908,"2022","2023"),LEFT(Hist_odds_1[[#This Row],[Date]],2),RIGHT(Hist_odds_1[[#This Row],[Date]],2))</f>
        <v>44898</v>
      </c>
      <c r="Q944">
        <f>IF(Hist_odds_1[[#This Row],[Away ML]]&lt;Hist_odds_1[[#This Row],[Home ML]],-Hist_odds_1[[#This Row],[Total_Close]],Hist_odds_1[[#This Row],[Spread_Close]])</f>
        <v>1</v>
      </c>
    </row>
    <row r="945" spans="1:17">
      <c r="A945">
        <v>944</v>
      </c>
      <c r="B945">
        <v>1203</v>
      </c>
      <c r="C945">
        <v>629</v>
      </c>
      <c r="D945" t="s">
        <v>5552</v>
      </c>
      <c r="E945" t="s">
        <v>586</v>
      </c>
      <c r="F945">
        <v>66</v>
      </c>
      <c r="G945">
        <v>137.5</v>
      </c>
      <c r="H945">
        <v>139.5</v>
      </c>
      <c r="I945">
        <v>1400</v>
      </c>
      <c r="J945">
        <v>630</v>
      </c>
      <c r="K945" t="s">
        <v>219</v>
      </c>
      <c r="L945">
        <v>80</v>
      </c>
      <c r="M945">
        <v>21</v>
      </c>
      <c r="N945">
        <v>20</v>
      </c>
      <c r="O945">
        <v>-4000</v>
      </c>
      <c r="P945" s="17">
        <f>DATE(IF(Hist_odds_1[[#This Row],[Index]]&lt;=1908,"2022","2023"),LEFT(Hist_odds_1[[#This Row],[Date]],2),RIGHT(Hist_odds_1[[#This Row],[Date]],2))</f>
        <v>44898</v>
      </c>
      <c r="Q945">
        <f>IF(Hist_odds_1[[#This Row],[Away ML]]&lt;Hist_odds_1[[#This Row],[Home ML]],-Hist_odds_1[[#This Row],[Total_Close]],Hist_odds_1[[#This Row],[Spread_Close]])</f>
        <v>20</v>
      </c>
    </row>
    <row r="946" spans="1:17">
      <c r="A946">
        <v>945</v>
      </c>
      <c r="B946">
        <v>1203</v>
      </c>
      <c r="C946">
        <v>631</v>
      </c>
      <c r="D946" t="s">
        <v>5552</v>
      </c>
      <c r="E946" t="s">
        <v>550</v>
      </c>
      <c r="F946">
        <v>84</v>
      </c>
      <c r="G946">
        <v>140</v>
      </c>
      <c r="H946">
        <v>142</v>
      </c>
      <c r="I946">
        <v>170</v>
      </c>
      <c r="J946">
        <v>632</v>
      </c>
      <c r="K946" t="s">
        <v>131</v>
      </c>
      <c r="L946">
        <v>81</v>
      </c>
      <c r="M946">
        <v>5.5</v>
      </c>
      <c r="N946">
        <v>4.5</v>
      </c>
      <c r="O946">
        <v>-190</v>
      </c>
      <c r="P946" s="17">
        <f>DATE(IF(Hist_odds_1[[#This Row],[Index]]&lt;=1908,"2022","2023"),LEFT(Hist_odds_1[[#This Row],[Date]],2),RIGHT(Hist_odds_1[[#This Row],[Date]],2))</f>
        <v>44898</v>
      </c>
      <c r="Q946">
        <f>IF(Hist_odds_1[[#This Row],[Away ML]]&lt;Hist_odds_1[[#This Row],[Home ML]],-Hist_odds_1[[#This Row],[Total_Close]],Hist_odds_1[[#This Row],[Spread_Close]])</f>
        <v>4.5</v>
      </c>
    </row>
    <row r="947" spans="1:17">
      <c r="A947">
        <v>946</v>
      </c>
      <c r="B947">
        <v>1203</v>
      </c>
      <c r="C947">
        <v>633</v>
      </c>
      <c r="D947" t="s">
        <v>5552</v>
      </c>
      <c r="E947" t="s">
        <v>492</v>
      </c>
      <c r="F947">
        <v>66</v>
      </c>
      <c r="G947">
        <v>2.5</v>
      </c>
      <c r="H947">
        <v>2</v>
      </c>
      <c r="I947">
        <v>-135</v>
      </c>
      <c r="J947">
        <v>634</v>
      </c>
      <c r="K947" t="s">
        <v>277</v>
      </c>
      <c r="L947">
        <v>83</v>
      </c>
      <c r="M947">
        <v>145.5</v>
      </c>
      <c r="N947">
        <v>147.5</v>
      </c>
      <c r="O947">
        <v>115</v>
      </c>
      <c r="P947" s="17">
        <f>DATE(IF(Hist_odds_1[[#This Row],[Index]]&lt;=1908,"2022","2023"),LEFT(Hist_odds_1[[#This Row],[Date]],2),RIGHT(Hist_odds_1[[#This Row],[Date]],2))</f>
        <v>44898</v>
      </c>
      <c r="Q947">
        <f>IF(Hist_odds_1[[#This Row],[Away ML]]&lt;Hist_odds_1[[#This Row],[Home ML]],-Hist_odds_1[[#This Row],[Total_Close]],Hist_odds_1[[#This Row],[Spread_Close]])</f>
        <v>-2</v>
      </c>
    </row>
    <row r="948" spans="1:17">
      <c r="A948">
        <v>947</v>
      </c>
      <c r="B948">
        <v>1203</v>
      </c>
      <c r="C948">
        <v>635</v>
      </c>
      <c r="D948" t="s">
        <v>5552</v>
      </c>
      <c r="E948" t="s">
        <v>397</v>
      </c>
      <c r="F948">
        <v>73</v>
      </c>
      <c r="G948">
        <v>151</v>
      </c>
      <c r="H948">
        <v>153.5</v>
      </c>
      <c r="I948">
        <v>300</v>
      </c>
      <c r="J948">
        <v>636</v>
      </c>
      <c r="K948" t="s">
        <v>545</v>
      </c>
      <c r="L948">
        <v>79</v>
      </c>
      <c r="M948">
        <v>9.5</v>
      </c>
      <c r="N948">
        <v>8</v>
      </c>
      <c r="O948">
        <v>-360</v>
      </c>
      <c r="P948" s="17">
        <f>DATE(IF(Hist_odds_1[[#This Row],[Index]]&lt;=1908,"2022","2023"),LEFT(Hist_odds_1[[#This Row],[Date]],2),RIGHT(Hist_odds_1[[#This Row],[Date]],2))</f>
        <v>44898</v>
      </c>
      <c r="Q948">
        <f>IF(Hist_odds_1[[#This Row],[Away ML]]&lt;Hist_odds_1[[#This Row],[Home ML]],-Hist_odds_1[[#This Row],[Total_Close]],Hist_odds_1[[#This Row],[Spread_Close]])</f>
        <v>8</v>
      </c>
    </row>
    <row r="949" spans="1:17">
      <c r="A949">
        <v>948</v>
      </c>
      <c r="B949">
        <v>1203</v>
      </c>
      <c r="C949">
        <v>637</v>
      </c>
      <c r="D949" t="s">
        <v>5552</v>
      </c>
      <c r="E949" t="s">
        <v>655</v>
      </c>
      <c r="F949">
        <v>77</v>
      </c>
      <c r="G949">
        <v>1</v>
      </c>
      <c r="H949">
        <v>4</v>
      </c>
      <c r="I949">
        <v>-180</v>
      </c>
      <c r="J949">
        <v>638</v>
      </c>
      <c r="K949" t="s">
        <v>177</v>
      </c>
      <c r="L949">
        <v>66</v>
      </c>
      <c r="M949">
        <v>157</v>
      </c>
      <c r="N949">
        <v>156.5</v>
      </c>
      <c r="O949">
        <v>160</v>
      </c>
      <c r="P949" s="17">
        <f>DATE(IF(Hist_odds_1[[#This Row],[Index]]&lt;=1908,"2022","2023"),LEFT(Hist_odds_1[[#This Row],[Date]],2),RIGHT(Hist_odds_1[[#This Row],[Date]],2))</f>
        <v>44898</v>
      </c>
      <c r="Q949">
        <f>IF(Hist_odds_1[[#This Row],[Away ML]]&lt;Hist_odds_1[[#This Row],[Home ML]],-Hist_odds_1[[#This Row],[Total_Close]],Hist_odds_1[[#This Row],[Spread_Close]])</f>
        <v>-4</v>
      </c>
    </row>
    <row r="950" spans="1:17">
      <c r="A950">
        <v>949</v>
      </c>
      <c r="B950">
        <v>1203</v>
      </c>
      <c r="C950">
        <v>639</v>
      </c>
      <c r="D950" t="s">
        <v>5552</v>
      </c>
      <c r="E950" t="s">
        <v>576</v>
      </c>
      <c r="F950">
        <v>77</v>
      </c>
      <c r="G950">
        <v>134</v>
      </c>
      <c r="H950">
        <v>133.5</v>
      </c>
      <c r="I950">
        <v>105</v>
      </c>
      <c r="J950">
        <v>640</v>
      </c>
      <c r="K950" t="s">
        <v>592</v>
      </c>
      <c r="L950">
        <v>92</v>
      </c>
      <c r="M950">
        <v>3</v>
      </c>
      <c r="N950">
        <v>2</v>
      </c>
      <c r="O950">
        <v>-125</v>
      </c>
      <c r="P950" s="17">
        <f>DATE(IF(Hist_odds_1[[#This Row],[Index]]&lt;=1908,"2022","2023"),LEFT(Hist_odds_1[[#This Row],[Date]],2),RIGHT(Hist_odds_1[[#This Row],[Date]],2))</f>
        <v>44898</v>
      </c>
      <c r="Q950">
        <f>IF(Hist_odds_1[[#This Row],[Away ML]]&lt;Hist_odds_1[[#This Row],[Home ML]],-Hist_odds_1[[#This Row],[Total_Close]],Hist_odds_1[[#This Row],[Spread_Close]])</f>
        <v>2</v>
      </c>
    </row>
    <row r="951" spans="1:17">
      <c r="A951">
        <v>950</v>
      </c>
      <c r="B951">
        <v>1203</v>
      </c>
      <c r="C951">
        <v>641</v>
      </c>
      <c r="D951" t="s">
        <v>5552</v>
      </c>
      <c r="E951" t="s">
        <v>110</v>
      </c>
      <c r="F951">
        <v>72</v>
      </c>
      <c r="G951">
        <v>2.5</v>
      </c>
      <c r="H951">
        <v>3.5</v>
      </c>
      <c r="I951">
        <v>-155</v>
      </c>
      <c r="J951">
        <v>642</v>
      </c>
      <c r="K951" t="s">
        <v>598</v>
      </c>
      <c r="L951">
        <v>78</v>
      </c>
      <c r="M951">
        <v>139.5</v>
      </c>
      <c r="N951">
        <v>139.5</v>
      </c>
      <c r="O951">
        <v>135</v>
      </c>
      <c r="P951" s="17">
        <f>DATE(IF(Hist_odds_1[[#This Row],[Index]]&lt;=1908,"2022","2023"),LEFT(Hist_odds_1[[#This Row],[Date]],2),RIGHT(Hist_odds_1[[#This Row],[Date]],2))</f>
        <v>44898</v>
      </c>
      <c r="Q951">
        <f>IF(Hist_odds_1[[#This Row],[Away ML]]&lt;Hist_odds_1[[#This Row],[Home ML]],-Hist_odds_1[[#This Row],[Total_Close]],Hist_odds_1[[#This Row],[Spread_Close]])</f>
        <v>-3.5</v>
      </c>
    </row>
    <row r="952" spans="1:17">
      <c r="A952">
        <v>951</v>
      </c>
      <c r="B952">
        <v>1203</v>
      </c>
      <c r="C952">
        <v>645</v>
      </c>
      <c r="D952" t="s">
        <v>5552</v>
      </c>
      <c r="E952" t="s">
        <v>606</v>
      </c>
      <c r="F952">
        <v>72</v>
      </c>
      <c r="G952">
        <v>156.5</v>
      </c>
      <c r="H952">
        <v>156</v>
      </c>
      <c r="I952">
        <v>190</v>
      </c>
      <c r="J952">
        <v>646</v>
      </c>
      <c r="K952" t="s">
        <v>623</v>
      </c>
      <c r="L952">
        <v>90</v>
      </c>
      <c r="M952">
        <v>4.5</v>
      </c>
      <c r="N952">
        <v>5.5</v>
      </c>
      <c r="O952">
        <v>-220</v>
      </c>
      <c r="P952" s="17">
        <f>DATE(IF(Hist_odds_1[[#This Row],[Index]]&lt;=1908,"2022","2023"),LEFT(Hist_odds_1[[#This Row],[Date]],2),RIGHT(Hist_odds_1[[#This Row],[Date]],2))</f>
        <v>44898</v>
      </c>
      <c r="Q952">
        <f>IF(Hist_odds_1[[#This Row],[Away ML]]&lt;Hist_odds_1[[#This Row],[Home ML]],-Hist_odds_1[[#This Row],[Total_Close]],Hist_odds_1[[#This Row],[Spread_Close]])</f>
        <v>5.5</v>
      </c>
    </row>
    <row r="953" spans="1:17">
      <c r="A953">
        <v>952</v>
      </c>
      <c r="B953">
        <v>1203</v>
      </c>
      <c r="C953">
        <v>647</v>
      </c>
      <c r="D953" t="s">
        <v>5552</v>
      </c>
      <c r="E953" t="s">
        <v>517</v>
      </c>
      <c r="F953">
        <v>58</v>
      </c>
      <c r="G953">
        <v>136</v>
      </c>
      <c r="H953">
        <v>133.5</v>
      </c>
      <c r="I953">
        <v>1300</v>
      </c>
      <c r="J953">
        <v>648</v>
      </c>
      <c r="K953" t="s">
        <v>270</v>
      </c>
      <c r="L953">
        <v>99</v>
      </c>
      <c r="M953">
        <v>19.5</v>
      </c>
      <c r="N953">
        <v>19.5</v>
      </c>
      <c r="O953">
        <v>-3500</v>
      </c>
      <c r="P953" s="17">
        <f>DATE(IF(Hist_odds_1[[#This Row],[Index]]&lt;=1908,"2022","2023"),LEFT(Hist_odds_1[[#This Row],[Date]],2),RIGHT(Hist_odds_1[[#This Row],[Date]],2))</f>
        <v>44898</v>
      </c>
      <c r="Q953">
        <f>IF(Hist_odds_1[[#This Row],[Away ML]]&lt;Hist_odds_1[[#This Row],[Home ML]],-Hist_odds_1[[#This Row],[Total_Close]],Hist_odds_1[[#This Row],[Spread_Close]])</f>
        <v>19.5</v>
      </c>
    </row>
    <row r="954" spans="1:17">
      <c r="A954">
        <v>953</v>
      </c>
      <c r="B954">
        <v>1203</v>
      </c>
      <c r="C954">
        <v>649</v>
      </c>
      <c r="D954" t="s">
        <v>5552</v>
      </c>
      <c r="E954" t="s">
        <v>472</v>
      </c>
      <c r="F954">
        <v>72</v>
      </c>
      <c r="G954">
        <v>134.5</v>
      </c>
      <c r="H954">
        <v>135.5</v>
      </c>
      <c r="I954">
        <v>320</v>
      </c>
      <c r="J954">
        <v>650</v>
      </c>
      <c r="K954" t="s">
        <v>474</v>
      </c>
      <c r="L954">
        <v>85</v>
      </c>
      <c r="M954">
        <v>8.5</v>
      </c>
      <c r="N954">
        <v>8</v>
      </c>
      <c r="O954">
        <v>-380</v>
      </c>
      <c r="P954" s="17">
        <f>DATE(IF(Hist_odds_1[[#This Row],[Index]]&lt;=1908,"2022","2023"),LEFT(Hist_odds_1[[#This Row],[Date]],2),RIGHT(Hist_odds_1[[#This Row],[Date]],2))</f>
        <v>44898</v>
      </c>
      <c r="Q954">
        <f>IF(Hist_odds_1[[#This Row],[Away ML]]&lt;Hist_odds_1[[#This Row],[Home ML]],-Hist_odds_1[[#This Row],[Total_Close]],Hist_odds_1[[#This Row],[Spread_Close]])</f>
        <v>8</v>
      </c>
    </row>
    <row r="955" spans="1:17">
      <c r="A955">
        <v>954</v>
      </c>
      <c r="B955">
        <v>1203</v>
      </c>
      <c r="C955">
        <v>651</v>
      </c>
      <c r="D955" t="s">
        <v>5552</v>
      </c>
      <c r="E955" t="s">
        <v>504</v>
      </c>
      <c r="F955">
        <v>78</v>
      </c>
      <c r="G955">
        <v>137.5</v>
      </c>
      <c r="H955">
        <v>138</v>
      </c>
      <c r="I955">
        <v>100</v>
      </c>
      <c r="J955">
        <v>652</v>
      </c>
      <c r="K955" t="s">
        <v>505</v>
      </c>
      <c r="L955">
        <v>72</v>
      </c>
      <c r="M955">
        <v>1</v>
      </c>
      <c r="N955">
        <v>1.5</v>
      </c>
      <c r="O955">
        <v>-120</v>
      </c>
      <c r="P955" s="17">
        <f>DATE(IF(Hist_odds_1[[#This Row],[Index]]&lt;=1908,"2022","2023"),LEFT(Hist_odds_1[[#This Row],[Date]],2),RIGHT(Hist_odds_1[[#This Row],[Date]],2))</f>
        <v>44898</v>
      </c>
      <c r="Q955">
        <f>IF(Hist_odds_1[[#This Row],[Away ML]]&lt;Hist_odds_1[[#This Row],[Home ML]],-Hist_odds_1[[#This Row],[Total_Close]],Hist_odds_1[[#This Row],[Spread_Close]])</f>
        <v>1.5</v>
      </c>
    </row>
    <row r="956" spans="1:17">
      <c r="A956">
        <v>955</v>
      </c>
      <c r="B956">
        <v>1203</v>
      </c>
      <c r="C956">
        <v>653</v>
      </c>
      <c r="D956" t="s">
        <v>5552</v>
      </c>
      <c r="E956" t="s">
        <v>477</v>
      </c>
      <c r="F956">
        <v>66</v>
      </c>
      <c r="G956">
        <v>124.5</v>
      </c>
      <c r="H956">
        <v>126.5</v>
      </c>
      <c r="I956">
        <v>155</v>
      </c>
      <c r="J956">
        <v>654</v>
      </c>
      <c r="K956" t="s">
        <v>74</v>
      </c>
      <c r="L956">
        <v>58</v>
      </c>
      <c r="M956">
        <v>3</v>
      </c>
      <c r="N956">
        <v>4</v>
      </c>
      <c r="O956">
        <v>-175</v>
      </c>
      <c r="P956" s="17">
        <f>DATE(IF(Hist_odds_1[[#This Row],[Index]]&lt;=1908,"2022","2023"),LEFT(Hist_odds_1[[#This Row],[Date]],2),RIGHT(Hist_odds_1[[#This Row],[Date]],2))</f>
        <v>44898</v>
      </c>
      <c r="Q956">
        <f>IF(Hist_odds_1[[#This Row],[Away ML]]&lt;Hist_odds_1[[#This Row],[Home ML]],-Hist_odds_1[[#This Row],[Total_Close]],Hist_odds_1[[#This Row],[Spread_Close]])</f>
        <v>4</v>
      </c>
    </row>
    <row r="957" spans="1:17">
      <c r="A957">
        <v>956</v>
      </c>
      <c r="B957">
        <v>1203</v>
      </c>
      <c r="C957">
        <v>655</v>
      </c>
      <c r="D957" t="s">
        <v>5552</v>
      </c>
      <c r="E957" t="s">
        <v>471</v>
      </c>
      <c r="F957">
        <v>59</v>
      </c>
      <c r="G957">
        <v>131</v>
      </c>
      <c r="H957">
        <v>129.5</v>
      </c>
      <c r="I957">
        <v>1100</v>
      </c>
      <c r="J957">
        <v>656</v>
      </c>
      <c r="K957" t="s">
        <v>21</v>
      </c>
      <c r="L957">
        <v>75</v>
      </c>
      <c r="M957">
        <v>16</v>
      </c>
      <c r="N957">
        <v>17.5</v>
      </c>
      <c r="O957">
        <v>-2500</v>
      </c>
      <c r="P957" s="17">
        <f>DATE(IF(Hist_odds_1[[#This Row],[Index]]&lt;=1908,"2022","2023"),LEFT(Hist_odds_1[[#This Row],[Date]],2),RIGHT(Hist_odds_1[[#This Row],[Date]],2))</f>
        <v>44898</v>
      </c>
      <c r="Q957">
        <f>IF(Hist_odds_1[[#This Row],[Away ML]]&lt;Hist_odds_1[[#This Row],[Home ML]],-Hist_odds_1[[#This Row],[Total_Close]],Hist_odds_1[[#This Row],[Spread_Close]])</f>
        <v>17.5</v>
      </c>
    </row>
    <row r="958" spans="1:17">
      <c r="A958">
        <v>957</v>
      </c>
      <c r="B958">
        <v>1203</v>
      </c>
      <c r="C958">
        <v>657</v>
      </c>
      <c r="D958" t="s">
        <v>5552</v>
      </c>
      <c r="E958" t="s">
        <v>458</v>
      </c>
      <c r="F958">
        <v>48</v>
      </c>
      <c r="G958">
        <v>2.5</v>
      </c>
      <c r="H958">
        <v>3</v>
      </c>
      <c r="I958">
        <v>-145</v>
      </c>
      <c r="J958">
        <v>658</v>
      </c>
      <c r="K958" t="s">
        <v>391</v>
      </c>
      <c r="L958">
        <v>63</v>
      </c>
      <c r="M958">
        <v>135</v>
      </c>
      <c r="N958">
        <v>134</v>
      </c>
      <c r="O958">
        <v>125</v>
      </c>
      <c r="P958" s="17">
        <f>DATE(IF(Hist_odds_1[[#This Row],[Index]]&lt;=1908,"2022","2023"),LEFT(Hist_odds_1[[#This Row],[Date]],2),RIGHT(Hist_odds_1[[#This Row],[Date]],2))</f>
        <v>44898</v>
      </c>
      <c r="Q958">
        <f>IF(Hist_odds_1[[#This Row],[Away ML]]&lt;Hist_odds_1[[#This Row],[Home ML]],-Hist_odds_1[[#This Row],[Total_Close]],Hist_odds_1[[#This Row],[Spread_Close]])</f>
        <v>-3</v>
      </c>
    </row>
    <row r="959" spans="1:17">
      <c r="A959">
        <v>958</v>
      </c>
      <c r="B959">
        <v>1203</v>
      </c>
      <c r="C959">
        <v>659</v>
      </c>
      <c r="D959" t="s">
        <v>5552</v>
      </c>
      <c r="E959" t="s">
        <v>560</v>
      </c>
      <c r="F959">
        <v>78</v>
      </c>
      <c r="G959">
        <v>139</v>
      </c>
      <c r="H959">
        <v>145.5</v>
      </c>
      <c r="I959">
        <v>140</v>
      </c>
      <c r="J959">
        <v>660</v>
      </c>
      <c r="K959" t="s">
        <v>546</v>
      </c>
      <c r="L959">
        <v>88</v>
      </c>
      <c r="M959">
        <v>3.5</v>
      </c>
      <c r="N959">
        <v>3.5</v>
      </c>
      <c r="O959">
        <v>-160</v>
      </c>
      <c r="P959" s="17">
        <f>DATE(IF(Hist_odds_1[[#This Row],[Index]]&lt;=1908,"2022","2023"),LEFT(Hist_odds_1[[#This Row],[Date]],2),RIGHT(Hist_odds_1[[#This Row],[Date]],2))</f>
        <v>44898</v>
      </c>
      <c r="Q959">
        <f>IF(Hist_odds_1[[#This Row],[Away ML]]&lt;Hist_odds_1[[#This Row],[Home ML]],-Hist_odds_1[[#This Row],[Total_Close]],Hist_odds_1[[#This Row],[Spread_Close]])</f>
        <v>3.5</v>
      </c>
    </row>
    <row r="960" spans="1:17">
      <c r="A960">
        <v>959</v>
      </c>
      <c r="B960">
        <v>1203</v>
      </c>
      <c r="C960">
        <v>661</v>
      </c>
      <c r="D960" t="s">
        <v>5552</v>
      </c>
      <c r="E960" t="s">
        <v>246</v>
      </c>
      <c r="F960">
        <v>68</v>
      </c>
      <c r="G960">
        <v>140</v>
      </c>
      <c r="H960">
        <v>137.5</v>
      </c>
      <c r="I960">
        <v>130</v>
      </c>
      <c r="J960">
        <v>662</v>
      </c>
      <c r="K960" t="s">
        <v>642</v>
      </c>
      <c r="L960">
        <v>65</v>
      </c>
      <c r="M960">
        <v>4</v>
      </c>
      <c r="N960">
        <v>3.5</v>
      </c>
      <c r="O960">
        <v>-150</v>
      </c>
      <c r="P960" s="17">
        <f>DATE(IF(Hist_odds_1[[#This Row],[Index]]&lt;=1908,"2022","2023"),LEFT(Hist_odds_1[[#This Row],[Date]],2),RIGHT(Hist_odds_1[[#This Row],[Date]],2))</f>
        <v>44898</v>
      </c>
      <c r="Q960">
        <f>IF(Hist_odds_1[[#This Row],[Away ML]]&lt;Hist_odds_1[[#This Row],[Home ML]],-Hist_odds_1[[#This Row],[Total_Close]],Hist_odds_1[[#This Row],[Spread_Close]])</f>
        <v>3.5</v>
      </c>
    </row>
    <row r="961" spans="1:17">
      <c r="A961">
        <v>960</v>
      </c>
      <c r="B961">
        <v>1203</v>
      </c>
      <c r="C961">
        <v>663</v>
      </c>
      <c r="D961" t="s">
        <v>5552</v>
      </c>
      <c r="E961" t="s">
        <v>535</v>
      </c>
      <c r="F961">
        <v>64</v>
      </c>
      <c r="G961">
        <v>138</v>
      </c>
      <c r="H961">
        <v>138</v>
      </c>
      <c r="I961">
        <v>160</v>
      </c>
      <c r="J961">
        <v>664</v>
      </c>
      <c r="K961" t="s">
        <v>619</v>
      </c>
      <c r="L961">
        <v>68</v>
      </c>
      <c r="M961">
        <v>2.5</v>
      </c>
      <c r="N961">
        <v>4</v>
      </c>
      <c r="O961">
        <v>-180</v>
      </c>
      <c r="P961" s="17">
        <f>DATE(IF(Hist_odds_1[[#This Row],[Index]]&lt;=1908,"2022","2023"),LEFT(Hist_odds_1[[#This Row],[Date]],2),RIGHT(Hist_odds_1[[#This Row],[Date]],2))</f>
        <v>44898</v>
      </c>
      <c r="Q961">
        <f>IF(Hist_odds_1[[#This Row],[Away ML]]&lt;Hist_odds_1[[#This Row],[Home ML]],-Hist_odds_1[[#This Row],[Total_Close]],Hist_odds_1[[#This Row],[Spread_Close]])</f>
        <v>4</v>
      </c>
    </row>
    <row r="962" spans="1:17">
      <c r="A962">
        <v>961</v>
      </c>
      <c r="B962">
        <v>1203</v>
      </c>
      <c r="C962">
        <v>665</v>
      </c>
      <c r="D962" t="s">
        <v>5552</v>
      </c>
      <c r="E962" t="s">
        <v>581</v>
      </c>
      <c r="F962">
        <v>65</v>
      </c>
      <c r="G962">
        <v>7.5</v>
      </c>
      <c r="H962">
        <v>8</v>
      </c>
      <c r="I962">
        <v>-360</v>
      </c>
      <c r="J962">
        <v>666</v>
      </c>
      <c r="K962" t="s">
        <v>79</v>
      </c>
      <c r="L962">
        <v>61</v>
      </c>
      <c r="M962">
        <v>132</v>
      </c>
      <c r="N962">
        <v>132.5</v>
      </c>
      <c r="O962">
        <v>300</v>
      </c>
      <c r="P962" s="17">
        <f>DATE(IF(Hist_odds_1[[#This Row],[Index]]&lt;=1908,"2022","2023"),LEFT(Hist_odds_1[[#This Row],[Date]],2),RIGHT(Hist_odds_1[[#This Row],[Date]],2))</f>
        <v>44898</v>
      </c>
      <c r="Q962">
        <f>IF(Hist_odds_1[[#This Row],[Away ML]]&lt;Hist_odds_1[[#This Row],[Home ML]],-Hist_odds_1[[#This Row],[Total_Close]],Hist_odds_1[[#This Row],[Spread_Close]])</f>
        <v>-8</v>
      </c>
    </row>
    <row r="963" spans="1:17">
      <c r="A963">
        <v>962</v>
      </c>
      <c r="B963">
        <v>1203</v>
      </c>
      <c r="C963">
        <v>667</v>
      </c>
      <c r="D963" t="s">
        <v>5552</v>
      </c>
      <c r="E963" t="s">
        <v>544</v>
      </c>
      <c r="F963">
        <v>88</v>
      </c>
      <c r="G963">
        <v>148.5</v>
      </c>
      <c r="H963">
        <v>151</v>
      </c>
      <c r="I963">
        <v>950</v>
      </c>
      <c r="J963">
        <v>668</v>
      </c>
      <c r="K963" t="s">
        <v>512</v>
      </c>
      <c r="L963">
        <v>83</v>
      </c>
      <c r="M963">
        <v>13.5</v>
      </c>
      <c r="N963">
        <v>16</v>
      </c>
      <c r="O963">
        <v>-1800</v>
      </c>
      <c r="P963" s="17">
        <f>DATE(IF(Hist_odds_1[[#This Row],[Index]]&lt;=1908,"2022","2023"),LEFT(Hist_odds_1[[#This Row],[Date]],2),RIGHT(Hist_odds_1[[#This Row],[Date]],2))</f>
        <v>44898</v>
      </c>
      <c r="Q963">
        <f>IF(Hist_odds_1[[#This Row],[Away ML]]&lt;Hist_odds_1[[#This Row],[Home ML]],-Hist_odds_1[[#This Row],[Total_Close]],Hist_odds_1[[#This Row],[Spread_Close]])</f>
        <v>16</v>
      </c>
    </row>
    <row r="964" spans="1:17">
      <c r="A964">
        <v>963</v>
      </c>
      <c r="B964">
        <v>1203</v>
      </c>
      <c r="C964">
        <v>669</v>
      </c>
      <c r="D964" t="s">
        <v>5552</v>
      </c>
      <c r="E964" t="s">
        <v>315</v>
      </c>
      <c r="F964">
        <v>80</v>
      </c>
      <c r="G964">
        <v>135.5</v>
      </c>
      <c r="H964">
        <v>135.5</v>
      </c>
      <c r="I964">
        <v>190</v>
      </c>
      <c r="J964">
        <v>670</v>
      </c>
      <c r="K964" t="s">
        <v>45</v>
      </c>
      <c r="L964">
        <v>77</v>
      </c>
      <c r="M964">
        <v>5.5</v>
      </c>
      <c r="N964">
        <v>5.5</v>
      </c>
      <c r="O964">
        <v>-220</v>
      </c>
      <c r="P964" s="17">
        <f>DATE(IF(Hist_odds_1[[#This Row],[Index]]&lt;=1908,"2022","2023"),LEFT(Hist_odds_1[[#This Row],[Date]],2),RIGHT(Hist_odds_1[[#This Row],[Date]],2))</f>
        <v>44898</v>
      </c>
      <c r="Q964">
        <f>IF(Hist_odds_1[[#This Row],[Away ML]]&lt;Hist_odds_1[[#This Row],[Home ML]],-Hist_odds_1[[#This Row],[Total_Close]],Hist_odds_1[[#This Row],[Spread_Close]])</f>
        <v>5.5</v>
      </c>
    </row>
    <row r="965" spans="1:17">
      <c r="A965">
        <v>964</v>
      </c>
      <c r="B965">
        <v>1203</v>
      </c>
      <c r="C965">
        <v>671</v>
      </c>
      <c r="D965" t="s">
        <v>5552</v>
      </c>
      <c r="E965" t="s">
        <v>280</v>
      </c>
      <c r="F965">
        <v>69</v>
      </c>
      <c r="G965">
        <v>149</v>
      </c>
      <c r="H965">
        <v>135.5</v>
      </c>
      <c r="I965">
        <v>375</v>
      </c>
      <c r="J965">
        <v>672</v>
      </c>
      <c r="K965" t="s">
        <v>24</v>
      </c>
      <c r="L965">
        <v>83</v>
      </c>
      <c r="M965">
        <v>8.5</v>
      </c>
      <c r="N965">
        <v>8.5</v>
      </c>
      <c r="O965">
        <v>-450</v>
      </c>
      <c r="P965" s="17">
        <f>DATE(IF(Hist_odds_1[[#This Row],[Index]]&lt;=1908,"2022","2023"),LEFT(Hist_odds_1[[#This Row],[Date]],2),RIGHT(Hist_odds_1[[#This Row],[Date]],2))</f>
        <v>44898</v>
      </c>
      <c r="Q965">
        <f>IF(Hist_odds_1[[#This Row],[Away ML]]&lt;Hist_odds_1[[#This Row],[Home ML]],-Hist_odds_1[[#This Row],[Total_Close]],Hist_odds_1[[#This Row],[Spread_Close]])</f>
        <v>8.5</v>
      </c>
    </row>
    <row r="966" spans="1:17">
      <c r="A966">
        <v>965</v>
      </c>
      <c r="B966">
        <v>1203</v>
      </c>
      <c r="C966">
        <v>673</v>
      </c>
      <c r="D966" t="s">
        <v>5552</v>
      </c>
      <c r="E966" t="s">
        <v>258</v>
      </c>
      <c r="F966">
        <v>62</v>
      </c>
      <c r="G966">
        <v>140</v>
      </c>
      <c r="H966">
        <v>135.5</v>
      </c>
      <c r="I966">
        <v>330</v>
      </c>
      <c r="J966">
        <v>674</v>
      </c>
      <c r="K966" t="s">
        <v>292</v>
      </c>
      <c r="L966">
        <v>65</v>
      </c>
      <c r="M966">
        <v>8.5</v>
      </c>
      <c r="N966">
        <v>9</v>
      </c>
      <c r="O966">
        <v>-400</v>
      </c>
      <c r="P966" s="17">
        <f>DATE(IF(Hist_odds_1[[#This Row],[Index]]&lt;=1908,"2022","2023"),LEFT(Hist_odds_1[[#This Row],[Date]],2),RIGHT(Hist_odds_1[[#This Row],[Date]],2))</f>
        <v>44898</v>
      </c>
      <c r="Q966">
        <f>IF(Hist_odds_1[[#This Row],[Away ML]]&lt;Hist_odds_1[[#This Row],[Home ML]],-Hist_odds_1[[#This Row],[Total_Close]],Hist_odds_1[[#This Row],[Spread_Close]])</f>
        <v>9</v>
      </c>
    </row>
    <row r="967" spans="1:17">
      <c r="A967">
        <v>966</v>
      </c>
      <c r="B967">
        <v>1203</v>
      </c>
      <c r="C967">
        <v>675</v>
      </c>
      <c r="D967" t="s">
        <v>5552</v>
      </c>
      <c r="E967" t="s">
        <v>555</v>
      </c>
      <c r="F967">
        <v>70</v>
      </c>
      <c r="G967">
        <v>146.5</v>
      </c>
      <c r="H967">
        <v>145</v>
      </c>
      <c r="I967">
        <v>220</v>
      </c>
      <c r="J967">
        <v>676</v>
      </c>
      <c r="K967" t="s">
        <v>608</v>
      </c>
      <c r="L967">
        <v>78</v>
      </c>
      <c r="M967">
        <v>3.5</v>
      </c>
      <c r="N967">
        <v>6.5</v>
      </c>
      <c r="O967">
        <v>-260</v>
      </c>
      <c r="P967" s="17">
        <f>DATE(IF(Hist_odds_1[[#This Row],[Index]]&lt;=1908,"2022","2023"),LEFT(Hist_odds_1[[#This Row],[Date]],2),RIGHT(Hist_odds_1[[#This Row],[Date]],2))</f>
        <v>44898</v>
      </c>
      <c r="Q967">
        <f>IF(Hist_odds_1[[#This Row],[Away ML]]&lt;Hist_odds_1[[#This Row],[Home ML]],-Hist_odds_1[[#This Row],[Total_Close]],Hist_odds_1[[#This Row],[Spread_Close]])</f>
        <v>6.5</v>
      </c>
    </row>
    <row r="968" spans="1:17">
      <c r="A968">
        <v>967</v>
      </c>
      <c r="B968">
        <v>1203</v>
      </c>
      <c r="C968">
        <v>677</v>
      </c>
      <c r="D968" t="s">
        <v>5552</v>
      </c>
      <c r="E968" t="s">
        <v>337</v>
      </c>
      <c r="F968">
        <v>88</v>
      </c>
      <c r="G968">
        <v>4</v>
      </c>
      <c r="H968">
        <v>5.5</v>
      </c>
      <c r="I968">
        <v>-230</v>
      </c>
      <c r="J968">
        <v>678</v>
      </c>
      <c r="K968" t="s">
        <v>457</v>
      </c>
      <c r="L968">
        <v>74</v>
      </c>
      <c r="M968">
        <v>131</v>
      </c>
      <c r="N968">
        <v>132.5</v>
      </c>
      <c r="O968">
        <v>195</v>
      </c>
      <c r="P968" s="17">
        <f>DATE(IF(Hist_odds_1[[#This Row],[Index]]&lt;=1908,"2022","2023"),LEFT(Hist_odds_1[[#This Row],[Date]],2),RIGHT(Hist_odds_1[[#This Row],[Date]],2))</f>
        <v>44898</v>
      </c>
      <c r="Q968">
        <f>IF(Hist_odds_1[[#This Row],[Away ML]]&lt;Hist_odds_1[[#This Row],[Home ML]],-Hist_odds_1[[#This Row],[Total_Close]],Hist_odds_1[[#This Row],[Spread_Close]])</f>
        <v>-5.5</v>
      </c>
    </row>
    <row r="969" spans="1:17">
      <c r="A969">
        <v>968</v>
      </c>
      <c r="B969">
        <v>1203</v>
      </c>
      <c r="C969">
        <v>679</v>
      </c>
      <c r="D969" t="s">
        <v>5552</v>
      </c>
      <c r="E969" t="s">
        <v>206</v>
      </c>
      <c r="F969">
        <v>71</v>
      </c>
      <c r="G969">
        <v>142.5</v>
      </c>
      <c r="H969">
        <v>140</v>
      </c>
      <c r="I969">
        <v>400</v>
      </c>
      <c r="J969">
        <v>680</v>
      </c>
      <c r="K969" t="s">
        <v>609</v>
      </c>
      <c r="L969">
        <v>82</v>
      </c>
      <c r="M969">
        <v>9.5</v>
      </c>
      <c r="N969">
        <v>10</v>
      </c>
      <c r="O969">
        <v>-500</v>
      </c>
      <c r="P969" s="17">
        <f>DATE(IF(Hist_odds_1[[#This Row],[Index]]&lt;=1908,"2022","2023"),LEFT(Hist_odds_1[[#This Row],[Date]],2),RIGHT(Hist_odds_1[[#This Row],[Date]],2))</f>
        <v>44898</v>
      </c>
      <c r="Q969">
        <f>IF(Hist_odds_1[[#This Row],[Away ML]]&lt;Hist_odds_1[[#This Row],[Home ML]],-Hist_odds_1[[#This Row],[Total_Close]],Hist_odds_1[[#This Row],[Spread_Close]])</f>
        <v>10</v>
      </c>
    </row>
    <row r="970" spans="1:17">
      <c r="A970">
        <v>969</v>
      </c>
      <c r="B970">
        <v>1203</v>
      </c>
      <c r="C970">
        <v>681</v>
      </c>
      <c r="D970" t="s">
        <v>5552</v>
      </c>
      <c r="E970" t="s">
        <v>650</v>
      </c>
      <c r="F970">
        <v>65</v>
      </c>
      <c r="G970">
        <v>139</v>
      </c>
      <c r="H970">
        <v>139.5</v>
      </c>
      <c r="I970">
        <v>500</v>
      </c>
      <c r="J970">
        <v>682</v>
      </c>
      <c r="K970" t="s">
        <v>484</v>
      </c>
      <c r="L970">
        <v>72</v>
      </c>
      <c r="M970">
        <v>11</v>
      </c>
      <c r="N970">
        <v>12</v>
      </c>
      <c r="O970">
        <v>-700</v>
      </c>
      <c r="P970" s="17">
        <f>DATE(IF(Hist_odds_1[[#This Row],[Index]]&lt;=1908,"2022","2023"),LEFT(Hist_odds_1[[#This Row],[Date]],2),RIGHT(Hist_odds_1[[#This Row],[Date]],2))</f>
        <v>44898</v>
      </c>
      <c r="Q970">
        <f>IF(Hist_odds_1[[#This Row],[Away ML]]&lt;Hist_odds_1[[#This Row],[Home ML]],-Hist_odds_1[[#This Row],[Total_Close]],Hist_odds_1[[#This Row],[Spread_Close]])</f>
        <v>12</v>
      </c>
    </row>
    <row r="971" spans="1:17">
      <c r="A971">
        <v>970</v>
      </c>
      <c r="B971">
        <v>1203</v>
      </c>
      <c r="C971">
        <v>683</v>
      </c>
      <c r="D971" t="s">
        <v>5552</v>
      </c>
      <c r="E971" t="s">
        <v>536</v>
      </c>
      <c r="F971">
        <v>64</v>
      </c>
      <c r="G971">
        <v>141</v>
      </c>
      <c r="H971">
        <v>143</v>
      </c>
      <c r="I971">
        <v>1000</v>
      </c>
      <c r="J971">
        <v>684</v>
      </c>
      <c r="K971" t="s">
        <v>58</v>
      </c>
      <c r="L971">
        <v>77</v>
      </c>
      <c r="M971">
        <v>16.5</v>
      </c>
      <c r="N971">
        <v>17</v>
      </c>
      <c r="O971">
        <v>-2000</v>
      </c>
      <c r="P971" s="17">
        <f>DATE(IF(Hist_odds_1[[#This Row],[Index]]&lt;=1908,"2022","2023"),LEFT(Hist_odds_1[[#This Row],[Date]],2),RIGHT(Hist_odds_1[[#This Row],[Date]],2))</f>
        <v>44898</v>
      </c>
      <c r="Q971">
        <f>IF(Hist_odds_1[[#This Row],[Away ML]]&lt;Hist_odds_1[[#This Row],[Home ML]],-Hist_odds_1[[#This Row],[Total_Close]],Hist_odds_1[[#This Row],[Spread_Close]])</f>
        <v>17</v>
      </c>
    </row>
    <row r="972" spans="1:17">
      <c r="A972">
        <v>971</v>
      </c>
      <c r="B972">
        <v>1203</v>
      </c>
      <c r="C972">
        <v>685</v>
      </c>
      <c r="D972" t="s">
        <v>5552</v>
      </c>
      <c r="E972" t="s">
        <v>557</v>
      </c>
      <c r="F972">
        <v>45</v>
      </c>
      <c r="G972">
        <v>126.5</v>
      </c>
      <c r="H972">
        <v>121</v>
      </c>
      <c r="I972">
        <v>1100</v>
      </c>
      <c r="J972">
        <v>686</v>
      </c>
      <c r="K972" t="s">
        <v>596</v>
      </c>
      <c r="L972">
        <v>75</v>
      </c>
      <c r="M972">
        <v>17.5</v>
      </c>
      <c r="N972">
        <v>18</v>
      </c>
      <c r="O972">
        <v>-2500</v>
      </c>
      <c r="P972" s="17">
        <f>DATE(IF(Hist_odds_1[[#This Row],[Index]]&lt;=1908,"2022","2023"),LEFT(Hist_odds_1[[#This Row],[Date]],2),RIGHT(Hist_odds_1[[#This Row],[Date]],2))</f>
        <v>44898</v>
      </c>
      <c r="Q972">
        <f>IF(Hist_odds_1[[#This Row],[Away ML]]&lt;Hist_odds_1[[#This Row],[Home ML]],-Hist_odds_1[[#This Row],[Total_Close]],Hist_odds_1[[#This Row],[Spread_Close]])</f>
        <v>18</v>
      </c>
    </row>
    <row r="973" spans="1:17">
      <c r="A973">
        <v>972</v>
      </c>
      <c r="B973">
        <v>1203</v>
      </c>
      <c r="C973">
        <v>687</v>
      </c>
      <c r="D973" t="s">
        <v>5552</v>
      </c>
      <c r="E973" t="s">
        <v>630</v>
      </c>
      <c r="F973">
        <v>56</v>
      </c>
      <c r="G973">
        <v>128.5</v>
      </c>
      <c r="H973">
        <v>128</v>
      </c>
      <c r="I973">
        <v>240</v>
      </c>
      <c r="J973">
        <v>688</v>
      </c>
      <c r="K973" t="s">
        <v>462</v>
      </c>
      <c r="L973">
        <v>60</v>
      </c>
      <c r="M973">
        <v>7</v>
      </c>
      <c r="N973">
        <v>7</v>
      </c>
      <c r="O973">
        <v>-280</v>
      </c>
      <c r="P973" s="17">
        <f>DATE(IF(Hist_odds_1[[#This Row],[Index]]&lt;=1908,"2022","2023"),LEFT(Hist_odds_1[[#This Row],[Date]],2),RIGHT(Hist_odds_1[[#This Row],[Date]],2))</f>
        <v>44898</v>
      </c>
      <c r="Q973">
        <f>IF(Hist_odds_1[[#This Row],[Away ML]]&lt;Hist_odds_1[[#This Row],[Home ML]],-Hist_odds_1[[#This Row],[Total_Close]],Hist_odds_1[[#This Row],[Spread_Close]])</f>
        <v>7</v>
      </c>
    </row>
    <row r="974" spans="1:17">
      <c r="A974">
        <v>973</v>
      </c>
      <c r="B974">
        <v>1203</v>
      </c>
      <c r="C974">
        <v>689</v>
      </c>
      <c r="D974" t="s">
        <v>5552</v>
      </c>
      <c r="E974" t="s">
        <v>494</v>
      </c>
      <c r="F974">
        <v>74</v>
      </c>
      <c r="G974">
        <v>150</v>
      </c>
      <c r="H974">
        <v>147.5</v>
      </c>
      <c r="I974">
        <v>125</v>
      </c>
      <c r="J974">
        <v>690</v>
      </c>
      <c r="K974" t="s">
        <v>386</v>
      </c>
      <c r="L974">
        <v>84</v>
      </c>
      <c r="M974">
        <v>1.5</v>
      </c>
      <c r="N974">
        <v>2.5</v>
      </c>
      <c r="O974">
        <v>-145</v>
      </c>
      <c r="P974" s="17">
        <f>DATE(IF(Hist_odds_1[[#This Row],[Index]]&lt;=1908,"2022","2023"),LEFT(Hist_odds_1[[#This Row],[Date]],2),RIGHT(Hist_odds_1[[#This Row],[Date]],2))</f>
        <v>44898</v>
      </c>
      <c r="Q974">
        <f>IF(Hist_odds_1[[#This Row],[Away ML]]&lt;Hist_odds_1[[#This Row],[Home ML]],-Hist_odds_1[[#This Row],[Total_Close]],Hist_odds_1[[#This Row],[Spread_Close]])</f>
        <v>2.5</v>
      </c>
    </row>
    <row r="975" spans="1:17">
      <c r="A975">
        <v>974</v>
      </c>
      <c r="B975">
        <v>1203</v>
      </c>
      <c r="C975">
        <v>691</v>
      </c>
      <c r="D975" t="s">
        <v>5552</v>
      </c>
      <c r="E975" t="s">
        <v>132</v>
      </c>
      <c r="F975">
        <v>77</v>
      </c>
      <c r="G975">
        <v>14.5</v>
      </c>
      <c r="H975">
        <v>16</v>
      </c>
      <c r="I975">
        <v>-2000</v>
      </c>
      <c r="J975">
        <v>692</v>
      </c>
      <c r="K975" t="s">
        <v>643</v>
      </c>
      <c r="L975">
        <v>72</v>
      </c>
      <c r="M975">
        <v>128.5</v>
      </c>
      <c r="N975">
        <v>129.5</v>
      </c>
      <c r="O975">
        <v>1000</v>
      </c>
      <c r="P975" s="17">
        <f>DATE(IF(Hist_odds_1[[#This Row],[Index]]&lt;=1908,"2022","2023"),LEFT(Hist_odds_1[[#This Row],[Date]],2),RIGHT(Hist_odds_1[[#This Row],[Date]],2))</f>
        <v>44898</v>
      </c>
      <c r="Q975">
        <f>IF(Hist_odds_1[[#This Row],[Away ML]]&lt;Hist_odds_1[[#This Row],[Home ML]],-Hist_odds_1[[#This Row],[Total_Close]],Hist_odds_1[[#This Row],[Spread_Close]])</f>
        <v>-16</v>
      </c>
    </row>
    <row r="976" spans="1:17">
      <c r="A976">
        <v>975</v>
      </c>
      <c r="B976">
        <v>1203</v>
      </c>
      <c r="C976">
        <v>693</v>
      </c>
      <c r="D976" t="s">
        <v>5552</v>
      </c>
      <c r="E976" t="s">
        <v>320</v>
      </c>
      <c r="F976">
        <v>57</v>
      </c>
      <c r="G976">
        <v>10</v>
      </c>
      <c r="H976">
        <v>8</v>
      </c>
      <c r="I976">
        <v>-380</v>
      </c>
      <c r="J976">
        <v>694</v>
      </c>
      <c r="K976" t="s">
        <v>493</v>
      </c>
      <c r="L976">
        <v>58</v>
      </c>
      <c r="M976">
        <v>131.5</v>
      </c>
      <c r="N976">
        <v>132.5</v>
      </c>
      <c r="O976">
        <v>320</v>
      </c>
      <c r="P976" s="17">
        <f>DATE(IF(Hist_odds_1[[#This Row],[Index]]&lt;=1908,"2022","2023"),LEFT(Hist_odds_1[[#This Row],[Date]],2),RIGHT(Hist_odds_1[[#This Row],[Date]],2))</f>
        <v>44898</v>
      </c>
      <c r="Q976">
        <f>IF(Hist_odds_1[[#This Row],[Away ML]]&lt;Hist_odds_1[[#This Row],[Home ML]],-Hist_odds_1[[#This Row],[Total_Close]],Hist_odds_1[[#This Row],[Spread_Close]])</f>
        <v>-8</v>
      </c>
    </row>
    <row r="977" spans="1:17">
      <c r="A977">
        <v>976</v>
      </c>
      <c r="B977">
        <v>1203</v>
      </c>
      <c r="C977">
        <v>695</v>
      </c>
      <c r="D977" t="s">
        <v>5552</v>
      </c>
      <c r="E977" t="s">
        <v>499</v>
      </c>
      <c r="F977">
        <v>55</v>
      </c>
      <c r="G977">
        <v>123.5</v>
      </c>
      <c r="H977">
        <v>125</v>
      </c>
      <c r="I977">
        <v>160</v>
      </c>
      <c r="J977">
        <v>696</v>
      </c>
      <c r="K977" t="s">
        <v>241</v>
      </c>
      <c r="L977">
        <v>67</v>
      </c>
      <c r="M977">
        <v>5</v>
      </c>
      <c r="N977">
        <v>4</v>
      </c>
      <c r="O977">
        <v>-180</v>
      </c>
      <c r="P977" s="17">
        <f>DATE(IF(Hist_odds_1[[#This Row],[Index]]&lt;=1908,"2022","2023"),LEFT(Hist_odds_1[[#This Row],[Date]],2),RIGHT(Hist_odds_1[[#This Row],[Date]],2))</f>
        <v>44898</v>
      </c>
      <c r="Q977">
        <f>IF(Hist_odds_1[[#This Row],[Away ML]]&lt;Hist_odds_1[[#This Row],[Home ML]],-Hist_odds_1[[#This Row],[Total_Close]],Hist_odds_1[[#This Row],[Spread_Close]])</f>
        <v>4</v>
      </c>
    </row>
    <row r="978" spans="1:17">
      <c r="A978">
        <v>977</v>
      </c>
      <c r="B978">
        <v>1203</v>
      </c>
      <c r="C978">
        <v>699</v>
      </c>
      <c r="D978" t="s">
        <v>5552</v>
      </c>
      <c r="E978" t="s">
        <v>440</v>
      </c>
      <c r="F978">
        <v>57</v>
      </c>
      <c r="G978">
        <v>132</v>
      </c>
      <c r="H978">
        <v>134</v>
      </c>
      <c r="I978">
        <v>240</v>
      </c>
      <c r="J978">
        <v>700</v>
      </c>
      <c r="K978" t="s">
        <v>602</v>
      </c>
      <c r="L978">
        <v>68</v>
      </c>
      <c r="M978">
        <v>6.5</v>
      </c>
      <c r="N978">
        <v>6.5</v>
      </c>
      <c r="O978">
        <v>-280</v>
      </c>
      <c r="P978" s="17">
        <f>DATE(IF(Hist_odds_1[[#This Row],[Index]]&lt;=1908,"2022","2023"),LEFT(Hist_odds_1[[#This Row],[Date]],2),RIGHT(Hist_odds_1[[#This Row],[Date]],2))</f>
        <v>44898</v>
      </c>
      <c r="Q978">
        <f>IF(Hist_odds_1[[#This Row],[Away ML]]&lt;Hist_odds_1[[#This Row],[Home ML]],-Hist_odds_1[[#This Row],[Total_Close]],Hist_odds_1[[#This Row],[Spread_Close]])</f>
        <v>6.5</v>
      </c>
    </row>
    <row r="979" spans="1:17">
      <c r="A979">
        <v>978</v>
      </c>
      <c r="B979">
        <v>1203</v>
      </c>
      <c r="C979">
        <v>701</v>
      </c>
      <c r="D979" t="s">
        <v>5552</v>
      </c>
      <c r="E979" t="s">
        <v>62</v>
      </c>
      <c r="F979">
        <v>58</v>
      </c>
      <c r="G979">
        <v>126.5</v>
      </c>
      <c r="H979">
        <v>127.5</v>
      </c>
      <c r="I979">
        <v>125</v>
      </c>
      <c r="J979">
        <v>702</v>
      </c>
      <c r="K979" t="s">
        <v>595</v>
      </c>
      <c r="L979">
        <v>40</v>
      </c>
      <c r="M979">
        <v>3</v>
      </c>
      <c r="N979">
        <v>2.5</v>
      </c>
      <c r="O979">
        <v>-145</v>
      </c>
      <c r="P979" s="17">
        <f>DATE(IF(Hist_odds_1[[#This Row],[Index]]&lt;=1908,"2022","2023"),LEFT(Hist_odds_1[[#This Row],[Date]],2),RIGHT(Hist_odds_1[[#This Row],[Date]],2))</f>
        <v>44898</v>
      </c>
      <c r="Q979">
        <f>IF(Hist_odds_1[[#This Row],[Away ML]]&lt;Hist_odds_1[[#This Row],[Home ML]],-Hist_odds_1[[#This Row],[Total_Close]],Hist_odds_1[[#This Row],[Spread_Close]])</f>
        <v>2.5</v>
      </c>
    </row>
    <row r="980" spans="1:17">
      <c r="A980">
        <v>979</v>
      </c>
      <c r="B980">
        <v>1203</v>
      </c>
      <c r="C980">
        <v>703</v>
      </c>
      <c r="D980" t="s">
        <v>5552</v>
      </c>
      <c r="E980" t="s">
        <v>334</v>
      </c>
      <c r="F980">
        <v>61</v>
      </c>
      <c r="G980">
        <v>136</v>
      </c>
      <c r="H980">
        <v>136.5</v>
      </c>
      <c r="I980">
        <v>1000</v>
      </c>
      <c r="J980">
        <v>704</v>
      </c>
      <c r="K980" t="s">
        <v>617</v>
      </c>
      <c r="L980">
        <v>74</v>
      </c>
      <c r="M980">
        <v>18</v>
      </c>
      <c r="N980">
        <v>17</v>
      </c>
      <c r="O980">
        <v>-2000</v>
      </c>
      <c r="P980" s="17">
        <f>DATE(IF(Hist_odds_1[[#This Row],[Index]]&lt;=1908,"2022","2023"),LEFT(Hist_odds_1[[#This Row],[Date]],2),RIGHT(Hist_odds_1[[#This Row],[Date]],2))</f>
        <v>44898</v>
      </c>
      <c r="Q980">
        <f>IF(Hist_odds_1[[#This Row],[Away ML]]&lt;Hist_odds_1[[#This Row],[Home ML]],-Hist_odds_1[[#This Row],[Total_Close]],Hist_odds_1[[#This Row],[Spread_Close]])</f>
        <v>17</v>
      </c>
    </row>
    <row r="981" spans="1:17">
      <c r="A981">
        <v>980</v>
      </c>
      <c r="B981">
        <v>1203</v>
      </c>
      <c r="C981">
        <v>705</v>
      </c>
      <c r="D981" t="s">
        <v>5552</v>
      </c>
      <c r="E981" t="s">
        <v>588</v>
      </c>
      <c r="F981">
        <v>69</v>
      </c>
      <c r="G981">
        <v>148</v>
      </c>
      <c r="H981">
        <v>151</v>
      </c>
      <c r="I981">
        <v>400</v>
      </c>
      <c r="J981">
        <v>706</v>
      </c>
      <c r="K981" t="s">
        <v>141</v>
      </c>
      <c r="L981">
        <v>88</v>
      </c>
      <c r="M981">
        <v>11</v>
      </c>
      <c r="N981">
        <v>9.5</v>
      </c>
      <c r="O981">
        <v>-500</v>
      </c>
      <c r="P981" s="17">
        <f>DATE(IF(Hist_odds_1[[#This Row],[Index]]&lt;=1908,"2022","2023"),LEFT(Hist_odds_1[[#This Row],[Date]],2),RIGHT(Hist_odds_1[[#This Row],[Date]],2))</f>
        <v>44898</v>
      </c>
      <c r="Q981">
        <f>IF(Hist_odds_1[[#This Row],[Away ML]]&lt;Hist_odds_1[[#This Row],[Home ML]],-Hist_odds_1[[#This Row],[Total_Close]],Hist_odds_1[[#This Row],[Spread_Close]])</f>
        <v>9.5</v>
      </c>
    </row>
    <row r="982" spans="1:17">
      <c r="A982">
        <v>981</v>
      </c>
      <c r="B982">
        <v>1203</v>
      </c>
      <c r="C982">
        <v>707</v>
      </c>
      <c r="D982" t="s">
        <v>5552</v>
      </c>
      <c r="E982" t="s">
        <v>572</v>
      </c>
      <c r="F982">
        <v>69</v>
      </c>
      <c r="G982">
        <v>145.5</v>
      </c>
      <c r="H982">
        <v>146</v>
      </c>
      <c r="I982">
        <v>950</v>
      </c>
      <c r="J982">
        <v>708</v>
      </c>
      <c r="K982" t="s">
        <v>526</v>
      </c>
      <c r="L982">
        <v>90</v>
      </c>
      <c r="M982">
        <v>17</v>
      </c>
      <c r="N982">
        <v>15</v>
      </c>
      <c r="O982">
        <v>-1800</v>
      </c>
      <c r="P982" s="17">
        <f>DATE(IF(Hist_odds_1[[#This Row],[Index]]&lt;=1908,"2022","2023"),LEFT(Hist_odds_1[[#This Row],[Date]],2),RIGHT(Hist_odds_1[[#This Row],[Date]],2))</f>
        <v>44898</v>
      </c>
      <c r="Q982">
        <f>IF(Hist_odds_1[[#This Row],[Away ML]]&lt;Hist_odds_1[[#This Row],[Home ML]],-Hist_odds_1[[#This Row],[Total_Close]],Hist_odds_1[[#This Row],[Spread_Close]])</f>
        <v>15</v>
      </c>
    </row>
    <row r="983" spans="1:17">
      <c r="A983">
        <v>982</v>
      </c>
      <c r="B983">
        <v>1203</v>
      </c>
      <c r="C983">
        <v>709</v>
      </c>
      <c r="D983" t="s">
        <v>5552</v>
      </c>
      <c r="E983" t="s">
        <v>635</v>
      </c>
      <c r="F983">
        <v>69</v>
      </c>
      <c r="G983">
        <v>5</v>
      </c>
      <c r="H983">
        <v>5</v>
      </c>
      <c r="I983">
        <v>-210</v>
      </c>
      <c r="J983">
        <v>710</v>
      </c>
      <c r="K983" t="s">
        <v>590</v>
      </c>
      <c r="L983">
        <v>59</v>
      </c>
      <c r="M983">
        <v>146.5</v>
      </c>
      <c r="N983">
        <v>143.5</v>
      </c>
      <c r="O983">
        <v>180</v>
      </c>
      <c r="P983" s="17">
        <f>DATE(IF(Hist_odds_1[[#This Row],[Index]]&lt;=1908,"2022","2023"),LEFT(Hist_odds_1[[#This Row],[Date]],2),RIGHT(Hist_odds_1[[#This Row],[Date]],2))</f>
        <v>44898</v>
      </c>
      <c r="Q983">
        <f>IF(Hist_odds_1[[#This Row],[Away ML]]&lt;Hist_odds_1[[#This Row],[Home ML]],-Hist_odds_1[[#This Row],[Total_Close]],Hist_odds_1[[#This Row],[Spread_Close]])</f>
        <v>-5</v>
      </c>
    </row>
    <row r="984" spans="1:17">
      <c r="A984">
        <v>983</v>
      </c>
      <c r="B984">
        <v>1203</v>
      </c>
      <c r="C984">
        <v>711</v>
      </c>
      <c r="D984" t="s">
        <v>5552</v>
      </c>
      <c r="E984" t="s">
        <v>98</v>
      </c>
      <c r="F984">
        <v>47</v>
      </c>
      <c r="G984">
        <v>136</v>
      </c>
      <c r="H984">
        <v>136</v>
      </c>
      <c r="I984">
        <v>250</v>
      </c>
      <c r="J984">
        <v>712</v>
      </c>
      <c r="K984" t="s">
        <v>625</v>
      </c>
      <c r="L984">
        <v>61</v>
      </c>
      <c r="M984">
        <v>8</v>
      </c>
      <c r="N984">
        <v>7.5</v>
      </c>
      <c r="O984">
        <v>-300</v>
      </c>
      <c r="P984" s="17">
        <f>DATE(IF(Hist_odds_1[[#This Row],[Index]]&lt;=1908,"2022","2023"),LEFT(Hist_odds_1[[#This Row],[Date]],2),RIGHT(Hist_odds_1[[#This Row],[Date]],2))</f>
        <v>44898</v>
      </c>
      <c r="Q984">
        <f>IF(Hist_odds_1[[#This Row],[Away ML]]&lt;Hist_odds_1[[#This Row],[Home ML]],-Hist_odds_1[[#This Row],[Total_Close]],Hist_odds_1[[#This Row],[Spread_Close]])</f>
        <v>7.5</v>
      </c>
    </row>
    <row r="985" spans="1:17">
      <c r="A985">
        <v>984</v>
      </c>
      <c r="B985">
        <v>1203</v>
      </c>
      <c r="C985">
        <v>713</v>
      </c>
      <c r="D985" t="s">
        <v>5552</v>
      </c>
      <c r="E985" t="s">
        <v>597</v>
      </c>
      <c r="F985">
        <v>65</v>
      </c>
      <c r="G985">
        <v>151</v>
      </c>
      <c r="H985">
        <v>154.5</v>
      </c>
      <c r="I985">
        <v>1400</v>
      </c>
      <c r="J985">
        <v>714</v>
      </c>
      <c r="K985" t="s">
        <v>121</v>
      </c>
      <c r="L985">
        <v>78</v>
      </c>
      <c r="M985">
        <v>18.5</v>
      </c>
      <c r="N985">
        <v>19</v>
      </c>
      <c r="O985">
        <v>-4000</v>
      </c>
      <c r="P985" s="17">
        <f>DATE(IF(Hist_odds_1[[#This Row],[Index]]&lt;=1908,"2022","2023"),LEFT(Hist_odds_1[[#This Row],[Date]],2),RIGHT(Hist_odds_1[[#This Row],[Date]],2))</f>
        <v>44898</v>
      </c>
      <c r="Q985">
        <f>IF(Hist_odds_1[[#This Row],[Away ML]]&lt;Hist_odds_1[[#This Row],[Home ML]],-Hist_odds_1[[#This Row],[Total_Close]],Hist_odds_1[[#This Row],[Spread_Close]])</f>
        <v>19</v>
      </c>
    </row>
    <row r="986" spans="1:17">
      <c r="A986">
        <v>985</v>
      </c>
      <c r="B986">
        <v>1203</v>
      </c>
      <c r="C986">
        <v>715</v>
      </c>
      <c r="D986" t="s">
        <v>5552</v>
      </c>
      <c r="E986" t="s">
        <v>578</v>
      </c>
      <c r="F986">
        <v>80</v>
      </c>
      <c r="G986">
        <v>124.5</v>
      </c>
      <c r="H986">
        <v>125</v>
      </c>
      <c r="I986">
        <v>290</v>
      </c>
      <c r="J986">
        <v>716</v>
      </c>
      <c r="K986" t="s">
        <v>574</v>
      </c>
      <c r="L986">
        <v>66</v>
      </c>
      <c r="M986">
        <v>7.5</v>
      </c>
      <c r="N986">
        <v>7.5</v>
      </c>
      <c r="O986">
        <v>-350</v>
      </c>
      <c r="P986" s="17">
        <f>DATE(IF(Hist_odds_1[[#This Row],[Index]]&lt;=1908,"2022","2023"),LEFT(Hist_odds_1[[#This Row],[Date]],2),RIGHT(Hist_odds_1[[#This Row],[Date]],2))</f>
        <v>44898</v>
      </c>
      <c r="Q986">
        <f>IF(Hist_odds_1[[#This Row],[Away ML]]&lt;Hist_odds_1[[#This Row],[Home ML]],-Hist_odds_1[[#This Row],[Total_Close]],Hist_odds_1[[#This Row],[Spread_Close]])</f>
        <v>7.5</v>
      </c>
    </row>
    <row r="987" spans="1:17">
      <c r="A987">
        <v>986</v>
      </c>
      <c r="B987">
        <v>1203</v>
      </c>
      <c r="C987">
        <v>717</v>
      </c>
      <c r="D987" t="s">
        <v>5552</v>
      </c>
      <c r="E987" t="s">
        <v>509</v>
      </c>
      <c r="F987">
        <v>50</v>
      </c>
      <c r="G987">
        <v>128.5</v>
      </c>
      <c r="H987">
        <v>130.5</v>
      </c>
      <c r="I987">
        <v>280</v>
      </c>
      <c r="J987">
        <v>718</v>
      </c>
      <c r="K987" t="s">
        <v>478</v>
      </c>
      <c r="L987">
        <v>55</v>
      </c>
      <c r="M987">
        <v>6.5</v>
      </c>
      <c r="N987">
        <v>7.5</v>
      </c>
      <c r="O987">
        <v>-340</v>
      </c>
      <c r="P987" s="17">
        <f>DATE(IF(Hist_odds_1[[#This Row],[Index]]&lt;=1908,"2022","2023"),LEFT(Hist_odds_1[[#This Row],[Date]],2),RIGHT(Hist_odds_1[[#This Row],[Date]],2))</f>
        <v>44898</v>
      </c>
      <c r="Q987">
        <f>IF(Hist_odds_1[[#This Row],[Away ML]]&lt;Hist_odds_1[[#This Row],[Home ML]],-Hist_odds_1[[#This Row],[Total_Close]],Hist_odds_1[[#This Row],[Spread_Close]])</f>
        <v>7.5</v>
      </c>
    </row>
    <row r="988" spans="1:17">
      <c r="A988">
        <v>987</v>
      </c>
      <c r="B988">
        <v>1203</v>
      </c>
      <c r="C988">
        <v>719</v>
      </c>
      <c r="D988" t="s">
        <v>5552</v>
      </c>
      <c r="E988" t="s">
        <v>481</v>
      </c>
      <c r="F988">
        <v>53</v>
      </c>
      <c r="G988">
        <v>5</v>
      </c>
      <c r="H988">
        <v>4</v>
      </c>
      <c r="I988">
        <v>-185</v>
      </c>
      <c r="J988">
        <v>720</v>
      </c>
      <c r="K988" t="s">
        <v>603</v>
      </c>
      <c r="L988">
        <v>64</v>
      </c>
      <c r="M988">
        <v>122.5</v>
      </c>
      <c r="N988">
        <v>129</v>
      </c>
      <c r="O988">
        <v>165</v>
      </c>
      <c r="P988" s="17">
        <f>DATE(IF(Hist_odds_1[[#This Row],[Index]]&lt;=1908,"2022","2023"),LEFT(Hist_odds_1[[#This Row],[Date]],2),RIGHT(Hist_odds_1[[#This Row],[Date]],2))</f>
        <v>44898</v>
      </c>
      <c r="Q988">
        <f>IF(Hist_odds_1[[#This Row],[Away ML]]&lt;Hist_odds_1[[#This Row],[Home ML]],-Hist_odds_1[[#This Row],[Total_Close]],Hist_odds_1[[#This Row],[Spread_Close]])</f>
        <v>-4</v>
      </c>
    </row>
    <row r="989" spans="1:17">
      <c r="A989">
        <v>988</v>
      </c>
      <c r="B989">
        <v>1203</v>
      </c>
      <c r="C989">
        <v>721</v>
      </c>
      <c r="D989" t="s">
        <v>5552</v>
      </c>
      <c r="E989" t="s">
        <v>548</v>
      </c>
      <c r="F989">
        <v>77</v>
      </c>
      <c r="G989">
        <v>137</v>
      </c>
      <c r="H989">
        <v>145</v>
      </c>
      <c r="I989">
        <v>150</v>
      </c>
      <c r="J989">
        <v>722</v>
      </c>
      <c r="K989" t="s">
        <v>644</v>
      </c>
      <c r="L989">
        <v>65</v>
      </c>
      <c r="M989">
        <v>3.5</v>
      </c>
      <c r="N989">
        <v>4</v>
      </c>
      <c r="O989">
        <v>-170</v>
      </c>
      <c r="P989" s="17">
        <f>DATE(IF(Hist_odds_1[[#This Row],[Index]]&lt;=1908,"2022","2023"),LEFT(Hist_odds_1[[#This Row],[Date]],2),RIGHT(Hist_odds_1[[#This Row],[Date]],2))</f>
        <v>44898</v>
      </c>
      <c r="Q989">
        <f>IF(Hist_odds_1[[#This Row],[Away ML]]&lt;Hist_odds_1[[#This Row],[Home ML]],-Hist_odds_1[[#This Row],[Total_Close]],Hist_odds_1[[#This Row],[Spread_Close]])</f>
        <v>4</v>
      </c>
    </row>
    <row r="990" spans="1:17">
      <c r="A990">
        <v>989</v>
      </c>
      <c r="B990">
        <v>1203</v>
      </c>
      <c r="C990">
        <v>725</v>
      </c>
      <c r="D990" t="s">
        <v>5552</v>
      </c>
      <c r="E990" t="s">
        <v>408</v>
      </c>
      <c r="F990">
        <v>52</v>
      </c>
      <c r="G990">
        <v>2.5</v>
      </c>
      <c r="H990">
        <v>3</v>
      </c>
      <c r="I990">
        <v>-155</v>
      </c>
      <c r="J990">
        <v>726</v>
      </c>
      <c r="K990" t="s">
        <v>528</v>
      </c>
      <c r="L990">
        <v>64</v>
      </c>
      <c r="M990">
        <v>142.5</v>
      </c>
      <c r="N990">
        <v>143</v>
      </c>
      <c r="O990">
        <v>135</v>
      </c>
      <c r="P990" s="17">
        <f>DATE(IF(Hist_odds_1[[#This Row],[Index]]&lt;=1908,"2022","2023"),LEFT(Hist_odds_1[[#This Row],[Date]],2),RIGHT(Hist_odds_1[[#This Row],[Date]],2))</f>
        <v>44898</v>
      </c>
      <c r="Q990">
        <f>IF(Hist_odds_1[[#This Row],[Away ML]]&lt;Hist_odds_1[[#This Row],[Home ML]],-Hist_odds_1[[#This Row],[Total_Close]],Hist_odds_1[[#This Row],[Spread_Close]])</f>
        <v>-3</v>
      </c>
    </row>
    <row r="991" spans="1:17">
      <c r="A991">
        <v>990</v>
      </c>
      <c r="B991">
        <v>1203</v>
      </c>
      <c r="C991">
        <v>727</v>
      </c>
      <c r="D991" t="s">
        <v>5552</v>
      </c>
      <c r="E991" t="s">
        <v>133</v>
      </c>
      <c r="F991">
        <v>95</v>
      </c>
      <c r="G991">
        <v>2.5</v>
      </c>
      <c r="H991">
        <v>4</v>
      </c>
      <c r="I991">
        <v>-170</v>
      </c>
      <c r="J991">
        <v>728</v>
      </c>
      <c r="K991" t="s">
        <v>525</v>
      </c>
      <c r="L991">
        <v>78</v>
      </c>
      <c r="M991">
        <v>137</v>
      </c>
      <c r="N991">
        <v>138</v>
      </c>
      <c r="O991">
        <v>150</v>
      </c>
      <c r="P991" s="17">
        <f>DATE(IF(Hist_odds_1[[#This Row],[Index]]&lt;=1908,"2022","2023"),LEFT(Hist_odds_1[[#This Row],[Date]],2),RIGHT(Hist_odds_1[[#This Row],[Date]],2))</f>
        <v>44898</v>
      </c>
      <c r="Q991">
        <f>IF(Hist_odds_1[[#This Row],[Away ML]]&lt;Hist_odds_1[[#This Row],[Home ML]],-Hist_odds_1[[#This Row],[Total_Close]],Hist_odds_1[[#This Row],[Spread_Close]])</f>
        <v>-4</v>
      </c>
    </row>
    <row r="992" spans="1:17">
      <c r="A992">
        <v>991</v>
      </c>
      <c r="B992">
        <v>1203</v>
      </c>
      <c r="C992">
        <v>306501</v>
      </c>
      <c r="D992" t="s">
        <v>5552</v>
      </c>
      <c r="E992" t="s">
        <v>552</v>
      </c>
      <c r="F992">
        <v>59</v>
      </c>
      <c r="G992">
        <v>144.5</v>
      </c>
      <c r="H992">
        <v>144.5</v>
      </c>
      <c r="I992" t="s">
        <v>488</v>
      </c>
      <c r="J992">
        <v>306502</v>
      </c>
      <c r="K992" t="s">
        <v>453</v>
      </c>
      <c r="L992">
        <v>96</v>
      </c>
      <c r="M992">
        <v>26.5</v>
      </c>
      <c r="N992">
        <v>29.5</v>
      </c>
      <c r="O992" t="s">
        <v>488</v>
      </c>
      <c r="P992" s="17">
        <f>DATE(IF(Hist_odds_1[[#This Row],[Index]]&lt;=1908,"2022","2023"),LEFT(Hist_odds_1[[#This Row],[Date]],2),RIGHT(Hist_odds_1[[#This Row],[Date]],2))</f>
        <v>44898</v>
      </c>
      <c r="Q992">
        <f>IF(Hist_odds_1[[#This Row],[Away ML]]&lt;Hist_odds_1[[#This Row],[Home ML]],-Hist_odds_1[[#This Row],[Total_Close]],Hist_odds_1[[#This Row],[Spread_Close]])</f>
        <v>29.5</v>
      </c>
    </row>
    <row r="993" spans="1:17">
      <c r="A993">
        <v>992</v>
      </c>
      <c r="B993">
        <v>1203</v>
      </c>
      <c r="C993">
        <v>306503</v>
      </c>
      <c r="D993" t="s">
        <v>5552</v>
      </c>
      <c r="E993" t="s">
        <v>313</v>
      </c>
      <c r="F993">
        <v>72</v>
      </c>
      <c r="G993">
        <v>9.5</v>
      </c>
      <c r="H993">
        <v>11</v>
      </c>
      <c r="I993">
        <v>-550</v>
      </c>
      <c r="J993">
        <v>306504</v>
      </c>
      <c r="K993" t="s">
        <v>333</v>
      </c>
      <c r="L993">
        <v>80</v>
      </c>
      <c r="M993">
        <v>140.5</v>
      </c>
      <c r="N993">
        <v>141</v>
      </c>
      <c r="O993">
        <v>425</v>
      </c>
      <c r="P993" s="17">
        <f>DATE(IF(Hist_odds_1[[#This Row],[Index]]&lt;=1908,"2022","2023"),LEFT(Hist_odds_1[[#This Row],[Date]],2),RIGHT(Hist_odds_1[[#This Row],[Date]],2))</f>
        <v>44898</v>
      </c>
      <c r="Q993">
        <f>IF(Hist_odds_1[[#This Row],[Away ML]]&lt;Hist_odds_1[[#This Row],[Home ML]],-Hist_odds_1[[#This Row],[Total_Close]],Hist_odds_1[[#This Row],[Spread_Close]])</f>
        <v>-11</v>
      </c>
    </row>
    <row r="994" spans="1:17">
      <c r="A994">
        <v>993</v>
      </c>
      <c r="B994">
        <v>1203</v>
      </c>
      <c r="C994">
        <v>306505</v>
      </c>
      <c r="D994" t="s">
        <v>5552</v>
      </c>
      <c r="E994" t="s">
        <v>238</v>
      </c>
      <c r="F994">
        <v>64</v>
      </c>
      <c r="G994">
        <v>140</v>
      </c>
      <c r="H994">
        <v>138.5</v>
      </c>
      <c r="I994">
        <v>115</v>
      </c>
      <c r="J994">
        <v>306506</v>
      </c>
      <c r="K994" t="s">
        <v>309</v>
      </c>
      <c r="L994">
        <v>75</v>
      </c>
      <c r="M994">
        <v>1</v>
      </c>
      <c r="N994">
        <v>2</v>
      </c>
      <c r="O994">
        <v>-135</v>
      </c>
      <c r="P994" s="17">
        <f>DATE(IF(Hist_odds_1[[#This Row],[Index]]&lt;=1908,"2022","2023"),LEFT(Hist_odds_1[[#This Row],[Date]],2),RIGHT(Hist_odds_1[[#This Row],[Date]],2))</f>
        <v>44898</v>
      </c>
      <c r="Q994">
        <f>IF(Hist_odds_1[[#This Row],[Away ML]]&lt;Hist_odds_1[[#This Row],[Home ML]],-Hist_odds_1[[#This Row],[Total_Close]],Hist_odds_1[[#This Row],[Spread_Close]])</f>
        <v>2</v>
      </c>
    </row>
    <row r="995" spans="1:17">
      <c r="A995">
        <v>994</v>
      </c>
      <c r="B995">
        <v>1203</v>
      </c>
      <c r="C995">
        <v>306507</v>
      </c>
      <c r="D995" t="s">
        <v>5552</v>
      </c>
      <c r="E995" t="s">
        <v>564</v>
      </c>
      <c r="F995">
        <v>97</v>
      </c>
      <c r="G995">
        <v>151</v>
      </c>
      <c r="H995">
        <v>153.5</v>
      </c>
      <c r="I995">
        <v>500</v>
      </c>
      <c r="J995">
        <v>306508</v>
      </c>
      <c r="K995" t="s">
        <v>569</v>
      </c>
      <c r="L995">
        <v>80</v>
      </c>
      <c r="M995">
        <v>11.5</v>
      </c>
      <c r="N995">
        <v>12</v>
      </c>
      <c r="O995">
        <v>-700</v>
      </c>
      <c r="P995" s="17">
        <f>DATE(IF(Hist_odds_1[[#This Row],[Index]]&lt;=1908,"2022","2023"),LEFT(Hist_odds_1[[#This Row],[Date]],2),RIGHT(Hist_odds_1[[#This Row],[Date]],2))</f>
        <v>44898</v>
      </c>
      <c r="Q995">
        <f>IF(Hist_odds_1[[#This Row],[Away ML]]&lt;Hist_odds_1[[#This Row],[Home ML]],-Hist_odds_1[[#This Row],[Total_Close]],Hist_odds_1[[#This Row],[Spread_Close]])</f>
        <v>12</v>
      </c>
    </row>
    <row r="996" spans="1:17">
      <c r="A996">
        <v>995</v>
      </c>
      <c r="B996">
        <v>1203</v>
      </c>
      <c r="C996">
        <v>306509</v>
      </c>
      <c r="D996" t="s">
        <v>5552</v>
      </c>
      <c r="E996" t="s">
        <v>661</v>
      </c>
      <c r="F996">
        <v>74</v>
      </c>
      <c r="G996">
        <v>132.5</v>
      </c>
      <c r="H996">
        <v>133</v>
      </c>
      <c r="I996">
        <v>1100</v>
      </c>
      <c r="J996">
        <v>306510</v>
      </c>
      <c r="K996" t="s">
        <v>326</v>
      </c>
      <c r="L996">
        <v>80</v>
      </c>
      <c r="M996">
        <v>19.5</v>
      </c>
      <c r="N996">
        <v>18</v>
      </c>
      <c r="O996">
        <v>-2500</v>
      </c>
      <c r="P996" s="17">
        <f>DATE(IF(Hist_odds_1[[#This Row],[Index]]&lt;=1908,"2022","2023"),LEFT(Hist_odds_1[[#This Row],[Date]],2),RIGHT(Hist_odds_1[[#This Row],[Date]],2))</f>
        <v>44898</v>
      </c>
      <c r="Q996">
        <f>IF(Hist_odds_1[[#This Row],[Away ML]]&lt;Hist_odds_1[[#This Row],[Home ML]],-Hist_odds_1[[#This Row],[Total_Close]],Hist_odds_1[[#This Row],[Spread_Close]])</f>
        <v>18</v>
      </c>
    </row>
    <row r="997" spans="1:17">
      <c r="A997">
        <v>996</v>
      </c>
      <c r="B997">
        <v>1203</v>
      </c>
      <c r="C997">
        <v>306511</v>
      </c>
      <c r="D997" t="s">
        <v>5552</v>
      </c>
      <c r="E997" t="s">
        <v>622</v>
      </c>
      <c r="F997">
        <v>86</v>
      </c>
      <c r="G997">
        <v>142.5</v>
      </c>
      <c r="H997">
        <v>145.5</v>
      </c>
      <c r="I997">
        <v>120</v>
      </c>
      <c r="J997">
        <v>306512</v>
      </c>
      <c r="K997" t="s">
        <v>330</v>
      </c>
      <c r="L997">
        <v>81</v>
      </c>
      <c r="M997">
        <v>3</v>
      </c>
      <c r="N997">
        <v>2.5</v>
      </c>
      <c r="O997">
        <v>-140</v>
      </c>
      <c r="P997" s="17">
        <f>DATE(IF(Hist_odds_1[[#This Row],[Index]]&lt;=1908,"2022","2023"),LEFT(Hist_odds_1[[#This Row],[Date]],2),RIGHT(Hist_odds_1[[#This Row],[Date]],2))</f>
        <v>44898</v>
      </c>
      <c r="Q997">
        <f>IF(Hist_odds_1[[#This Row],[Away ML]]&lt;Hist_odds_1[[#This Row],[Home ML]],-Hist_odds_1[[#This Row],[Total_Close]],Hist_odds_1[[#This Row],[Spread_Close]])</f>
        <v>2.5</v>
      </c>
    </row>
    <row r="998" spans="1:17">
      <c r="A998">
        <v>997</v>
      </c>
      <c r="B998">
        <v>1203</v>
      </c>
      <c r="C998">
        <v>306513</v>
      </c>
      <c r="D998" t="s">
        <v>5552</v>
      </c>
      <c r="E998" t="s">
        <v>594</v>
      </c>
      <c r="F998">
        <v>52</v>
      </c>
      <c r="G998">
        <v>118</v>
      </c>
      <c r="H998">
        <v>121.5</v>
      </c>
      <c r="I998" t="s">
        <v>488</v>
      </c>
      <c r="J998">
        <v>306514</v>
      </c>
      <c r="K998" t="s">
        <v>501</v>
      </c>
      <c r="L998">
        <v>82</v>
      </c>
      <c r="M998">
        <v>32.5</v>
      </c>
      <c r="N998">
        <v>34</v>
      </c>
      <c r="O998" t="s">
        <v>488</v>
      </c>
      <c r="P998" s="17">
        <f>DATE(IF(Hist_odds_1[[#This Row],[Index]]&lt;=1908,"2022","2023"),LEFT(Hist_odds_1[[#This Row],[Date]],2),RIGHT(Hist_odds_1[[#This Row],[Date]],2))</f>
        <v>44898</v>
      </c>
      <c r="Q998">
        <f>IF(Hist_odds_1[[#This Row],[Away ML]]&lt;Hist_odds_1[[#This Row],[Home ML]],-Hist_odds_1[[#This Row],[Total_Close]],Hist_odds_1[[#This Row],[Spread_Close]])</f>
        <v>34</v>
      </c>
    </row>
    <row r="999" spans="1:17">
      <c r="A999">
        <v>998</v>
      </c>
      <c r="B999">
        <v>1203</v>
      </c>
      <c r="C999">
        <v>306515</v>
      </c>
      <c r="D999" t="s">
        <v>5552</v>
      </c>
      <c r="E999" t="s">
        <v>604</v>
      </c>
      <c r="F999">
        <v>83</v>
      </c>
      <c r="G999">
        <v>150.5</v>
      </c>
      <c r="H999">
        <v>151.5</v>
      </c>
      <c r="I999">
        <v>245</v>
      </c>
      <c r="J999">
        <v>306516</v>
      </c>
      <c r="K999" t="s">
        <v>626</v>
      </c>
      <c r="L999">
        <v>90</v>
      </c>
      <c r="M999">
        <v>9</v>
      </c>
      <c r="N999">
        <v>6.5</v>
      </c>
      <c r="O999">
        <v>-290</v>
      </c>
      <c r="P999" s="17">
        <f>DATE(IF(Hist_odds_1[[#This Row],[Index]]&lt;=1908,"2022","2023"),LEFT(Hist_odds_1[[#This Row],[Date]],2),RIGHT(Hist_odds_1[[#This Row],[Date]],2))</f>
        <v>44898</v>
      </c>
      <c r="Q999">
        <f>IF(Hist_odds_1[[#This Row],[Away ML]]&lt;Hist_odds_1[[#This Row],[Home ML]],-Hist_odds_1[[#This Row],[Total_Close]],Hist_odds_1[[#This Row],[Spread_Close]])</f>
        <v>6.5</v>
      </c>
    </row>
    <row r="1000" spans="1:17">
      <c r="A1000">
        <v>999</v>
      </c>
      <c r="B1000">
        <v>1203</v>
      </c>
      <c r="C1000">
        <v>306517</v>
      </c>
      <c r="D1000" t="s">
        <v>5552</v>
      </c>
      <c r="E1000" t="s">
        <v>23</v>
      </c>
      <c r="F1000">
        <v>82</v>
      </c>
      <c r="G1000">
        <v>131.5</v>
      </c>
      <c r="H1000">
        <v>131</v>
      </c>
      <c r="I1000">
        <v>105</v>
      </c>
      <c r="J1000">
        <v>306518</v>
      </c>
      <c r="K1000" t="s">
        <v>645</v>
      </c>
      <c r="L1000">
        <v>71</v>
      </c>
      <c r="M1000">
        <v>2</v>
      </c>
      <c r="N1000">
        <v>2</v>
      </c>
      <c r="O1000">
        <v>-125</v>
      </c>
      <c r="P1000" s="17">
        <f>DATE(IF(Hist_odds_1[[#This Row],[Index]]&lt;=1908,"2022","2023"),LEFT(Hist_odds_1[[#This Row],[Date]],2),RIGHT(Hist_odds_1[[#This Row],[Date]],2))</f>
        <v>44898</v>
      </c>
      <c r="Q1000">
        <f>IF(Hist_odds_1[[#This Row],[Away ML]]&lt;Hist_odds_1[[#This Row],[Home ML]],-Hist_odds_1[[#This Row],[Total_Close]],Hist_odds_1[[#This Row],[Spread_Close]])</f>
        <v>2</v>
      </c>
    </row>
    <row r="1001" spans="1:17">
      <c r="A1001">
        <v>1000</v>
      </c>
      <c r="B1001">
        <v>1203</v>
      </c>
      <c r="C1001">
        <v>306519</v>
      </c>
      <c r="D1001" t="s">
        <v>5552</v>
      </c>
      <c r="E1001" t="s">
        <v>579</v>
      </c>
      <c r="F1001">
        <v>70</v>
      </c>
      <c r="G1001">
        <v>7.5</v>
      </c>
      <c r="H1001">
        <v>7</v>
      </c>
      <c r="I1001">
        <v>-330</v>
      </c>
      <c r="J1001">
        <v>306520</v>
      </c>
      <c r="K1001" t="s">
        <v>562</v>
      </c>
      <c r="L1001">
        <v>59</v>
      </c>
      <c r="M1001">
        <v>149.5</v>
      </c>
      <c r="N1001">
        <v>153</v>
      </c>
      <c r="O1001">
        <v>270</v>
      </c>
      <c r="P1001" s="17">
        <f>DATE(IF(Hist_odds_1[[#This Row],[Index]]&lt;=1908,"2022","2023"),LEFT(Hist_odds_1[[#This Row],[Date]],2),RIGHT(Hist_odds_1[[#This Row],[Date]],2))</f>
        <v>44898</v>
      </c>
      <c r="Q1001">
        <f>IF(Hist_odds_1[[#This Row],[Away ML]]&lt;Hist_odds_1[[#This Row],[Home ML]],-Hist_odds_1[[#This Row],[Total_Close]],Hist_odds_1[[#This Row],[Spread_Close]])</f>
        <v>-7</v>
      </c>
    </row>
    <row r="1002" spans="1:17">
      <c r="A1002">
        <v>1001</v>
      </c>
      <c r="B1002">
        <v>1203</v>
      </c>
      <c r="C1002">
        <v>306521</v>
      </c>
      <c r="D1002" t="s">
        <v>5552</v>
      </c>
      <c r="E1002" t="s">
        <v>314</v>
      </c>
      <c r="F1002">
        <v>79</v>
      </c>
      <c r="G1002">
        <v>3.5</v>
      </c>
      <c r="H1002">
        <v>6.5</v>
      </c>
      <c r="I1002">
        <v>-260</v>
      </c>
      <c r="J1002">
        <v>306522</v>
      </c>
      <c r="K1002" t="s">
        <v>229</v>
      </c>
      <c r="L1002">
        <v>63</v>
      </c>
      <c r="M1002">
        <v>129.5</v>
      </c>
      <c r="N1002">
        <v>131.5</v>
      </c>
      <c r="O1002">
        <v>220</v>
      </c>
      <c r="P1002" s="17">
        <f>DATE(IF(Hist_odds_1[[#This Row],[Index]]&lt;=1908,"2022","2023"),LEFT(Hist_odds_1[[#This Row],[Date]],2),RIGHT(Hist_odds_1[[#This Row],[Date]],2))</f>
        <v>44898</v>
      </c>
      <c r="Q1002">
        <f>IF(Hist_odds_1[[#This Row],[Away ML]]&lt;Hist_odds_1[[#This Row],[Home ML]],-Hist_odds_1[[#This Row],[Total_Close]],Hist_odds_1[[#This Row],[Spread_Close]])</f>
        <v>-6.5</v>
      </c>
    </row>
    <row r="1003" spans="1:17">
      <c r="A1003">
        <v>1002</v>
      </c>
      <c r="B1003">
        <v>1203</v>
      </c>
      <c r="C1003">
        <v>306523</v>
      </c>
      <c r="D1003" t="s">
        <v>5552</v>
      </c>
      <c r="E1003" t="s">
        <v>651</v>
      </c>
      <c r="F1003">
        <v>81</v>
      </c>
      <c r="G1003">
        <v>139</v>
      </c>
      <c r="H1003">
        <v>141.5</v>
      </c>
      <c r="I1003">
        <v>265</v>
      </c>
      <c r="J1003">
        <v>306524</v>
      </c>
      <c r="K1003" t="s">
        <v>553</v>
      </c>
      <c r="L1003">
        <v>75</v>
      </c>
      <c r="M1003">
        <v>7.5</v>
      </c>
      <c r="N1003">
        <v>7.5</v>
      </c>
      <c r="O1003">
        <v>-320</v>
      </c>
      <c r="P1003" s="17">
        <f>DATE(IF(Hist_odds_1[[#This Row],[Index]]&lt;=1908,"2022","2023"),LEFT(Hist_odds_1[[#This Row],[Date]],2),RIGHT(Hist_odds_1[[#This Row],[Date]],2))</f>
        <v>44898</v>
      </c>
      <c r="Q1003">
        <f>IF(Hist_odds_1[[#This Row],[Away ML]]&lt;Hist_odds_1[[#This Row],[Home ML]],-Hist_odds_1[[#This Row],[Total_Close]],Hist_odds_1[[#This Row],[Spread_Close]])</f>
        <v>7.5</v>
      </c>
    </row>
    <row r="1004" spans="1:17">
      <c r="A1004">
        <v>1003</v>
      </c>
      <c r="B1004">
        <v>1203</v>
      </c>
      <c r="C1004">
        <v>306525</v>
      </c>
      <c r="D1004" t="s">
        <v>5552</v>
      </c>
      <c r="E1004" t="s">
        <v>600</v>
      </c>
      <c r="F1004">
        <v>88</v>
      </c>
      <c r="G1004">
        <v>148.5</v>
      </c>
      <c r="H1004">
        <v>154.5</v>
      </c>
      <c r="I1004">
        <v>180</v>
      </c>
      <c r="J1004">
        <v>306526</v>
      </c>
      <c r="K1004" t="s">
        <v>551</v>
      </c>
      <c r="L1004">
        <v>93</v>
      </c>
      <c r="M1004">
        <v>4.5</v>
      </c>
      <c r="N1004">
        <v>5</v>
      </c>
      <c r="O1004">
        <v>-210</v>
      </c>
      <c r="P1004" s="17">
        <f>DATE(IF(Hist_odds_1[[#This Row],[Index]]&lt;=1908,"2022","2023"),LEFT(Hist_odds_1[[#This Row],[Date]],2),RIGHT(Hist_odds_1[[#This Row],[Date]],2))</f>
        <v>44898</v>
      </c>
      <c r="Q1004">
        <f>IF(Hist_odds_1[[#This Row],[Away ML]]&lt;Hist_odds_1[[#This Row],[Home ML]],-Hist_odds_1[[#This Row],[Total_Close]],Hist_odds_1[[#This Row],[Spread_Close]])</f>
        <v>5</v>
      </c>
    </row>
    <row r="1005" spans="1:17">
      <c r="A1005">
        <v>1004</v>
      </c>
      <c r="B1005">
        <v>1203</v>
      </c>
      <c r="C1005">
        <v>306527</v>
      </c>
      <c r="D1005" t="s">
        <v>5552</v>
      </c>
      <c r="E1005" t="s">
        <v>670</v>
      </c>
      <c r="F1005">
        <v>76</v>
      </c>
      <c r="G1005">
        <v>143.5</v>
      </c>
      <c r="H1005">
        <v>148.5</v>
      </c>
      <c r="I1005">
        <v>170</v>
      </c>
      <c r="J1005">
        <v>306528</v>
      </c>
      <c r="K1005" t="s">
        <v>456</v>
      </c>
      <c r="L1005">
        <v>86</v>
      </c>
      <c r="M1005">
        <v>3</v>
      </c>
      <c r="N1005">
        <v>4.5</v>
      </c>
      <c r="O1005">
        <v>-190</v>
      </c>
      <c r="P1005" s="17">
        <f>DATE(IF(Hist_odds_1[[#This Row],[Index]]&lt;=1908,"2022","2023"),LEFT(Hist_odds_1[[#This Row],[Date]],2),RIGHT(Hist_odds_1[[#This Row],[Date]],2))</f>
        <v>44898</v>
      </c>
      <c r="Q1005">
        <f>IF(Hist_odds_1[[#This Row],[Away ML]]&lt;Hist_odds_1[[#This Row],[Home ML]],-Hist_odds_1[[#This Row],[Total_Close]],Hist_odds_1[[#This Row],[Spread_Close]])</f>
        <v>4.5</v>
      </c>
    </row>
    <row r="1006" spans="1:17">
      <c r="A1006">
        <v>1005</v>
      </c>
      <c r="B1006">
        <v>1203</v>
      </c>
      <c r="C1006">
        <v>306529</v>
      </c>
      <c r="D1006" t="s">
        <v>5552</v>
      </c>
      <c r="E1006" t="s">
        <v>568</v>
      </c>
      <c r="F1006">
        <v>88</v>
      </c>
      <c r="G1006">
        <v>153.5</v>
      </c>
      <c r="H1006">
        <v>157</v>
      </c>
      <c r="I1006">
        <v>120</v>
      </c>
      <c r="J1006">
        <v>306530</v>
      </c>
      <c r="K1006" t="s">
        <v>154</v>
      </c>
      <c r="L1006">
        <v>62</v>
      </c>
      <c r="M1006">
        <v>2.5</v>
      </c>
      <c r="N1006">
        <v>2</v>
      </c>
      <c r="O1006">
        <v>-140</v>
      </c>
      <c r="P1006" s="17">
        <f>DATE(IF(Hist_odds_1[[#This Row],[Index]]&lt;=1908,"2022","2023"),LEFT(Hist_odds_1[[#This Row],[Date]],2),RIGHT(Hist_odds_1[[#This Row],[Date]],2))</f>
        <v>44898</v>
      </c>
      <c r="Q1006">
        <f>IF(Hist_odds_1[[#This Row],[Away ML]]&lt;Hist_odds_1[[#This Row],[Home ML]],-Hist_odds_1[[#This Row],[Total_Close]],Hist_odds_1[[#This Row],[Spread_Close]])</f>
        <v>2</v>
      </c>
    </row>
    <row r="1007" spans="1:17">
      <c r="A1007">
        <v>1006</v>
      </c>
      <c r="B1007">
        <v>1203</v>
      </c>
      <c r="C1007">
        <v>306531</v>
      </c>
      <c r="D1007" t="s">
        <v>5552</v>
      </c>
      <c r="E1007" t="s">
        <v>347</v>
      </c>
      <c r="F1007">
        <v>75</v>
      </c>
      <c r="G1007">
        <v>13.5</v>
      </c>
      <c r="H1007">
        <v>15.5</v>
      </c>
      <c r="I1007">
        <v>-1600</v>
      </c>
      <c r="J1007">
        <v>306532</v>
      </c>
      <c r="K1007" t="s">
        <v>646</v>
      </c>
      <c r="L1007">
        <v>49</v>
      </c>
      <c r="M1007">
        <v>136</v>
      </c>
      <c r="N1007">
        <v>140</v>
      </c>
      <c r="O1007">
        <v>900</v>
      </c>
      <c r="P1007" s="17">
        <f>DATE(IF(Hist_odds_1[[#This Row],[Index]]&lt;=1908,"2022","2023"),LEFT(Hist_odds_1[[#This Row],[Date]],2),RIGHT(Hist_odds_1[[#This Row],[Date]],2))</f>
        <v>44898</v>
      </c>
      <c r="Q1007">
        <f>IF(Hist_odds_1[[#This Row],[Away ML]]&lt;Hist_odds_1[[#This Row],[Home ML]],-Hist_odds_1[[#This Row],[Total_Close]],Hist_odds_1[[#This Row],[Spread_Close]])</f>
        <v>-15.5</v>
      </c>
    </row>
    <row r="1008" spans="1:17">
      <c r="A1008">
        <v>1007</v>
      </c>
      <c r="B1008">
        <v>1203</v>
      </c>
      <c r="C1008">
        <v>306533</v>
      </c>
      <c r="D1008" t="s">
        <v>5552</v>
      </c>
      <c r="E1008" t="s">
        <v>672</v>
      </c>
      <c r="F1008">
        <v>69</v>
      </c>
      <c r="G1008">
        <v>141.5</v>
      </c>
      <c r="H1008">
        <v>143</v>
      </c>
      <c r="I1008">
        <v>750</v>
      </c>
      <c r="J1008">
        <v>306534</v>
      </c>
      <c r="K1008" t="s">
        <v>254</v>
      </c>
      <c r="L1008">
        <v>68</v>
      </c>
      <c r="M1008">
        <v>13</v>
      </c>
      <c r="N1008">
        <v>13</v>
      </c>
      <c r="O1008">
        <v>-1200</v>
      </c>
      <c r="P1008" s="17">
        <f>DATE(IF(Hist_odds_1[[#This Row],[Index]]&lt;=1908,"2022","2023"),LEFT(Hist_odds_1[[#This Row],[Date]],2),RIGHT(Hist_odds_1[[#This Row],[Date]],2))</f>
        <v>44898</v>
      </c>
      <c r="Q1008">
        <f>IF(Hist_odds_1[[#This Row],[Away ML]]&lt;Hist_odds_1[[#This Row],[Home ML]],-Hist_odds_1[[#This Row],[Total_Close]],Hist_odds_1[[#This Row],[Spread_Close]])</f>
        <v>13</v>
      </c>
    </row>
    <row r="1009" spans="1:17">
      <c r="A1009">
        <v>1008</v>
      </c>
      <c r="B1009">
        <v>1203</v>
      </c>
      <c r="C1009">
        <v>306535</v>
      </c>
      <c r="D1009" t="s">
        <v>5552</v>
      </c>
      <c r="E1009" t="s">
        <v>656</v>
      </c>
      <c r="F1009">
        <v>76</v>
      </c>
      <c r="G1009">
        <v>150</v>
      </c>
      <c r="H1009">
        <v>149</v>
      </c>
      <c r="I1009" t="s">
        <v>488</v>
      </c>
      <c r="J1009">
        <v>306536</v>
      </c>
      <c r="K1009" t="s">
        <v>257</v>
      </c>
      <c r="L1009">
        <v>88</v>
      </c>
      <c r="M1009">
        <v>25.5</v>
      </c>
      <c r="N1009">
        <v>26</v>
      </c>
      <c r="O1009" t="s">
        <v>488</v>
      </c>
      <c r="P1009" s="17">
        <f>DATE(IF(Hist_odds_1[[#This Row],[Index]]&lt;=1908,"2022","2023"),LEFT(Hist_odds_1[[#This Row],[Date]],2),RIGHT(Hist_odds_1[[#This Row],[Date]],2))</f>
        <v>44898</v>
      </c>
      <c r="Q1009">
        <f>IF(Hist_odds_1[[#This Row],[Away ML]]&lt;Hist_odds_1[[#This Row],[Home ML]],-Hist_odds_1[[#This Row],[Total_Close]],Hist_odds_1[[#This Row],[Spread_Close]])</f>
        <v>26</v>
      </c>
    </row>
    <row r="1010" spans="1:17">
      <c r="A1010">
        <v>1009</v>
      </c>
      <c r="B1010">
        <v>1203</v>
      </c>
      <c r="C1010">
        <v>306537</v>
      </c>
      <c r="D1010" t="s">
        <v>5552</v>
      </c>
      <c r="E1010" t="s">
        <v>549</v>
      </c>
      <c r="F1010">
        <v>61</v>
      </c>
      <c r="G1010">
        <v>134</v>
      </c>
      <c r="H1010">
        <v>135</v>
      </c>
      <c r="I1010">
        <v>160</v>
      </c>
      <c r="J1010">
        <v>306538</v>
      </c>
      <c r="K1010" t="s">
        <v>628</v>
      </c>
      <c r="L1010">
        <v>77</v>
      </c>
      <c r="M1010">
        <v>3.5</v>
      </c>
      <c r="N1010">
        <v>4</v>
      </c>
      <c r="O1010">
        <v>-180</v>
      </c>
      <c r="P1010" s="17">
        <f>DATE(IF(Hist_odds_1[[#This Row],[Index]]&lt;=1908,"2022","2023"),LEFT(Hist_odds_1[[#This Row],[Date]],2),RIGHT(Hist_odds_1[[#This Row],[Date]],2))</f>
        <v>44898</v>
      </c>
      <c r="Q1010">
        <f>IF(Hist_odds_1[[#This Row],[Away ML]]&lt;Hist_odds_1[[#This Row],[Home ML]],-Hist_odds_1[[#This Row],[Total_Close]],Hist_odds_1[[#This Row],[Spread_Close]])</f>
        <v>4</v>
      </c>
    </row>
    <row r="1011" spans="1:17">
      <c r="A1011">
        <v>1010</v>
      </c>
      <c r="B1011">
        <v>1203</v>
      </c>
      <c r="C1011">
        <v>306539</v>
      </c>
      <c r="D1011" t="s">
        <v>5552</v>
      </c>
      <c r="E1011" t="s">
        <v>539</v>
      </c>
      <c r="F1011">
        <v>52</v>
      </c>
      <c r="G1011">
        <v>136.5</v>
      </c>
      <c r="H1011">
        <v>1</v>
      </c>
      <c r="I1011">
        <v>-120</v>
      </c>
      <c r="J1011">
        <v>306540</v>
      </c>
      <c r="K1011" t="s">
        <v>63</v>
      </c>
      <c r="L1011">
        <v>56</v>
      </c>
      <c r="M1011">
        <v>2</v>
      </c>
      <c r="N1011">
        <v>136.5</v>
      </c>
      <c r="O1011">
        <v>100</v>
      </c>
      <c r="P1011" s="17">
        <f>DATE(IF(Hist_odds_1[[#This Row],[Index]]&lt;=1908,"2022","2023"),LEFT(Hist_odds_1[[#This Row],[Date]],2),RIGHT(Hist_odds_1[[#This Row],[Date]],2))</f>
        <v>44898</v>
      </c>
      <c r="Q1011">
        <f>IF(Hist_odds_1[[#This Row],[Away ML]]&lt;Hist_odds_1[[#This Row],[Home ML]],-Hist_odds_1[[#This Row],[Total_Close]],Hist_odds_1[[#This Row],[Spread_Close]])</f>
        <v>-1</v>
      </c>
    </row>
    <row r="1012" spans="1:17">
      <c r="A1012">
        <v>1011</v>
      </c>
      <c r="B1012">
        <v>1203</v>
      </c>
      <c r="C1012">
        <v>306541</v>
      </c>
      <c r="D1012" t="s">
        <v>5552</v>
      </c>
      <c r="E1012" t="s">
        <v>615</v>
      </c>
      <c r="F1012">
        <v>63</v>
      </c>
      <c r="G1012">
        <v>140.5</v>
      </c>
      <c r="H1012">
        <v>140</v>
      </c>
      <c r="I1012">
        <v>120</v>
      </c>
      <c r="J1012">
        <v>306542</v>
      </c>
      <c r="K1012" t="s">
        <v>580</v>
      </c>
      <c r="L1012">
        <v>61</v>
      </c>
      <c r="M1012">
        <v>3.5</v>
      </c>
      <c r="N1012">
        <v>2.5</v>
      </c>
      <c r="O1012">
        <v>-140</v>
      </c>
      <c r="P1012" s="17">
        <f>DATE(IF(Hist_odds_1[[#This Row],[Index]]&lt;=1908,"2022","2023"),LEFT(Hist_odds_1[[#This Row],[Date]],2),RIGHT(Hist_odds_1[[#This Row],[Date]],2))</f>
        <v>44898</v>
      </c>
      <c r="Q1012">
        <f>IF(Hist_odds_1[[#This Row],[Away ML]]&lt;Hist_odds_1[[#This Row],[Home ML]],-Hist_odds_1[[#This Row],[Total_Close]],Hist_odds_1[[#This Row],[Spread_Close]])</f>
        <v>2.5</v>
      </c>
    </row>
    <row r="1013" spans="1:17">
      <c r="A1013">
        <v>1012</v>
      </c>
      <c r="B1013">
        <v>1203</v>
      </c>
      <c r="C1013">
        <v>306543</v>
      </c>
      <c r="D1013" t="s">
        <v>5552</v>
      </c>
      <c r="E1013" t="s">
        <v>261</v>
      </c>
      <c r="F1013">
        <v>69</v>
      </c>
      <c r="G1013">
        <v>145</v>
      </c>
      <c r="H1013">
        <v>143</v>
      </c>
      <c r="I1013">
        <v>150</v>
      </c>
      <c r="J1013">
        <v>306544</v>
      </c>
      <c r="K1013" t="s">
        <v>239</v>
      </c>
      <c r="L1013">
        <v>66</v>
      </c>
      <c r="M1013">
        <v>5</v>
      </c>
      <c r="N1013">
        <v>4</v>
      </c>
      <c r="O1013">
        <v>-170</v>
      </c>
      <c r="P1013" s="17">
        <f>DATE(IF(Hist_odds_1[[#This Row],[Index]]&lt;=1908,"2022","2023"),LEFT(Hist_odds_1[[#This Row],[Date]],2),RIGHT(Hist_odds_1[[#This Row],[Date]],2))</f>
        <v>44898</v>
      </c>
      <c r="Q1013">
        <f>IF(Hist_odds_1[[#This Row],[Away ML]]&lt;Hist_odds_1[[#This Row],[Home ML]],-Hist_odds_1[[#This Row],[Total_Close]],Hist_odds_1[[#This Row],[Spread_Close]])</f>
        <v>4</v>
      </c>
    </row>
    <row r="1014" spans="1:17">
      <c r="A1014">
        <v>1013</v>
      </c>
      <c r="B1014">
        <v>1203</v>
      </c>
      <c r="C1014">
        <v>306545</v>
      </c>
      <c r="D1014" t="s">
        <v>5552</v>
      </c>
      <c r="E1014" t="s">
        <v>50</v>
      </c>
      <c r="F1014">
        <v>65</v>
      </c>
      <c r="G1014">
        <v>1</v>
      </c>
      <c r="H1014">
        <v>2</v>
      </c>
      <c r="I1014">
        <v>-135</v>
      </c>
      <c r="J1014">
        <v>306546</v>
      </c>
      <c r="K1014" t="s">
        <v>354</v>
      </c>
      <c r="L1014">
        <v>74</v>
      </c>
      <c r="M1014">
        <v>143.5</v>
      </c>
      <c r="N1014">
        <v>143</v>
      </c>
      <c r="O1014">
        <v>115</v>
      </c>
      <c r="P1014" s="17">
        <f>DATE(IF(Hist_odds_1[[#This Row],[Index]]&lt;=1908,"2022","2023"),LEFT(Hist_odds_1[[#This Row],[Date]],2),RIGHT(Hist_odds_1[[#This Row],[Date]],2))</f>
        <v>44898</v>
      </c>
      <c r="Q1014">
        <f>IF(Hist_odds_1[[#This Row],[Away ML]]&lt;Hist_odds_1[[#This Row],[Home ML]],-Hist_odds_1[[#This Row],[Total_Close]],Hist_odds_1[[#This Row],[Spread_Close]])</f>
        <v>-2</v>
      </c>
    </row>
    <row r="1015" spans="1:17">
      <c r="A1015">
        <v>1014</v>
      </c>
      <c r="B1015">
        <v>1203</v>
      </c>
      <c r="C1015">
        <v>306547</v>
      </c>
      <c r="D1015" t="s">
        <v>5552</v>
      </c>
      <c r="E1015" t="s">
        <v>542</v>
      </c>
      <c r="F1015">
        <v>74</v>
      </c>
      <c r="G1015">
        <v>146</v>
      </c>
      <c r="H1015">
        <v>148.5</v>
      </c>
      <c r="I1015">
        <v>150</v>
      </c>
      <c r="J1015">
        <v>306548</v>
      </c>
      <c r="K1015" t="s">
        <v>565</v>
      </c>
      <c r="L1015">
        <v>71</v>
      </c>
      <c r="M1015">
        <v>5</v>
      </c>
      <c r="N1015">
        <v>4</v>
      </c>
      <c r="O1015">
        <v>-170</v>
      </c>
      <c r="P1015" s="17">
        <f>DATE(IF(Hist_odds_1[[#This Row],[Index]]&lt;=1908,"2022","2023"),LEFT(Hist_odds_1[[#This Row],[Date]],2),RIGHT(Hist_odds_1[[#This Row],[Date]],2))</f>
        <v>44898</v>
      </c>
      <c r="Q1015">
        <f>IF(Hist_odds_1[[#This Row],[Away ML]]&lt;Hist_odds_1[[#This Row],[Home ML]],-Hist_odds_1[[#This Row],[Total_Close]],Hist_odds_1[[#This Row],[Spread_Close]])</f>
        <v>4</v>
      </c>
    </row>
    <row r="1016" spans="1:17">
      <c r="A1016">
        <v>1015</v>
      </c>
      <c r="B1016">
        <v>1203</v>
      </c>
      <c r="C1016">
        <v>306549</v>
      </c>
      <c r="D1016" t="s">
        <v>5552</v>
      </c>
      <c r="E1016" t="s">
        <v>582</v>
      </c>
      <c r="F1016">
        <v>78</v>
      </c>
      <c r="G1016">
        <v>13</v>
      </c>
      <c r="H1016">
        <v>12.5</v>
      </c>
      <c r="I1016">
        <v>-900</v>
      </c>
      <c r="J1016">
        <v>306550</v>
      </c>
      <c r="K1016" t="s">
        <v>618</v>
      </c>
      <c r="L1016">
        <v>77</v>
      </c>
      <c r="M1016">
        <v>154.5</v>
      </c>
      <c r="N1016">
        <v>154.5</v>
      </c>
      <c r="O1016">
        <v>600</v>
      </c>
      <c r="P1016" s="17">
        <f>DATE(IF(Hist_odds_1[[#This Row],[Index]]&lt;=1908,"2022","2023"),LEFT(Hist_odds_1[[#This Row],[Date]],2),RIGHT(Hist_odds_1[[#This Row],[Date]],2))</f>
        <v>44898</v>
      </c>
      <c r="Q1016">
        <f>IF(Hist_odds_1[[#This Row],[Away ML]]&lt;Hist_odds_1[[#This Row],[Home ML]],-Hist_odds_1[[#This Row],[Total_Close]],Hist_odds_1[[#This Row],[Spread_Close]])</f>
        <v>-12.5</v>
      </c>
    </row>
    <row r="1017" spans="1:17">
      <c r="A1017">
        <v>1016</v>
      </c>
      <c r="B1017">
        <v>1203</v>
      </c>
      <c r="C1017">
        <v>306551</v>
      </c>
      <c r="D1017" t="s">
        <v>5552</v>
      </c>
      <c r="E1017" t="s">
        <v>510</v>
      </c>
      <c r="F1017">
        <v>39</v>
      </c>
      <c r="G1017">
        <v>134</v>
      </c>
      <c r="H1017">
        <v>134</v>
      </c>
      <c r="I1017">
        <v>400</v>
      </c>
      <c r="J1017">
        <v>306552</v>
      </c>
      <c r="K1017" t="s">
        <v>155</v>
      </c>
      <c r="L1017">
        <v>72</v>
      </c>
      <c r="M1017">
        <v>10.5</v>
      </c>
      <c r="N1017">
        <v>10</v>
      </c>
      <c r="O1017">
        <v>-500</v>
      </c>
      <c r="P1017" s="17">
        <f>DATE(IF(Hist_odds_1[[#This Row],[Index]]&lt;=1908,"2022","2023"),LEFT(Hist_odds_1[[#This Row],[Date]],2),RIGHT(Hist_odds_1[[#This Row],[Date]],2))</f>
        <v>44898</v>
      </c>
      <c r="Q1017">
        <f>IF(Hist_odds_1[[#This Row],[Away ML]]&lt;Hist_odds_1[[#This Row],[Home ML]],-Hist_odds_1[[#This Row],[Total_Close]],Hist_odds_1[[#This Row],[Spread_Close]])</f>
        <v>10</v>
      </c>
    </row>
    <row r="1018" spans="1:17">
      <c r="A1018">
        <v>1017</v>
      </c>
      <c r="B1018">
        <v>1203</v>
      </c>
      <c r="C1018">
        <v>306553</v>
      </c>
      <c r="D1018" t="s">
        <v>5552</v>
      </c>
      <c r="E1018" t="s">
        <v>593</v>
      </c>
      <c r="F1018">
        <v>79</v>
      </c>
      <c r="G1018">
        <v>145</v>
      </c>
      <c r="H1018">
        <v>144</v>
      </c>
      <c r="I1018">
        <v>250</v>
      </c>
      <c r="J1018">
        <v>306554</v>
      </c>
      <c r="K1018" t="s">
        <v>637</v>
      </c>
      <c r="L1018">
        <v>64</v>
      </c>
      <c r="M1018">
        <v>6.5</v>
      </c>
      <c r="N1018">
        <v>7</v>
      </c>
      <c r="O1018">
        <v>-300</v>
      </c>
      <c r="P1018" s="17">
        <f>DATE(IF(Hist_odds_1[[#This Row],[Index]]&lt;=1908,"2022","2023"),LEFT(Hist_odds_1[[#This Row],[Date]],2),RIGHT(Hist_odds_1[[#This Row],[Date]],2))</f>
        <v>44898</v>
      </c>
      <c r="Q1018">
        <f>IF(Hist_odds_1[[#This Row],[Away ML]]&lt;Hist_odds_1[[#This Row],[Home ML]],-Hist_odds_1[[#This Row],[Total_Close]],Hist_odds_1[[#This Row],[Spread_Close]])</f>
        <v>7</v>
      </c>
    </row>
    <row r="1019" spans="1:17">
      <c r="A1019">
        <v>1018</v>
      </c>
      <c r="B1019">
        <v>1203</v>
      </c>
      <c r="C1019">
        <v>306555</v>
      </c>
      <c r="D1019" t="s">
        <v>5552</v>
      </c>
      <c r="E1019" t="s">
        <v>563</v>
      </c>
      <c r="F1019">
        <v>57</v>
      </c>
      <c r="G1019">
        <v>132.5</v>
      </c>
      <c r="H1019">
        <v>1.5</v>
      </c>
      <c r="I1019">
        <v>-125</v>
      </c>
      <c r="J1019">
        <v>306556</v>
      </c>
      <c r="K1019" t="s">
        <v>496</v>
      </c>
      <c r="L1019">
        <v>63</v>
      </c>
      <c r="M1019">
        <v>1.5</v>
      </c>
      <c r="N1019">
        <v>132</v>
      </c>
      <c r="O1019">
        <v>105</v>
      </c>
      <c r="P1019" s="17">
        <f>DATE(IF(Hist_odds_1[[#This Row],[Index]]&lt;=1908,"2022","2023"),LEFT(Hist_odds_1[[#This Row],[Date]],2),RIGHT(Hist_odds_1[[#This Row],[Date]],2))</f>
        <v>44898</v>
      </c>
      <c r="Q1019">
        <f>IF(Hist_odds_1[[#This Row],[Away ML]]&lt;Hist_odds_1[[#This Row],[Home ML]],-Hist_odds_1[[#This Row],[Total_Close]],Hist_odds_1[[#This Row],[Spread_Close]])</f>
        <v>-1.5</v>
      </c>
    </row>
    <row r="1020" spans="1:17">
      <c r="A1020">
        <v>1019</v>
      </c>
      <c r="B1020">
        <v>1203</v>
      </c>
      <c r="C1020">
        <v>306557</v>
      </c>
      <c r="D1020" t="s">
        <v>5552</v>
      </c>
      <c r="E1020" t="s">
        <v>658</v>
      </c>
      <c r="F1020">
        <v>62</v>
      </c>
      <c r="G1020">
        <v>133.5</v>
      </c>
      <c r="H1020">
        <v>131.5</v>
      </c>
      <c r="I1020">
        <v>260</v>
      </c>
      <c r="J1020">
        <v>306558</v>
      </c>
      <c r="K1020" t="s">
        <v>491</v>
      </c>
      <c r="L1020">
        <v>68</v>
      </c>
      <c r="M1020">
        <v>5.5</v>
      </c>
      <c r="N1020">
        <v>7.5</v>
      </c>
      <c r="O1020">
        <v>-310</v>
      </c>
      <c r="P1020" s="17">
        <f>DATE(IF(Hist_odds_1[[#This Row],[Index]]&lt;=1908,"2022","2023"),LEFT(Hist_odds_1[[#This Row],[Date]],2),RIGHT(Hist_odds_1[[#This Row],[Date]],2))</f>
        <v>44898</v>
      </c>
      <c r="Q1020">
        <f>IF(Hist_odds_1[[#This Row],[Away ML]]&lt;Hist_odds_1[[#This Row],[Home ML]],-Hist_odds_1[[#This Row],[Total_Close]],Hist_odds_1[[#This Row],[Spread_Close]])</f>
        <v>7.5</v>
      </c>
    </row>
    <row r="1021" spans="1:17">
      <c r="A1021">
        <v>1020</v>
      </c>
      <c r="B1021">
        <v>1204</v>
      </c>
      <c r="C1021">
        <v>735</v>
      </c>
      <c r="D1021" t="s">
        <v>5552</v>
      </c>
      <c r="E1021" t="s">
        <v>520</v>
      </c>
      <c r="F1021">
        <v>88</v>
      </c>
      <c r="G1021">
        <v>153.5</v>
      </c>
      <c r="H1021">
        <v>153</v>
      </c>
      <c r="I1021">
        <v>110</v>
      </c>
      <c r="J1021">
        <v>736</v>
      </c>
      <c r="K1021" t="s">
        <v>519</v>
      </c>
      <c r="L1021">
        <v>77</v>
      </c>
      <c r="M1021">
        <v>3</v>
      </c>
      <c r="N1021">
        <v>2.5</v>
      </c>
      <c r="O1021">
        <v>-130</v>
      </c>
      <c r="P1021" s="17">
        <f>DATE(IF(Hist_odds_1[[#This Row],[Index]]&lt;=1908,"2022","2023"),LEFT(Hist_odds_1[[#This Row],[Date]],2),RIGHT(Hist_odds_1[[#This Row],[Date]],2))</f>
        <v>44899</v>
      </c>
      <c r="Q1021">
        <f>IF(Hist_odds_1[[#This Row],[Away ML]]&lt;Hist_odds_1[[#This Row],[Home ML]],-Hist_odds_1[[#This Row],[Total_Close]],Hist_odds_1[[#This Row],[Spread_Close]])</f>
        <v>2.5</v>
      </c>
    </row>
    <row r="1022" spans="1:17">
      <c r="A1022">
        <v>1021</v>
      </c>
      <c r="B1022">
        <v>1204</v>
      </c>
      <c r="C1022">
        <v>739</v>
      </c>
      <c r="D1022" t="s">
        <v>5552</v>
      </c>
      <c r="E1022" t="s">
        <v>247</v>
      </c>
      <c r="F1022">
        <v>60</v>
      </c>
      <c r="G1022">
        <v>140</v>
      </c>
      <c r="H1022">
        <v>142.5</v>
      </c>
      <c r="I1022">
        <v>950</v>
      </c>
      <c r="J1022">
        <v>740</v>
      </c>
      <c r="K1022" t="s">
        <v>420</v>
      </c>
      <c r="L1022">
        <v>90</v>
      </c>
      <c r="M1022">
        <v>15</v>
      </c>
      <c r="N1022">
        <v>16</v>
      </c>
      <c r="O1022">
        <v>-1800</v>
      </c>
      <c r="P1022" s="17">
        <f>DATE(IF(Hist_odds_1[[#This Row],[Index]]&lt;=1908,"2022","2023"),LEFT(Hist_odds_1[[#This Row],[Date]],2),RIGHT(Hist_odds_1[[#This Row],[Date]],2))</f>
        <v>44899</v>
      </c>
      <c r="Q1022">
        <f>IF(Hist_odds_1[[#This Row],[Away ML]]&lt;Hist_odds_1[[#This Row],[Home ML]],-Hist_odds_1[[#This Row],[Total_Close]],Hist_odds_1[[#This Row],[Spread_Close]])</f>
        <v>16</v>
      </c>
    </row>
    <row r="1023" spans="1:17">
      <c r="A1023">
        <v>1022</v>
      </c>
      <c r="B1023">
        <v>1204</v>
      </c>
      <c r="C1023">
        <v>741</v>
      </c>
      <c r="D1023" t="s">
        <v>5552</v>
      </c>
      <c r="E1023" t="s">
        <v>503</v>
      </c>
      <c r="F1023">
        <v>80</v>
      </c>
      <c r="G1023">
        <v>9</v>
      </c>
      <c r="H1023">
        <v>11.5</v>
      </c>
      <c r="I1023">
        <v>-700</v>
      </c>
      <c r="J1023">
        <v>742</v>
      </c>
      <c r="K1023" t="s">
        <v>339</v>
      </c>
      <c r="L1023">
        <v>53</v>
      </c>
      <c r="M1023">
        <v>137</v>
      </c>
      <c r="N1023">
        <v>135.5</v>
      </c>
      <c r="O1023">
        <v>500</v>
      </c>
      <c r="P1023" s="17">
        <f>DATE(IF(Hist_odds_1[[#This Row],[Index]]&lt;=1908,"2022","2023"),LEFT(Hist_odds_1[[#This Row],[Date]],2),RIGHT(Hist_odds_1[[#This Row],[Date]],2))</f>
        <v>44899</v>
      </c>
      <c r="Q1023">
        <f>IF(Hist_odds_1[[#This Row],[Away ML]]&lt;Hist_odds_1[[#This Row],[Home ML]],-Hist_odds_1[[#This Row],[Total_Close]],Hist_odds_1[[#This Row],[Spread_Close]])</f>
        <v>-11.5</v>
      </c>
    </row>
    <row r="1024" spans="1:17">
      <c r="A1024">
        <v>1023</v>
      </c>
      <c r="B1024">
        <v>1204</v>
      </c>
      <c r="C1024">
        <v>743</v>
      </c>
      <c r="D1024" t="s">
        <v>5552</v>
      </c>
      <c r="E1024" t="s">
        <v>61</v>
      </c>
      <c r="F1024">
        <v>77</v>
      </c>
      <c r="G1024">
        <v>4</v>
      </c>
      <c r="H1024">
        <v>5</v>
      </c>
      <c r="I1024">
        <v>-200</v>
      </c>
      <c r="J1024">
        <v>744</v>
      </c>
      <c r="K1024" t="s">
        <v>466</v>
      </c>
      <c r="L1024">
        <v>87</v>
      </c>
      <c r="M1024">
        <v>137.5</v>
      </c>
      <c r="N1024">
        <v>135.5</v>
      </c>
      <c r="O1024">
        <v>175</v>
      </c>
      <c r="P1024" s="17">
        <f>DATE(IF(Hist_odds_1[[#This Row],[Index]]&lt;=1908,"2022","2023"),LEFT(Hist_odds_1[[#This Row],[Date]],2),RIGHT(Hist_odds_1[[#This Row],[Date]],2))</f>
        <v>44899</v>
      </c>
      <c r="Q1024">
        <f>IF(Hist_odds_1[[#This Row],[Away ML]]&lt;Hist_odds_1[[#This Row],[Home ML]],-Hist_odds_1[[#This Row],[Total_Close]],Hist_odds_1[[#This Row],[Spread_Close]])</f>
        <v>-5</v>
      </c>
    </row>
    <row r="1025" spans="1:17">
      <c r="A1025">
        <v>1024</v>
      </c>
      <c r="B1025">
        <v>1204</v>
      </c>
      <c r="C1025">
        <v>745</v>
      </c>
      <c r="D1025" t="s">
        <v>5552</v>
      </c>
      <c r="E1025" t="s">
        <v>573</v>
      </c>
      <c r="F1025">
        <v>68</v>
      </c>
      <c r="G1025">
        <v>149.5</v>
      </c>
      <c r="H1025">
        <v>152</v>
      </c>
      <c r="I1025">
        <v>750</v>
      </c>
      <c r="J1025">
        <v>746</v>
      </c>
      <c r="K1025" t="s">
        <v>68</v>
      </c>
      <c r="L1025">
        <v>76</v>
      </c>
      <c r="M1025">
        <v>13.5</v>
      </c>
      <c r="N1025">
        <v>14</v>
      </c>
      <c r="O1025">
        <v>-1200</v>
      </c>
      <c r="P1025" s="17">
        <f>DATE(IF(Hist_odds_1[[#This Row],[Index]]&lt;=1908,"2022","2023"),LEFT(Hist_odds_1[[#This Row],[Date]],2),RIGHT(Hist_odds_1[[#This Row],[Date]],2))</f>
        <v>44899</v>
      </c>
      <c r="Q1025">
        <f>IF(Hist_odds_1[[#This Row],[Away ML]]&lt;Hist_odds_1[[#This Row],[Home ML]],-Hist_odds_1[[#This Row],[Total_Close]],Hist_odds_1[[#This Row],[Spread_Close]])</f>
        <v>14</v>
      </c>
    </row>
    <row r="1026" spans="1:17">
      <c r="A1026">
        <v>1025</v>
      </c>
      <c r="B1026">
        <v>1204</v>
      </c>
      <c r="C1026">
        <v>747</v>
      </c>
      <c r="D1026" t="s">
        <v>5552</v>
      </c>
      <c r="E1026" t="s">
        <v>639</v>
      </c>
      <c r="F1026">
        <v>77</v>
      </c>
      <c r="G1026">
        <v>5.5</v>
      </c>
      <c r="H1026">
        <v>3</v>
      </c>
      <c r="I1026">
        <v>-160</v>
      </c>
      <c r="J1026">
        <v>748</v>
      </c>
      <c r="K1026" t="s">
        <v>157</v>
      </c>
      <c r="L1026">
        <v>70</v>
      </c>
      <c r="M1026">
        <v>137</v>
      </c>
      <c r="N1026">
        <v>139.5</v>
      </c>
      <c r="O1026">
        <v>140</v>
      </c>
      <c r="P1026" s="17">
        <f>DATE(IF(Hist_odds_1[[#This Row],[Index]]&lt;=1908,"2022","2023"),LEFT(Hist_odds_1[[#This Row],[Date]],2),RIGHT(Hist_odds_1[[#This Row],[Date]],2))</f>
        <v>44899</v>
      </c>
      <c r="Q1026">
        <f>IF(Hist_odds_1[[#This Row],[Away ML]]&lt;Hist_odds_1[[#This Row],[Home ML]],-Hist_odds_1[[#This Row],[Total_Close]],Hist_odds_1[[#This Row],[Spread_Close]])</f>
        <v>-3</v>
      </c>
    </row>
    <row r="1027" spans="1:17">
      <c r="A1027">
        <v>1026</v>
      </c>
      <c r="B1027">
        <v>1204</v>
      </c>
      <c r="C1027">
        <v>749</v>
      </c>
      <c r="D1027" t="s">
        <v>5552</v>
      </c>
      <c r="E1027" t="s">
        <v>547</v>
      </c>
      <c r="F1027">
        <v>46</v>
      </c>
      <c r="G1027">
        <v>128</v>
      </c>
      <c r="H1027">
        <v>3.5</v>
      </c>
      <c r="I1027">
        <v>-165</v>
      </c>
      <c r="J1027">
        <v>750</v>
      </c>
      <c r="K1027" t="s">
        <v>362</v>
      </c>
      <c r="L1027">
        <v>66</v>
      </c>
      <c r="M1027">
        <v>1</v>
      </c>
      <c r="N1027">
        <v>129</v>
      </c>
      <c r="O1027">
        <v>145</v>
      </c>
      <c r="P1027" s="17">
        <f>DATE(IF(Hist_odds_1[[#This Row],[Index]]&lt;=1908,"2022","2023"),LEFT(Hist_odds_1[[#This Row],[Date]],2),RIGHT(Hist_odds_1[[#This Row],[Date]],2))</f>
        <v>44899</v>
      </c>
      <c r="Q1027">
        <f>IF(Hist_odds_1[[#This Row],[Away ML]]&lt;Hist_odds_1[[#This Row],[Home ML]],-Hist_odds_1[[#This Row],[Total_Close]],Hist_odds_1[[#This Row],[Spread_Close]])</f>
        <v>-3.5</v>
      </c>
    </row>
    <row r="1028" spans="1:17">
      <c r="A1028">
        <v>1027</v>
      </c>
      <c r="B1028">
        <v>1204</v>
      </c>
      <c r="C1028">
        <v>751</v>
      </c>
      <c r="D1028" t="s">
        <v>5552</v>
      </c>
      <c r="E1028" t="s">
        <v>140</v>
      </c>
      <c r="F1028">
        <v>77</v>
      </c>
      <c r="G1028">
        <v>138</v>
      </c>
      <c r="H1028">
        <v>139.5</v>
      </c>
      <c r="I1028">
        <v>270</v>
      </c>
      <c r="J1028">
        <v>752</v>
      </c>
      <c r="K1028" t="s">
        <v>506</v>
      </c>
      <c r="L1028">
        <v>80</v>
      </c>
      <c r="M1028">
        <v>7.5</v>
      </c>
      <c r="N1028">
        <v>7</v>
      </c>
      <c r="O1028">
        <v>-330</v>
      </c>
      <c r="P1028" s="17">
        <f>DATE(IF(Hist_odds_1[[#This Row],[Index]]&lt;=1908,"2022","2023"),LEFT(Hist_odds_1[[#This Row],[Date]],2),RIGHT(Hist_odds_1[[#This Row],[Date]],2))</f>
        <v>44899</v>
      </c>
      <c r="Q1028">
        <f>IF(Hist_odds_1[[#This Row],[Away ML]]&lt;Hist_odds_1[[#This Row],[Home ML]],-Hist_odds_1[[#This Row],[Total_Close]],Hist_odds_1[[#This Row],[Spread_Close]])</f>
        <v>7</v>
      </c>
    </row>
    <row r="1029" spans="1:17">
      <c r="A1029">
        <v>1028</v>
      </c>
      <c r="B1029">
        <v>1204</v>
      </c>
      <c r="C1029">
        <v>753</v>
      </c>
      <c r="D1029" t="s">
        <v>5552</v>
      </c>
      <c r="E1029" t="s">
        <v>357</v>
      </c>
      <c r="F1029">
        <v>76</v>
      </c>
      <c r="G1029">
        <v>136</v>
      </c>
      <c r="H1029">
        <v>134.5</v>
      </c>
      <c r="I1029">
        <v>200</v>
      </c>
      <c r="J1029">
        <v>754</v>
      </c>
      <c r="K1029" t="s">
        <v>245</v>
      </c>
      <c r="L1029">
        <v>69</v>
      </c>
      <c r="M1029">
        <v>5.5</v>
      </c>
      <c r="N1029">
        <v>5.5</v>
      </c>
      <c r="O1029">
        <v>-240</v>
      </c>
      <c r="P1029" s="17">
        <f>DATE(IF(Hist_odds_1[[#This Row],[Index]]&lt;=1908,"2022","2023"),LEFT(Hist_odds_1[[#This Row],[Date]],2),RIGHT(Hist_odds_1[[#This Row],[Date]],2))</f>
        <v>44899</v>
      </c>
      <c r="Q1029">
        <f>IF(Hist_odds_1[[#This Row],[Away ML]]&lt;Hist_odds_1[[#This Row],[Home ML]],-Hist_odds_1[[#This Row],[Total_Close]],Hist_odds_1[[#This Row],[Spread_Close]])</f>
        <v>5.5</v>
      </c>
    </row>
    <row r="1030" spans="1:17">
      <c r="A1030">
        <v>1029</v>
      </c>
      <c r="B1030">
        <v>1204</v>
      </c>
      <c r="C1030">
        <v>755</v>
      </c>
      <c r="D1030" t="s">
        <v>5552</v>
      </c>
      <c r="E1030" t="s">
        <v>585</v>
      </c>
      <c r="F1030">
        <v>101</v>
      </c>
      <c r="G1030">
        <v>10.5</v>
      </c>
      <c r="H1030">
        <v>9.5</v>
      </c>
      <c r="I1030">
        <v>-500</v>
      </c>
      <c r="J1030">
        <v>756</v>
      </c>
      <c r="K1030" t="s">
        <v>629</v>
      </c>
      <c r="L1030">
        <v>73</v>
      </c>
      <c r="M1030">
        <v>147.5</v>
      </c>
      <c r="N1030">
        <v>148.5</v>
      </c>
      <c r="O1030">
        <v>400</v>
      </c>
      <c r="P1030" s="17">
        <f>DATE(IF(Hist_odds_1[[#This Row],[Index]]&lt;=1908,"2022","2023"),LEFT(Hist_odds_1[[#This Row],[Date]],2),RIGHT(Hist_odds_1[[#This Row],[Date]],2))</f>
        <v>44899</v>
      </c>
      <c r="Q1030">
        <f>IF(Hist_odds_1[[#This Row],[Away ML]]&lt;Hist_odds_1[[#This Row],[Home ML]],-Hist_odds_1[[#This Row],[Total_Close]],Hist_odds_1[[#This Row],[Spread_Close]])</f>
        <v>-9.5</v>
      </c>
    </row>
    <row r="1031" spans="1:17">
      <c r="A1031">
        <v>1030</v>
      </c>
      <c r="B1031">
        <v>1204</v>
      </c>
      <c r="C1031">
        <v>757</v>
      </c>
      <c r="D1031" t="s">
        <v>5552</v>
      </c>
      <c r="E1031" t="s">
        <v>490</v>
      </c>
      <c r="F1031">
        <v>60</v>
      </c>
      <c r="G1031">
        <v>142.5</v>
      </c>
      <c r="H1031">
        <v>143</v>
      </c>
      <c r="I1031">
        <v>240</v>
      </c>
      <c r="J1031">
        <v>758</v>
      </c>
      <c r="K1031" t="s">
        <v>469</v>
      </c>
      <c r="L1031">
        <v>71</v>
      </c>
      <c r="M1031">
        <v>3.5</v>
      </c>
      <c r="N1031">
        <v>6.5</v>
      </c>
      <c r="O1031">
        <v>-280</v>
      </c>
      <c r="P1031" s="17">
        <f>DATE(IF(Hist_odds_1[[#This Row],[Index]]&lt;=1908,"2022","2023"),LEFT(Hist_odds_1[[#This Row],[Date]],2),RIGHT(Hist_odds_1[[#This Row],[Date]],2))</f>
        <v>44899</v>
      </c>
      <c r="Q1031">
        <f>IF(Hist_odds_1[[#This Row],[Away ML]]&lt;Hist_odds_1[[#This Row],[Home ML]],-Hist_odds_1[[#This Row],[Total_Close]],Hist_odds_1[[#This Row],[Spread_Close]])</f>
        <v>6.5</v>
      </c>
    </row>
    <row r="1032" spans="1:17">
      <c r="A1032">
        <v>1031</v>
      </c>
      <c r="B1032">
        <v>1204</v>
      </c>
      <c r="C1032">
        <v>759</v>
      </c>
      <c r="D1032" t="s">
        <v>5552</v>
      </c>
      <c r="E1032" t="s">
        <v>260</v>
      </c>
      <c r="F1032">
        <v>63</v>
      </c>
      <c r="G1032">
        <v>1.5</v>
      </c>
      <c r="H1032">
        <v>1</v>
      </c>
      <c r="I1032">
        <v>-125</v>
      </c>
      <c r="J1032">
        <v>760</v>
      </c>
      <c r="K1032" t="s">
        <v>486</v>
      </c>
      <c r="L1032">
        <v>73</v>
      </c>
      <c r="M1032">
        <v>140</v>
      </c>
      <c r="N1032">
        <v>141.5</v>
      </c>
      <c r="O1032">
        <v>105</v>
      </c>
      <c r="P1032" s="17">
        <f>DATE(IF(Hist_odds_1[[#This Row],[Index]]&lt;=1908,"2022","2023"),LEFT(Hist_odds_1[[#This Row],[Date]],2),RIGHT(Hist_odds_1[[#This Row],[Date]],2))</f>
        <v>44899</v>
      </c>
      <c r="Q1032">
        <f>IF(Hist_odds_1[[#This Row],[Away ML]]&lt;Hist_odds_1[[#This Row],[Home ML]],-Hist_odds_1[[#This Row],[Total_Close]],Hist_odds_1[[#This Row],[Spread_Close]])</f>
        <v>-1</v>
      </c>
    </row>
    <row r="1033" spans="1:17">
      <c r="A1033">
        <v>1032</v>
      </c>
      <c r="B1033">
        <v>1204</v>
      </c>
      <c r="C1033">
        <v>761</v>
      </c>
      <c r="D1033" t="s">
        <v>5552</v>
      </c>
      <c r="E1033" t="s">
        <v>479</v>
      </c>
      <c r="F1033">
        <v>72</v>
      </c>
      <c r="G1033">
        <v>143.5</v>
      </c>
      <c r="H1033">
        <v>141.5</v>
      </c>
      <c r="I1033">
        <v>-110</v>
      </c>
      <c r="J1033">
        <v>762</v>
      </c>
      <c r="K1033" t="s">
        <v>511</v>
      </c>
      <c r="L1033">
        <v>80</v>
      </c>
      <c r="M1033">
        <v>1</v>
      </c>
      <c r="O1033">
        <v>-110</v>
      </c>
      <c r="P1033" s="17">
        <f>DATE(IF(Hist_odds_1[[#This Row],[Index]]&lt;=1908,"2022","2023"),LEFT(Hist_odds_1[[#This Row],[Date]],2),RIGHT(Hist_odds_1[[#This Row],[Date]],2))</f>
        <v>44899</v>
      </c>
      <c r="Q1033">
        <f>IF(Hist_odds_1[[#This Row],[Away ML]]&lt;Hist_odds_1[[#This Row],[Home ML]],-Hist_odds_1[[#This Row],[Total_Close]],Hist_odds_1[[#This Row],[Spread_Close]])</f>
        <v>0</v>
      </c>
    </row>
    <row r="1034" spans="1:17">
      <c r="A1034">
        <v>1033</v>
      </c>
      <c r="B1034">
        <v>1204</v>
      </c>
      <c r="C1034">
        <v>763</v>
      </c>
      <c r="D1034" t="s">
        <v>5552</v>
      </c>
      <c r="E1034" t="s">
        <v>367</v>
      </c>
      <c r="F1034">
        <v>83</v>
      </c>
      <c r="G1034">
        <v>139.5</v>
      </c>
      <c r="H1034">
        <v>137.5</v>
      </c>
      <c r="I1034">
        <v>185</v>
      </c>
      <c r="J1034">
        <v>764</v>
      </c>
      <c r="K1034" t="s">
        <v>647</v>
      </c>
      <c r="L1034">
        <v>71</v>
      </c>
      <c r="M1034">
        <v>6.5</v>
      </c>
      <c r="N1034">
        <v>5</v>
      </c>
      <c r="O1034">
        <v>-215</v>
      </c>
      <c r="P1034" s="17">
        <f>DATE(IF(Hist_odds_1[[#This Row],[Index]]&lt;=1908,"2022","2023"),LEFT(Hist_odds_1[[#This Row],[Date]],2),RIGHT(Hist_odds_1[[#This Row],[Date]],2))</f>
        <v>44899</v>
      </c>
      <c r="Q1034">
        <f>IF(Hist_odds_1[[#This Row],[Away ML]]&lt;Hist_odds_1[[#This Row],[Home ML]],-Hist_odds_1[[#This Row],[Total_Close]],Hist_odds_1[[#This Row],[Spread_Close]])</f>
        <v>5</v>
      </c>
    </row>
    <row r="1035" spans="1:17">
      <c r="A1035">
        <v>1034</v>
      </c>
      <c r="B1035">
        <v>1204</v>
      </c>
      <c r="C1035">
        <v>765</v>
      </c>
      <c r="D1035" t="s">
        <v>5552</v>
      </c>
      <c r="E1035" t="s">
        <v>558</v>
      </c>
      <c r="F1035">
        <v>61</v>
      </c>
      <c r="G1035">
        <v>6.5</v>
      </c>
      <c r="H1035">
        <v>6</v>
      </c>
      <c r="I1035">
        <v>-270</v>
      </c>
      <c r="J1035">
        <v>766</v>
      </c>
      <c r="K1035" t="s">
        <v>567</v>
      </c>
      <c r="L1035">
        <v>78</v>
      </c>
      <c r="M1035">
        <v>149</v>
      </c>
      <c r="N1035">
        <v>149.5</v>
      </c>
      <c r="O1035">
        <v>230</v>
      </c>
      <c r="P1035" s="17">
        <f>DATE(IF(Hist_odds_1[[#This Row],[Index]]&lt;=1908,"2022","2023"),LEFT(Hist_odds_1[[#This Row],[Date]],2),RIGHT(Hist_odds_1[[#This Row],[Date]],2))</f>
        <v>44899</v>
      </c>
      <c r="Q1035">
        <f>IF(Hist_odds_1[[#This Row],[Away ML]]&lt;Hist_odds_1[[#This Row],[Home ML]],-Hist_odds_1[[#This Row],[Total_Close]],Hist_odds_1[[#This Row],[Spread_Close]])</f>
        <v>-6</v>
      </c>
    </row>
    <row r="1036" spans="1:17">
      <c r="A1036">
        <v>1035</v>
      </c>
      <c r="B1036">
        <v>1204</v>
      </c>
      <c r="C1036">
        <v>767</v>
      </c>
      <c r="D1036" t="s">
        <v>5552</v>
      </c>
      <c r="E1036" t="s">
        <v>243</v>
      </c>
      <c r="F1036">
        <v>64</v>
      </c>
      <c r="G1036">
        <v>133</v>
      </c>
      <c r="H1036">
        <v>129.5</v>
      </c>
      <c r="I1036">
        <v>225</v>
      </c>
      <c r="J1036">
        <v>768</v>
      </c>
      <c r="K1036" t="s">
        <v>248</v>
      </c>
      <c r="L1036">
        <v>60</v>
      </c>
      <c r="M1036">
        <v>6</v>
      </c>
      <c r="N1036">
        <v>6</v>
      </c>
      <c r="O1036">
        <v>-265</v>
      </c>
      <c r="P1036" s="17">
        <f>DATE(IF(Hist_odds_1[[#This Row],[Index]]&lt;=1908,"2022","2023"),LEFT(Hist_odds_1[[#This Row],[Date]],2),RIGHT(Hist_odds_1[[#This Row],[Date]],2))</f>
        <v>44899</v>
      </c>
      <c r="Q1036">
        <f>IF(Hist_odds_1[[#This Row],[Away ML]]&lt;Hist_odds_1[[#This Row],[Home ML]],-Hist_odds_1[[#This Row],[Total_Close]],Hist_odds_1[[#This Row],[Spread_Close]])</f>
        <v>6</v>
      </c>
    </row>
    <row r="1037" spans="1:17">
      <c r="A1037">
        <v>1036</v>
      </c>
      <c r="B1037">
        <v>1204</v>
      </c>
      <c r="C1037">
        <v>769</v>
      </c>
      <c r="D1037" t="s">
        <v>5552</v>
      </c>
      <c r="E1037" t="s">
        <v>649</v>
      </c>
      <c r="F1037">
        <v>89</v>
      </c>
      <c r="G1037">
        <v>153.5</v>
      </c>
      <c r="H1037">
        <v>155</v>
      </c>
      <c r="I1037">
        <v>1400</v>
      </c>
      <c r="J1037">
        <v>770</v>
      </c>
      <c r="K1037" t="s">
        <v>122</v>
      </c>
      <c r="L1037">
        <v>96</v>
      </c>
      <c r="M1037">
        <v>21</v>
      </c>
      <c r="N1037">
        <v>21.5</v>
      </c>
      <c r="O1037">
        <v>-4000</v>
      </c>
      <c r="P1037" s="17">
        <f>DATE(IF(Hist_odds_1[[#This Row],[Index]]&lt;=1908,"2022","2023"),LEFT(Hist_odds_1[[#This Row],[Date]],2),RIGHT(Hist_odds_1[[#This Row],[Date]],2))</f>
        <v>44899</v>
      </c>
      <c r="Q1037">
        <f>IF(Hist_odds_1[[#This Row],[Away ML]]&lt;Hist_odds_1[[#This Row],[Home ML]],-Hist_odds_1[[#This Row],[Total_Close]],Hist_odds_1[[#This Row],[Spread_Close]])</f>
        <v>21.5</v>
      </c>
    </row>
    <row r="1038" spans="1:17">
      <c r="A1038">
        <v>1037</v>
      </c>
      <c r="B1038">
        <v>1204</v>
      </c>
      <c r="C1038">
        <v>771</v>
      </c>
      <c r="D1038" t="s">
        <v>5552</v>
      </c>
      <c r="E1038" t="s">
        <v>515</v>
      </c>
      <c r="F1038">
        <v>67</v>
      </c>
      <c r="G1038">
        <v>133</v>
      </c>
      <c r="H1038">
        <v>136</v>
      </c>
      <c r="I1038">
        <v>120</v>
      </c>
      <c r="J1038">
        <v>772</v>
      </c>
      <c r="K1038" t="s">
        <v>464</v>
      </c>
      <c r="L1038">
        <v>65</v>
      </c>
      <c r="M1038">
        <v>2.5</v>
      </c>
      <c r="N1038">
        <v>2.5</v>
      </c>
      <c r="O1038">
        <v>-140</v>
      </c>
      <c r="P1038" s="17">
        <f>DATE(IF(Hist_odds_1[[#This Row],[Index]]&lt;=1908,"2022","2023"),LEFT(Hist_odds_1[[#This Row],[Date]],2),RIGHT(Hist_odds_1[[#This Row],[Date]],2))</f>
        <v>44899</v>
      </c>
      <c r="Q1038">
        <f>IF(Hist_odds_1[[#This Row],[Away ML]]&lt;Hist_odds_1[[#This Row],[Home ML]],-Hist_odds_1[[#This Row],[Total_Close]],Hist_odds_1[[#This Row],[Spread_Close]])</f>
        <v>2.5</v>
      </c>
    </row>
    <row r="1039" spans="1:17">
      <c r="A1039">
        <v>1038</v>
      </c>
      <c r="B1039">
        <v>1204</v>
      </c>
      <c r="C1039">
        <v>773</v>
      </c>
      <c r="D1039" t="s">
        <v>5552</v>
      </c>
      <c r="E1039" t="s">
        <v>317</v>
      </c>
      <c r="F1039">
        <v>63</v>
      </c>
      <c r="G1039">
        <v>140.5</v>
      </c>
      <c r="H1039">
        <v>141.5</v>
      </c>
      <c r="I1039">
        <v>900</v>
      </c>
      <c r="J1039">
        <v>774</v>
      </c>
      <c r="K1039" t="s">
        <v>342</v>
      </c>
      <c r="L1039">
        <v>53</v>
      </c>
      <c r="M1039">
        <v>13.5</v>
      </c>
      <c r="N1039">
        <v>14.5</v>
      </c>
      <c r="O1039">
        <v>-1600</v>
      </c>
      <c r="P1039" s="17">
        <f>DATE(IF(Hist_odds_1[[#This Row],[Index]]&lt;=1908,"2022","2023"),LEFT(Hist_odds_1[[#This Row],[Date]],2),RIGHT(Hist_odds_1[[#This Row],[Date]],2))</f>
        <v>44899</v>
      </c>
      <c r="Q1039">
        <f>IF(Hist_odds_1[[#This Row],[Away ML]]&lt;Hist_odds_1[[#This Row],[Home ML]],-Hist_odds_1[[#This Row],[Total_Close]],Hist_odds_1[[#This Row],[Spread_Close]])</f>
        <v>14.5</v>
      </c>
    </row>
    <row r="1040" spans="1:17">
      <c r="A1040">
        <v>1039</v>
      </c>
      <c r="B1040">
        <v>1204</v>
      </c>
      <c r="C1040">
        <v>775</v>
      </c>
      <c r="D1040" t="s">
        <v>5552</v>
      </c>
      <c r="E1040" t="s">
        <v>217</v>
      </c>
      <c r="F1040">
        <v>56</v>
      </c>
      <c r="G1040">
        <v>143</v>
      </c>
      <c r="H1040">
        <v>141</v>
      </c>
      <c r="I1040">
        <v>450</v>
      </c>
      <c r="J1040">
        <v>776</v>
      </c>
      <c r="K1040" t="s">
        <v>374</v>
      </c>
      <c r="L1040">
        <v>65</v>
      </c>
      <c r="M1040">
        <v>10</v>
      </c>
      <c r="N1040">
        <v>10</v>
      </c>
      <c r="O1040">
        <v>-600</v>
      </c>
      <c r="P1040" s="17">
        <f>DATE(IF(Hist_odds_1[[#This Row],[Index]]&lt;=1908,"2022","2023"),LEFT(Hist_odds_1[[#This Row],[Date]],2),RIGHT(Hist_odds_1[[#This Row],[Date]],2))</f>
        <v>44899</v>
      </c>
      <c r="Q1040">
        <f>IF(Hist_odds_1[[#This Row],[Away ML]]&lt;Hist_odds_1[[#This Row],[Home ML]],-Hist_odds_1[[#This Row],[Total_Close]],Hist_odds_1[[#This Row],[Spread_Close]])</f>
        <v>10</v>
      </c>
    </row>
    <row r="1041" spans="1:17">
      <c r="A1041">
        <v>1040</v>
      </c>
      <c r="B1041">
        <v>1204</v>
      </c>
      <c r="C1041">
        <v>777</v>
      </c>
      <c r="D1041" t="s">
        <v>5552</v>
      </c>
      <c r="E1041" t="s">
        <v>256</v>
      </c>
      <c r="F1041">
        <v>68</v>
      </c>
      <c r="G1041">
        <v>143.5</v>
      </c>
      <c r="H1041">
        <v>141.5</v>
      </c>
      <c r="I1041">
        <v>1800</v>
      </c>
      <c r="J1041">
        <v>778</v>
      </c>
      <c r="K1041" t="s">
        <v>402</v>
      </c>
      <c r="L1041">
        <v>81</v>
      </c>
      <c r="M1041">
        <v>22.5</v>
      </c>
      <c r="N1041">
        <v>23.5</v>
      </c>
      <c r="O1041">
        <v>-8000</v>
      </c>
      <c r="P1041" s="17">
        <f>DATE(IF(Hist_odds_1[[#This Row],[Index]]&lt;=1908,"2022","2023"),LEFT(Hist_odds_1[[#This Row],[Date]],2),RIGHT(Hist_odds_1[[#This Row],[Date]],2))</f>
        <v>44899</v>
      </c>
      <c r="Q1041">
        <f>IF(Hist_odds_1[[#This Row],[Away ML]]&lt;Hist_odds_1[[#This Row],[Home ML]],-Hist_odds_1[[#This Row],[Total_Close]],Hist_odds_1[[#This Row],[Spread_Close]])</f>
        <v>23.5</v>
      </c>
    </row>
    <row r="1042" spans="1:17">
      <c r="A1042">
        <v>1041</v>
      </c>
      <c r="B1042">
        <v>1204</v>
      </c>
      <c r="C1042">
        <v>779</v>
      </c>
      <c r="D1042" t="s">
        <v>5552</v>
      </c>
      <c r="E1042" t="s">
        <v>233</v>
      </c>
      <c r="F1042">
        <v>70</v>
      </c>
      <c r="G1042">
        <v>128.5</v>
      </c>
      <c r="H1042">
        <v>132</v>
      </c>
      <c r="I1042">
        <v>1200</v>
      </c>
      <c r="J1042">
        <v>780</v>
      </c>
      <c r="K1042" t="s">
        <v>226</v>
      </c>
      <c r="L1042">
        <v>89</v>
      </c>
      <c r="M1042">
        <v>18</v>
      </c>
      <c r="N1042">
        <v>19.5</v>
      </c>
      <c r="O1042">
        <v>-3000</v>
      </c>
      <c r="P1042" s="17">
        <f>DATE(IF(Hist_odds_1[[#This Row],[Index]]&lt;=1908,"2022","2023"),LEFT(Hist_odds_1[[#This Row],[Date]],2),RIGHT(Hist_odds_1[[#This Row],[Date]],2))</f>
        <v>44899</v>
      </c>
      <c r="Q1042">
        <f>IF(Hist_odds_1[[#This Row],[Away ML]]&lt;Hist_odds_1[[#This Row],[Home ML]],-Hist_odds_1[[#This Row],[Total_Close]],Hist_odds_1[[#This Row],[Spread_Close]])</f>
        <v>19.5</v>
      </c>
    </row>
    <row r="1043" spans="1:17">
      <c r="A1043">
        <v>1042</v>
      </c>
      <c r="B1043">
        <v>1204</v>
      </c>
      <c r="C1043">
        <v>781</v>
      </c>
      <c r="D1043" t="s">
        <v>5552</v>
      </c>
      <c r="E1043" t="s">
        <v>487</v>
      </c>
      <c r="F1043">
        <v>62</v>
      </c>
      <c r="G1043">
        <v>134.5</v>
      </c>
      <c r="H1043">
        <v>133.5</v>
      </c>
      <c r="I1043">
        <v>750</v>
      </c>
      <c r="J1043">
        <v>782</v>
      </c>
      <c r="K1043" t="s">
        <v>207</v>
      </c>
      <c r="L1043">
        <v>63</v>
      </c>
      <c r="M1043">
        <v>14</v>
      </c>
      <c r="N1043">
        <v>13.5</v>
      </c>
      <c r="O1043">
        <v>-1200</v>
      </c>
      <c r="P1043" s="17">
        <f>DATE(IF(Hist_odds_1[[#This Row],[Index]]&lt;=1908,"2022","2023"),LEFT(Hist_odds_1[[#This Row],[Date]],2),RIGHT(Hist_odds_1[[#This Row],[Date]],2))</f>
        <v>44899</v>
      </c>
      <c r="Q1043">
        <f>IF(Hist_odds_1[[#This Row],[Away ML]]&lt;Hist_odds_1[[#This Row],[Home ML]],-Hist_odds_1[[#This Row],[Total_Close]],Hist_odds_1[[#This Row],[Spread_Close]])</f>
        <v>13.5</v>
      </c>
    </row>
    <row r="1044" spans="1:17">
      <c r="A1044">
        <v>1043</v>
      </c>
      <c r="B1044">
        <v>1204</v>
      </c>
      <c r="C1044">
        <v>783</v>
      </c>
      <c r="D1044" t="s">
        <v>5552</v>
      </c>
      <c r="E1044" t="s">
        <v>218</v>
      </c>
      <c r="F1044">
        <v>64</v>
      </c>
      <c r="G1044">
        <v>128</v>
      </c>
      <c r="H1044">
        <v>132.5</v>
      </c>
      <c r="I1044">
        <v>190</v>
      </c>
      <c r="J1044">
        <v>784</v>
      </c>
      <c r="K1044" t="s">
        <v>459</v>
      </c>
      <c r="L1044">
        <v>68</v>
      </c>
      <c r="M1044">
        <v>4.5</v>
      </c>
      <c r="N1044">
        <v>5</v>
      </c>
      <c r="O1044">
        <v>-220</v>
      </c>
      <c r="P1044" s="17">
        <f>DATE(IF(Hist_odds_1[[#This Row],[Index]]&lt;=1908,"2022","2023"),LEFT(Hist_odds_1[[#This Row],[Date]],2),RIGHT(Hist_odds_1[[#This Row],[Date]],2))</f>
        <v>44899</v>
      </c>
      <c r="Q1044">
        <f>IF(Hist_odds_1[[#This Row],[Away ML]]&lt;Hist_odds_1[[#This Row],[Home ML]],-Hist_odds_1[[#This Row],[Total_Close]],Hist_odds_1[[#This Row],[Spread_Close]])</f>
        <v>5</v>
      </c>
    </row>
    <row r="1045" spans="1:17">
      <c r="A1045">
        <v>1044</v>
      </c>
      <c r="B1045">
        <v>1204</v>
      </c>
      <c r="C1045">
        <v>785</v>
      </c>
      <c r="D1045" t="s">
        <v>5552</v>
      </c>
      <c r="E1045" t="s">
        <v>316</v>
      </c>
      <c r="F1045">
        <v>70</v>
      </c>
      <c r="G1045">
        <v>126.5</v>
      </c>
      <c r="H1045">
        <v>127</v>
      </c>
      <c r="I1045">
        <v>235</v>
      </c>
      <c r="J1045">
        <v>786</v>
      </c>
      <c r="K1045" t="s">
        <v>452</v>
      </c>
      <c r="L1045">
        <v>63</v>
      </c>
      <c r="M1045">
        <v>6.5</v>
      </c>
      <c r="N1045">
        <v>6</v>
      </c>
      <c r="O1045">
        <v>-275</v>
      </c>
      <c r="P1045" s="17">
        <f>DATE(IF(Hist_odds_1[[#This Row],[Index]]&lt;=1908,"2022","2023"),LEFT(Hist_odds_1[[#This Row],[Date]],2),RIGHT(Hist_odds_1[[#This Row],[Date]],2))</f>
        <v>44899</v>
      </c>
      <c r="Q1045">
        <f>IF(Hist_odds_1[[#This Row],[Away ML]]&lt;Hist_odds_1[[#This Row],[Home ML]],-Hist_odds_1[[#This Row],[Total_Close]],Hist_odds_1[[#This Row],[Spread_Close]])</f>
        <v>6</v>
      </c>
    </row>
    <row r="1046" spans="1:17">
      <c r="A1046">
        <v>1045</v>
      </c>
      <c r="B1046">
        <v>1204</v>
      </c>
      <c r="C1046">
        <v>787</v>
      </c>
      <c r="D1046" t="s">
        <v>5552</v>
      </c>
      <c r="E1046" t="s">
        <v>475</v>
      </c>
      <c r="F1046">
        <v>82</v>
      </c>
      <c r="G1046">
        <v>2.5</v>
      </c>
      <c r="H1046">
        <v>3.5</v>
      </c>
      <c r="I1046">
        <v>-165</v>
      </c>
      <c r="J1046">
        <v>788</v>
      </c>
      <c r="K1046" t="s">
        <v>514</v>
      </c>
      <c r="L1046">
        <v>64</v>
      </c>
      <c r="M1046">
        <v>152.5</v>
      </c>
      <c r="N1046">
        <v>152.5</v>
      </c>
      <c r="O1046">
        <v>145</v>
      </c>
      <c r="P1046" s="17">
        <f>DATE(IF(Hist_odds_1[[#This Row],[Index]]&lt;=1908,"2022","2023"),LEFT(Hist_odds_1[[#This Row],[Date]],2),RIGHT(Hist_odds_1[[#This Row],[Date]],2))</f>
        <v>44899</v>
      </c>
      <c r="Q1046">
        <f>IF(Hist_odds_1[[#This Row],[Away ML]]&lt;Hist_odds_1[[#This Row],[Home ML]],-Hist_odds_1[[#This Row],[Total_Close]],Hist_odds_1[[#This Row],[Spread_Close]])</f>
        <v>-3.5</v>
      </c>
    </row>
    <row r="1047" spans="1:17">
      <c r="A1047">
        <v>1046</v>
      </c>
      <c r="B1047">
        <v>1204</v>
      </c>
      <c r="C1047">
        <v>306567</v>
      </c>
      <c r="D1047" t="s">
        <v>5552</v>
      </c>
      <c r="E1047" t="s">
        <v>231</v>
      </c>
      <c r="F1047">
        <v>71</v>
      </c>
      <c r="G1047">
        <v>153.5</v>
      </c>
      <c r="H1047">
        <v>151.5</v>
      </c>
      <c r="I1047">
        <v>600</v>
      </c>
      <c r="J1047">
        <v>306568</v>
      </c>
      <c r="K1047" t="s">
        <v>228</v>
      </c>
      <c r="L1047">
        <v>97</v>
      </c>
      <c r="M1047">
        <v>9.5</v>
      </c>
      <c r="N1047">
        <v>12</v>
      </c>
      <c r="O1047">
        <v>-900</v>
      </c>
      <c r="P1047" s="17">
        <f>DATE(IF(Hist_odds_1[[#This Row],[Index]]&lt;=1908,"2022","2023"),LEFT(Hist_odds_1[[#This Row],[Date]],2),RIGHT(Hist_odds_1[[#This Row],[Date]],2))</f>
        <v>44899</v>
      </c>
      <c r="Q1047">
        <f>IF(Hist_odds_1[[#This Row],[Away ML]]&lt;Hist_odds_1[[#This Row],[Home ML]],-Hist_odds_1[[#This Row],[Total_Close]],Hist_odds_1[[#This Row],[Spread_Close]])</f>
        <v>12</v>
      </c>
    </row>
    <row r="1048" spans="1:17">
      <c r="A1048">
        <v>1047</v>
      </c>
      <c r="B1048">
        <v>1204</v>
      </c>
      <c r="C1048">
        <v>306569</v>
      </c>
      <c r="D1048" t="s">
        <v>5552</v>
      </c>
      <c r="E1048" t="s">
        <v>153</v>
      </c>
      <c r="F1048">
        <v>68</v>
      </c>
      <c r="G1048">
        <v>138.5</v>
      </c>
      <c r="H1048">
        <v>136.5</v>
      </c>
      <c r="I1048">
        <v>400</v>
      </c>
      <c r="J1048">
        <v>306570</v>
      </c>
      <c r="K1048" t="s">
        <v>413</v>
      </c>
      <c r="L1048">
        <v>73</v>
      </c>
      <c r="M1048">
        <v>8.5</v>
      </c>
      <c r="N1048">
        <v>9</v>
      </c>
      <c r="O1048">
        <v>-500</v>
      </c>
      <c r="P1048" s="17">
        <f>DATE(IF(Hist_odds_1[[#This Row],[Index]]&lt;=1908,"2022","2023"),LEFT(Hist_odds_1[[#This Row],[Date]],2),RIGHT(Hist_odds_1[[#This Row],[Date]],2))</f>
        <v>44899</v>
      </c>
      <c r="Q1048">
        <f>IF(Hist_odds_1[[#This Row],[Away ML]]&lt;Hist_odds_1[[#This Row],[Home ML]],-Hist_odds_1[[#This Row],[Total_Close]],Hist_odds_1[[#This Row],[Spread_Close]])</f>
        <v>9</v>
      </c>
    </row>
    <row r="1049" spans="1:17">
      <c r="A1049">
        <v>1048</v>
      </c>
      <c r="B1049">
        <v>1204</v>
      </c>
      <c r="C1049">
        <v>306571</v>
      </c>
      <c r="D1049" t="s">
        <v>5552</v>
      </c>
      <c r="E1049" t="s">
        <v>365</v>
      </c>
      <c r="F1049">
        <v>51</v>
      </c>
      <c r="G1049">
        <v>144</v>
      </c>
      <c r="H1049">
        <v>143.5</v>
      </c>
      <c r="I1049">
        <v>1000</v>
      </c>
      <c r="J1049">
        <v>306572</v>
      </c>
      <c r="K1049" t="s">
        <v>194</v>
      </c>
      <c r="L1049">
        <v>89</v>
      </c>
      <c r="M1049">
        <v>16</v>
      </c>
      <c r="N1049">
        <v>18.5</v>
      </c>
      <c r="O1049">
        <v>-2000</v>
      </c>
      <c r="P1049" s="17">
        <f>DATE(IF(Hist_odds_1[[#This Row],[Index]]&lt;=1908,"2022","2023"),LEFT(Hist_odds_1[[#This Row],[Date]],2),RIGHT(Hist_odds_1[[#This Row],[Date]],2))</f>
        <v>44899</v>
      </c>
      <c r="Q1049">
        <f>IF(Hist_odds_1[[#This Row],[Away ML]]&lt;Hist_odds_1[[#This Row],[Home ML]],-Hist_odds_1[[#This Row],[Total_Close]],Hist_odds_1[[#This Row],[Spread_Close]])</f>
        <v>18.5</v>
      </c>
    </row>
    <row r="1050" spans="1:17">
      <c r="A1050">
        <v>1049</v>
      </c>
      <c r="B1050">
        <v>1204</v>
      </c>
      <c r="C1050">
        <v>306573</v>
      </c>
      <c r="D1050" t="s">
        <v>5552</v>
      </c>
      <c r="E1050" t="s">
        <v>64</v>
      </c>
      <c r="F1050">
        <v>65</v>
      </c>
      <c r="G1050">
        <v>8.5</v>
      </c>
      <c r="H1050">
        <v>11</v>
      </c>
      <c r="I1050">
        <v>-600</v>
      </c>
      <c r="J1050">
        <v>306574</v>
      </c>
      <c r="K1050" t="s">
        <v>303</v>
      </c>
      <c r="L1050">
        <v>51</v>
      </c>
      <c r="M1050">
        <v>134.5</v>
      </c>
      <c r="N1050">
        <v>133.5</v>
      </c>
      <c r="O1050">
        <v>450</v>
      </c>
      <c r="P1050" s="17">
        <f>DATE(IF(Hist_odds_1[[#This Row],[Index]]&lt;=1908,"2022","2023"),LEFT(Hist_odds_1[[#This Row],[Date]],2),RIGHT(Hist_odds_1[[#This Row],[Date]],2))</f>
        <v>44899</v>
      </c>
      <c r="Q1050">
        <f>IF(Hist_odds_1[[#This Row],[Away ML]]&lt;Hist_odds_1[[#This Row],[Home ML]],-Hist_odds_1[[#This Row],[Total_Close]],Hist_odds_1[[#This Row],[Spread_Close]])</f>
        <v>-11</v>
      </c>
    </row>
    <row r="1051" spans="1:17">
      <c r="A1051">
        <v>1050</v>
      </c>
      <c r="B1051">
        <v>1204</v>
      </c>
      <c r="C1051">
        <v>306575</v>
      </c>
      <c r="D1051" t="s">
        <v>5552</v>
      </c>
      <c r="E1051" t="s">
        <v>230</v>
      </c>
      <c r="F1051">
        <v>66</v>
      </c>
      <c r="G1051">
        <v>6.5</v>
      </c>
      <c r="H1051">
        <v>7.5</v>
      </c>
      <c r="I1051">
        <v>-290</v>
      </c>
      <c r="J1051">
        <v>306576</v>
      </c>
      <c r="K1051" t="s">
        <v>235</v>
      </c>
      <c r="L1051">
        <v>43</v>
      </c>
      <c r="M1051">
        <v>129.5</v>
      </c>
      <c r="N1051">
        <v>127</v>
      </c>
      <c r="O1051">
        <v>245</v>
      </c>
      <c r="P1051" s="17">
        <f>DATE(IF(Hist_odds_1[[#This Row],[Index]]&lt;=1908,"2022","2023"),LEFT(Hist_odds_1[[#This Row],[Date]],2),RIGHT(Hist_odds_1[[#This Row],[Date]],2))</f>
        <v>44899</v>
      </c>
      <c r="Q1051">
        <f>IF(Hist_odds_1[[#This Row],[Away ML]]&lt;Hist_odds_1[[#This Row],[Home ML]],-Hist_odds_1[[#This Row],[Total_Close]],Hist_odds_1[[#This Row],[Spread_Close]])</f>
        <v>-7.5</v>
      </c>
    </row>
    <row r="1052" spans="1:17">
      <c r="A1052">
        <v>1051</v>
      </c>
      <c r="B1052">
        <v>1204</v>
      </c>
      <c r="C1052">
        <v>306577</v>
      </c>
      <c r="D1052" t="s">
        <v>5552</v>
      </c>
      <c r="E1052" t="s">
        <v>540</v>
      </c>
      <c r="F1052">
        <v>76</v>
      </c>
      <c r="G1052">
        <v>139</v>
      </c>
      <c r="H1052">
        <v>140.5</v>
      </c>
      <c r="I1052">
        <v>115</v>
      </c>
      <c r="J1052">
        <v>306578</v>
      </c>
      <c r="K1052" t="s">
        <v>348</v>
      </c>
      <c r="L1052">
        <v>86</v>
      </c>
      <c r="M1052">
        <v>1</v>
      </c>
      <c r="N1052">
        <v>2</v>
      </c>
      <c r="O1052">
        <v>-135</v>
      </c>
      <c r="P1052" s="17">
        <f>DATE(IF(Hist_odds_1[[#This Row],[Index]]&lt;=1908,"2022","2023"),LEFT(Hist_odds_1[[#This Row],[Date]],2),RIGHT(Hist_odds_1[[#This Row],[Date]],2))</f>
        <v>44899</v>
      </c>
      <c r="Q1052">
        <f>IF(Hist_odds_1[[#This Row],[Away ML]]&lt;Hist_odds_1[[#This Row],[Home ML]],-Hist_odds_1[[#This Row],[Total_Close]],Hist_odds_1[[#This Row],[Spread_Close]])</f>
        <v>2</v>
      </c>
    </row>
    <row r="1053" spans="1:17">
      <c r="A1053">
        <v>1052</v>
      </c>
      <c r="B1053">
        <v>1204</v>
      </c>
      <c r="C1053">
        <v>306579</v>
      </c>
      <c r="D1053" t="s">
        <v>5552</v>
      </c>
      <c r="E1053" t="s">
        <v>665</v>
      </c>
      <c r="F1053">
        <v>75</v>
      </c>
      <c r="G1053">
        <v>142</v>
      </c>
      <c r="H1053">
        <v>138.5</v>
      </c>
      <c r="I1053">
        <v>130</v>
      </c>
      <c r="J1053">
        <v>306580</v>
      </c>
      <c r="K1053" t="s">
        <v>460</v>
      </c>
      <c r="L1053">
        <v>84</v>
      </c>
      <c r="M1053">
        <v>3.5</v>
      </c>
      <c r="N1053">
        <v>2.5</v>
      </c>
      <c r="O1053">
        <v>-150</v>
      </c>
      <c r="P1053" s="17">
        <f>DATE(IF(Hist_odds_1[[#This Row],[Index]]&lt;=1908,"2022","2023"),LEFT(Hist_odds_1[[#This Row],[Date]],2),RIGHT(Hist_odds_1[[#This Row],[Date]],2))</f>
        <v>44899</v>
      </c>
      <c r="Q1053">
        <f>IF(Hist_odds_1[[#This Row],[Away ML]]&lt;Hist_odds_1[[#This Row],[Home ML]],-Hist_odds_1[[#This Row],[Total_Close]],Hist_odds_1[[#This Row],[Spread_Close]])</f>
        <v>2.5</v>
      </c>
    </row>
    <row r="1054" spans="1:17">
      <c r="A1054">
        <v>1053</v>
      </c>
      <c r="B1054">
        <v>1204</v>
      </c>
      <c r="C1054">
        <v>306581</v>
      </c>
      <c r="D1054" t="s">
        <v>5552</v>
      </c>
      <c r="E1054" t="s">
        <v>631</v>
      </c>
      <c r="F1054">
        <v>82</v>
      </c>
      <c r="G1054">
        <v>3.5</v>
      </c>
      <c r="H1054">
        <v>6</v>
      </c>
      <c r="I1054">
        <v>-265</v>
      </c>
      <c r="J1054">
        <v>306582</v>
      </c>
      <c r="K1054" t="s">
        <v>554</v>
      </c>
      <c r="L1054">
        <v>84</v>
      </c>
      <c r="M1054">
        <v>133</v>
      </c>
      <c r="N1054">
        <v>134</v>
      </c>
      <c r="O1054">
        <v>225</v>
      </c>
      <c r="P1054" s="17">
        <f>DATE(IF(Hist_odds_1[[#This Row],[Index]]&lt;=1908,"2022","2023"),LEFT(Hist_odds_1[[#This Row],[Date]],2),RIGHT(Hist_odds_1[[#This Row],[Date]],2))</f>
        <v>44899</v>
      </c>
      <c r="Q1054">
        <f>IF(Hist_odds_1[[#This Row],[Away ML]]&lt;Hist_odds_1[[#This Row],[Home ML]],-Hist_odds_1[[#This Row],[Total_Close]],Hist_odds_1[[#This Row],[Spread_Close]])</f>
        <v>-6</v>
      </c>
    </row>
    <row r="1055" spans="1:17">
      <c r="A1055">
        <v>1054</v>
      </c>
      <c r="B1055">
        <v>1204</v>
      </c>
      <c r="C1055">
        <v>306583</v>
      </c>
      <c r="D1055" t="s">
        <v>5552</v>
      </c>
      <c r="E1055" t="s">
        <v>666</v>
      </c>
      <c r="F1055">
        <v>40</v>
      </c>
      <c r="G1055">
        <v>128</v>
      </c>
      <c r="H1055">
        <v>131</v>
      </c>
      <c r="I1055" t="s">
        <v>488</v>
      </c>
      <c r="J1055">
        <v>306584</v>
      </c>
      <c r="K1055" t="s">
        <v>42</v>
      </c>
      <c r="L1055">
        <v>94</v>
      </c>
      <c r="M1055">
        <v>28</v>
      </c>
      <c r="N1055">
        <v>27.5</v>
      </c>
      <c r="O1055" t="s">
        <v>488</v>
      </c>
      <c r="P1055" s="17">
        <f>DATE(IF(Hist_odds_1[[#This Row],[Index]]&lt;=1908,"2022","2023"),LEFT(Hist_odds_1[[#This Row],[Date]],2),RIGHT(Hist_odds_1[[#This Row],[Date]],2))</f>
        <v>44899</v>
      </c>
      <c r="Q1055">
        <f>IF(Hist_odds_1[[#This Row],[Away ML]]&lt;Hist_odds_1[[#This Row],[Home ML]],-Hist_odds_1[[#This Row],[Total_Close]],Hist_odds_1[[#This Row],[Spread_Close]])</f>
        <v>27.5</v>
      </c>
    </row>
    <row r="1056" spans="1:17">
      <c r="A1056">
        <v>1055</v>
      </c>
      <c r="B1056">
        <v>1204</v>
      </c>
      <c r="C1056">
        <v>306585</v>
      </c>
      <c r="D1056" t="s">
        <v>5552</v>
      </c>
      <c r="E1056" t="s">
        <v>500</v>
      </c>
      <c r="F1056">
        <v>65</v>
      </c>
      <c r="G1056">
        <v>147.5</v>
      </c>
      <c r="H1056">
        <v>153.5</v>
      </c>
      <c r="I1056">
        <v>280</v>
      </c>
      <c r="J1056">
        <v>306586</v>
      </c>
      <c r="K1056" t="s">
        <v>610</v>
      </c>
      <c r="L1056">
        <v>74</v>
      </c>
      <c r="M1056">
        <v>7.5</v>
      </c>
      <c r="N1056">
        <v>7.5</v>
      </c>
      <c r="O1056">
        <v>-340</v>
      </c>
      <c r="P1056" s="17">
        <f>DATE(IF(Hist_odds_1[[#This Row],[Index]]&lt;=1908,"2022","2023"),LEFT(Hist_odds_1[[#This Row],[Date]],2),RIGHT(Hist_odds_1[[#This Row],[Date]],2))</f>
        <v>44899</v>
      </c>
      <c r="Q1056">
        <f>IF(Hist_odds_1[[#This Row],[Away ML]]&lt;Hist_odds_1[[#This Row],[Home ML]],-Hist_odds_1[[#This Row],[Total_Close]],Hist_odds_1[[#This Row],[Spread_Close]])</f>
        <v>7.5</v>
      </c>
    </row>
    <row r="1057" spans="1:17">
      <c r="A1057">
        <v>1056</v>
      </c>
      <c r="B1057">
        <v>1205</v>
      </c>
      <c r="C1057">
        <v>851</v>
      </c>
      <c r="D1057" t="s">
        <v>5552</v>
      </c>
      <c r="E1057" t="s">
        <v>334</v>
      </c>
      <c r="F1057">
        <v>61</v>
      </c>
      <c r="G1057">
        <v>127</v>
      </c>
      <c r="H1057">
        <v>124.5</v>
      </c>
      <c r="I1057">
        <v>220</v>
      </c>
      <c r="J1057">
        <v>852</v>
      </c>
      <c r="K1057" t="s">
        <v>624</v>
      </c>
      <c r="L1057">
        <v>68</v>
      </c>
      <c r="M1057">
        <v>6.5</v>
      </c>
      <c r="N1057">
        <v>6</v>
      </c>
      <c r="O1057">
        <v>-260</v>
      </c>
      <c r="P1057" s="17">
        <f>DATE(IF(Hist_odds_1[[#This Row],[Index]]&lt;=1908,"2022","2023"),LEFT(Hist_odds_1[[#This Row],[Date]],2),RIGHT(Hist_odds_1[[#This Row],[Date]],2))</f>
        <v>44900</v>
      </c>
      <c r="Q1057">
        <f>IF(Hist_odds_1[[#This Row],[Away ML]]&lt;Hist_odds_1[[#This Row],[Home ML]],-Hist_odds_1[[#This Row],[Total_Close]],Hist_odds_1[[#This Row],[Spread_Close]])</f>
        <v>6</v>
      </c>
    </row>
    <row r="1058" spans="1:17">
      <c r="A1058">
        <v>1057</v>
      </c>
      <c r="B1058">
        <v>1205</v>
      </c>
      <c r="C1058">
        <v>853</v>
      </c>
      <c r="D1058" t="s">
        <v>5552</v>
      </c>
      <c r="E1058" t="s">
        <v>566</v>
      </c>
      <c r="F1058">
        <v>66</v>
      </c>
      <c r="G1058">
        <v>152</v>
      </c>
      <c r="H1058">
        <v>152.5</v>
      </c>
      <c r="I1058">
        <v>950</v>
      </c>
      <c r="J1058">
        <v>854</v>
      </c>
      <c r="K1058" t="s">
        <v>205</v>
      </c>
      <c r="L1058">
        <v>73</v>
      </c>
      <c r="M1058">
        <v>16</v>
      </c>
      <c r="N1058">
        <v>15.5</v>
      </c>
      <c r="O1058">
        <v>-1800</v>
      </c>
      <c r="P1058" s="17">
        <f>DATE(IF(Hist_odds_1[[#This Row],[Index]]&lt;=1908,"2022","2023"),LEFT(Hist_odds_1[[#This Row],[Date]],2),RIGHT(Hist_odds_1[[#This Row],[Date]],2))</f>
        <v>44900</v>
      </c>
      <c r="Q1058">
        <f>IF(Hist_odds_1[[#This Row],[Away ML]]&lt;Hist_odds_1[[#This Row],[Home ML]],-Hist_odds_1[[#This Row],[Total_Close]],Hist_odds_1[[#This Row],[Spread_Close]])</f>
        <v>15.5</v>
      </c>
    </row>
    <row r="1059" spans="1:17">
      <c r="A1059">
        <v>1058</v>
      </c>
      <c r="B1059">
        <v>1205</v>
      </c>
      <c r="C1059">
        <v>855</v>
      </c>
      <c r="D1059" t="s">
        <v>5552</v>
      </c>
      <c r="E1059" t="s">
        <v>110</v>
      </c>
      <c r="F1059">
        <v>55</v>
      </c>
      <c r="G1059">
        <v>135</v>
      </c>
      <c r="H1059">
        <v>137.5</v>
      </c>
      <c r="I1059">
        <v>1100</v>
      </c>
      <c r="J1059">
        <v>856</v>
      </c>
      <c r="K1059" t="s">
        <v>482</v>
      </c>
      <c r="L1059">
        <v>60</v>
      </c>
      <c r="M1059">
        <v>15.5</v>
      </c>
      <c r="N1059">
        <v>16.5</v>
      </c>
      <c r="O1059">
        <v>-2500</v>
      </c>
      <c r="P1059" s="17">
        <f>DATE(IF(Hist_odds_1[[#This Row],[Index]]&lt;=1908,"2022","2023"),LEFT(Hist_odds_1[[#This Row],[Date]],2),RIGHT(Hist_odds_1[[#This Row],[Date]],2))</f>
        <v>44900</v>
      </c>
      <c r="Q1059">
        <f>IF(Hist_odds_1[[#This Row],[Away ML]]&lt;Hist_odds_1[[#This Row],[Home ML]],-Hist_odds_1[[#This Row],[Total_Close]],Hist_odds_1[[#This Row],[Spread_Close]])</f>
        <v>16.5</v>
      </c>
    </row>
    <row r="1060" spans="1:17">
      <c r="A1060">
        <v>1059</v>
      </c>
      <c r="B1060">
        <v>1205</v>
      </c>
      <c r="C1060">
        <v>857</v>
      </c>
      <c r="D1060" t="s">
        <v>5552</v>
      </c>
      <c r="E1060" t="s">
        <v>555</v>
      </c>
      <c r="F1060">
        <v>67</v>
      </c>
      <c r="G1060">
        <v>154</v>
      </c>
      <c r="H1060">
        <v>151</v>
      </c>
      <c r="I1060">
        <v>750</v>
      </c>
      <c r="J1060">
        <v>858</v>
      </c>
      <c r="K1060" t="s">
        <v>526</v>
      </c>
      <c r="L1060">
        <v>62</v>
      </c>
      <c r="M1060">
        <v>15</v>
      </c>
      <c r="N1060">
        <v>13.5</v>
      </c>
      <c r="O1060">
        <v>-1200</v>
      </c>
      <c r="P1060" s="17">
        <f>DATE(IF(Hist_odds_1[[#This Row],[Index]]&lt;=1908,"2022","2023"),LEFT(Hist_odds_1[[#This Row],[Date]],2),RIGHT(Hist_odds_1[[#This Row],[Date]],2))</f>
        <v>44900</v>
      </c>
      <c r="Q1060">
        <f>IF(Hist_odds_1[[#This Row],[Away ML]]&lt;Hist_odds_1[[#This Row],[Home ML]],-Hist_odds_1[[#This Row],[Total_Close]],Hist_odds_1[[#This Row],[Spread_Close]])</f>
        <v>13.5</v>
      </c>
    </row>
    <row r="1061" spans="1:17">
      <c r="A1061">
        <v>1060</v>
      </c>
      <c r="B1061">
        <v>1205</v>
      </c>
      <c r="C1061">
        <v>306595</v>
      </c>
      <c r="D1061" t="s">
        <v>5552</v>
      </c>
      <c r="E1061" t="s">
        <v>612</v>
      </c>
      <c r="F1061">
        <v>73</v>
      </c>
      <c r="G1061">
        <v>139</v>
      </c>
      <c r="H1061">
        <v>138</v>
      </c>
      <c r="I1061">
        <v>750</v>
      </c>
      <c r="J1061">
        <v>306596</v>
      </c>
      <c r="K1061" t="s">
        <v>389</v>
      </c>
      <c r="L1061">
        <v>87</v>
      </c>
      <c r="M1061">
        <v>15.5</v>
      </c>
      <c r="N1061">
        <v>13</v>
      </c>
      <c r="O1061">
        <v>-1200</v>
      </c>
      <c r="P1061" s="17">
        <f>DATE(IF(Hist_odds_1[[#This Row],[Index]]&lt;=1908,"2022","2023"),LEFT(Hist_odds_1[[#This Row],[Date]],2),RIGHT(Hist_odds_1[[#This Row],[Date]],2))</f>
        <v>44900</v>
      </c>
      <c r="Q1061">
        <f>IF(Hist_odds_1[[#This Row],[Away ML]]&lt;Hist_odds_1[[#This Row],[Home ML]],-Hist_odds_1[[#This Row],[Total_Close]],Hist_odds_1[[#This Row],[Spread_Close]])</f>
        <v>13</v>
      </c>
    </row>
    <row r="1062" spans="1:17">
      <c r="A1062">
        <v>1061</v>
      </c>
      <c r="B1062">
        <v>1205</v>
      </c>
      <c r="C1062">
        <v>306597</v>
      </c>
      <c r="D1062" t="s">
        <v>5552</v>
      </c>
      <c r="E1062" t="s">
        <v>579</v>
      </c>
      <c r="F1062">
        <v>84</v>
      </c>
      <c r="G1062">
        <v>13</v>
      </c>
      <c r="H1062">
        <v>15.5</v>
      </c>
      <c r="I1062">
        <v>-1500</v>
      </c>
      <c r="J1062">
        <v>306598</v>
      </c>
      <c r="K1062" t="s">
        <v>641</v>
      </c>
      <c r="L1062">
        <v>64</v>
      </c>
      <c r="M1062">
        <v>143.5</v>
      </c>
      <c r="N1062">
        <v>145</v>
      </c>
      <c r="O1062">
        <v>850</v>
      </c>
      <c r="P1062" s="17">
        <f>DATE(IF(Hist_odds_1[[#This Row],[Index]]&lt;=1908,"2022","2023"),LEFT(Hist_odds_1[[#This Row],[Date]],2),RIGHT(Hist_odds_1[[#This Row],[Date]],2))</f>
        <v>44900</v>
      </c>
      <c r="Q1062">
        <f>IF(Hist_odds_1[[#This Row],[Away ML]]&lt;Hist_odds_1[[#This Row],[Home ML]],-Hist_odds_1[[#This Row],[Total_Close]],Hist_odds_1[[#This Row],[Spread_Close]])</f>
        <v>-15.5</v>
      </c>
    </row>
    <row r="1063" spans="1:17">
      <c r="A1063">
        <v>1062</v>
      </c>
      <c r="B1063">
        <v>1205</v>
      </c>
      <c r="C1063">
        <v>306599</v>
      </c>
      <c r="D1063" t="s">
        <v>5552</v>
      </c>
      <c r="E1063" t="s">
        <v>664</v>
      </c>
      <c r="F1063">
        <v>76</v>
      </c>
      <c r="G1063">
        <v>3</v>
      </c>
      <c r="H1063">
        <v>5.5</v>
      </c>
      <c r="I1063">
        <v>-220</v>
      </c>
      <c r="J1063">
        <v>306600</v>
      </c>
      <c r="K1063" t="s">
        <v>611</v>
      </c>
      <c r="L1063">
        <v>65</v>
      </c>
      <c r="M1063">
        <v>139</v>
      </c>
      <c r="N1063">
        <v>139.5</v>
      </c>
      <c r="O1063">
        <v>190</v>
      </c>
      <c r="P1063" s="17">
        <f>DATE(IF(Hist_odds_1[[#This Row],[Index]]&lt;=1908,"2022","2023"),LEFT(Hist_odds_1[[#This Row],[Date]],2),RIGHT(Hist_odds_1[[#This Row],[Date]],2))</f>
        <v>44900</v>
      </c>
      <c r="Q1063">
        <f>IF(Hist_odds_1[[#This Row],[Away ML]]&lt;Hist_odds_1[[#This Row],[Home ML]],-Hist_odds_1[[#This Row],[Total_Close]],Hist_odds_1[[#This Row],[Spread_Close]])</f>
        <v>-5.5</v>
      </c>
    </row>
    <row r="1064" spans="1:17">
      <c r="A1064">
        <v>1063</v>
      </c>
      <c r="B1064">
        <v>1206</v>
      </c>
      <c r="C1064">
        <v>601</v>
      </c>
      <c r="D1064" t="s">
        <v>5552</v>
      </c>
      <c r="E1064" t="s">
        <v>524</v>
      </c>
      <c r="F1064">
        <v>58</v>
      </c>
      <c r="G1064">
        <v>128</v>
      </c>
      <c r="H1064">
        <v>127</v>
      </c>
      <c r="I1064">
        <v>160</v>
      </c>
      <c r="J1064">
        <v>602</v>
      </c>
      <c r="K1064" t="s">
        <v>535</v>
      </c>
      <c r="L1064">
        <v>79</v>
      </c>
      <c r="M1064">
        <v>3</v>
      </c>
      <c r="N1064">
        <v>4.5</v>
      </c>
      <c r="O1064">
        <v>-180</v>
      </c>
      <c r="P1064" s="17">
        <f>DATE(IF(Hist_odds_1[[#This Row],[Index]]&lt;=1908,"2022","2023"),LEFT(Hist_odds_1[[#This Row],[Date]],2),RIGHT(Hist_odds_1[[#This Row],[Date]],2))</f>
        <v>44901</v>
      </c>
      <c r="Q1064">
        <f>IF(Hist_odds_1[[#This Row],[Away ML]]&lt;Hist_odds_1[[#This Row],[Home ML]],-Hist_odds_1[[#This Row],[Total_Close]],Hist_odds_1[[#This Row],[Spread_Close]])</f>
        <v>4.5</v>
      </c>
    </row>
    <row r="1065" spans="1:17">
      <c r="A1065">
        <v>1064</v>
      </c>
      <c r="B1065">
        <v>1206</v>
      </c>
      <c r="C1065">
        <v>603</v>
      </c>
      <c r="D1065" t="s">
        <v>5552</v>
      </c>
      <c r="E1065" t="s">
        <v>397</v>
      </c>
      <c r="F1065">
        <v>66</v>
      </c>
      <c r="G1065">
        <v>142.5</v>
      </c>
      <c r="H1065">
        <v>114</v>
      </c>
      <c r="I1065">
        <v>1000</v>
      </c>
      <c r="J1065">
        <v>604</v>
      </c>
      <c r="K1065" t="s">
        <v>290</v>
      </c>
      <c r="L1065">
        <v>95</v>
      </c>
      <c r="M1065">
        <v>16.5</v>
      </c>
      <c r="N1065">
        <v>16.5</v>
      </c>
      <c r="O1065">
        <v>-2000</v>
      </c>
      <c r="P1065" s="17">
        <f>DATE(IF(Hist_odds_1[[#This Row],[Index]]&lt;=1908,"2022","2023"),LEFT(Hist_odds_1[[#This Row],[Date]],2),RIGHT(Hist_odds_1[[#This Row],[Date]],2))</f>
        <v>44901</v>
      </c>
      <c r="Q1065">
        <f>IF(Hist_odds_1[[#This Row],[Away ML]]&lt;Hist_odds_1[[#This Row],[Home ML]],-Hist_odds_1[[#This Row],[Total_Close]],Hist_odds_1[[#This Row],[Spread_Close]])</f>
        <v>16.5</v>
      </c>
    </row>
    <row r="1066" spans="1:17">
      <c r="A1066">
        <v>1065</v>
      </c>
      <c r="B1066">
        <v>1206</v>
      </c>
      <c r="C1066">
        <v>605</v>
      </c>
      <c r="D1066" t="s">
        <v>5552</v>
      </c>
      <c r="E1066" t="s">
        <v>132</v>
      </c>
      <c r="F1066">
        <v>61</v>
      </c>
      <c r="G1066">
        <v>131.5</v>
      </c>
      <c r="H1066">
        <v>132</v>
      </c>
      <c r="I1066">
        <v>220</v>
      </c>
      <c r="J1066">
        <v>606</v>
      </c>
      <c r="K1066" t="s">
        <v>219</v>
      </c>
      <c r="L1066">
        <v>71</v>
      </c>
      <c r="M1066">
        <v>6.5</v>
      </c>
      <c r="N1066">
        <v>6.5</v>
      </c>
      <c r="O1066">
        <v>-260</v>
      </c>
      <c r="P1066" s="17">
        <f>DATE(IF(Hist_odds_1[[#This Row],[Index]]&lt;=1908,"2022","2023"),LEFT(Hist_odds_1[[#This Row],[Date]],2),RIGHT(Hist_odds_1[[#This Row],[Date]],2))</f>
        <v>44901</v>
      </c>
      <c r="Q1066">
        <f>IF(Hist_odds_1[[#This Row],[Away ML]]&lt;Hist_odds_1[[#This Row],[Home ML]],-Hist_odds_1[[#This Row],[Total_Close]],Hist_odds_1[[#This Row],[Spread_Close]])</f>
        <v>6.5</v>
      </c>
    </row>
    <row r="1067" spans="1:17">
      <c r="A1067">
        <v>1066</v>
      </c>
      <c r="B1067">
        <v>1206</v>
      </c>
      <c r="C1067">
        <v>609</v>
      </c>
      <c r="D1067" t="s">
        <v>5552</v>
      </c>
      <c r="E1067" t="s">
        <v>581</v>
      </c>
      <c r="F1067">
        <v>58</v>
      </c>
      <c r="G1067">
        <v>134.5</v>
      </c>
      <c r="H1067">
        <v>136</v>
      </c>
      <c r="I1067">
        <v>1400</v>
      </c>
      <c r="J1067">
        <v>610</v>
      </c>
      <c r="K1067" t="s">
        <v>270</v>
      </c>
      <c r="L1067">
        <v>65</v>
      </c>
      <c r="M1067">
        <v>19</v>
      </c>
      <c r="N1067">
        <v>20.5</v>
      </c>
      <c r="O1067">
        <v>-4000</v>
      </c>
      <c r="P1067" s="17">
        <f>DATE(IF(Hist_odds_1[[#This Row],[Index]]&lt;=1908,"2022","2023"),LEFT(Hist_odds_1[[#This Row],[Date]],2),RIGHT(Hist_odds_1[[#This Row],[Date]],2))</f>
        <v>44901</v>
      </c>
      <c r="Q1067">
        <f>IF(Hist_odds_1[[#This Row],[Away ML]]&lt;Hist_odds_1[[#This Row],[Home ML]],-Hist_odds_1[[#This Row],[Total_Close]],Hist_odds_1[[#This Row],[Spread_Close]])</f>
        <v>20.5</v>
      </c>
    </row>
    <row r="1068" spans="1:17">
      <c r="A1068">
        <v>1067</v>
      </c>
      <c r="B1068">
        <v>1206</v>
      </c>
      <c r="C1068">
        <v>611</v>
      </c>
      <c r="D1068" t="s">
        <v>5552</v>
      </c>
      <c r="E1068" t="s">
        <v>474</v>
      </c>
      <c r="F1068">
        <v>62</v>
      </c>
      <c r="G1068">
        <v>1.5</v>
      </c>
      <c r="H1068">
        <v>1</v>
      </c>
      <c r="I1068">
        <v>-120</v>
      </c>
      <c r="J1068">
        <v>612</v>
      </c>
      <c r="K1068" t="s">
        <v>420</v>
      </c>
      <c r="L1068">
        <v>84</v>
      </c>
      <c r="M1068">
        <v>151</v>
      </c>
      <c r="N1068">
        <v>151.5</v>
      </c>
      <c r="O1068">
        <v>100</v>
      </c>
      <c r="P1068" s="17">
        <f>DATE(IF(Hist_odds_1[[#This Row],[Index]]&lt;=1908,"2022","2023"),LEFT(Hist_odds_1[[#This Row],[Date]],2),RIGHT(Hist_odds_1[[#This Row],[Date]],2))</f>
        <v>44901</v>
      </c>
      <c r="Q1068">
        <f>IF(Hist_odds_1[[#This Row],[Away ML]]&lt;Hist_odds_1[[#This Row],[Home ML]],-Hist_odds_1[[#This Row],[Total_Close]],Hist_odds_1[[#This Row],[Spread_Close]])</f>
        <v>-1</v>
      </c>
    </row>
    <row r="1069" spans="1:17">
      <c r="A1069">
        <v>1068</v>
      </c>
      <c r="B1069">
        <v>1206</v>
      </c>
      <c r="C1069">
        <v>613</v>
      </c>
      <c r="D1069" t="s">
        <v>5552</v>
      </c>
      <c r="E1069" t="s">
        <v>301</v>
      </c>
      <c r="F1069">
        <v>77</v>
      </c>
      <c r="G1069">
        <v>129</v>
      </c>
      <c r="H1069">
        <v>132</v>
      </c>
      <c r="I1069">
        <v>175</v>
      </c>
      <c r="J1069">
        <v>614</v>
      </c>
      <c r="K1069" t="s">
        <v>584</v>
      </c>
      <c r="L1069">
        <v>79</v>
      </c>
      <c r="M1069">
        <v>3</v>
      </c>
      <c r="N1069">
        <v>4.5</v>
      </c>
      <c r="O1069">
        <v>-200</v>
      </c>
      <c r="P1069" s="17">
        <f>DATE(IF(Hist_odds_1[[#This Row],[Index]]&lt;=1908,"2022","2023"),LEFT(Hist_odds_1[[#This Row],[Date]],2),RIGHT(Hist_odds_1[[#This Row],[Date]],2))</f>
        <v>44901</v>
      </c>
      <c r="Q1069">
        <f>IF(Hist_odds_1[[#This Row],[Away ML]]&lt;Hist_odds_1[[#This Row],[Home ML]],-Hist_odds_1[[#This Row],[Total_Close]],Hist_odds_1[[#This Row],[Spread_Close]])</f>
        <v>4.5</v>
      </c>
    </row>
    <row r="1070" spans="1:17">
      <c r="A1070">
        <v>1069</v>
      </c>
      <c r="B1070">
        <v>1206</v>
      </c>
      <c r="C1070">
        <v>615</v>
      </c>
      <c r="D1070" t="s">
        <v>5552</v>
      </c>
      <c r="E1070" t="s">
        <v>569</v>
      </c>
      <c r="F1070">
        <v>60</v>
      </c>
      <c r="G1070">
        <v>141.5</v>
      </c>
      <c r="H1070">
        <v>143</v>
      </c>
      <c r="I1070">
        <v>425</v>
      </c>
      <c r="J1070">
        <v>616</v>
      </c>
      <c r="K1070" t="s">
        <v>251</v>
      </c>
      <c r="L1070">
        <v>70</v>
      </c>
      <c r="M1070">
        <v>11</v>
      </c>
      <c r="N1070">
        <v>10</v>
      </c>
      <c r="O1070">
        <v>-550</v>
      </c>
      <c r="P1070" s="17">
        <f>DATE(IF(Hist_odds_1[[#This Row],[Index]]&lt;=1908,"2022","2023"),LEFT(Hist_odds_1[[#This Row],[Date]],2),RIGHT(Hist_odds_1[[#This Row],[Date]],2))</f>
        <v>44901</v>
      </c>
      <c r="Q1070">
        <f>IF(Hist_odds_1[[#This Row],[Away ML]]&lt;Hist_odds_1[[#This Row],[Home ML]],-Hist_odds_1[[#This Row],[Total_Close]],Hist_odds_1[[#This Row],[Spread_Close]])</f>
        <v>10</v>
      </c>
    </row>
    <row r="1071" spans="1:17">
      <c r="A1071">
        <v>1070</v>
      </c>
      <c r="B1071">
        <v>1206</v>
      </c>
      <c r="C1071">
        <v>617</v>
      </c>
      <c r="D1071" t="s">
        <v>5552</v>
      </c>
      <c r="E1071" t="s">
        <v>516</v>
      </c>
      <c r="F1071">
        <v>61</v>
      </c>
      <c r="G1071">
        <v>134.5</v>
      </c>
      <c r="H1071">
        <v>137</v>
      </c>
      <c r="I1071">
        <v>175</v>
      </c>
      <c r="J1071">
        <v>618</v>
      </c>
      <c r="K1071" t="s">
        <v>648</v>
      </c>
      <c r="L1071">
        <v>74</v>
      </c>
      <c r="M1071">
        <v>4</v>
      </c>
      <c r="N1071">
        <v>4.5</v>
      </c>
      <c r="O1071">
        <v>-200</v>
      </c>
      <c r="P1071" s="17">
        <f>DATE(IF(Hist_odds_1[[#This Row],[Index]]&lt;=1908,"2022","2023"),LEFT(Hist_odds_1[[#This Row],[Date]],2),RIGHT(Hist_odds_1[[#This Row],[Date]],2))</f>
        <v>44901</v>
      </c>
      <c r="Q1071">
        <f>IF(Hist_odds_1[[#This Row],[Away ML]]&lt;Hist_odds_1[[#This Row],[Home ML]],-Hist_odds_1[[#This Row],[Total_Close]],Hist_odds_1[[#This Row],[Spread_Close]])</f>
        <v>4.5</v>
      </c>
    </row>
    <row r="1072" spans="1:17">
      <c r="A1072">
        <v>1071</v>
      </c>
      <c r="B1072">
        <v>1206</v>
      </c>
      <c r="C1072">
        <v>619</v>
      </c>
      <c r="D1072" t="s">
        <v>5552</v>
      </c>
      <c r="E1072" t="s">
        <v>617</v>
      </c>
      <c r="F1072">
        <v>76</v>
      </c>
      <c r="G1072">
        <v>144.5</v>
      </c>
      <c r="H1072">
        <v>146</v>
      </c>
      <c r="I1072">
        <v>375</v>
      </c>
      <c r="J1072">
        <v>620</v>
      </c>
      <c r="K1072" t="s">
        <v>23</v>
      </c>
      <c r="L1072">
        <v>88</v>
      </c>
      <c r="M1072">
        <v>10</v>
      </c>
      <c r="N1072">
        <v>8.5</v>
      </c>
      <c r="O1072">
        <v>-450</v>
      </c>
      <c r="P1072" s="17">
        <f>DATE(IF(Hist_odds_1[[#This Row],[Index]]&lt;=1908,"2022","2023"),LEFT(Hist_odds_1[[#This Row],[Date]],2),RIGHT(Hist_odds_1[[#This Row],[Date]],2))</f>
        <v>44901</v>
      </c>
      <c r="Q1072">
        <f>IF(Hist_odds_1[[#This Row],[Away ML]]&lt;Hist_odds_1[[#This Row],[Home ML]],-Hist_odds_1[[#This Row],[Total_Close]],Hist_odds_1[[#This Row],[Spread_Close]])</f>
        <v>8.5</v>
      </c>
    </row>
    <row r="1073" spans="1:17">
      <c r="A1073">
        <v>1072</v>
      </c>
      <c r="B1073">
        <v>1206</v>
      </c>
      <c r="C1073">
        <v>621</v>
      </c>
      <c r="D1073" t="s">
        <v>5552</v>
      </c>
      <c r="E1073" t="s">
        <v>622</v>
      </c>
      <c r="F1073">
        <v>61</v>
      </c>
      <c r="G1073">
        <v>139.5</v>
      </c>
      <c r="H1073">
        <v>137</v>
      </c>
      <c r="I1073">
        <v>220</v>
      </c>
      <c r="J1073">
        <v>622</v>
      </c>
      <c r="K1073" t="s">
        <v>258</v>
      </c>
      <c r="L1073">
        <v>71</v>
      </c>
      <c r="M1073">
        <v>6</v>
      </c>
      <c r="N1073">
        <v>6.5</v>
      </c>
      <c r="O1073">
        <v>-260</v>
      </c>
      <c r="P1073" s="17">
        <f>DATE(IF(Hist_odds_1[[#This Row],[Index]]&lt;=1908,"2022","2023"),LEFT(Hist_odds_1[[#This Row],[Date]],2),RIGHT(Hist_odds_1[[#This Row],[Date]],2))</f>
        <v>44901</v>
      </c>
      <c r="Q1073">
        <f>IF(Hist_odds_1[[#This Row],[Away ML]]&lt;Hist_odds_1[[#This Row],[Home ML]],-Hist_odds_1[[#This Row],[Total_Close]],Hist_odds_1[[#This Row],[Spread_Close]])</f>
        <v>6.5</v>
      </c>
    </row>
    <row r="1074" spans="1:17">
      <c r="A1074">
        <v>1073</v>
      </c>
      <c r="B1074">
        <v>1206</v>
      </c>
      <c r="C1074">
        <v>623</v>
      </c>
      <c r="D1074" t="s">
        <v>5552</v>
      </c>
      <c r="E1074" t="s">
        <v>624</v>
      </c>
      <c r="F1074">
        <v>46</v>
      </c>
      <c r="G1074">
        <v>128</v>
      </c>
      <c r="H1074">
        <v>125.5</v>
      </c>
      <c r="I1074">
        <v>1400</v>
      </c>
      <c r="J1074">
        <v>624</v>
      </c>
      <c r="K1074" t="s">
        <v>505</v>
      </c>
      <c r="L1074">
        <v>70</v>
      </c>
      <c r="M1074">
        <v>19.5</v>
      </c>
      <c r="N1074">
        <v>18.5</v>
      </c>
      <c r="O1074">
        <v>-4000</v>
      </c>
      <c r="P1074" s="17">
        <f>DATE(IF(Hist_odds_1[[#This Row],[Index]]&lt;=1908,"2022","2023"),LEFT(Hist_odds_1[[#This Row],[Date]],2),RIGHT(Hist_odds_1[[#This Row],[Date]],2))</f>
        <v>44901</v>
      </c>
      <c r="Q1074">
        <f>IF(Hist_odds_1[[#This Row],[Away ML]]&lt;Hist_odds_1[[#This Row],[Home ML]],-Hist_odds_1[[#This Row],[Total_Close]],Hist_odds_1[[#This Row],[Spread_Close]])</f>
        <v>18.5</v>
      </c>
    </row>
    <row r="1075" spans="1:17">
      <c r="A1075">
        <v>1074</v>
      </c>
      <c r="B1075">
        <v>1206</v>
      </c>
      <c r="C1075">
        <v>625</v>
      </c>
      <c r="D1075" t="s">
        <v>5552</v>
      </c>
      <c r="E1075" t="s">
        <v>625</v>
      </c>
      <c r="F1075">
        <v>53</v>
      </c>
      <c r="G1075">
        <v>122.5</v>
      </c>
      <c r="H1075">
        <v>122.5</v>
      </c>
      <c r="I1075">
        <v>1000</v>
      </c>
      <c r="J1075">
        <v>626</v>
      </c>
      <c r="K1075" t="s">
        <v>48</v>
      </c>
      <c r="L1075">
        <v>75</v>
      </c>
      <c r="M1075">
        <v>20.5</v>
      </c>
      <c r="N1075">
        <v>17</v>
      </c>
      <c r="O1075">
        <v>-2000</v>
      </c>
      <c r="P1075" s="17">
        <f>DATE(IF(Hist_odds_1[[#This Row],[Index]]&lt;=1908,"2022","2023"),LEFT(Hist_odds_1[[#This Row],[Date]],2),RIGHT(Hist_odds_1[[#This Row],[Date]],2))</f>
        <v>44901</v>
      </c>
      <c r="Q1075">
        <f>IF(Hist_odds_1[[#This Row],[Away ML]]&lt;Hist_odds_1[[#This Row],[Home ML]],-Hist_odds_1[[#This Row],[Total_Close]],Hist_odds_1[[#This Row],[Spread_Close]])</f>
        <v>17</v>
      </c>
    </row>
    <row r="1076" spans="1:17">
      <c r="A1076">
        <v>1075</v>
      </c>
      <c r="B1076">
        <v>1206</v>
      </c>
      <c r="C1076">
        <v>627</v>
      </c>
      <c r="D1076" t="s">
        <v>5552</v>
      </c>
      <c r="E1076" t="s">
        <v>521</v>
      </c>
      <c r="F1076">
        <v>50</v>
      </c>
      <c r="G1076">
        <v>137.5</v>
      </c>
      <c r="H1076">
        <v>134.5</v>
      </c>
      <c r="I1076">
        <v>600</v>
      </c>
      <c r="J1076">
        <v>628</v>
      </c>
      <c r="K1076" t="s">
        <v>406</v>
      </c>
      <c r="L1076">
        <v>55</v>
      </c>
      <c r="M1076">
        <v>12.5</v>
      </c>
      <c r="N1076">
        <v>13</v>
      </c>
      <c r="O1076">
        <v>-900</v>
      </c>
      <c r="P1076" s="17">
        <f>DATE(IF(Hist_odds_1[[#This Row],[Index]]&lt;=1908,"2022","2023"),LEFT(Hist_odds_1[[#This Row],[Date]],2),RIGHT(Hist_odds_1[[#This Row],[Date]],2))</f>
        <v>44901</v>
      </c>
      <c r="Q1076">
        <f>IF(Hist_odds_1[[#This Row],[Away ML]]&lt;Hist_odds_1[[#This Row],[Home ML]],-Hist_odds_1[[#This Row],[Total_Close]],Hist_odds_1[[#This Row],[Spread_Close]])</f>
        <v>13</v>
      </c>
    </row>
    <row r="1077" spans="1:17">
      <c r="A1077">
        <v>1076</v>
      </c>
      <c r="B1077">
        <v>1206</v>
      </c>
      <c r="C1077">
        <v>629</v>
      </c>
      <c r="D1077" t="s">
        <v>5552</v>
      </c>
      <c r="E1077" t="s">
        <v>605</v>
      </c>
      <c r="F1077">
        <v>71</v>
      </c>
      <c r="G1077">
        <v>145</v>
      </c>
      <c r="H1077">
        <v>149.5</v>
      </c>
      <c r="I1077">
        <v>2200</v>
      </c>
      <c r="J1077">
        <v>630</v>
      </c>
      <c r="K1077" t="s">
        <v>602</v>
      </c>
      <c r="L1077">
        <v>87</v>
      </c>
      <c r="M1077">
        <v>26.5</v>
      </c>
      <c r="N1077">
        <v>28.5</v>
      </c>
      <c r="O1077">
        <v>-20000</v>
      </c>
      <c r="P1077" s="17">
        <f>DATE(IF(Hist_odds_1[[#This Row],[Index]]&lt;=1908,"2022","2023"),LEFT(Hist_odds_1[[#This Row],[Date]],2),RIGHT(Hist_odds_1[[#This Row],[Date]],2))</f>
        <v>44901</v>
      </c>
      <c r="Q1077">
        <f>IF(Hist_odds_1[[#This Row],[Away ML]]&lt;Hist_odds_1[[#This Row],[Home ML]],-Hist_odds_1[[#This Row],[Total_Close]],Hist_odds_1[[#This Row],[Spread_Close]])</f>
        <v>28.5</v>
      </c>
    </row>
    <row r="1078" spans="1:17">
      <c r="A1078">
        <v>1077</v>
      </c>
      <c r="B1078">
        <v>1206</v>
      </c>
      <c r="C1078">
        <v>631</v>
      </c>
      <c r="D1078" t="s">
        <v>5552</v>
      </c>
      <c r="E1078" t="s">
        <v>596</v>
      </c>
      <c r="F1078">
        <v>60</v>
      </c>
      <c r="G1078">
        <v>10.5</v>
      </c>
      <c r="H1078">
        <v>11</v>
      </c>
      <c r="I1078">
        <v>-700</v>
      </c>
      <c r="J1078">
        <v>632</v>
      </c>
      <c r="K1078" t="s">
        <v>587</v>
      </c>
      <c r="L1078">
        <v>57</v>
      </c>
      <c r="M1078">
        <v>112.5</v>
      </c>
      <c r="N1078">
        <v>114</v>
      </c>
      <c r="O1078">
        <v>500</v>
      </c>
      <c r="P1078" s="17">
        <f>DATE(IF(Hist_odds_1[[#This Row],[Index]]&lt;=1908,"2022","2023"),LEFT(Hist_odds_1[[#This Row],[Date]],2),RIGHT(Hist_odds_1[[#This Row],[Date]],2))</f>
        <v>44901</v>
      </c>
      <c r="Q1078">
        <f>IF(Hist_odds_1[[#This Row],[Away ML]]&lt;Hist_odds_1[[#This Row],[Home ML]],-Hist_odds_1[[#This Row],[Total_Close]],Hist_odds_1[[#This Row],[Spread_Close]])</f>
        <v>-11</v>
      </c>
    </row>
    <row r="1079" spans="1:17">
      <c r="A1079">
        <v>1078</v>
      </c>
      <c r="B1079">
        <v>1206</v>
      </c>
      <c r="C1079">
        <v>633</v>
      </c>
      <c r="D1079" t="s">
        <v>5552</v>
      </c>
      <c r="E1079" t="s">
        <v>507</v>
      </c>
      <c r="F1079">
        <v>64</v>
      </c>
      <c r="G1079">
        <v>137.5</v>
      </c>
      <c r="H1079">
        <v>137.5</v>
      </c>
      <c r="I1079">
        <v>600</v>
      </c>
      <c r="J1079">
        <v>634</v>
      </c>
      <c r="K1079" t="s">
        <v>478</v>
      </c>
      <c r="L1079">
        <v>81</v>
      </c>
      <c r="M1079">
        <v>13.5</v>
      </c>
      <c r="N1079">
        <v>13</v>
      </c>
      <c r="O1079">
        <v>-900</v>
      </c>
      <c r="P1079" s="17">
        <f>DATE(IF(Hist_odds_1[[#This Row],[Index]]&lt;=1908,"2022","2023"),LEFT(Hist_odds_1[[#This Row],[Date]],2),RIGHT(Hist_odds_1[[#This Row],[Date]],2))</f>
        <v>44901</v>
      </c>
      <c r="Q1079">
        <f>IF(Hist_odds_1[[#This Row],[Away ML]]&lt;Hist_odds_1[[#This Row],[Home ML]],-Hist_odds_1[[#This Row],[Total_Close]],Hist_odds_1[[#This Row],[Spread_Close]])</f>
        <v>13</v>
      </c>
    </row>
    <row r="1080" spans="1:17">
      <c r="A1080">
        <v>1079</v>
      </c>
      <c r="B1080">
        <v>1206</v>
      </c>
      <c r="C1080">
        <v>635</v>
      </c>
      <c r="D1080" t="s">
        <v>5552</v>
      </c>
      <c r="E1080" t="s">
        <v>632</v>
      </c>
      <c r="F1080">
        <v>57</v>
      </c>
      <c r="G1080">
        <v>146.5</v>
      </c>
      <c r="H1080">
        <v>142</v>
      </c>
      <c r="I1080">
        <v>1100</v>
      </c>
      <c r="J1080">
        <v>636</v>
      </c>
      <c r="K1080" t="s">
        <v>47</v>
      </c>
      <c r="L1080">
        <v>80</v>
      </c>
      <c r="M1080">
        <v>18.5</v>
      </c>
      <c r="N1080">
        <v>18</v>
      </c>
      <c r="O1080">
        <v>-2500</v>
      </c>
      <c r="P1080" s="17">
        <f>DATE(IF(Hist_odds_1[[#This Row],[Index]]&lt;=1908,"2022","2023"),LEFT(Hist_odds_1[[#This Row],[Date]],2),RIGHT(Hist_odds_1[[#This Row],[Date]],2))</f>
        <v>44901</v>
      </c>
      <c r="Q1080">
        <f>IF(Hist_odds_1[[#This Row],[Away ML]]&lt;Hist_odds_1[[#This Row],[Home ML]],-Hist_odds_1[[#This Row],[Total_Close]],Hist_odds_1[[#This Row],[Spread_Close]])</f>
        <v>18</v>
      </c>
    </row>
    <row r="1081" spans="1:17">
      <c r="A1081">
        <v>1080</v>
      </c>
      <c r="B1081">
        <v>1206</v>
      </c>
      <c r="C1081">
        <v>637</v>
      </c>
      <c r="D1081" t="s">
        <v>5552</v>
      </c>
      <c r="E1081" t="s">
        <v>62</v>
      </c>
      <c r="F1081">
        <v>56</v>
      </c>
      <c r="G1081">
        <v>4.5</v>
      </c>
      <c r="H1081">
        <v>6</v>
      </c>
      <c r="I1081">
        <v>-250</v>
      </c>
      <c r="J1081">
        <v>638</v>
      </c>
      <c r="K1081" t="s">
        <v>598</v>
      </c>
      <c r="L1081">
        <v>54</v>
      </c>
      <c r="M1081">
        <v>133</v>
      </c>
      <c r="N1081">
        <v>137.5</v>
      </c>
      <c r="O1081">
        <v>210</v>
      </c>
      <c r="P1081" s="17">
        <f>DATE(IF(Hist_odds_1[[#This Row],[Index]]&lt;=1908,"2022","2023"),LEFT(Hist_odds_1[[#This Row],[Date]],2),RIGHT(Hist_odds_1[[#This Row],[Date]],2))</f>
        <v>44901</v>
      </c>
      <c r="Q1081">
        <f>IF(Hist_odds_1[[#This Row],[Away ML]]&lt;Hist_odds_1[[#This Row],[Home ML]],-Hist_odds_1[[#This Row],[Total_Close]],Hist_odds_1[[#This Row],[Spread_Close]])</f>
        <v>-6</v>
      </c>
    </row>
    <row r="1082" spans="1:17">
      <c r="A1082">
        <v>1081</v>
      </c>
      <c r="B1082">
        <v>1206</v>
      </c>
      <c r="C1082">
        <v>639</v>
      </c>
      <c r="D1082" t="s">
        <v>5552</v>
      </c>
      <c r="E1082" t="s">
        <v>274</v>
      </c>
      <c r="F1082">
        <v>83</v>
      </c>
      <c r="G1082">
        <v>3</v>
      </c>
      <c r="H1082">
        <v>4.5</v>
      </c>
      <c r="I1082">
        <v>-200</v>
      </c>
      <c r="J1082">
        <v>640</v>
      </c>
      <c r="K1082" t="s">
        <v>621</v>
      </c>
      <c r="L1082">
        <v>75</v>
      </c>
      <c r="M1082">
        <v>155.5</v>
      </c>
      <c r="N1082">
        <v>155</v>
      </c>
      <c r="O1082">
        <v>175</v>
      </c>
      <c r="P1082" s="17">
        <f>DATE(IF(Hist_odds_1[[#This Row],[Index]]&lt;=1908,"2022","2023"),LEFT(Hist_odds_1[[#This Row],[Date]],2),RIGHT(Hist_odds_1[[#This Row],[Date]],2))</f>
        <v>44901</v>
      </c>
      <c r="Q1082">
        <f>IF(Hist_odds_1[[#This Row],[Away ML]]&lt;Hist_odds_1[[#This Row],[Home ML]],-Hist_odds_1[[#This Row],[Total_Close]],Hist_odds_1[[#This Row],[Spread_Close]])</f>
        <v>-4.5</v>
      </c>
    </row>
    <row r="1083" spans="1:17">
      <c r="A1083">
        <v>1082</v>
      </c>
      <c r="B1083">
        <v>1206</v>
      </c>
      <c r="C1083">
        <v>641</v>
      </c>
      <c r="D1083" t="s">
        <v>5552</v>
      </c>
      <c r="E1083" t="s">
        <v>597</v>
      </c>
      <c r="F1083">
        <v>56</v>
      </c>
      <c r="G1083">
        <v>2.5</v>
      </c>
      <c r="H1083">
        <v>1</v>
      </c>
      <c r="I1083">
        <v>-115</v>
      </c>
      <c r="J1083">
        <v>642</v>
      </c>
      <c r="K1083" t="s">
        <v>204</v>
      </c>
      <c r="L1083">
        <v>81</v>
      </c>
      <c r="M1083">
        <v>137</v>
      </c>
      <c r="N1083">
        <v>138.5</v>
      </c>
      <c r="O1083">
        <v>-105</v>
      </c>
      <c r="P1083" s="17">
        <f>DATE(IF(Hist_odds_1[[#This Row],[Index]]&lt;=1908,"2022","2023"),LEFT(Hist_odds_1[[#This Row],[Date]],2),RIGHT(Hist_odds_1[[#This Row],[Date]],2))</f>
        <v>44901</v>
      </c>
      <c r="Q1083">
        <f>IF(Hist_odds_1[[#This Row],[Away ML]]&lt;Hist_odds_1[[#This Row],[Home ML]],-Hist_odds_1[[#This Row],[Total_Close]],Hist_odds_1[[#This Row],[Spread_Close]])</f>
        <v>-1</v>
      </c>
    </row>
    <row r="1084" spans="1:17">
      <c r="A1084">
        <v>1083</v>
      </c>
      <c r="B1084">
        <v>1206</v>
      </c>
      <c r="C1084">
        <v>643</v>
      </c>
      <c r="D1084" t="s">
        <v>5552</v>
      </c>
      <c r="E1084" t="s">
        <v>669</v>
      </c>
      <c r="F1084">
        <v>51</v>
      </c>
      <c r="G1084">
        <v>130</v>
      </c>
      <c r="H1084">
        <v>132</v>
      </c>
      <c r="I1084">
        <v>400</v>
      </c>
      <c r="J1084">
        <v>644</v>
      </c>
      <c r="K1084" t="s">
        <v>480</v>
      </c>
      <c r="L1084">
        <v>65</v>
      </c>
      <c r="M1084">
        <v>10</v>
      </c>
      <c r="N1084">
        <v>9</v>
      </c>
      <c r="O1084">
        <v>-500</v>
      </c>
      <c r="P1084" s="17">
        <f>DATE(IF(Hist_odds_1[[#This Row],[Index]]&lt;=1908,"2022","2023"),LEFT(Hist_odds_1[[#This Row],[Date]],2),RIGHT(Hist_odds_1[[#This Row],[Date]],2))</f>
        <v>44901</v>
      </c>
      <c r="Q1084">
        <f>IF(Hist_odds_1[[#This Row],[Away ML]]&lt;Hist_odds_1[[#This Row],[Home ML]],-Hist_odds_1[[#This Row],[Total_Close]],Hist_odds_1[[#This Row],[Spread_Close]])</f>
        <v>9</v>
      </c>
    </row>
    <row r="1085" spans="1:17">
      <c r="A1085">
        <v>1084</v>
      </c>
      <c r="B1085">
        <v>1206</v>
      </c>
      <c r="C1085">
        <v>645</v>
      </c>
      <c r="D1085" t="s">
        <v>5552</v>
      </c>
      <c r="E1085" t="s">
        <v>225</v>
      </c>
      <c r="F1085">
        <v>59</v>
      </c>
      <c r="G1085">
        <v>129.5</v>
      </c>
      <c r="H1085">
        <v>131</v>
      </c>
      <c r="I1085">
        <v>120</v>
      </c>
      <c r="J1085">
        <v>646</v>
      </c>
      <c r="K1085" t="s">
        <v>315</v>
      </c>
      <c r="L1085">
        <v>64</v>
      </c>
      <c r="M1085">
        <v>1</v>
      </c>
      <c r="N1085">
        <v>2</v>
      </c>
      <c r="O1085">
        <v>-140</v>
      </c>
      <c r="P1085" s="17">
        <f>DATE(IF(Hist_odds_1[[#This Row],[Index]]&lt;=1908,"2022","2023"),LEFT(Hist_odds_1[[#This Row],[Date]],2),RIGHT(Hist_odds_1[[#This Row],[Date]],2))</f>
        <v>44901</v>
      </c>
      <c r="Q1085">
        <f>IF(Hist_odds_1[[#This Row],[Away ML]]&lt;Hist_odds_1[[#This Row],[Home ML]],-Hist_odds_1[[#This Row],[Total_Close]],Hist_odds_1[[#This Row],[Spread_Close]])</f>
        <v>2</v>
      </c>
    </row>
    <row r="1086" spans="1:17">
      <c r="A1086">
        <v>1085</v>
      </c>
      <c r="B1086">
        <v>1206</v>
      </c>
      <c r="C1086">
        <v>647</v>
      </c>
      <c r="D1086" t="s">
        <v>5552</v>
      </c>
      <c r="E1086" t="s">
        <v>572</v>
      </c>
      <c r="F1086">
        <v>66</v>
      </c>
      <c r="G1086">
        <v>137</v>
      </c>
      <c r="H1086">
        <v>140</v>
      </c>
      <c r="I1086">
        <v>150</v>
      </c>
      <c r="J1086">
        <v>648</v>
      </c>
      <c r="K1086" t="s">
        <v>577</v>
      </c>
      <c r="L1086">
        <v>76</v>
      </c>
      <c r="M1086">
        <v>1</v>
      </c>
      <c r="N1086">
        <v>3.5</v>
      </c>
      <c r="O1086">
        <v>-170</v>
      </c>
      <c r="P1086" s="17">
        <f>DATE(IF(Hist_odds_1[[#This Row],[Index]]&lt;=1908,"2022","2023"),LEFT(Hist_odds_1[[#This Row],[Date]],2),RIGHT(Hist_odds_1[[#This Row],[Date]],2))</f>
        <v>44901</v>
      </c>
      <c r="Q1086">
        <f>IF(Hist_odds_1[[#This Row],[Away ML]]&lt;Hist_odds_1[[#This Row],[Home ML]],-Hist_odds_1[[#This Row],[Total_Close]],Hist_odds_1[[#This Row],[Spread_Close]])</f>
        <v>3.5</v>
      </c>
    </row>
    <row r="1087" spans="1:17">
      <c r="A1087">
        <v>1086</v>
      </c>
      <c r="B1087">
        <v>1206</v>
      </c>
      <c r="C1087">
        <v>651</v>
      </c>
      <c r="D1087" t="s">
        <v>5552</v>
      </c>
      <c r="E1087" t="s">
        <v>408</v>
      </c>
      <c r="F1087">
        <v>85</v>
      </c>
      <c r="G1087">
        <v>145</v>
      </c>
      <c r="H1087">
        <v>145</v>
      </c>
      <c r="I1087">
        <v>115</v>
      </c>
      <c r="J1087">
        <v>652</v>
      </c>
      <c r="K1087" t="s">
        <v>141</v>
      </c>
      <c r="L1087">
        <v>77</v>
      </c>
      <c r="M1087" t="s">
        <v>465</v>
      </c>
      <c r="N1087">
        <v>2.5</v>
      </c>
      <c r="O1087">
        <v>-135</v>
      </c>
      <c r="P1087" s="17">
        <f>DATE(IF(Hist_odds_1[[#This Row],[Index]]&lt;=1908,"2022","2023"),LEFT(Hist_odds_1[[#This Row],[Date]],2),RIGHT(Hist_odds_1[[#This Row],[Date]],2))</f>
        <v>44901</v>
      </c>
      <c r="Q1087">
        <f>IF(Hist_odds_1[[#This Row],[Away ML]]&lt;Hist_odds_1[[#This Row],[Home ML]],-Hist_odds_1[[#This Row],[Total_Close]],Hist_odds_1[[#This Row],[Spread_Close]])</f>
        <v>2.5</v>
      </c>
    </row>
    <row r="1088" spans="1:17">
      <c r="A1088">
        <v>1087</v>
      </c>
      <c r="B1088">
        <v>1206</v>
      </c>
      <c r="C1088">
        <v>653</v>
      </c>
      <c r="D1088" t="s">
        <v>5552</v>
      </c>
      <c r="E1088" t="s">
        <v>588</v>
      </c>
      <c r="F1088">
        <v>73</v>
      </c>
      <c r="G1088">
        <v>147.5</v>
      </c>
      <c r="H1088">
        <v>146.5</v>
      </c>
      <c r="I1088">
        <v>220</v>
      </c>
      <c r="J1088">
        <v>654</v>
      </c>
      <c r="K1088" t="s">
        <v>206</v>
      </c>
      <c r="L1088">
        <v>69</v>
      </c>
      <c r="M1088">
        <v>5.5</v>
      </c>
      <c r="N1088">
        <v>6.5</v>
      </c>
      <c r="O1088">
        <v>-260</v>
      </c>
      <c r="P1088" s="17">
        <f>DATE(IF(Hist_odds_1[[#This Row],[Index]]&lt;=1908,"2022","2023"),LEFT(Hist_odds_1[[#This Row],[Date]],2),RIGHT(Hist_odds_1[[#This Row],[Date]],2))</f>
        <v>44901</v>
      </c>
      <c r="Q1088">
        <f>IF(Hist_odds_1[[#This Row],[Away ML]]&lt;Hist_odds_1[[#This Row],[Home ML]],-Hist_odds_1[[#This Row],[Total_Close]],Hist_odds_1[[#This Row],[Spread_Close]])</f>
        <v>6.5</v>
      </c>
    </row>
    <row r="1089" spans="1:17">
      <c r="A1089">
        <v>1088</v>
      </c>
      <c r="B1089">
        <v>1206</v>
      </c>
      <c r="C1089">
        <v>655</v>
      </c>
      <c r="D1089" t="s">
        <v>5552</v>
      </c>
      <c r="E1089" t="s">
        <v>660</v>
      </c>
      <c r="F1089">
        <v>48</v>
      </c>
      <c r="G1089">
        <v>123</v>
      </c>
      <c r="H1089">
        <v>123.5</v>
      </c>
      <c r="I1089">
        <v>300</v>
      </c>
      <c r="J1089">
        <v>656</v>
      </c>
      <c r="K1089" t="s">
        <v>517</v>
      </c>
      <c r="L1089">
        <v>58</v>
      </c>
      <c r="M1089">
        <v>8.5</v>
      </c>
      <c r="N1089">
        <v>8</v>
      </c>
      <c r="O1089">
        <v>-360</v>
      </c>
      <c r="P1089" s="17">
        <f>DATE(IF(Hist_odds_1[[#This Row],[Index]]&lt;=1908,"2022","2023"),LEFT(Hist_odds_1[[#This Row],[Date]],2),RIGHT(Hist_odds_1[[#This Row],[Date]],2))</f>
        <v>44901</v>
      </c>
      <c r="Q1089">
        <f>IF(Hist_odds_1[[#This Row],[Away ML]]&lt;Hist_odds_1[[#This Row],[Home ML]],-Hist_odds_1[[#This Row],[Total_Close]],Hist_odds_1[[#This Row],[Spread_Close]])</f>
        <v>8</v>
      </c>
    </row>
    <row r="1090" spans="1:17">
      <c r="A1090">
        <v>1089</v>
      </c>
      <c r="B1090">
        <v>1206</v>
      </c>
      <c r="C1090">
        <v>306605</v>
      </c>
      <c r="D1090" t="s">
        <v>5552</v>
      </c>
      <c r="E1090" t="s">
        <v>568</v>
      </c>
      <c r="F1090">
        <v>73</v>
      </c>
      <c r="G1090">
        <v>4</v>
      </c>
      <c r="H1090">
        <v>8</v>
      </c>
      <c r="I1090">
        <v>-340</v>
      </c>
      <c r="J1090">
        <v>306606</v>
      </c>
      <c r="K1090" t="s">
        <v>63</v>
      </c>
      <c r="L1090">
        <v>66</v>
      </c>
      <c r="M1090">
        <v>149</v>
      </c>
      <c r="N1090">
        <v>153.5</v>
      </c>
      <c r="O1090">
        <v>280</v>
      </c>
      <c r="P1090" s="17">
        <f>DATE(IF(Hist_odds_1[[#This Row],[Index]]&lt;=1908,"2022","2023"),LEFT(Hist_odds_1[[#This Row],[Date]],2),RIGHT(Hist_odds_1[[#This Row],[Date]],2))</f>
        <v>44901</v>
      </c>
      <c r="Q1090">
        <f>IF(Hist_odds_1[[#This Row],[Away ML]]&lt;Hist_odds_1[[#This Row],[Home ML]],-Hist_odds_1[[#This Row],[Total_Close]],Hist_odds_1[[#This Row],[Spread_Close]])</f>
        <v>-8</v>
      </c>
    </row>
    <row r="1091" spans="1:17">
      <c r="A1091">
        <v>1090</v>
      </c>
      <c r="B1091">
        <v>1206</v>
      </c>
      <c r="C1091">
        <v>306607</v>
      </c>
      <c r="D1091" t="s">
        <v>5552</v>
      </c>
      <c r="E1091" t="s">
        <v>656</v>
      </c>
      <c r="F1091">
        <v>67</v>
      </c>
      <c r="G1091">
        <v>56</v>
      </c>
      <c r="H1091">
        <v>158.5</v>
      </c>
      <c r="I1091">
        <v>500</v>
      </c>
      <c r="J1091">
        <v>306608</v>
      </c>
      <c r="K1091" t="s">
        <v>330</v>
      </c>
      <c r="L1091">
        <v>81</v>
      </c>
      <c r="M1091">
        <v>12.5</v>
      </c>
      <c r="N1091">
        <v>11.5</v>
      </c>
      <c r="O1091">
        <v>-700</v>
      </c>
      <c r="P1091" s="17">
        <f>DATE(IF(Hist_odds_1[[#This Row],[Index]]&lt;=1908,"2022","2023"),LEFT(Hist_odds_1[[#This Row],[Date]],2),RIGHT(Hist_odds_1[[#This Row],[Date]],2))</f>
        <v>44901</v>
      </c>
      <c r="Q1091">
        <f>IF(Hist_odds_1[[#This Row],[Away ML]]&lt;Hist_odds_1[[#This Row],[Home ML]],-Hist_odds_1[[#This Row],[Total_Close]],Hist_odds_1[[#This Row],[Spread_Close]])</f>
        <v>11.5</v>
      </c>
    </row>
    <row r="1092" spans="1:17">
      <c r="A1092">
        <v>1091</v>
      </c>
      <c r="B1092">
        <v>1206</v>
      </c>
      <c r="C1092">
        <v>306609</v>
      </c>
      <c r="D1092" t="s">
        <v>5552</v>
      </c>
      <c r="E1092" t="s">
        <v>463</v>
      </c>
      <c r="F1092">
        <v>67</v>
      </c>
      <c r="G1092">
        <v>12.5</v>
      </c>
      <c r="H1092">
        <v>14.5</v>
      </c>
      <c r="I1092">
        <v>-1400</v>
      </c>
      <c r="J1092">
        <v>306610</v>
      </c>
      <c r="K1092" t="s">
        <v>297</v>
      </c>
      <c r="L1092">
        <v>62</v>
      </c>
      <c r="M1092">
        <v>142</v>
      </c>
      <c r="N1092">
        <v>144.5</v>
      </c>
      <c r="O1092">
        <v>800</v>
      </c>
      <c r="P1092" s="17">
        <f>DATE(IF(Hist_odds_1[[#This Row],[Index]]&lt;=1908,"2022","2023"),LEFT(Hist_odds_1[[#This Row],[Date]],2),RIGHT(Hist_odds_1[[#This Row],[Date]],2))</f>
        <v>44901</v>
      </c>
      <c r="Q1092">
        <f>IF(Hist_odds_1[[#This Row],[Away ML]]&lt;Hist_odds_1[[#This Row],[Home ML]],-Hist_odds_1[[#This Row],[Total_Close]],Hist_odds_1[[#This Row],[Spread_Close]])</f>
        <v>-14.5</v>
      </c>
    </row>
    <row r="1093" spans="1:17">
      <c r="A1093">
        <v>1092</v>
      </c>
      <c r="B1093">
        <v>1206</v>
      </c>
      <c r="C1093">
        <v>306611</v>
      </c>
      <c r="D1093" t="s">
        <v>5552</v>
      </c>
      <c r="E1093" t="s">
        <v>230</v>
      </c>
      <c r="F1093">
        <v>68</v>
      </c>
      <c r="G1093">
        <v>5</v>
      </c>
      <c r="H1093">
        <v>5</v>
      </c>
      <c r="I1093">
        <v>-200</v>
      </c>
      <c r="J1093">
        <v>306612</v>
      </c>
      <c r="K1093" t="s">
        <v>412</v>
      </c>
      <c r="L1093">
        <v>52</v>
      </c>
      <c r="M1093">
        <v>134.5</v>
      </c>
      <c r="N1093">
        <v>138</v>
      </c>
      <c r="O1093">
        <v>175</v>
      </c>
      <c r="P1093" s="17">
        <f>DATE(IF(Hist_odds_1[[#This Row],[Index]]&lt;=1908,"2022","2023"),LEFT(Hist_odds_1[[#This Row],[Date]],2),RIGHT(Hist_odds_1[[#This Row],[Date]],2))</f>
        <v>44901</v>
      </c>
      <c r="Q1093">
        <f>IF(Hist_odds_1[[#This Row],[Away ML]]&lt;Hist_odds_1[[#This Row],[Home ML]],-Hist_odds_1[[#This Row],[Total_Close]],Hist_odds_1[[#This Row],[Spread_Close]])</f>
        <v>-5</v>
      </c>
    </row>
    <row r="1094" spans="1:17">
      <c r="A1094">
        <v>1093</v>
      </c>
      <c r="B1094">
        <v>1206</v>
      </c>
      <c r="C1094">
        <v>306613</v>
      </c>
      <c r="D1094" t="s">
        <v>5552</v>
      </c>
      <c r="E1094" t="s">
        <v>314</v>
      </c>
      <c r="F1094">
        <v>72</v>
      </c>
      <c r="G1094">
        <v>137.5</v>
      </c>
      <c r="H1094">
        <v>140.5</v>
      </c>
      <c r="I1094">
        <v>195</v>
      </c>
      <c r="J1094">
        <v>306614</v>
      </c>
      <c r="K1094" t="s">
        <v>550</v>
      </c>
      <c r="L1094">
        <v>82</v>
      </c>
      <c r="M1094">
        <v>4</v>
      </c>
      <c r="N1094">
        <v>5.5</v>
      </c>
      <c r="O1094">
        <v>-230</v>
      </c>
      <c r="P1094" s="17">
        <f>DATE(IF(Hist_odds_1[[#This Row],[Index]]&lt;=1908,"2022","2023"),LEFT(Hist_odds_1[[#This Row],[Date]],2),RIGHT(Hist_odds_1[[#This Row],[Date]],2))</f>
        <v>44901</v>
      </c>
      <c r="Q1094">
        <f>IF(Hist_odds_1[[#This Row],[Away ML]]&lt;Hist_odds_1[[#This Row],[Home ML]],-Hist_odds_1[[#This Row],[Total_Close]],Hist_odds_1[[#This Row],[Spread_Close]])</f>
        <v>5.5</v>
      </c>
    </row>
    <row r="1095" spans="1:17">
      <c r="A1095">
        <v>1094</v>
      </c>
      <c r="B1095">
        <v>1206</v>
      </c>
      <c r="C1095">
        <v>306615</v>
      </c>
      <c r="D1095" t="s">
        <v>5552</v>
      </c>
      <c r="E1095" t="s">
        <v>238</v>
      </c>
      <c r="F1095">
        <v>59</v>
      </c>
      <c r="G1095">
        <v>131.5</v>
      </c>
      <c r="H1095">
        <v>135</v>
      </c>
      <c r="I1095">
        <v>375</v>
      </c>
      <c r="J1095">
        <v>306616</v>
      </c>
      <c r="K1095" t="s">
        <v>325</v>
      </c>
      <c r="L1095">
        <v>72</v>
      </c>
      <c r="M1095">
        <v>10</v>
      </c>
      <c r="N1095">
        <v>8.5</v>
      </c>
      <c r="O1095">
        <v>-450</v>
      </c>
      <c r="P1095" s="17">
        <f>DATE(IF(Hist_odds_1[[#This Row],[Index]]&lt;=1908,"2022","2023"),LEFT(Hist_odds_1[[#This Row],[Date]],2),RIGHT(Hist_odds_1[[#This Row],[Date]],2))</f>
        <v>44901</v>
      </c>
      <c r="Q1095">
        <f>IF(Hist_odds_1[[#This Row],[Away ML]]&lt;Hist_odds_1[[#This Row],[Home ML]],-Hist_odds_1[[#This Row],[Total_Close]],Hist_odds_1[[#This Row],[Spread_Close]])</f>
        <v>8.5</v>
      </c>
    </row>
    <row r="1096" spans="1:17">
      <c r="A1096">
        <v>1095</v>
      </c>
      <c r="B1096">
        <v>1206</v>
      </c>
      <c r="C1096">
        <v>306617</v>
      </c>
      <c r="D1096" t="s">
        <v>5552</v>
      </c>
      <c r="E1096" t="s">
        <v>551</v>
      </c>
      <c r="F1096">
        <v>85</v>
      </c>
      <c r="G1096">
        <v>151</v>
      </c>
      <c r="H1096">
        <v>158</v>
      </c>
      <c r="I1096">
        <v>550</v>
      </c>
      <c r="J1096">
        <v>306618</v>
      </c>
      <c r="K1096" t="s">
        <v>257</v>
      </c>
      <c r="L1096">
        <v>82</v>
      </c>
      <c r="M1096">
        <v>12</v>
      </c>
      <c r="N1096">
        <v>12</v>
      </c>
      <c r="O1096">
        <v>-800</v>
      </c>
      <c r="P1096" s="17">
        <f>DATE(IF(Hist_odds_1[[#This Row],[Index]]&lt;=1908,"2022","2023"),LEFT(Hist_odds_1[[#This Row],[Date]],2),RIGHT(Hist_odds_1[[#This Row],[Date]],2))</f>
        <v>44901</v>
      </c>
      <c r="Q1096">
        <f>IF(Hist_odds_1[[#This Row],[Away ML]]&lt;Hist_odds_1[[#This Row],[Home ML]],-Hist_odds_1[[#This Row],[Total_Close]],Hist_odds_1[[#This Row],[Spread_Close]])</f>
        <v>12</v>
      </c>
    </row>
    <row r="1097" spans="1:17">
      <c r="A1097">
        <v>1096</v>
      </c>
      <c r="B1097">
        <v>1206</v>
      </c>
      <c r="C1097">
        <v>306619</v>
      </c>
      <c r="D1097" t="s">
        <v>5552</v>
      </c>
      <c r="E1097" t="s">
        <v>542</v>
      </c>
      <c r="F1097">
        <v>72</v>
      </c>
      <c r="G1097">
        <v>158.5</v>
      </c>
      <c r="H1097">
        <v>159.5</v>
      </c>
      <c r="I1097">
        <v>1600</v>
      </c>
      <c r="J1097">
        <v>306620</v>
      </c>
      <c r="K1097" t="s">
        <v>508</v>
      </c>
      <c r="L1097">
        <v>94</v>
      </c>
      <c r="M1097">
        <v>20</v>
      </c>
      <c r="N1097">
        <v>22</v>
      </c>
      <c r="O1097">
        <v>-6000</v>
      </c>
      <c r="P1097" s="17">
        <f>DATE(IF(Hist_odds_1[[#This Row],[Index]]&lt;=1908,"2022","2023"),LEFT(Hist_odds_1[[#This Row],[Date]],2),RIGHT(Hist_odds_1[[#This Row],[Date]],2))</f>
        <v>44901</v>
      </c>
      <c r="Q1097">
        <f>IF(Hist_odds_1[[#This Row],[Away ML]]&lt;Hist_odds_1[[#This Row],[Home ML]],-Hist_odds_1[[#This Row],[Total_Close]],Hist_odds_1[[#This Row],[Spread_Close]])</f>
        <v>22</v>
      </c>
    </row>
    <row r="1098" spans="1:17">
      <c r="A1098">
        <v>1097</v>
      </c>
      <c r="B1098">
        <v>1206</v>
      </c>
      <c r="C1098">
        <v>306621</v>
      </c>
      <c r="D1098" t="s">
        <v>5552</v>
      </c>
      <c r="E1098" t="s">
        <v>616</v>
      </c>
      <c r="F1098">
        <v>54</v>
      </c>
      <c r="G1098">
        <v>130.5</v>
      </c>
      <c r="H1098">
        <v>134</v>
      </c>
      <c r="I1098">
        <v>800</v>
      </c>
      <c r="J1098">
        <v>306622</v>
      </c>
      <c r="K1098" t="s">
        <v>541</v>
      </c>
      <c r="L1098">
        <v>67</v>
      </c>
      <c r="M1098">
        <v>13.5</v>
      </c>
      <c r="N1098">
        <v>14.5</v>
      </c>
      <c r="O1098">
        <v>-1400</v>
      </c>
      <c r="P1098" s="17">
        <f>DATE(IF(Hist_odds_1[[#This Row],[Index]]&lt;=1908,"2022","2023"),LEFT(Hist_odds_1[[#This Row],[Date]],2),RIGHT(Hist_odds_1[[#This Row],[Date]],2))</f>
        <v>44901</v>
      </c>
      <c r="Q1098">
        <f>IF(Hist_odds_1[[#This Row],[Away ML]]&lt;Hist_odds_1[[#This Row],[Home ML]],-Hist_odds_1[[#This Row],[Total_Close]],Hist_odds_1[[#This Row],[Spread_Close]])</f>
        <v>14.5</v>
      </c>
    </row>
    <row r="1099" spans="1:17">
      <c r="A1099">
        <v>1098</v>
      </c>
      <c r="B1099">
        <v>1206</v>
      </c>
      <c r="C1099">
        <v>306623</v>
      </c>
      <c r="D1099" t="s">
        <v>5552</v>
      </c>
      <c r="E1099" t="s">
        <v>539</v>
      </c>
      <c r="F1099">
        <v>74</v>
      </c>
      <c r="G1099">
        <v>125</v>
      </c>
      <c r="H1099">
        <v>126.5</v>
      </c>
      <c r="I1099">
        <v>850</v>
      </c>
      <c r="J1099">
        <v>306624</v>
      </c>
      <c r="K1099" t="s">
        <v>471</v>
      </c>
      <c r="L1099">
        <v>71</v>
      </c>
      <c r="M1099">
        <v>14.5</v>
      </c>
      <c r="N1099">
        <v>15</v>
      </c>
      <c r="O1099">
        <v>-1450</v>
      </c>
      <c r="P1099" s="17">
        <f>DATE(IF(Hist_odds_1[[#This Row],[Index]]&lt;=1908,"2022","2023"),LEFT(Hist_odds_1[[#This Row],[Date]],2),RIGHT(Hist_odds_1[[#This Row],[Date]],2))</f>
        <v>44901</v>
      </c>
      <c r="Q1099">
        <f>IF(Hist_odds_1[[#This Row],[Away ML]]&lt;Hist_odds_1[[#This Row],[Home ML]],-Hist_odds_1[[#This Row],[Total_Close]],Hist_odds_1[[#This Row],[Spread_Close]])</f>
        <v>15</v>
      </c>
    </row>
    <row r="1100" spans="1:17">
      <c r="A1100">
        <v>1099</v>
      </c>
      <c r="B1100">
        <v>1206</v>
      </c>
      <c r="C1100">
        <v>306625</v>
      </c>
      <c r="D1100" t="s">
        <v>5552</v>
      </c>
      <c r="E1100" t="s">
        <v>303</v>
      </c>
      <c r="F1100">
        <v>50</v>
      </c>
      <c r="G1100">
        <v>135</v>
      </c>
      <c r="H1100">
        <v>135</v>
      </c>
      <c r="I1100">
        <v>280</v>
      </c>
      <c r="J1100">
        <v>306626</v>
      </c>
      <c r="K1100" t="s">
        <v>599</v>
      </c>
      <c r="L1100">
        <v>68</v>
      </c>
      <c r="M1100">
        <v>8.5</v>
      </c>
      <c r="N1100">
        <v>7.5</v>
      </c>
      <c r="O1100">
        <v>-340</v>
      </c>
      <c r="P1100" s="17">
        <f>DATE(IF(Hist_odds_1[[#This Row],[Index]]&lt;=1908,"2022","2023"),LEFT(Hist_odds_1[[#This Row],[Date]],2),RIGHT(Hist_odds_1[[#This Row],[Date]],2))</f>
        <v>44901</v>
      </c>
      <c r="Q1100">
        <f>IF(Hist_odds_1[[#This Row],[Away ML]]&lt;Hist_odds_1[[#This Row],[Home ML]],-Hist_odds_1[[#This Row],[Total_Close]],Hist_odds_1[[#This Row],[Spread_Close]])</f>
        <v>7.5</v>
      </c>
    </row>
    <row r="1101" spans="1:17">
      <c r="A1101">
        <v>1100</v>
      </c>
      <c r="B1101">
        <v>1206</v>
      </c>
      <c r="C1101">
        <v>306627</v>
      </c>
      <c r="D1101" t="s">
        <v>5552</v>
      </c>
      <c r="E1101" t="s">
        <v>425</v>
      </c>
      <c r="F1101">
        <v>69</v>
      </c>
      <c r="G1101">
        <v>131.5</v>
      </c>
      <c r="H1101">
        <v>127.5</v>
      </c>
      <c r="I1101">
        <v>155</v>
      </c>
      <c r="J1101">
        <v>306628</v>
      </c>
      <c r="K1101" t="s">
        <v>642</v>
      </c>
      <c r="L1101">
        <v>61</v>
      </c>
      <c r="M1101">
        <v>3.5</v>
      </c>
      <c r="N1101">
        <v>4</v>
      </c>
      <c r="O1101">
        <v>-175</v>
      </c>
      <c r="P1101" s="17">
        <f>DATE(IF(Hist_odds_1[[#This Row],[Index]]&lt;=1908,"2022","2023"),LEFT(Hist_odds_1[[#This Row],[Date]],2),RIGHT(Hist_odds_1[[#This Row],[Date]],2))</f>
        <v>44901</v>
      </c>
      <c r="Q1101">
        <f>IF(Hist_odds_1[[#This Row],[Away ML]]&lt;Hist_odds_1[[#This Row],[Home ML]],-Hist_odds_1[[#This Row],[Total_Close]],Hist_odds_1[[#This Row],[Spread_Close]])</f>
        <v>4</v>
      </c>
    </row>
    <row r="1102" spans="1:17">
      <c r="A1102">
        <v>1101</v>
      </c>
      <c r="B1102">
        <v>1206</v>
      </c>
      <c r="C1102">
        <v>306629</v>
      </c>
      <c r="D1102" t="s">
        <v>5552</v>
      </c>
      <c r="E1102" t="s">
        <v>153</v>
      </c>
      <c r="F1102">
        <v>58</v>
      </c>
      <c r="G1102">
        <v>131.5</v>
      </c>
      <c r="H1102">
        <v>131.5</v>
      </c>
      <c r="I1102">
        <v>550</v>
      </c>
      <c r="J1102">
        <v>306630</v>
      </c>
      <c r="K1102" t="s">
        <v>411</v>
      </c>
      <c r="L1102">
        <v>69</v>
      </c>
      <c r="M1102">
        <v>12</v>
      </c>
      <c r="N1102">
        <v>11.5</v>
      </c>
      <c r="O1102">
        <v>-800</v>
      </c>
      <c r="P1102" s="17">
        <f>DATE(IF(Hist_odds_1[[#This Row],[Index]]&lt;=1908,"2022","2023"),LEFT(Hist_odds_1[[#This Row],[Date]],2),RIGHT(Hist_odds_1[[#This Row],[Date]],2))</f>
        <v>44901</v>
      </c>
      <c r="Q1102">
        <f>IF(Hist_odds_1[[#This Row],[Away ML]]&lt;Hist_odds_1[[#This Row],[Home ML]],-Hist_odds_1[[#This Row],[Total_Close]],Hist_odds_1[[#This Row],[Spread_Close]])</f>
        <v>11.5</v>
      </c>
    </row>
    <row r="1103" spans="1:17">
      <c r="A1103">
        <v>1102</v>
      </c>
      <c r="B1103">
        <v>1206</v>
      </c>
      <c r="C1103">
        <v>306633</v>
      </c>
      <c r="D1103" t="s">
        <v>5552</v>
      </c>
      <c r="E1103" t="s">
        <v>672</v>
      </c>
      <c r="F1103">
        <v>51</v>
      </c>
      <c r="G1103">
        <v>139.5</v>
      </c>
      <c r="H1103">
        <v>139</v>
      </c>
      <c r="I1103">
        <v>1500</v>
      </c>
      <c r="J1103">
        <v>306634</v>
      </c>
      <c r="K1103" t="s">
        <v>281</v>
      </c>
      <c r="L1103">
        <v>78</v>
      </c>
      <c r="M1103">
        <v>23</v>
      </c>
      <c r="N1103">
        <v>20</v>
      </c>
      <c r="O1103">
        <v>-5000</v>
      </c>
      <c r="P1103" s="17">
        <f>DATE(IF(Hist_odds_1[[#This Row],[Index]]&lt;=1908,"2022","2023"),LEFT(Hist_odds_1[[#This Row],[Date]],2),RIGHT(Hist_odds_1[[#This Row],[Date]],2))</f>
        <v>44901</v>
      </c>
      <c r="Q1103">
        <f>IF(Hist_odds_1[[#This Row],[Away ML]]&lt;Hist_odds_1[[#This Row],[Home ML]],-Hist_odds_1[[#This Row],[Total_Close]],Hist_odds_1[[#This Row],[Spread_Close]])</f>
        <v>20</v>
      </c>
    </row>
    <row r="1104" spans="1:17">
      <c r="A1104">
        <v>1103</v>
      </c>
      <c r="B1104">
        <v>1206</v>
      </c>
      <c r="C1104">
        <v>306635</v>
      </c>
      <c r="D1104" t="s">
        <v>5552</v>
      </c>
      <c r="E1104" t="s">
        <v>600</v>
      </c>
      <c r="F1104">
        <v>42</v>
      </c>
      <c r="G1104">
        <v>135</v>
      </c>
      <c r="H1104">
        <v>138</v>
      </c>
      <c r="I1104" t="s">
        <v>488</v>
      </c>
      <c r="J1104">
        <v>306636</v>
      </c>
      <c r="K1104" t="s">
        <v>473</v>
      </c>
      <c r="L1104">
        <v>76</v>
      </c>
      <c r="M1104">
        <v>28</v>
      </c>
      <c r="N1104">
        <v>32</v>
      </c>
      <c r="O1104" t="s">
        <v>488</v>
      </c>
      <c r="P1104" s="17">
        <f>DATE(IF(Hist_odds_1[[#This Row],[Index]]&lt;=1908,"2022","2023"),LEFT(Hist_odds_1[[#This Row],[Date]],2),RIGHT(Hist_odds_1[[#This Row],[Date]],2))</f>
        <v>44901</v>
      </c>
      <c r="Q1104">
        <f>IF(Hist_odds_1[[#This Row],[Away ML]]&lt;Hist_odds_1[[#This Row],[Home ML]],-Hist_odds_1[[#This Row],[Total_Close]],Hist_odds_1[[#This Row],[Spread_Close]])</f>
        <v>32</v>
      </c>
    </row>
    <row r="1105" spans="1:17">
      <c r="A1105">
        <v>1104</v>
      </c>
      <c r="B1105">
        <v>1206</v>
      </c>
      <c r="C1105">
        <v>306637</v>
      </c>
      <c r="D1105" t="s">
        <v>5552</v>
      </c>
      <c r="E1105" t="s">
        <v>613</v>
      </c>
      <c r="F1105">
        <v>67</v>
      </c>
      <c r="G1105">
        <v>140</v>
      </c>
      <c r="H1105">
        <v>3</v>
      </c>
      <c r="I1105">
        <v>-150</v>
      </c>
      <c r="J1105">
        <v>306638</v>
      </c>
      <c r="K1105" t="s">
        <v>570</v>
      </c>
      <c r="L1105">
        <v>72</v>
      </c>
      <c r="M1105" t="s">
        <v>465</v>
      </c>
      <c r="N1105">
        <v>141.5</v>
      </c>
      <c r="O1105">
        <v>130</v>
      </c>
      <c r="P1105" s="17">
        <f>DATE(IF(Hist_odds_1[[#This Row],[Index]]&lt;=1908,"2022","2023"),LEFT(Hist_odds_1[[#This Row],[Date]],2),RIGHT(Hist_odds_1[[#This Row],[Date]],2))</f>
        <v>44901</v>
      </c>
      <c r="Q1105">
        <f>IF(Hist_odds_1[[#This Row],[Away ML]]&lt;Hist_odds_1[[#This Row],[Home ML]],-Hist_odds_1[[#This Row],[Total_Close]],Hist_odds_1[[#This Row],[Spread_Close]])</f>
        <v>-3</v>
      </c>
    </row>
    <row r="1106" spans="1:17">
      <c r="A1106">
        <v>1105</v>
      </c>
      <c r="B1106">
        <v>1206</v>
      </c>
      <c r="C1106">
        <v>306639</v>
      </c>
      <c r="D1106" t="s">
        <v>5552</v>
      </c>
      <c r="E1106" t="s">
        <v>633</v>
      </c>
      <c r="F1106">
        <v>78</v>
      </c>
      <c r="G1106">
        <v>146</v>
      </c>
      <c r="H1106">
        <v>145.5</v>
      </c>
      <c r="I1106">
        <v>1200</v>
      </c>
      <c r="J1106">
        <v>306640</v>
      </c>
      <c r="K1106" t="s">
        <v>45</v>
      </c>
      <c r="L1106">
        <v>90</v>
      </c>
      <c r="M1106">
        <v>19</v>
      </c>
      <c r="N1106">
        <v>19</v>
      </c>
      <c r="O1106">
        <v>-3000</v>
      </c>
      <c r="P1106" s="17">
        <f>DATE(IF(Hist_odds_1[[#This Row],[Index]]&lt;=1908,"2022","2023"),LEFT(Hist_odds_1[[#This Row],[Date]],2),RIGHT(Hist_odds_1[[#This Row],[Date]],2))</f>
        <v>44901</v>
      </c>
      <c r="Q1106">
        <f>IF(Hist_odds_1[[#This Row],[Away ML]]&lt;Hist_odds_1[[#This Row],[Home ML]],-Hist_odds_1[[#This Row],[Total_Close]],Hist_odds_1[[#This Row],[Spread_Close]])</f>
        <v>19</v>
      </c>
    </row>
    <row r="1107" spans="1:17">
      <c r="A1107">
        <v>1106</v>
      </c>
      <c r="B1107">
        <v>1206</v>
      </c>
      <c r="C1107">
        <v>306641</v>
      </c>
      <c r="D1107" t="s">
        <v>5552</v>
      </c>
      <c r="E1107" t="s">
        <v>665</v>
      </c>
      <c r="F1107">
        <v>76</v>
      </c>
      <c r="G1107">
        <v>131</v>
      </c>
      <c r="H1107">
        <v>131.5</v>
      </c>
      <c r="I1107">
        <v>525</v>
      </c>
      <c r="J1107">
        <v>306642</v>
      </c>
      <c r="K1107" t="s">
        <v>74</v>
      </c>
      <c r="L1107">
        <v>91</v>
      </c>
      <c r="M1107">
        <v>12.5</v>
      </c>
      <c r="N1107">
        <v>12</v>
      </c>
      <c r="O1107">
        <v>-750</v>
      </c>
      <c r="P1107" s="17">
        <f>DATE(IF(Hist_odds_1[[#This Row],[Index]]&lt;=1908,"2022","2023"),LEFT(Hist_odds_1[[#This Row],[Date]],2),RIGHT(Hist_odds_1[[#This Row],[Date]],2))</f>
        <v>44901</v>
      </c>
      <c r="Q1107">
        <f>IF(Hist_odds_1[[#This Row],[Away ML]]&lt;Hist_odds_1[[#This Row],[Home ML]],-Hist_odds_1[[#This Row],[Total_Close]],Hist_odds_1[[#This Row],[Spread_Close]])</f>
        <v>12</v>
      </c>
    </row>
    <row r="1108" spans="1:17">
      <c r="A1108">
        <v>1107</v>
      </c>
      <c r="B1108">
        <v>1207</v>
      </c>
      <c r="C1108">
        <v>663</v>
      </c>
      <c r="D1108" t="s">
        <v>5552</v>
      </c>
      <c r="E1108" t="s">
        <v>452</v>
      </c>
      <c r="F1108">
        <v>67</v>
      </c>
      <c r="G1108">
        <v>136.5</v>
      </c>
      <c r="H1108">
        <v>136.5</v>
      </c>
      <c r="I1108">
        <v>160</v>
      </c>
      <c r="J1108">
        <v>664</v>
      </c>
      <c r="K1108" t="s">
        <v>497</v>
      </c>
      <c r="L1108">
        <v>58</v>
      </c>
      <c r="M1108">
        <v>3</v>
      </c>
      <c r="N1108">
        <v>4</v>
      </c>
      <c r="O1108">
        <v>-180</v>
      </c>
      <c r="P1108" s="17">
        <f>DATE(IF(Hist_odds_1[[#This Row],[Index]]&lt;=1908,"2022","2023"),LEFT(Hist_odds_1[[#This Row],[Date]],2),RIGHT(Hist_odds_1[[#This Row],[Date]],2))</f>
        <v>44902</v>
      </c>
      <c r="Q1108">
        <f>IF(Hist_odds_1[[#This Row],[Away ML]]&lt;Hist_odds_1[[#This Row],[Home ML]],-Hist_odds_1[[#This Row],[Total_Close]],Hist_odds_1[[#This Row],[Spread_Close]])</f>
        <v>4</v>
      </c>
    </row>
    <row r="1109" spans="1:17">
      <c r="A1109">
        <v>1108</v>
      </c>
      <c r="B1109">
        <v>1207</v>
      </c>
      <c r="C1109">
        <v>665</v>
      </c>
      <c r="D1109" t="s">
        <v>5552</v>
      </c>
      <c r="E1109" t="s">
        <v>242</v>
      </c>
      <c r="F1109">
        <v>68</v>
      </c>
      <c r="G1109">
        <v>143</v>
      </c>
      <c r="H1109">
        <v>142</v>
      </c>
      <c r="I1109">
        <v>200</v>
      </c>
      <c r="J1109">
        <v>666</v>
      </c>
      <c r="K1109" t="s">
        <v>267</v>
      </c>
      <c r="L1109">
        <v>75</v>
      </c>
      <c r="M1109">
        <v>6.5</v>
      </c>
      <c r="N1109">
        <v>5.5</v>
      </c>
      <c r="O1109">
        <v>-240</v>
      </c>
      <c r="P1109" s="17">
        <f>DATE(IF(Hist_odds_1[[#This Row],[Index]]&lt;=1908,"2022","2023"),LEFT(Hist_odds_1[[#This Row],[Date]],2),RIGHT(Hist_odds_1[[#This Row],[Date]],2))</f>
        <v>44902</v>
      </c>
      <c r="Q1109">
        <f>IF(Hist_odds_1[[#This Row],[Away ML]]&lt;Hist_odds_1[[#This Row],[Home ML]],-Hist_odds_1[[#This Row],[Total_Close]],Hist_odds_1[[#This Row],[Spread_Close]])</f>
        <v>5.5</v>
      </c>
    </row>
    <row r="1110" spans="1:17">
      <c r="A1110">
        <v>1109</v>
      </c>
      <c r="B1110">
        <v>1207</v>
      </c>
      <c r="C1110">
        <v>667</v>
      </c>
      <c r="D1110" t="s">
        <v>5552</v>
      </c>
      <c r="E1110" t="s">
        <v>504</v>
      </c>
      <c r="F1110">
        <v>67</v>
      </c>
      <c r="G1110">
        <v>153</v>
      </c>
      <c r="H1110">
        <v>158</v>
      </c>
      <c r="I1110">
        <v>400</v>
      </c>
      <c r="J1110">
        <v>668</v>
      </c>
      <c r="K1110" t="s">
        <v>490</v>
      </c>
      <c r="L1110">
        <v>86</v>
      </c>
      <c r="M1110">
        <v>8</v>
      </c>
      <c r="N1110">
        <v>9.5</v>
      </c>
      <c r="O1110">
        <v>-500</v>
      </c>
      <c r="P1110" s="17">
        <f>DATE(IF(Hist_odds_1[[#This Row],[Index]]&lt;=1908,"2022","2023"),LEFT(Hist_odds_1[[#This Row],[Date]],2),RIGHT(Hist_odds_1[[#This Row],[Date]],2))</f>
        <v>44902</v>
      </c>
      <c r="Q1110">
        <f>IF(Hist_odds_1[[#This Row],[Away ML]]&lt;Hist_odds_1[[#This Row],[Home ML]],-Hist_odds_1[[#This Row],[Total_Close]],Hist_odds_1[[#This Row],[Spread_Close]])</f>
        <v>9.5</v>
      </c>
    </row>
    <row r="1111" spans="1:17">
      <c r="A1111">
        <v>1110</v>
      </c>
      <c r="B1111">
        <v>1207</v>
      </c>
      <c r="C1111">
        <v>669</v>
      </c>
      <c r="D1111" t="s">
        <v>5552</v>
      </c>
      <c r="E1111" t="s">
        <v>493</v>
      </c>
      <c r="F1111">
        <v>62</v>
      </c>
      <c r="G1111">
        <v>133</v>
      </c>
      <c r="H1111">
        <v>132.5</v>
      </c>
      <c r="I1111">
        <v>360</v>
      </c>
      <c r="J1111">
        <v>670</v>
      </c>
      <c r="K1111" t="s">
        <v>491</v>
      </c>
      <c r="L1111">
        <v>72</v>
      </c>
      <c r="M1111">
        <v>10.5</v>
      </c>
      <c r="N1111">
        <v>9</v>
      </c>
      <c r="O1111">
        <v>-430</v>
      </c>
      <c r="P1111" s="17">
        <f>DATE(IF(Hist_odds_1[[#This Row],[Index]]&lt;=1908,"2022","2023"),LEFT(Hist_odds_1[[#This Row],[Date]],2),RIGHT(Hist_odds_1[[#This Row],[Date]],2))</f>
        <v>44902</v>
      </c>
      <c r="Q1111">
        <f>IF(Hist_odds_1[[#This Row],[Away ML]]&lt;Hist_odds_1[[#This Row],[Home ML]],-Hist_odds_1[[#This Row],[Total_Close]],Hist_odds_1[[#This Row],[Spread_Close]])</f>
        <v>9</v>
      </c>
    </row>
    <row r="1112" spans="1:17">
      <c r="A1112">
        <v>1111</v>
      </c>
      <c r="B1112">
        <v>1207</v>
      </c>
      <c r="C1112">
        <v>671</v>
      </c>
      <c r="D1112" t="s">
        <v>5552</v>
      </c>
      <c r="E1112" t="s">
        <v>413</v>
      </c>
      <c r="F1112">
        <v>105</v>
      </c>
      <c r="G1112">
        <v>149.5</v>
      </c>
      <c r="H1112">
        <v>154</v>
      </c>
      <c r="I1112">
        <v>800</v>
      </c>
      <c r="J1112">
        <v>672</v>
      </c>
      <c r="K1112" t="s">
        <v>503</v>
      </c>
      <c r="L1112">
        <v>107</v>
      </c>
      <c r="M1112">
        <v>16</v>
      </c>
      <c r="N1112">
        <v>14.5</v>
      </c>
      <c r="O1112">
        <v>-1400</v>
      </c>
      <c r="P1112" s="17">
        <f>DATE(IF(Hist_odds_1[[#This Row],[Index]]&lt;=1908,"2022","2023"),LEFT(Hist_odds_1[[#This Row],[Date]],2),RIGHT(Hist_odds_1[[#This Row],[Date]],2))</f>
        <v>44902</v>
      </c>
      <c r="Q1112">
        <f>IF(Hist_odds_1[[#This Row],[Away ML]]&lt;Hist_odds_1[[#This Row],[Home ML]],-Hist_odds_1[[#This Row],[Total_Close]],Hist_odds_1[[#This Row],[Spread_Close]])</f>
        <v>14.5</v>
      </c>
    </row>
    <row r="1113" spans="1:17">
      <c r="A1113">
        <v>1112</v>
      </c>
      <c r="B1113">
        <v>1207</v>
      </c>
      <c r="C1113">
        <v>673</v>
      </c>
      <c r="D1113" t="s">
        <v>5552</v>
      </c>
      <c r="E1113" t="s">
        <v>131</v>
      </c>
      <c r="F1113">
        <v>59</v>
      </c>
      <c r="G1113">
        <v>142</v>
      </c>
      <c r="H1113">
        <v>139.5</v>
      </c>
      <c r="I1113">
        <v>800</v>
      </c>
      <c r="J1113">
        <v>674</v>
      </c>
      <c r="K1113" t="s">
        <v>390</v>
      </c>
      <c r="L1113">
        <v>70</v>
      </c>
      <c r="M1113">
        <v>13.5</v>
      </c>
      <c r="N1113">
        <v>14.5</v>
      </c>
      <c r="O1113">
        <v>-1400</v>
      </c>
      <c r="P1113" s="17">
        <f>DATE(IF(Hist_odds_1[[#This Row],[Index]]&lt;=1908,"2022","2023"),LEFT(Hist_odds_1[[#This Row],[Date]],2),RIGHT(Hist_odds_1[[#This Row],[Date]],2))</f>
        <v>44902</v>
      </c>
      <c r="Q1113">
        <f>IF(Hist_odds_1[[#This Row],[Away ML]]&lt;Hist_odds_1[[#This Row],[Home ML]],-Hist_odds_1[[#This Row],[Total_Close]],Hist_odds_1[[#This Row],[Spread_Close]])</f>
        <v>14.5</v>
      </c>
    </row>
    <row r="1114" spans="1:17">
      <c r="A1114">
        <v>1113</v>
      </c>
      <c r="B1114">
        <v>1207</v>
      </c>
      <c r="C1114">
        <v>675</v>
      </c>
      <c r="D1114" t="s">
        <v>5552</v>
      </c>
      <c r="E1114" t="s">
        <v>637</v>
      </c>
      <c r="F1114">
        <v>64</v>
      </c>
      <c r="G1114">
        <v>146.5</v>
      </c>
      <c r="H1114">
        <v>144</v>
      </c>
      <c r="I1114">
        <v>900</v>
      </c>
      <c r="J1114">
        <v>676</v>
      </c>
      <c r="K1114" t="s">
        <v>272</v>
      </c>
      <c r="L1114">
        <v>72</v>
      </c>
      <c r="M1114">
        <v>14</v>
      </c>
      <c r="N1114">
        <v>15.5</v>
      </c>
      <c r="O1114">
        <v>-1600</v>
      </c>
      <c r="P1114" s="17">
        <f>DATE(IF(Hist_odds_1[[#This Row],[Index]]&lt;=1908,"2022","2023"),LEFT(Hist_odds_1[[#This Row],[Date]],2),RIGHT(Hist_odds_1[[#This Row],[Date]],2))</f>
        <v>44902</v>
      </c>
      <c r="Q1114">
        <f>IF(Hist_odds_1[[#This Row],[Away ML]]&lt;Hist_odds_1[[#This Row],[Home ML]],-Hist_odds_1[[#This Row],[Total_Close]],Hist_odds_1[[#This Row],[Spread_Close]])</f>
        <v>15.5</v>
      </c>
    </row>
    <row r="1115" spans="1:17">
      <c r="A1115">
        <v>1114</v>
      </c>
      <c r="B1115">
        <v>1207</v>
      </c>
      <c r="C1115">
        <v>677</v>
      </c>
      <c r="D1115" t="s">
        <v>5552</v>
      </c>
      <c r="E1115" t="s">
        <v>64</v>
      </c>
      <c r="F1115">
        <v>59</v>
      </c>
      <c r="G1115">
        <v>130</v>
      </c>
      <c r="H1115">
        <v>128.5</v>
      </c>
      <c r="I1115">
        <v>180</v>
      </c>
      <c r="J1115">
        <v>678</v>
      </c>
      <c r="K1115" t="s">
        <v>457</v>
      </c>
      <c r="L1115">
        <v>58</v>
      </c>
      <c r="M1115">
        <v>6.5</v>
      </c>
      <c r="N1115">
        <v>5</v>
      </c>
      <c r="O1115">
        <v>-210</v>
      </c>
      <c r="P1115" s="17">
        <f>DATE(IF(Hist_odds_1[[#This Row],[Index]]&lt;=1908,"2022","2023"),LEFT(Hist_odds_1[[#This Row],[Date]],2),RIGHT(Hist_odds_1[[#This Row],[Date]],2))</f>
        <v>44902</v>
      </c>
      <c r="Q1115">
        <f>IF(Hist_odds_1[[#This Row],[Away ML]]&lt;Hist_odds_1[[#This Row],[Home ML]],-Hist_odds_1[[#This Row],[Total_Close]],Hist_odds_1[[#This Row],[Spread_Close]])</f>
        <v>5</v>
      </c>
    </row>
    <row r="1116" spans="1:17">
      <c r="A1116">
        <v>1115</v>
      </c>
      <c r="B1116">
        <v>1207</v>
      </c>
      <c r="C1116">
        <v>679</v>
      </c>
      <c r="D1116" t="s">
        <v>5552</v>
      </c>
      <c r="E1116" t="s">
        <v>359</v>
      </c>
      <c r="F1116">
        <v>66</v>
      </c>
      <c r="G1116">
        <v>147</v>
      </c>
      <c r="H1116">
        <v>144</v>
      </c>
      <c r="I1116">
        <v>1600</v>
      </c>
      <c r="J1116">
        <v>680</v>
      </c>
      <c r="K1116" t="s">
        <v>226</v>
      </c>
      <c r="L1116">
        <v>85</v>
      </c>
      <c r="M1116">
        <v>17.5</v>
      </c>
      <c r="N1116">
        <v>23.5</v>
      </c>
      <c r="O1116">
        <v>-6000</v>
      </c>
      <c r="P1116" s="17">
        <f>DATE(IF(Hist_odds_1[[#This Row],[Index]]&lt;=1908,"2022","2023"),LEFT(Hist_odds_1[[#This Row],[Date]],2),RIGHT(Hist_odds_1[[#This Row],[Date]],2))</f>
        <v>44902</v>
      </c>
      <c r="Q1116">
        <f>IF(Hist_odds_1[[#This Row],[Away ML]]&lt;Hist_odds_1[[#This Row],[Home ML]],-Hist_odds_1[[#This Row],[Total_Close]],Hist_odds_1[[#This Row],[Spread_Close]])</f>
        <v>23.5</v>
      </c>
    </row>
    <row r="1117" spans="1:17">
      <c r="A1117">
        <v>1116</v>
      </c>
      <c r="B1117">
        <v>1207</v>
      </c>
      <c r="C1117">
        <v>681</v>
      </c>
      <c r="D1117" t="s">
        <v>5552</v>
      </c>
      <c r="E1117" t="s">
        <v>592</v>
      </c>
      <c r="F1117">
        <v>42</v>
      </c>
      <c r="G1117">
        <v>131.5</v>
      </c>
      <c r="H1117">
        <v>131</v>
      </c>
      <c r="I1117">
        <v>270</v>
      </c>
      <c r="J1117">
        <v>682</v>
      </c>
      <c r="K1117" t="s">
        <v>492</v>
      </c>
      <c r="L1117">
        <v>61</v>
      </c>
      <c r="M1117">
        <v>8</v>
      </c>
      <c r="N1117">
        <v>7.5</v>
      </c>
      <c r="O1117">
        <v>-330</v>
      </c>
      <c r="P1117" s="17">
        <f>DATE(IF(Hist_odds_1[[#This Row],[Index]]&lt;=1908,"2022","2023"),LEFT(Hist_odds_1[[#This Row],[Date]],2),RIGHT(Hist_odds_1[[#This Row],[Date]],2))</f>
        <v>44902</v>
      </c>
      <c r="Q1117">
        <f>IF(Hist_odds_1[[#This Row],[Away ML]]&lt;Hist_odds_1[[#This Row],[Home ML]],-Hist_odds_1[[#This Row],[Total_Close]],Hist_odds_1[[#This Row],[Spread_Close]])</f>
        <v>7.5</v>
      </c>
    </row>
    <row r="1118" spans="1:17">
      <c r="A1118">
        <v>1117</v>
      </c>
      <c r="B1118">
        <v>1207</v>
      </c>
      <c r="C1118">
        <v>683</v>
      </c>
      <c r="D1118" t="s">
        <v>5552</v>
      </c>
      <c r="E1118" t="s">
        <v>630</v>
      </c>
      <c r="F1118">
        <v>71</v>
      </c>
      <c r="G1118">
        <v>141</v>
      </c>
      <c r="H1118">
        <v>138.5</v>
      </c>
      <c r="I1118">
        <v>105</v>
      </c>
      <c r="J1118">
        <v>684</v>
      </c>
      <c r="K1118" t="s">
        <v>556</v>
      </c>
      <c r="L1118">
        <v>66</v>
      </c>
      <c r="M1118">
        <v>3</v>
      </c>
      <c r="N1118">
        <v>1.5</v>
      </c>
      <c r="O1118">
        <v>-125</v>
      </c>
      <c r="P1118" s="17">
        <f>DATE(IF(Hist_odds_1[[#This Row],[Index]]&lt;=1908,"2022","2023"),LEFT(Hist_odds_1[[#This Row],[Date]],2),RIGHT(Hist_odds_1[[#This Row],[Date]],2))</f>
        <v>44902</v>
      </c>
      <c r="Q1118">
        <f>IF(Hist_odds_1[[#This Row],[Away ML]]&lt;Hist_odds_1[[#This Row],[Home ML]],-Hist_odds_1[[#This Row],[Total_Close]],Hist_odds_1[[#This Row],[Spread_Close]])</f>
        <v>1.5</v>
      </c>
    </row>
    <row r="1119" spans="1:17">
      <c r="A1119">
        <v>1118</v>
      </c>
      <c r="B1119">
        <v>1207</v>
      </c>
      <c r="C1119">
        <v>685</v>
      </c>
      <c r="D1119" t="s">
        <v>5552</v>
      </c>
      <c r="E1119" t="s">
        <v>629</v>
      </c>
      <c r="F1119">
        <v>81</v>
      </c>
      <c r="G1119">
        <v>143</v>
      </c>
      <c r="H1119">
        <v>142.5</v>
      </c>
      <c r="I1119">
        <v>200</v>
      </c>
      <c r="J1119">
        <v>686</v>
      </c>
      <c r="K1119" t="s">
        <v>466</v>
      </c>
      <c r="L1119">
        <v>87</v>
      </c>
      <c r="M1119">
        <v>7</v>
      </c>
      <c r="N1119">
        <v>5.5</v>
      </c>
      <c r="O1119">
        <v>-240</v>
      </c>
      <c r="P1119" s="17">
        <f>DATE(IF(Hist_odds_1[[#This Row],[Index]]&lt;=1908,"2022","2023"),LEFT(Hist_odds_1[[#This Row],[Date]],2),RIGHT(Hist_odds_1[[#This Row],[Date]],2))</f>
        <v>44902</v>
      </c>
      <c r="Q1119">
        <f>IF(Hist_odds_1[[#This Row],[Away ML]]&lt;Hist_odds_1[[#This Row],[Home ML]],-Hist_odds_1[[#This Row],[Total_Close]],Hist_odds_1[[#This Row],[Spread_Close]])</f>
        <v>5.5</v>
      </c>
    </row>
    <row r="1120" spans="1:17">
      <c r="A1120">
        <v>1119</v>
      </c>
      <c r="B1120">
        <v>1207</v>
      </c>
      <c r="C1120">
        <v>687</v>
      </c>
      <c r="D1120" t="s">
        <v>5552</v>
      </c>
      <c r="E1120" t="s">
        <v>557</v>
      </c>
      <c r="F1120">
        <v>65</v>
      </c>
      <c r="G1120">
        <v>143</v>
      </c>
      <c r="H1120">
        <v>141.5</v>
      </c>
      <c r="I1120">
        <v>1400</v>
      </c>
      <c r="J1120">
        <v>688</v>
      </c>
      <c r="K1120" t="s">
        <v>58</v>
      </c>
      <c r="L1120">
        <v>78</v>
      </c>
      <c r="M1120">
        <v>17</v>
      </c>
      <c r="N1120">
        <v>20</v>
      </c>
      <c r="O1120">
        <v>-4000</v>
      </c>
      <c r="P1120" s="17">
        <f>DATE(IF(Hist_odds_1[[#This Row],[Index]]&lt;=1908,"2022","2023"),LEFT(Hist_odds_1[[#This Row],[Date]],2),RIGHT(Hist_odds_1[[#This Row],[Date]],2))</f>
        <v>44902</v>
      </c>
      <c r="Q1120">
        <f>IF(Hist_odds_1[[#This Row],[Away ML]]&lt;Hist_odds_1[[#This Row],[Home ML]],-Hist_odds_1[[#This Row],[Total_Close]],Hist_odds_1[[#This Row],[Spread_Close]])</f>
        <v>20</v>
      </c>
    </row>
    <row r="1121" spans="1:17">
      <c r="A1121">
        <v>1120</v>
      </c>
      <c r="B1121">
        <v>1207</v>
      </c>
      <c r="C1121">
        <v>689</v>
      </c>
      <c r="D1121" t="s">
        <v>5552</v>
      </c>
      <c r="E1121" t="s">
        <v>461</v>
      </c>
      <c r="F1121">
        <v>74</v>
      </c>
      <c r="G1121">
        <v>135.5</v>
      </c>
      <c r="H1121">
        <v>137.5</v>
      </c>
      <c r="I1121">
        <v>170</v>
      </c>
      <c r="J1121">
        <v>690</v>
      </c>
      <c r="K1121" t="s">
        <v>472</v>
      </c>
      <c r="L1121">
        <v>71</v>
      </c>
      <c r="M1121">
        <v>3.5</v>
      </c>
      <c r="N1121">
        <v>4</v>
      </c>
      <c r="O1121">
        <v>-190</v>
      </c>
      <c r="P1121" s="17">
        <f>DATE(IF(Hist_odds_1[[#This Row],[Index]]&lt;=1908,"2022","2023"),LEFT(Hist_odds_1[[#This Row],[Date]],2),RIGHT(Hist_odds_1[[#This Row],[Date]],2))</f>
        <v>44902</v>
      </c>
      <c r="Q1121">
        <f>IF(Hist_odds_1[[#This Row],[Away ML]]&lt;Hist_odds_1[[#This Row],[Home ML]],-Hist_odds_1[[#This Row],[Total_Close]],Hist_odds_1[[#This Row],[Spread_Close]])</f>
        <v>4</v>
      </c>
    </row>
    <row r="1122" spans="1:17">
      <c r="A1122">
        <v>1121</v>
      </c>
      <c r="B1122">
        <v>1207</v>
      </c>
      <c r="C1122">
        <v>691</v>
      </c>
      <c r="D1122" t="s">
        <v>5552</v>
      </c>
      <c r="E1122" t="s">
        <v>326</v>
      </c>
      <c r="F1122">
        <v>49</v>
      </c>
      <c r="G1122">
        <v>128</v>
      </c>
      <c r="H1122">
        <v>127.5</v>
      </c>
      <c r="I1122">
        <v>260</v>
      </c>
      <c r="J1122">
        <v>692</v>
      </c>
      <c r="K1122" t="s">
        <v>511</v>
      </c>
      <c r="L1122">
        <v>77</v>
      </c>
      <c r="M1122">
        <v>6</v>
      </c>
      <c r="N1122">
        <v>7</v>
      </c>
      <c r="O1122">
        <v>-310</v>
      </c>
      <c r="P1122" s="17">
        <f>DATE(IF(Hist_odds_1[[#This Row],[Index]]&lt;=1908,"2022","2023"),LEFT(Hist_odds_1[[#This Row],[Date]],2),RIGHT(Hist_odds_1[[#This Row],[Date]],2))</f>
        <v>44902</v>
      </c>
      <c r="Q1122">
        <f>IF(Hist_odds_1[[#This Row],[Away ML]]&lt;Hist_odds_1[[#This Row],[Home ML]],-Hist_odds_1[[#This Row],[Total_Close]],Hist_odds_1[[#This Row],[Spread_Close]])</f>
        <v>7</v>
      </c>
    </row>
    <row r="1123" spans="1:17">
      <c r="A1123">
        <v>1122</v>
      </c>
      <c r="B1123">
        <v>1207</v>
      </c>
      <c r="C1123">
        <v>693</v>
      </c>
      <c r="D1123" t="s">
        <v>5552</v>
      </c>
      <c r="E1123" t="s">
        <v>545</v>
      </c>
      <c r="F1123">
        <v>89</v>
      </c>
      <c r="G1123">
        <v>144.5</v>
      </c>
      <c r="H1123">
        <v>1.5</v>
      </c>
      <c r="I1123">
        <v>-125</v>
      </c>
      <c r="J1123">
        <v>694</v>
      </c>
      <c r="K1123" t="s">
        <v>649</v>
      </c>
      <c r="L1123">
        <v>68</v>
      </c>
      <c r="M1123">
        <v>1.5</v>
      </c>
      <c r="N1123">
        <v>147</v>
      </c>
      <c r="O1123">
        <v>105</v>
      </c>
      <c r="P1123" s="17">
        <f>DATE(IF(Hist_odds_1[[#This Row],[Index]]&lt;=1908,"2022","2023"),LEFT(Hist_odds_1[[#This Row],[Date]],2),RIGHT(Hist_odds_1[[#This Row],[Date]],2))</f>
        <v>44902</v>
      </c>
      <c r="Q1123">
        <f>IF(Hist_odds_1[[#This Row],[Away ML]]&lt;Hist_odds_1[[#This Row],[Home ML]],-Hist_odds_1[[#This Row],[Total_Close]],Hist_odds_1[[#This Row],[Spread_Close]])</f>
        <v>-1.5</v>
      </c>
    </row>
    <row r="1124" spans="1:17">
      <c r="A1124">
        <v>1123</v>
      </c>
      <c r="B1124">
        <v>1207</v>
      </c>
      <c r="C1124">
        <v>695</v>
      </c>
      <c r="D1124" t="s">
        <v>5552</v>
      </c>
      <c r="E1124" t="s">
        <v>653</v>
      </c>
      <c r="F1124">
        <v>76</v>
      </c>
      <c r="G1124">
        <v>7.5</v>
      </c>
      <c r="H1124">
        <v>11</v>
      </c>
      <c r="I1124">
        <v>-650</v>
      </c>
      <c r="J1124">
        <v>696</v>
      </c>
      <c r="K1124" t="s">
        <v>527</v>
      </c>
      <c r="L1124">
        <v>59</v>
      </c>
      <c r="M1124">
        <v>138</v>
      </c>
      <c r="N1124">
        <v>135.5</v>
      </c>
      <c r="O1124">
        <v>475</v>
      </c>
      <c r="P1124" s="17">
        <f>DATE(IF(Hist_odds_1[[#This Row],[Index]]&lt;=1908,"2022","2023"),LEFT(Hist_odds_1[[#This Row],[Date]],2),RIGHT(Hist_odds_1[[#This Row],[Date]],2))</f>
        <v>44902</v>
      </c>
      <c r="Q1124">
        <f>IF(Hist_odds_1[[#This Row],[Away ML]]&lt;Hist_odds_1[[#This Row],[Home ML]],-Hist_odds_1[[#This Row],[Total_Close]],Hist_odds_1[[#This Row],[Spread_Close]])</f>
        <v>-11</v>
      </c>
    </row>
    <row r="1125" spans="1:17">
      <c r="A1125">
        <v>1124</v>
      </c>
      <c r="B1125">
        <v>1207</v>
      </c>
      <c r="C1125">
        <v>697</v>
      </c>
      <c r="D1125" t="s">
        <v>5552</v>
      </c>
      <c r="E1125" t="s">
        <v>576</v>
      </c>
      <c r="F1125">
        <v>76</v>
      </c>
      <c r="G1125">
        <v>151.5</v>
      </c>
      <c r="H1125">
        <v>152.5</v>
      </c>
      <c r="I1125">
        <v>185</v>
      </c>
      <c r="J1125">
        <v>698</v>
      </c>
      <c r="K1125" t="s">
        <v>177</v>
      </c>
      <c r="L1125">
        <v>72</v>
      </c>
      <c r="M1125">
        <v>6</v>
      </c>
      <c r="N1125">
        <v>5</v>
      </c>
      <c r="O1125">
        <v>-215</v>
      </c>
      <c r="P1125" s="17">
        <f>DATE(IF(Hist_odds_1[[#This Row],[Index]]&lt;=1908,"2022","2023"),LEFT(Hist_odds_1[[#This Row],[Date]],2),RIGHT(Hist_odds_1[[#This Row],[Date]],2))</f>
        <v>44902</v>
      </c>
      <c r="Q1125">
        <f>IF(Hist_odds_1[[#This Row],[Away ML]]&lt;Hist_odds_1[[#This Row],[Home ML]],-Hist_odds_1[[#This Row],[Total_Close]],Hist_odds_1[[#This Row],[Spread_Close]])</f>
        <v>5</v>
      </c>
    </row>
    <row r="1126" spans="1:17">
      <c r="A1126">
        <v>1125</v>
      </c>
      <c r="B1126">
        <v>1207</v>
      </c>
      <c r="C1126">
        <v>699</v>
      </c>
      <c r="D1126" t="s">
        <v>5552</v>
      </c>
      <c r="E1126" t="s">
        <v>317</v>
      </c>
      <c r="F1126">
        <v>65</v>
      </c>
      <c r="G1126">
        <v>137</v>
      </c>
      <c r="H1126">
        <v>134</v>
      </c>
      <c r="I1126">
        <v>600</v>
      </c>
      <c r="J1126">
        <v>700</v>
      </c>
      <c r="K1126" t="s">
        <v>458</v>
      </c>
      <c r="L1126">
        <v>81</v>
      </c>
      <c r="M1126">
        <v>10.5</v>
      </c>
      <c r="N1126">
        <v>13.5</v>
      </c>
      <c r="O1126">
        <v>-900</v>
      </c>
      <c r="P1126" s="17">
        <f>DATE(IF(Hist_odds_1[[#This Row],[Index]]&lt;=1908,"2022","2023"),LEFT(Hist_odds_1[[#This Row],[Date]],2),RIGHT(Hist_odds_1[[#This Row],[Date]],2))</f>
        <v>44902</v>
      </c>
      <c r="Q1126">
        <f>IF(Hist_odds_1[[#This Row],[Away ML]]&lt;Hist_odds_1[[#This Row],[Home ML]],-Hist_odds_1[[#This Row],[Total_Close]],Hist_odds_1[[#This Row],[Spread_Close]])</f>
        <v>13.5</v>
      </c>
    </row>
    <row r="1127" spans="1:17">
      <c r="A1127">
        <v>1126</v>
      </c>
      <c r="B1127">
        <v>1207</v>
      </c>
      <c r="C1127">
        <v>701</v>
      </c>
      <c r="D1127" t="s">
        <v>5552</v>
      </c>
      <c r="E1127" t="s">
        <v>245</v>
      </c>
      <c r="F1127">
        <v>59</v>
      </c>
      <c r="G1127">
        <v>137</v>
      </c>
      <c r="H1127">
        <v>134</v>
      </c>
      <c r="I1127">
        <v>1400</v>
      </c>
      <c r="J1127">
        <v>702</v>
      </c>
      <c r="K1127" t="s">
        <v>337</v>
      </c>
      <c r="L1127">
        <v>99</v>
      </c>
      <c r="M1127">
        <v>17</v>
      </c>
      <c r="N1127">
        <v>20</v>
      </c>
      <c r="O1127">
        <v>-4000</v>
      </c>
      <c r="P1127" s="17">
        <f>DATE(IF(Hist_odds_1[[#This Row],[Index]]&lt;=1908,"2022","2023"),LEFT(Hist_odds_1[[#This Row],[Date]],2),RIGHT(Hist_odds_1[[#This Row],[Date]],2))</f>
        <v>44902</v>
      </c>
      <c r="Q1127">
        <f>IF(Hist_odds_1[[#This Row],[Away ML]]&lt;Hist_odds_1[[#This Row],[Home ML]],-Hist_odds_1[[#This Row],[Total_Close]],Hist_odds_1[[#This Row],[Spread_Close]])</f>
        <v>20</v>
      </c>
    </row>
    <row r="1128" spans="1:17">
      <c r="A1128">
        <v>1127</v>
      </c>
      <c r="B1128">
        <v>1207</v>
      </c>
      <c r="C1128">
        <v>703</v>
      </c>
      <c r="D1128" t="s">
        <v>5552</v>
      </c>
      <c r="E1128" t="s">
        <v>17</v>
      </c>
      <c r="F1128">
        <v>74</v>
      </c>
      <c r="G1128">
        <v>137</v>
      </c>
      <c r="H1128">
        <v>138</v>
      </c>
      <c r="I1128">
        <v>135</v>
      </c>
      <c r="J1128">
        <v>704</v>
      </c>
      <c r="K1128" t="s">
        <v>292</v>
      </c>
      <c r="L1128">
        <v>75</v>
      </c>
      <c r="M1128">
        <v>4.5</v>
      </c>
      <c r="N1128">
        <v>3.5</v>
      </c>
      <c r="O1128">
        <v>-155</v>
      </c>
      <c r="P1128" s="17">
        <f>DATE(IF(Hist_odds_1[[#This Row],[Index]]&lt;=1908,"2022","2023"),LEFT(Hist_odds_1[[#This Row],[Date]],2),RIGHT(Hist_odds_1[[#This Row],[Date]],2))</f>
        <v>44902</v>
      </c>
      <c r="Q1128">
        <f>IF(Hist_odds_1[[#This Row],[Away ML]]&lt;Hist_odds_1[[#This Row],[Home ML]],-Hist_odds_1[[#This Row],[Total_Close]],Hist_odds_1[[#This Row],[Spread_Close]])</f>
        <v>3.5</v>
      </c>
    </row>
    <row r="1129" spans="1:17">
      <c r="A1129">
        <v>1128</v>
      </c>
      <c r="B1129">
        <v>1207</v>
      </c>
      <c r="C1129">
        <v>705</v>
      </c>
      <c r="D1129" t="s">
        <v>5552</v>
      </c>
      <c r="E1129" t="s">
        <v>220</v>
      </c>
      <c r="F1129">
        <v>75</v>
      </c>
      <c r="G1129">
        <v>3</v>
      </c>
      <c r="H1129">
        <v>4</v>
      </c>
      <c r="I1129">
        <v>-200</v>
      </c>
      <c r="J1129">
        <v>706</v>
      </c>
      <c r="K1129" t="s">
        <v>194</v>
      </c>
      <c r="L1129">
        <v>54</v>
      </c>
      <c r="M1129">
        <v>145.5</v>
      </c>
      <c r="N1129">
        <v>144</v>
      </c>
      <c r="O1129">
        <v>175</v>
      </c>
      <c r="P1129" s="17">
        <f>DATE(IF(Hist_odds_1[[#This Row],[Index]]&lt;=1908,"2022","2023"),LEFT(Hist_odds_1[[#This Row],[Date]],2),RIGHT(Hist_odds_1[[#This Row],[Date]],2))</f>
        <v>44902</v>
      </c>
      <c r="Q1129">
        <f>IF(Hist_odds_1[[#This Row],[Away ML]]&lt;Hist_odds_1[[#This Row],[Home ML]],-Hist_odds_1[[#This Row],[Total_Close]],Hist_odds_1[[#This Row],[Spread_Close]])</f>
        <v>-4</v>
      </c>
    </row>
    <row r="1130" spans="1:17">
      <c r="A1130">
        <v>1129</v>
      </c>
      <c r="B1130">
        <v>1207</v>
      </c>
      <c r="C1130">
        <v>707</v>
      </c>
      <c r="D1130" t="s">
        <v>5552</v>
      </c>
      <c r="E1130" t="s">
        <v>462</v>
      </c>
      <c r="F1130">
        <v>47</v>
      </c>
      <c r="G1130">
        <v>134</v>
      </c>
      <c r="H1130">
        <v>126</v>
      </c>
      <c r="I1130">
        <v>600</v>
      </c>
      <c r="J1130">
        <v>708</v>
      </c>
      <c r="K1130" t="s">
        <v>464</v>
      </c>
      <c r="L1130">
        <v>68</v>
      </c>
      <c r="M1130">
        <v>13</v>
      </c>
      <c r="N1130">
        <v>12.5</v>
      </c>
      <c r="O1130">
        <v>-900</v>
      </c>
      <c r="P1130" s="17">
        <f>DATE(IF(Hist_odds_1[[#This Row],[Index]]&lt;=1908,"2022","2023"),LEFT(Hist_odds_1[[#This Row],[Date]],2),RIGHT(Hist_odds_1[[#This Row],[Date]],2))</f>
        <v>44902</v>
      </c>
      <c r="Q1130">
        <f>IF(Hist_odds_1[[#This Row],[Away ML]]&lt;Hist_odds_1[[#This Row],[Home ML]],-Hist_odds_1[[#This Row],[Total_Close]],Hist_odds_1[[#This Row],[Spread_Close]])</f>
        <v>12.5</v>
      </c>
    </row>
    <row r="1131" spans="1:17">
      <c r="A1131">
        <v>1130</v>
      </c>
      <c r="B1131">
        <v>1207</v>
      </c>
      <c r="C1131">
        <v>709</v>
      </c>
      <c r="D1131" t="s">
        <v>5552</v>
      </c>
      <c r="E1131" t="s">
        <v>459</v>
      </c>
      <c r="F1131">
        <v>75</v>
      </c>
      <c r="G1131">
        <v>3.5</v>
      </c>
      <c r="H1131">
        <v>5</v>
      </c>
      <c r="I1131">
        <v>-215</v>
      </c>
      <c r="J1131">
        <v>710</v>
      </c>
      <c r="K1131" t="s">
        <v>254</v>
      </c>
      <c r="L1131">
        <v>57</v>
      </c>
      <c r="M1131">
        <v>133</v>
      </c>
      <c r="N1131">
        <v>136</v>
      </c>
      <c r="O1131">
        <v>185</v>
      </c>
      <c r="P1131" s="17">
        <f>DATE(IF(Hist_odds_1[[#This Row],[Index]]&lt;=1908,"2022","2023"),LEFT(Hist_odds_1[[#This Row],[Date]],2),RIGHT(Hist_odds_1[[#This Row],[Date]],2))</f>
        <v>44902</v>
      </c>
      <c r="Q1131">
        <f>IF(Hist_odds_1[[#This Row],[Away ML]]&lt;Hist_odds_1[[#This Row],[Home ML]],-Hist_odds_1[[#This Row],[Total_Close]],Hist_odds_1[[#This Row],[Spread_Close]])</f>
        <v>-5</v>
      </c>
    </row>
    <row r="1132" spans="1:17">
      <c r="A1132">
        <v>1131</v>
      </c>
      <c r="B1132">
        <v>1207</v>
      </c>
      <c r="C1132">
        <v>711</v>
      </c>
      <c r="D1132" t="s">
        <v>5552</v>
      </c>
      <c r="E1132" t="s">
        <v>78</v>
      </c>
      <c r="F1132">
        <v>75</v>
      </c>
      <c r="G1132">
        <v>132.5</v>
      </c>
      <c r="H1132">
        <v>131.5</v>
      </c>
      <c r="I1132">
        <v>250</v>
      </c>
      <c r="J1132">
        <v>712</v>
      </c>
      <c r="K1132" t="s">
        <v>126</v>
      </c>
      <c r="L1132">
        <v>80</v>
      </c>
      <c r="M1132">
        <v>8</v>
      </c>
      <c r="N1132">
        <v>7</v>
      </c>
      <c r="O1132">
        <v>-300</v>
      </c>
      <c r="P1132" s="17">
        <f>DATE(IF(Hist_odds_1[[#This Row],[Index]]&lt;=1908,"2022","2023"),LEFT(Hist_odds_1[[#This Row],[Date]],2),RIGHT(Hist_odds_1[[#This Row],[Date]],2))</f>
        <v>44902</v>
      </c>
      <c r="Q1132">
        <f>IF(Hist_odds_1[[#This Row],[Away ML]]&lt;Hist_odds_1[[#This Row],[Home ML]],-Hist_odds_1[[#This Row],[Total_Close]],Hist_odds_1[[#This Row],[Spread_Close]])</f>
        <v>7</v>
      </c>
    </row>
    <row r="1133" spans="1:17">
      <c r="A1133">
        <v>1132</v>
      </c>
      <c r="B1133">
        <v>1207</v>
      </c>
      <c r="C1133">
        <v>713</v>
      </c>
      <c r="D1133" t="s">
        <v>5552</v>
      </c>
      <c r="E1133" t="s">
        <v>528</v>
      </c>
      <c r="F1133">
        <v>69</v>
      </c>
      <c r="G1133">
        <v>132</v>
      </c>
      <c r="H1133">
        <v>133</v>
      </c>
      <c r="I1133">
        <v>155</v>
      </c>
      <c r="J1133">
        <v>714</v>
      </c>
      <c r="K1133" t="s">
        <v>477</v>
      </c>
      <c r="L1133">
        <v>65</v>
      </c>
      <c r="M1133">
        <v>5</v>
      </c>
      <c r="N1133">
        <v>4</v>
      </c>
      <c r="O1133">
        <v>-175</v>
      </c>
      <c r="P1133" s="17">
        <f>DATE(IF(Hist_odds_1[[#This Row],[Index]]&lt;=1908,"2022","2023"),LEFT(Hist_odds_1[[#This Row],[Date]],2),RIGHT(Hist_odds_1[[#This Row],[Date]],2))</f>
        <v>44902</v>
      </c>
      <c r="Q1133">
        <f>IF(Hist_odds_1[[#This Row],[Away ML]]&lt;Hist_odds_1[[#This Row],[Home ML]],-Hist_odds_1[[#This Row],[Total_Close]],Hist_odds_1[[#This Row],[Spread_Close]])</f>
        <v>4</v>
      </c>
    </row>
    <row r="1134" spans="1:17">
      <c r="A1134">
        <v>1133</v>
      </c>
      <c r="B1134">
        <v>1207</v>
      </c>
      <c r="C1134">
        <v>715</v>
      </c>
      <c r="D1134" t="s">
        <v>5552</v>
      </c>
      <c r="E1134" t="s">
        <v>546</v>
      </c>
      <c r="F1134">
        <v>75</v>
      </c>
      <c r="G1134">
        <v>142.5</v>
      </c>
      <c r="H1134">
        <v>143.5</v>
      </c>
      <c r="I1134">
        <v>265</v>
      </c>
      <c r="J1134">
        <v>716</v>
      </c>
      <c r="K1134" t="s">
        <v>186</v>
      </c>
      <c r="L1134">
        <v>60</v>
      </c>
      <c r="M1134">
        <v>8</v>
      </c>
      <c r="N1134">
        <v>7</v>
      </c>
      <c r="O1134">
        <v>-320</v>
      </c>
      <c r="P1134" s="17">
        <f>DATE(IF(Hist_odds_1[[#This Row],[Index]]&lt;=1908,"2022","2023"),LEFT(Hist_odds_1[[#This Row],[Date]],2),RIGHT(Hist_odds_1[[#This Row],[Date]],2))</f>
        <v>44902</v>
      </c>
      <c r="Q1134">
        <f>IF(Hist_odds_1[[#This Row],[Away ML]]&lt;Hist_odds_1[[#This Row],[Home ML]],-Hist_odds_1[[#This Row],[Total_Close]],Hist_odds_1[[#This Row],[Spread_Close]])</f>
        <v>7</v>
      </c>
    </row>
    <row r="1135" spans="1:17">
      <c r="A1135">
        <v>1134</v>
      </c>
      <c r="B1135">
        <v>1207</v>
      </c>
      <c r="C1135">
        <v>717</v>
      </c>
      <c r="D1135" t="s">
        <v>5552</v>
      </c>
      <c r="E1135" t="s">
        <v>428</v>
      </c>
      <c r="F1135">
        <v>62</v>
      </c>
      <c r="G1135">
        <v>131</v>
      </c>
      <c r="H1135">
        <v>131.5</v>
      </c>
      <c r="I1135">
        <v>300</v>
      </c>
      <c r="J1135">
        <v>718</v>
      </c>
      <c r="K1135" t="s">
        <v>133</v>
      </c>
      <c r="L1135">
        <v>77</v>
      </c>
      <c r="M1135">
        <v>6</v>
      </c>
      <c r="N1135">
        <v>8</v>
      </c>
      <c r="O1135">
        <v>-360</v>
      </c>
      <c r="P1135" s="17">
        <f>DATE(IF(Hist_odds_1[[#This Row],[Index]]&lt;=1908,"2022","2023"),LEFT(Hist_odds_1[[#This Row],[Date]],2),RIGHT(Hist_odds_1[[#This Row],[Date]],2))</f>
        <v>44902</v>
      </c>
      <c r="Q1135">
        <f>IF(Hist_odds_1[[#This Row],[Away ML]]&lt;Hist_odds_1[[#This Row],[Home ML]],-Hist_odds_1[[#This Row],[Total_Close]],Hist_odds_1[[#This Row],[Spread_Close]])</f>
        <v>8</v>
      </c>
    </row>
    <row r="1136" spans="1:17">
      <c r="A1136">
        <v>1135</v>
      </c>
      <c r="B1136">
        <v>1207</v>
      </c>
      <c r="C1136">
        <v>719</v>
      </c>
      <c r="D1136" t="s">
        <v>5552</v>
      </c>
      <c r="E1136" t="s">
        <v>636</v>
      </c>
      <c r="F1136">
        <v>65</v>
      </c>
      <c r="G1136">
        <v>148</v>
      </c>
      <c r="H1136">
        <v>155.5</v>
      </c>
      <c r="I1136">
        <v>250</v>
      </c>
      <c r="J1136">
        <v>720</v>
      </c>
      <c r="K1136" t="s">
        <v>484</v>
      </c>
      <c r="L1136">
        <v>66</v>
      </c>
      <c r="M1136">
        <v>3</v>
      </c>
      <c r="N1136">
        <v>7</v>
      </c>
      <c r="O1136">
        <v>-300</v>
      </c>
      <c r="P1136" s="17">
        <f>DATE(IF(Hist_odds_1[[#This Row],[Index]]&lt;=1908,"2022","2023"),LEFT(Hist_odds_1[[#This Row],[Date]],2),RIGHT(Hist_odds_1[[#This Row],[Date]],2))</f>
        <v>44902</v>
      </c>
      <c r="Q1136">
        <f>IF(Hist_odds_1[[#This Row],[Away ML]]&lt;Hist_odds_1[[#This Row],[Home ML]],-Hist_odds_1[[#This Row],[Total_Close]],Hist_odds_1[[#This Row],[Spread_Close]])</f>
        <v>7</v>
      </c>
    </row>
    <row r="1137" spans="1:17">
      <c r="A1137">
        <v>1136</v>
      </c>
      <c r="B1137">
        <v>1207</v>
      </c>
      <c r="C1137">
        <v>721</v>
      </c>
      <c r="D1137" t="s">
        <v>5552</v>
      </c>
      <c r="E1137" t="s">
        <v>608</v>
      </c>
      <c r="F1137">
        <v>50</v>
      </c>
      <c r="G1137">
        <v>131.5</v>
      </c>
      <c r="H1137">
        <v>129</v>
      </c>
      <c r="I1137">
        <v>125</v>
      </c>
      <c r="J1137">
        <v>722</v>
      </c>
      <c r="K1137" t="s">
        <v>256</v>
      </c>
      <c r="L1137">
        <v>48</v>
      </c>
      <c r="M1137">
        <v>4.5</v>
      </c>
      <c r="N1137">
        <v>2.5</v>
      </c>
      <c r="O1137">
        <v>-145</v>
      </c>
      <c r="P1137" s="17">
        <f>DATE(IF(Hist_odds_1[[#This Row],[Index]]&lt;=1908,"2022","2023"),LEFT(Hist_odds_1[[#This Row],[Date]],2),RIGHT(Hist_odds_1[[#This Row],[Date]],2))</f>
        <v>44902</v>
      </c>
      <c r="Q1137">
        <f>IF(Hist_odds_1[[#This Row],[Away ML]]&lt;Hist_odds_1[[#This Row],[Home ML]],-Hist_odds_1[[#This Row],[Total_Close]],Hist_odds_1[[#This Row],[Spread_Close]])</f>
        <v>2.5</v>
      </c>
    </row>
    <row r="1138" spans="1:17">
      <c r="A1138">
        <v>1137</v>
      </c>
      <c r="B1138">
        <v>1207</v>
      </c>
      <c r="C1138">
        <v>723</v>
      </c>
      <c r="D1138" t="s">
        <v>5552</v>
      </c>
      <c r="E1138" t="s">
        <v>595</v>
      </c>
      <c r="F1138">
        <v>46</v>
      </c>
      <c r="G1138">
        <v>124</v>
      </c>
      <c r="H1138">
        <v>120</v>
      </c>
      <c r="I1138">
        <v>850</v>
      </c>
      <c r="J1138">
        <v>724</v>
      </c>
      <c r="K1138" t="s">
        <v>483</v>
      </c>
      <c r="L1138">
        <v>66</v>
      </c>
      <c r="M1138">
        <v>12</v>
      </c>
      <c r="N1138">
        <v>14.5</v>
      </c>
      <c r="O1138">
        <v>-1500</v>
      </c>
      <c r="P1138" s="17">
        <f>DATE(IF(Hist_odds_1[[#This Row],[Index]]&lt;=1908,"2022","2023"),LEFT(Hist_odds_1[[#This Row],[Date]],2),RIGHT(Hist_odds_1[[#This Row],[Date]],2))</f>
        <v>44902</v>
      </c>
      <c r="Q1138">
        <f>IF(Hist_odds_1[[#This Row],[Away ML]]&lt;Hist_odds_1[[#This Row],[Home ML]],-Hist_odds_1[[#This Row],[Total_Close]],Hist_odds_1[[#This Row],[Spread_Close]])</f>
        <v>14.5</v>
      </c>
    </row>
    <row r="1139" spans="1:17">
      <c r="A1139">
        <v>1138</v>
      </c>
      <c r="B1139">
        <v>1207</v>
      </c>
      <c r="C1139">
        <v>725</v>
      </c>
      <c r="D1139" t="s">
        <v>5552</v>
      </c>
      <c r="E1139" t="s">
        <v>644</v>
      </c>
      <c r="F1139">
        <v>52</v>
      </c>
      <c r="G1139">
        <v>137.5</v>
      </c>
      <c r="H1139">
        <v>133.5</v>
      </c>
      <c r="I1139">
        <v>330</v>
      </c>
      <c r="J1139">
        <v>726</v>
      </c>
      <c r="K1139" t="s">
        <v>481</v>
      </c>
      <c r="L1139">
        <v>64</v>
      </c>
      <c r="M1139">
        <v>8</v>
      </c>
      <c r="N1139">
        <v>8.5</v>
      </c>
      <c r="O1139">
        <v>-400</v>
      </c>
      <c r="P1139" s="17">
        <f>DATE(IF(Hist_odds_1[[#This Row],[Index]]&lt;=1908,"2022","2023"),LEFT(Hist_odds_1[[#This Row],[Date]],2),RIGHT(Hist_odds_1[[#This Row],[Date]],2))</f>
        <v>44902</v>
      </c>
      <c r="Q1139">
        <f>IF(Hist_odds_1[[#This Row],[Away ML]]&lt;Hist_odds_1[[#This Row],[Home ML]],-Hist_odds_1[[#This Row],[Total_Close]],Hist_odds_1[[#This Row],[Spread_Close]])</f>
        <v>8.5</v>
      </c>
    </row>
    <row r="1140" spans="1:17">
      <c r="A1140">
        <v>1139</v>
      </c>
      <c r="B1140">
        <v>1207</v>
      </c>
      <c r="C1140">
        <v>727</v>
      </c>
      <c r="D1140" t="s">
        <v>5552</v>
      </c>
      <c r="E1140" t="s">
        <v>460</v>
      </c>
      <c r="F1140">
        <v>85</v>
      </c>
      <c r="G1140">
        <v>140</v>
      </c>
      <c r="H1140">
        <v>134.5</v>
      </c>
      <c r="I1140">
        <v>240</v>
      </c>
      <c r="J1140">
        <v>728</v>
      </c>
      <c r="K1140" t="s">
        <v>650</v>
      </c>
      <c r="L1140">
        <v>87</v>
      </c>
      <c r="M1140">
        <v>3</v>
      </c>
      <c r="N1140">
        <v>6.5</v>
      </c>
      <c r="O1140">
        <v>-280</v>
      </c>
      <c r="P1140" s="17">
        <f>DATE(IF(Hist_odds_1[[#This Row],[Index]]&lt;=1908,"2022","2023"),LEFT(Hist_odds_1[[#This Row],[Date]],2),RIGHT(Hist_odds_1[[#This Row],[Date]],2))</f>
        <v>44902</v>
      </c>
      <c r="Q1140">
        <f>IF(Hist_odds_1[[#This Row],[Away ML]]&lt;Hist_odds_1[[#This Row],[Home ML]],-Hist_odds_1[[#This Row],[Total_Close]],Hist_odds_1[[#This Row],[Spread_Close]])</f>
        <v>6.5</v>
      </c>
    </row>
    <row r="1141" spans="1:17">
      <c r="A1141">
        <v>1140</v>
      </c>
      <c r="B1141">
        <v>1207</v>
      </c>
      <c r="C1141">
        <v>729</v>
      </c>
      <c r="D1141" t="s">
        <v>5552</v>
      </c>
      <c r="E1141" t="s">
        <v>654</v>
      </c>
      <c r="F1141">
        <v>56</v>
      </c>
      <c r="G1141">
        <v>127</v>
      </c>
      <c r="H1141">
        <v>125.5</v>
      </c>
      <c r="I1141">
        <v>700</v>
      </c>
      <c r="J1141">
        <v>730</v>
      </c>
      <c r="K1141" t="s">
        <v>578</v>
      </c>
      <c r="L1141">
        <v>65</v>
      </c>
      <c r="M1141">
        <v>14</v>
      </c>
      <c r="N1141">
        <v>13.5</v>
      </c>
      <c r="O1141">
        <v>-1100</v>
      </c>
      <c r="P1141" s="17">
        <f>DATE(IF(Hist_odds_1[[#This Row],[Index]]&lt;=1908,"2022","2023"),LEFT(Hist_odds_1[[#This Row],[Date]],2),RIGHT(Hist_odds_1[[#This Row],[Date]],2))</f>
        <v>44902</v>
      </c>
      <c r="Q1141">
        <f>IF(Hist_odds_1[[#This Row],[Away ML]]&lt;Hist_odds_1[[#This Row],[Home ML]],-Hist_odds_1[[#This Row],[Total_Close]],Hist_odds_1[[#This Row],[Spread_Close]])</f>
        <v>13.5</v>
      </c>
    </row>
    <row r="1142" spans="1:17">
      <c r="A1142">
        <v>1141</v>
      </c>
      <c r="B1142">
        <v>1207</v>
      </c>
      <c r="C1142">
        <v>731</v>
      </c>
      <c r="D1142" t="s">
        <v>5552</v>
      </c>
      <c r="E1142" t="s">
        <v>538</v>
      </c>
      <c r="F1142">
        <v>50</v>
      </c>
      <c r="G1142">
        <v>136</v>
      </c>
      <c r="H1142">
        <v>135</v>
      </c>
      <c r="I1142">
        <v>775</v>
      </c>
      <c r="J1142">
        <v>732</v>
      </c>
      <c r="K1142" t="s">
        <v>207</v>
      </c>
      <c r="L1142">
        <v>64</v>
      </c>
      <c r="M1142">
        <v>14</v>
      </c>
      <c r="N1142">
        <v>14.5</v>
      </c>
      <c r="O1142">
        <v>-1300</v>
      </c>
      <c r="P1142" s="17">
        <f>DATE(IF(Hist_odds_1[[#This Row],[Index]]&lt;=1908,"2022","2023"),LEFT(Hist_odds_1[[#This Row],[Date]],2),RIGHT(Hist_odds_1[[#This Row],[Date]],2))</f>
        <v>44902</v>
      </c>
      <c r="Q1142">
        <f>IF(Hist_odds_1[[#This Row],[Away ML]]&lt;Hist_odds_1[[#This Row],[Home ML]],-Hist_odds_1[[#This Row],[Total_Close]],Hist_odds_1[[#This Row],[Spread_Close]])</f>
        <v>14.5</v>
      </c>
    </row>
    <row r="1143" spans="1:17">
      <c r="A1143">
        <v>1142</v>
      </c>
      <c r="B1143">
        <v>1207</v>
      </c>
      <c r="C1143">
        <v>306649</v>
      </c>
      <c r="D1143" t="s">
        <v>5552</v>
      </c>
      <c r="E1143" t="s">
        <v>248</v>
      </c>
      <c r="F1143">
        <v>75</v>
      </c>
      <c r="G1143">
        <v>7.5</v>
      </c>
      <c r="H1143">
        <v>8.5</v>
      </c>
      <c r="I1143">
        <v>-450</v>
      </c>
      <c r="J1143">
        <v>306650</v>
      </c>
      <c r="K1143" t="s">
        <v>496</v>
      </c>
      <c r="L1143">
        <v>71</v>
      </c>
      <c r="M1143">
        <v>140.5</v>
      </c>
      <c r="N1143">
        <v>141</v>
      </c>
      <c r="O1143">
        <v>375</v>
      </c>
      <c r="P1143" s="17">
        <f>DATE(IF(Hist_odds_1[[#This Row],[Index]]&lt;=1908,"2022","2023"),LEFT(Hist_odds_1[[#This Row],[Date]],2),RIGHT(Hist_odds_1[[#This Row],[Date]],2))</f>
        <v>44902</v>
      </c>
      <c r="Q1143">
        <f>IF(Hist_odds_1[[#This Row],[Away ML]]&lt;Hist_odds_1[[#This Row],[Home ML]],-Hist_odds_1[[#This Row],[Total_Close]],Hist_odds_1[[#This Row],[Spread_Close]])</f>
        <v>-8.5</v>
      </c>
    </row>
    <row r="1144" spans="1:17">
      <c r="A1144">
        <v>1143</v>
      </c>
      <c r="B1144">
        <v>1207</v>
      </c>
      <c r="C1144">
        <v>306651</v>
      </c>
      <c r="D1144" t="s">
        <v>5552</v>
      </c>
      <c r="E1144" t="s">
        <v>565</v>
      </c>
      <c r="F1144">
        <v>61</v>
      </c>
      <c r="G1144">
        <v>1</v>
      </c>
      <c r="H1144">
        <v>2</v>
      </c>
      <c r="I1144">
        <v>-135</v>
      </c>
      <c r="J1144">
        <v>306652</v>
      </c>
      <c r="K1144" t="s">
        <v>354</v>
      </c>
      <c r="L1144">
        <v>65</v>
      </c>
      <c r="M1144">
        <v>140.5</v>
      </c>
      <c r="N1144">
        <v>141</v>
      </c>
      <c r="O1144">
        <v>115</v>
      </c>
      <c r="P1144" s="17">
        <f>DATE(IF(Hist_odds_1[[#This Row],[Index]]&lt;=1908,"2022","2023"),LEFT(Hist_odds_1[[#This Row],[Date]],2),RIGHT(Hist_odds_1[[#This Row],[Date]],2))</f>
        <v>44902</v>
      </c>
      <c r="Q1144">
        <f>IF(Hist_odds_1[[#This Row],[Away ML]]&lt;Hist_odds_1[[#This Row],[Home ML]],-Hist_odds_1[[#This Row],[Total_Close]],Hist_odds_1[[#This Row],[Spread_Close]])</f>
        <v>-2</v>
      </c>
    </row>
    <row r="1145" spans="1:17">
      <c r="A1145">
        <v>1144</v>
      </c>
      <c r="B1145">
        <v>1207</v>
      </c>
      <c r="C1145">
        <v>306653</v>
      </c>
      <c r="D1145" t="s">
        <v>5552</v>
      </c>
      <c r="E1145" t="s">
        <v>646</v>
      </c>
      <c r="F1145">
        <v>69</v>
      </c>
      <c r="G1145">
        <v>139.5</v>
      </c>
      <c r="H1145">
        <v>140.5</v>
      </c>
      <c r="I1145">
        <v>1200</v>
      </c>
      <c r="J1145">
        <v>306654</v>
      </c>
      <c r="K1145" t="s">
        <v>353</v>
      </c>
      <c r="L1145">
        <v>77</v>
      </c>
      <c r="M1145">
        <v>19</v>
      </c>
      <c r="N1145">
        <v>19.5</v>
      </c>
      <c r="O1145">
        <v>-3000</v>
      </c>
      <c r="P1145" s="17">
        <f>DATE(IF(Hist_odds_1[[#This Row],[Index]]&lt;=1908,"2022","2023"),LEFT(Hist_odds_1[[#This Row],[Date]],2),RIGHT(Hist_odds_1[[#This Row],[Date]],2))</f>
        <v>44902</v>
      </c>
      <c r="Q1145">
        <f>IF(Hist_odds_1[[#This Row],[Away ML]]&lt;Hist_odds_1[[#This Row],[Home ML]],-Hist_odds_1[[#This Row],[Total_Close]],Hist_odds_1[[#This Row],[Spread_Close]])</f>
        <v>19.5</v>
      </c>
    </row>
    <row r="1146" spans="1:17">
      <c r="A1146">
        <v>1145</v>
      </c>
      <c r="B1146">
        <v>1207</v>
      </c>
      <c r="C1146">
        <v>306655</v>
      </c>
      <c r="D1146" t="s">
        <v>5552</v>
      </c>
      <c r="E1146" t="s">
        <v>364</v>
      </c>
      <c r="F1146">
        <v>73</v>
      </c>
      <c r="G1146">
        <v>124.5</v>
      </c>
      <c r="H1146">
        <v>124</v>
      </c>
      <c r="I1146">
        <v>310</v>
      </c>
      <c r="J1146">
        <v>306656</v>
      </c>
      <c r="K1146" t="s">
        <v>455</v>
      </c>
      <c r="L1146">
        <v>62</v>
      </c>
      <c r="M1146">
        <v>9</v>
      </c>
      <c r="N1146">
        <v>8.5</v>
      </c>
      <c r="O1146">
        <v>-370</v>
      </c>
      <c r="P1146" s="17">
        <f>DATE(IF(Hist_odds_1[[#This Row],[Index]]&lt;=1908,"2022","2023"),LEFT(Hist_odds_1[[#This Row],[Date]],2),RIGHT(Hist_odds_1[[#This Row],[Date]],2))</f>
        <v>44902</v>
      </c>
      <c r="Q1146">
        <f>IF(Hist_odds_1[[#This Row],[Away ML]]&lt;Hist_odds_1[[#This Row],[Home ML]],-Hist_odds_1[[#This Row],[Total_Close]],Hist_odds_1[[#This Row],[Spread_Close]])</f>
        <v>8.5</v>
      </c>
    </row>
    <row r="1147" spans="1:17">
      <c r="A1147">
        <v>1146</v>
      </c>
      <c r="B1147">
        <v>1207</v>
      </c>
      <c r="C1147">
        <v>306657</v>
      </c>
      <c r="D1147" t="s">
        <v>5552</v>
      </c>
      <c r="E1147" t="s">
        <v>562</v>
      </c>
      <c r="F1147">
        <v>59</v>
      </c>
      <c r="G1147">
        <v>141</v>
      </c>
      <c r="H1147">
        <v>139</v>
      </c>
      <c r="I1147">
        <v>280</v>
      </c>
      <c r="J1147">
        <v>306658</v>
      </c>
      <c r="K1147" t="s">
        <v>241</v>
      </c>
      <c r="L1147">
        <v>61</v>
      </c>
      <c r="M1147">
        <v>7</v>
      </c>
      <c r="N1147">
        <v>7.5</v>
      </c>
      <c r="O1147">
        <v>-340</v>
      </c>
      <c r="P1147" s="17">
        <f>DATE(IF(Hist_odds_1[[#This Row],[Index]]&lt;=1908,"2022","2023"),LEFT(Hist_odds_1[[#This Row],[Date]],2),RIGHT(Hist_odds_1[[#This Row],[Date]],2))</f>
        <v>44902</v>
      </c>
      <c r="Q1147">
        <f>IF(Hist_odds_1[[#This Row],[Away ML]]&lt;Hist_odds_1[[#This Row],[Home ML]],-Hist_odds_1[[#This Row],[Total_Close]],Hist_odds_1[[#This Row],[Spread_Close]])</f>
        <v>7.5</v>
      </c>
    </row>
    <row r="1148" spans="1:17">
      <c r="A1148">
        <v>1147</v>
      </c>
      <c r="B1148">
        <v>1207</v>
      </c>
      <c r="C1148">
        <v>306659</v>
      </c>
      <c r="D1148" t="s">
        <v>5552</v>
      </c>
      <c r="E1148" t="s">
        <v>610</v>
      </c>
      <c r="F1148">
        <v>53</v>
      </c>
      <c r="G1148">
        <v>142.5</v>
      </c>
      <c r="H1148">
        <v>143</v>
      </c>
      <c r="I1148">
        <v>250</v>
      </c>
      <c r="J1148">
        <v>306660</v>
      </c>
      <c r="K1148" t="s">
        <v>585</v>
      </c>
      <c r="L1148">
        <v>85</v>
      </c>
      <c r="M1148">
        <v>9</v>
      </c>
      <c r="N1148">
        <v>7</v>
      </c>
      <c r="O1148">
        <v>-300</v>
      </c>
      <c r="P1148" s="17">
        <f>DATE(IF(Hist_odds_1[[#This Row],[Index]]&lt;=1908,"2022","2023"),LEFT(Hist_odds_1[[#This Row],[Date]],2),RIGHT(Hist_odds_1[[#This Row],[Date]],2))</f>
        <v>44902</v>
      </c>
      <c r="Q1148">
        <f>IF(Hist_odds_1[[#This Row],[Away ML]]&lt;Hist_odds_1[[#This Row],[Home ML]],-Hist_odds_1[[#This Row],[Total_Close]],Hist_odds_1[[#This Row],[Spread_Close]])</f>
        <v>7</v>
      </c>
    </row>
    <row r="1149" spans="1:17">
      <c r="A1149">
        <v>1148</v>
      </c>
      <c r="B1149">
        <v>1207</v>
      </c>
      <c r="C1149">
        <v>306661</v>
      </c>
      <c r="D1149" t="s">
        <v>5552</v>
      </c>
      <c r="E1149" t="s">
        <v>313</v>
      </c>
      <c r="F1149">
        <v>64</v>
      </c>
      <c r="G1149">
        <v>136.5</v>
      </c>
      <c r="H1149">
        <v>134.5</v>
      </c>
      <c r="I1149">
        <v>1100</v>
      </c>
      <c r="J1149">
        <v>306662</v>
      </c>
      <c r="K1149" t="s">
        <v>494</v>
      </c>
      <c r="L1149">
        <v>85</v>
      </c>
      <c r="M1149">
        <v>7</v>
      </c>
      <c r="N1149">
        <v>18</v>
      </c>
      <c r="O1149">
        <v>-2500</v>
      </c>
      <c r="P1149" s="17">
        <f>DATE(IF(Hist_odds_1[[#This Row],[Index]]&lt;=1908,"2022","2023"),LEFT(Hist_odds_1[[#This Row],[Date]],2),RIGHT(Hist_odds_1[[#This Row],[Date]],2))</f>
        <v>44902</v>
      </c>
      <c r="Q1149">
        <f>IF(Hist_odds_1[[#This Row],[Away ML]]&lt;Hist_odds_1[[#This Row],[Home ML]],-Hist_odds_1[[#This Row],[Total_Close]],Hist_odds_1[[#This Row],[Spread_Close]])</f>
        <v>18</v>
      </c>
    </row>
    <row r="1150" spans="1:17">
      <c r="A1150">
        <v>1149</v>
      </c>
      <c r="B1150">
        <v>1207</v>
      </c>
      <c r="C1150">
        <v>306663</v>
      </c>
      <c r="D1150" t="s">
        <v>5552</v>
      </c>
      <c r="E1150" t="s">
        <v>502</v>
      </c>
      <c r="F1150">
        <v>75</v>
      </c>
      <c r="G1150">
        <v>134.5</v>
      </c>
      <c r="H1150">
        <v>133</v>
      </c>
      <c r="I1150">
        <v>750</v>
      </c>
      <c r="J1150">
        <v>306664</v>
      </c>
      <c r="K1150" t="s">
        <v>531</v>
      </c>
      <c r="L1150">
        <v>81</v>
      </c>
      <c r="M1150">
        <v>14</v>
      </c>
      <c r="N1150">
        <v>14</v>
      </c>
      <c r="O1150">
        <v>-1200</v>
      </c>
      <c r="P1150" s="17">
        <f>DATE(IF(Hist_odds_1[[#This Row],[Index]]&lt;=1908,"2022","2023"),LEFT(Hist_odds_1[[#This Row],[Date]],2),RIGHT(Hist_odds_1[[#This Row],[Date]],2))</f>
        <v>44902</v>
      </c>
      <c r="Q1150">
        <f>IF(Hist_odds_1[[#This Row],[Away ML]]&lt;Hist_odds_1[[#This Row],[Home ML]],-Hist_odds_1[[#This Row],[Total_Close]],Hist_odds_1[[#This Row],[Spread_Close]])</f>
        <v>14</v>
      </c>
    </row>
    <row r="1151" spans="1:17">
      <c r="A1151">
        <v>1150</v>
      </c>
      <c r="B1151">
        <v>1207</v>
      </c>
      <c r="C1151">
        <v>306665</v>
      </c>
      <c r="D1151" t="s">
        <v>5552</v>
      </c>
      <c r="E1151" t="s">
        <v>246</v>
      </c>
      <c r="F1151">
        <v>78</v>
      </c>
      <c r="G1151">
        <v>4.5</v>
      </c>
      <c r="H1151">
        <v>3.5</v>
      </c>
      <c r="I1151">
        <v>-175</v>
      </c>
      <c r="J1151">
        <v>306666</v>
      </c>
      <c r="K1151" t="s">
        <v>261</v>
      </c>
      <c r="L1151">
        <v>67</v>
      </c>
      <c r="M1151">
        <v>145</v>
      </c>
      <c r="N1151">
        <v>142.5</v>
      </c>
      <c r="O1151">
        <v>155</v>
      </c>
      <c r="P1151" s="17">
        <f>DATE(IF(Hist_odds_1[[#This Row],[Index]]&lt;=1908,"2022","2023"),LEFT(Hist_odds_1[[#This Row],[Date]],2),RIGHT(Hist_odds_1[[#This Row],[Date]],2))</f>
        <v>44902</v>
      </c>
      <c r="Q1151">
        <f>IF(Hist_odds_1[[#This Row],[Away ML]]&lt;Hist_odds_1[[#This Row],[Home ML]],-Hist_odds_1[[#This Row],[Total_Close]],Hist_odds_1[[#This Row],[Spread_Close]])</f>
        <v>-3.5</v>
      </c>
    </row>
    <row r="1152" spans="1:17">
      <c r="A1152">
        <v>1151</v>
      </c>
      <c r="B1152">
        <v>1207</v>
      </c>
      <c r="C1152">
        <v>306667</v>
      </c>
      <c r="D1152" t="s">
        <v>5552</v>
      </c>
      <c r="E1152" t="s">
        <v>667</v>
      </c>
      <c r="F1152">
        <v>63</v>
      </c>
      <c r="G1152">
        <v>144</v>
      </c>
      <c r="H1152">
        <v>145.5</v>
      </c>
      <c r="I1152">
        <v>240</v>
      </c>
      <c r="J1152">
        <v>306668</v>
      </c>
      <c r="K1152" t="s">
        <v>651</v>
      </c>
      <c r="L1152">
        <v>71</v>
      </c>
      <c r="M1152">
        <v>7.5</v>
      </c>
      <c r="N1152">
        <v>6.5</v>
      </c>
      <c r="O1152">
        <v>-280</v>
      </c>
      <c r="P1152" s="17">
        <f>DATE(IF(Hist_odds_1[[#This Row],[Index]]&lt;=1908,"2022","2023"),LEFT(Hist_odds_1[[#This Row],[Date]],2),RIGHT(Hist_odds_1[[#This Row],[Date]],2))</f>
        <v>44902</v>
      </c>
      <c r="Q1152">
        <f>IF(Hist_odds_1[[#This Row],[Away ML]]&lt;Hist_odds_1[[#This Row],[Home ML]],-Hist_odds_1[[#This Row],[Total_Close]],Hist_odds_1[[#This Row],[Spread_Close]])</f>
        <v>6.5</v>
      </c>
    </row>
    <row r="1153" spans="1:17">
      <c r="A1153">
        <v>1152</v>
      </c>
      <c r="B1153">
        <v>1207</v>
      </c>
      <c r="C1153">
        <v>306669</v>
      </c>
      <c r="D1153" t="s">
        <v>5552</v>
      </c>
      <c r="E1153" t="s">
        <v>530</v>
      </c>
      <c r="F1153">
        <v>49</v>
      </c>
      <c r="G1153">
        <v>139.5</v>
      </c>
      <c r="H1153">
        <v>141.5</v>
      </c>
      <c r="I1153" t="s">
        <v>488</v>
      </c>
      <c r="J1153">
        <v>306670</v>
      </c>
      <c r="K1153" t="s">
        <v>42</v>
      </c>
      <c r="L1153">
        <v>84</v>
      </c>
      <c r="M1153">
        <v>20.5</v>
      </c>
      <c r="N1153">
        <v>28</v>
      </c>
      <c r="O1153" t="s">
        <v>488</v>
      </c>
      <c r="P1153" s="17">
        <f>DATE(IF(Hist_odds_1[[#This Row],[Index]]&lt;=1908,"2022","2023"),LEFT(Hist_odds_1[[#This Row],[Date]],2),RIGHT(Hist_odds_1[[#This Row],[Date]],2))</f>
        <v>44902</v>
      </c>
      <c r="Q1153">
        <f>IF(Hist_odds_1[[#This Row],[Away ML]]&lt;Hist_odds_1[[#This Row],[Home ML]],-Hist_odds_1[[#This Row],[Total_Close]],Hist_odds_1[[#This Row],[Spread_Close]])</f>
        <v>28</v>
      </c>
    </row>
    <row r="1154" spans="1:17">
      <c r="A1154">
        <v>1153</v>
      </c>
      <c r="B1154">
        <v>1207</v>
      </c>
      <c r="C1154">
        <v>306671</v>
      </c>
      <c r="D1154" t="s">
        <v>5552</v>
      </c>
      <c r="E1154" t="s">
        <v>229</v>
      </c>
      <c r="F1154">
        <v>62</v>
      </c>
      <c r="G1154">
        <v>140</v>
      </c>
      <c r="H1154">
        <v>137</v>
      </c>
      <c r="I1154">
        <v>310</v>
      </c>
      <c r="J1154">
        <v>306672</v>
      </c>
      <c r="K1154" t="s">
        <v>309</v>
      </c>
      <c r="L1154">
        <v>63</v>
      </c>
      <c r="M1154">
        <v>7.5</v>
      </c>
      <c r="N1154">
        <v>8</v>
      </c>
      <c r="O1154">
        <v>-370</v>
      </c>
      <c r="P1154" s="17">
        <f>DATE(IF(Hist_odds_1[[#This Row],[Index]]&lt;=1908,"2022","2023"),LEFT(Hist_odds_1[[#This Row],[Date]],2),RIGHT(Hist_odds_1[[#This Row],[Date]],2))</f>
        <v>44902</v>
      </c>
      <c r="Q1154">
        <f>IF(Hist_odds_1[[#This Row],[Away ML]]&lt;Hist_odds_1[[#This Row],[Home ML]],-Hist_odds_1[[#This Row],[Total_Close]],Hist_odds_1[[#This Row],[Spread_Close]])</f>
        <v>8</v>
      </c>
    </row>
    <row r="1155" spans="1:17">
      <c r="A1155">
        <v>1154</v>
      </c>
      <c r="B1155">
        <v>1207</v>
      </c>
      <c r="C1155">
        <v>306673</v>
      </c>
      <c r="D1155" t="s">
        <v>5552</v>
      </c>
      <c r="E1155" t="s">
        <v>424</v>
      </c>
      <c r="F1155">
        <v>81</v>
      </c>
      <c r="G1155">
        <v>9</v>
      </c>
      <c r="H1155">
        <v>12</v>
      </c>
      <c r="I1155">
        <v>-800</v>
      </c>
      <c r="J1155">
        <v>306674</v>
      </c>
      <c r="K1155" t="s">
        <v>239</v>
      </c>
      <c r="L1155">
        <v>62</v>
      </c>
      <c r="M1155">
        <v>146.5</v>
      </c>
      <c r="N1155">
        <v>146.5</v>
      </c>
      <c r="O1155">
        <v>550</v>
      </c>
      <c r="P1155" s="17">
        <f>DATE(IF(Hist_odds_1[[#This Row],[Index]]&lt;=1908,"2022","2023"),LEFT(Hist_odds_1[[#This Row],[Date]],2),RIGHT(Hist_odds_1[[#This Row],[Date]],2))</f>
        <v>44902</v>
      </c>
      <c r="Q1155">
        <f>IF(Hist_odds_1[[#This Row],[Away ML]]&lt;Hist_odds_1[[#This Row],[Home ML]],-Hist_odds_1[[#This Row],[Total_Close]],Hist_odds_1[[#This Row],[Spread_Close]])</f>
        <v>-12</v>
      </c>
    </row>
    <row r="1156" spans="1:17">
      <c r="A1156">
        <v>1155</v>
      </c>
      <c r="B1156">
        <v>1207</v>
      </c>
      <c r="C1156">
        <v>306675</v>
      </c>
      <c r="D1156" t="s">
        <v>5552</v>
      </c>
      <c r="E1156" t="s">
        <v>659</v>
      </c>
      <c r="F1156">
        <v>71</v>
      </c>
      <c r="G1156">
        <v>139</v>
      </c>
      <c r="H1156">
        <v>139.5</v>
      </c>
      <c r="I1156">
        <v>1800</v>
      </c>
      <c r="J1156">
        <v>306676</v>
      </c>
      <c r="K1156" t="s">
        <v>513</v>
      </c>
      <c r="L1156">
        <v>78</v>
      </c>
      <c r="M1156">
        <v>21</v>
      </c>
      <c r="N1156">
        <v>22.5</v>
      </c>
      <c r="O1156">
        <v>-8000</v>
      </c>
      <c r="P1156" s="17">
        <f>DATE(IF(Hist_odds_1[[#This Row],[Index]]&lt;=1908,"2022","2023"),LEFT(Hist_odds_1[[#This Row],[Date]],2),RIGHT(Hist_odds_1[[#This Row],[Date]],2))</f>
        <v>44902</v>
      </c>
      <c r="Q1156">
        <f>IF(Hist_odds_1[[#This Row],[Away ML]]&lt;Hist_odds_1[[#This Row],[Home ML]],-Hist_odds_1[[#This Row],[Total_Close]],Hist_odds_1[[#This Row],[Spread_Close]])</f>
        <v>22.5</v>
      </c>
    </row>
    <row r="1157" spans="1:17">
      <c r="A1157">
        <v>1156</v>
      </c>
      <c r="B1157">
        <v>1207</v>
      </c>
      <c r="C1157">
        <v>306677</v>
      </c>
      <c r="D1157" t="s">
        <v>5552</v>
      </c>
      <c r="E1157" t="s">
        <v>119</v>
      </c>
      <c r="F1157">
        <v>66</v>
      </c>
      <c r="G1157">
        <v>2</v>
      </c>
      <c r="H1157">
        <v>3</v>
      </c>
      <c r="I1157">
        <v>-145</v>
      </c>
      <c r="J1157">
        <v>306678</v>
      </c>
      <c r="K1157" t="s">
        <v>59</v>
      </c>
      <c r="L1157">
        <v>72</v>
      </c>
      <c r="M1157">
        <v>129.5</v>
      </c>
      <c r="N1157">
        <v>126.5</v>
      </c>
      <c r="O1157">
        <v>125</v>
      </c>
      <c r="P1157" s="17">
        <f>DATE(IF(Hist_odds_1[[#This Row],[Index]]&lt;=1908,"2022","2023"),LEFT(Hist_odds_1[[#This Row],[Date]],2),RIGHT(Hist_odds_1[[#This Row],[Date]],2))</f>
        <v>44902</v>
      </c>
      <c r="Q1157">
        <f>IF(Hist_odds_1[[#This Row],[Away ML]]&lt;Hist_odds_1[[#This Row],[Home ML]],-Hist_odds_1[[#This Row],[Total_Close]],Hist_odds_1[[#This Row],[Spread_Close]])</f>
        <v>-3</v>
      </c>
    </row>
    <row r="1158" spans="1:17">
      <c r="A1158">
        <v>1157</v>
      </c>
      <c r="B1158">
        <v>1207</v>
      </c>
      <c r="C1158">
        <v>306679</v>
      </c>
      <c r="D1158" t="s">
        <v>5552</v>
      </c>
      <c r="E1158" t="s">
        <v>235</v>
      </c>
      <c r="F1158">
        <v>51</v>
      </c>
      <c r="G1158">
        <v>136</v>
      </c>
      <c r="H1158">
        <v>138</v>
      </c>
      <c r="I1158">
        <v>1300</v>
      </c>
      <c r="J1158">
        <v>306680</v>
      </c>
      <c r="K1158" t="s">
        <v>514</v>
      </c>
      <c r="L1158">
        <v>69</v>
      </c>
      <c r="M1158">
        <v>21</v>
      </c>
      <c r="N1158">
        <v>19.5</v>
      </c>
      <c r="O1158">
        <v>-3500</v>
      </c>
      <c r="P1158" s="17">
        <f>DATE(IF(Hist_odds_1[[#This Row],[Index]]&lt;=1908,"2022","2023"),LEFT(Hist_odds_1[[#This Row],[Date]],2),RIGHT(Hist_odds_1[[#This Row],[Date]],2))</f>
        <v>44902</v>
      </c>
      <c r="Q1158">
        <f>IF(Hist_odds_1[[#This Row],[Away ML]]&lt;Hist_odds_1[[#This Row],[Home ML]],-Hist_odds_1[[#This Row],[Total_Close]],Hist_odds_1[[#This Row],[Spread_Close]])</f>
        <v>19.5</v>
      </c>
    </row>
    <row r="1159" spans="1:17">
      <c r="A1159">
        <v>1158</v>
      </c>
      <c r="B1159">
        <v>1208</v>
      </c>
      <c r="C1159">
        <v>871</v>
      </c>
      <c r="D1159" t="s">
        <v>5552</v>
      </c>
      <c r="E1159" t="s">
        <v>24</v>
      </c>
      <c r="F1159">
        <v>82</v>
      </c>
      <c r="G1159">
        <v>152</v>
      </c>
      <c r="H1159">
        <v>151.5</v>
      </c>
      <c r="I1159">
        <v>115</v>
      </c>
      <c r="J1159">
        <v>872</v>
      </c>
      <c r="K1159" t="s">
        <v>322</v>
      </c>
      <c r="L1159">
        <v>71</v>
      </c>
      <c r="M1159">
        <v>1.5</v>
      </c>
      <c r="N1159">
        <v>2.5</v>
      </c>
      <c r="O1159">
        <v>-135</v>
      </c>
      <c r="P1159" s="17">
        <f>DATE(IF(Hist_odds_1[[#This Row],[Index]]&lt;=1908,"2022","2023"),LEFT(Hist_odds_1[[#This Row],[Date]],2),RIGHT(Hist_odds_1[[#This Row],[Date]],2))</f>
        <v>44903</v>
      </c>
      <c r="Q1159">
        <f>IF(Hist_odds_1[[#This Row],[Away ML]]&lt;Hist_odds_1[[#This Row],[Home ML]],-Hist_odds_1[[#This Row],[Total_Close]],Hist_odds_1[[#This Row],[Spread_Close]])</f>
        <v>2.5</v>
      </c>
    </row>
    <row r="1160" spans="1:17">
      <c r="A1160">
        <v>1159</v>
      </c>
      <c r="B1160">
        <v>1208</v>
      </c>
      <c r="C1160">
        <v>873</v>
      </c>
      <c r="D1160" t="s">
        <v>5552</v>
      </c>
      <c r="E1160" t="s">
        <v>391</v>
      </c>
      <c r="F1160">
        <v>66</v>
      </c>
      <c r="G1160">
        <v>136.5</v>
      </c>
      <c r="H1160">
        <v>136.5</v>
      </c>
      <c r="I1160">
        <v>230</v>
      </c>
      <c r="J1160">
        <v>874</v>
      </c>
      <c r="K1160" t="s">
        <v>453</v>
      </c>
      <c r="L1160">
        <v>67</v>
      </c>
      <c r="M1160">
        <v>5.5</v>
      </c>
      <c r="N1160">
        <v>6</v>
      </c>
      <c r="O1160">
        <v>-270</v>
      </c>
      <c r="P1160" s="17">
        <f>DATE(IF(Hist_odds_1[[#This Row],[Index]]&lt;=1908,"2022","2023"),LEFT(Hist_odds_1[[#This Row],[Date]],2),RIGHT(Hist_odds_1[[#This Row],[Date]],2))</f>
        <v>44903</v>
      </c>
      <c r="Q1160">
        <f>IF(Hist_odds_1[[#This Row],[Away ML]]&lt;Hist_odds_1[[#This Row],[Home ML]],-Hist_odds_1[[#This Row],[Total_Close]],Hist_odds_1[[#This Row],[Spread_Close]])</f>
        <v>6</v>
      </c>
    </row>
    <row r="1161" spans="1:17">
      <c r="A1161">
        <v>1160</v>
      </c>
      <c r="B1161">
        <v>1208</v>
      </c>
      <c r="C1161">
        <v>875</v>
      </c>
      <c r="D1161" t="s">
        <v>5552</v>
      </c>
      <c r="E1161" t="s">
        <v>469</v>
      </c>
      <c r="F1161">
        <v>56</v>
      </c>
      <c r="G1161">
        <v>139.5</v>
      </c>
      <c r="H1161">
        <v>137</v>
      </c>
      <c r="I1161">
        <v>140</v>
      </c>
      <c r="J1161">
        <v>876</v>
      </c>
      <c r="K1161" t="s">
        <v>346</v>
      </c>
      <c r="L1161">
        <v>75</v>
      </c>
      <c r="M1161">
        <v>6.5</v>
      </c>
      <c r="N1161">
        <v>3</v>
      </c>
      <c r="O1161">
        <v>-160</v>
      </c>
      <c r="P1161" s="17">
        <f>DATE(IF(Hist_odds_1[[#This Row],[Index]]&lt;=1908,"2022","2023"),LEFT(Hist_odds_1[[#This Row],[Date]],2),RIGHT(Hist_odds_1[[#This Row],[Date]],2))</f>
        <v>44903</v>
      </c>
      <c r="Q1161">
        <f>IF(Hist_odds_1[[#This Row],[Away ML]]&lt;Hist_odds_1[[#This Row],[Home ML]],-Hist_odds_1[[#This Row],[Total_Close]],Hist_odds_1[[#This Row],[Spread_Close]])</f>
        <v>3</v>
      </c>
    </row>
    <row r="1162" spans="1:17">
      <c r="A1162">
        <v>1161</v>
      </c>
      <c r="B1162">
        <v>1208</v>
      </c>
      <c r="C1162">
        <v>877</v>
      </c>
      <c r="D1162" t="s">
        <v>5552</v>
      </c>
      <c r="E1162" t="s">
        <v>537</v>
      </c>
      <c r="F1162">
        <v>65</v>
      </c>
      <c r="G1162">
        <v>144</v>
      </c>
      <c r="H1162">
        <v>142.5</v>
      </c>
      <c r="I1162">
        <v>250</v>
      </c>
      <c r="J1162">
        <v>878</v>
      </c>
      <c r="K1162" t="s">
        <v>652</v>
      </c>
      <c r="L1162">
        <v>82</v>
      </c>
      <c r="M1162">
        <v>6</v>
      </c>
      <c r="N1162">
        <v>7.5</v>
      </c>
      <c r="O1162">
        <v>-300</v>
      </c>
      <c r="P1162" s="17">
        <f>DATE(IF(Hist_odds_1[[#This Row],[Index]]&lt;=1908,"2022","2023"),LEFT(Hist_odds_1[[#This Row],[Date]],2),RIGHT(Hist_odds_1[[#This Row],[Date]],2))</f>
        <v>44903</v>
      </c>
      <c r="Q1162">
        <f>IF(Hist_odds_1[[#This Row],[Away ML]]&lt;Hist_odds_1[[#This Row],[Home ML]],-Hist_odds_1[[#This Row],[Total_Close]],Hist_odds_1[[#This Row],[Spread_Close]])</f>
        <v>7.5</v>
      </c>
    </row>
    <row r="1163" spans="1:17">
      <c r="A1163">
        <v>1162</v>
      </c>
      <c r="B1163">
        <v>1208</v>
      </c>
      <c r="C1163">
        <v>879</v>
      </c>
      <c r="D1163" t="s">
        <v>5552</v>
      </c>
      <c r="E1163" t="s">
        <v>512</v>
      </c>
      <c r="F1163">
        <v>65</v>
      </c>
      <c r="G1163">
        <v>143</v>
      </c>
      <c r="H1163">
        <v>143.5</v>
      </c>
      <c r="I1163">
        <v>160</v>
      </c>
      <c r="J1163">
        <v>880</v>
      </c>
      <c r="K1163" t="s">
        <v>260</v>
      </c>
      <c r="L1163">
        <v>93</v>
      </c>
      <c r="M1163">
        <v>6</v>
      </c>
      <c r="N1163">
        <v>4.5</v>
      </c>
      <c r="O1163">
        <v>-180</v>
      </c>
      <c r="P1163" s="17">
        <f>DATE(IF(Hist_odds_1[[#This Row],[Index]]&lt;=1908,"2022","2023"),LEFT(Hist_odds_1[[#This Row],[Date]],2),RIGHT(Hist_odds_1[[#This Row],[Date]],2))</f>
        <v>44903</v>
      </c>
      <c r="Q1163">
        <f>IF(Hist_odds_1[[#This Row],[Away ML]]&lt;Hist_odds_1[[#This Row],[Home ML]],-Hist_odds_1[[#This Row],[Total_Close]],Hist_odds_1[[#This Row],[Spread_Close]])</f>
        <v>4.5</v>
      </c>
    </row>
    <row r="1164" spans="1:17">
      <c r="A1164">
        <v>1163</v>
      </c>
      <c r="B1164">
        <v>1208</v>
      </c>
      <c r="C1164">
        <v>881</v>
      </c>
      <c r="D1164" t="s">
        <v>5552</v>
      </c>
      <c r="E1164" t="s">
        <v>234</v>
      </c>
      <c r="F1164">
        <v>90</v>
      </c>
      <c r="G1164">
        <v>5</v>
      </c>
      <c r="H1164">
        <v>4</v>
      </c>
      <c r="I1164">
        <v>-180</v>
      </c>
      <c r="J1164">
        <v>882</v>
      </c>
      <c r="K1164" t="s">
        <v>233</v>
      </c>
      <c r="L1164">
        <v>75</v>
      </c>
      <c r="M1164">
        <v>135</v>
      </c>
      <c r="N1164">
        <v>136</v>
      </c>
      <c r="O1164">
        <v>160</v>
      </c>
      <c r="P1164" s="17">
        <f>DATE(IF(Hist_odds_1[[#This Row],[Index]]&lt;=1908,"2022","2023"),LEFT(Hist_odds_1[[#This Row],[Date]],2),RIGHT(Hist_odds_1[[#This Row],[Date]],2))</f>
        <v>44903</v>
      </c>
      <c r="Q1164">
        <f>IF(Hist_odds_1[[#This Row],[Away ML]]&lt;Hist_odds_1[[#This Row],[Home ML]],-Hist_odds_1[[#This Row],[Total_Close]],Hist_odds_1[[#This Row],[Spread_Close]])</f>
        <v>-4</v>
      </c>
    </row>
    <row r="1165" spans="1:17">
      <c r="A1165">
        <v>1164</v>
      </c>
      <c r="B1165">
        <v>1208</v>
      </c>
      <c r="C1165">
        <v>306685</v>
      </c>
      <c r="D1165" t="s">
        <v>5552</v>
      </c>
      <c r="E1165" t="s">
        <v>579</v>
      </c>
      <c r="F1165">
        <v>85</v>
      </c>
      <c r="G1165">
        <v>144.5</v>
      </c>
      <c r="H1165">
        <v>144.5</v>
      </c>
      <c r="I1165">
        <v>120</v>
      </c>
      <c r="J1165">
        <v>306686</v>
      </c>
      <c r="K1165" t="s">
        <v>389</v>
      </c>
      <c r="L1165">
        <v>80</v>
      </c>
      <c r="M1165">
        <v>2.5</v>
      </c>
      <c r="N1165">
        <v>3</v>
      </c>
      <c r="O1165">
        <v>-140</v>
      </c>
      <c r="P1165" s="17">
        <f>DATE(IF(Hist_odds_1[[#This Row],[Index]]&lt;=1908,"2022","2023"),LEFT(Hist_odds_1[[#This Row],[Date]],2),RIGHT(Hist_odds_1[[#This Row],[Date]],2))</f>
        <v>44903</v>
      </c>
      <c r="Q1165">
        <f>IF(Hist_odds_1[[#This Row],[Away ML]]&lt;Hist_odds_1[[#This Row],[Home ML]],-Hist_odds_1[[#This Row],[Total_Close]],Hist_odds_1[[#This Row],[Spread_Close]])</f>
        <v>3</v>
      </c>
    </row>
    <row r="1166" spans="1:17">
      <c r="A1166">
        <v>1165</v>
      </c>
      <c r="B1166">
        <v>1208</v>
      </c>
      <c r="C1166">
        <v>306687</v>
      </c>
      <c r="D1166" t="s">
        <v>5552</v>
      </c>
      <c r="E1166" t="s">
        <v>615</v>
      </c>
      <c r="F1166">
        <v>58</v>
      </c>
      <c r="G1166">
        <v>131</v>
      </c>
      <c r="H1166">
        <v>134</v>
      </c>
      <c r="I1166">
        <v>900</v>
      </c>
      <c r="J1166">
        <v>306688</v>
      </c>
      <c r="K1166" t="s">
        <v>515</v>
      </c>
      <c r="L1166">
        <v>99</v>
      </c>
      <c r="M1166">
        <v>15</v>
      </c>
      <c r="N1166">
        <v>15.5</v>
      </c>
      <c r="O1166">
        <v>-1600</v>
      </c>
      <c r="P1166" s="17">
        <f>DATE(IF(Hist_odds_1[[#This Row],[Index]]&lt;=1908,"2022","2023"),LEFT(Hist_odds_1[[#This Row],[Date]],2),RIGHT(Hist_odds_1[[#This Row],[Date]],2))</f>
        <v>44903</v>
      </c>
      <c r="Q1166">
        <f>IF(Hist_odds_1[[#This Row],[Away ML]]&lt;Hist_odds_1[[#This Row],[Home ML]],-Hist_odds_1[[#This Row],[Total_Close]],Hist_odds_1[[#This Row],[Spread_Close]])</f>
        <v>15.5</v>
      </c>
    </row>
    <row r="1167" spans="1:17">
      <c r="A1167">
        <v>1166</v>
      </c>
      <c r="B1167">
        <v>1209</v>
      </c>
      <c r="C1167">
        <v>885</v>
      </c>
      <c r="D1167" t="s">
        <v>5552</v>
      </c>
      <c r="E1167" t="s">
        <v>486</v>
      </c>
      <c r="F1167">
        <v>60</v>
      </c>
      <c r="G1167">
        <v>147.5</v>
      </c>
      <c r="H1167">
        <v>149</v>
      </c>
      <c r="I1167">
        <v>1000</v>
      </c>
      <c r="J1167">
        <v>886</v>
      </c>
      <c r="K1167" t="s">
        <v>205</v>
      </c>
      <c r="L1167">
        <v>77</v>
      </c>
      <c r="M1167">
        <v>14</v>
      </c>
      <c r="N1167">
        <v>16.5</v>
      </c>
      <c r="O1167">
        <v>-2000</v>
      </c>
      <c r="P1167" s="17">
        <f>DATE(IF(Hist_odds_1[[#This Row],[Index]]&lt;=1908,"2022","2023"),LEFT(Hist_odds_1[[#This Row],[Date]],2),RIGHT(Hist_odds_1[[#This Row],[Date]],2))</f>
        <v>44904</v>
      </c>
      <c r="Q1167">
        <f>IF(Hist_odds_1[[#This Row],[Away ML]]&lt;Hist_odds_1[[#This Row],[Home ML]],-Hist_odds_1[[#This Row],[Total_Close]],Hist_odds_1[[#This Row],[Spread_Close]])</f>
        <v>16.5</v>
      </c>
    </row>
    <row r="1168" spans="1:17">
      <c r="A1168">
        <v>1167</v>
      </c>
      <c r="B1168">
        <v>1209</v>
      </c>
      <c r="C1168">
        <v>887</v>
      </c>
      <c r="D1168" t="s">
        <v>5552</v>
      </c>
      <c r="E1168" t="s">
        <v>613</v>
      </c>
      <c r="F1168">
        <v>55</v>
      </c>
      <c r="G1168">
        <v>120.5</v>
      </c>
      <c r="H1168">
        <v>120.5</v>
      </c>
      <c r="I1168">
        <v>210</v>
      </c>
      <c r="J1168">
        <v>888</v>
      </c>
      <c r="K1168" t="s">
        <v>535</v>
      </c>
      <c r="L1168">
        <v>80</v>
      </c>
      <c r="M1168">
        <v>6.5</v>
      </c>
      <c r="N1168">
        <v>6</v>
      </c>
      <c r="O1168">
        <v>-250</v>
      </c>
      <c r="P1168" s="17">
        <f>DATE(IF(Hist_odds_1[[#This Row],[Index]]&lt;=1908,"2022","2023"),LEFT(Hist_odds_1[[#This Row],[Date]],2),RIGHT(Hist_odds_1[[#This Row],[Date]],2))</f>
        <v>44904</v>
      </c>
      <c r="Q1168">
        <f>IF(Hist_odds_1[[#This Row],[Away ML]]&lt;Hist_odds_1[[#This Row],[Home ML]],-Hist_odds_1[[#This Row],[Total_Close]],Hist_odds_1[[#This Row],[Spread_Close]])</f>
        <v>6</v>
      </c>
    </row>
    <row r="1169" spans="1:17">
      <c r="A1169">
        <v>1168</v>
      </c>
      <c r="B1169">
        <v>1209</v>
      </c>
      <c r="C1169">
        <v>306691</v>
      </c>
      <c r="D1169" t="s">
        <v>5552</v>
      </c>
      <c r="E1169" t="s">
        <v>643</v>
      </c>
      <c r="F1169">
        <v>60</v>
      </c>
      <c r="G1169">
        <v>151.5</v>
      </c>
      <c r="H1169">
        <v>150</v>
      </c>
      <c r="I1169">
        <v>650</v>
      </c>
      <c r="J1169">
        <v>306692</v>
      </c>
      <c r="K1169" t="s">
        <v>231</v>
      </c>
      <c r="L1169">
        <v>79</v>
      </c>
      <c r="M1169">
        <v>11</v>
      </c>
      <c r="N1169">
        <v>12</v>
      </c>
      <c r="O1169">
        <v>-1000</v>
      </c>
      <c r="P1169" s="17">
        <f>DATE(IF(Hist_odds_1[[#This Row],[Index]]&lt;=1908,"2022","2023"),LEFT(Hist_odds_1[[#This Row],[Date]],2),RIGHT(Hist_odds_1[[#This Row],[Date]],2))</f>
        <v>44904</v>
      </c>
      <c r="Q1169">
        <f>IF(Hist_odds_1[[#This Row],[Away ML]]&lt;Hist_odds_1[[#This Row],[Home ML]],-Hist_odds_1[[#This Row],[Total_Close]],Hist_odds_1[[#This Row],[Spread_Close]])</f>
        <v>12</v>
      </c>
    </row>
    <row r="1170" spans="1:17">
      <c r="A1170">
        <v>1169</v>
      </c>
      <c r="B1170">
        <v>1209</v>
      </c>
      <c r="C1170">
        <v>306693</v>
      </c>
      <c r="D1170" t="s">
        <v>5552</v>
      </c>
      <c r="E1170" t="s">
        <v>155</v>
      </c>
      <c r="F1170">
        <v>64</v>
      </c>
      <c r="G1170">
        <v>136.5</v>
      </c>
      <c r="H1170">
        <v>137</v>
      </c>
      <c r="I1170">
        <v>750</v>
      </c>
      <c r="J1170">
        <v>306694</v>
      </c>
      <c r="K1170" t="s">
        <v>292</v>
      </c>
      <c r="L1170">
        <v>62</v>
      </c>
      <c r="M1170">
        <v>14.5</v>
      </c>
      <c r="N1170">
        <v>14</v>
      </c>
      <c r="O1170">
        <v>-1200</v>
      </c>
      <c r="P1170" s="17">
        <f>DATE(IF(Hist_odds_1[[#This Row],[Index]]&lt;=1908,"2022","2023"),LEFT(Hist_odds_1[[#This Row],[Date]],2),RIGHT(Hist_odds_1[[#This Row],[Date]],2))</f>
        <v>44904</v>
      </c>
      <c r="Q1170">
        <f>IF(Hist_odds_1[[#This Row],[Away ML]]&lt;Hist_odds_1[[#This Row],[Home ML]],-Hist_odds_1[[#This Row],[Total_Close]],Hist_odds_1[[#This Row],[Spread_Close]])</f>
        <v>14</v>
      </c>
    </row>
    <row r="1171" spans="1:17">
      <c r="A1171">
        <v>1170</v>
      </c>
      <c r="B1171">
        <v>1209</v>
      </c>
      <c r="C1171">
        <v>306695</v>
      </c>
      <c r="D1171" t="s">
        <v>5552</v>
      </c>
      <c r="E1171" t="s">
        <v>498</v>
      </c>
      <c r="F1171">
        <v>87</v>
      </c>
      <c r="G1171">
        <v>151</v>
      </c>
      <c r="H1171">
        <v>155</v>
      </c>
      <c r="I1171">
        <v>150</v>
      </c>
      <c r="J1171">
        <v>306696</v>
      </c>
      <c r="K1171" t="s">
        <v>551</v>
      </c>
      <c r="L1171">
        <v>79</v>
      </c>
      <c r="M1171">
        <v>4.5</v>
      </c>
      <c r="N1171">
        <v>3</v>
      </c>
      <c r="O1171">
        <v>-170</v>
      </c>
      <c r="P1171" s="17">
        <f>DATE(IF(Hist_odds_1[[#This Row],[Index]]&lt;=1908,"2022","2023"),LEFT(Hist_odds_1[[#This Row],[Date]],2),RIGHT(Hist_odds_1[[#This Row],[Date]],2))</f>
        <v>44904</v>
      </c>
      <c r="Q1171">
        <f>IF(Hist_odds_1[[#This Row],[Away ML]]&lt;Hist_odds_1[[#This Row],[Home ML]],-Hist_odds_1[[#This Row],[Total_Close]],Hist_odds_1[[#This Row],[Spread_Close]])</f>
        <v>3</v>
      </c>
    </row>
    <row r="1172" spans="1:17">
      <c r="A1172">
        <v>1171</v>
      </c>
      <c r="B1172">
        <v>1209</v>
      </c>
      <c r="C1172">
        <v>306697</v>
      </c>
      <c r="D1172" t="s">
        <v>5552</v>
      </c>
      <c r="E1172" t="s">
        <v>239</v>
      </c>
      <c r="F1172">
        <v>62</v>
      </c>
      <c r="G1172">
        <v>135.5</v>
      </c>
      <c r="H1172">
        <v>136.5</v>
      </c>
      <c r="I1172">
        <v>700</v>
      </c>
      <c r="J1172">
        <v>306698</v>
      </c>
      <c r="K1172" t="s">
        <v>325</v>
      </c>
      <c r="L1172">
        <v>77</v>
      </c>
      <c r="M1172">
        <v>12.5</v>
      </c>
      <c r="N1172">
        <v>13</v>
      </c>
      <c r="O1172">
        <v>-1100</v>
      </c>
      <c r="P1172" s="17">
        <f>DATE(IF(Hist_odds_1[[#This Row],[Index]]&lt;=1908,"2022","2023"),LEFT(Hist_odds_1[[#This Row],[Date]],2),RIGHT(Hist_odds_1[[#This Row],[Date]],2))</f>
        <v>44904</v>
      </c>
      <c r="Q1172">
        <f>IF(Hist_odds_1[[#This Row],[Away ML]]&lt;Hist_odds_1[[#This Row],[Home ML]],-Hist_odds_1[[#This Row],[Total_Close]],Hist_odds_1[[#This Row],[Spread_Close]])</f>
        <v>13</v>
      </c>
    </row>
    <row r="1173" spans="1:17">
      <c r="A1173">
        <v>1172</v>
      </c>
      <c r="B1173">
        <v>1209</v>
      </c>
      <c r="C1173">
        <v>306699</v>
      </c>
      <c r="D1173" t="s">
        <v>5552</v>
      </c>
      <c r="E1173" t="s">
        <v>412</v>
      </c>
      <c r="F1173">
        <v>50</v>
      </c>
      <c r="G1173">
        <v>1.5</v>
      </c>
      <c r="H1173">
        <v>1.5</v>
      </c>
      <c r="I1173">
        <v>-130</v>
      </c>
      <c r="J1173">
        <v>306700</v>
      </c>
      <c r="K1173" t="s">
        <v>563</v>
      </c>
      <c r="L1173">
        <v>59</v>
      </c>
      <c r="M1173">
        <v>133.5</v>
      </c>
      <c r="N1173">
        <v>130.5</v>
      </c>
      <c r="O1173">
        <v>110</v>
      </c>
      <c r="P1173" s="17">
        <f>DATE(IF(Hist_odds_1[[#This Row],[Index]]&lt;=1908,"2022","2023"),LEFT(Hist_odds_1[[#This Row],[Date]],2),RIGHT(Hist_odds_1[[#This Row],[Date]],2))</f>
        <v>44904</v>
      </c>
      <c r="Q1173">
        <f>IF(Hist_odds_1[[#This Row],[Away ML]]&lt;Hist_odds_1[[#This Row],[Home ML]],-Hist_odds_1[[#This Row],[Total_Close]],Hist_odds_1[[#This Row],[Spread_Close]])</f>
        <v>-1.5</v>
      </c>
    </row>
    <row r="1174" spans="1:17">
      <c r="A1174">
        <v>1173</v>
      </c>
      <c r="B1174">
        <v>1209</v>
      </c>
      <c r="C1174">
        <v>306701</v>
      </c>
      <c r="D1174" t="s">
        <v>5552</v>
      </c>
      <c r="E1174" t="s">
        <v>564</v>
      </c>
      <c r="F1174">
        <v>76</v>
      </c>
      <c r="G1174">
        <v>152.5</v>
      </c>
      <c r="H1174">
        <v>1.5</v>
      </c>
      <c r="I1174">
        <v>-125</v>
      </c>
      <c r="J1174">
        <v>306702</v>
      </c>
      <c r="K1174" t="s">
        <v>63</v>
      </c>
      <c r="L1174">
        <v>73</v>
      </c>
      <c r="M1174">
        <v>1</v>
      </c>
      <c r="N1174">
        <v>154</v>
      </c>
      <c r="O1174">
        <v>105</v>
      </c>
      <c r="P1174" s="17">
        <f>DATE(IF(Hist_odds_1[[#This Row],[Index]]&lt;=1908,"2022","2023"),LEFT(Hist_odds_1[[#This Row],[Date]],2),RIGHT(Hist_odds_1[[#This Row],[Date]],2))</f>
        <v>44904</v>
      </c>
      <c r="Q1174">
        <f>IF(Hist_odds_1[[#This Row],[Away ML]]&lt;Hist_odds_1[[#This Row],[Home ML]],-Hist_odds_1[[#This Row],[Total_Close]],Hist_odds_1[[#This Row],[Spread_Close]])</f>
        <v>-1.5</v>
      </c>
    </row>
    <row r="1175" spans="1:17">
      <c r="A1175">
        <v>1174</v>
      </c>
      <c r="B1175">
        <v>1209</v>
      </c>
      <c r="C1175">
        <v>306703</v>
      </c>
      <c r="D1175" t="s">
        <v>5552</v>
      </c>
      <c r="E1175" t="s">
        <v>116</v>
      </c>
      <c r="F1175">
        <v>59</v>
      </c>
      <c r="G1175">
        <v>6.5</v>
      </c>
      <c r="H1175">
        <v>9.5</v>
      </c>
      <c r="I1175">
        <v>-500</v>
      </c>
      <c r="J1175">
        <v>306704</v>
      </c>
      <c r="K1175" t="s">
        <v>534</v>
      </c>
      <c r="L1175">
        <v>63</v>
      </c>
      <c r="M1175">
        <v>145</v>
      </c>
      <c r="N1175">
        <v>151</v>
      </c>
      <c r="O1175">
        <v>400</v>
      </c>
      <c r="P1175" s="17">
        <f>DATE(IF(Hist_odds_1[[#This Row],[Index]]&lt;=1908,"2022","2023"),LEFT(Hist_odds_1[[#This Row],[Date]],2),RIGHT(Hist_odds_1[[#This Row],[Date]],2))</f>
        <v>44904</v>
      </c>
      <c r="Q1175">
        <f>IF(Hist_odds_1[[#This Row],[Away ML]]&lt;Hist_odds_1[[#This Row],[Home ML]],-Hist_odds_1[[#This Row],[Total_Close]],Hist_odds_1[[#This Row],[Spread_Close]])</f>
        <v>-9.5</v>
      </c>
    </row>
    <row r="1176" spans="1:17">
      <c r="A1176">
        <v>1175</v>
      </c>
      <c r="B1176">
        <v>1209</v>
      </c>
      <c r="C1176">
        <v>306705</v>
      </c>
      <c r="D1176" t="s">
        <v>5552</v>
      </c>
      <c r="E1176" t="s">
        <v>591</v>
      </c>
      <c r="F1176">
        <v>52</v>
      </c>
      <c r="G1176">
        <v>142.5</v>
      </c>
      <c r="H1176">
        <v>137</v>
      </c>
      <c r="I1176">
        <v>1000</v>
      </c>
      <c r="J1176">
        <v>306706</v>
      </c>
      <c r="K1176" t="s">
        <v>621</v>
      </c>
      <c r="L1176">
        <v>49</v>
      </c>
      <c r="M1176">
        <v>15</v>
      </c>
      <c r="N1176">
        <v>16</v>
      </c>
      <c r="O1176">
        <v>-2000</v>
      </c>
      <c r="P1176" s="17">
        <f>DATE(IF(Hist_odds_1[[#This Row],[Index]]&lt;=1908,"2022","2023"),LEFT(Hist_odds_1[[#This Row],[Date]],2),RIGHT(Hist_odds_1[[#This Row],[Date]],2))</f>
        <v>44904</v>
      </c>
      <c r="Q1176">
        <f>IF(Hist_odds_1[[#This Row],[Away ML]]&lt;Hist_odds_1[[#This Row],[Home ML]],-Hist_odds_1[[#This Row],[Total_Close]],Hist_odds_1[[#This Row],[Spread_Close]])</f>
        <v>16</v>
      </c>
    </row>
    <row r="1177" spans="1:17">
      <c r="A1177">
        <v>1176</v>
      </c>
      <c r="B1177">
        <v>1210</v>
      </c>
      <c r="C1177">
        <v>603</v>
      </c>
      <c r="D1177" t="s">
        <v>5552</v>
      </c>
      <c r="E1177" t="s">
        <v>355</v>
      </c>
      <c r="F1177">
        <v>65</v>
      </c>
      <c r="G1177">
        <v>133.5</v>
      </c>
      <c r="H1177">
        <v>131</v>
      </c>
      <c r="I1177">
        <v>140</v>
      </c>
      <c r="J1177">
        <v>604</v>
      </c>
      <c r="K1177" t="s">
        <v>550</v>
      </c>
      <c r="L1177">
        <v>58</v>
      </c>
      <c r="M1177">
        <v>4</v>
      </c>
      <c r="N1177">
        <v>3</v>
      </c>
      <c r="O1177">
        <v>-160</v>
      </c>
      <c r="P1177" s="17">
        <f>DATE(IF(Hist_odds_1[[#This Row],[Index]]&lt;=1908,"2022","2023"),LEFT(Hist_odds_1[[#This Row],[Date]],2),RIGHT(Hist_odds_1[[#This Row],[Date]],2))</f>
        <v>44905</v>
      </c>
      <c r="Q1177">
        <f>IF(Hist_odds_1[[#This Row],[Away ML]]&lt;Hist_odds_1[[#This Row],[Home ML]],-Hist_odds_1[[#This Row],[Total_Close]],Hist_odds_1[[#This Row],[Spread_Close]])</f>
        <v>3</v>
      </c>
    </row>
    <row r="1178" spans="1:17">
      <c r="A1178">
        <v>1177</v>
      </c>
      <c r="B1178">
        <v>1210</v>
      </c>
      <c r="C1178">
        <v>605</v>
      </c>
      <c r="D1178" t="s">
        <v>5552</v>
      </c>
      <c r="E1178" t="s">
        <v>497</v>
      </c>
      <c r="F1178">
        <v>74</v>
      </c>
      <c r="G1178">
        <v>139.5</v>
      </c>
      <c r="H1178">
        <v>139</v>
      </c>
      <c r="I1178">
        <v>425</v>
      </c>
      <c r="J1178">
        <v>606</v>
      </c>
      <c r="K1178" t="s">
        <v>269</v>
      </c>
      <c r="L1178">
        <v>59</v>
      </c>
      <c r="M1178">
        <v>7.5</v>
      </c>
      <c r="N1178">
        <v>10.5</v>
      </c>
      <c r="O1178">
        <v>-575</v>
      </c>
      <c r="P1178" s="17">
        <f>DATE(IF(Hist_odds_1[[#This Row],[Index]]&lt;=1908,"2022","2023"),LEFT(Hist_odds_1[[#This Row],[Date]],2),RIGHT(Hist_odds_1[[#This Row],[Date]],2))</f>
        <v>44905</v>
      </c>
      <c r="Q1178">
        <f>IF(Hist_odds_1[[#This Row],[Away ML]]&lt;Hist_odds_1[[#This Row],[Home ML]],-Hist_odds_1[[#This Row],[Total_Close]],Hist_odds_1[[#This Row],[Spread_Close]])</f>
        <v>10.5</v>
      </c>
    </row>
    <row r="1179" spans="1:17">
      <c r="A1179">
        <v>1178</v>
      </c>
      <c r="B1179">
        <v>1210</v>
      </c>
      <c r="C1179">
        <v>607</v>
      </c>
      <c r="D1179" t="s">
        <v>5552</v>
      </c>
      <c r="E1179" t="s">
        <v>132</v>
      </c>
      <c r="F1179">
        <v>59</v>
      </c>
      <c r="G1179">
        <v>135.5</v>
      </c>
      <c r="H1179">
        <v>137.5</v>
      </c>
      <c r="I1179">
        <v>1100</v>
      </c>
      <c r="J1179">
        <v>608</v>
      </c>
      <c r="K1179" t="s">
        <v>291</v>
      </c>
      <c r="L1179">
        <v>69</v>
      </c>
      <c r="M1179">
        <v>14</v>
      </c>
      <c r="N1179">
        <v>17</v>
      </c>
      <c r="O1179">
        <v>-2500</v>
      </c>
      <c r="P1179" s="17">
        <f>DATE(IF(Hist_odds_1[[#This Row],[Index]]&lt;=1908,"2022","2023"),LEFT(Hist_odds_1[[#This Row],[Date]],2),RIGHT(Hist_odds_1[[#This Row],[Date]],2))</f>
        <v>44905</v>
      </c>
      <c r="Q1179">
        <f>IF(Hist_odds_1[[#This Row],[Away ML]]&lt;Hist_odds_1[[#This Row],[Home ML]],-Hist_odds_1[[#This Row],[Total_Close]],Hist_odds_1[[#This Row],[Spread_Close]])</f>
        <v>17</v>
      </c>
    </row>
    <row r="1180" spans="1:17">
      <c r="A1180">
        <v>1179</v>
      </c>
      <c r="B1180">
        <v>1210</v>
      </c>
      <c r="C1180">
        <v>611</v>
      </c>
      <c r="D1180" t="s">
        <v>5552</v>
      </c>
      <c r="E1180" t="s">
        <v>339</v>
      </c>
      <c r="F1180">
        <v>53</v>
      </c>
      <c r="G1180">
        <v>138.5</v>
      </c>
      <c r="H1180">
        <v>139</v>
      </c>
      <c r="I1180">
        <v>400</v>
      </c>
      <c r="J1180">
        <v>612</v>
      </c>
      <c r="K1180" t="s">
        <v>495</v>
      </c>
      <c r="L1180">
        <v>75</v>
      </c>
      <c r="M1180">
        <v>6.5</v>
      </c>
      <c r="N1180">
        <v>9.5</v>
      </c>
      <c r="O1180">
        <v>-500</v>
      </c>
      <c r="P1180" s="17">
        <f>DATE(IF(Hist_odds_1[[#This Row],[Index]]&lt;=1908,"2022","2023"),LEFT(Hist_odds_1[[#This Row],[Date]],2),RIGHT(Hist_odds_1[[#This Row],[Date]],2))</f>
        <v>44905</v>
      </c>
      <c r="Q1180">
        <f>IF(Hist_odds_1[[#This Row],[Away ML]]&lt;Hist_odds_1[[#This Row],[Home ML]],-Hist_odds_1[[#This Row],[Total_Close]],Hist_odds_1[[#This Row],[Spread_Close]])</f>
        <v>9.5</v>
      </c>
    </row>
    <row r="1181" spans="1:17">
      <c r="A1181">
        <v>1180</v>
      </c>
      <c r="B1181">
        <v>1210</v>
      </c>
      <c r="C1181">
        <v>613</v>
      </c>
      <c r="D1181" t="s">
        <v>5552</v>
      </c>
      <c r="E1181" t="s">
        <v>267</v>
      </c>
      <c r="F1181">
        <v>64</v>
      </c>
      <c r="G1181">
        <v>143.5</v>
      </c>
      <c r="H1181">
        <v>145</v>
      </c>
      <c r="I1181">
        <v>300</v>
      </c>
      <c r="J1181">
        <v>614</v>
      </c>
      <c r="K1181" t="s">
        <v>290</v>
      </c>
      <c r="L1181">
        <v>83</v>
      </c>
      <c r="M1181">
        <v>8.5</v>
      </c>
      <c r="N1181">
        <v>8</v>
      </c>
      <c r="O1181">
        <v>-360</v>
      </c>
      <c r="P1181" s="17">
        <f>DATE(IF(Hist_odds_1[[#This Row],[Index]]&lt;=1908,"2022","2023"),LEFT(Hist_odds_1[[#This Row],[Date]],2),RIGHT(Hist_odds_1[[#This Row],[Date]],2))</f>
        <v>44905</v>
      </c>
      <c r="Q1181">
        <f>IF(Hist_odds_1[[#This Row],[Away ML]]&lt;Hist_odds_1[[#This Row],[Home ML]],-Hist_odds_1[[#This Row],[Total_Close]],Hist_odds_1[[#This Row],[Spread_Close]])</f>
        <v>8</v>
      </c>
    </row>
    <row r="1182" spans="1:17">
      <c r="A1182">
        <v>1181</v>
      </c>
      <c r="B1182">
        <v>1210</v>
      </c>
      <c r="C1182">
        <v>615</v>
      </c>
      <c r="D1182" t="s">
        <v>5552</v>
      </c>
      <c r="E1182" t="s">
        <v>251</v>
      </c>
      <c r="F1182">
        <v>57</v>
      </c>
      <c r="G1182">
        <v>2.5</v>
      </c>
      <c r="H1182">
        <v>4.5</v>
      </c>
      <c r="I1182">
        <v>-190</v>
      </c>
      <c r="J1182">
        <v>616</v>
      </c>
      <c r="K1182" t="s">
        <v>131</v>
      </c>
      <c r="L1182">
        <v>77</v>
      </c>
      <c r="M1182">
        <v>140</v>
      </c>
      <c r="N1182">
        <v>137.5</v>
      </c>
      <c r="O1182">
        <v>170</v>
      </c>
      <c r="P1182" s="17">
        <f>DATE(IF(Hist_odds_1[[#This Row],[Index]]&lt;=1908,"2022","2023"),LEFT(Hist_odds_1[[#This Row],[Date]],2),RIGHT(Hist_odds_1[[#This Row],[Date]],2))</f>
        <v>44905</v>
      </c>
      <c r="Q1182">
        <f>IF(Hist_odds_1[[#This Row],[Away ML]]&lt;Hist_odds_1[[#This Row],[Home ML]],-Hist_odds_1[[#This Row],[Total_Close]],Hist_odds_1[[#This Row],[Spread_Close]])</f>
        <v>-4.5</v>
      </c>
    </row>
    <row r="1183" spans="1:17">
      <c r="A1183">
        <v>1182</v>
      </c>
      <c r="B1183">
        <v>1210</v>
      </c>
      <c r="C1183">
        <v>617</v>
      </c>
      <c r="D1183" t="s">
        <v>5552</v>
      </c>
      <c r="E1183" t="s">
        <v>499</v>
      </c>
      <c r="F1183">
        <v>57</v>
      </c>
      <c r="G1183">
        <v>133.5</v>
      </c>
      <c r="H1183">
        <v>133</v>
      </c>
      <c r="I1183">
        <v>195</v>
      </c>
      <c r="J1183">
        <v>618</v>
      </c>
      <c r="K1183" t="s">
        <v>569</v>
      </c>
      <c r="L1183">
        <v>73</v>
      </c>
      <c r="M1183">
        <v>4.5</v>
      </c>
      <c r="N1183">
        <v>5.5</v>
      </c>
      <c r="O1183">
        <v>-230</v>
      </c>
      <c r="P1183" s="17">
        <f>DATE(IF(Hist_odds_1[[#This Row],[Index]]&lt;=1908,"2022","2023"),LEFT(Hist_odds_1[[#This Row],[Date]],2),RIGHT(Hist_odds_1[[#This Row],[Date]],2))</f>
        <v>44905</v>
      </c>
      <c r="Q1183">
        <f>IF(Hist_odds_1[[#This Row],[Away ML]]&lt;Hist_odds_1[[#This Row],[Home ML]],-Hist_odds_1[[#This Row],[Total_Close]],Hist_odds_1[[#This Row],[Spread_Close]])</f>
        <v>5.5</v>
      </c>
    </row>
    <row r="1184" spans="1:17">
      <c r="A1184">
        <v>1183</v>
      </c>
      <c r="B1184">
        <v>1210</v>
      </c>
      <c r="C1184">
        <v>621</v>
      </c>
      <c r="D1184" t="s">
        <v>5552</v>
      </c>
      <c r="E1184" t="s">
        <v>576</v>
      </c>
      <c r="F1184">
        <v>80</v>
      </c>
      <c r="G1184">
        <v>134.5</v>
      </c>
      <c r="H1184">
        <v>132</v>
      </c>
      <c r="I1184">
        <v>290</v>
      </c>
      <c r="J1184">
        <v>622</v>
      </c>
      <c r="K1184" t="s">
        <v>489</v>
      </c>
      <c r="L1184">
        <v>82</v>
      </c>
      <c r="M1184">
        <v>7.5</v>
      </c>
      <c r="N1184">
        <v>8</v>
      </c>
      <c r="O1184">
        <v>-350</v>
      </c>
      <c r="P1184" s="17">
        <f>DATE(IF(Hist_odds_1[[#This Row],[Index]]&lt;=1908,"2022","2023"),LEFT(Hist_odds_1[[#This Row],[Date]],2),RIGHT(Hist_odds_1[[#This Row],[Date]],2))</f>
        <v>44905</v>
      </c>
      <c r="Q1184">
        <f>IF(Hist_odds_1[[#This Row],[Away ML]]&lt;Hist_odds_1[[#This Row],[Home ML]],-Hist_odds_1[[#This Row],[Total_Close]],Hist_odds_1[[#This Row],[Spread_Close]])</f>
        <v>8</v>
      </c>
    </row>
    <row r="1185" spans="1:17">
      <c r="A1185">
        <v>1184</v>
      </c>
      <c r="B1185">
        <v>1210</v>
      </c>
      <c r="C1185">
        <v>623</v>
      </c>
      <c r="D1185" t="s">
        <v>5552</v>
      </c>
      <c r="E1185" t="s">
        <v>508</v>
      </c>
      <c r="F1185">
        <v>73</v>
      </c>
      <c r="G1185">
        <v>149.5</v>
      </c>
      <c r="H1185">
        <v>154.5</v>
      </c>
      <c r="I1185">
        <v>170</v>
      </c>
      <c r="J1185">
        <v>624</v>
      </c>
      <c r="K1185" t="s">
        <v>503</v>
      </c>
      <c r="L1185">
        <v>80</v>
      </c>
      <c r="M1185">
        <v>5</v>
      </c>
      <c r="N1185">
        <v>4.5</v>
      </c>
      <c r="O1185">
        <v>-190</v>
      </c>
      <c r="P1185" s="17">
        <f>DATE(IF(Hist_odds_1[[#This Row],[Index]]&lt;=1908,"2022","2023"),LEFT(Hist_odds_1[[#This Row],[Date]],2),RIGHT(Hist_odds_1[[#This Row],[Date]],2))</f>
        <v>44905</v>
      </c>
      <c r="Q1185">
        <f>IF(Hist_odds_1[[#This Row],[Away ML]]&lt;Hist_odds_1[[#This Row],[Home ML]],-Hist_odds_1[[#This Row],[Total_Close]],Hist_odds_1[[#This Row],[Spread_Close]])</f>
        <v>4.5</v>
      </c>
    </row>
    <row r="1186" spans="1:17">
      <c r="A1186">
        <v>1185</v>
      </c>
      <c r="B1186">
        <v>1210</v>
      </c>
      <c r="C1186">
        <v>625</v>
      </c>
      <c r="D1186" t="s">
        <v>5552</v>
      </c>
      <c r="E1186" t="s">
        <v>58</v>
      </c>
      <c r="F1186">
        <v>52</v>
      </c>
      <c r="G1186">
        <v>133.5</v>
      </c>
      <c r="H1186">
        <v>2.5</v>
      </c>
      <c r="I1186">
        <v>-140</v>
      </c>
      <c r="J1186">
        <v>626</v>
      </c>
      <c r="K1186" t="s">
        <v>320</v>
      </c>
      <c r="L1186">
        <v>82</v>
      </c>
      <c r="M1186">
        <v>1</v>
      </c>
      <c r="N1186">
        <v>133.5</v>
      </c>
      <c r="O1186">
        <v>120</v>
      </c>
      <c r="P1186" s="17">
        <f>DATE(IF(Hist_odds_1[[#This Row],[Index]]&lt;=1908,"2022","2023"),LEFT(Hist_odds_1[[#This Row],[Date]],2),RIGHT(Hist_odds_1[[#This Row],[Date]],2))</f>
        <v>44905</v>
      </c>
      <c r="Q1186">
        <f>IF(Hist_odds_1[[#This Row],[Away ML]]&lt;Hist_odds_1[[#This Row],[Home ML]],-Hist_odds_1[[#This Row],[Total_Close]],Hist_odds_1[[#This Row],[Spread_Close]])</f>
        <v>-2.5</v>
      </c>
    </row>
    <row r="1187" spans="1:17">
      <c r="A1187">
        <v>1186</v>
      </c>
      <c r="B1187">
        <v>1210</v>
      </c>
      <c r="C1187">
        <v>627</v>
      </c>
      <c r="D1187" t="s">
        <v>5552</v>
      </c>
      <c r="E1187" t="s">
        <v>247</v>
      </c>
      <c r="F1187">
        <v>68</v>
      </c>
      <c r="G1187">
        <v>156.5</v>
      </c>
      <c r="H1187">
        <v>155.5</v>
      </c>
      <c r="I1187">
        <v>1100</v>
      </c>
      <c r="J1187">
        <v>628</v>
      </c>
      <c r="K1187" t="s">
        <v>274</v>
      </c>
      <c r="L1187">
        <v>69</v>
      </c>
      <c r="M1187">
        <v>15.5</v>
      </c>
      <c r="N1187">
        <v>17</v>
      </c>
      <c r="O1187">
        <v>-2500</v>
      </c>
      <c r="P1187" s="17">
        <f>DATE(IF(Hist_odds_1[[#This Row],[Index]]&lt;=1908,"2022","2023"),LEFT(Hist_odds_1[[#This Row],[Date]],2),RIGHT(Hist_odds_1[[#This Row],[Date]],2))</f>
        <v>44905</v>
      </c>
      <c r="Q1187">
        <f>IF(Hist_odds_1[[#This Row],[Away ML]]&lt;Hist_odds_1[[#This Row],[Home ML]],-Hist_odds_1[[#This Row],[Total_Close]],Hist_odds_1[[#This Row],[Spread_Close]])</f>
        <v>17</v>
      </c>
    </row>
    <row r="1188" spans="1:17">
      <c r="A1188">
        <v>1187</v>
      </c>
      <c r="B1188">
        <v>1210</v>
      </c>
      <c r="C1188">
        <v>629</v>
      </c>
      <c r="D1188" t="s">
        <v>5552</v>
      </c>
      <c r="E1188" t="s">
        <v>59</v>
      </c>
      <c r="F1188">
        <v>69</v>
      </c>
      <c r="G1188">
        <v>136.5</v>
      </c>
      <c r="H1188">
        <v>135.5</v>
      </c>
      <c r="I1188">
        <v>400</v>
      </c>
      <c r="J1188">
        <v>630</v>
      </c>
      <c r="K1188" t="s">
        <v>653</v>
      </c>
      <c r="L1188">
        <v>88</v>
      </c>
      <c r="M1188">
        <v>9.5</v>
      </c>
      <c r="N1188">
        <v>10</v>
      </c>
      <c r="O1188">
        <v>-500</v>
      </c>
      <c r="P1188" s="17">
        <f>DATE(IF(Hist_odds_1[[#This Row],[Index]]&lt;=1908,"2022","2023"),LEFT(Hist_odds_1[[#This Row],[Date]],2),RIGHT(Hist_odds_1[[#This Row],[Date]],2))</f>
        <v>44905</v>
      </c>
      <c r="Q1188">
        <f>IF(Hist_odds_1[[#This Row],[Away ML]]&lt;Hist_odds_1[[#This Row],[Home ML]],-Hist_odds_1[[#This Row],[Total_Close]],Hist_odds_1[[#This Row],[Spread_Close]])</f>
        <v>10</v>
      </c>
    </row>
    <row r="1189" spans="1:17">
      <c r="A1189">
        <v>1188</v>
      </c>
      <c r="B1189">
        <v>1210</v>
      </c>
      <c r="C1189">
        <v>631</v>
      </c>
      <c r="D1189" t="s">
        <v>5552</v>
      </c>
      <c r="E1189" t="s">
        <v>574</v>
      </c>
      <c r="F1189">
        <v>83</v>
      </c>
      <c r="G1189">
        <v>6</v>
      </c>
      <c r="H1189">
        <v>5.5</v>
      </c>
      <c r="I1189">
        <v>-255</v>
      </c>
      <c r="J1189">
        <v>632</v>
      </c>
      <c r="K1189" t="s">
        <v>524</v>
      </c>
      <c r="L1189">
        <v>71</v>
      </c>
      <c r="M1189">
        <v>138</v>
      </c>
      <c r="N1189">
        <v>137.5</v>
      </c>
      <c r="O1189">
        <v>215</v>
      </c>
      <c r="P1189" s="17">
        <f>DATE(IF(Hist_odds_1[[#This Row],[Index]]&lt;=1908,"2022","2023"),LEFT(Hist_odds_1[[#This Row],[Date]],2),RIGHT(Hist_odds_1[[#This Row],[Date]],2))</f>
        <v>44905</v>
      </c>
      <c r="Q1189">
        <f>IF(Hist_odds_1[[#This Row],[Away ML]]&lt;Hist_odds_1[[#This Row],[Home ML]],-Hist_odds_1[[#This Row],[Total_Close]],Hist_odds_1[[#This Row],[Spread_Close]])</f>
        <v>-5.5</v>
      </c>
    </row>
    <row r="1190" spans="1:17">
      <c r="A1190">
        <v>1189</v>
      </c>
      <c r="B1190">
        <v>1210</v>
      </c>
      <c r="C1190">
        <v>633</v>
      </c>
      <c r="D1190" t="s">
        <v>5552</v>
      </c>
      <c r="E1190" t="s">
        <v>226</v>
      </c>
      <c r="F1190">
        <v>65</v>
      </c>
      <c r="G1190">
        <v>8</v>
      </c>
      <c r="H1190">
        <v>7.5</v>
      </c>
      <c r="I1190">
        <v>-350</v>
      </c>
      <c r="J1190">
        <v>634</v>
      </c>
      <c r="K1190" t="s">
        <v>317</v>
      </c>
      <c r="L1190">
        <v>62</v>
      </c>
      <c r="M1190">
        <v>139</v>
      </c>
      <c r="N1190">
        <v>13.7</v>
      </c>
      <c r="O1190">
        <v>290</v>
      </c>
      <c r="P1190" s="17">
        <f>DATE(IF(Hist_odds_1[[#This Row],[Index]]&lt;=1908,"2022","2023"),LEFT(Hist_odds_1[[#This Row],[Date]],2),RIGHT(Hist_odds_1[[#This Row],[Date]],2))</f>
        <v>44905</v>
      </c>
      <c r="Q1190">
        <f>IF(Hist_odds_1[[#This Row],[Away ML]]&lt;Hist_odds_1[[#This Row],[Home ML]],-Hist_odds_1[[#This Row],[Total_Close]],Hist_odds_1[[#This Row],[Spread_Close]])</f>
        <v>-7.5</v>
      </c>
    </row>
    <row r="1191" spans="1:17">
      <c r="A1191">
        <v>1190</v>
      </c>
      <c r="B1191">
        <v>1210</v>
      </c>
      <c r="C1191">
        <v>635</v>
      </c>
      <c r="D1191" t="s">
        <v>5552</v>
      </c>
      <c r="E1191" t="s">
        <v>536</v>
      </c>
      <c r="F1191">
        <v>62</v>
      </c>
      <c r="G1191">
        <v>141.5</v>
      </c>
      <c r="H1191">
        <v>1</v>
      </c>
      <c r="I1191">
        <v>-125</v>
      </c>
      <c r="J1191">
        <v>636</v>
      </c>
      <c r="K1191" t="s">
        <v>620</v>
      </c>
      <c r="L1191">
        <v>56</v>
      </c>
      <c r="M1191">
        <v>1.5</v>
      </c>
      <c r="N1191">
        <v>141</v>
      </c>
      <c r="O1191">
        <v>105</v>
      </c>
      <c r="P1191" s="17">
        <f>DATE(IF(Hist_odds_1[[#This Row],[Index]]&lt;=1908,"2022","2023"),LEFT(Hist_odds_1[[#This Row],[Date]],2),RIGHT(Hist_odds_1[[#This Row],[Date]],2))</f>
        <v>44905</v>
      </c>
      <c r="Q1191">
        <f>IF(Hist_odds_1[[#This Row],[Away ML]]&lt;Hist_odds_1[[#This Row],[Home ML]],-Hist_odds_1[[#This Row],[Total_Close]],Hist_odds_1[[#This Row],[Spread_Close]])</f>
        <v>-1</v>
      </c>
    </row>
    <row r="1192" spans="1:17">
      <c r="A1192">
        <v>1191</v>
      </c>
      <c r="B1192">
        <v>1210</v>
      </c>
      <c r="C1192">
        <v>639</v>
      </c>
      <c r="D1192" t="s">
        <v>5552</v>
      </c>
      <c r="E1192" t="s">
        <v>258</v>
      </c>
      <c r="F1192">
        <v>57</v>
      </c>
      <c r="G1192">
        <v>4.5</v>
      </c>
      <c r="H1192">
        <v>5.5</v>
      </c>
      <c r="I1192">
        <v>-230</v>
      </c>
      <c r="J1192">
        <v>640</v>
      </c>
      <c r="K1192" t="s">
        <v>638</v>
      </c>
      <c r="L1192">
        <v>79</v>
      </c>
      <c r="M1192">
        <v>136</v>
      </c>
      <c r="N1192">
        <v>134.5</v>
      </c>
      <c r="O1192">
        <v>195</v>
      </c>
      <c r="P1192" s="17">
        <f>DATE(IF(Hist_odds_1[[#This Row],[Index]]&lt;=1908,"2022","2023"),LEFT(Hist_odds_1[[#This Row],[Date]],2),RIGHT(Hist_odds_1[[#This Row],[Date]],2))</f>
        <v>44905</v>
      </c>
      <c r="Q1192">
        <f>IF(Hist_odds_1[[#This Row],[Away ML]]&lt;Hist_odds_1[[#This Row],[Home ML]],-Hist_odds_1[[#This Row],[Total_Close]],Hist_odds_1[[#This Row],[Spread_Close]])</f>
        <v>-5.5</v>
      </c>
    </row>
    <row r="1193" spans="1:17">
      <c r="A1193">
        <v>1192</v>
      </c>
      <c r="B1193">
        <v>1210</v>
      </c>
      <c r="C1193">
        <v>641</v>
      </c>
      <c r="D1193" t="s">
        <v>5552</v>
      </c>
      <c r="E1193" t="s">
        <v>157</v>
      </c>
      <c r="F1193">
        <v>61</v>
      </c>
      <c r="G1193">
        <v>129.5</v>
      </c>
      <c r="H1193">
        <v>131</v>
      </c>
      <c r="I1193">
        <v>850</v>
      </c>
      <c r="J1193">
        <v>642</v>
      </c>
      <c r="K1193" t="s">
        <v>440</v>
      </c>
      <c r="L1193">
        <v>98</v>
      </c>
      <c r="M1193">
        <v>15.5</v>
      </c>
      <c r="N1193">
        <v>15</v>
      </c>
      <c r="O1193">
        <v>-1500</v>
      </c>
      <c r="P1193" s="17">
        <f>DATE(IF(Hist_odds_1[[#This Row],[Index]]&lt;=1908,"2022","2023"),LEFT(Hist_odds_1[[#This Row],[Date]],2),RIGHT(Hist_odds_1[[#This Row],[Date]],2))</f>
        <v>44905</v>
      </c>
      <c r="Q1193">
        <f>IF(Hist_odds_1[[#This Row],[Away ML]]&lt;Hist_odds_1[[#This Row],[Home ML]],-Hist_odds_1[[#This Row],[Total_Close]],Hist_odds_1[[#This Row],[Spread_Close]])</f>
        <v>15</v>
      </c>
    </row>
    <row r="1194" spans="1:17">
      <c r="A1194">
        <v>1193</v>
      </c>
      <c r="B1194">
        <v>1210</v>
      </c>
      <c r="C1194">
        <v>643</v>
      </c>
      <c r="D1194" t="s">
        <v>5552</v>
      </c>
      <c r="E1194" t="s">
        <v>460</v>
      </c>
      <c r="F1194">
        <v>64</v>
      </c>
      <c r="G1194">
        <v>147.5</v>
      </c>
      <c r="H1194">
        <v>146.5</v>
      </c>
      <c r="I1194">
        <v>3040</v>
      </c>
      <c r="J1194">
        <v>644</v>
      </c>
      <c r="K1194" t="s">
        <v>374</v>
      </c>
      <c r="L1194">
        <v>87</v>
      </c>
      <c r="M1194">
        <v>25</v>
      </c>
      <c r="N1194">
        <v>26.5</v>
      </c>
      <c r="O1194">
        <v>-6040</v>
      </c>
      <c r="P1194" s="17">
        <f>DATE(IF(Hist_odds_1[[#This Row],[Index]]&lt;=1908,"2022","2023"),LEFT(Hist_odds_1[[#This Row],[Date]],2),RIGHT(Hist_odds_1[[#This Row],[Date]],2))</f>
        <v>44905</v>
      </c>
      <c r="Q1194">
        <f>IF(Hist_odds_1[[#This Row],[Away ML]]&lt;Hist_odds_1[[#This Row],[Home ML]],-Hist_odds_1[[#This Row],[Total_Close]],Hist_odds_1[[#This Row],[Spread_Close]])</f>
        <v>26.5</v>
      </c>
    </row>
    <row r="1195" spans="1:17">
      <c r="A1195">
        <v>1194</v>
      </c>
      <c r="B1195">
        <v>1210</v>
      </c>
      <c r="C1195">
        <v>645</v>
      </c>
      <c r="D1195" t="s">
        <v>5552</v>
      </c>
      <c r="E1195" t="s">
        <v>121</v>
      </c>
      <c r="F1195">
        <v>71</v>
      </c>
      <c r="G1195">
        <v>130.5</v>
      </c>
      <c r="H1195">
        <v>138.5</v>
      </c>
      <c r="I1195">
        <v>300</v>
      </c>
      <c r="J1195">
        <v>646</v>
      </c>
      <c r="K1195" t="s">
        <v>473</v>
      </c>
      <c r="L1195">
        <v>65</v>
      </c>
      <c r="M1195">
        <v>8</v>
      </c>
      <c r="N1195">
        <v>8.5</v>
      </c>
      <c r="O1195">
        <v>-360</v>
      </c>
      <c r="P1195" s="17">
        <f>DATE(IF(Hist_odds_1[[#This Row],[Index]]&lt;=1908,"2022","2023"),LEFT(Hist_odds_1[[#This Row],[Date]],2),RIGHT(Hist_odds_1[[#This Row],[Date]],2))</f>
        <v>44905</v>
      </c>
      <c r="Q1195">
        <f>IF(Hist_odds_1[[#This Row],[Away ML]]&lt;Hist_odds_1[[#This Row],[Home ML]],-Hist_odds_1[[#This Row],[Total_Close]],Hist_odds_1[[#This Row],[Spread_Close]])</f>
        <v>8.5</v>
      </c>
    </row>
    <row r="1196" spans="1:17">
      <c r="A1196">
        <v>1195</v>
      </c>
      <c r="B1196">
        <v>1210</v>
      </c>
      <c r="C1196">
        <v>647</v>
      </c>
      <c r="D1196" t="s">
        <v>5552</v>
      </c>
      <c r="E1196" t="s">
        <v>386</v>
      </c>
      <c r="F1196">
        <v>80</v>
      </c>
      <c r="G1196">
        <v>2.5</v>
      </c>
      <c r="H1196">
        <v>3.5</v>
      </c>
      <c r="I1196">
        <v>-165</v>
      </c>
      <c r="J1196">
        <v>648</v>
      </c>
      <c r="K1196" t="s">
        <v>228</v>
      </c>
      <c r="L1196">
        <v>77</v>
      </c>
      <c r="M1196">
        <v>152.5</v>
      </c>
      <c r="N1196">
        <v>149.5</v>
      </c>
      <c r="O1196">
        <v>145</v>
      </c>
      <c r="P1196" s="17">
        <f>DATE(IF(Hist_odds_1[[#This Row],[Index]]&lt;=1908,"2022","2023"),LEFT(Hist_odds_1[[#This Row],[Date]],2),RIGHT(Hist_odds_1[[#This Row],[Date]],2))</f>
        <v>44905</v>
      </c>
      <c r="Q1196">
        <f>IF(Hist_odds_1[[#This Row],[Away ML]]&lt;Hist_odds_1[[#This Row],[Home ML]],-Hist_odds_1[[#This Row],[Total_Close]],Hist_odds_1[[#This Row],[Spread_Close]])</f>
        <v>-3.5</v>
      </c>
    </row>
    <row r="1197" spans="1:17">
      <c r="A1197">
        <v>1196</v>
      </c>
      <c r="B1197">
        <v>1210</v>
      </c>
      <c r="C1197">
        <v>649</v>
      </c>
      <c r="D1197" t="s">
        <v>5552</v>
      </c>
      <c r="E1197" t="s">
        <v>566</v>
      </c>
      <c r="F1197">
        <v>67</v>
      </c>
      <c r="G1197">
        <v>7</v>
      </c>
      <c r="H1197">
        <v>8.5</v>
      </c>
      <c r="I1197">
        <v>-420</v>
      </c>
      <c r="J1197">
        <v>650</v>
      </c>
      <c r="K1197" t="s">
        <v>592</v>
      </c>
      <c r="L1197">
        <v>58</v>
      </c>
      <c r="M1197">
        <v>135.5</v>
      </c>
      <c r="N1197">
        <v>134</v>
      </c>
      <c r="O1197">
        <v>350</v>
      </c>
      <c r="P1197" s="17">
        <f>DATE(IF(Hist_odds_1[[#This Row],[Index]]&lt;=1908,"2022","2023"),LEFT(Hist_odds_1[[#This Row],[Date]],2),RIGHT(Hist_odds_1[[#This Row],[Date]],2))</f>
        <v>44905</v>
      </c>
      <c r="Q1197">
        <f>IF(Hist_odds_1[[#This Row],[Away ML]]&lt;Hist_odds_1[[#This Row],[Home ML]],-Hist_odds_1[[#This Row],[Total_Close]],Hist_odds_1[[#This Row],[Spread_Close]])</f>
        <v>-8.5</v>
      </c>
    </row>
    <row r="1198" spans="1:17">
      <c r="A1198">
        <v>1197</v>
      </c>
      <c r="B1198">
        <v>1210</v>
      </c>
      <c r="C1198">
        <v>651</v>
      </c>
      <c r="D1198" t="s">
        <v>5552</v>
      </c>
      <c r="E1198" t="s">
        <v>623</v>
      </c>
      <c r="F1198">
        <v>79</v>
      </c>
      <c r="G1198">
        <v>5</v>
      </c>
      <c r="H1198">
        <v>4.5</v>
      </c>
      <c r="I1198">
        <v>-190</v>
      </c>
      <c r="J1198">
        <v>652</v>
      </c>
      <c r="K1198" t="s">
        <v>527</v>
      </c>
      <c r="L1198">
        <v>75</v>
      </c>
      <c r="M1198">
        <v>139.5</v>
      </c>
      <c r="N1198">
        <v>139</v>
      </c>
      <c r="O1198">
        <v>170</v>
      </c>
      <c r="P1198" s="17">
        <f>DATE(IF(Hist_odds_1[[#This Row],[Index]]&lt;=1908,"2022","2023"),LEFT(Hist_odds_1[[#This Row],[Date]],2),RIGHT(Hist_odds_1[[#This Row],[Date]],2))</f>
        <v>44905</v>
      </c>
      <c r="Q1198">
        <f>IF(Hist_odds_1[[#This Row],[Away ML]]&lt;Hist_odds_1[[#This Row],[Home ML]],-Hist_odds_1[[#This Row],[Total_Close]],Hist_odds_1[[#This Row],[Spread_Close]])</f>
        <v>-4.5</v>
      </c>
    </row>
    <row r="1199" spans="1:17">
      <c r="A1199">
        <v>1198</v>
      </c>
      <c r="B1199">
        <v>1210</v>
      </c>
      <c r="C1199">
        <v>653</v>
      </c>
      <c r="D1199" t="s">
        <v>5552</v>
      </c>
      <c r="E1199" t="s">
        <v>556</v>
      </c>
      <c r="F1199">
        <v>63</v>
      </c>
      <c r="G1199">
        <v>148.5</v>
      </c>
      <c r="H1199">
        <v>149.5</v>
      </c>
      <c r="I1199">
        <v>320</v>
      </c>
      <c r="J1199">
        <v>654</v>
      </c>
      <c r="K1199" t="s">
        <v>177</v>
      </c>
      <c r="L1199">
        <v>70</v>
      </c>
      <c r="M1199">
        <v>9.5</v>
      </c>
      <c r="N1199">
        <v>8.5</v>
      </c>
      <c r="O1199">
        <v>-380</v>
      </c>
      <c r="P1199" s="17">
        <f>DATE(IF(Hist_odds_1[[#This Row],[Index]]&lt;=1908,"2022","2023"),LEFT(Hist_odds_1[[#This Row],[Date]],2),RIGHT(Hist_odds_1[[#This Row],[Date]],2))</f>
        <v>44905</v>
      </c>
      <c r="Q1199">
        <f>IF(Hist_odds_1[[#This Row],[Away ML]]&lt;Hist_odds_1[[#This Row],[Home ML]],-Hist_odds_1[[#This Row],[Total_Close]],Hist_odds_1[[#This Row],[Spread_Close]])</f>
        <v>8.5</v>
      </c>
    </row>
    <row r="1200" spans="1:17">
      <c r="A1200">
        <v>1199</v>
      </c>
      <c r="B1200">
        <v>1210</v>
      </c>
      <c r="C1200">
        <v>655</v>
      </c>
      <c r="D1200" t="s">
        <v>5552</v>
      </c>
      <c r="E1200" t="s">
        <v>584</v>
      </c>
      <c r="F1200">
        <v>59</v>
      </c>
      <c r="G1200">
        <v>143.5</v>
      </c>
      <c r="H1200">
        <v>143</v>
      </c>
      <c r="I1200">
        <v>650</v>
      </c>
      <c r="J1200">
        <v>656</v>
      </c>
      <c r="K1200" t="s">
        <v>479</v>
      </c>
      <c r="L1200">
        <v>75</v>
      </c>
      <c r="M1200">
        <v>13</v>
      </c>
      <c r="N1200">
        <v>13.5</v>
      </c>
      <c r="O1200">
        <v>-1000</v>
      </c>
      <c r="P1200" s="17">
        <f>DATE(IF(Hist_odds_1[[#This Row],[Index]]&lt;=1908,"2022","2023"),LEFT(Hist_odds_1[[#This Row],[Date]],2),RIGHT(Hist_odds_1[[#This Row],[Date]],2))</f>
        <v>44905</v>
      </c>
      <c r="Q1200">
        <f>IF(Hist_odds_1[[#This Row],[Away ML]]&lt;Hist_odds_1[[#This Row],[Home ML]],-Hist_odds_1[[#This Row],[Total_Close]],Hist_odds_1[[#This Row],[Spread_Close]])</f>
        <v>13.5</v>
      </c>
    </row>
    <row r="1201" spans="1:17">
      <c r="A1201">
        <v>1200</v>
      </c>
      <c r="B1201">
        <v>1210</v>
      </c>
      <c r="C1201">
        <v>657</v>
      </c>
      <c r="D1201" t="s">
        <v>5552</v>
      </c>
      <c r="E1201" t="s">
        <v>598</v>
      </c>
      <c r="F1201">
        <v>71</v>
      </c>
      <c r="G1201">
        <v>137.5</v>
      </c>
      <c r="H1201">
        <v>134.5</v>
      </c>
      <c r="I1201">
        <v>115</v>
      </c>
      <c r="J1201">
        <v>658</v>
      </c>
      <c r="K1201" t="s">
        <v>466</v>
      </c>
      <c r="L1201">
        <v>77</v>
      </c>
      <c r="M1201">
        <v>3</v>
      </c>
      <c r="N1201">
        <v>2.5</v>
      </c>
      <c r="O1201">
        <v>-135</v>
      </c>
      <c r="P1201" s="17">
        <f>DATE(IF(Hist_odds_1[[#This Row],[Index]]&lt;=1908,"2022","2023"),LEFT(Hist_odds_1[[#This Row],[Date]],2),RIGHT(Hist_odds_1[[#This Row],[Date]],2))</f>
        <v>44905</v>
      </c>
      <c r="Q1201">
        <f>IF(Hist_odds_1[[#This Row],[Away ML]]&lt;Hist_odds_1[[#This Row],[Home ML]],-Hist_odds_1[[#This Row],[Total_Close]],Hist_odds_1[[#This Row],[Spread_Close]])</f>
        <v>2.5</v>
      </c>
    </row>
    <row r="1202" spans="1:17">
      <c r="A1202">
        <v>1201</v>
      </c>
      <c r="B1202">
        <v>1210</v>
      </c>
      <c r="C1202">
        <v>659</v>
      </c>
      <c r="D1202" t="s">
        <v>5552</v>
      </c>
      <c r="E1202" t="s">
        <v>559</v>
      </c>
      <c r="F1202">
        <v>80</v>
      </c>
      <c r="G1202">
        <v>8</v>
      </c>
      <c r="H1202">
        <v>6.5</v>
      </c>
      <c r="I1202">
        <v>-300</v>
      </c>
      <c r="J1202">
        <v>660</v>
      </c>
      <c r="K1202" t="s">
        <v>572</v>
      </c>
      <c r="L1202">
        <v>78</v>
      </c>
      <c r="M1202">
        <v>142.5</v>
      </c>
      <c r="N1202">
        <v>145</v>
      </c>
      <c r="O1202">
        <v>250</v>
      </c>
      <c r="P1202" s="17">
        <f>DATE(IF(Hist_odds_1[[#This Row],[Index]]&lt;=1908,"2022","2023"),LEFT(Hist_odds_1[[#This Row],[Date]],2),RIGHT(Hist_odds_1[[#This Row],[Date]],2))</f>
        <v>44905</v>
      </c>
      <c r="Q1202">
        <f>IF(Hist_odds_1[[#This Row],[Away ML]]&lt;Hist_odds_1[[#This Row],[Home ML]],-Hist_odds_1[[#This Row],[Total_Close]],Hist_odds_1[[#This Row],[Spread_Close]])</f>
        <v>-6.5</v>
      </c>
    </row>
    <row r="1203" spans="1:17">
      <c r="A1203">
        <v>1202</v>
      </c>
      <c r="B1203">
        <v>1210</v>
      </c>
      <c r="C1203">
        <v>661</v>
      </c>
      <c r="D1203" t="s">
        <v>5552</v>
      </c>
      <c r="E1203" t="s">
        <v>583</v>
      </c>
      <c r="F1203">
        <v>76</v>
      </c>
      <c r="G1203">
        <v>147.5</v>
      </c>
      <c r="H1203">
        <v>148</v>
      </c>
      <c r="I1203">
        <v>1500</v>
      </c>
      <c r="J1203">
        <v>662</v>
      </c>
      <c r="K1203" t="s">
        <v>476</v>
      </c>
      <c r="L1203">
        <v>94</v>
      </c>
      <c r="M1203">
        <v>18</v>
      </c>
      <c r="N1203">
        <v>20.5</v>
      </c>
      <c r="O1203">
        <v>-5000</v>
      </c>
      <c r="P1203" s="17">
        <f>DATE(IF(Hist_odds_1[[#This Row],[Index]]&lt;=1908,"2022","2023"),LEFT(Hist_odds_1[[#This Row],[Date]],2),RIGHT(Hist_odds_1[[#This Row],[Date]],2))</f>
        <v>44905</v>
      </c>
      <c r="Q1203">
        <f>IF(Hist_odds_1[[#This Row],[Away ML]]&lt;Hist_odds_1[[#This Row],[Home ML]],-Hist_odds_1[[#This Row],[Total_Close]],Hist_odds_1[[#This Row],[Spread_Close]])</f>
        <v>20.5</v>
      </c>
    </row>
    <row r="1204" spans="1:17">
      <c r="A1204">
        <v>1203</v>
      </c>
      <c r="B1204">
        <v>1210</v>
      </c>
      <c r="C1204">
        <v>663</v>
      </c>
      <c r="D1204" t="s">
        <v>5552</v>
      </c>
      <c r="E1204" t="s">
        <v>546</v>
      </c>
      <c r="F1204">
        <v>80</v>
      </c>
      <c r="G1204">
        <v>4</v>
      </c>
      <c r="H1204">
        <v>4</v>
      </c>
      <c r="I1204">
        <v>-180</v>
      </c>
      <c r="J1204">
        <v>664</v>
      </c>
      <c r="K1204" t="s">
        <v>588</v>
      </c>
      <c r="L1204">
        <v>75</v>
      </c>
      <c r="M1204">
        <v>138</v>
      </c>
      <c r="N1204">
        <v>140</v>
      </c>
      <c r="O1204">
        <v>160</v>
      </c>
      <c r="P1204" s="17">
        <f>DATE(IF(Hist_odds_1[[#This Row],[Index]]&lt;=1908,"2022","2023"),LEFT(Hist_odds_1[[#This Row],[Date]],2),RIGHT(Hist_odds_1[[#This Row],[Date]],2))</f>
        <v>44905</v>
      </c>
      <c r="Q1204">
        <f>IF(Hist_odds_1[[#This Row],[Away ML]]&lt;Hist_odds_1[[#This Row],[Home ML]],-Hist_odds_1[[#This Row],[Total_Close]],Hist_odds_1[[#This Row],[Spread_Close]])</f>
        <v>-4</v>
      </c>
    </row>
    <row r="1205" spans="1:17">
      <c r="A1205">
        <v>1204</v>
      </c>
      <c r="B1205">
        <v>1210</v>
      </c>
      <c r="C1205">
        <v>665</v>
      </c>
      <c r="D1205" t="s">
        <v>5552</v>
      </c>
      <c r="E1205" t="s">
        <v>64</v>
      </c>
      <c r="F1205">
        <v>50</v>
      </c>
      <c r="G1205">
        <v>134.5</v>
      </c>
      <c r="H1205">
        <v>131.5</v>
      </c>
      <c r="I1205">
        <v>1000</v>
      </c>
      <c r="J1205">
        <v>666</v>
      </c>
      <c r="K1205" t="s">
        <v>452</v>
      </c>
      <c r="L1205">
        <v>68</v>
      </c>
      <c r="M1205">
        <v>18.5</v>
      </c>
      <c r="N1205">
        <v>16</v>
      </c>
      <c r="O1205">
        <v>-2000</v>
      </c>
      <c r="P1205" s="17">
        <f>DATE(IF(Hist_odds_1[[#This Row],[Index]]&lt;=1908,"2022","2023"),LEFT(Hist_odds_1[[#This Row],[Date]],2),RIGHT(Hist_odds_1[[#This Row],[Date]],2))</f>
        <v>44905</v>
      </c>
      <c r="Q1205">
        <f>IF(Hist_odds_1[[#This Row],[Away ML]]&lt;Hist_odds_1[[#This Row],[Home ML]],-Hist_odds_1[[#This Row],[Total_Close]],Hist_odds_1[[#This Row],[Spread_Close]])</f>
        <v>16</v>
      </c>
    </row>
    <row r="1206" spans="1:17">
      <c r="A1206">
        <v>1205</v>
      </c>
      <c r="B1206">
        <v>1210</v>
      </c>
      <c r="C1206">
        <v>667</v>
      </c>
      <c r="D1206" t="s">
        <v>5552</v>
      </c>
      <c r="E1206" t="s">
        <v>464</v>
      </c>
      <c r="F1206">
        <v>70</v>
      </c>
      <c r="G1206">
        <v>2.5</v>
      </c>
      <c r="H1206">
        <v>136</v>
      </c>
      <c r="I1206">
        <v>125</v>
      </c>
      <c r="J1206">
        <v>668</v>
      </c>
      <c r="K1206" t="s">
        <v>133</v>
      </c>
      <c r="L1206">
        <v>74</v>
      </c>
      <c r="M1206">
        <v>134.5</v>
      </c>
      <c r="N1206">
        <v>2.5</v>
      </c>
      <c r="O1206">
        <v>-145</v>
      </c>
      <c r="P1206" s="17">
        <f>DATE(IF(Hist_odds_1[[#This Row],[Index]]&lt;=1908,"2022","2023"),LEFT(Hist_odds_1[[#This Row],[Date]],2),RIGHT(Hist_odds_1[[#This Row],[Date]],2))</f>
        <v>44905</v>
      </c>
      <c r="Q1206">
        <f>IF(Hist_odds_1[[#This Row],[Away ML]]&lt;Hist_odds_1[[#This Row],[Home ML]],-Hist_odds_1[[#This Row],[Total_Close]],Hist_odds_1[[#This Row],[Spread_Close]])</f>
        <v>2.5</v>
      </c>
    </row>
    <row r="1207" spans="1:17">
      <c r="A1207">
        <v>1206</v>
      </c>
      <c r="B1207">
        <v>1210</v>
      </c>
      <c r="C1207">
        <v>669</v>
      </c>
      <c r="D1207" t="s">
        <v>5552</v>
      </c>
      <c r="E1207" t="s">
        <v>608</v>
      </c>
      <c r="F1207">
        <v>76</v>
      </c>
      <c r="G1207">
        <v>145.5</v>
      </c>
      <c r="H1207">
        <v>145.5</v>
      </c>
      <c r="I1207">
        <v>320</v>
      </c>
      <c r="J1207">
        <v>670</v>
      </c>
      <c r="K1207" t="s">
        <v>597</v>
      </c>
      <c r="L1207">
        <v>77</v>
      </c>
      <c r="M1207">
        <v>6.5</v>
      </c>
      <c r="N1207">
        <v>8.5</v>
      </c>
      <c r="O1207">
        <v>-380</v>
      </c>
      <c r="P1207" s="17">
        <f>DATE(IF(Hist_odds_1[[#This Row],[Index]]&lt;=1908,"2022","2023"),LEFT(Hist_odds_1[[#This Row],[Date]],2),RIGHT(Hist_odds_1[[#This Row],[Date]],2))</f>
        <v>44905</v>
      </c>
      <c r="Q1207">
        <f>IF(Hist_odds_1[[#This Row],[Away ML]]&lt;Hist_odds_1[[#This Row],[Home ML]],-Hist_odds_1[[#This Row],[Total_Close]],Hist_odds_1[[#This Row],[Spread_Close]])</f>
        <v>8.5</v>
      </c>
    </row>
    <row r="1208" spans="1:17">
      <c r="A1208">
        <v>1207</v>
      </c>
      <c r="B1208">
        <v>1210</v>
      </c>
      <c r="C1208">
        <v>671</v>
      </c>
      <c r="D1208" t="s">
        <v>5552</v>
      </c>
      <c r="E1208" t="s">
        <v>571</v>
      </c>
      <c r="F1208">
        <v>85</v>
      </c>
      <c r="G1208">
        <v>143.5</v>
      </c>
      <c r="H1208">
        <v>143</v>
      </c>
      <c r="I1208">
        <v>100</v>
      </c>
      <c r="J1208">
        <v>672</v>
      </c>
      <c r="K1208" t="s">
        <v>61</v>
      </c>
      <c r="L1208">
        <v>75</v>
      </c>
      <c r="M1208">
        <v>2</v>
      </c>
      <c r="N1208">
        <v>1</v>
      </c>
      <c r="O1208">
        <v>-120</v>
      </c>
      <c r="P1208" s="17">
        <f>DATE(IF(Hist_odds_1[[#This Row],[Index]]&lt;=1908,"2022","2023"),LEFT(Hist_odds_1[[#This Row],[Date]],2),RIGHT(Hist_odds_1[[#This Row],[Date]],2))</f>
        <v>44905</v>
      </c>
      <c r="Q1208">
        <f>IF(Hist_odds_1[[#This Row],[Away ML]]&lt;Hist_odds_1[[#This Row],[Home ML]],-Hist_odds_1[[#This Row],[Total_Close]],Hist_odds_1[[#This Row],[Spread_Close]])</f>
        <v>1</v>
      </c>
    </row>
    <row r="1209" spans="1:17">
      <c r="A1209">
        <v>1208</v>
      </c>
      <c r="B1209">
        <v>1210</v>
      </c>
      <c r="C1209">
        <v>677</v>
      </c>
      <c r="D1209" t="s">
        <v>5552</v>
      </c>
      <c r="E1209" t="s">
        <v>219</v>
      </c>
      <c r="F1209">
        <v>82</v>
      </c>
      <c r="G1209">
        <v>6.5</v>
      </c>
      <c r="H1209">
        <v>8.5</v>
      </c>
      <c r="I1209">
        <v>-380</v>
      </c>
      <c r="J1209">
        <v>678</v>
      </c>
      <c r="K1209" t="s">
        <v>256</v>
      </c>
      <c r="L1209">
        <v>58</v>
      </c>
      <c r="M1209">
        <v>124.5</v>
      </c>
      <c r="N1209">
        <v>123.5</v>
      </c>
      <c r="O1209">
        <v>320</v>
      </c>
      <c r="P1209" s="17">
        <f>DATE(IF(Hist_odds_1[[#This Row],[Index]]&lt;=1908,"2022","2023"),LEFT(Hist_odds_1[[#This Row],[Date]],2),RIGHT(Hist_odds_1[[#This Row],[Date]],2))</f>
        <v>44905</v>
      </c>
      <c r="Q1209">
        <f>IF(Hist_odds_1[[#This Row],[Away ML]]&lt;Hist_odds_1[[#This Row],[Home ML]],-Hist_odds_1[[#This Row],[Total_Close]],Hist_odds_1[[#This Row],[Spread_Close]])</f>
        <v>-8.5</v>
      </c>
    </row>
    <row r="1210" spans="1:17">
      <c r="A1210">
        <v>1209</v>
      </c>
      <c r="B1210">
        <v>1210</v>
      </c>
      <c r="C1210">
        <v>679</v>
      </c>
      <c r="D1210" t="s">
        <v>5552</v>
      </c>
      <c r="E1210" t="s">
        <v>578</v>
      </c>
      <c r="F1210">
        <v>72</v>
      </c>
      <c r="G1210">
        <v>4</v>
      </c>
      <c r="H1210">
        <v>4.5</v>
      </c>
      <c r="I1210">
        <v>-200</v>
      </c>
      <c r="J1210">
        <v>680</v>
      </c>
      <c r="K1210" t="s">
        <v>206</v>
      </c>
      <c r="L1210">
        <v>76</v>
      </c>
      <c r="M1210">
        <v>136.5</v>
      </c>
      <c r="N1210">
        <v>134.5</v>
      </c>
      <c r="O1210">
        <v>175</v>
      </c>
      <c r="P1210" s="17">
        <f>DATE(IF(Hist_odds_1[[#This Row],[Index]]&lt;=1908,"2022","2023"),LEFT(Hist_odds_1[[#This Row],[Date]],2),RIGHT(Hist_odds_1[[#This Row],[Date]],2))</f>
        <v>44905</v>
      </c>
      <c r="Q1210">
        <f>IF(Hist_odds_1[[#This Row],[Away ML]]&lt;Hist_odds_1[[#This Row],[Home ML]],-Hist_odds_1[[#This Row],[Total_Close]],Hist_odds_1[[#This Row],[Spread_Close]])</f>
        <v>-4.5</v>
      </c>
    </row>
    <row r="1211" spans="1:17">
      <c r="A1211">
        <v>1210</v>
      </c>
      <c r="B1211">
        <v>1210</v>
      </c>
      <c r="C1211">
        <v>681</v>
      </c>
      <c r="D1211" t="s">
        <v>5552</v>
      </c>
      <c r="E1211" t="s">
        <v>517</v>
      </c>
      <c r="F1211">
        <v>75</v>
      </c>
      <c r="G1211">
        <v>140.5</v>
      </c>
      <c r="H1211">
        <v>140</v>
      </c>
      <c r="I1211">
        <v>320</v>
      </c>
      <c r="J1211">
        <v>682</v>
      </c>
      <c r="K1211" t="s">
        <v>484</v>
      </c>
      <c r="L1211">
        <v>64</v>
      </c>
      <c r="M1211">
        <v>9.5</v>
      </c>
      <c r="N1211">
        <v>8.5</v>
      </c>
      <c r="O1211">
        <v>-380</v>
      </c>
      <c r="P1211" s="17">
        <f>DATE(IF(Hist_odds_1[[#This Row],[Index]]&lt;=1908,"2022","2023"),LEFT(Hist_odds_1[[#This Row],[Date]],2),RIGHT(Hist_odds_1[[#This Row],[Date]],2))</f>
        <v>44905</v>
      </c>
      <c r="Q1211">
        <f>IF(Hist_odds_1[[#This Row],[Away ML]]&lt;Hist_odds_1[[#This Row],[Home ML]],-Hist_odds_1[[#This Row],[Total_Close]],Hist_odds_1[[#This Row],[Spread_Close]])</f>
        <v>8.5</v>
      </c>
    </row>
    <row r="1212" spans="1:17">
      <c r="A1212">
        <v>1211</v>
      </c>
      <c r="B1212">
        <v>1210</v>
      </c>
      <c r="C1212">
        <v>683</v>
      </c>
      <c r="D1212" t="s">
        <v>5552</v>
      </c>
      <c r="E1212" t="s">
        <v>404</v>
      </c>
      <c r="F1212">
        <v>95</v>
      </c>
      <c r="G1212">
        <v>4</v>
      </c>
      <c r="H1212">
        <v>3.5</v>
      </c>
      <c r="I1212">
        <v>-175</v>
      </c>
      <c r="J1212">
        <v>684</v>
      </c>
      <c r="K1212" t="s">
        <v>122</v>
      </c>
      <c r="L1212">
        <v>67</v>
      </c>
      <c r="M1212">
        <v>154.5</v>
      </c>
      <c r="N1212">
        <v>155</v>
      </c>
      <c r="O1212">
        <v>155</v>
      </c>
      <c r="P1212" s="17">
        <f>DATE(IF(Hist_odds_1[[#This Row],[Index]]&lt;=1908,"2022","2023"),LEFT(Hist_odds_1[[#This Row],[Date]],2),RIGHT(Hist_odds_1[[#This Row],[Date]],2))</f>
        <v>44905</v>
      </c>
      <c r="Q1212">
        <f>IF(Hist_odds_1[[#This Row],[Away ML]]&lt;Hist_odds_1[[#This Row],[Home ML]],-Hist_odds_1[[#This Row],[Total_Close]],Hist_odds_1[[#This Row],[Spread_Close]])</f>
        <v>-3.5</v>
      </c>
    </row>
    <row r="1213" spans="1:17">
      <c r="A1213">
        <v>1212</v>
      </c>
      <c r="B1213">
        <v>1210</v>
      </c>
      <c r="C1213">
        <v>687</v>
      </c>
      <c r="D1213" t="s">
        <v>5552</v>
      </c>
      <c r="E1213" t="s">
        <v>586</v>
      </c>
      <c r="F1213">
        <v>64</v>
      </c>
      <c r="G1213">
        <v>137.5</v>
      </c>
      <c r="H1213">
        <v>134.5</v>
      </c>
      <c r="I1213">
        <v>700</v>
      </c>
      <c r="J1213">
        <v>688</v>
      </c>
      <c r="K1213" t="s">
        <v>110</v>
      </c>
      <c r="L1213">
        <v>87</v>
      </c>
      <c r="M1213">
        <v>11.5</v>
      </c>
      <c r="N1213">
        <v>13.5</v>
      </c>
      <c r="O1213">
        <v>-1100</v>
      </c>
      <c r="P1213" s="17">
        <f>DATE(IF(Hist_odds_1[[#This Row],[Index]]&lt;=1908,"2022","2023"),LEFT(Hist_odds_1[[#This Row],[Date]],2),RIGHT(Hist_odds_1[[#This Row],[Date]],2))</f>
        <v>44905</v>
      </c>
      <c r="Q1213">
        <f>IF(Hist_odds_1[[#This Row],[Away ML]]&lt;Hist_odds_1[[#This Row],[Home ML]],-Hist_odds_1[[#This Row],[Total_Close]],Hist_odds_1[[#This Row],[Spread_Close]])</f>
        <v>13.5</v>
      </c>
    </row>
    <row r="1214" spans="1:17">
      <c r="A1214">
        <v>1213</v>
      </c>
      <c r="B1214">
        <v>1210</v>
      </c>
      <c r="C1214">
        <v>689</v>
      </c>
      <c r="D1214" t="s">
        <v>5552</v>
      </c>
      <c r="E1214" t="s">
        <v>557</v>
      </c>
      <c r="F1214">
        <v>54</v>
      </c>
      <c r="G1214">
        <v>144.5</v>
      </c>
      <c r="H1214">
        <v>137</v>
      </c>
      <c r="I1214">
        <v>525</v>
      </c>
      <c r="J1214">
        <v>690</v>
      </c>
      <c r="K1214" t="s">
        <v>652</v>
      </c>
      <c r="L1214">
        <v>82</v>
      </c>
      <c r="M1214">
        <v>10</v>
      </c>
      <c r="N1214">
        <v>12</v>
      </c>
      <c r="O1214">
        <v>-750</v>
      </c>
      <c r="P1214" s="17">
        <f>DATE(IF(Hist_odds_1[[#This Row],[Index]]&lt;=1908,"2022","2023"),LEFT(Hist_odds_1[[#This Row],[Date]],2),RIGHT(Hist_odds_1[[#This Row],[Date]],2))</f>
        <v>44905</v>
      </c>
      <c r="Q1214">
        <f>IF(Hist_odds_1[[#This Row],[Away ML]]&lt;Hist_odds_1[[#This Row],[Home ML]],-Hist_odds_1[[#This Row],[Total_Close]],Hist_odds_1[[#This Row],[Spread_Close]])</f>
        <v>12</v>
      </c>
    </row>
    <row r="1215" spans="1:17">
      <c r="A1215">
        <v>1214</v>
      </c>
      <c r="B1215">
        <v>1210</v>
      </c>
      <c r="C1215">
        <v>691</v>
      </c>
      <c r="D1215" t="s">
        <v>5552</v>
      </c>
      <c r="E1215" t="s">
        <v>68</v>
      </c>
      <c r="F1215">
        <v>70</v>
      </c>
      <c r="G1215">
        <v>154</v>
      </c>
      <c r="H1215">
        <v>153.5</v>
      </c>
      <c r="I1215">
        <v>210</v>
      </c>
      <c r="J1215">
        <v>692</v>
      </c>
      <c r="K1215" t="s">
        <v>494</v>
      </c>
      <c r="L1215">
        <v>81</v>
      </c>
      <c r="M1215">
        <v>6</v>
      </c>
      <c r="N1215">
        <v>6</v>
      </c>
      <c r="O1215">
        <v>-250</v>
      </c>
      <c r="P1215" s="17">
        <f>DATE(IF(Hist_odds_1[[#This Row],[Index]]&lt;=1908,"2022","2023"),LEFT(Hist_odds_1[[#This Row],[Date]],2),RIGHT(Hist_odds_1[[#This Row],[Date]],2))</f>
        <v>44905</v>
      </c>
      <c r="Q1215">
        <f>IF(Hist_odds_1[[#This Row],[Away ML]]&lt;Hist_odds_1[[#This Row],[Home ML]],-Hist_odds_1[[#This Row],[Total_Close]],Hist_odds_1[[#This Row],[Spread_Close]])</f>
        <v>6</v>
      </c>
    </row>
    <row r="1216" spans="1:17">
      <c r="A1216">
        <v>1215</v>
      </c>
      <c r="B1216">
        <v>1210</v>
      </c>
      <c r="C1216">
        <v>693</v>
      </c>
      <c r="D1216" t="s">
        <v>5552</v>
      </c>
      <c r="E1216" t="s">
        <v>197</v>
      </c>
      <c r="F1216">
        <v>70</v>
      </c>
      <c r="G1216">
        <v>135.5</v>
      </c>
      <c r="H1216">
        <v>140.5</v>
      </c>
      <c r="I1216">
        <v>240</v>
      </c>
      <c r="J1216">
        <v>694</v>
      </c>
      <c r="K1216" t="s">
        <v>504</v>
      </c>
      <c r="L1216">
        <v>91</v>
      </c>
      <c r="M1216">
        <v>9</v>
      </c>
      <c r="N1216">
        <v>6</v>
      </c>
      <c r="O1216">
        <v>-280</v>
      </c>
      <c r="P1216" s="17">
        <f>DATE(IF(Hist_odds_1[[#This Row],[Index]]&lt;=1908,"2022","2023"),LEFT(Hist_odds_1[[#This Row],[Date]],2),RIGHT(Hist_odds_1[[#This Row],[Date]],2))</f>
        <v>44905</v>
      </c>
      <c r="Q1216">
        <f>IF(Hist_odds_1[[#This Row],[Away ML]]&lt;Hist_odds_1[[#This Row],[Home ML]],-Hist_odds_1[[#This Row],[Total_Close]],Hist_odds_1[[#This Row],[Spread_Close]])</f>
        <v>6</v>
      </c>
    </row>
    <row r="1217" spans="1:17">
      <c r="A1217">
        <v>1216</v>
      </c>
      <c r="B1217">
        <v>1210</v>
      </c>
      <c r="C1217">
        <v>695</v>
      </c>
      <c r="D1217" t="s">
        <v>5552</v>
      </c>
      <c r="E1217" t="s">
        <v>560</v>
      </c>
      <c r="F1217">
        <v>74</v>
      </c>
      <c r="G1217">
        <v>2</v>
      </c>
      <c r="H1217">
        <v>2</v>
      </c>
      <c r="I1217">
        <v>-135</v>
      </c>
      <c r="J1217">
        <v>696</v>
      </c>
      <c r="K1217" t="s">
        <v>650</v>
      </c>
      <c r="L1217">
        <v>76</v>
      </c>
      <c r="M1217">
        <v>139.5</v>
      </c>
      <c r="N1217">
        <v>142</v>
      </c>
      <c r="O1217">
        <v>115</v>
      </c>
      <c r="P1217" s="17">
        <f>DATE(IF(Hist_odds_1[[#This Row],[Index]]&lt;=1908,"2022","2023"),LEFT(Hist_odds_1[[#This Row],[Date]],2),RIGHT(Hist_odds_1[[#This Row],[Date]],2))</f>
        <v>44905</v>
      </c>
      <c r="Q1217">
        <f>IF(Hist_odds_1[[#This Row],[Away ML]]&lt;Hist_odds_1[[#This Row],[Home ML]],-Hist_odds_1[[#This Row],[Total_Close]],Hist_odds_1[[#This Row],[Spread_Close]])</f>
        <v>-2</v>
      </c>
    </row>
    <row r="1218" spans="1:17">
      <c r="A1218">
        <v>1217</v>
      </c>
      <c r="B1218">
        <v>1210</v>
      </c>
      <c r="C1218">
        <v>697</v>
      </c>
      <c r="D1218" t="s">
        <v>5552</v>
      </c>
      <c r="E1218" t="s">
        <v>519</v>
      </c>
      <c r="F1218">
        <v>60</v>
      </c>
      <c r="G1218">
        <v>147.5</v>
      </c>
      <c r="H1218">
        <v>145</v>
      </c>
      <c r="I1218">
        <v>270</v>
      </c>
      <c r="J1218">
        <v>698</v>
      </c>
      <c r="K1218" t="s">
        <v>627</v>
      </c>
      <c r="L1218">
        <v>64</v>
      </c>
      <c r="M1218">
        <v>9.5</v>
      </c>
      <c r="N1218">
        <v>7.5</v>
      </c>
      <c r="O1218">
        <v>-330</v>
      </c>
      <c r="P1218" s="17">
        <f>DATE(IF(Hist_odds_1[[#This Row],[Index]]&lt;=1908,"2022","2023"),LEFT(Hist_odds_1[[#This Row],[Date]],2),RIGHT(Hist_odds_1[[#This Row],[Date]],2))</f>
        <v>44905</v>
      </c>
      <c r="Q1218">
        <f>IF(Hist_odds_1[[#This Row],[Away ML]]&lt;Hist_odds_1[[#This Row],[Home ML]],-Hist_odds_1[[#This Row],[Total_Close]],Hist_odds_1[[#This Row],[Spread_Close]])</f>
        <v>7.5</v>
      </c>
    </row>
    <row r="1219" spans="1:17">
      <c r="A1219">
        <v>1218</v>
      </c>
      <c r="B1219">
        <v>1210</v>
      </c>
      <c r="C1219">
        <v>699</v>
      </c>
      <c r="D1219" t="s">
        <v>5552</v>
      </c>
      <c r="E1219" t="s">
        <v>24</v>
      </c>
      <c r="F1219">
        <v>69</v>
      </c>
      <c r="G1219">
        <v>8</v>
      </c>
      <c r="H1219">
        <v>8.5</v>
      </c>
      <c r="I1219">
        <v>-360</v>
      </c>
      <c r="J1219">
        <v>700</v>
      </c>
      <c r="K1219" t="s">
        <v>630</v>
      </c>
      <c r="L1219">
        <v>60</v>
      </c>
      <c r="M1219">
        <v>146.5</v>
      </c>
      <c r="N1219">
        <v>147</v>
      </c>
      <c r="O1219">
        <v>300</v>
      </c>
      <c r="P1219" s="17">
        <f>DATE(IF(Hist_odds_1[[#This Row],[Index]]&lt;=1908,"2022","2023"),LEFT(Hist_odds_1[[#This Row],[Date]],2),RIGHT(Hist_odds_1[[#This Row],[Date]],2))</f>
        <v>44905</v>
      </c>
      <c r="Q1219">
        <f>IF(Hist_odds_1[[#This Row],[Away ML]]&lt;Hist_odds_1[[#This Row],[Home ML]],-Hist_odds_1[[#This Row],[Total_Close]],Hist_odds_1[[#This Row],[Spread_Close]])</f>
        <v>-8.5</v>
      </c>
    </row>
    <row r="1220" spans="1:17">
      <c r="A1220">
        <v>1219</v>
      </c>
      <c r="B1220">
        <v>1210</v>
      </c>
      <c r="C1220">
        <v>701</v>
      </c>
      <c r="D1220" t="s">
        <v>5552</v>
      </c>
      <c r="E1220" t="s">
        <v>408</v>
      </c>
      <c r="F1220">
        <v>65</v>
      </c>
      <c r="G1220">
        <v>137.5</v>
      </c>
      <c r="H1220">
        <v>137.5</v>
      </c>
      <c r="I1220">
        <v>310</v>
      </c>
      <c r="J1220">
        <v>702</v>
      </c>
      <c r="K1220" t="s">
        <v>217</v>
      </c>
      <c r="L1220">
        <v>78</v>
      </c>
      <c r="M1220">
        <v>7.5</v>
      </c>
      <c r="N1220">
        <v>8.5</v>
      </c>
      <c r="O1220">
        <v>-370</v>
      </c>
      <c r="P1220" s="17">
        <f>DATE(IF(Hist_odds_1[[#This Row],[Index]]&lt;=1908,"2022","2023"),LEFT(Hist_odds_1[[#This Row],[Date]],2),RIGHT(Hist_odds_1[[#This Row],[Date]],2))</f>
        <v>44905</v>
      </c>
      <c r="Q1220">
        <f>IF(Hist_odds_1[[#This Row],[Away ML]]&lt;Hist_odds_1[[#This Row],[Home ML]],-Hist_odds_1[[#This Row],[Total_Close]],Hist_odds_1[[#This Row],[Spread_Close]])</f>
        <v>8.5</v>
      </c>
    </row>
    <row r="1221" spans="1:17">
      <c r="A1221">
        <v>1220</v>
      </c>
      <c r="B1221">
        <v>1210</v>
      </c>
      <c r="C1221">
        <v>703</v>
      </c>
      <c r="D1221" t="s">
        <v>5552</v>
      </c>
      <c r="E1221" t="s">
        <v>357</v>
      </c>
      <c r="F1221">
        <v>54</v>
      </c>
      <c r="G1221">
        <v>142.5</v>
      </c>
      <c r="H1221">
        <v>140.5</v>
      </c>
      <c r="I1221">
        <v>1000</v>
      </c>
      <c r="J1221">
        <v>704</v>
      </c>
      <c r="K1221" t="s">
        <v>411</v>
      </c>
      <c r="L1221">
        <v>91</v>
      </c>
      <c r="M1221">
        <v>16</v>
      </c>
      <c r="N1221">
        <v>15.5</v>
      </c>
      <c r="O1221">
        <v>-2000</v>
      </c>
      <c r="P1221" s="17">
        <f>DATE(IF(Hist_odds_1[[#This Row],[Index]]&lt;=1908,"2022","2023"),LEFT(Hist_odds_1[[#This Row],[Date]],2),RIGHT(Hist_odds_1[[#This Row],[Date]],2))</f>
        <v>44905</v>
      </c>
      <c r="Q1221">
        <f>IF(Hist_odds_1[[#This Row],[Away ML]]&lt;Hist_odds_1[[#This Row],[Home ML]],-Hist_odds_1[[#This Row],[Total_Close]],Hist_odds_1[[#This Row],[Spread_Close]])</f>
        <v>15.5</v>
      </c>
    </row>
    <row r="1222" spans="1:17">
      <c r="A1222">
        <v>1221</v>
      </c>
      <c r="B1222">
        <v>1210</v>
      </c>
      <c r="C1222">
        <v>713</v>
      </c>
      <c r="D1222" t="s">
        <v>5552</v>
      </c>
      <c r="E1222" t="s">
        <v>140</v>
      </c>
      <c r="F1222">
        <v>58</v>
      </c>
      <c r="G1222">
        <v>157.5</v>
      </c>
      <c r="H1222">
        <v>152</v>
      </c>
      <c r="I1222">
        <v>115</v>
      </c>
      <c r="J1222">
        <v>714</v>
      </c>
      <c r="K1222" t="s">
        <v>582</v>
      </c>
      <c r="L1222">
        <v>75</v>
      </c>
      <c r="M1222">
        <v>7</v>
      </c>
      <c r="N1222">
        <v>2</v>
      </c>
      <c r="O1222">
        <v>-135</v>
      </c>
      <c r="P1222" s="17">
        <f>DATE(IF(Hist_odds_1[[#This Row],[Index]]&lt;=1908,"2022","2023"),LEFT(Hist_odds_1[[#This Row],[Date]],2),RIGHT(Hist_odds_1[[#This Row],[Date]],2))</f>
        <v>44905</v>
      </c>
      <c r="Q1222">
        <f>IF(Hist_odds_1[[#This Row],[Away ML]]&lt;Hist_odds_1[[#This Row],[Home ML]],-Hist_odds_1[[#This Row],[Total_Close]],Hist_odds_1[[#This Row],[Spread_Close]])</f>
        <v>2</v>
      </c>
    </row>
    <row r="1223" spans="1:17">
      <c r="A1223">
        <v>1222</v>
      </c>
      <c r="B1223">
        <v>1210</v>
      </c>
      <c r="C1223">
        <v>715</v>
      </c>
      <c r="D1223" t="s">
        <v>5552</v>
      </c>
      <c r="E1223" t="s">
        <v>523</v>
      </c>
      <c r="F1223">
        <v>57</v>
      </c>
      <c r="G1223">
        <v>142.5</v>
      </c>
      <c r="H1223">
        <v>141.5</v>
      </c>
      <c r="I1223">
        <v>195</v>
      </c>
      <c r="J1223">
        <v>716</v>
      </c>
      <c r="K1223" t="s">
        <v>474</v>
      </c>
      <c r="L1223">
        <v>52</v>
      </c>
      <c r="M1223">
        <v>2</v>
      </c>
      <c r="N1223">
        <v>5.5</v>
      </c>
      <c r="O1223">
        <v>-230</v>
      </c>
      <c r="P1223" s="17">
        <f>DATE(IF(Hist_odds_1[[#This Row],[Index]]&lt;=1908,"2022","2023"),LEFT(Hist_odds_1[[#This Row],[Date]],2),RIGHT(Hist_odds_1[[#This Row],[Date]],2))</f>
        <v>44905</v>
      </c>
      <c r="Q1223">
        <f>IF(Hist_odds_1[[#This Row],[Away ML]]&lt;Hist_odds_1[[#This Row],[Home ML]],-Hist_odds_1[[#This Row],[Total_Close]],Hist_odds_1[[#This Row],[Spread_Close]])</f>
        <v>5.5</v>
      </c>
    </row>
    <row r="1224" spans="1:17">
      <c r="A1224">
        <v>1223</v>
      </c>
      <c r="B1224">
        <v>1210</v>
      </c>
      <c r="C1224">
        <v>717</v>
      </c>
      <c r="D1224" t="s">
        <v>5552</v>
      </c>
      <c r="E1224" t="s">
        <v>609</v>
      </c>
      <c r="F1224">
        <v>67</v>
      </c>
      <c r="G1224">
        <v>145.5</v>
      </c>
      <c r="H1224">
        <v>146.5</v>
      </c>
      <c r="I1224">
        <v>115</v>
      </c>
      <c r="J1224">
        <v>718</v>
      </c>
      <c r="K1224" t="s">
        <v>141</v>
      </c>
      <c r="L1224">
        <v>64</v>
      </c>
      <c r="M1224">
        <v>1</v>
      </c>
      <c r="N1224">
        <v>2.5</v>
      </c>
      <c r="O1224">
        <v>-135</v>
      </c>
      <c r="P1224" s="17">
        <f>DATE(IF(Hist_odds_1[[#This Row],[Index]]&lt;=1908,"2022","2023"),LEFT(Hist_odds_1[[#This Row],[Date]],2),RIGHT(Hist_odds_1[[#This Row],[Date]],2))</f>
        <v>44905</v>
      </c>
      <c r="Q1224">
        <f>IF(Hist_odds_1[[#This Row],[Away ML]]&lt;Hist_odds_1[[#This Row],[Home ML]],-Hist_odds_1[[#This Row],[Total_Close]],Hist_odds_1[[#This Row],[Spread_Close]])</f>
        <v>2.5</v>
      </c>
    </row>
    <row r="1225" spans="1:17">
      <c r="A1225">
        <v>1224</v>
      </c>
      <c r="B1225">
        <v>1210</v>
      </c>
      <c r="C1225">
        <v>719</v>
      </c>
      <c r="D1225" t="s">
        <v>5552</v>
      </c>
      <c r="E1225" t="s">
        <v>204</v>
      </c>
      <c r="F1225">
        <v>82</v>
      </c>
      <c r="G1225">
        <v>135.5</v>
      </c>
      <c r="H1225">
        <v>2.5</v>
      </c>
      <c r="I1225">
        <v>-135</v>
      </c>
      <c r="J1225">
        <v>720</v>
      </c>
      <c r="K1225" t="s">
        <v>555</v>
      </c>
      <c r="L1225">
        <v>75</v>
      </c>
      <c r="M1225">
        <v>1.5</v>
      </c>
      <c r="N1225">
        <v>138.5</v>
      </c>
      <c r="O1225">
        <v>115</v>
      </c>
      <c r="P1225" s="17">
        <f>DATE(IF(Hist_odds_1[[#This Row],[Index]]&lt;=1908,"2022","2023"),LEFT(Hist_odds_1[[#This Row],[Date]],2),RIGHT(Hist_odds_1[[#This Row],[Date]],2))</f>
        <v>44905</v>
      </c>
      <c r="Q1225">
        <f>IF(Hist_odds_1[[#This Row],[Away ML]]&lt;Hist_odds_1[[#This Row],[Home ML]],-Hist_odds_1[[#This Row],[Total_Close]],Hist_odds_1[[#This Row],[Spread_Close]])</f>
        <v>-2.5</v>
      </c>
    </row>
    <row r="1226" spans="1:17">
      <c r="A1226">
        <v>1225</v>
      </c>
      <c r="B1226">
        <v>1210</v>
      </c>
      <c r="C1226">
        <v>721</v>
      </c>
      <c r="D1226" t="s">
        <v>5552</v>
      </c>
      <c r="E1226" t="s">
        <v>625</v>
      </c>
      <c r="F1226">
        <v>64</v>
      </c>
      <c r="G1226">
        <v>5</v>
      </c>
      <c r="H1226">
        <v>6.5</v>
      </c>
      <c r="I1226">
        <v>-300</v>
      </c>
      <c r="J1226">
        <v>722</v>
      </c>
      <c r="K1226" t="s">
        <v>624</v>
      </c>
      <c r="L1226">
        <v>70</v>
      </c>
      <c r="M1226">
        <v>128.5</v>
      </c>
      <c r="N1226">
        <v>125.5</v>
      </c>
      <c r="O1226">
        <v>250</v>
      </c>
      <c r="P1226" s="17">
        <f>DATE(IF(Hist_odds_1[[#This Row],[Index]]&lt;=1908,"2022","2023"),LEFT(Hist_odds_1[[#This Row],[Date]],2),RIGHT(Hist_odds_1[[#This Row],[Date]],2))</f>
        <v>44905</v>
      </c>
      <c r="Q1226">
        <f>IF(Hist_odds_1[[#This Row],[Away ML]]&lt;Hist_odds_1[[#This Row],[Home ML]],-Hist_odds_1[[#This Row],[Total_Close]],Hist_odds_1[[#This Row],[Spread_Close]])</f>
        <v>-6.5</v>
      </c>
    </row>
    <row r="1227" spans="1:17">
      <c r="A1227">
        <v>1226</v>
      </c>
      <c r="B1227">
        <v>1210</v>
      </c>
      <c r="C1227">
        <v>723</v>
      </c>
      <c r="D1227" t="s">
        <v>5552</v>
      </c>
      <c r="E1227" t="s">
        <v>545</v>
      </c>
      <c r="F1227">
        <v>65</v>
      </c>
      <c r="G1227">
        <v>134.5</v>
      </c>
      <c r="H1227">
        <v>135</v>
      </c>
      <c r="I1227">
        <v>210</v>
      </c>
      <c r="J1227">
        <v>724</v>
      </c>
      <c r="K1227" t="s">
        <v>595</v>
      </c>
      <c r="L1227">
        <v>61</v>
      </c>
      <c r="M1227">
        <v>6</v>
      </c>
      <c r="N1227">
        <v>6</v>
      </c>
      <c r="O1227">
        <v>-250</v>
      </c>
      <c r="P1227" s="17">
        <f>DATE(IF(Hist_odds_1[[#This Row],[Index]]&lt;=1908,"2022","2023"),LEFT(Hist_odds_1[[#This Row],[Date]],2),RIGHT(Hist_odds_1[[#This Row],[Date]],2))</f>
        <v>44905</v>
      </c>
      <c r="Q1227">
        <f>IF(Hist_odds_1[[#This Row],[Away ML]]&lt;Hist_odds_1[[#This Row],[Home ML]],-Hist_odds_1[[#This Row],[Total_Close]],Hist_odds_1[[#This Row],[Spread_Close]])</f>
        <v>6</v>
      </c>
    </row>
    <row r="1228" spans="1:17">
      <c r="A1228">
        <v>1227</v>
      </c>
      <c r="B1228">
        <v>1210</v>
      </c>
      <c r="C1228">
        <v>725</v>
      </c>
      <c r="D1228" t="s">
        <v>5552</v>
      </c>
      <c r="E1228" t="s">
        <v>537</v>
      </c>
      <c r="F1228">
        <v>76</v>
      </c>
      <c r="G1228">
        <v>138</v>
      </c>
      <c r="H1228">
        <v>1</v>
      </c>
      <c r="I1228">
        <v>-120</v>
      </c>
      <c r="J1228">
        <v>726</v>
      </c>
      <c r="K1228" t="s">
        <v>590</v>
      </c>
      <c r="L1228">
        <v>70</v>
      </c>
      <c r="M1228">
        <v>1</v>
      </c>
      <c r="N1228">
        <v>136</v>
      </c>
      <c r="O1228">
        <v>100</v>
      </c>
      <c r="P1228" s="17">
        <f>DATE(IF(Hist_odds_1[[#This Row],[Index]]&lt;=1908,"2022","2023"),LEFT(Hist_odds_1[[#This Row],[Date]],2),RIGHT(Hist_odds_1[[#This Row],[Date]],2))</f>
        <v>44905</v>
      </c>
      <c r="Q1228">
        <f>IF(Hist_odds_1[[#This Row],[Away ML]]&lt;Hist_odds_1[[#This Row],[Home ML]],-Hist_odds_1[[#This Row],[Total_Close]],Hist_odds_1[[#This Row],[Spread_Close]])</f>
        <v>-1</v>
      </c>
    </row>
    <row r="1229" spans="1:17">
      <c r="A1229">
        <v>1228</v>
      </c>
      <c r="B1229">
        <v>1210</v>
      </c>
      <c r="C1229">
        <v>727</v>
      </c>
      <c r="D1229" t="s">
        <v>5552</v>
      </c>
      <c r="E1229" t="s">
        <v>607</v>
      </c>
      <c r="F1229">
        <v>65</v>
      </c>
      <c r="G1229">
        <v>141.5</v>
      </c>
      <c r="H1229">
        <v>143.5</v>
      </c>
      <c r="I1229">
        <v>180</v>
      </c>
      <c r="J1229">
        <v>728</v>
      </c>
      <c r="K1229" t="s">
        <v>74</v>
      </c>
      <c r="L1229">
        <v>92</v>
      </c>
      <c r="M1229">
        <v>2.5</v>
      </c>
      <c r="N1229">
        <v>5</v>
      </c>
      <c r="O1229">
        <v>-210</v>
      </c>
      <c r="P1229" s="17">
        <f>DATE(IF(Hist_odds_1[[#This Row],[Index]]&lt;=1908,"2022","2023"),LEFT(Hist_odds_1[[#This Row],[Date]],2),RIGHT(Hist_odds_1[[#This Row],[Date]],2))</f>
        <v>44905</v>
      </c>
      <c r="Q1229">
        <f>IF(Hist_odds_1[[#This Row],[Away ML]]&lt;Hist_odds_1[[#This Row],[Home ML]],-Hist_odds_1[[#This Row],[Total_Close]],Hist_odds_1[[#This Row],[Spread_Close]])</f>
        <v>5</v>
      </c>
    </row>
    <row r="1230" spans="1:17">
      <c r="A1230">
        <v>1229</v>
      </c>
      <c r="B1230">
        <v>1210</v>
      </c>
      <c r="C1230">
        <v>733</v>
      </c>
      <c r="D1230" t="s">
        <v>5552</v>
      </c>
      <c r="E1230" t="s">
        <v>544</v>
      </c>
      <c r="F1230">
        <v>70</v>
      </c>
      <c r="G1230">
        <v>2</v>
      </c>
      <c r="H1230">
        <v>1</v>
      </c>
      <c r="I1230">
        <v>-115</v>
      </c>
      <c r="J1230">
        <v>734</v>
      </c>
      <c r="K1230" t="s">
        <v>654</v>
      </c>
      <c r="L1230">
        <v>63</v>
      </c>
      <c r="M1230">
        <v>145</v>
      </c>
      <c r="N1230">
        <v>143</v>
      </c>
      <c r="O1230">
        <v>-105</v>
      </c>
      <c r="P1230" s="17">
        <f>DATE(IF(Hist_odds_1[[#This Row],[Index]]&lt;=1908,"2022","2023"),LEFT(Hist_odds_1[[#This Row],[Date]],2),RIGHT(Hist_odds_1[[#This Row],[Date]],2))</f>
        <v>44905</v>
      </c>
      <c r="Q1230">
        <f>IF(Hist_odds_1[[#This Row],[Away ML]]&lt;Hist_odds_1[[#This Row],[Home ML]],-Hist_odds_1[[#This Row],[Total_Close]],Hist_odds_1[[#This Row],[Spread_Close]])</f>
        <v>-1</v>
      </c>
    </row>
    <row r="1231" spans="1:17">
      <c r="A1231">
        <v>1230</v>
      </c>
      <c r="B1231">
        <v>1210</v>
      </c>
      <c r="C1231">
        <v>735</v>
      </c>
      <c r="D1231" t="s">
        <v>5552</v>
      </c>
      <c r="E1231" t="s">
        <v>619</v>
      </c>
      <c r="F1231">
        <v>49</v>
      </c>
      <c r="G1231">
        <v>141.5</v>
      </c>
      <c r="H1231">
        <v>142</v>
      </c>
      <c r="I1231">
        <v>100</v>
      </c>
      <c r="J1231">
        <v>736</v>
      </c>
      <c r="K1231" t="s">
        <v>603</v>
      </c>
      <c r="L1231">
        <v>72</v>
      </c>
      <c r="M1231" t="s">
        <v>465</v>
      </c>
      <c r="N1231">
        <v>1.5</v>
      </c>
      <c r="O1231">
        <v>-120</v>
      </c>
      <c r="P1231" s="17">
        <f>DATE(IF(Hist_odds_1[[#This Row],[Index]]&lt;=1908,"2022","2023"),LEFT(Hist_odds_1[[#This Row],[Date]],2),RIGHT(Hist_odds_1[[#This Row],[Date]],2))</f>
        <v>44905</v>
      </c>
      <c r="Q1231">
        <f>IF(Hist_odds_1[[#This Row],[Away ML]]&lt;Hist_odds_1[[#This Row],[Home ML]],-Hist_odds_1[[#This Row],[Total_Close]],Hist_odds_1[[#This Row],[Spread_Close]])</f>
        <v>1.5</v>
      </c>
    </row>
    <row r="1232" spans="1:17">
      <c r="A1232">
        <v>1231</v>
      </c>
      <c r="B1232">
        <v>1210</v>
      </c>
      <c r="C1232">
        <v>737</v>
      </c>
      <c r="D1232" t="s">
        <v>5552</v>
      </c>
      <c r="E1232" t="s">
        <v>481</v>
      </c>
      <c r="F1232">
        <v>76</v>
      </c>
      <c r="G1232">
        <v>134</v>
      </c>
      <c r="H1232">
        <v>136.5</v>
      </c>
      <c r="I1232">
        <v>145</v>
      </c>
      <c r="J1232">
        <v>738</v>
      </c>
      <c r="K1232" t="s">
        <v>525</v>
      </c>
      <c r="L1232">
        <v>73</v>
      </c>
      <c r="M1232">
        <v>2.5</v>
      </c>
      <c r="N1232">
        <v>3.5</v>
      </c>
      <c r="O1232">
        <v>-165</v>
      </c>
      <c r="P1232" s="17">
        <f>DATE(IF(Hist_odds_1[[#This Row],[Index]]&lt;=1908,"2022","2023"),LEFT(Hist_odds_1[[#This Row],[Date]],2),RIGHT(Hist_odds_1[[#This Row],[Date]],2))</f>
        <v>44905</v>
      </c>
      <c r="Q1232">
        <f>IF(Hist_odds_1[[#This Row],[Away ML]]&lt;Hist_odds_1[[#This Row],[Home ML]],-Hist_odds_1[[#This Row],[Total_Close]],Hist_odds_1[[#This Row],[Spread_Close]])</f>
        <v>3.5</v>
      </c>
    </row>
    <row r="1233" spans="1:17">
      <c r="A1233">
        <v>1232</v>
      </c>
      <c r="B1233">
        <v>1210</v>
      </c>
      <c r="C1233">
        <v>306711</v>
      </c>
      <c r="D1233" t="s">
        <v>5552</v>
      </c>
      <c r="E1233" t="s">
        <v>230</v>
      </c>
      <c r="F1233">
        <v>73</v>
      </c>
      <c r="G1233">
        <v>141</v>
      </c>
      <c r="H1233">
        <v>137.5</v>
      </c>
      <c r="I1233">
        <v>170</v>
      </c>
      <c r="J1233">
        <v>306712</v>
      </c>
      <c r="K1233" t="s">
        <v>424</v>
      </c>
      <c r="L1233">
        <v>72</v>
      </c>
      <c r="M1233">
        <v>7.5</v>
      </c>
      <c r="N1233">
        <v>5</v>
      </c>
      <c r="O1233">
        <v>-190</v>
      </c>
      <c r="P1233" s="17">
        <f>DATE(IF(Hist_odds_1[[#This Row],[Index]]&lt;=1908,"2022","2023"),LEFT(Hist_odds_1[[#This Row],[Date]],2),RIGHT(Hist_odds_1[[#This Row],[Date]],2))</f>
        <v>44905</v>
      </c>
      <c r="Q1233">
        <f>IF(Hist_odds_1[[#This Row],[Away ML]]&lt;Hist_odds_1[[#This Row],[Home ML]],-Hist_odds_1[[#This Row],[Total_Close]],Hist_odds_1[[#This Row],[Spread_Close]])</f>
        <v>5</v>
      </c>
    </row>
    <row r="1234" spans="1:17">
      <c r="A1234">
        <v>1233</v>
      </c>
      <c r="B1234">
        <v>1210</v>
      </c>
      <c r="C1234">
        <v>306713</v>
      </c>
      <c r="D1234" t="s">
        <v>5552</v>
      </c>
      <c r="E1234" t="s">
        <v>641</v>
      </c>
      <c r="F1234">
        <v>61</v>
      </c>
      <c r="G1234">
        <v>142.5</v>
      </c>
      <c r="H1234">
        <v>144.5</v>
      </c>
      <c r="I1234">
        <v>9548</v>
      </c>
      <c r="J1234">
        <v>306714</v>
      </c>
      <c r="K1234" t="s">
        <v>220</v>
      </c>
      <c r="L1234">
        <v>114</v>
      </c>
      <c r="M1234">
        <v>37.5</v>
      </c>
      <c r="N1234">
        <v>40</v>
      </c>
      <c r="O1234">
        <v>-29160</v>
      </c>
      <c r="P1234" s="17">
        <f>DATE(IF(Hist_odds_1[[#This Row],[Index]]&lt;=1908,"2022","2023"),LEFT(Hist_odds_1[[#This Row],[Date]],2),RIGHT(Hist_odds_1[[#This Row],[Date]],2))</f>
        <v>44905</v>
      </c>
      <c r="Q1234">
        <f>IF(Hist_odds_1[[#This Row],[Away ML]]&lt;Hist_odds_1[[#This Row],[Home ML]],-Hist_odds_1[[#This Row],[Total_Close]],Hist_odds_1[[#This Row],[Spread_Close]])</f>
        <v>40</v>
      </c>
    </row>
    <row r="1235" spans="1:17">
      <c r="A1235">
        <v>1234</v>
      </c>
      <c r="B1235">
        <v>1210</v>
      </c>
      <c r="C1235">
        <v>306715</v>
      </c>
      <c r="D1235" t="s">
        <v>5552</v>
      </c>
      <c r="E1235" t="s">
        <v>671</v>
      </c>
      <c r="F1235">
        <v>43</v>
      </c>
      <c r="G1235">
        <v>139.5</v>
      </c>
      <c r="H1235">
        <v>139</v>
      </c>
      <c r="I1235">
        <v>8353</v>
      </c>
      <c r="J1235">
        <v>306716</v>
      </c>
      <c r="K1235" t="s">
        <v>123</v>
      </c>
      <c r="L1235">
        <v>88</v>
      </c>
      <c r="M1235">
        <v>36.5</v>
      </c>
      <c r="N1235">
        <v>37.5</v>
      </c>
      <c r="O1235">
        <v>-23865</v>
      </c>
      <c r="P1235" s="17">
        <f>DATE(IF(Hist_odds_1[[#This Row],[Index]]&lt;=1908,"2022","2023"),LEFT(Hist_odds_1[[#This Row],[Date]],2),RIGHT(Hist_odds_1[[#This Row],[Date]],2))</f>
        <v>44905</v>
      </c>
      <c r="Q1235">
        <f>IF(Hist_odds_1[[#This Row],[Away ML]]&lt;Hist_odds_1[[#This Row],[Home ML]],-Hist_odds_1[[#This Row],[Total_Close]],Hist_odds_1[[#This Row],[Spread_Close]])</f>
        <v>37.5</v>
      </c>
    </row>
    <row r="1236" spans="1:17">
      <c r="A1236">
        <v>1235</v>
      </c>
      <c r="B1236">
        <v>1210</v>
      </c>
      <c r="C1236">
        <v>306717</v>
      </c>
      <c r="D1236" t="s">
        <v>5552</v>
      </c>
      <c r="E1236" t="s">
        <v>348</v>
      </c>
      <c r="F1236">
        <v>74</v>
      </c>
      <c r="G1236">
        <v>5</v>
      </c>
      <c r="H1236">
        <v>7.5</v>
      </c>
      <c r="I1236">
        <v>-330</v>
      </c>
      <c r="J1236">
        <v>306718</v>
      </c>
      <c r="K1236" t="s">
        <v>333</v>
      </c>
      <c r="L1236">
        <v>77</v>
      </c>
      <c r="M1236">
        <v>144</v>
      </c>
      <c r="N1236">
        <v>144</v>
      </c>
      <c r="O1236">
        <v>270</v>
      </c>
      <c r="P1236" s="17">
        <f>DATE(IF(Hist_odds_1[[#This Row],[Index]]&lt;=1908,"2022","2023"),LEFT(Hist_odds_1[[#This Row],[Date]],2),RIGHT(Hist_odds_1[[#This Row],[Date]],2))</f>
        <v>44905</v>
      </c>
      <c r="Q1236">
        <f>IF(Hist_odds_1[[#This Row],[Away ML]]&lt;Hist_odds_1[[#This Row],[Home ML]],-Hist_odds_1[[#This Row],[Total_Close]],Hist_odds_1[[#This Row],[Spread_Close]])</f>
        <v>-7.5</v>
      </c>
    </row>
    <row r="1237" spans="1:17">
      <c r="A1237">
        <v>1236</v>
      </c>
      <c r="B1237">
        <v>1210</v>
      </c>
      <c r="C1237">
        <v>306719</v>
      </c>
      <c r="D1237" t="s">
        <v>5552</v>
      </c>
      <c r="E1237" t="s">
        <v>153</v>
      </c>
      <c r="F1237">
        <v>63</v>
      </c>
      <c r="G1237">
        <v>130.5</v>
      </c>
      <c r="H1237">
        <v>131</v>
      </c>
      <c r="I1237">
        <v>270</v>
      </c>
      <c r="J1237">
        <v>306720</v>
      </c>
      <c r="K1237" t="s">
        <v>248</v>
      </c>
      <c r="L1237">
        <v>76</v>
      </c>
      <c r="M1237">
        <v>8.5</v>
      </c>
      <c r="N1237">
        <v>7.5</v>
      </c>
      <c r="O1237">
        <v>-330</v>
      </c>
      <c r="P1237" s="17">
        <f>DATE(IF(Hist_odds_1[[#This Row],[Index]]&lt;=1908,"2022","2023"),LEFT(Hist_odds_1[[#This Row],[Date]],2),RIGHT(Hist_odds_1[[#This Row],[Date]],2))</f>
        <v>44905</v>
      </c>
      <c r="Q1237">
        <f>IF(Hist_odds_1[[#This Row],[Away ML]]&lt;Hist_odds_1[[#This Row],[Home ML]],-Hist_odds_1[[#This Row],[Total_Close]],Hist_odds_1[[#This Row],[Spread_Close]])</f>
        <v>7.5</v>
      </c>
    </row>
    <row r="1238" spans="1:17">
      <c r="A1238">
        <v>1237</v>
      </c>
      <c r="B1238">
        <v>1210</v>
      </c>
      <c r="C1238">
        <v>306721</v>
      </c>
      <c r="D1238" t="s">
        <v>5552</v>
      </c>
      <c r="E1238" t="s">
        <v>626</v>
      </c>
      <c r="F1238">
        <v>56</v>
      </c>
      <c r="G1238">
        <v>133.5</v>
      </c>
      <c r="H1238">
        <v>136</v>
      </c>
      <c r="I1238">
        <v>500</v>
      </c>
      <c r="J1238">
        <v>306722</v>
      </c>
      <c r="K1238" t="s">
        <v>326</v>
      </c>
      <c r="L1238">
        <v>79</v>
      </c>
      <c r="M1238">
        <v>13</v>
      </c>
      <c r="N1238">
        <v>10.5</v>
      </c>
      <c r="O1238">
        <v>-700</v>
      </c>
      <c r="P1238" s="17">
        <f>DATE(IF(Hist_odds_1[[#This Row],[Index]]&lt;=1908,"2022","2023"),LEFT(Hist_odds_1[[#This Row],[Date]],2),RIGHT(Hist_odds_1[[#This Row],[Date]],2))</f>
        <v>44905</v>
      </c>
      <c r="Q1238">
        <f>IF(Hist_odds_1[[#This Row],[Away ML]]&lt;Hist_odds_1[[#This Row],[Home ML]],-Hist_odds_1[[#This Row],[Total_Close]],Hist_odds_1[[#This Row],[Spread_Close]])</f>
        <v>10.5</v>
      </c>
    </row>
    <row r="1239" spans="1:17">
      <c r="A1239">
        <v>1238</v>
      </c>
      <c r="B1239">
        <v>1210</v>
      </c>
      <c r="C1239">
        <v>306723</v>
      </c>
      <c r="D1239" t="s">
        <v>5552</v>
      </c>
      <c r="E1239" t="s">
        <v>309</v>
      </c>
      <c r="F1239">
        <v>67</v>
      </c>
      <c r="G1239">
        <v>138.5</v>
      </c>
      <c r="H1239">
        <v>140</v>
      </c>
      <c r="I1239">
        <v>250</v>
      </c>
      <c r="J1239">
        <v>306724</v>
      </c>
      <c r="K1239" t="s">
        <v>457</v>
      </c>
      <c r="L1239">
        <v>77</v>
      </c>
      <c r="M1239">
        <v>7.5</v>
      </c>
      <c r="N1239">
        <v>7</v>
      </c>
      <c r="O1239">
        <v>-300</v>
      </c>
      <c r="P1239" s="17">
        <f>DATE(IF(Hist_odds_1[[#This Row],[Index]]&lt;=1908,"2022","2023"),LEFT(Hist_odds_1[[#This Row],[Date]],2),RIGHT(Hist_odds_1[[#This Row],[Date]],2))</f>
        <v>44905</v>
      </c>
      <c r="Q1239">
        <f>IF(Hist_odds_1[[#This Row],[Away ML]]&lt;Hist_odds_1[[#This Row],[Home ML]],-Hist_odds_1[[#This Row],[Total_Close]],Hist_odds_1[[#This Row],[Spread_Close]])</f>
        <v>7</v>
      </c>
    </row>
    <row r="1240" spans="1:17">
      <c r="A1240">
        <v>1239</v>
      </c>
      <c r="B1240">
        <v>1210</v>
      </c>
      <c r="C1240">
        <v>306725</v>
      </c>
      <c r="D1240" t="s">
        <v>5552</v>
      </c>
      <c r="E1240" t="s">
        <v>640</v>
      </c>
      <c r="F1240">
        <v>48</v>
      </c>
      <c r="G1240">
        <v>144</v>
      </c>
      <c r="H1240">
        <v>146</v>
      </c>
      <c r="I1240">
        <v>350</v>
      </c>
      <c r="J1240">
        <v>306726</v>
      </c>
      <c r="K1240" t="s">
        <v>600</v>
      </c>
      <c r="L1240">
        <v>88</v>
      </c>
      <c r="M1240">
        <v>9</v>
      </c>
      <c r="N1240">
        <v>8.5</v>
      </c>
      <c r="O1240">
        <v>-420</v>
      </c>
      <c r="P1240" s="17">
        <f>DATE(IF(Hist_odds_1[[#This Row],[Index]]&lt;=1908,"2022","2023"),LEFT(Hist_odds_1[[#This Row],[Date]],2),RIGHT(Hist_odds_1[[#This Row],[Date]],2))</f>
        <v>44905</v>
      </c>
      <c r="Q1240">
        <f>IF(Hist_odds_1[[#This Row],[Away ML]]&lt;Hist_odds_1[[#This Row],[Home ML]],-Hist_odds_1[[#This Row],[Total_Close]],Hist_odds_1[[#This Row],[Spread_Close]])</f>
        <v>8.5</v>
      </c>
    </row>
    <row r="1241" spans="1:17">
      <c r="A1241">
        <v>1240</v>
      </c>
      <c r="B1241">
        <v>1210</v>
      </c>
      <c r="C1241">
        <v>306727</v>
      </c>
      <c r="D1241" t="s">
        <v>5552</v>
      </c>
      <c r="E1241" t="s">
        <v>496</v>
      </c>
      <c r="F1241">
        <v>58</v>
      </c>
      <c r="G1241">
        <v>134</v>
      </c>
      <c r="H1241">
        <v>140</v>
      </c>
      <c r="I1241">
        <v>450</v>
      </c>
      <c r="J1241">
        <v>306728</v>
      </c>
      <c r="K1241" t="s">
        <v>362</v>
      </c>
      <c r="L1241">
        <v>59</v>
      </c>
      <c r="M1241">
        <v>10.5</v>
      </c>
      <c r="N1241">
        <v>10.5</v>
      </c>
      <c r="O1241">
        <v>-600</v>
      </c>
      <c r="P1241" s="17">
        <f>DATE(IF(Hist_odds_1[[#This Row],[Index]]&lt;=1908,"2022","2023"),LEFT(Hist_odds_1[[#This Row],[Date]],2),RIGHT(Hist_odds_1[[#This Row],[Date]],2))</f>
        <v>44905</v>
      </c>
      <c r="Q1241">
        <f>IF(Hist_odds_1[[#This Row],[Away ML]]&lt;Hist_odds_1[[#This Row],[Home ML]],-Hist_odds_1[[#This Row],[Total_Close]],Hist_odds_1[[#This Row],[Spread_Close]])</f>
        <v>10.5</v>
      </c>
    </row>
    <row r="1242" spans="1:17">
      <c r="A1242">
        <v>1241</v>
      </c>
      <c r="B1242">
        <v>1210</v>
      </c>
      <c r="C1242">
        <v>306729</v>
      </c>
      <c r="D1242" t="s">
        <v>5552</v>
      </c>
      <c r="E1242" t="s">
        <v>612</v>
      </c>
      <c r="F1242">
        <v>55</v>
      </c>
      <c r="G1242">
        <v>141</v>
      </c>
      <c r="H1242">
        <v>140.5</v>
      </c>
      <c r="I1242">
        <v>2000</v>
      </c>
      <c r="J1242">
        <v>306730</v>
      </c>
      <c r="K1242" t="s">
        <v>337</v>
      </c>
      <c r="L1242">
        <v>93</v>
      </c>
      <c r="M1242">
        <v>20</v>
      </c>
      <c r="N1242">
        <v>23.5</v>
      </c>
      <c r="O1242">
        <v>-10000</v>
      </c>
      <c r="P1242" s="17">
        <f>DATE(IF(Hist_odds_1[[#This Row],[Index]]&lt;=1908,"2022","2023"),LEFT(Hist_odds_1[[#This Row],[Date]],2),RIGHT(Hist_odds_1[[#This Row],[Date]],2))</f>
        <v>44905</v>
      </c>
      <c r="Q1242">
        <f>IF(Hist_odds_1[[#This Row],[Away ML]]&lt;Hist_odds_1[[#This Row],[Home ML]],-Hist_odds_1[[#This Row],[Total_Close]],Hist_odds_1[[#This Row],[Spread_Close]])</f>
        <v>23.5</v>
      </c>
    </row>
    <row r="1243" spans="1:17">
      <c r="A1243">
        <v>1242</v>
      </c>
      <c r="B1243">
        <v>1210</v>
      </c>
      <c r="C1243">
        <v>306731</v>
      </c>
      <c r="D1243" t="s">
        <v>5552</v>
      </c>
      <c r="E1243" t="s">
        <v>162</v>
      </c>
      <c r="F1243">
        <v>59</v>
      </c>
      <c r="G1243">
        <v>132.5</v>
      </c>
      <c r="H1243">
        <v>133</v>
      </c>
      <c r="I1243">
        <v>1400</v>
      </c>
      <c r="J1243">
        <v>306732</v>
      </c>
      <c r="K1243" t="s">
        <v>631</v>
      </c>
      <c r="L1243">
        <v>95</v>
      </c>
      <c r="M1243">
        <v>14.5</v>
      </c>
      <c r="N1243">
        <v>19.5</v>
      </c>
      <c r="O1243">
        <v>-4000</v>
      </c>
      <c r="P1243" s="17">
        <f>DATE(IF(Hist_odds_1[[#This Row],[Index]]&lt;=1908,"2022","2023"),LEFT(Hist_odds_1[[#This Row],[Date]],2),RIGHT(Hist_odds_1[[#This Row],[Date]],2))</f>
        <v>44905</v>
      </c>
      <c r="Q1243">
        <f>IF(Hist_odds_1[[#This Row],[Away ML]]&lt;Hist_odds_1[[#This Row],[Home ML]],-Hist_odds_1[[#This Row],[Total_Close]],Hist_odds_1[[#This Row],[Spread_Close]])</f>
        <v>19.5</v>
      </c>
    </row>
    <row r="1244" spans="1:17">
      <c r="A1244">
        <v>1243</v>
      </c>
      <c r="B1244">
        <v>1210</v>
      </c>
      <c r="C1244">
        <v>306733</v>
      </c>
      <c r="D1244" t="s">
        <v>5552</v>
      </c>
      <c r="E1244" t="s">
        <v>665</v>
      </c>
      <c r="F1244">
        <v>64</v>
      </c>
      <c r="G1244">
        <v>140.5</v>
      </c>
      <c r="H1244">
        <v>142</v>
      </c>
      <c r="I1244">
        <v>290</v>
      </c>
      <c r="J1244">
        <v>306734</v>
      </c>
      <c r="K1244" t="s">
        <v>507</v>
      </c>
      <c r="L1244">
        <v>83</v>
      </c>
      <c r="M1244">
        <v>8</v>
      </c>
      <c r="N1244">
        <v>8</v>
      </c>
      <c r="O1244">
        <v>-350</v>
      </c>
      <c r="P1244" s="17">
        <f>DATE(IF(Hist_odds_1[[#This Row],[Index]]&lt;=1908,"2022","2023"),LEFT(Hist_odds_1[[#This Row],[Date]],2),RIGHT(Hist_odds_1[[#This Row],[Date]],2))</f>
        <v>44905</v>
      </c>
      <c r="Q1244">
        <f>IF(Hist_odds_1[[#This Row],[Away ML]]&lt;Hist_odds_1[[#This Row],[Home ML]],-Hist_odds_1[[#This Row],[Total_Close]],Hist_odds_1[[#This Row],[Spread_Close]])</f>
        <v>8</v>
      </c>
    </row>
    <row r="1245" spans="1:17">
      <c r="A1245">
        <v>1244</v>
      </c>
      <c r="B1245">
        <v>1210</v>
      </c>
      <c r="C1245">
        <v>306735</v>
      </c>
      <c r="D1245" t="s">
        <v>5552</v>
      </c>
      <c r="E1245" t="s">
        <v>656</v>
      </c>
      <c r="F1245">
        <v>84</v>
      </c>
      <c r="G1245">
        <v>148</v>
      </c>
      <c r="H1245">
        <v>150.5</v>
      </c>
      <c r="I1245">
        <v>210</v>
      </c>
      <c r="J1245">
        <v>306736</v>
      </c>
      <c r="K1245" t="s">
        <v>593</v>
      </c>
      <c r="L1245">
        <v>89</v>
      </c>
      <c r="M1245">
        <v>7</v>
      </c>
      <c r="N1245">
        <v>6</v>
      </c>
      <c r="O1245">
        <v>-250</v>
      </c>
      <c r="P1245" s="17">
        <f>DATE(IF(Hist_odds_1[[#This Row],[Index]]&lt;=1908,"2022","2023"),LEFT(Hist_odds_1[[#This Row],[Date]],2),RIGHT(Hist_odds_1[[#This Row],[Date]],2))</f>
        <v>44905</v>
      </c>
      <c r="Q1245">
        <f>IF(Hist_odds_1[[#This Row],[Away ML]]&lt;Hist_odds_1[[#This Row],[Home ML]],-Hist_odds_1[[#This Row],[Total_Close]],Hist_odds_1[[#This Row],[Spread_Close]])</f>
        <v>6</v>
      </c>
    </row>
    <row r="1246" spans="1:17">
      <c r="A1246">
        <v>1245</v>
      </c>
      <c r="B1246">
        <v>1210</v>
      </c>
      <c r="C1246">
        <v>306737</v>
      </c>
      <c r="D1246" t="s">
        <v>5552</v>
      </c>
      <c r="E1246" t="s">
        <v>562</v>
      </c>
      <c r="F1246">
        <v>66</v>
      </c>
      <c r="G1246">
        <v>145</v>
      </c>
      <c r="H1246">
        <v>150</v>
      </c>
      <c r="I1246">
        <v>1000</v>
      </c>
      <c r="J1246">
        <v>306738</v>
      </c>
      <c r="K1246" t="s">
        <v>17</v>
      </c>
      <c r="L1246">
        <v>91</v>
      </c>
      <c r="M1246">
        <v>16.5</v>
      </c>
      <c r="N1246">
        <v>16</v>
      </c>
      <c r="O1246">
        <v>-2000</v>
      </c>
      <c r="P1246" s="17">
        <f>DATE(IF(Hist_odds_1[[#This Row],[Index]]&lt;=1908,"2022","2023"),LEFT(Hist_odds_1[[#This Row],[Date]],2),RIGHT(Hist_odds_1[[#This Row],[Date]],2))</f>
        <v>44905</v>
      </c>
      <c r="Q1246">
        <f>IF(Hist_odds_1[[#This Row],[Away ML]]&lt;Hist_odds_1[[#This Row],[Home ML]],-Hist_odds_1[[#This Row],[Total_Close]],Hist_odds_1[[#This Row],[Spread_Close]])</f>
        <v>16</v>
      </c>
    </row>
    <row r="1247" spans="1:17">
      <c r="A1247">
        <v>1246</v>
      </c>
      <c r="B1247">
        <v>1210</v>
      </c>
      <c r="C1247">
        <v>306739</v>
      </c>
      <c r="D1247" t="s">
        <v>5552</v>
      </c>
      <c r="E1247" t="s">
        <v>425</v>
      </c>
      <c r="F1247">
        <v>69</v>
      </c>
      <c r="G1247">
        <v>139.5</v>
      </c>
      <c r="H1247">
        <v>134</v>
      </c>
      <c r="I1247">
        <v>195</v>
      </c>
      <c r="J1247">
        <v>306740</v>
      </c>
      <c r="K1247" t="s">
        <v>540</v>
      </c>
      <c r="L1247">
        <v>64</v>
      </c>
      <c r="M1247">
        <v>4.5</v>
      </c>
      <c r="N1247">
        <v>5.5</v>
      </c>
      <c r="O1247">
        <v>-230</v>
      </c>
      <c r="P1247" s="17">
        <f>DATE(IF(Hist_odds_1[[#This Row],[Index]]&lt;=1908,"2022","2023"),LEFT(Hist_odds_1[[#This Row],[Date]],2),RIGHT(Hist_odds_1[[#This Row],[Date]],2))</f>
        <v>44905</v>
      </c>
      <c r="Q1247">
        <f>IF(Hist_odds_1[[#This Row],[Away ML]]&lt;Hist_odds_1[[#This Row],[Home ML]],-Hist_odds_1[[#This Row],[Total_Close]],Hist_odds_1[[#This Row],[Spread_Close]])</f>
        <v>5.5</v>
      </c>
    </row>
    <row r="1248" spans="1:17">
      <c r="A1248">
        <v>1247</v>
      </c>
      <c r="B1248">
        <v>1210</v>
      </c>
      <c r="C1248">
        <v>306741</v>
      </c>
      <c r="D1248" t="s">
        <v>5552</v>
      </c>
      <c r="E1248" t="s">
        <v>330</v>
      </c>
      <c r="F1248">
        <v>67</v>
      </c>
      <c r="G1248">
        <v>152.5</v>
      </c>
      <c r="H1248">
        <v>153.5</v>
      </c>
      <c r="I1248">
        <v>800</v>
      </c>
      <c r="J1248">
        <v>306742</v>
      </c>
      <c r="K1248" t="s">
        <v>257</v>
      </c>
      <c r="L1248">
        <v>82</v>
      </c>
      <c r="M1248">
        <v>11</v>
      </c>
      <c r="N1248">
        <v>13.5</v>
      </c>
      <c r="O1248">
        <v>-1400</v>
      </c>
      <c r="P1248" s="17">
        <f>DATE(IF(Hist_odds_1[[#This Row],[Index]]&lt;=1908,"2022","2023"),LEFT(Hist_odds_1[[#This Row],[Date]],2),RIGHT(Hist_odds_1[[#This Row],[Date]],2))</f>
        <v>44905</v>
      </c>
      <c r="Q1248">
        <f>IF(Hist_odds_1[[#This Row],[Away ML]]&lt;Hist_odds_1[[#This Row],[Home ML]],-Hist_odds_1[[#This Row],[Total_Close]],Hist_odds_1[[#This Row],[Spread_Close]])</f>
        <v>13.5</v>
      </c>
    </row>
    <row r="1249" spans="1:17">
      <c r="A1249">
        <v>1248</v>
      </c>
      <c r="B1249">
        <v>1210</v>
      </c>
      <c r="C1249">
        <v>306743</v>
      </c>
      <c r="D1249" t="s">
        <v>5552</v>
      </c>
      <c r="E1249" t="s">
        <v>639</v>
      </c>
      <c r="F1249">
        <v>58</v>
      </c>
      <c r="G1249">
        <v>3</v>
      </c>
      <c r="H1249">
        <v>2.5</v>
      </c>
      <c r="I1249">
        <v>-140</v>
      </c>
      <c r="J1249">
        <v>306744</v>
      </c>
      <c r="K1249" t="s">
        <v>115</v>
      </c>
      <c r="L1249">
        <v>69</v>
      </c>
      <c r="M1249">
        <v>132.5</v>
      </c>
      <c r="N1249">
        <v>132.5</v>
      </c>
      <c r="O1249">
        <v>120</v>
      </c>
      <c r="P1249" s="17">
        <f>DATE(IF(Hist_odds_1[[#This Row],[Index]]&lt;=1908,"2022","2023"),LEFT(Hist_odds_1[[#This Row],[Date]],2),RIGHT(Hist_odds_1[[#This Row],[Date]],2))</f>
        <v>44905</v>
      </c>
      <c r="Q1249">
        <f>IF(Hist_odds_1[[#This Row],[Away ML]]&lt;Hist_odds_1[[#This Row],[Home ML]],-Hist_odds_1[[#This Row],[Total_Close]],Hist_odds_1[[#This Row],[Spread_Close]])</f>
        <v>-2.5</v>
      </c>
    </row>
    <row r="1250" spans="1:17">
      <c r="A1250">
        <v>1249</v>
      </c>
      <c r="B1250">
        <v>1210</v>
      </c>
      <c r="C1250">
        <v>306745</v>
      </c>
      <c r="D1250" t="s">
        <v>5552</v>
      </c>
      <c r="E1250" t="s">
        <v>364</v>
      </c>
      <c r="F1250">
        <v>53</v>
      </c>
      <c r="G1250">
        <v>126.5</v>
      </c>
      <c r="H1250">
        <v>124</v>
      </c>
      <c r="I1250">
        <v>120</v>
      </c>
      <c r="J1250">
        <v>306746</v>
      </c>
      <c r="K1250" t="s">
        <v>648</v>
      </c>
      <c r="L1250">
        <v>81</v>
      </c>
      <c r="M1250">
        <v>3.5</v>
      </c>
      <c r="N1250">
        <v>2.5</v>
      </c>
      <c r="O1250">
        <v>-140</v>
      </c>
      <c r="P1250" s="17">
        <f>DATE(IF(Hist_odds_1[[#This Row],[Index]]&lt;=1908,"2022","2023"),LEFT(Hist_odds_1[[#This Row],[Date]],2),RIGHT(Hist_odds_1[[#This Row],[Date]],2))</f>
        <v>44905</v>
      </c>
      <c r="Q1250">
        <f>IF(Hist_odds_1[[#This Row],[Away ML]]&lt;Hist_odds_1[[#This Row],[Home ML]],-Hist_odds_1[[#This Row],[Total_Close]],Hist_odds_1[[#This Row],[Spread_Close]])</f>
        <v>2.5</v>
      </c>
    </row>
    <row r="1251" spans="1:17">
      <c r="A1251">
        <v>1250</v>
      </c>
      <c r="B1251">
        <v>1210</v>
      </c>
      <c r="C1251">
        <v>306747</v>
      </c>
      <c r="D1251" t="s">
        <v>5552</v>
      </c>
      <c r="E1251" t="s">
        <v>658</v>
      </c>
      <c r="F1251">
        <v>67</v>
      </c>
      <c r="G1251">
        <v>138</v>
      </c>
      <c r="H1251">
        <v>1</v>
      </c>
      <c r="I1251">
        <v>-120</v>
      </c>
      <c r="J1251">
        <v>306748</v>
      </c>
      <c r="K1251" t="s">
        <v>493</v>
      </c>
      <c r="L1251">
        <v>53</v>
      </c>
      <c r="M1251" t="s">
        <v>465</v>
      </c>
      <c r="N1251">
        <v>135</v>
      </c>
      <c r="O1251">
        <v>100</v>
      </c>
      <c r="P1251" s="17">
        <f>DATE(IF(Hist_odds_1[[#This Row],[Index]]&lt;=1908,"2022","2023"),LEFT(Hist_odds_1[[#This Row],[Date]],2),RIGHT(Hist_odds_1[[#This Row],[Date]],2))</f>
        <v>44905</v>
      </c>
      <c r="Q1251">
        <f>IF(Hist_odds_1[[#This Row],[Away ML]]&lt;Hist_odds_1[[#This Row],[Home ML]],-Hist_odds_1[[#This Row],[Total_Close]],Hist_odds_1[[#This Row],[Spread_Close]])</f>
        <v>-1</v>
      </c>
    </row>
    <row r="1252" spans="1:17">
      <c r="A1252">
        <v>1251</v>
      </c>
      <c r="B1252">
        <v>1210</v>
      </c>
      <c r="C1252">
        <v>306749</v>
      </c>
      <c r="D1252" t="s">
        <v>5552</v>
      </c>
      <c r="E1252" t="s">
        <v>347</v>
      </c>
      <c r="F1252">
        <v>63</v>
      </c>
      <c r="G1252">
        <v>129.5</v>
      </c>
      <c r="H1252">
        <v>132</v>
      </c>
      <c r="I1252">
        <v>350</v>
      </c>
      <c r="J1252">
        <v>306750</v>
      </c>
      <c r="K1252" t="s">
        <v>509</v>
      </c>
      <c r="L1252">
        <v>81</v>
      </c>
      <c r="M1252">
        <v>11</v>
      </c>
      <c r="N1252">
        <v>8</v>
      </c>
      <c r="O1252">
        <v>-420</v>
      </c>
      <c r="P1252" s="17">
        <f>DATE(IF(Hist_odds_1[[#This Row],[Index]]&lt;=1908,"2022","2023"),LEFT(Hist_odds_1[[#This Row],[Date]],2),RIGHT(Hist_odds_1[[#This Row],[Date]],2))</f>
        <v>44905</v>
      </c>
      <c r="Q1252">
        <f>IF(Hist_odds_1[[#This Row],[Away ML]]&lt;Hist_odds_1[[#This Row],[Home ML]],-Hist_odds_1[[#This Row],[Total_Close]],Hist_odds_1[[#This Row],[Spread_Close]])</f>
        <v>8</v>
      </c>
    </row>
    <row r="1253" spans="1:17">
      <c r="A1253">
        <v>1252</v>
      </c>
      <c r="B1253">
        <v>1210</v>
      </c>
      <c r="C1253">
        <v>306751</v>
      </c>
      <c r="D1253" t="s">
        <v>5552</v>
      </c>
      <c r="E1253" t="s">
        <v>657</v>
      </c>
      <c r="F1253">
        <v>73</v>
      </c>
      <c r="G1253">
        <v>141.5</v>
      </c>
      <c r="H1253">
        <v>139</v>
      </c>
      <c r="I1253">
        <v>300</v>
      </c>
      <c r="J1253">
        <v>306752</v>
      </c>
      <c r="K1253" t="s">
        <v>554</v>
      </c>
      <c r="L1253">
        <v>91</v>
      </c>
      <c r="M1253">
        <v>3.5</v>
      </c>
      <c r="N1253">
        <v>7.5</v>
      </c>
      <c r="O1253">
        <v>-360</v>
      </c>
      <c r="P1253" s="17">
        <f>DATE(IF(Hist_odds_1[[#This Row],[Index]]&lt;=1908,"2022","2023"),LEFT(Hist_odds_1[[#This Row],[Date]],2),RIGHT(Hist_odds_1[[#This Row],[Date]],2))</f>
        <v>44905</v>
      </c>
      <c r="Q1253">
        <f>IF(Hist_odds_1[[#This Row],[Away ML]]&lt;Hist_odds_1[[#This Row],[Home ML]],-Hist_odds_1[[#This Row],[Total_Close]],Hist_odds_1[[#This Row],[Spread_Close]])</f>
        <v>7.5</v>
      </c>
    </row>
    <row r="1254" spans="1:17">
      <c r="A1254">
        <v>1253</v>
      </c>
      <c r="B1254">
        <v>1210</v>
      </c>
      <c r="C1254">
        <v>306753</v>
      </c>
      <c r="D1254" t="s">
        <v>5552</v>
      </c>
      <c r="E1254" t="s">
        <v>599</v>
      </c>
      <c r="F1254">
        <v>59</v>
      </c>
      <c r="G1254">
        <v>140.5</v>
      </c>
      <c r="H1254">
        <v>140</v>
      </c>
      <c r="I1254">
        <v>1100</v>
      </c>
      <c r="J1254">
        <v>306754</v>
      </c>
      <c r="K1254" t="s">
        <v>579</v>
      </c>
      <c r="L1254">
        <v>68</v>
      </c>
      <c r="M1254">
        <v>17.5</v>
      </c>
      <c r="N1254">
        <v>18</v>
      </c>
      <c r="O1254">
        <v>-2500</v>
      </c>
      <c r="P1254" s="17">
        <f>DATE(IF(Hist_odds_1[[#This Row],[Index]]&lt;=1908,"2022","2023"),LEFT(Hist_odds_1[[#This Row],[Date]],2),RIGHT(Hist_odds_1[[#This Row],[Date]],2))</f>
        <v>44905</v>
      </c>
      <c r="Q1254">
        <f>IF(Hist_odds_1[[#This Row],[Away ML]]&lt;Hist_odds_1[[#This Row],[Home ML]],-Hist_odds_1[[#This Row],[Total_Close]],Hist_odds_1[[#This Row],[Spread_Close]])</f>
        <v>18</v>
      </c>
    </row>
    <row r="1255" spans="1:17">
      <c r="A1255">
        <v>1254</v>
      </c>
      <c r="B1255">
        <v>1210</v>
      </c>
      <c r="C1255">
        <v>306755</v>
      </c>
      <c r="D1255" t="s">
        <v>5552</v>
      </c>
      <c r="E1255" t="s">
        <v>670</v>
      </c>
      <c r="F1255">
        <v>63</v>
      </c>
      <c r="G1255">
        <v>146.5</v>
      </c>
      <c r="H1255">
        <v>148.5</v>
      </c>
      <c r="I1255">
        <v>310</v>
      </c>
      <c r="J1255">
        <v>306756</v>
      </c>
      <c r="K1255" t="s">
        <v>568</v>
      </c>
      <c r="L1255">
        <v>75</v>
      </c>
      <c r="M1255">
        <v>4.5</v>
      </c>
      <c r="N1255">
        <v>8.5</v>
      </c>
      <c r="O1255">
        <v>-370</v>
      </c>
      <c r="P1255" s="17">
        <f>DATE(IF(Hist_odds_1[[#This Row],[Index]]&lt;=1908,"2022","2023"),LEFT(Hist_odds_1[[#This Row],[Date]],2),RIGHT(Hist_odds_1[[#This Row],[Date]],2))</f>
        <v>44905</v>
      </c>
      <c r="Q1255">
        <f>IF(Hist_odds_1[[#This Row],[Away ML]]&lt;Hist_odds_1[[#This Row],[Home ML]],-Hist_odds_1[[#This Row],[Total_Close]],Hist_odds_1[[#This Row],[Spread_Close]])</f>
        <v>8.5</v>
      </c>
    </row>
    <row r="1256" spans="1:17">
      <c r="A1256">
        <v>1255</v>
      </c>
      <c r="B1256">
        <v>1210</v>
      </c>
      <c r="C1256">
        <v>306757</v>
      </c>
      <c r="D1256" t="s">
        <v>5552</v>
      </c>
      <c r="E1256" t="s">
        <v>616</v>
      </c>
      <c r="F1256">
        <v>55</v>
      </c>
      <c r="G1256">
        <v>133.5</v>
      </c>
      <c r="H1256">
        <v>136</v>
      </c>
      <c r="I1256">
        <v>2000</v>
      </c>
      <c r="J1256">
        <v>306758</v>
      </c>
      <c r="K1256" t="s">
        <v>21</v>
      </c>
      <c r="L1256">
        <v>82</v>
      </c>
      <c r="M1256">
        <v>27</v>
      </c>
      <c r="N1256">
        <v>31.5</v>
      </c>
      <c r="O1256">
        <v>-10000</v>
      </c>
      <c r="P1256" s="17">
        <f>DATE(IF(Hist_odds_1[[#This Row],[Index]]&lt;=1908,"2022","2023"),LEFT(Hist_odds_1[[#This Row],[Date]],2),RIGHT(Hist_odds_1[[#This Row],[Date]],2))</f>
        <v>44905</v>
      </c>
      <c r="Q1256">
        <f>IF(Hist_odds_1[[#This Row],[Away ML]]&lt;Hist_odds_1[[#This Row],[Home ML]],-Hist_odds_1[[#This Row],[Total_Close]],Hist_odds_1[[#This Row],[Spread_Close]])</f>
        <v>31.5</v>
      </c>
    </row>
    <row r="1257" spans="1:17">
      <c r="A1257">
        <v>1256</v>
      </c>
      <c r="B1257">
        <v>1210</v>
      </c>
      <c r="C1257">
        <v>306759</v>
      </c>
      <c r="D1257" t="s">
        <v>5552</v>
      </c>
      <c r="E1257" t="s">
        <v>539</v>
      </c>
      <c r="F1257">
        <v>51</v>
      </c>
      <c r="G1257">
        <v>142.5</v>
      </c>
      <c r="H1257">
        <v>144.5</v>
      </c>
      <c r="I1257">
        <v>1800</v>
      </c>
      <c r="J1257">
        <v>306760</v>
      </c>
      <c r="K1257" t="s">
        <v>490</v>
      </c>
      <c r="L1257">
        <v>64</v>
      </c>
      <c r="M1257">
        <v>22.5</v>
      </c>
      <c r="N1257">
        <v>22</v>
      </c>
      <c r="O1257">
        <v>-8000</v>
      </c>
      <c r="P1257" s="17">
        <f>DATE(IF(Hist_odds_1[[#This Row],[Index]]&lt;=1908,"2022","2023"),LEFT(Hist_odds_1[[#This Row],[Date]],2),RIGHT(Hist_odds_1[[#This Row],[Date]],2))</f>
        <v>44905</v>
      </c>
      <c r="Q1257">
        <f>IF(Hist_odds_1[[#This Row],[Away ML]]&lt;Hist_odds_1[[#This Row],[Home ML]],-Hist_odds_1[[#This Row],[Total_Close]],Hist_odds_1[[#This Row],[Spread_Close]])</f>
        <v>22</v>
      </c>
    </row>
    <row r="1258" spans="1:17">
      <c r="A1258">
        <v>1257</v>
      </c>
      <c r="B1258">
        <v>1210</v>
      </c>
      <c r="C1258">
        <v>306761</v>
      </c>
      <c r="D1258" t="s">
        <v>5552</v>
      </c>
      <c r="E1258" t="s">
        <v>502</v>
      </c>
      <c r="F1258">
        <v>72</v>
      </c>
      <c r="G1258">
        <v>133</v>
      </c>
      <c r="H1258">
        <v>3.5</v>
      </c>
      <c r="I1258">
        <v>-155</v>
      </c>
      <c r="J1258">
        <v>306762</v>
      </c>
      <c r="K1258" t="s">
        <v>249</v>
      </c>
      <c r="L1258">
        <v>70</v>
      </c>
      <c r="M1258">
        <v>1</v>
      </c>
      <c r="N1258">
        <v>123.5</v>
      </c>
      <c r="O1258">
        <v>135</v>
      </c>
      <c r="P1258" s="17">
        <f>DATE(IF(Hist_odds_1[[#This Row],[Index]]&lt;=1908,"2022","2023"),LEFT(Hist_odds_1[[#This Row],[Date]],2),RIGHT(Hist_odds_1[[#This Row],[Date]],2))</f>
        <v>44905</v>
      </c>
      <c r="Q1258">
        <f>IF(Hist_odds_1[[#This Row],[Away ML]]&lt;Hist_odds_1[[#This Row],[Home ML]],-Hist_odds_1[[#This Row],[Total_Close]],Hist_odds_1[[#This Row],[Spread_Close]])</f>
        <v>-3.5</v>
      </c>
    </row>
    <row r="1259" spans="1:17">
      <c r="A1259">
        <v>1258</v>
      </c>
      <c r="B1259">
        <v>1210</v>
      </c>
      <c r="C1259">
        <v>306763</v>
      </c>
      <c r="D1259" t="s">
        <v>5552</v>
      </c>
      <c r="E1259" t="s">
        <v>565</v>
      </c>
      <c r="F1259">
        <v>34</v>
      </c>
      <c r="G1259">
        <v>132.5</v>
      </c>
      <c r="H1259">
        <v>132.5</v>
      </c>
      <c r="I1259">
        <v>165</v>
      </c>
      <c r="J1259">
        <v>306764</v>
      </c>
      <c r="K1259" t="s">
        <v>642</v>
      </c>
      <c r="L1259">
        <v>51</v>
      </c>
      <c r="M1259">
        <v>5</v>
      </c>
      <c r="N1259">
        <v>3.5</v>
      </c>
      <c r="O1259">
        <v>-185</v>
      </c>
      <c r="P1259" s="17">
        <f>DATE(IF(Hist_odds_1[[#This Row],[Index]]&lt;=1908,"2022","2023"),LEFT(Hist_odds_1[[#This Row],[Date]],2),RIGHT(Hist_odds_1[[#This Row],[Date]],2))</f>
        <v>44905</v>
      </c>
      <c r="Q1259">
        <f>IF(Hist_odds_1[[#This Row],[Away ML]]&lt;Hist_odds_1[[#This Row],[Home ML]],-Hist_odds_1[[#This Row],[Total_Close]],Hist_odds_1[[#This Row],[Spread_Close]])</f>
        <v>3.5</v>
      </c>
    </row>
    <row r="1260" spans="1:17">
      <c r="A1260">
        <v>1259</v>
      </c>
      <c r="B1260">
        <v>1210</v>
      </c>
      <c r="C1260">
        <v>306765</v>
      </c>
      <c r="D1260" t="s">
        <v>5552</v>
      </c>
      <c r="E1260" t="s">
        <v>76</v>
      </c>
      <c r="F1260">
        <v>62</v>
      </c>
      <c r="G1260">
        <v>142.5</v>
      </c>
      <c r="H1260">
        <v>139</v>
      </c>
      <c r="I1260">
        <v>210</v>
      </c>
      <c r="J1260">
        <v>306766</v>
      </c>
      <c r="K1260" t="s">
        <v>610</v>
      </c>
      <c r="L1260">
        <v>67</v>
      </c>
      <c r="M1260">
        <v>4</v>
      </c>
      <c r="N1260">
        <v>7</v>
      </c>
      <c r="O1260">
        <v>-250</v>
      </c>
      <c r="P1260" s="17">
        <f>DATE(IF(Hist_odds_1[[#This Row],[Index]]&lt;=1908,"2022","2023"),LEFT(Hist_odds_1[[#This Row],[Date]],2),RIGHT(Hist_odds_1[[#This Row],[Date]],2))</f>
        <v>44905</v>
      </c>
      <c r="Q1260">
        <f>IF(Hist_odds_1[[#This Row],[Away ML]]&lt;Hist_odds_1[[#This Row],[Home ML]],-Hist_odds_1[[#This Row],[Total_Close]],Hist_odds_1[[#This Row],[Spread_Close]])</f>
        <v>7</v>
      </c>
    </row>
    <row r="1261" spans="1:17">
      <c r="A1261">
        <v>1260</v>
      </c>
      <c r="B1261">
        <v>1210</v>
      </c>
      <c r="C1261">
        <v>306767</v>
      </c>
      <c r="D1261" t="s">
        <v>5552</v>
      </c>
      <c r="E1261" t="s">
        <v>666</v>
      </c>
      <c r="F1261">
        <v>68</v>
      </c>
      <c r="G1261">
        <v>127</v>
      </c>
      <c r="H1261">
        <v>129</v>
      </c>
      <c r="I1261">
        <v>850</v>
      </c>
      <c r="J1261">
        <v>306768</v>
      </c>
      <c r="K1261" t="s">
        <v>472</v>
      </c>
      <c r="L1261">
        <v>74</v>
      </c>
      <c r="M1261">
        <v>13</v>
      </c>
      <c r="N1261">
        <v>14.5</v>
      </c>
      <c r="O1261">
        <v>-1500</v>
      </c>
      <c r="P1261" s="17">
        <f>DATE(IF(Hist_odds_1[[#This Row],[Index]]&lt;=1908,"2022","2023"),LEFT(Hist_odds_1[[#This Row],[Date]],2),RIGHT(Hist_odds_1[[#This Row],[Date]],2))</f>
        <v>44905</v>
      </c>
      <c r="Q1261">
        <f>IF(Hist_odds_1[[#This Row],[Away ML]]&lt;Hist_odds_1[[#This Row],[Home ML]],-Hist_odds_1[[#This Row],[Total_Close]],Hist_odds_1[[#This Row],[Spread_Close]])</f>
        <v>14.5</v>
      </c>
    </row>
    <row r="1262" spans="1:17">
      <c r="A1262">
        <v>1261</v>
      </c>
      <c r="B1262">
        <v>1210</v>
      </c>
      <c r="C1262">
        <v>306769</v>
      </c>
      <c r="D1262" t="s">
        <v>5552</v>
      </c>
      <c r="E1262" t="s">
        <v>645</v>
      </c>
      <c r="F1262">
        <v>43</v>
      </c>
      <c r="G1262">
        <v>127</v>
      </c>
      <c r="H1262">
        <v>126</v>
      </c>
      <c r="I1262">
        <v>195</v>
      </c>
      <c r="J1262">
        <v>306770</v>
      </c>
      <c r="K1262" t="s">
        <v>491</v>
      </c>
      <c r="L1262">
        <v>44</v>
      </c>
      <c r="M1262">
        <v>5.5</v>
      </c>
      <c r="N1262">
        <v>5.5</v>
      </c>
      <c r="O1262">
        <v>-230</v>
      </c>
      <c r="P1262" s="17">
        <f>DATE(IF(Hist_odds_1[[#This Row],[Index]]&lt;=1908,"2022","2023"),LEFT(Hist_odds_1[[#This Row],[Date]],2),RIGHT(Hist_odds_1[[#This Row],[Date]],2))</f>
        <v>44905</v>
      </c>
      <c r="Q1262">
        <f>IF(Hist_odds_1[[#This Row],[Away ML]]&lt;Hist_odds_1[[#This Row],[Home ML]],-Hist_odds_1[[#This Row],[Total_Close]],Hist_odds_1[[#This Row],[Spread_Close]])</f>
        <v>5.5</v>
      </c>
    </row>
    <row r="1263" spans="1:17">
      <c r="A1263">
        <v>1262</v>
      </c>
      <c r="B1263">
        <v>1210</v>
      </c>
      <c r="C1263">
        <v>306771</v>
      </c>
      <c r="D1263" t="s">
        <v>5552</v>
      </c>
      <c r="E1263" t="s">
        <v>570</v>
      </c>
      <c r="F1263">
        <v>78</v>
      </c>
      <c r="G1263">
        <v>163</v>
      </c>
      <c r="H1263">
        <v>163</v>
      </c>
      <c r="I1263">
        <v>1200</v>
      </c>
      <c r="J1263">
        <v>306772</v>
      </c>
      <c r="K1263" t="s">
        <v>655</v>
      </c>
      <c r="L1263">
        <v>111</v>
      </c>
      <c r="M1263">
        <v>14.5</v>
      </c>
      <c r="N1263">
        <v>18.5</v>
      </c>
      <c r="O1263">
        <v>-3000</v>
      </c>
      <c r="P1263" s="17">
        <f>DATE(IF(Hist_odds_1[[#This Row],[Index]]&lt;=1908,"2022","2023"),LEFT(Hist_odds_1[[#This Row],[Date]],2),RIGHT(Hist_odds_1[[#This Row],[Date]],2))</f>
        <v>44905</v>
      </c>
      <c r="Q1263">
        <f>IF(Hist_odds_1[[#This Row],[Away ML]]&lt;Hist_odds_1[[#This Row],[Home ML]],-Hist_odds_1[[#This Row],[Total_Close]],Hist_odds_1[[#This Row],[Spread_Close]])</f>
        <v>18.5</v>
      </c>
    </row>
    <row r="1264" spans="1:17">
      <c r="A1264">
        <v>1263</v>
      </c>
      <c r="B1264">
        <v>1210</v>
      </c>
      <c r="C1264">
        <v>306773</v>
      </c>
      <c r="D1264" t="s">
        <v>5552</v>
      </c>
      <c r="E1264" t="s">
        <v>606</v>
      </c>
      <c r="F1264">
        <v>95</v>
      </c>
      <c r="G1264">
        <v>1</v>
      </c>
      <c r="H1264">
        <v>3</v>
      </c>
      <c r="I1264">
        <v>-155</v>
      </c>
      <c r="J1264">
        <v>306774</v>
      </c>
      <c r="K1264" t="s">
        <v>601</v>
      </c>
      <c r="L1264">
        <v>82</v>
      </c>
      <c r="M1264">
        <v>159.5</v>
      </c>
      <c r="N1264">
        <v>160.5</v>
      </c>
      <c r="O1264">
        <v>135</v>
      </c>
      <c r="P1264" s="17">
        <f>DATE(IF(Hist_odds_1[[#This Row],[Index]]&lt;=1908,"2022","2023"),LEFT(Hist_odds_1[[#This Row],[Date]],2),RIGHT(Hist_odds_1[[#This Row],[Date]],2))</f>
        <v>44905</v>
      </c>
      <c r="Q1264">
        <f>IF(Hist_odds_1[[#This Row],[Away ML]]&lt;Hist_odds_1[[#This Row],[Home ML]],-Hist_odds_1[[#This Row],[Total_Close]],Hist_odds_1[[#This Row],[Spread_Close]])</f>
        <v>-3</v>
      </c>
    </row>
    <row r="1265" spans="1:17">
      <c r="A1265">
        <v>1264</v>
      </c>
      <c r="B1265">
        <v>1210</v>
      </c>
      <c r="C1265">
        <v>306775</v>
      </c>
      <c r="D1265" t="s">
        <v>5552</v>
      </c>
      <c r="E1265" t="s">
        <v>618</v>
      </c>
      <c r="F1265">
        <v>61</v>
      </c>
      <c r="G1265">
        <v>153.5</v>
      </c>
      <c r="H1265">
        <v>156.5</v>
      </c>
      <c r="I1265">
        <v>1200</v>
      </c>
      <c r="J1265">
        <v>306776</v>
      </c>
      <c r="K1265" t="s">
        <v>526</v>
      </c>
      <c r="L1265">
        <v>100</v>
      </c>
      <c r="M1265">
        <v>15</v>
      </c>
      <c r="N1265">
        <v>17</v>
      </c>
      <c r="O1265">
        <v>-3000</v>
      </c>
      <c r="P1265" s="17">
        <f>DATE(IF(Hist_odds_1[[#This Row],[Index]]&lt;=1908,"2022","2023"),LEFT(Hist_odds_1[[#This Row],[Date]],2),RIGHT(Hist_odds_1[[#This Row],[Date]],2))</f>
        <v>44905</v>
      </c>
      <c r="Q1265">
        <f>IF(Hist_odds_1[[#This Row],[Away ML]]&lt;Hist_odds_1[[#This Row],[Home ML]],-Hist_odds_1[[#This Row],[Total_Close]],Hist_odds_1[[#This Row],[Spread_Close]])</f>
        <v>17</v>
      </c>
    </row>
    <row r="1266" spans="1:17">
      <c r="A1266">
        <v>1265</v>
      </c>
      <c r="B1266">
        <v>1211</v>
      </c>
      <c r="C1266">
        <v>753</v>
      </c>
      <c r="D1266" t="s">
        <v>5552</v>
      </c>
      <c r="E1266" t="s">
        <v>632</v>
      </c>
      <c r="F1266">
        <v>49</v>
      </c>
      <c r="G1266">
        <v>126.5</v>
      </c>
      <c r="H1266">
        <v>125.5</v>
      </c>
      <c r="I1266">
        <v>375</v>
      </c>
      <c r="J1266">
        <v>754</v>
      </c>
      <c r="K1266" t="s">
        <v>506</v>
      </c>
      <c r="L1266">
        <v>75</v>
      </c>
      <c r="M1266">
        <v>9.5</v>
      </c>
      <c r="N1266">
        <v>9</v>
      </c>
      <c r="O1266">
        <v>-450</v>
      </c>
      <c r="P1266" s="17">
        <f>DATE(IF(Hist_odds_1[[#This Row],[Index]]&lt;=1908,"2022","2023"),LEFT(Hist_odds_1[[#This Row],[Date]],2),RIGHT(Hist_odds_1[[#This Row],[Date]],2))</f>
        <v>44906</v>
      </c>
      <c r="Q1266">
        <f>IF(Hist_odds_1[[#This Row],[Away ML]]&lt;Hist_odds_1[[#This Row],[Home ML]],-Hist_odds_1[[#This Row],[Total_Close]],Hist_odds_1[[#This Row],[Spread_Close]])</f>
        <v>9</v>
      </c>
    </row>
    <row r="1267" spans="1:17">
      <c r="A1267">
        <v>1266</v>
      </c>
      <c r="B1267">
        <v>1211</v>
      </c>
      <c r="C1267">
        <v>755</v>
      </c>
      <c r="D1267" t="s">
        <v>5552</v>
      </c>
      <c r="E1267" t="s">
        <v>629</v>
      </c>
      <c r="F1267">
        <v>60</v>
      </c>
      <c r="G1267">
        <v>139.5</v>
      </c>
      <c r="H1267">
        <v>137</v>
      </c>
      <c r="I1267">
        <v>175</v>
      </c>
      <c r="J1267">
        <v>756</v>
      </c>
      <c r="K1267" t="s">
        <v>243</v>
      </c>
      <c r="L1267">
        <v>67</v>
      </c>
      <c r="M1267">
        <v>6</v>
      </c>
      <c r="N1267">
        <v>4.5</v>
      </c>
      <c r="O1267">
        <v>-200</v>
      </c>
      <c r="P1267" s="17">
        <f>DATE(IF(Hist_odds_1[[#This Row],[Index]]&lt;=1908,"2022","2023"),LEFT(Hist_odds_1[[#This Row],[Date]],2),RIGHT(Hist_odds_1[[#This Row],[Date]],2))</f>
        <v>44906</v>
      </c>
      <c r="Q1267">
        <f>IF(Hist_odds_1[[#This Row],[Away ML]]&lt;Hist_odds_1[[#This Row],[Home ML]],-Hist_odds_1[[#This Row],[Total_Close]],Hist_odds_1[[#This Row],[Spread_Close]])</f>
        <v>4.5</v>
      </c>
    </row>
    <row r="1268" spans="1:17">
      <c r="A1268">
        <v>1267</v>
      </c>
      <c r="B1268">
        <v>1211</v>
      </c>
      <c r="C1268">
        <v>757</v>
      </c>
      <c r="D1268" t="s">
        <v>5552</v>
      </c>
      <c r="E1268" t="s">
        <v>242</v>
      </c>
      <c r="F1268">
        <v>64</v>
      </c>
      <c r="G1268">
        <v>139</v>
      </c>
      <c r="H1268">
        <v>136.5</v>
      </c>
      <c r="I1268">
        <v>160</v>
      </c>
      <c r="J1268">
        <v>758</v>
      </c>
      <c r="K1268" t="s">
        <v>353</v>
      </c>
      <c r="L1268">
        <v>75</v>
      </c>
      <c r="M1268">
        <v>3.5</v>
      </c>
      <c r="N1268">
        <v>4</v>
      </c>
      <c r="O1268">
        <v>-180</v>
      </c>
      <c r="P1268" s="17">
        <f>DATE(IF(Hist_odds_1[[#This Row],[Index]]&lt;=1908,"2022","2023"),LEFT(Hist_odds_1[[#This Row],[Date]],2),RIGHT(Hist_odds_1[[#This Row],[Date]],2))</f>
        <v>44906</v>
      </c>
      <c r="Q1268">
        <f>IF(Hist_odds_1[[#This Row],[Away ML]]&lt;Hist_odds_1[[#This Row],[Home ML]],-Hist_odds_1[[#This Row],[Total_Close]],Hist_odds_1[[#This Row],[Spread_Close]])</f>
        <v>4</v>
      </c>
    </row>
    <row r="1269" spans="1:17">
      <c r="A1269">
        <v>1268</v>
      </c>
      <c r="B1269">
        <v>1211</v>
      </c>
      <c r="C1269">
        <v>759</v>
      </c>
      <c r="D1269" t="s">
        <v>5552</v>
      </c>
      <c r="E1269" t="s">
        <v>580</v>
      </c>
      <c r="F1269">
        <v>57</v>
      </c>
      <c r="G1269">
        <v>137</v>
      </c>
      <c r="H1269">
        <v>135</v>
      </c>
      <c r="I1269">
        <v>105</v>
      </c>
      <c r="J1269">
        <v>760</v>
      </c>
      <c r="K1269" t="s">
        <v>553</v>
      </c>
      <c r="L1269">
        <v>61</v>
      </c>
      <c r="M1269">
        <v>1</v>
      </c>
      <c r="N1269">
        <v>1.5</v>
      </c>
      <c r="O1269">
        <v>-125</v>
      </c>
      <c r="P1269" s="17">
        <f>DATE(IF(Hist_odds_1[[#This Row],[Index]]&lt;=1908,"2022","2023"),LEFT(Hist_odds_1[[#This Row],[Date]],2),RIGHT(Hist_odds_1[[#This Row],[Date]],2))</f>
        <v>44906</v>
      </c>
      <c r="Q1269">
        <f>IF(Hist_odds_1[[#This Row],[Away ML]]&lt;Hist_odds_1[[#This Row],[Home ML]],-Hist_odds_1[[#This Row],[Total_Close]],Hist_odds_1[[#This Row],[Spread_Close]])</f>
        <v>1.5</v>
      </c>
    </row>
    <row r="1270" spans="1:17">
      <c r="A1270">
        <v>1269</v>
      </c>
      <c r="B1270">
        <v>1211</v>
      </c>
      <c r="C1270">
        <v>763</v>
      </c>
      <c r="D1270" t="s">
        <v>5552</v>
      </c>
      <c r="E1270" t="s">
        <v>280</v>
      </c>
      <c r="F1270">
        <v>81</v>
      </c>
      <c r="G1270">
        <v>147</v>
      </c>
      <c r="H1270">
        <v>149</v>
      </c>
      <c r="I1270">
        <v>180</v>
      </c>
      <c r="J1270">
        <v>764</v>
      </c>
      <c r="K1270" t="s">
        <v>520</v>
      </c>
      <c r="L1270">
        <v>79</v>
      </c>
      <c r="M1270">
        <v>6.5</v>
      </c>
      <c r="N1270">
        <v>4</v>
      </c>
      <c r="O1270">
        <v>-210</v>
      </c>
      <c r="P1270" s="17">
        <f>DATE(IF(Hist_odds_1[[#This Row],[Index]]&lt;=1908,"2022","2023"),LEFT(Hist_odds_1[[#This Row],[Date]],2),RIGHT(Hist_odds_1[[#This Row],[Date]],2))</f>
        <v>44906</v>
      </c>
      <c r="Q1270">
        <f>IF(Hist_odds_1[[#This Row],[Away ML]]&lt;Hist_odds_1[[#This Row],[Home ML]],-Hist_odds_1[[#This Row],[Total_Close]],Hist_odds_1[[#This Row],[Spread_Close]])</f>
        <v>4</v>
      </c>
    </row>
    <row r="1271" spans="1:17">
      <c r="A1271">
        <v>1270</v>
      </c>
      <c r="B1271">
        <v>1211</v>
      </c>
      <c r="C1271">
        <v>765</v>
      </c>
      <c r="D1271" t="s">
        <v>5552</v>
      </c>
      <c r="E1271" t="s">
        <v>567</v>
      </c>
      <c r="F1271">
        <v>74</v>
      </c>
      <c r="G1271">
        <v>151.5</v>
      </c>
      <c r="H1271">
        <v>150</v>
      </c>
      <c r="I1271">
        <v>240</v>
      </c>
      <c r="J1271">
        <v>766</v>
      </c>
      <c r="K1271" t="s">
        <v>604</v>
      </c>
      <c r="L1271">
        <v>75</v>
      </c>
      <c r="M1271">
        <v>7.5</v>
      </c>
      <c r="N1271">
        <v>7</v>
      </c>
      <c r="O1271">
        <v>-280</v>
      </c>
      <c r="P1271" s="17">
        <f>DATE(IF(Hist_odds_1[[#This Row],[Index]]&lt;=1908,"2022","2023"),LEFT(Hist_odds_1[[#This Row],[Date]],2),RIGHT(Hist_odds_1[[#This Row],[Date]],2))</f>
        <v>44906</v>
      </c>
      <c r="Q1271">
        <f>IF(Hist_odds_1[[#This Row],[Away ML]]&lt;Hist_odds_1[[#This Row],[Home ML]],-Hist_odds_1[[#This Row],[Total_Close]],Hist_odds_1[[#This Row],[Spread_Close]])</f>
        <v>7</v>
      </c>
    </row>
    <row r="1272" spans="1:17">
      <c r="A1272">
        <v>1271</v>
      </c>
      <c r="B1272">
        <v>1211</v>
      </c>
      <c r="C1272">
        <v>767</v>
      </c>
      <c r="D1272" t="s">
        <v>5552</v>
      </c>
      <c r="E1272" t="s">
        <v>456</v>
      </c>
      <c r="F1272">
        <v>86</v>
      </c>
      <c r="G1272">
        <v>2</v>
      </c>
      <c r="H1272">
        <v>2.5</v>
      </c>
      <c r="I1272">
        <v>-150</v>
      </c>
      <c r="J1272">
        <v>768</v>
      </c>
      <c r="K1272" t="s">
        <v>354</v>
      </c>
      <c r="L1272">
        <v>72</v>
      </c>
      <c r="M1272">
        <v>148.5</v>
      </c>
      <c r="N1272">
        <v>149.5</v>
      </c>
      <c r="O1272">
        <v>130</v>
      </c>
      <c r="P1272" s="17">
        <f>DATE(IF(Hist_odds_1[[#This Row],[Index]]&lt;=1908,"2022","2023"),LEFT(Hist_odds_1[[#This Row],[Date]],2),RIGHT(Hist_odds_1[[#This Row],[Date]],2))</f>
        <v>44906</v>
      </c>
      <c r="Q1272">
        <f>IF(Hist_odds_1[[#This Row],[Away ML]]&lt;Hist_odds_1[[#This Row],[Home ML]],-Hist_odds_1[[#This Row],[Total_Close]],Hist_odds_1[[#This Row],[Spread_Close]])</f>
        <v>-2.5</v>
      </c>
    </row>
    <row r="1273" spans="1:17">
      <c r="A1273">
        <v>1272</v>
      </c>
      <c r="B1273">
        <v>1211</v>
      </c>
      <c r="C1273">
        <v>769</v>
      </c>
      <c r="D1273" t="s">
        <v>5552</v>
      </c>
      <c r="E1273" t="s">
        <v>636</v>
      </c>
      <c r="F1273">
        <v>73</v>
      </c>
      <c r="G1273">
        <v>146.5</v>
      </c>
      <c r="H1273">
        <v>147</v>
      </c>
      <c r="I1273">
        <v>190</v>
      </c>
      <c r="J1273">
        <v>770</v>
      </c>
      <c r="K1273" t="s">
        <v>322</v>
      </c>
      <c r="L1273">
        <v>60</v>
      </c>
      <c r="M1273">
        <v>4.5</v>
      </c>
      <c r="N1273">
        <v>5.5</v>
      </c>
      <c r="O1273">
        <v>-220</v>
      </c>
      <c r="P1273" s="17">
        <f>DATE(IF(Hist_odds_1[[#This Row],[Index]]&lt;=1908,"2022","2023"),LEFT(Hist_odds_1[[#This Row],[Date]],2),RIGHT(Hist_odds_1[[#This Row],[Date]],2))</f>
        <v>44906</v>
      </c>
      <c r="Q1273">
        <f>IF(Hist_odds_1[[#This Row],[Away ML]]&lt;Hist_odds_1[[#This Row],[Home ML]],-Hist_odds_1[[#This Row],[Total_Close]],Hist_odds_1[[#This Row],[Spread_Close]])</f>
        <v>5.5</v>
      </c>
    </row>
    <row r="1274" spans="1:17">
      <c r="A1274">
        <v>1273</v>
      </c>
      <c r="B1274">
        <v>1211</v>
      </c>
      <c r="C1274">
        <v>771</v>
      </c>
      <c r="D1274" t="s">
        <v>5552</v>
      </c>
      <c r="E1274" t="s">
        <v>45</v>
      </c>
      <c r="F1274">
        <v>79</v>
      </c>
      <c r="G1274">
        <v>147</v>
      </c>
      <c r="H1274">
        <v>1.5</v>
      </c>
      <c r="I1274">
        <v>-125</v>
      </c>
      <c r="J1274">
        <v>772</v>
      </c>
      <c r="K1274" t="s">
        <v>531</v>
      </c>
      <c r="L1274">
        <v>64</v>
      </c>
      <c r="M1274" t="s">
        <v>465</v>
      </c>
      <c r="N1274">
        <v>145</v>
      </c>
      <c r="O1274">
        <v>105</v>
      </c>
      <c r="P1274" s="17">
        <f>DATE(IF(Hist_odds_1[[#This Row],[Index]]&lt;=1908,"2022","2023"),LEFT(Hist_odds_1[[#This Row],[Date]],2),RIGHT(Hist_odds_1[[#This Row],[Date]],2))</f>
        <v>44906</v>
      </c>
      <c r="Q1274">
        <f>IF(Hist_odds_1[[#This Row],[Away ML]]&lt;Hist_odds_1[[#This Row],[Home ML]],-Hist_odds_1[[#This Row],[Total_Close]],Hist_odds_1[[#This Row],[Spread_Close]])</f>
        <v>-1.5</v>
      </c>
    </row>
    <row r="1275" spans="1:17">
      <c r="A1275">
        <v>1274</v>
      </c>
      <c r="B1275">
        <v>1211</v>
      </c>
      <c r="C1275">
        <v>773</v>
      </c>
      <c r="D1275" t="s">
        <v>5552</v>
      </c>
      <c r="E1275" t="s">
        <v>461</v>
      </c>
      <c r="F1275">
        <v>85</v>
      </c>
      <c r="G1275">
        <v>4</v>
      </c>
      <c r="H1275">
        <v>6.5</v>
      </c>
      <c r="I1275">
        <v>-300</v>
      </c>
      <c r="J1275">
        <v>774</v>
      </c>
      <c r="K1275" t="s">
        <v>558</v>
      </c>
      <c r="L1275">
        <v>88</v>
      </c>
      <c r="M1275">
        <v>151</v>
      </c>
      <c r="N1275">
        <v>157.5</v>
      </c>
      <c r="O1275">
        <v>250</v>
      </c>
      <c r="P1275" s="17">
        <f>DATE(IF(Hist_odds_1[[#This Row],[Index]]&lt;=1908,"2022","2023"),LEFT(Hist_odds_1[[#This Row],[Date]],2),RIGHT(Hist_odds_1[[#This Row],[Date]],2))</f>
        <v>44906</v>
      </c>
      <c r="Q1275">
        <f>IF(Hist_odds_1[[#This Row],[Away ML]]&lt;Hist_odds_1[[#This Row],[Home ML]],-Hist_odds_1[[#This Row],[Total_Close]],Hist_odds_1[[#This Row],[Spread_Close]])</f>
        <v>-6.5</v>
      </c>
    </row>
    <row r="1276" spans="1:17">
      <c r="A1276">
        <v>1275</v>
      </c>
      <c r="B1276">
        <v>1211</v>
      </c>
      <c r="C1276">
        <v>777</v>
      </c>
      <c r="D1276" t="s">
        <v>5552</v>
      </c>
      <c r="E1276" t="s">
        <v>614</v>
      </c>
      <c r="F1276">
        <v>76</v>
      </c>
      <c r="G1276">
        <v>5.5</v>
      </c>
      <c r="H1276">
        <v>10</v>
      </c>
      <c r="I1276">
        <v>-240</v>
      </c>
      <c r="J1276">
        <v>778</v>
      </c>
      <c r="K1276" t="s">
        <v>577</v>
      </c>
      <c r="L1276">
        <v>74</v>
      </c>
      <c r="M1276">
        <v>138</v>
      </c>
      <c r="N1276">
        <v>277</v>
      </c>
      <c r="O1276">
        <v>200</v>
      </c>
      <c r="P1276" s="17">
        <f>DATE(IF(Hist_odds_1[[#This Row],[Index]]&lt;=1908,"2022","2023"),LEFT(Hist_odds_1[[#This Row],[Date]],2),RIGHT(Hist_odds_1[[#This Row],[Date]],2))</f>
        <v>44906</v>
      </c>
      <c r="Q1276">
        <f>IF(Hist_odds_1[[#This Row],[Away ML]]&lt;Hist_odds_1[[#This Row],[Home ML]],-Hist_odds_1[[#This Row],[Total_Close]],Hist_odds_1[[#This Row],[Spread_Close]])</f>
        <v>-10</v>
      </c>
    </row>
    <row r="1277" spans="1:17">
      <c r="A1277">
        <v>1276</v>
      </c>
      <c r="B1277">
        <v>1211</v>
      </c>
      <c r="C1277">
        <v>779</v>
      </c>
      <c r="D1277" t="s">
        <v>5552</v>
      </c>
      <c r="E1277" t="s">
        <v>487</v>
      </c>
      <c r="F1277">
        <v>54</v>
      </c>
      <c r="G1277">
        <v>138</v>
      </c>
      <c r="H1277">
        <v>135</v>
      </c>
      <c r="I1277">
        <v>850</v>
      </c>
      <c r="J1277">
        <v>780</v>
      </c>
      <c r="K1277" t="s">
        <v>470</v>
      </c>
      <c r="L1277">
        <v>72</v>
      </c>
      <c r="M1277">
        <v>14</v>
      </c>
      <c r="N1277">
        <v>15</v>
      </c>
      <c r="O1277">
        <v>-1500</v>
      </c>
      <c r="P1277" s="17">
        <f>DATE(IF(Hist_odds_1[[#This Row],[Index]]&lt;=1908,"2022","2023"),LEFT(Hist_odds_1[[#This Row],[Date]],2),RIGHT(Hist_odds_1[[#This Row],[Date]],2))</f>
        <v>44906</v>
      </c>
      <c r="Q1277">
        <f>IF(Hist_odds_1[[#This Row],[Away ML]]&lt;Hist_odds_1[[#This Row],[Home ML]],-Hist_odds_1[[#This Row],[Total_Close]],Hist_odds_1[[#This Row],[Spread_Close]])</f>
        <v>15</v>
      </c>
    </row>
    <row r="1278" spans="1:17">
      <c r="A1278">
        <v>1277</v>
      </c>
      <c r="B1278">
        <v>1211</v>
      </c>
      <c r="C1278">
        <v>781</v>
      </c>
      <c r="D1278" t="s">
        <v>5552</v>
      </c>
      <c r="E1278" t="s">
        <v>522</v>
      </c>
      <c r="F1278">
        <v>45</v>
      </c>
      <c r="G1278">
        <v>131.5</v>
      </c>
      <c r="H1278">
        <v>131</v>
      </c>
      <c r="I1278">
        <v>300</v>
      </c>
      <c r="J1278">
        <v>782</v>
      </c>
      <c r="K1278" t="s">
        <v>391</v>
      </c>
      <c r="L1278">
        <v>43</v>
      </c>
      <c r="M1278">
        <v>7</v>
      </c>
      <c r="N1278">
        <v>8</v>
      </c>
      <c r="O1278">
        <v>-360</v>
      </c>
      <c r="P1278" s="17">
        <f>DATE(IF(Hist_odds_1[[#This Row],[Index]]&lt;=1908,"2022","2023"),LEFT(Hist_odds_1[[#This Row],[Date]],2),RIGHT(Hist_odds_1[[#This Row],[Date]],2))</f>
        <v>44906</v>
      </c>
      <c r="Q1278">
        <f>IF(Hist_odds_1[[#This Row],[Away ML]]&lt;Hist_odds_1[[#This Row],[Home ML]],-Hist_odds_1[[#This Row],[Total_Close]],Hist_odds_1[[#This Row],[Spread_Close]])</f>
        <v>8</v>
      </c>
    </row>
    <row r="1279" spans="1:17">
      <c r="A1279">
        <v>1278</v>
      </c>
      <c r="B1279">
        <v>1211</v>
      </c>
      <c r="C1279">
        <v>783</v>
      </c>
      <c r="D1279" t="s">
        <v>5552</v>
      </c>
      <c r="E1279" t="s">
        <v>315</v>
      </c>
      <c r="F1279">
        <v>78</v>
      </c>
      <c r="G1279">
        <v>137.5</v>
      </c>
      <c r="H1279">
        <v>134</v>
      </c>
      <c r="I1279">
        <v>160</v>
      </c>
      <c r="J1279">
        <v>784</v>
      </c>
      <c r="K1279" t="s">
        <v>346</v>
      </c>
      <c r="L1279">
        <v>75</v>
      </c>
      <c r="M1279">
        <v>7</v>
      </c>
      <c r="N1279">
        <v>4</v>
      </c>
      <c r="O1279">
        <v>-180</v>
      </c>
      <c r="P1279" s="17">
        <f>DATE(IF(Hist_odds_1[[#This Row],[Index]]&lt;=1908,"2022","2023"),LEFT(Hist_odds_1[[#This Row],[Date]],2),RIGHT(Hist_odds_1[[#This Row],[Date]],2))</f>
        <v>44906</v>
      </c>
      <c r="Q1279">
        <f>IF(Hist_odds_1[[#This Row],[Away ML]]&lt;Hist_odds_1[[#This Row],[Home ML]],-Hist_odds_1[[#This Row],[Total_Close]],Hist_odds_1[[#This Row],[Spread_Close]])</f>
        <v>4</v>
      </c>
    </row>
    <row r="1280" spans="1:17">
      <c r="A1280">
        <v>1279</v>
      </c>
      <c r="B1280">
        <v>1211</v>
      </c>
      <c r="C1280">
        <v>787</v>
      </c>
      <c r="D1280" t="s">
        <v>5552</v>
      </c>
      <c r="E1280" t="s">
        <v>501</v>
      </c>
      <c r="F1280">
        <v>69</v>
      </c>
      <c r="G1280">
        <v>8</v>
      </c>
      <c r="H1280">
        <v>7</v>
      </c>
      <c r="I1280">
        <v>-320</v>
      </c>
      <c r="J1280">
        <v>788</v>
      </c>
      <c r="K1280" t="s">
        <v>233</v>
      </c>
      <c r="L1280">
        <v>51</v>
      </c>
      <c r="M1280">
        <v>121.5</v>
      </c>
      <c r="N1280">
        <v>128.5</v>
      </c>
      <c r="O1280">
        <v>265</v>
      </c>
      <c r="P1280" s="17">
        <f>DATE(IF(Hist_odds_1[[#This Row],[Index]]&lt;=1908,"2022","2023"),LEFT(Hist_odds_1[[#This Row],[Date]],2),RIGHT(Hist_odds_1[[#This Row],[Date]],2))</f>
        <v>44906</v>
      </c>
      <c r="Q1280">
        <f>IF(Hist_odds_1[[#This Row],[Away ML]]&lt;Hist_odds_1[[#This Row],[Home ML]],-Hist_odds_1[[#This Row],[Total_Close]],Hist_odds_1[[#This Row],[Spread_Close]])</f>
        <v>-7</v>
      </c>
    </row>
    <row r="1281" spans="1:17">
      <c r="A1281">
        <v>1280</v>
      </c>
      <c r="B1281">
        <v>1211</v>
      </c>
      <c r="C1281">
        <v>306501</v>
      </c>
      <c r="D1281" t="s">
        <v>5552</v>
      </c>
      <c r="E1281" t="s">
        <v>563</v>
      </c>
      <c r="F1281">
        <v>77</v>
      </c>
      <c r="G1281">
        <v>131.5</v>
      </c>
      <c r="H1281">
        <v>130</v>
      </c>
      <c r="I1281">
        <v>900</v>
      </c>
      <c r="J1281">
        <v>306502</v>
      </c>
      <c r="K1281" t="s">
        <v>325</v>
      </c>
      <c r="L1281">
        <v>90</v>
      </c>
      <c r="M1281">
        <v>14</v>
      </c>
      <c r="N1281">
        <v>15</v>
      </c>
      <c r="O1281">
        <v>-1600</v>
      </c>
      <c r="P1281" s="17">
        <f>DATE(IF(Hist_odds_1[[#This Row],[Index]]&lt;=1908,"2022","2023"),LEFT(Hist_odds_1[[#This Row],[Date]],2),RIGHT(Hist_odds_1[[#This Row],[Date]],2))</f>
        <v>44906</v>
      </c>
      <c r="Q1281">
        <f>IF(Hist_odds_1[[#This Row],[Away ML]]&lt;Hist_odds_1[[#This Row],[Home ML]],-Hist_odds_1[[#This Row],[Total_Close]],Hist_odds_1[[#This Row],[Spread_Close]])</f>
        <v>15</v>
      </c>
    </row>
    <row r="1282" spans="1:17">
      <c r="A1282">
        <v>1281</v>
      </c>
      <c r="B1282">
        <v>1211</v>
      </c>
      <c r="C1282">
        <v>306503</v>
      </c>
      <c r="D1282" t="s">
        <v>5552</v>
      </c>
      <c r="E1282" t="s">
        <v>240</v>
      </c>
      <c r="F1282">
        <v>50</v>
      </c>
      <c r="G1282">
        <v>129</v>
      </c>
      <c r="H1282">
        <v>128.5</v>
      </c>
      <c r="I1282">
        <v>115</v>
      </c>
      <c r="J1282">
        <v>306504</v>
      </c>
      <c r="K1282" t="s">
        <v>235</v>
      </c>
      <c r="L1282">
        <v>47</v>
      </c>
      <c r="M1282" t="s">
        <v>465</v>
      </c>
      <c r="N1282">
        <v>2</v>
      </c>
      <c r="O1282">
        <v>-135</v>
      </c>
      <c r="P1282" s="17">
        <f>DATE(IF(Hist_odds_1[[#This Row],[Index]]&lt;=1908,"2022","2023"),LEFT(Hist_odds_1[[#This Row],[Date]],2),RIGHT(Hist_odds_1[[#This Row],[Date]],2))</f>
        <v>44906</v>
      </c>
      <c r="Q1282">
        <f>IF(Hist_odds_1[[#This Row],[Away ML]]&lt;Hist_odds_1[[#This Row],[Home ML]],-Hist_odds_1[[#This Row],[Total_Close]],Hist_odds_1[[#This Row],[Spread_Close]])</f>
        <v>2</v>
      </c>
    </row>
    <row r="1283" spans="1:17">
      <c r="A1283">
        <v>1282</v>
      </c>
      <c r="B1283">
        <v>1211</v>
      </c>
      <c r="C1283">
        <v>306505</v>
      </c>
      <c r="D1283" t="s">
        <v>5552</v>
      </c>
      <c r="E1283" t="s">
        <v>672</v>
      </c>
      <c r="F1283">
        <v>72</v>
      </c>
      <c r="G1283">
        <v>132.5</v>
      </c>
      <c r="H1283">
        <v>131</v>
      </c>
      <c r="I1283">
        <v>850</v>
      </c>
      <c r="J1283">
        <v>306506</v>
      </c>
      <c r="K1283" t="s">
        <v>276</v>
      </c>
      <c r="L1283">
        <v>85</v>
      </c>
      <c r="M1283">
        <v>14.5</v>
      </c>
      <c r="N1283">
        <v>14.5</v>
      </c>
      <c r="O1283">
        <v>-1500</v>
      </c>
      <c r="P1283" s="17">
        <f>DATE(IF(Hist_odds_1[[#This Row],[Index]]&lt;=1908,"2022","2023"),LEFT(Hist_odds_1[[#This Row],[Date]],2),RIGHT(Hist_odds_1[[#This Row],[Date]],2))</f>
        <v>44906</v>
      </c>
      <c r="Q1283">
        <f>IF(Hist_odds_1[[#This Row],[Away ML]]&lt;Hist_odds_1[[#This Row],[Home ML]],-Hist_odds_1[[#This Row],[Total_Close]],Hist_odds_1[[#This Row],[Spread_Close]])</f>
        <v>14.5</v>
      </c>
    </row>
    <row r="1284" spans="1:17">
      <c r="A1284">
        <v>1283</v>
      </c>
      <c r="B1284">
        <v>1211</v>
      </c>
      <c r="C1284">
        <v>306507</v>
      </c>
      <c r="D1284" t="s">
        <v>5552</v>
      </c>
      <c r="E1284" t="s">
        <v>229</v>
      </c>
      <c r="F1284">
        <v>71</v>
      </c>
      <c r="G1284">
        <v>140.5</v>
      </c>
      <c r="H1284">
        <v>143</v>
      </c>
      <c r="I1284">
        <v>170</v>
      </c>
      <c r="J1284">
        <v>306508</v>
      </c>
      <c r="K1284" t="s">
        <v>564</v>
      </c>
      <c r="L1284">
        <v>73</v>
      </c>
      <c r="M1284">
        <v>4.5</v>
      </c>
      <c r="N1284">
        <v>4.5</v>
      </c>
      <c r="O1284">
        <v>-190</v>
      </c>
      <c r="P1284" s="17">
        <f>DATE(IF(Hist_odds_1[[#This Row],[Index]]&lt;=1908,"2022","2023"),LEFT(Hist_odds_1[[#This Row],[Date]],2),RIGHT(Hist_odds_1[[#This Row],[Date]],2))</f>
        <v>44906</v>
      </c>
      <c r="Q1284">
        <f>IF(Hist_odds_1[[#This Row],[Away ML]]&lt;Hist_odds_1[[#This Row],[Home ML]],-Hist_odds_1[[#This Row],[Total_Close]],Hist_odds_1[[#This Row],[Spread_Close]])</f>
        <v>4.5</v>
      </c>
    </row>
    <row r="1285" spans="1:17">
      <c r="A1285">
        <v>1284</v>
      </c>
      <c r="B1285">
        <v>1211</v>
      </c>
      <c r="C1285">
        <v>306509</v>
      </c>
      <c r="D1285" t="s">
        <v>5552</v>
      </c>
      <c r="E1285" t="s">
        <v>542</v>
      </c>
      <c r="F1285">
        <v>75</v>
      </c>
      <c r="G1285">
        <v>150.5</v>
      </c>
      <c r="H1285">
        <v>155.5</v>
      </c>
      <c r="I1285">
        <v>280</v>
      </c>
      <c r="J1285">
        <v>306510</v>
      </c>
      <c r="K1285" t="s">
        <v>516</v>
      </c>
      <c r="L1285">
        <v>84</v>
      </c>
      <c r="M1285">
        <v>9</v>
      </c>
      <c r="N1285">
        <v>7.5</v>
      </c>
      <c r="O1285">
        <v>-340</v>
      </c>
      <c r="P1285" s="17">
        <f>DATE(IF(Hist_odds_1[[#This Row],[Index]]&lt;=1908,"2022","2023"),LEFT(Hist_odds_1[[#This Row],[Date]],2),RIGHT(Hist_odds_1[[#This Row],[Date]],2))</f>
        <v>44906</v>
      </c>
      <c r="Q1285">
        <f>IF(Hist_odds_1[[#This Row],[Away ML]]&lt;Hist_odds_1[[#This Row],[Home ML]],-Hist_odds_1[[#This Row],[Total_Close]],Hist_odds_1[[#This Row],[Spread_Close]])</f>
        <v>7.5</v>
      </c>
    </row>
    <row r="1286" spans="1:17">
      <c r="A1286">
        <v>1285</v>
      </c>
      <c r="B1286">
        <v>1211</v>
      </c>
      <c r="C1286">
        <v>306511</v>
      </c>
      <c r="D1286" t="s">
        <v>5552</v>
      </c>
      <c r="E1286" t="s">
        <v>575</v>
      </c>
      <c r="F1286">
        <v>51</v>
      </c>
      <c r="G1286">
        <v>128.5</v>
      </c>
      <c r="H1286">
        <v>130</v>
      </c>
      <c r="I1286">
        <v>1000</v>
      </c>
      <c r="J1286">
        <v>306512</v>
      </c>
      <c r="K1286" t="s">
        <v>316</v>
      </c>
      <c r="L1286">
        <v>61</v>
      </c>
      <c r="M1286">
        <v>16</v>
      </c>
      <c r="N1286">
        <v>17</v>
      </c>
      <c r="O1286">
        <v>-2000</v>
      </c>
      <c r="P1286" s="17">
        <f>DATE(IF(Hist_odds_1[[#This Row],[Index]]&lt;=1908,"2022","2023"),LEFT(Hist_odds_1[[#This Row],[Date]],2),RIGHT(Hist_odds_1[[#This Row],[Date]],2))</f>
        <v>44906</v>
      </c>
      <c r="Q1286">
        <f>IF(Hist_odds_1[[#This Row],[Away ML]]&lt;Hist_odds_1[[#This Row],[Home ML]],-Hist_odds_1[[#This Row],[Total_Close]],Hist_odds_1[[#This Row],[Spread_Close]])</f>
        <v>17</v>
      </c>
    </row>
    <row r="1287" spans="1:17">
      <c r="A1287">
        <v>1286</v>
      </c>
      <c r="B1287">
        <v>1211</v>
      </c>
      <c r="C1287">
        <v>306513</v>
      </c>
      <c r="D1287" t="s">
        <v>5552</v>
      </c>
      <c r="E1287" t="s">
        <v>231</v>
      </c>
      <c r="F1287">
        <v>104</v>
      </c>
      <c r="G1287">
        <v>6</v>
      </c>
      <c r="H1287">
        <v>8.5</v>
      </c>
      <c r="I1287">
        <v>-380</v>
      </c>
      <c r="J1287">
        <v>306514</v>
      </c>
      <c r="K1287" t="s">
        <v>245</v>
      </c>
      <c r="L1287">
        <v>97</v>
      </c>
      <c r="M1287">
        <v>151</v>
      </c>
      <c r="N1287">
        <v>151</v>
      </c>
      <c r="O1287">
        <v>320</v>
      </c>
      <c r="P1287" s="17">
        <f>DATE(IF(Hist_odds_1[[#This Row],[Index]]&lt;=1908,"2022","2023"),LEFT(Hist_odds_1[[#This Row],[Date]],2),RIGHT(Hist_odds_1[[#This Row],[Date]],2))</f>
        <v>44906</v>
      </c>
      <c r="Q1287">
        <f>IF(Hist_odds_1[[#This Row],[Away ML]]&lt;Hist_odds_1[[#This Row],[Home ML]],-Hist_odds_1[[#This Row],[Total_Close]],Hist_odds_1[[#This Row],[Spread_Close]])</f>
        <v>-8.5</v>
      </c>
    </row>
    <row r="1288" spans="1:17">
      <c r="A1288">
        <v>1287</v>
      </c>
      <c r="B1288">
        <v>1211</v>
      </c>
      <c r="C1288">
        <v>306515</v>
      </c>
      <c r="D1288" t="s">
        <v>5552</v>
      </c>
      <c r="E1288" t="s">
        <v>510</v>
      </c>
      <c r="F1288">
        <v>50</v>
      </c>
      <c r="G1288">
        <v>132</v>
      </c>
      <c r="H1288">
        <v>133</v>
      </c>
      <c r="I1288" t="s">
        <v>488</v>
      </c>
      <c r="J1288">
        <v>306516</v>
      </c>
      <c r="K1288" t="s">
        <v>478</v>
      </c>
      <c r="L1288">
        <v>98</v>
      </c>
      <c r="M1288">
        <v>26</v>
      </c>
      <c r="N1288">
        <v>27</v>
      </c>
      <c r="O1288" t="s">
        <v>488</v>
      </c>
      <c r="P1288" s="17">
        <f>DATE(IF(Hist_odds_1[[#This Row],[Index]]&lt;=1908,"2022","2023"),LEFT(Hist_odds_1[[#This Row],[Date]],2),RIGHT(Hist_odds_1[[#This Row],[Date]],2))</f>
        <v>44906</v>
      </c>
      <c r="Q1288">
        <f>IF(Hist_odds_1[[#This Row],[Away ML]]&lt;Hist_odds_1[[#This Row],[Home ML]],-Hist_odds_1[[#This Row],[Total_Close]],Hist_odds_1[[#This Row],[Spread_Close]])</f>
        <v>27</v>
      </c>
    </row>
    <row r="1289" spans="1:17">
      <c r="A1289">
        <v>1288</v>
      </c>
      <c r="B1289">
        <v>1211</v>
      </c>
      <c r="C1289">
        <v>306517</v>
      </c>
      <c r="D1289" t="s">
        <v>5552</v>
      </c>
      <c r="E1289" t="s">
        <v>116</v>
      </c>
      <c r="F1289">
        <v>85</v>
      </c>
      <c r="G1289">
        <v>2.5</v>
      </c>
      <c r="H1289">
        <v>3</v>
      </c>
      <c r="I1289">
        <v>-165</v>
      </c>
      <c r="J1289">
        <v>306518</v>
      </c>
      <c r="K1289" t="s">
        <v>549</v>
      </c>
      <c r="L1289">
        <v>90</v>
      </c>
      <c r="M1289">
        <v>143</v>
      </c>
      <c r="N1289">
        <v>145.5</v>
      </c>
      <c r="O1289">
        <v>145</v>
      </c>
      <c r="P1289" s="17">
        <f>DATE(IF(Hist_odds_1[[#This Row],[Index]]&lt;=1908,"2022","2023"),LEFT(Hist_odds_1[[#This Row],[Date]],2),RIGHT(Hist_odds_1[[#This Row],[Date]],2))</f>
        <v>44906</v>
      </c>
      <c r="Q1289">
        <f>IF(Hist_odds_1[[#This Row],[Away ML]]&lt;Hist_odds_1[[#This Row],[Home ML]],-Hist_odds_1[[#This Row],[Total_Close]],Hist_odds_1[[#This Row],[Spread_Close]])</f>
        <v>-3</v>
      </c>
    </row>
    <row r="1290" spans="1:17">
      <c r="A1290">
        <v>1289</v>
      </c>
      <c r="B1290">
        <v>1211</v>
      </c>
      <c r="C1290">
        <v>306519</v>
      </c>
      <c r="D1290" t="s">
        <v>5552</v>
      </c>
      <c r="E1290" t="s">
        <v>313</v>
      </c>
      <c r="F1290">
        <v>71</v>
      </c>
      <c r="G1290">
        <v>131</v>
      </c>
      <c r="H1290">
        <v>130.5</v>
      </c>
      <c r="I1290">
        <v>280</v>
      </c>
      <c r="J1290">
        <v>306520</v>
      </c>
      <c r="K1290" t="s">
        <v>78</v>
      </c>
      <c r="L1290">
        <v>69</v>
      </c>
      <c r="M1290">
        <v>8.5</v>
      </c>
      <c r="N1290">
        <v>7.5</v>
      </c>
      <c r="O1290">
        <v>-340</v>
      </c>
      <c r="P1290" s="17">
        <f>DATE(IF(Hist_odds_1[[#This Row],[Index]]&lt;=1908,"2022","2023"),LEFT(Hist_odds_1[[#This Row],[Date]],2),RIGHT(Hist_odds_1[[#This Row],[Date]],2))</f>
        <v>44906</v>
      </c>
      <c r="Q1290">
        <f>IF(Hist_odds_1[[#This Row],[Away ML]]&lt;Hist_odds_1[[#This Row],[Home ML]],-Hist_odds_1[[#This Row],[Total_Close]],Hist_odds_1[[#This Row],[Spread_Close]])</f>
        <v>7.5</v>
      </c>
    </row>
    <row r="1291" spans="1:17">
      <c r="A1291">
        <v>1290</v>
      </c>
      <c r="B1291">
        <v>1211</v>
      </c>
      <c r="C1291">
        <v>306521</v>
      </c>
      <c r="D1291" t="s">
        <v>5552</v>
      </c>
      <c r="E1291" t="s">
        <v>297</v>
      </c>
      <c r="F1291">
        <v>57</v>
      </c>
      <c r="G1291">
        <v>123.5</v>
      </c>
      <c r="H1291">
        <v>126</v>
      </c>
      <c r="I1291">
        <v>350</v>
      </c>
      <c r="J1291">
        <v>306522</v>
      </c>
      <c r="K1291" t="s">
        <v>518</v>
      </c>
      <c r="L1291">
        <v>68</v>
      </c>
      <c r="M1291">
        <v>10.5</v>
      </c>
      <c r="N1291">
        <v>9</v>
      </c>
      <c r="O1291">
        <v>-420</v>
      </c>
      <c r="P1291" s="17">
        <f>DATE(IF(Hist_odds_1[[#This Row],[Index]]&lt;=1908,"2022","2023"),LEFT(Hist_odds_1[[#This Row],[Date]],2),RIGHT(Hist_odds_1[[#This Row],[Date]],2))</f>
        <v>44906</v>
      </c>
      <c r="Q1291">
        <f>IF(Hist_odds_1[[#This Row],[Away ML]]&lt;Hist_odds_1[[#This Row],[Home ML]],-Hist_odds_1[[#This Row],[Total_Close]],Hist_odds_1[[#This Row],[Spread_Close]])</f>
        <v>9</v>
      </c>
    </row>
    <row r="1292" spans="1:17">
      <c r="A1292">
        <v>1291</v>
      </c>
      <c r="B1292">
        <v>1211</v>
      </c>
      <c r="C1292">
        <v>306523</v>
      </c>
      <c r="D1292" t="s">
        <v>5552</v>
      </c>
      <c r="E1292" t="s">
        <v>591</v>
      </c>
      <c r="F1292">
        <v>40</v>
      </c>
      <c r="G1292">
        <v>127</v>
      </c>
      <c r="H1292">
        <v>128</v>
      </c>
      <c r="I1292" t="s">
        <v>488</v>
      </c>
      <c r="J1292">
        <v>306524</v>
      </c>
      <c r="K1292" t="s">
        <v>469</v>
      </c>
      <c r="L1292">
        <v>77</v>
      </c>
      <c r="M1292">
        <v>25</v>
      </c>
      <c r="N1292">
        <v>25.5</v>
      </c>
      <c r="O1292" t="s">
        <v>488</v>
      </c>
      <c r="P1292" s="17">
        <f>DATE(IF(Hist_odds_1[[#This Row],[Index]]&lt;=1908,"2022","2023"),LEFT(Hist_odds_1[[#This Row],[Date]],2),RIGHT(Hist_odds_1[[#This Row],[Date]],2))</f>
        <v>44906</v>
      </c>
      <c r="Q1292">
        <f>IF(Hist_odds_1[[#This Row],[Away ML]]&lt;Hist_odds_1[[#This Row],[Home ML]],-Hist_odds_1[[#This Row],[Total_Close]],Hist_odds_1[[#This Row],[Spread_Close]])</f>
        <v>25.5</v>
      </c>
    </row>
    <row r="1293" spans="1:17">
      <c r="A1293">
        <v>1292</v>
      </c>
      <c r="B1293">
        <v>1211</v>
      </c>
      <c r="C1293">
        <v>306525</v>
      </c>
      <c r="D1293" t="s">
        <v>5552</v>
      </c>
      <c r="E1293" t="s">
        <v>50</v>
      </c>
      <c r="F1293">
        <v>60</v>
      </c>
      <c r="G1293">
        <v>133.5</v>
      </c>
      <c r="H1293">
        <v>133</v>
      </c>
      <c r="I1293">
        <v>1200</v>
      </c>
      <c r="J1293">
        <v>306526</v>
      </c>
      <c r="K1293" t="s">
        <v>455</v>
      </c>
      <c r="L1293">
        <v>70</v>
      </c>
      <c r="M1293">
        <v>15</v>
      </c>
      <c r="N1293">
        <v>20</v>
      </c>
      <c r="O1293">
        <v>-3000</v>
      </c>
      <c r="P1293" s="17">
        <f>DATE(IF(Hist_odds_1[[#This Row],[Index]]&lt;=1908,"2022","2023"),LEFT(Hist_odds_1[[#This Row],[Date]],2),RIGHT(Hist_odds_1[[#This Row],[Date]],2))</f>
        <v>44906</v>
      </c>
      <c r="Q1293">
        <f>IF(Hist_odds_1[[#This Row],[Away ML]]&lt;Hist_odds_1[[#This Row],[Home ML]],-Hist_odds_1[[#This Row],[Total_Close]],Hist_odds_1[[#This Row],[Spread_Close]])</f>
        <v>20</v>
      </c>
    </row>
    <row r="1294" spans="1:17">
      <c r="A1294">
        <v>1293</v>
      </c>
      <c r="B1294">
        <v>1211</v>
      </c>
      <c r="C1294">
        <v>306527</v>
      </c>
      <c r="D1294" t="s">
        <v>5552</v>
      </c>
      <c r="E1294" t="s">
        <v>552</v>
      </c>
      <c r="F1294">
        <v>66</v>
      </c>
      <c r="G1294">
        <v>134.5</v>
      </c>
      <c r="H1294">
        <v>135.5</v>
      </c>
      <c r="I1294">
        <v>950</v>
      </c>
      <c r="J1294">
        <v>306528</v>
      </c>
      <c r="K1294" t="s">
        <v>428</v>
      </c>
      <c r="L1294">
        <v>90</v>
      </c>
      <c r="M1294">
        <v>15.5</v>
      </c>
      <c r="N1294">
        <v>16.5</v>
      </c>
      <c r="O1294">
        <v>-1800</v>
      </c>
      <c r="P1294" s="17">
        <f>DATE(IF(Hist_odds_1[[#This Row],[Index]]&lt;=1908,"2022","2023"),LEFT(Hist_odds_1[[#This Row],[Date]],2),RIGHT(Hist_odds_1[[#This Row],[Date]],2))</f>
        <v>44906</v>
      </c>
      <c r="Q1294">
        <f>IF(Hist_odds_1[[#This Row],[Away ML]]&lt;Hist_odds_1[[#This Row],[Home ML]],-Hist_odds_1[[#This Row],[Total_Close]],Hist_odds_1[[#This Row],[Spread_Close]])</f>
        <v>16.5</v>
      </c>
    </row>
    <row r="1295" spans="1:17">
      <c r="A1295">
        <v>1294</v>
      </c>
      <c r="B1295">
        <v>1212</v>
      </c>
      <c r="C1295">
        <v>801</v>
      </c>
      <c r="D1295" t="s">
        <v>5552</v>
      </c>
      <c r="E1295" t="s">
        <v>132</v>
      </c>
      <c r="F1295">
        <v>77</v>
      </c>
      <c r="G1295">
        <v>6</v>
      </c>
      <c r="H1295">
        <v>4</v>
      </c>
      <c r="I1295">
        <v>-185</v>
      </c>
      <c r="J1295">
        <v>802</v>
      </c>
      <c r="K1295" t="s">
        <v>241</v>
      </c>
      <c r="L1295">
        <v>64</v>
      </c>
      <c r="M1295">
        <v>126.5</v>
      </c>
      <c r="N1295">
        <v>125.5</v>
      </c>
      <c r="O1295">
        <v>165</v>
      </c>
      <c r="P1295" s="17">
        <f>DATE(IF(Hist_odds_1[[#This Row],[Index]]&lt;=1908,"2022","2023"),LEFT(Hist_odds_1[[#This Row],[Date]],2),RIGHT(Hist_odds_1[[#This Row],[Date]],2))</f>
        <v>44907</v>
      </c>
      <c r="Q1295">
        <f>IF(Hist_odds_1[[#This Row],[Away ML]]&lt;Hist_odds_1[[#This Row],[Home ML]],-Hist_odds_1[[#This Row],[Total_Close]],Hist_odds_1[[#This Row],[Spread_Close]])</f>
        <v>-4</v>
      </c>
    </row>
    <row r="1296" spans="1:17">
      <c r="A1296">
        <v>1295</v>
      </c>
      <c r="B1296">
        <v>1212</v>
      </c>
      <c r="C1296">
        <v>803</v>
      </c>
      <c r="D1296" t="s">
        <v>5552</v>
      </c>
      <c r="E1296" t="s">
        <v>357</v>
      </c>
      <c r="F1296">
        <v>71</v>
      </c>
      <c r="G1296">
        <v>141.5</v>
      </c>
      <c r="H1296">
        <v>140.5</v>
      </c>
      <c r="I1296">
        <v>1500</v>
      </c>
      <c r="J1296">
        <v>804</v>
      </c>
      <c r="K1296" t="s">
        <v>290</v>
      </c>
      <c r="L1296">
        <v>86</v>
      </c>
      <c r="M1296">
        <v>20.5</v>
      </c>
      <c r="N1296">
        <v>22.5</v>
      </c>
      <c r="O1296">
        <v>-5000</v>
      </c>
      <c r="P1296" s="17">
        <f>DATE(IF(Hist_odds_1[[#This Row],[Index]]&lt;=1908,"2022","2023"),LEFT(Hist_odds_1[[#This Row],[Date]],2),RIGHT(Hist_odds_1[[#This Row],[Date]],2))</f>
        <v>44907</v>
      </c>
      <c r="Q1296">
        <f>IF(Hist_odds_1[[#This Row],[Away ML]]&lt;Hist_odds_1[[#This Row],[Home ML]],-Hist_odds_1[[#This Row],[Total_Close]],Hist_odds_1[[#This Row],[Spread_Close]])</f>
        <v>22.5</v>
      </c>
    </row>
    <row r="1297" spans="1:17">
      <c r="A1297">
        <v>1296</v>
      </c>
      <c r="B1297">
        <v>1212</v>
      </c>
      <c r="C1297">
        <v>805</v>
      </c>
      <c r="D1297" t="s">
        <v>5552</v>
      </c>
      <c r="E1297" t="s">
        <v>367</v>
      </c>
      <c r="F1297">
        <v>81</v>
      </c>
      <c r="G1297">
        <v>142.5</v>
      </c>
      <c r="H1297">
        <v>141.5</v>
      </c>
      <c r="I1297">
        <v>2000</v>
      </c>
      <c r="J1297">
        <v>806</v>
      </c>
      <c r="K1297" t="s">
        <v>123</v>
      </c>
      <c r="L1297">
        <v>87</v>
      </c>
      <c r="M1297">
        <v>24.5</v>
      </c>
      <c r="N1297">
        <v>24.5</v>
      </c>
      <c r="O1297">
        <v>-9900</v>
      </c>
      <c r="P1297" s="17">
        <f>DATE(IF(Hist_odds_1[[#This Row],[Index]]&lt;=1908,"2022","2023"),LEFT(Hist_odds_1[[#This Row],[Date]],2),RIGHT(Hist_odds_1[[#This Row],[Date]],2))</f>
        <v>44907</v>
      </c>
      <c r="Q1297">
        <f>IF(Hist_odds_1[[#This Row],[Away ML]]&lt;Hist_odds_1[[#This Row],[Home ML]],-Hist_odds_1[[#This Row],[Total_Close]],Hist_odds_1[[#This Row],[Spread_Close]])</f>
        <v>24.5</v>
      </c>
    </row>
    <row r="1298" spans="1:17">
      <c r="A1298">
        <v>1297</v>
      </c>
      <c r="B1298">
        <v>1212</v>
      </c>
      <c r="C1298">
        <v>807</v>
      </c>
      <c r="D1298" t="s">
        <v>5552</v>
      </c>
      <c r="E1298" t="s">
        <v>468</v>
      </c>
      <c r="F1298">
        <v>72</v>
      </c>
      <c r="G1298">
        <v>129</v>
      </c>
      <c r="H1298">
        <v>128</v>
      </c>
      <c r="I1298">
        <v>130</v>
      </c>
      <c r="J1298">
        <v>808</v>
      </c>
      <c r="K1298" t="s">
        <v>621</v>
      </c>
      <c r="L1298">
        <v>69</v>
      </c>
      <c r="M1298">
        <v>4.5</v>
      </c>
      <c r="N1298">
        <v>2.5</v>
      </c>
      <c r="O1298">
        <v>-150</v>
      </c>
      <c r="P1298" s="17">
        <f>DATE(IF(Hist_odds_1[[#This Row],[Index]]&lt;=1908,"2022","2023"),LEFT(Hist_odds_1[[#This Row],[Date]],2),RIGHT(Hist_odds_1[[#This Row],[Date]],2))</f>
        <v>44907</v>
      </c>
      <c r="Q1298">
        <f>IF(Hist_odds_1[[#This Row],[Away ML]]&lt;Hist_odds_1[[#This Row],[Home ML]],-Hist_odds_1[[#This Row],[Total_Close]],Hist_odds_1[[#This Row],[Spread_Close]])</f>
        <v>2.5</v>
      </c>
    </row>
    <row r="1299" spans="1:17">
      <c r="A1299">
        <v>1298</v>
      </c>
      <c r="B1299">
        <v>1212</v>
      </c>
      <c r="C1299">
        <v>809</v>
      </c>
      <c r="D1299" t="s">
        <v>5552</v>
      </c>
      <c r="E1299" t="s">
        <v>663</v>
      </c>
      <c r="F1299">
        <v>67</v>
      </c>
      <c r="G1299">
        <v>150.5</v>
      </c>
      <c r="H1299">
        <v>154</v>
      </c>
      <c r="I1299">
        <v>1800</v>
      </c>
      <c r="J1299">
        <v>810</v>
      </c>
      <c r="K1299" t="s">
        <v>205</v>
      </c>
      <c r="L1299">
        <v>88</v>
      </c>
      <c r="M1299">
        <v>29.5</v>
      </c>
      <c r="N1299">
        <v>32.5</v>
      </c>
      <c r="O1299">
        <v>-10000</v>
      </c>
      <c r="P1299" s="17">
        <f>DATE(IF(Hist_odds_1[[#This Row],[Index]]&lt;=1908,"2022","2023"),LEFT(Hist_odds_1[[#This Row],[Date]],2),RIGHT(Hist_odds_1[[#This Row],[Date]],2))</f>
        <v>44907</v>
      </c>
      <c r="Q1299">
        <f>IF(Hist_odds_1[[#This Row],[Away ML]]&lt;Hist_odds_1[[#This Row],[Home ML]],-Hist_odds_1[[#This Row],[Total_Close]],Hist_odds_1[[#This Row],[Spread_Close]])</f>
        <v>32.5</v>
      </c>
    </row>
    <row r="1300" spans="1:17">
      <c r="A1300">
        <v>1299</v>
      </c>
      <c r="B1300">
        <v>1212</v>
      </c>
      <c r="C1300">
        <v>813</v>
      </c>
      <c r="D1300" t="s">
        <v>5552</v>
      </c>
      <c r="E1300" t="s">
        <v>485</v>
      </c>
      <c r="F1300">
        <v>58</v>
      </c>
      <c r="G1300">
        <v>141.5</v>
      </c>
      <c r="H1300">
        <v>139.5</v>
      </c>
      <c r="I1300">
        <v>230</v>
      </c>
      <c r="J1300">
        <v>814</v>
      </c>
      <c r="K1300" t="s">
        <v>525</v>
      </c>
      <c r="L1300">
        <v>84</v>
      </c>
      <c r="M1300">
        <v>9</v>
      </c>
      <c r="N1300">
        <v>6</v>
      </c>
      <c r="O1300">
        <v>-270</v>
      </c>
      <c r="P1300" s="17">
        <f>DATE(IF(Hist_odds_1[[#This Row],[Index]]&lt;=1908,"2022","2023"),LEFT(Hist_odds_1[[#This Row],[Date]],2),RIGHT(Hist_odds_1[[#This Row],[Date]],2))</f>
        <v>44907</v>
      </c>
      <c r="Q1300">
        <f>IF(Hist_odds_1[[#This Row],[Away ML]]&lt;Hist_odds_1[[#This Row],[Home ML]],-Hist_odds_1[[#This Row],[Total_Close]],Hist_odds_1[[#This Row],[Spread_Close]])</f>
        <v>6</v>
      </c>
    </row>
    <row r="1301" spans="1:17">
      <c r="A1301">
        <v>1300</v>
      </c>
      <c r="B1301">
        <v>1212</v>
      </c>
      <c r="C1301">
        <v>306537</v>
      </c>
      <c r="D1301" t="s">
        <v>5552</v>
      </c>
      <c r="E1301" t="s">
        <v>562</v>
      </c>
      <c r="F1301">
        <v>64</v>
      </c>
      <c r="G1301">
        <v>1.5</v>
      </c>
      <c r="H1301">
        <v>144.5</v>
      </c>
      <c r="I1301">
        <v>-110</v>
      </c>
      <c r="J1301">
        <v>306538</v>
      </c>
      <c r="K1301" t="s">
        <v>643</v>
      </c>
      <c r="L1301">
        <v>71</v>
      </c>
      <c r="M1301">
        <v>145</v>
      </c>
      <c r="O1301">
        <v>-110</v>
      </c>
      <c r="P1301" s="17">
        <f>DATE(IF(Hist_odds_1[[#This Row],[Index]]&lt;=1908,"2022","2023"),LEFT(Hist_odds_1[[#This Row],[Date]],2),RIGHT(Hist_odds_1[[#This Row],[Date]],2))</f>
        <v>44907</v>
      </c>
      <c r="Q1301">
        <f>IF(Hist_odds_1[[#This Row],[Away ML]]&lt;Hist_odds_1[[#This Row],[Home ML]],-Hist_odds_1[[#This Row],[Total_Close]],Hist_odds_1[[#This Row],[Spread_Close]])</f>
        <v>0</v>
      </c>
    </row>
    <row r="1302" spans="1:17">
      <c r="A1302">
        <v>1301</v>
      </c>
      <c r="B1302">
        <v>1212</v>
      </c>
      <c r="C1302">
        <v>306539</v>
      </c>
      <c r="D1302" t="s">
        <v>5552</v>
      </c>
      <c r="E1302" t="s">
        <v>63</v>
      </c>
      <c r="F1302">
        <v>57</v>
      </c>
      <c r="G1302">
        <v>130.5</v>
      </c>
      <c r="H1302">
        <v>130</v>
      </c>
      <c r="I1302">
        <v>290</v>
      </c>
      <c r="J1302">
        <v>306540</v>
      </c>
      <c r="K1302" t="s">
        <v>153</v>
      </c>
      <c r="L1302">
        <v>45</v>
      </c>
      <c r="M1302">
        <v>8.5</v>
      </c>
      <c r="N1302">
        <v>8</v>
      </c>
      <c r="O1302">
        <v>-350</v>
      </c>
      <c r="P1302" s="17">
        <f>DATE(IF(Hist_odds_1[[#This Row],[Index]]&lt;=1908,"2022","2023"),LEFT(Hist_odds_1[[#This Row],[Date]],2),RIGHT(Hist_odds_1[[#This Row],[Date]],2))</f>
        <v>44907</v>
      </c>
      <c r="Q1302">
        <f>IF(Hist_odds_1[[#This Row],[Away ML]]&lt;Hist_odds_1[[#This Row],[Home ML]],-Hist_odds_1[[#This Row],[Total_Close]],Hist_odds_1[[#This Row],[Spread_Close]])</f>
        <v>8</v>
      </c>
    </row>
    <row r="1303" spans="1:17">
      <c r="A1303">
        <v>1302</v>
      </c>
      <c r="B1303">
        <v>1212</v>
      </c>
      <c r="C1303">
        <v>306541</v>
      </c>
      <c r="D1303" t="s">
        <v>5552</v>
      </c>
      <c r="E1303" t="s">
        <v>573</v>
      </c>
      <c r="F1303">
        <v>78</v>
      </c>
      <c r="G1303">
        <v>7</v>
      </c>
      <c r="H1303">
        <v>10</v>
      </c>
      <c r="I1303">
        <v>-500</v>
      </c>
      <c r="J1303">
        <v>306542</v>
      </c>
      <c r="K1303" t="s">
        <v>534</v>
      </c>
      <c r="L1303">
        <v>71</v>
      </c>
      <c r="M1303">
        <v>139.5</v>
      </c>
      <c r="N1303">
        <v>143</v>
      </c>
      <c r="O1303">
        <v>400</v>
      </c>
      <c r="P1303" s="17">
        <f>DATE(IF(Hist_odds_1[[#This Row],[Index]]&lt;=1908,"2022","2023"),LEFT(Hist_odds_1[[#This Row],[Date]],2),RIGHT(Hist_odds_1[[#This Row],[Date]],2))</f>
        <v>44907</v>
      </c>
      <c r="Q1303">
        <f>IF(Hist_odds_1[[#This Row],[Away ML]]&lt;Hist_odds_1[[#This Row],[Home ML]],-Hist_odds_1[[#This Row],[Total_Close]],Hist_odds_1[[#This Row],[Spread_Close]])</f>
        <v>-10</v>
      </c>
    </row>
    <row r="1304" spans="1:17">
      <c r="A1304">
        <v>1303</v>
      </c>
      <c r="B1304">
        <v>1212</v>
      </c>
      <c r="C1304">
        <v>306543</v>
      </c>
      <c r="D1304" t="s">
        <v>5552</v>
      </c>
      <c r="E1304" t="s">
        <v>366</v>
      </c>
      <c r="F1304">
        <v>70</v>
      </c>
      <c r="G1304">
        <v>148.5</v>
      </c>
      <c r="H1304">
        <v>149</v>
      </c>
      <c r="I1304">
        <v>125</v>
      </c>
      <c r="J1304">
        <v>306544</v>
      </c>
      <c r="K1304" t="s">
        <v>655</v>
      </c>
      <c r="L1304">
        <v>84</v>
      </c>
      <c r="M1304">
        <v>3.5</v>
      </c>
      <c r="N1304">
        <v>3</v>
      </c>
      <c r="O1304">
        <v>-145</v>
      </c>
      <c r="P1304" s="17">
        <f>DATE(IF(Hist_odds_1[[#This Row],[Index]]&lt;=1908,"2022","2023"),LEFT(Hist_odds_1[[#This Row],[Date]],2),RIGHT(Hist_odds_1[[#This Row],[Date]],2))</f>
        <v>44907</v>
      </c>
      <c r="Q1304">
        <f>IF(Hist_odds_1[[#This Row],[Away ML]]&lt;Hist_odds_1[[#This Row],[Home ML]],-Hist_odds_1[[#This Row],[Total_Close]],Hist_odds_1[[#This Row],[Spread_Close]])</f>
        <v>3</v>
      </c>
    </row>
    <row r="1305" spans="1:17">
      <c r="A1305">
        <v>1304</v>
      </c>
      <c r="B1305">
        <v>1212</v>
      </c>
      <c r="C1305">
        <v>306545</v>
      </c>
      <c r="D1305" t="s">
        <v>5552</v>
      </c>
      <c r="E1305" t="s">
        <v>664</v>
      </c>
      <c r="F1305">
        <v>54</v>
      </c>
      <c r="G1305">
        <v>138.5</v>
      </c>
      <c r="H1305">
        <v>137</v>
      </c>
      <c r="I1305">
        <v>1100</v>
      </c>
      <c r="J1305">
        <v>306546</v>
      </c>
      <c r="K1305" t="s">
        <v>482</v>
      </c>
      <c r="L1305">
        <v>88</v>
      </c>
      <c r="M1305">
        <v>18.5</v>
      </c>
      <c r="N1305">
        <v>19.5</v>
      </c>
      <c r="O1305">
        <v>-2500</v>
      </c>
      <c r="P1305" s="17">
        <f>DATE(IF(Hist_odds_1[[#This Row],[Index]]&lt;=1908,"2022","2023"),LEFT(Hist_odds_1[[#This Row],[Date]],2),RIGHT(Hist_odds_1[[#This Row],[Date]],2))</f>
        <v>44907</v>
      </c>
      <c r="Q1305">
        <f>IF(Hist_odds_1[[#This Row],[Away ML]]&lt;Hist_odds_1[[#This Row],[Home ML]],-Hist_odds_1[[#This Row],[Total_Close]],Hist_odds_1[[#This Row],[Spread_Close]])</f>
        <v>19.5</v>
      </c>
    </row>
    <row r="1306" spans="1:17">
      <c r="A1306">
        <v>1305</v>
      </c>
      <c r="B1306">
        <v>1213</v>
      </c>
      <c r="C1306">
        <v>601</v>
      </c>
      <c r="D1306" t="s">
        <v>5552</v>
      </c>
      <c r="E1306" t="s">
        <v>257</v>
      </c>
      <c r="F1306">
        <v>73</v>
      </c>
      <c r="G1306">
        <v>153.5</v>
      </c>
      <c r="H1306">
        <v>155</v>
      </c>
      <c r="I1306">
        <v>240</v>
      </c>
      <c r="J1306">
        <v>602</v>
      </c>
      <c r="K1306" t="s">
        <v>508</v>
      </c>
      <c r="L1306">
        <v>92</v>
      </c>
      <c r="M1306">
        <v>5</v>
      </c>
      <c r="N1306">
        <v>6.5</v>
      </c>
      <c r="O1306">
        <v>-280</v>
      </c>
      <c r="P1306" s="17">
        <f>DATE(IF(Hist_odds_1[[#This Row],[Index]]&lt;=1908,"2022","2023"),LEFT(Hist_odds_1[[#This Row],[Date]],2),RIGHT(Hist_odds_1[[#This Row],[Date]],2))</f>
        <v>44908</v>
      </c>
      <c r="Q1306">
        <f>IF(Hist_odds_1[[#This Row],[Away ML]]&lt;Hist_odds_1[[#This Row],[Home ML]],-Hist_odds_1[[#This Row],[Total_Close]],Hist_odds_1[[#This Row],[Spread_Close]])</f>
        <v>6.5</v>
      </c>
    </row>
    <row r="1307" spans="1:17">
      <c r="A1307">
        <v>1306</v>
      </c>
      <c r="B1307">
        <v>1213</v>
      </c>
      <c r="C1307">
        <v>603</v>
      </c>
      <c r="D1307" t="s">
        <v>5552</v>
      </c>
      <c r="E1307" t="s">
        <v>24</v>
      </c>
      <c r="F1307">
        <v>67</v>
      </c>
      <c r="G1307">
        <v>3</v>
      </c>
      <c r="H1307">
        <v>2.5</v>
      </c>
      <c r="I1307">
        <v>-140</v>
      </c>
      <c r="J1307">
        <v>604</v>
      </c>
      <c r="K1307" t="s">
        <v>581</v>
      </c>
      <c r="L1307">
        <v>75</v>
      </c>
      <c r="M1307">
        <v>142.5</v>
      </c>
      <c r="N1307">
        <v>142.5</v>
      </c>
      <c r="O1307">
        <v>120</v>
      </c>
      <c r="P1307" s="17">
        <f>DATE(IF(Hist_odds_1[[#This Row],[Index]]&lt;=1908,"2022","2023"),LEFT(Hist_odds_1[[#This Row],[Date]],2),RIGHT(Hist_odds_1[[#This Row],[Date]],2))</f>
        <v>44908</v>
      </c>
      <c r="Q1307">
        <f>IF(Hist_odds_1[[#This Row],[Away ML]]&lt;Hist_odds_1[[#This Row],[Home ML]],-Hist_odds_1[[#This Row],[Total_Close]],Hist_odds_1[[#This Row],[Spread_Close]])</f>
        <v>-2.5</v>
      </c>
    </row>
    <row r="1308" spans="1:17">
      <c r="A1308">
        <v>1307</v>
      </c>
      <c r="B1308">
        <v>1213</v>
      </c>
      <c r="C1308">
        <v>607</v>
      </c>
      <c r="D1308" t="s">
        <v>5552</v>
      </c>
      <c r="E1308" t="s">
        <v>532</v>
      </c>
      <c r="F1308">
        <v>67</v>
      </c>
      <c r="G1308">
        <v>145.5</v>
      </c>
      <c r="H1308">
        <v>146</v>
      </c>
      <c r="I1308">
        <v>1883</v>
      </c>
      <c r="J1308">
        <v>608</v>
      </c>
      <c r="K1308" t="s">
        <v>479</v>
      </c>
      <c r="L1308">
        <v>100</v>
      </c>
      <c r="M1308">
        <v>23.5</v>
      </c>
      <c r="N1308">
        <v>26.5</v>
      </c>
      <c r="O1308">
        <v>-9500</v>
      </c>
      <c r="P1308" s="17">
        <f>DATE(IF(Hist_odds_1[[#This Row],[Index]]&lt;=1908,"2022","2023"),LEFT(Hist_odds_1[[#This Row],[Date]],2),RIGHT(Hist_odds_1[[#This Row],[Date]],2))</f>
        <v>44908</v>
      </c>
      <c r="Q1308">
        <f>IF(Hist_odds_1[[#This Row],[Away ML]]&lt;Hist_odds_1[[#This Row],[Home ML]],-Hist_odds_1[[#This Row],[Total_Close]],Hist_odds_1[[#This Row],[Spread_Close]])</f>
        <v>26.5</v>
      </c>
    </row>
    <row r="1309" spans="1:17">
      <c r="A1309">
        <v>1308</v>
      </c>
      <c r="B1309">
        <v>1213</v>
      </c>
      <c r="C1309">
        <v>609</v>
      </c>
      <c r="D1309" t="s">
        <v>5552</v>
      </c>
      <c r="E1309" t="s">
        <v>624</v>
      </c>
      <c r="F1309">
        <v>61</v>
      </c>
      <c r="G1309">
        <v>141.5</v>
      </c>
      <c r="H1309">
        <v>137</v>
      </c>
      <c r="I1309">
        <v>525</v>
      </c>
      <c r="J1309">
        <v>610</v>
      </c>
      <c r="K1309" t="s">
        <v>537</v>
      </c>
      <c r="L1309">
        <v>82</v>
      </c>
      <c r="M1309">
        <v>12.5</v>
      </c>
      <c r="N1309">
        <v>11.5</v>
      </c>
      <c r="O1309">
        <v>-750</v>
      </c>
      <c r="P1309" s="17">
        <f>DATE(IF(Hist_odds_1[[#This Row],[Index]]&lt;=1908,"2022","2023"),LEFT(Hist_odds_1[[#This Row],[Date]],2),RIGHT(Hist_odds_1[[#This Row],[Date]],2))</f>
        <v>44908</v>
      </c>
      <c r="Q1309">
        <f>IF(Hist_odds_1[[#This Row],[Away ML]]&lt;Hist_odds_1[[#This Row],[Home ML]],-Hist_odds_1[[#This Row],[Total_Close]],Hist_odds_1[[#This Row],[Spread_Close]])</f>
        <v>11.5</v>
      </c>
    </row>
    <row r="1310" spans="1:17">
      <c r="A1310">
        <v>1309</v>
      </c>
      <c r="B1310">
        <v>1213</v>
      </c>
      <c r="C1310">
        <v>611</v>
      </c>
      <c r="D1310" t="s">
        <v>5552</v>
      </c>
      <c r="E1310" t="s">
        <v>567</v>
      </c>
      <c r="F1310">
        <v>65</v>
      </c>
      <c r="G1310">
        <v>142.5</v>
      </c>
      <c r="H1310">
        <v>143</v>
      </c>
      <c r="I1310">
        <v>600</v>
      </c>
      <c r="J1310">
        <v>612</v>
      </c>
      <c r="K1310" t="s">
        <v>639</v>
      </c>
      <c r="L1310">
        <v>66</v>
      </c>
      <c r="M1310">
        <v>15.5</v>
      </c>
      <c r="N1310">
        <v>12</v>
      </c>
      <c r="O1310">
        <v>-900</v>
      </c>
      <c r="P1310" s="17">
        <f>DATE(IF(Hist_odds_1[[#This Row],[Index]]&lt;=1908,"2022","2023"),LEFT(Hist_odds_1[[#This Row],[Date]],2),RIGHT(Hist_odds_1[[#This Row],[Date]],2))</f>
        <v>44908</v>
      </c>
      <c r="Q1310">
        <f>IF(Hist_odds_1[[#This Row],[Away ML]]&lt;Hist_odds_1[[#This Row],[Home ML]],-Hist_odds_1[[#This Row],[Total_Close]],Hist_odds_1[[#This Row],[Spread_Close]])</f>
        <v>12</v>
      </c>
    </row>
    <row r="1311" spans="1:17">
      <c r="A1311">
        <v>1310</v>
      </c>
      <c r="B1311">
        <v>1213</v>
      </c>
      <c r="C1311">
        <v>613</v>
      </c>
      <c r="D1311" t="s">
        <v>5552</v>
      </c>
      <c r="E1311" t="s">
        <v>608</v>
      </c>
      <c r="F1311">
        <v>70</v>
      </c>
      <c r="G1311">
        <v>137.5</v>
      </c>
      <c r="H1311">
        <v>134</v>
      </c>
      <c r="I1311">
        <v>1000</v>
      </c>
      <c r="J1311">
        <v>614</v>
      </c>
      <c r="K1311" t="s">
        <v>513</v>
      </c>
      <c r="L1311">
        <v>77</v>
      </c>
      <c r="M1311">
        <v>18</v>
      </c>
      <c r="N1311">
        <v>16.5</v>
      </c>
      <c r="O1311">
        <v>-2000</v>
      </c>
      <c r="P1311" s="17">
        <f>DATE(IF(Hist_odds_1[[#This Row],[Index]]&lt;=1908,"2022","2023"),LEFT(Hist_odds_1[[#This Row],[Date]],2),RIGHT(Hist_odds_1[[#This Row],[Date]],2))</f>
        <v>44908</v>
      </c>
      <c r="Q1311">
        <f>IF(Hist_odds_1[[#This Row],[Away ML]]&lt;Hist_odds_1[[#This Row],[Home ML]],-Hist_odds_1[[#This Row],[Total_Close]],Hist_odds_1[[#This Row],[Spread_Close]])</f>
        <v>16.5</v>
      </c>
    </row>
    <row r="1312" spans="1:17">
      <c r="A1312">
        <v>1311</v>
      </c>
      <c r="B1312">
        <v>1213</v>
      </c>
      <c r="C1312">
        <v>615</v>
      </c>
      <c r="D1312" t="s">
        <v>5552</v>
      </c>
      <c r="E1312" t="s">
        <v>634</v>
      </c>
      <c r="F1312">
        <v>46</v>
      </c>
      <c r="G1312">
        <v>131.5</v>
      </c>
      <c r="H1312">
        <v>129</v>
      </c>
      <c r="I1312">
        <v>2123</v>
      </c>
      <c r="J1312">
        <v>616</v>
      </c>
      <c r="K1312" t="s">
        <v>473</v>
      </c>
      <c r="L1312">
        <v>74</v>
      </c>
      <c r="M1312">
        <v>28</v>
      </c>
      <c r="N1312">
        <v>32</v>
      </c>
      <c r="O1312">
        <v>-20000</v>
      </c>
      <c r="P1312" s="17">
        <f>DATE(IF(Hist_odds_1[[#This Row],[Index]]&lt;=1908,"2022","2023"),LEFT(Hist_odds_1[[#This Row],[Date]],2),RIGHT(Hist_odds_1[[#This Row],[Date]],2))</f>
        <v>44908</v>
      </c>
      <c r="Q1312">
        <f>IF(Hist_odds_1[[#This Row],[Away ML]]&lt;Hist_odds_1[[#This Row],[Home ML]],-Hist_odds_1[[#This Row],[Total_Close]],Hist_odds_1[[#This Row],[Spread_Close]])</f>
        <v>32</v>
      </c>
    </row>
    <row r="1313" spans="1:17">
      <c r="A1313">
        <v>1312</v>
      </c>
      <c r="B1313">
        <v>1213</v>
      </c>
      <c r="C1313">
        <v>617</v>
      </c>
      <c r="D1313" t="s">
        <v>5552</v>
      </c>
      <c r="E1313" t="s">
        <v>602</v>
      </c>
      <c r="F1313">
        <v>88</v>
      </c>
      <c r="G1313">
        <v>148.5</v>
      </c>
      <c r="H1313">
        <v>152.5</v>
      </c>
      <c r="I1313">
        <v>260</v>
      </c>
      <c r="J1313">
        <v>618</v>
      </c>
      <c r="K1313" t="s">
        <v>121</v>
      </c>
      <c r="L1313">
        <v>91</v>
      </c>
      <c r="M1313">
        <v>6.5</v>
      </c>
      <c r="N1313">
        <v>7.5</v>
      </c>
      <c r="O1313">
        <v>-310</v>
      </c>
      <c r="P1313" s="17">
        <f>DATE(IF(Hist_odds_1[[#This Row],[Index]]&lt;=1908,"2022","2023"),LEFT(Hist_odds_1[[#This Row],[Date]],2),RIGHT(Hist_odds_1[[#This Row],[Date]],2))</f>
        <v>44908</v>
      </c>
      <c r="Q1313">
        <f>IF(Hist_odds_1[[#This Row],[Away ML]]&lt;Hist_odds_1[[#This Row],[Home ML]],-Hist_odds_1[[#This Row],[Total_Close]],Hist_odds_1[[#This Row],[Spread_Close]])</f>
        <v>7.5</v>
      </c>
    </row>
    <row r="1314" spans="1:17">
      <c r="A1314">
        <v>1313</v>
      </c>
      <c r="B1314">
        <v>1213</v>
      </c>
      <c r="C1314">
        <v>619</v>
      </c>
      <c r="D1314" t="s">
        <v>5552</v>
      </c>
      <c r="E1314" t="s">
        <v>583</v>
      </c>
      <c r="F1314">
        <v>70</v>
      </c>
      <c r="G1314">
        <v>136.5</v>
      </c>
      <c r="H1314">
        <v>141</v>
      </c>
      <c r="I1314">
        <v>1500</v>
      </c>
      <c r="J1314">
        <v>620</v>
      </c>
      <c r="K1314" t="s">
        <v>515</v>
      </c>
      <c r="L1314">
        <v>91</v>
      </c>
      <c r="M1314">
        <v>21.5</v>
      </c>
      <c r="N1314">
        <v>22.5</v>
      </c>
      <c r="O1314">
        <v>-5000</v>
      </c>
      <c r="P1314" s="17">
        <f>DATE(IF(Hist_odds_1[[#This Row],[Index]]&lt;=1908,"2022","2023"),LEFT(Hist_odds_1[[#This Row],[Date]],2),RIGHT(Hist_odds_1[[#This Row],[Date]],2))</f>
        <v>44908</v>
      </c>
      <c r="Q1314">
        <f>IF(Hist_odds_1[[#This Row],[Away ML]]&lt;Hist_odds_1[[#This Row],[Home ML]],-Hist_odds_1[[#This Row],[Total_Close]],Hist_odds_1[[#This Row],[Spread_Close]])</f>
        <v>22.5</v>
      </c>
    </row>
    <row r="1315" spans="1:17">
      <c r="A1315">
        <v>1314</v>
      </c>
      <c r="B1315">
        <v>1213</v>
      </c>
      <c r="C1315">
        <v>621</v>
      </c>
      <c r="D1315" t="s">
        <v>5552</v>
      </c>
      <c r="E1315" t="s">
        <v>619</v>
      </c>
      <c r="F1315">
        <v>75</v>
      </c>
      <c r="G1315">
        <v>153.5</v>
      </c>
      <c r="H1315">
        <v>155.5</v>
      </c>
      <c r="I1315">
        <v>400</v>
      </c>
      <c r="J1315">
        <v>622</v>
      </c>
      <c r="K1315" t="s">
        <v>484</v>
      </c>
      <c r="L1315">
        <v>78</v>
      </c>
      <c r="M1315">
        <v>11.5</v>
      </c>
      <c r="N1315">
        <v>9.5</v>
      </c>
      <c r="O1315">
        <v>-500</v>
      </c>
      <c r="P1315" s="17">
        <f>DATE(IF(Hist_odds_1[[#This Row],[Index]]&lt;=1908,"2022","2023"),LEFT(Hist_odds_1[[#This Row],[Date]],2),RIGHT(Hist_odds_1[[#This Row],[Date]],2))</f>
        <v>44908</v>
      </c>
      <c r="Q1315">
        <f>IF(Hist_odds_1[[#This Row],[Away ML]]&lt;Hist_odds_1[[#This Row],[Home ML]],-Hist_odds_1[[#This Row],[Total_Close]],Hist_odds_1[[#This Row],[Spread_Close]])</f>
        <v>9.5</v>
      </c>
    </row>
    <row r="1316" spans="1:17">
      <c r="A1316">
        <v>1315</v>
      </c>
      <c r="B1316">
        <v>1213</v>
      </c>
      <c r="C1316">
        <v>623</v>
      </c>
      <c r="D1316" t="s">
        <v>5552</v>
      </c>
      <c r="E1316" t="s">
        <v>603</v>
      </c>
      <c r="F1316">
        <v>68</v>
      </c>
      <c r="G1316">
        <v>128.5</v>
      </c>
      <c r="H1316">
        <v>129</v>
      </c>
      <c r="I1316">
        <v>600</v>
      </c>
      <c r="J1316">
        <v>624</v>
      </c>
      <c r="K1316" t="s">
        <v>486</v>
      </c>
      <c r="L1316">
        <v>74</v>
      </c>
      <c r="M1316">
        <v>12.5</v>
      </c>
      <c r="N1316">
        <v>12.5</v>
      </c>
      <c r="O1316">
        <v>-900</v>
      </c>
      <c r="P1316" s="17">
        <f>DATE(IF(Hist_odds_1[[#This Row],[Index]]&lt;=1908,"2022","2023"),LEFT(Hist_odds_1[[#This Row],[Date]],2),RIGHT(Hist_odds_1[[#This Row],[Date]],2))</f>
        <v>44908</v>
      </c>
      <c r="Q1316">
        <f>IF(Hist_odds_1[[#This Row],[Away ML]]&lt;Hist_odds_1[[#This Row],[Home ML]],-Hist_odds_1[[#This Row],[Total_Close]],Hist_odds_1[[#This Row],[Spread_Close]])</f>
        <v>12.5</v>
      </c>
    </row>
    <row r="1317" spans="1:17">
      <c r="A1317">
        <v>1316</v>
      </c>
      <c r="B1317">
        <v>1213</v>
      </c>
      <c r="C1317">
        <v>306553</v>
      </c>
      <c r="D1317" t="s">
        <v>5552</v>
      </c>
      <c r="E1317" t="s">
        <v>347</v>
      </c>
      <c r="F1317">
        <v>63</v>
      </c>
      <c r="G1317">
        <v>8.5</v>
      </c>
      <c r="H1317">
        <v>7</v>
      </c>
      <c r="I1317">
        <v>-350</v>
      </c>
      <c r="J1317">
        <v>306554</v>
      </c>
      <c r="K1317" t="s">
        <v>599</v>
      </c>
      <c r="L1317">
        <v>57</v>
      </c>
      <c r="M1317">
        <v>136.5</v>
      </c>
      <c r="N1317">
        <v>135</v>
      </c>
      <c r="O1317">
        <v>290</v>
      </c>
      <c r="P1317" s="17">
        <f>DATE(IF(Hist_odds_1[[#This Row],[Index]]&lt;=1908,"2022","2023"),LEFT(Hist_odds_1[[#This Row],[Date]],2),RIGHT(Hist_odds_1[[#This Row],[Date]],2))</f>
        <v>44908</v>
      </c>
      <c r="Q1317">
        <f>IF(Hist_odds_1[[#This Row],[Away ML]]&lt;Hist_odds_1[[#This Row],[Home ML]],-Hist_odds_1[[#This Row],[Total_Close]],Hist_odds_1[[#This Row],[Spread_Close]])</f>
        <v>-7</v>
      </c>
    </row>
    <row r="1318" spans="1:17">
      <c r="A1318">
        <v>1317</v>
      </c>
      <c r="B1318">
        <v>1213</v>
      </c>
      <c r="C1318">
        <v>306555</v>
      </c>
      <c r="D1318" t="s">
        <v>5552</v>
      </c>
      <c r="E1318" t="s">
        <v>542</v>
      </c>
      <c r="F1318">
        <v>71</v>
      </c>
      <c r="G1318">
        <v>156</v>
      </c>
      <c r="H1318">
        <v>157.5</v>
      </c>
      <c r="I1318">
        <v>260</v>
      </c>
      <c r="J1318">
        <v>306556</v>
      </c>
      <c r="K1318" t="s">
        <v>540</v>
      </c>
      <c r="L1318">
        <v>83</v>
      </c>
      <c r="M1318">
        <v>8</v>
      </c>
      <c r="N1318">
        <v>7</v>
      </c>
      <c r="O1318">
        <v>-310</v>
      </c>
      <c r="P1318" s="17">
        <f>DATE(IF(Hist_odds_1[[#This Row],[Index]]&lt;=1908,"2022","2023"),LEFT(Hist_odds_1[[#This Row],[Date]],2),RIGHT(Hist_odds_1[[#This Row],[Date]],2))</f>
        <v>44908</v>
      </c>
      <c r="Q1318">
        <f>IF(Hist_odds_1[[#This Row],[Away ML]]&lt;Hist_odds_1[[#This Row],[Home ML]],-Hist_odds_1[[#This Row],[Total_Close]],Hist_odds_1[[#This Row],[Spread_Close]])</f>
        <v>7</v>
      </c>
    </row>
    <row r="1319" spans="1:17">
      <c r="A1319">
        <v>1318</v>
      </c>
      <c r="B1319">
        <v>1213</v>
      </c>
      <c r="C1319">
        <v>306557</v>
      </c>
      <c r="D1319" t="s">
        <v>5552</v>
      </c>
      <c r="E1319" t="s">
        <v>333</v>
      </c>
      <c r="F1319">
        <v>61</v>
      </c>
      <c r="G1319">
        <v>142</v>
      </c>
      <c r="H1319">
        <v>137</v>
      </c>
      <c r="I1319">
        <v>400</v>
      </c>
      <c r="J1319">
        <v>306558</v>
      </c>
      <c r="K1319" t="s">
        <v>425</v>
      </c>
      <c r="L1319">
        <v>69</v>
      </c>
      <c r="M1319">
        <v>10.5</v>
      </c>
      <c r="N1319">
        <v>10</v>
      </c>
      <c r="O1319">
        <v>-500</v>
      </c>
      <c r="P1319" s="17">
        <f>DATE(IF(Hist_odds_1[[#This Row],[Index]]&lt;=1908,"2022","2023"),LEFT(Hist_odds_1[[#This Row],[Date]],2),RIGHT(Hist_odds_1[[#This Row],[Date]],2))</f>
        <v>44908</v>
      </c>
      <c r="Q1319">
        <f>IF(Hist_odds_1[[#This Row],[Away ML]]&lt;Hist_odds_1[[#This Row],[Home ML]],-Hist_odds_1[[#This Row],[Total_Close]],Hist_odds_1[[#This Row],[Spread_Close]])</f>
        <v>10</v>
      </c>
    </row>
    <row r="1320" spans="1:17">
      <c r="A1320">
        <v>1319</v>
      </c>
      <c r="B1320">
        <v>1213</v>
      </c>
      <c r="C1320">
        <v>306559</v>
      </c>
      <c r="D1320" t="s">
        <v>5552</v>
      </c>
      <c r="E1320" t="s">
        <v>500</v>
      </c>
      <c r="F1320">
        <v>59</v>
      </c>
      <c r="G1320">
        <v>1</v>
      </c>
      <c r="H1320">
        <v>4</v>
      </c>
      <c r="I1320">
        <v>-180</v>
      </c>
      <c r="J1320">
        <v>306560</v>
      </c>
      <c r="K1320" t="s">
        <v>50</v>
      </c>
      <c r="L1320">
        <v>71</v>
      </c>
      <c r="M1320">
        <v>149.5</v>
      </c>
      <c r="N1320">
        <v>152.5</v>
      </c>
      <c r="O1320">
        <v>160</v>
      </c>
      <c r="P1320" s="17">
        <f>DATE(IF(Hist_odds_1[[#This Row],[Index]]&lt;=1908,"2022","2023"),LEFT(Hist_odds_1[[#This Row],[Date]],2),RIGHT(Hist_odds_1[[#This Row],[Date]],2))</f>
        <v>44908</v>
      </c>
      <c r="Q1320">
        <f>IF(Hist_odds_1[[#This Row],[Away ML]]&lt;Hist_odds_1[[#This Row],[Home ML]],-Hist_odds_1[[#This Row],[Total_Close]],Hist_odds_1[[#This Row],[Spread_Close]])</f>
        <v>-4</v>
      </c>
    </row>
    <row r="1321" spans="1:17">
      <c r="A1321">
        <v>1320</v>
      </c>
      <c r="B1321">
        <v>1213</v>
      </c>
      <c r="C1321">
        <v>306561</v>
      </c>
      <c r="D1321" t="s">
        <v>5552</v>
      </c>
      <c r="E1321" t="s">
        <v>626</v>
      </c>
      <c r="F1321">
        <v>94</v>
      </c>
      <c r="G1321">
        <v>5.5</v>
      </c>
      <c r="H1321">
        <v>8</v>
      </c>
      <c r="I1321">
        <v>-340</v>
      </c>
      <c r="J1321">
        <v>306562</v>
      </c>
      <c r="K1321" t="s">
        <v>656</v>
      </c>
      <c r="L1321">
        <v>84</v>
      </c>
      <c r="M1321">
        <v>153.5</v>
      </c>
      <c r="N1321">
        <v>150.5</v>
      </c>
      <c r="O1321">
        <v>280</v>
      </c>
      <c r="P1321" s="17">
        <f>DATE(IF(Hist_odds_1[[#This Row],[Index]]&lt;=1908,"2022","2023"),LEFT(Hist_odds_1[[#This Row],[Date]],2),RIGHT(Hist_odds_1[[#This Row],[Date]],2))</f>
        <v>44908</v>
      </c>
      <c r="Q1321">
        <f>IF(Hist_odds_1[[#This Row],[Away ML]]&lt;Hist_odds_1[[#This Row],[Home ML]],-Hist_odds_1[[#This Row],[Total_Close]],Hist_odds_1[[#This Row],[Spread_Close]])</f>
        <v>-8</v>
      </c>
    </row>
    <row r="1322" spans="1:17">
      <c r="A1322">
        <v>1321</v>
      </c>
      <c r="B1322">
        <v>1213</v>
      </c>
      <c r="C1322">
        <v>306563</v>
      </c>
      <c r="D1322" t="s">
        <v>5552</v>
      </c>
      <c r="E1322" t="s">
        <v>412</v>
      </c>
      <c r="F1322">
        <v>59</v>
      </c>
      <c r="G1322">
        <v>137.5</v>
      </c>
      <c r="H1322">
        <v>137</v>
      </c>
      <c r="I1322">
        <v>280</v>
      </c>
      <c r="J1322">
        <v>306564</v>
      </c>
      <c r="K1322" t="s">
        <v>502</v>
      </c>
      <c r="L1322">
        <v>67</v>
      </c>
      <c r="M1322">
        <v>6.5</v>
      </c>
      <c r="N1322">
        <v>7.5</v>
      </c>
      <c r="O1322">
        <v>-340</v>
      </c>
      <c r="P1322" s="17">
        <f>DATE(IF(Hist_odds_1[[#This Row],[Index]]&lt;=1908,"2022","2023"),LEFT(Hist_odds_1[[#This Row],[Date]],2),RIGHT(Hist_odds_1[[#This Row],[Date]],2))</f>
        <v>44908</v>
      </c>
      <c r="Q1322">
        <f>IF(Hist_odds_1[[#This Row],[Away ML]]&lt;Hist_odds_1[[#This Row],[Home ML]],-Hist_odds_1[[#This Row],[Total_Close]],Hist_odds_1[[#This Row],[Spread_Close]])</f>
        <v>7.5</v>
      </c>
    </row>
    <row r="1323" spans="1:17">
      <c r="A1323">
        <v>1322</v>
      </c>
      <c r="B1323">
        <v>1213</v>
      </c>
      <c r="C1323">
        <v>306565</v>
      </c>
      <c r="D1323" t="s">
        <v>5552</v>
      </c>
      <c r="E1323" t="s">
        <v>564</v>
      </c>
      <c r="F1323">
        <v>48</v>
      </c>
      <c r="G1323">
        <v>144</v>
      </c>
      <c r="H1323">
        <v>141.5</v>
      </c>
      <c r="I1323">
        <v>1000</v>
      </c>
      <c r="J1323">
        <v>306566</v>
      </c>
      <c r="K1323" t="s">
        <v>320</v>
      </c>
      <c r="L1323">
        <v>77</v>
      </c>
      <c r="M1323">
        <v>17.5</v>
      </c>
      <c r="N1323">
        <v>17</v>
      </c>
      <c r="O1323">
        <v>-2000</v>
      </c>
      <c r="P1323" s="17">
        <f>DATE(IF(Hist_odds_1[[#This Row],[Index]]&lt;=1908,"2022","2023"),LEFT(Hist_odds_1[[#This Row],[Date]],2),RIGHT(Hist_odds_1[[#This Row],[Date]],2))</f>
        <v>44908</v>
      </c>
      <c r="Q1323">
        <f>IF(Hist_odds_1[[#This Row],[Away ML]]&lt;Hist_odds_1[[#This Row],[Home ML]],-Hist_odds_1[[#This Row],[Total_Close]],Hist_odds_1[[#This Row],[Spread_Close]])</f>
        <v>17</v>
      </c>
    </row>
    <row r="1324" spans="1:17">
      <c r="A1324">
        <v>1323</v>
      </c>
      <c r="B1324">
        <v>1213</v>
      </c>
      <c r="C1324">
        <v>306567</v>
      </c>
      <c r="D1324" t="s">
        <v>5552</v>
      </c>
      <c r="E1324" t="s">
        <v>579</v>
      </c>
      <c r="F1324">
        <v>75</v>
      </c>
      <c r="G1324">
        <v>1.5</v>
      </c>
      <c r="H1324">
        <v>1.5</v>
      </c>
      <c r="I1324">
        <v>-115</v>
      </c>
      <c r="J1324">
        <v>306568</v>
      </c>
      <c r="K1324" t="s">
        <v>457</v>
      </c>
      <c r="L1324">
        <v>77</v>
      </c>
      <c r="M1324">
        <v>136.5</v>
      </c>
      <c r="N1324">
        <v>137</v>
      </c>
      <c r="O1324">
        <v>-105</v>
      </c>
      <c r="P1324" s="17">
        <f>DATE(IF(Hist_odds_1[[#This Row],[Index]]&lt;=1908,"2022","2023"),LEFT(Hist_odds_1[[#This Row],[Date]],2),RIGHT(Hist_odds_1[[#This Row],[Date]],2))</f>
        <v>44908</v>
      </c>
      <c r="Q1324">
        <f>IF(Hist_odds_1[[#This Row],[Away ML]]&lt;Hist_odds_1[[#This Row],[Home ML]],-Hist_odds_1[[#This Row],[Total_Close]],Hist_odds_1[[#This Row],[Spread_Close]])</f>
        <v>-1.5</v>
      </c>
    </row>
    <row r="1325" spans="1:17">
      <c r="A1325">
        <v>1324</v>
      </c>
      <c r="B1325">
        <v>1213</v>
      </c>
      <c r="C1325">
        <v>306569</v>
      </c>
      <c r="D1325" t="s">
        <v>5552</v>
      </c>
      <c r="E1325" t="s">
        <v>499</v>
      </c>
      <c r="F1325">
        <v>58</v>
      </c>
      <c r="G1325">
        <v>7.5</v>
      </c>
      <c r="H1325">
        <v>8.5</v>
      </c>
      <c r="I1325">
        <v>-400</v>
      </c>
      <c r="J1325">
        <v>306570</v>
      </c>
      <c r="K1325" t="s">
        <v>303</v>
      </c>
      <c r="L1325">
        <v>57</v>
      </c>
      <c r="M1325">
        <v>130.5</v>
      </c>
      <c r="N1325">
        <v>126.5</v>
      </c>
      <c r="O1325">
        <v>330</v>
      </c>
      <c r="P1325" s="17">
        <f>DATE(IF(Hist_odds_1[[#This Row],[Index]]&lt;=1908,"2022","2023"),LEFT(Hist_odds_1[[#This Row],[Date]],2),RIGHT(Hist_odds_1[[#This Row],[Date]],2))</f>
        <v>44908</v>
      </c>
      <c r="Q1325">
        <f>IF(Hist_odds_1[[#This Row],[Away ML]]&lt;Hist_odds_1[[#This Row],[Home ML]],-Hist_odds_1[[#This Row],[Total_Close]],Hist_odds_1[[#This Row],[Spread_Close]])</f>
        <v>-8.5</v>
      </c>
    </row>
    <row r="1326" spans="1:17">
      <c r="A1326">
        <v>1325</v>
      </c>
      <c r="B1326">
        <v>1213</v>
      </c>
      <c r="C1326">
        <v>306571</v>
      </c>
      <c r="D1326" t="s">
        <v>5552</v>
      </c>
      <c r="E1326" t="s">
        <v>633</v>
      </c>
      <c r="F1326">
        <v>57</v>
      </c>
      <c r="G1326">
        <v>139.5</v>
      </c>
      <c r="H1326">
        <v>141</v>
      </c>
      <c r="I1326">
        <v>700</v>
      </c>
      <c r="J1326">
        <v>306572</v>
      </c>
      <c r="K1326" t="s">
        <v>43</v>
      </c>
      <c r="L1326">
        <v>67</v>
      </c>
      <c r="M1326">
        <v>15.5</v>
      </c>
      <c r="N1326">
        <v>13.5</v>
      </c>
      <c r="O1326">
        <v>-1100</v>
      </c>
      <c r="P1326" s="17">
        <f>DATE(IF(Hist_odds_1[[#This Row],[Index]]&lt;=1908,"2022","2023"),LEFT(Hist_odds_1[[#This Row],[Date]],2),RIGHT(Hist_odds_1[[#This Row],[Date]],2))</f>
        <v>44908</v>
      </c>
      <c r="Q1326">
        <f>IF(Hist_odds_1[[#This Row],[Away ML]]&lt;Hist_odds_1[[#This Row],[Home ML]],-Hist_odds_1[[#This Row],[Total_Close]],Hist_odds_1[[#This Row],[Spread_Close]])</f>
        <v>13.5</v>
      </c>
    </row>
    <row r="1327" spans="1:17">
      <c r="A1327">
        <v>1326</v>
      </c>
      <c r="B1327">
        <v>1213</v>
      </c>
      <c r="C1327">
        <v>306573</v>
      </c>
      <c r="D1327" t="s">
        <v>5552</v>
      </c>
      <c r="E1327" t="s">
        <v>261</v>
      </c>
      <c r="F1327">
        <v>56</v>
      </c>
      <c r="G1327">
        <v>139.5</v>
      </c>
      <c r="H1327">
        <v>137.5</v>
      </c>
      <c r="I1327">
        <v>650</v>
      </c>
      <c r="J1327">
        <v>306574</v>
      </c>
      <c r="K1327" t="s">
        <v>471</v>
      </c>
      <c r="L1327">
        <v>63</v>
      </c>
      <c r="M1327">
        <v>13.5</v>
      </c>
      <c r="N1327">
        <v>12.5</v>
      </c>
      <c r="O1327">
        <v>-1000</v>
      </c>
      <c r="P1327" s="17">
        <f>DATE(IF(Hist_odds_1[[#This Row],[Index]]&lt;=1908,"2022","2023"),LEFT(Hist_odds_1[[#This Row],[Date]],2),RIGHT(Hist_odds_1[[#This Row],[Date]],2))</f>
        <v>44908</v>
      </c>
      <c r="Q1327">
        <f>IF(Hist_odds_1[[#This Row],[Away ML]]&lt;Hist_odds_1[[#This Row],[Home ML]],-Hist_odds_1[[#This Row],[Total_Close]],Hist_odds_1[[#This Row],[Spread_Close]])</f>
        <v>12.5</v>
      </c>
    </row>
    <row r="1328" spans="1:17">
      <c r="A1328">
        <v>1327</v>
      </c>
      <c r="B1328">
        <v>1213</v>
      </c>
      <c r="C1328">
        <v>306575</v>
      </c>
      <c r="D1328" t="s">
        <v>5552</v>
      </c>
      <c r="E1328" t="s">
        <v>568</v>
      </c>
      <c r="F1328">
        <v>72</v>
      </c>
      <c r="G1328">
        <v>1.5</v>
      </c>
      <c r="H1328">
        <v>4.5</v>
      </c>
      <c r="I1328">
        <v>-190</v>
      </c>
      <c r="J1328">
        <v>306576</v>
      </c>
      <c r="K1328" t="s">
        <v>565</v>
      </c>
      <c r="L1328">
        <v>69</v>
      </c>
      <c r="M1328">
        <v>140</v>
      </c>
      <c r="N1328">
        <v>140.5</v>
      </c>
      <c r="O1328">
        <v>170</v>
      </c>
      <c r="P1328" s="17">
        <f>DATE(IF(Hist_odds_1[[#This Row],[Index]]&lt;=1908,"2022","2023"),LEFT(Hist_odds_1[[#This Row],[Date]],2),RIGHT(Hist_odds_1[[#This Row],[Date]],2))</f>
        <v>44908</v>
      </c>
      <c r="Q1328">
        <f>IF(Hist_odds_1[[#This Row],[Away ML]]&lt;Hist_odds_1[[#This Row],[Home ML]],-Hist_odds_1[[#This Row],[Total_Close]],Hist_odds_1[[#This Row],[Spread_Close]])</f>
        <v>-4.5</v>
      </c>
    </row>
    <row r="1329" spans="1:17">
      <c r="A1329">
        <v>1328</v>
      </c>
      <c r="B1329">
        <v>1213</v>
      </c>
      <c r="C1329">
        <v>306577</v>
      </c>
      <c r="D1329" t="s">
        <v>5552</v>
      </c>
      <c r="E1329" t="s">
        <v>149</v>
      </c>
      <c r="F1329">
        <v>59</v>
      </c>
      <c r="G1329">
        <v>154.5</v>
      </c>
      <c r="H1329">
        <v>157</v>
      </c>
      <c r="I1329">
        <v>1500</v>
      </c>
      <c r="J1329">
        <v>306578</v>
      </c>
      <c r="K1329" t="s">
        <v>386</v>
      </c>
      <c r="L1329">
        <v>79</v>
      </c>
      <c r="M1329">
        <v>20.5</v>
      </c>
      <c r="N1329">
        <v>22.5</v>
      </c>
      <c r="O1329">
        <v>-5000</v>
      </c>
      <c r="P1329" s="17">
        <f>DATE(IF(Hist_odds_1[[#This Row],[Index]]&lt;=1908,"2022","2023"),LEFT(Hist_odds_1[[#This Row],[Date]],2),RIGHT(Hist_odds_1[[#This Row],[Date]],2))</f>
        <v>44908</v>
      </c>
      <c r="Q1329">
        <f>IF(Hist_odds_1[[#This Row],[Away ML]]&lt;Hist_odds_1[[#This Row],[Home ML]],-Hist_odds_1[[#This Row],[Total_Close]],Hist_odds_1[[#This Row],[Spread_Close]])</f>
        <v>22.5</v>
      </c>
    </row>
    <row r="1330" spans="1:17">
      <c r="A1330">
        <v>1329</v>
      </c>
      <c r="B1330">
        <v>1213</v>
      </c>
      <c r="C1330">
        <v>306579</v>
      </c>
      <c r="D1330" t="s">
        <v>5552</v>
      </c>
      <c r="E1330" t="s">
        <v>631</v>
      </c>
      <c r="F1330">
        <v>91</v>
      </c>
      <c r="G1330">
        <v>12</v>
      </c>
      <c r="H1330">
        <v>13.5</v>
      </c>
      <c r="I1330">
        <v>-1100</v>
      </c>
      <c r="J1330">
        <v>306580</v>
      </c>
      <c r="K1330" t="s">
        <v>162</v>
      </c>
      <c r="L1330">
        <v>65</v>
      </c>
      <c r="M1330">
        <v>135</v>
      </c>
      <c r="N1330">
        <v>138.5</v>
      </c>
      <c r="O1330">
        <v>700</v>
      </c>
      <c r="P1330" s="17">
        <f>DATE(IF(Hist_odds_1[[#This Row],[Index]]&lt;=1908,"2022","2023"),LEFT(Hist_odds_1[[#This Row],[Date]],2),RIGHT(Hist_odds_1[[#This Row],[Date]],2))</f>
        <v>44908</v>
      </c>
      <c r="Q1330">
        <f>IF(Hist_odds_1[[#This Row],[Away ML]]&lt;Hist_odds_1[[#This Row],[Home ML]],-Hist_odds_1[[#This Row],[Total_Close]],Hist_odds_1[[#This Row],[Spread_Close]])</f>
        <v>-13.5</v>
      </c>
    </row>
    <row r="1331" spans="1:17">
      <c r="A1331">
        <v>1330</v>
      </c>
      <c r="B1331">
        <v>1213</v>
      </c>
      <c r="C1331">
        <v>306581</v>
      </c>
      <c r="D1331" t="s">
        <v>5552</v>
      </c>
      <c r="E1331" t="s">
        <v>575</v>
      </c>
      <c r="F1331">
        <v>61</v>
      </c>
      <c r="G1331">
        <v>140.5</v>
      </c>
      <c r="H1331">
        <v>135.5</v>
      </c>
      <c r="I1331">
        <v>140</v>
      </c>
      <c r="J1331">
        <v>306582</v>
      </c>
      <c r="K1331" t="s">
        <v>536</v>
      </c>
      <c r="L1331">
        <v>70</v>
      </c>
      <c r="M1331">
        <v>5</v>
      </c>
      <c r="N1331">
        <v>3</v>
      </c>
      <c r="O1331">
        <v>-160</v>
      </c>
      <c r="P1331" s="17">
        <f>DATE(IF(Hist_odds_1[[#This Row],[Index]]&lt;=1908,"2022","2023"),LEFT(Hist_odds_1[[#This Row],[Date]],2),RIGHT(Hist_odds_1[[#This Row],[Date]],2))</f>
        <v>44908</v>
      </c>
      <c r="Q1331">
        <f>IF(Hist_odds_1[[#This Row],[Away ML]]&lt;Hist_odds_1[[#This Row],[Home ML]],-Hist_odds_1[[#This Row],[Total_Close]],Hist_odds_1[[#This Row],[Spread_Close]])</f>
        <v>3</v>
      </c>
    </row>
    <row r="1332" spans="1:17">
      <c r="A1332">
        <v>1331</v>
      </c>
      <c r="B1332">
        <v>1213</v>
      </c>
      <c r="C1332">
        <v>306583</v>
      </c>
      <c r="D1332" t="s">
        <v>5552</v>
      </c>
      <c r="E1332" t="s">
        <v>594</v>
      </c>
      <c r="F1332">
        <v>48</v>
      </c>
      <c r="G1332">
        <v>123.5</v>
      </c>
      <c r="H1332">
        <v>126</v>
      </c>
      <c r="I1332" t="s">
        <v>488</v>
      </c>
      <c r="J1332">
        <v>306584</v>
      </c>
      <c r="K1332" t="s">
        <v>509</v>
      </c>
      <c r="L1332">
        <v>71</v>
      </c>
      <c r="M1332">
        <v>24.5</v>
      </c>
      <c r="N1332">
        <v>27</v>
      </c>
      <c r="O1332" t="s">
        <v>488</v>
      </c>
      <c r="P1332" s="17">
        <f>DATE(IF(Hist_odds_1[[#This Row],[Index]]&lt;=1908,"2022","2023"),LEFT(Hist_odds_1[[#This Row],[Date]],2),RIGHT(Hist_odds_1[[#This Row],[Date]],2))</f>
        <v>44908</v>
      </c>
      <c r="Q1332">
        <f>IF(Hist_odds_1[[#This Row],[Away ML]]&lt;Hist_odds_1[[#This Row],[Home ML]],-Hist_odds_1[[#This Row],[Total_Close]],Hist_odds_1[[#This Row],[Spread_Close]])</f>
        <v>27</v>
      </c>
    </row>
    <row r="1333" spans="1:17">
      <c r="A1333">
        <v>1332</v>
      </c>
      <c r="B1333">
        <v>1213</v>
      </c>
      <c r="C1333">
        <v>306585</v>
      </c>
      <c r="D1333" t="s">
        <v>5552</v>
      </c>
      <c r="E1333" t="s">
        <v>543</v>
      </c>
      <c r="F1333">
        <v>61</v>
      </c>
      <c r="G1333">
        <v>159.5</v>
      </c>
      <c r="H1333">
        <v>165</v>
      </c>
      <c r="I1333">
        <v>2000</v>
      </c>
      <c r="J1333">
        <v>306586</v>
      </c>
      <c r="K1333" t="s">
        <v>402</v>
      </c>
      <c r="L1333">
        <v>99</v>
      </c>
      <c r="M1333">
        <v>23</v>
      </c>
      <c r="N1333">
        <v>25</v>
      </c>
      <c r="O1333">
        <v>-10000</v>
      </c>
      <c r="P1333" s="17">
        <f>DATE(IF(Hist_odds_1[[#This Row],[Index]]&lt;=1908,"2022","2023"),LEFT(Hist_odds_1[[#This Row],[Date]],2),RIGHT(Hist_odds_1[[#This Row],[Date]],2))</f>
        <v>44908</v>
      </c>
      <c r="Q1333">
        <f>IF(Hist_odds_1[[#This Row],[Away ML]]&lt;Hist_odds_1[[#This Row],[Home ML]],-Hist_odds_1[[#This Row],[Total_Close]],Hist_odds_1[[#This Row],[Spread_Close]])</f>
        <v>25</v>
      </c>
    </row>
    <row r="1334" spans="1:17">
      <c r="A1334">
        <v>1333</v>
      </c>
      <c r="B1334">
        <v>1213</v>
      </c>
      <c r="C1334">
        <v>306587</v>
      </c>
      <c r="D1334" t="s">
        <v>5552</v>
      </c>
      <c r="E1334" t="s">
        <v>593</v>
      </c>
      <c r="F1334">
        <v>63</v>
      </c>
      <c r="G1334">
        <v>144</v>
      </c>
      <c r="H1334">
        <v>143.5</v>
      </c>
      <c r="I1334">
        <v>800</v>
      </c>
      <c r="J1334">
        <v>306588</v>
      </c>
      <c r="K1334" t="s">
        <v>495</v>
      </c>
      <c r="L1334">
        <v>80</v>
      </c>
      <c r="M1334">
        <v>11.5</v>
      </c>
      <c r="N1334">
        <v>15</v>
      </c>
      <c r="O1334">
        <v>-1400</v>
      </c>
      <c r="P1334" s="17">
        <f>DATE(IF(Hist_odds_1[[#This Row],[Index]]&lt;=1908,"2022","2023"),LEFT(Hist_odds_1[[#This Row],[Date]],2),RIGHT(Hist_odds_1[[#This Row],[Date]],2))</f>
        <v>44908</v>
      </c>
      <c r="Q1334">
        <f>IF(Hist_odds_1[[#This Row],[Away ML]]&lt;Hist_odds_1[[#This Row],[Home ML]],-Hist_odds_1[[#This Row],[Total_Close]],Hist_odds_1[[#This Row],[Spread_Close]])</f>
        <v>15</v>
      </c>
    </row>
    <row r="1335" spans="1:17">
      <c r="A1335">
        <v>1334</v>
      </c>
      <c r="B1335">
        <v>1213</v>
      </c>
      <c r="C1335">
        <v>306589</v>
      </c>
      <c r="D1335" t="s">
        <v>5552</v>
      </c>
      <c r="E1335" t="s">
        <v>618</v>
      </c>
      <c r="F1335">
        <v>50</v>
      </c>
      <c r="G1335">
        <v>141</v>
      </c>
      <c r="H1335">
        <v>142.5</v>
      </c>
      <c r="I1335">
        <v>1800</v>
      </c>
      <c r="J1335">
        <v>306590</v>
      </c>
      <c r="K1335" t="s">
        <v>523</v>
      </c>
      <c r="L1335">
        <v>91</v>
      </c>
      <c r="M1335">
        <v>23.5</v>
      </c>
      <c r="N1335">
        <v>22.5</v>
      </c>
      <c r="O1335">
        <v>-8000</v>
      </c>
      <c r="P1335" s="17">
        <f>DATE(IF(Hist_odds_1[[#This Row],[Index]]&lt;=1908,"2022","2023"),LEFT(Hist_odds_1[[#This Row],[Date]],2),RIGHT(Hist_odds_1[[#This Row],[Date]],2))</f>
        <v>44908</v>
      </c>
      <c r="Q1335">
        <f>IF(Hist_odds_1[[#This Row],[Away ML]]&lt;Hist_odds_1[[#This Row],[Home ML]],-Hist_odds_1[[#This Row],[Total_Close]],Hist_odds_1[[#This Row],[Spread_Close]])</f>
        <v>22.5</v>
      </c>
    </row>
    <row r="1336" spans="1:17">
      <c r="A1336">
        <v>1335</v>
      </c>
      <c r="B1336">
        <v>1214</v>
      </c>
      <c r="C1336">
        <v>633</v>
      </c>
      <c r="D1336" t="s">
        <v>5552</v>
      </c>
      <c r="E1336" t="s">
        <v>553</v>
      </c>
      <c r="F1336">
        <v>74</v>
      </c>
      <c r="G1336">
        <v>130</v>
      </c>
      <c r="H1336">
        <v>128</v>
      </c>
      <c r="I1336">
        <v>180</v>
      </c>
      <c r="J1336">
        <v>634</v>
      </c>
      <c r="K1336" t="s">
        <v>638</v>
      </c>
      <c r="L1336">
        <v>71</v>
      </c>
      <c r="M1336">
        <v>3.5</v>
      </c>
      <c r="N1336">
        <v>5</v>
      </c>
      <c r="O1336">
        <v>-210</v>
      </c>
      <c r="P1336" s="17">
        <f>DATE(IF(Hist_odds_1[[#This Row],[Index]]&lt;=1908,"2022","2023"),LEFT(Hist_odds_1[[#This Row],[Date]],2),RIGHT(Hist_odds_1[[#This Row],[Date]],2))</f>
        <v>44909</v>
      </c>
      <c r="Q1336">
        <f>IF(Hist_odds_1[[#This Row],[Away ML]]&lt;Hist_odds_1[[#This Row],[Home ML]],-Hist_odds_1[[#This Row],[Total_Close]],Hist_odds_1[[#This Row],[Spread_Close]])</f>
        <v>5</v>
      </c>
    </row>
    <row r="1337" spans="1:17">
      <c r="A1337">
        <v>1336</v>
      </c>
      <c r="B1337">
        <v>1214</v>
      </c>
      <c r="C1337">
        <v>635</v>
      </c>
      <c r="D1337" t="s">
        <v>5552</v>
      </c>
      <c r="E1337" t="s">
        <v>519</v>
      </c>
      <c r="F1337">
        <v>54</v>
      </c>
      <c r="G1337">
        <v>140</v>
      </c>
      <c r="H1337">
        <v>136.5</v>
      </c>
      <c r="I1337">
        <v>240</v>
      </c>
      <c r="J1337">
        <v>636</v>
      </c>
      <c r="K1337" t="s">
        <v>276</v>
      </c>
      <c r="L1337">
        <v>66</v>
      </c>
      <c r="M1337">
        <v>7</v>
      </c>
      <c r="N1337">
        <v>6.5</v>
      </c>
      <c r="O1337">
        <v>-280</v>
      </c>
      <c r="P1337" s="17">
        <f>DATE(IF(Hist_odds_1[[#This Row],[Index]]&lt;=1908,"2022","2023"),LEFT(Hist_odds_1[[#This Row],[Date]],2),RIGHT(Hist_odds_1[[#This Row],[Date]],2))</f>
        <v>44909</v>
      </c>
      <c r="Q1337">
        <f>IF(Hist_odds_1[[#This Row],[Away ML]]&lt;Hist_odds_1[[#This Row],[Home ML]],-Hist_odds_1[[#This Row],[Total_Close]],Hist_odds_1[[#This Row],[Spread_Close]])</f>
        <v>6.5</v>
      </c>
    </row>
    <row r="1338" spans="1:17">
      <c r="A1338">
        <v>1337</v>
      </c>
      <c r="B1338">
        <v>1214</v>
      </c>
      <c r="C1338">
        <v>637</v>
      </c>
      <c r="D1338" t="s">
        <v>5552</v>
      </c>
      <c r="E1338" t="s">
        <v>518</v>
      </c>
      <c r="F1338">
        <v>70</v>
      </c>
      <c r="G1338">
        <v>144.5</v>
      </c>
      <c r="H1338">
        <v>143.5</v>
      </c>
      <c r="I1338">
        <v>1000</v>
      </c>
      <c r="J1338">
        <v>638</v>
      </c>
      <c r="K1338" t="s">
        <v>68</v>
      </c>
      <c r="L1338">
        <v>84</v>
      </c>
      <c r="M1338">
        <v>12.5</v>
      </c>
      <c r="N1338">
        <v>16.5</v>
      </c>
      <c r="O1338">
        <v>-2000</v>
      </c>
      <c r="P1338" s="17">
        <f>DATE(IF(Hist_odds_1[[#This Row],[Index]]&lt;=1908,"2022","2023"),LEFT(Hist_odds_1[[#This Row],[Date]],2),RIGHT(Hist_odds_1[[#This Row],[Date]],2))</f>
        <v>44909</v>
      </c>
      <c r="Q1338">
        <f>IF(Hist_odds_1[[#This Row],[Away ML]]&lt;Hist_odds_1[[#This Row],[Home ML]],-Hist_odds_1[[#This Row],[Total_Close]],Hist_odds_1[[#This Row],[Spread_Close]])</f>
        <v>16.5</v>
      </c>
    </row>
    <row r="1339" spans="1:17">
      <c r="A1339">
        <v>1338</v>
      </c>
      <c r="B1339">
        <v>1214</v>
      </c>
      <c r="C1339">
        <v>639</v>
      </c>
      <c r="D1339" t="s">
        <v>5552</v>
      </c>
      <c r="E1339" t="s">
        <v>504</v>
      </c>
      <c r="F1339">
        <v>55</v>
      </c>
      <c r="G1339">
        <v>1</v>
      </c>
      <c r="H1339">
        <v>146.5</v>
      </c>
      <c r="I1339">
        <v>135</v>
      </c>
      <c r="J1339">
        <v>640</v>
      </c>
      <c r="K1339" t="s">
        <v>322</v>
      </c>
      <c r="L1339">
        <v>66</v>
      </c>
      <c r="M1339">
        <v>147.5</v>
      </c>
      <c r="N1339">
        <v>2.5</v>
      </c>
      <c r="O1339">
        <v>-155</v>
      </c>
      <c r="P1339" s="17">
        <f>DATE(IF(Hist_odds_1[[#This Row],[Index]]&lt;=1908,"2022","2023"),LEFT(Hist_odds_1[[#This Row],[Date]],2),RIGHT(Hist_odds_1[[#This Row],[Date]],2))</f>
        <v>44909</v>
      </c>
      <c r="Q1339">
        <f>IF(Hist_odds_1[[#This Row],[Away ML]]&lt;Hist_odds_1[[#This Row],[Home ML]],-Hist_odds_1[[#This Row],[Total_Close]],Hist_odds_1[[#This Row],[Spread_Close]])</f>
        <v>2.5</v>
      </c>
    </row>
    <row r="1340" spans="1:17">
      <c r="A1340">
        <v>1339</v>
      </c>
      <c r="B1340">
        <v>1214</v>
      </c>
      <c r="C1340">
        <v>641</v>
      </c>
      <c r="D1340" t="s">
        <v>5552</v>
      </c>
      <c r="E1340" t="s">
        <v>529</v>
      </c>
      <c r="F1340">
        <v>66</v>
      </c>
      <c r="G1340">
        <v>141.5</v>
      </c>
      <c r="H1340">
        <v>142</v>
      </c>
      <c r="I1340">
        <v>600</v>
      </c>
      <c r="J1340">
        <v>642</v>
      </c>
      <c r="K1340" t="s">
        <v>467</v>
      </c>
      <c r="L1340">
        <v>67</v>
      </c>
      <c r="M1340">
        <v>12</v>
      </c>
      <c r="N1340">
        <v>12.5</v>
      </c>
      <c r="O1340">
        <v>-900</v>
      </c>
      <c r="P1340" s="17">
        <f>DATE(IF(Hist_odds_1[[#This Row],[Index]]&lt;=1908,"2022","2023"),LEFT(Hist_odds_1[[#This Row],[Date]],2),RIGHT(Hist_odds_1[[#This Row],[Date]],2))</f>
        <v>44909</v>
      </c>
      <c r="Q1340">
        <f>IF(Hist_odds_1[[#This Row],[Away ML]]&lt;Hist_odds_1[[#This Row],[Home ML]],-Hist_odds_1[[#This Row],[Total_Close]],Hist_odds_1[[#This Row],[Spread_Close]])</f>
        <v>12.5</v>
      </c>
    </row>
    <row r="1341" spans="1:17">
      <c r="A1341">
        <v>1340</v>
      </c>
      <c r="B1341">
        <v>1214</v>
      </c>
      <c r="C1341">
        <v>643</v>
      </c>
      <c r="D1341" t="s">
        <v>5552</v>
      </c>
      <c r="E1341" t="s">
        <v>355</v>
      </c>
      <c r="F1341">
        <v>49</v>
      </c>
      <c r="G1341">
        <v>129</v>
      </c>
      <c r="H1341">
        <v>126</v>
      </c>
      <c r="I1341">
        <v>800</v>
      </c>
      <c r="J1341">
        <v>644</v>
      </c>
      <c r="K1341" t="s">
        <v>522</v>
      </c>
      <c r="L1341">
        <v>66</v>
      </c>
      <c r="M1341">
        <v>12</v>
      </c>
      <c r="N1341">
        <v>14</v>
      </c>
      <c r="O1341">
        <v>-1400</v>
      </c>
      <c r="P1341" s="17">
        <f>DATE(IF(Hist_odds_1[[#This Row],[Index]]&lt;=1908,"2022","2023"),LEFT(Hist_odds_1[[#This Row],[Date]],2),RIGHT(Hist_odds_1[[#This Row],[Date]],2))</f>
        <v>44909</v>
      </c>
      <c r="Q1341">
        <f>IF(Hist_odds_1[[#This Row],[Away ML]]&lt;Hist_odds_1[[#This Row],[Home ML]],-Hist_odds_1[[#This Row],[Total_Close]],Hist_odds_1[[#This Row],[Spread_Close]])</f>
        <v>14</v>
      </c>
    </row>
    <row r="1342" spans="1:17">
      <c r="A1342">
        <v>1341</v>
      </c>
      <c r="B1342">
        <v>1214</v>
      </c>
      <c r="C1342">
        <v>645</v>
      </c>
      <c r="D1342" t="s">
        <v>5552</v>
      </c>
      <c r="E1342" t="s">
        <v>454</v>
      </c>
      <c r="F1342">
        <v>76</v>
      </c>
      <c r="G1342">
        <v>149.5</v>
      </c>
      <c r="H1342">
        <v>148</v>
      </c>
      <c r="I1342">
        <v>1000</v>
      </c>
      <c r="J1342">
        <v>646</v>
      </c>
      <c r="K1342" t="s">
        <v>228</v>
      </c>
      <c r="L1342">
        <v>103</v>
      </c>
      <c r="M1342">
        <v>15</v>
      </c>
      <c r="N1342">
        <v>15.5</v>
      </c>
      <c r="O1342">
        <v>-2000</v>
      </c>
      <c r="P1342" s="17">
        <f>DATE(IF(Hist_odds_1[[#This Row],[Index]]&lt;=1908,"2022","2023"),LEFT(Hist_odds_1[[#This Row],[Date]],2),RIGHT(Hist_odds_1[[#This Row],[Date]],2))</f>
        <v>44909</v>
      </c>
      <c r="Q1342">
        <f>IF(Hist_odds_1[[#This Row],[Away ML]]&lt;Hist_odds_1[[#This Row],[Home ML]],-Hist_odds_1[[#This Row],[Total_Close]],Hist_odds_1[[#This Row],[Spread_Close]])</f>
        <v>15.5</v>
      </c>
    </row>
    <row r="1343" spans="1:17">
      <c r="A1343">
        <v>1342</v>
      </c>
      <c r="B1343">
        <v>1214</v>
      </c>
      <c r="C1343">
        <v>647</v>
      </c>
      <c r="D1343" t="s">
        <v>5552</v>
      </c>
      <c r="E1343" t="s">
        <v>533</v>
      </c>
      <c r="F1343">
        <v>80</v>
      </c>
      <c r="G1343">
        <v>150.5</v>
      </c>
      <c r="H1343">
        <v>144.5</v>
      </c>
      <c r="I1343">
        <v>175</v>
      </c>
      <c r="J1343">
        <v>648</v>
      </c>
      <c r="K1343" t="s">
        <v>607</v>
      </c>
      <c r="L1343">
        <v>79</v>
      </c>
      <c r="M1343">
        <v>4.5</v>
      </c>
      <c r="N1343">
        <v>4.5</v>
      </c>
      <c r="O1343">
        <v>-200</v>
      </c>
      <c r="P1343" s="17">
        <f>DATE(IF(Hist_odds_1[[#This Row],[Index]]&lt;=1908,"2022","2023"),LEFT(Hist_odds_1[[#This Row],[Date]],2),RIGHT(Hist_odds_1[[#This Row],[Date]],2))</f>
        <v>44909</v>
      </c>
      <c r="Q1343">
        <f>IF(Hist_odds_1[[#This Row],[Away ML]]&lt;Hist_odds_1[[#This Row],[Home ML]],-Hist_odds_1[[#This Row],[Total_Close]],Hist_odds_1[[#This Row],[Spread_Close]])</f>
        <v>4.5</v>
      </c>
    </row>
    <row r="1344" spans="1:17">
      <c r="A1344">
        <v>1343</v>
      </c>
      <c r="B1344">
        <v>1214</v>
      </c>
      <c r="C1344">
        <v>649</v>
      </c>
      <c r="D1344" t="s">
        <v>5552</v>
      </c>
      <c r="E1344" t="s">
        <v>669</v>
      </c>
      <c r="F1344">
        <v>79</v>
      </c>
      <c r="G1344">
        <v>10</v>
      </c>
      <c r="H1344">
        <v>11.5</v>
      </c>
      <c r="I1344">
        <v>-650</v>
      </c>
      <c r="J1344">
        <v>650</v>
      </c>
      <c r="K1344" t="s">
        <v>657</v>
      </c>
      <c r="L1344">
        <v>53</v>
      </c>
      <c r="M1344">
        <v>127.5</v>
      </c>
      <c r="N1344">
        <v>131</v>
      </c>
      <c r="O1344">
        <v>475</v>
      </c>
      <c r="P1344" s="17">
        <f>DATE(IF(Hist_odds_1[[#This Row],[Index]]&lt;=1908,"2022","2023"),LEFT(Hist_odds_1[[#This Row],[Date]],2),RIGHT(Hist_odds_1[[#This Row],[Date]],2))</f>
        <v>44909</v>
      </c>
      <c r="Q1344">
        <f>IF(Hist_odds_1[[#This Row],[Away ML]]&lt;Hist_odds_1[[#This Row],[Home ML]],-Hist_odds_1[[#This Row],[Total_Close]],Hist_odds_1[[#This Row],[Spread_Close]])</f>
        <v>-11.5</v>
      </c>
    </row>
    <row r="1345" spans="1:17">
      <c r="A1345">
        <v>1344</v>
      </c>
      <c r="B1345">
        <v>1214</v>
      </c>
      <c r="C1345">
        <v>651</v>
      </c>
      <c r="D1345" t="s">
        <v>5552</v>
      </c>
      <c r="E1345" t="s">
        <v>506</v>
      </c>
      <c r="F1345">
        <v>72</v>
      </c>
      <c r="G1345">
        <v>122.5</v>
      </c>
      <c r="H1345">
        <v>129.5</v>
      </c>
      <c r="I1345">
        <v>220</v>
      </c>
      <c r="J1345">
        <v>652</v>
      </c>
      <c r="K1345" t="s">
        <v>440</v>
      </c>
      <c r="L1345">
        <v>61</v>
      </c>
      <c r="M1345">
        <v>4.5</v>
      </c>
      <c r="N1345">
        <v>6.5</v>
      </c>
      <c r="O1345">
        <v>-260</v>
      </c>
      <c r="P1345" s="17">
        <f>DATE(IF(Hist_odds_1[[#This Row],[Index]]&lt;=1908,"2022","2023"),LEFT(Hist_odds_1[[#This Row],[Date]],2),RIGHT(Hist_odds_1[[#This Row],[Date]],2))</f>
        <v>44909</v>
      </c>
      <c r="Q1345">
        <f>IF(Hist_odds_1[[#This Row],[Away ML]]&lt;Hist_odds_1[[#This Row],[Home ML]],-Hist_odds_1[[#This Row],[Total_Close]],Hist_odds_1[[#This Row],[Spread_Close]])</f>
        <v>6.5</v>
      </c>
    </row>
    <row r="1346" spans="1:17">
      <c r="A1346">
        <v>1345</v>
      </c>
      <c r="B1346">
        <v>1214</v>
      </c>
      <c r="C1346">
        <v>653</v>
      </c>
      <c r="D1346" t="s">
        <v>5552</v>
      </c>
      <c r="E1346" t="s">
        <v>649</v>
      </c>
      <c r="F1346">
        <v>61</v>
      </c>
      <c r="G1346">
        <v>132.5</v>
      </c>
      <c r="H1346">
        <v>137</v>
      </c>
      <c r="I1346">
        <v>135</v>
      </c>
      <c r="J1346">
        <v>654</v>
      </c>
      <c r="K1346" t="s">
        <v>613</v>
      </c>
      <c r="L1346">
        <v>68</v>
      </c>
      <c r="M1346" t="s">
        <v>465</v>
      </c>
      <c r="N1346">
        <v>2.5</v>
      </c>
      <c r="O1346">
        <v>-155</v>
      </c>
      <c r="P1346" s="17">
        <f>DATE(IF(Hist_odds_1[[#This Row],[Index]]&lt;=1908,"2022","2023"),LEFT(Hist_odds_1[[#This Row],[Date]],2),RIGHT(Hist_odds_1[[#This Row],[Date]],2))</f>
        <v>44909</v>
      </c>
      <c r="Q1346">
        <f>IF(Hist_odds_1[[#This Row],[Away ML]]&lt;Hist_odds_1[[#This Row],[Home ML]],-Hist_odds_1[[#This Row],[Total_Close]],Hist_odds_1[[#This Row],[Spread_Close]])</f>
        <v>2.5</v>
      </c>
    </row>
    <row r="1347" spans="1:17">
      <c r="A1347">
        <v>1346</v>
      </c>
      <c r="B1347">
        <v>1214</v>
      </c>
      <c r="C1347">
        <v>655</v>
      </c>
      <c r="D1347" t="s">
        <v>5552</v>
      </c>
      <c r="E1347" t="s">
        <v>547</v>
      </c>
      <c r="F1347">
        <v>64</v>
      </c>
      <c r="G1347">
        <v>131.5</v>
      </c>
      <c r="H1347">
        <v>134.5</v>
      </c>
      <c r="I1347">
        <v>1500</v>
      </c>
      <c r="J1347">
        <v>656</v>
      </c>
      <c r="K1347" t="s">
        <v>38</v>
      </c>
      <c r="L1347">
        <v>72</v>
      </c>
      <c r="M1347">
        <v>21.5</v>
      </c>
      <c r="N1347">
        <v>19.5</v>
      </c>
      <c r="O1347">
        <v>-5000</v>
      </c>
      <c r="P1347" s="17">
        <f>DATE(IF(Hist_odds_1[[#This Row],[Index]]&lt;=1908,"2022","2023"),LEFT(Hist_odds_1[[#This Row],[Date]],2),RIGHT(Hist_odds_1[[#This Row],[Date]],2))</f>
        <v>44909</v>
      </c>
      <c r="Q1347">
        <f>IF(Hist_odds_1[[#This Row],[Away ML]]&lt;Hist_odds_1[[#This Row],[Home ML]],-Hist_odds_1[[#This Row],[Total_Close]],Hist_odds_1[[#This Row],[Spread_Close]])</f>
        <v>19.5</v>
      </c>
    </row>
    <row r="1348" spans="1:17">
      <c r="A1348">
        <v>1347</v>
      </c>
      <c r="B1348">
        <v>1214</v>
      </c>
      <c r="C1348">
        <v>657</v>
      </c>
      <c r="D1348" t="s">
        <v>5552</v>
      </c>
      <c r="E1348" t="s">
        <v>622</v>
      </c>
      <c r="F1348">
        <v>87</v>
      </c>
      <c r="G1348">
        <v>140.5</v>
      </c>
      <c r="H1348">
        <v>144</v>
      </c>
      <c r="I1348">
        <v>165</v>
      </c>
      <c r="J1348">
        <v>658</v>
      </c>
      <c r="K1348" t="s">
        <v>524</v>
      </c>
      <c r="L1348">
        <v>86</v>
      </c>
      <c r="M1348" t="s">
        <v>465</v>
      </c>
      <c r="N1348">
        <v>4</v>
      </c>
      <c r="O1348">
        <v>-185</v>
      </c>
      <c r="P1348" s="17">
        <f>DATE(IF(Hist_odds_1[[#This Row],[Index]]&lt;=1908,"2022","2023"),LEFT(Hist_odds_1[[#This Row],[Date]],2),RIGHT(Hist_odds_1[[#This Row],[Date]],2))</f>
        <v>44909</v>
      </c>
      <c r="Q1348">
        <f>IF(Hist_odds_1[[#This Row],[Away ML]]&lt;Hist_odds_1[[#This Row],[Home ML]],-Hist_odds_1[[#This Row],[Total_Close]],Hist_odds_1[[#This Row],[Spread_Close]])</f>
        <v>4</v>
      </c>
    </row>
    <row r="1349" spans="1:17">
      <c r="A1349">
        <v>1348</v>
      </c>
      <c r="B1349">
        <v>1214</v>
      </c>
      <c r="C1349">
        <v>659</v>
      </c>
      <c r="D1349" t="s">
        <v>5552</v>
      </c>
      <c r="E1349" t="s">
        <v>614</v>
      </c>
      <c r="F1349">
        <v>65</v>
      </c>
      <c r="G1349">
        <v>138.5</v>
      </c>
      <c r="H1349">
        <v>135.5</v>
      </c>
      <c r="I1349">
        <v>800</v>
      </c>
      <c r="J1349">
        <v>660</v>
      </c>
      <c r="K1349" t="s">
        <v>217</v>
      </c>
      <c r="L1349">
        <v>71</v>
      </c>
      <c r="M1349">
        <v>14.5</v>
      </c>
      <c r="N1349">
        <v>14</v>
      </c>
      <c r="O1349">
        <v>-1400</v>
      </c>
      <c r="P1349" s="17">
        <f>DATE(IF(Hist_odds_1[[#This Row],[Index]]&lt;=1908,"2022","2023"),LEFT(Hist_odds_1[[#This Row],[Date]],2),RIGHT(Hist_odds_1[[#This Row],[Date]],2))</f>
        <v>44909</v>
      </c>
      <c r="Q1349">
        <f>IF(Hist_odds_1[[#This Row],[Away ML]]&lt;Hist_odds_1[[#This Row],[Home ML]],-Hist_odds_1[[#This Row],[Total_Close]],Hist_odds_1[[#This Row],[Spread_Close]])</f>
        <v>14</v>
      </c>
    </row>
    <row r="1350" spans="1:17">
      <c r="A1350">
        <v>1349</v>
      </c>
      <c r="B1350">
        <v>1214</v>
      </c>
      <c r="C1350">
        <v>661</v>
      </c>
      <c r="D1350" t="s">
        <v>5552</v>
      </c>
      <c r="E1350" t="s">
        <v>627</v>
      </c>
      <c r="F1350">
        <v>83</v>
      </c>
      <c r="G1350">
        <v>3</v>
      </c>
      <c r="H1350">
        <v>7.5</v>
      </c>
      <c r="I1350">
        <v>125</v>
      </c>
      <c r="J1350">
        <v>662</v>
      </c>
      <c r="K1350" t="s">
        <v>339</v>
      </c>
      <c r="L1350">
        <v>94</v>
      </c>
      <c r="M1350">
        <v>132.5</v>
      </c>
      <c r="N1350">
        <v>134.5</v>
      </c>
      <c r="O1350">
        <v>-145</v>
      </c>
      <c r="P1350" s="17">
        <f>DATE(IF(Hist_odds_1[[#This Row],[Index]]&lt;=1908,"2022","2023"),LEFT(Hist_odds_1[[#This Row],[Date]],2),RIGHT(Hist_odds_1[[#This Row],[Date]],2))</f>
        <v>44909</v>
      </c>
      <c r="Q1350">
        <f>IF(Hist_odds_1[[#This Row],[Away ML]]&lt;Hist_odds_1[[#This Row],[Home ML]],-Hist_odds_1[[#This Row],[Total_Close]],Hist_odds_1[[#This Row],[Spread_Close]])</f>
        <v>134.5</v>
      </c>
    </row>
    <row r="1351" spans="1:17">
      <c r="A1351">
        <v>1350</v>
      </c>
      <c r="B1351">
        <v>1214</v>
      </c>
      <c r="C1351">
        <v>663</v>
      </c>
      <c r="D1351" t="s">
        <v>5552</v>
      </c>
      <c r="E1351" t="s">
        <v>374</v>
      </c>
      <c r="F1351">
        <v>87</v>
      </c>
      <c r="G1351">
        <v>140.5</v>
      </c>
      <c r="H1351">
        <v>141.5</v>
      </c>
      <c r="I1351">
        <v>115</v>
      </c>
      <c r="J1351">
        <v>664</v>
      </c>
      <c r="K1351" t="s">
        <v>225</v>
      </c>
      <c r="L1351">
        <v>60</v>
      </c>
      <c r="M1351" t="s">
        <v>465</v>
      </c>
      <c r="N1351">
        <v>2</v>
      </c>
      <c r="O1351">
        <v>-135</v>
      </c>
      <c r="P1351" s="17">
        <f>DATE(IF(Hist_odds_1[[#This Row],[Index]]&lt;=1908,"2022","2023"),LEFT(Hist_odds_1[[#This Row],[Date]],2),RIGHT(Hist_odds_1[[#This Row],[Date]],2))</f>
        <v>44909</v>
      </c>
      <c r="Q1351">
        <f>IF(Hist_odds_1[[#This Row],[Away ML]]&lt;Hist_odds_1[[#This Row],[Home ML]],-Hist_odds_1[[#This Row],[Total_Close]],Hist_odds_1[[#This Row],[Spread_Close]])</f>
        <v>2</v>
      </c>
    </row>
    <row r="1352" spans="1:17">
      <c r="A1352">
        <v>1351</v>
      </c>
      <c r="B1352">
        <v>1214</v>
      </c>
      <c r="C1352">
        <v>665</v>
      </c>
      <c r="D1352" t="s">
        <v>5552</v>
      </c>
      <c r="E1352" t="s">
        <v>485</v>
      </c>
      <c r="F1352">
        <v>56</v>
      </c>
      <c r="G1352">
        <v>133.5</v>
      </c>
      <c r="H1352">
        <v>135.5</v>
      </c>
      <c r="I1352">
        <v>850</v>
      </c>
      <c r="J1352">
        <v>666</v>
      </c>
      <c r="K1352" t="s">
        <v>408</v>
      </c>
      <c r="L1352">
        <v>64</v>
      </c>
      <c r="M1352">
        <v>15.5</v>
      </c>
      <c r="N1352">
        <v>15</v>
      </c>
      <c r="O1352">
        <v>-1500</v>
      </c>
      <c r="P1352" s="17">
        <f>DATE(IF(Hist_odds_1[[#This Row],[Index]]&lt;=1908,"2022","2023"),LEFT(Hist_odds_1[[#This Row],[Date]],2),RIGHT(Hist_odds_1[[#This Row],[Date]],2))</f>
        <v>44909</v>
      </c>
      <c r="Q1352">
        <f>IF(Hist_odds_1[[#This Row],[Away ML]]&lt;Hist_odds_1[[#This Row],[Home ML]],-Hist_odds_1[[#This Row],[Total_Close]],Hist_odds_1[[#This Row],[Spread_Close]])</f>
        <v>15</v>
      </c>
    </row>
    <row r="1353" spans="1:17">
      <c r="A1353">
        <v>1352</v>
      </c>
      <c r="B1353">
        <v>1214</v>
      </c>
      <c r="C1353">
        <v>667</v>
      </c>
      <c r="D1353" t="s">
        <v>5552</v>
      </c>
      <c r="E1353" t="s">
        <v>636</v>
      </c>
      <c r="F1353">
        <v>68</v>
      </c>
      <c r="G1353">
        <v>130.5</v>
      </c>
      <c r="H1353">
        <v>127.5</v>
      </c>
      <c r="I1353">
        <v>650</v>
      </c>
      <c r="J1353">
        <v>668</v>
      </c>
      <c r="K1353" t="s">
        <v>483</v>
      </c>
      <c r="L1353">
        <v>81</v>
      </c>
      <c r="M1353">
        <v>13</v>
      </c>
      <c r="N1353">
        <v>13</v>
      </c>
      <c r="O1353">
        <v>-1000</v>
      </c>
      <c r="P1353" s="17">
        <f>DATE(IF(Hist_odds_1[[#This Row],[Index]]&lt;=1908,"2022","2023"),LEFT(Hist_odds_1[[#This Row],[Date]],2),RIGHT(Hist_odds_1[[#This Row],[Date]],2))</f>
        <v>44909</v>
      </c>
      <c r="Q1353">
        <f>IF(Hist_odds_1[[#This Row],[Away ML]]&lt;Hist_odds_1[[#This Row],[Home ML]],-Hist_odds_1[[#This Row],[Total_Close]],Hist_odds_1[[#This Row],[Spread_Close]])</f>
        <v>13</v>
      </c>
    </row>
    <row r="1354" spans="1:17">
      <c r="A1354">
        <v>1353</v>
      </c>
      <c r="B1354">
        <v>1214</v>
      </c>
      <c r="C1354">
        <v>669</v>
      </c>
      <c r="D1354" t="s">
        <v>5552</v>
      </c>
      <c r="E1354" t="s">
        <v>560</v>
      </c>
      <c r="F1354">
        <v>78</v>
      </c>
      <c r="G1354">
        <v>144.5</v>
      </c>
      <c r="H1354">
        <v>146.5</v>
      </c>
      <c r="I1354">
        <v>550</v>
      </c>
      <c r="J1354">
        <v>670</v>
      </c>
      <c r="K1354" t="s">
        <v>207</v>
      </c>
      <c r="L1354">
        <v>88</v>
      </c>
      <c r="M1354">
        <v>10.5</v>
      </c>
      <c r="N1354">
        <v>12</v>
      </c>
      <c r="O1354">
        <v>-800</v>
      </c>
      <c r="P1354" s="17">
        <f>DATE(IF(Hist_odds_1[[#This Row],[Index]]&lt;=1908,"2022","2023"),LEFT(Hist_odds_1[[#This Row],[Date]],2),RIGHT(Hist_odds_1[[#This Row],[Date]],2))</f>
        <v>44909</v>
      </c>
      <c r="Q1354">
        <f>IF(Hist_odds_1[[#This Row],[Away ML]]&lt;Hist_odds_1[[#This Row],[Home ML]],-Hist_odds_1[[#This Row],[Total_Close]],Hist_odds_1[[#This Row],[Spread_Close]])</f>
        <v>12</v>
      </c>
    </row>
    <row r="1355" spans="1:17">
      <c r="A1355">
        <v>1354</v>
      </c>
      <c r="B1355">
        <v>1214</v>
      </c>
      <c r="C1355">
        <v>306601</v>
      </c>
      <c r="D1355" t="s">
        <v>5552</v>
      </c>
      <c r="E1355" t="s">
        <v>641</v>
      </c>
      <c r="F1355">
        <v>59</v>
      </c>
      <c r="G1355">
        <v>145.5</v>
      </c>
      <c r="H1355">
        <v>146</v>
      </c>
      <c r="I1355">
        <v>330</v>
      </c>
      <c r="J1355">
        <v>306602</v>
      </c>
      <c r="K1355" t="s">
        <v>612</v>
      </c>
      <c r="L1355">
        <v>76</v>
      </c>
      <c r="M1355">
        <v>5.5</v>
      </c>
      <c r="N1355">
        <v>8</v>
      </c>
      <c r="O1355">
        <v>-400</v>
      </c>
      <c r="P1355" s="17">
        <f>DATE(IF(Hist_odds_1[[#This Row],[Index]]&lt;=1908,"2022","2023"),LEFT(Hist_odds_1[[#This Row],[Date]],2),RIGHT(Hist_odds_1[[#This Row],[Date]],2))</f>
        <v>44909</v>
      </c>
      <c r="Q1355">
        <f>IF(Hist_odds_1[[#This Row],[Away ML]]&lt;Hist_odds_1[[#This Row],[Home ML]],-Hist_odds_1[[#This Row],[Total_Close]],Hist_odds_1[[#This Row],[Spread_Close]])</f>
        <v>8</v>
      </c>
    </row>
    <row r="1356" spans="1:17">
      <c r="A1356">
        <v>1355</v>
      </c>
      <c r="B1356">
        <v>1214</v>
      </c>
      <c r="C1356">
        <v>306603</v>
      </c>
      <c r="D1356" t="s">
        <v>5552</v>
      </c>
      <c r="E1356" t="s">
        <v>348</v>
      </c>
      <c r="F1356">
        <v>62</v>
      </c>
      <c r="G1356">
        <v>135.5</v>
      </c>
      <c r="H1356">
        <v>135.5</v>
      </c>
      <c r="I1356">
        <v>450</v>
      </c>
      <c r="J1356">
        <v>306604</v>
      </c>
      <c r="K1356" t="s">
        <v>455</v>
      </c>
      <c r="L1356">
        <v>70</v>
      </c>
      <c r="M1356">
        <v>19.5</v>
      </c>
      <c r="N1356">
        <v>11</v>
      </c>
      <c r="O1356">
        <v>-600</v>
      </c>
      <c r="P1356" s="17">
        <f>DATE(IF(Hist_odds_1[[#This Row],[Index]]&lt;=1908,"2022","2023"),LEFT(Hist_odds_1[[#This Row],[Date]],2),RIGHT(Hist_odds_1[[#This Row],[Date]],2))</f>
        <v>44909</v>
      </c>
      <c r="Q1356">
        <f>IF(Hist_odds_1[[#This Row],[Away ML]]&lt;Hist_odds_1[[#This Row],[Home ML]],-Hist_odds_1[[#This Row],[Total_Close]],Hist_odds_1[[#This Row],[Spread_Close]])</f>
        <v>11</v>
      </c>
    </row>
    <row r="1357" spans="1:17">
      <c r="A1357">
        <v>1356</v>
      </c>
      <c r="B1357">
        <v>1214</v>
      </c>
      <c r="C1357">
        <v>306605</v>
      </c>
      <c r="D1357" t="s">
        <v>5552</v>
      </c>
      <c r="E1357" t="s">
        <v>365</v>
      </c>
      <c r="F1357">
        <v>60</v>
      </c>
      <c r="G1357">
        <v>144.5</v>
      </c>
      <c r="H1357">
        <v>146</v>
      </c>
      <c r="I1357">
        <v>750</v>
      </c>
      <c r="J1357">
        <v>306606</v>
      </c>
      <c r="K1357" t="s">
        <v>463</v>
      </c>
      <c r="L1357">
        <v>65</v>
      </c>
      <c r="M1357">
        <v>11.5</v>
      </c>
      <c r="N1357">
        <v>13.5</v>
      </c>
      <c r="O1357">
        <v>-1200</v>
      </c>
      <c r="P1357" s="17">
        <f>DATE(IF(Hist_odds_1[[#This Row],[Index]]&lt;=1908,"2022","2023"),LEFT(Hist_odds_1[[#This Row],[Date]],2),RIGHT(Hist_odds_1[[#This Row],[Date]],2))</f>
        <v>44909</v>
      </c>
      <c r="Q1357">
        <f>IF(Hist_odds_1[[#This Row],[Away ML]]&lt;Hist_odds_1[[#This Row],[Home ML]],-Hist_odds_1[[#This Row],[Total_Close]],Hist_odds_1[[#This Row],[Spread_Close]])</f>
        <v>13.5</v>
      </c>
    </row>
    <row r="1358" spans="1:17">
      <c r="A1358">
        <v>1357</v>
      </c>
      <c r="B1358">
        <v>1214</v>
      </c>
      <c r="C1358">
        <v>306609</v>
      </c>
      <c r="D1358" t="s">
        <v>5552</v>
      </c>
      <c r="E1358" t="s">
        <v>456</v>
      </c>
      <c r="F1358">
        <v>75</v>
      </c>
      <c r="G1358">
        <v>142.5</v>
      </c>
      <c r="H1358">
        <v>143.5</v>
      </c>
      <c r="I1358">
        <v>190</v>
      </c>
      <c r="J1358">
        <v>306610</v>
      </c>
      <c r="K1358" t="s">
        <v>658</v>
      </c>
      <c r="L1358">
        <v>81</v>
      </c>
      <c r="M1358">
        <v>6.5</v>
      </c>
      <c r="N1358">
        <v>5</v>
      </c>
      <c r="O1358">
        <v>-220</v>
      </c>
      <c r="P1358" s="17">
        <f>DATE(IF(Hist_odds_1[[#This Row],[Index]]&lt;=1908,"2022","2023"),LEFT(Hist_odds_1[[#This Row],[Date]],2),RIGHT(Hist_odds_1[[#This Row],[Date]],2))</f>
        <v>44909</v>
      </c>
      <c r="Q1358">
        <f>IF(Hist_odds_1[[#This Row],[Away ML]]&lt;Hist_odds_1[[#This Row],[Home ML]],-Hist_odds_1[[#This Row],[Total_Close]],Hist_odds_1[[#This Row],[Spread_Close]])</f>
        <v>5</v>
      </c>
    </row>
    <row r="1359" spans="1:17">
      <c r="A1359">
        <v>1358</v>
      </c>
      <c r="B1359">
        <v>1214</v>
      </c>
      <c r="C1359">
        <v>306611</v>
      </c>
      <c r="D1359" t="s">
        <v>5552</v>
      </c>
      <c r="E1359" t="s">
        <v>530</v>
      </c>
      <c r="F1359">
        <v>61</v>
      </c>
      <c r="G1359">
        <v>132.5</v>
      </c>
      <c r="H1359">
        <v>136</v>
      </c>
      <c r="I1359">
        <v>235</v>
      </c>
      <c r="J1359">
        <v>306612</v>
      </c>
      <c r="K1359" t="s">
        <v>462</v>
      </c>
      <c r="L1359">
        <v>64</v>
      </c>
      <c r="M1359">
        <v>4.5</v>
      </c>
      <c r="N1359">
        <v>7</v>
      </c>
      <c r="O1359">
        <v>-275</v>
      </c>
      <c r="P1359" s="17">
        <f>DATE(IF(Hist_odds_1[[#This Row],[Index]]&lt;=1908,"2022","2023"),LEFT(Hist_odds_1[[#This Row],[Date]],2),RIGHT(Hist_odds_1[[#This Row],[Date]],2))</f>
        <v>44909</v>
      </c>
      <c r="Q1359">
        <f>IF(Hist_odds_1[[#This Row],[Away ML]]&lt;Hist_odds_1[[#This Row],[Home ML]],-Hist_odds_1[[#This Row],[Total_Close]],Hist_odds_1[[#This Row],[Spread_Close]])</f>
        <v>7</v>
      </c>
    </row>
    <row r="1360" spans="1:17">
      <c r="A1360">
        <v>1359</v>
      </c>
      <c r="B1360">
        <v>1214</v>
      </c>
      <c r="C1360">
        <v>306613</v>
      </c>
      <c r="D1360" t="s">
        <v>5552</v>
      </c>
      <c r="E1360" t="s">
        <v>498</v>
      </c>
      <c r="F1360">
        <v>78</v>
      </c>
      <c r="G1360">
        <v>145</v>
      </c>
      <c r="H1360">
        <v>142</v>
      </c>
      <c r="I1360">
        <v>115</v>
      </c>
      <c r="J1360">
        <v>306614</v>
      </c>
      <c r="K1360" t="s">
        <v>580</v>
      </c>
      <c r="L1360">
        <v>75</v>
      </c>
      <c r="M1360" t="s">
        <v>465</v>
      </c>
      <c r="N1360">
        <v>2.5</v>
      </c>
      <c r="O1360">
        <v>-135</v>
      </c>
      <c r="P1360" s="17">
        <f>DATE(IF(Hist_odds_1[[#This Row],[Index]]&lt;=1908,"2022","2023"),LEFT(Hist_odds_1[[#This Row],[Date]],2),RIGHT(Hist_odds_1[[#This Row],[Date]],2))</f>
        <v>44909</v>
      </c>
      <c r="Q1360">
        <f>IF(Hist_odds_1[[#This Row],[Away ML]]&lt;Hist_odds_1[[#This Row],[Home ML]],-Hist_odds_1[[#This Row],[Total_Close]],Hist_odds_1[[#This Row],[Spread_Close]])</f>
        <v>2.5</v>
      </c>
    </row>
    <row r="1361" spans="1:17">
      <c r="A1361">
        <v>1360</v>
      </c>
      <c r="B1361">
        <v>1214</v>
      </c>
      <c r="C1361">
        <v>306615</v>
      </c>
      <c r="D1361" t="s">
        <v>5552</v>
      </c>
      <c r="E1361" t="s">
        <v>671</v>
      </c>
      <c r="F1361">
        <v>56</v>
      </c>
      <c r="G1361">
        <v>137.5</v>
      </c>
      <c r="H1361">
        <v>136.5</v>
      </c>
      <c r="I1361">
        <v>1200</v>
      </c>
      <c r="J1361">
        <v>306616</v>
      </c>
      <c r="K1361" t="s">
        <v>233</v>
      </c>
      <c r="L1361">
        <v>72</v>
      </c>
      <c r="M1361">
        <v>15.5</v>
      </c>
      <c r="N1361">
        <v>17.5</v>
      </c>
      <c r="O1361">
        <v>-3000</v>
      </c>
      <c r="P1361" s="17">
        <f>DATE(IF(Hist_odds_1[[#This Row],[Index]]&lt;=1908,"2022","2023"),LEFT(Hist_odds_1[[#This Row],[Date]],2),RIGHT(Hist_odds_1[[#This Row],[Date]],2))</f>
        <v>44909</v>
      </c>
      <c r="Q1361">
        <f>IF(Hist_odds_1[[#This Row],[Away ML]]&lt;Hist_odds_1[[#This Row],[Home ML]],-Hist_odds_1[[#This Row],[Total_Close]],Hist_odds_1[[#This Row],[Spread_Close]])</f>
        <v>17.5</v>
      </c>
    </row>
    <row r="1362" spans="1:17">
      <c r="A1362">
        <v>1361</v>
      </c>
      <c r="B1362">
        <v>1214</v>
      </c>
      <c r="C1362">
        <v>306617</v>
      </c>
      <c r="D1362" t="s">
        <v>5552</v>
      </c>
      <c r="E1362" t="s">
        <v>611</v>
      </c>
      <c r="F1362">
        <v>91</v>
      </c>
      <c r="G1362">
        <v>145.5</v>
      </c>
      <c r="H1362">
        <v>146</v>
      </c>
      <c r="I1362">
        <v>210</v>
      </c>
      <c r="J1362">
        <v>306618</v>
      </c>
      <c r="K1362" t="s">
        <v>549</v>
      </c>
      <c r="L1362">
        <v>87</v>
      </c>
      <c r="M1362">
        <v>5.5</v>
      </c>
      <c r="N1362">
        <v>5.5</v>
      </c>
      <c r="O1362">
        <v>-250</v>
      </c>
      <c r="P1362" s="17">
        <f>DATE(IF(Hist_odds_1[[#This Row],[Index]]&lt;=1908,"2022","2023"),LEFT(Hist_odds_1[[#This Row],[Date]],2),RIGHT(Hist_odds_1[[#This Row],[Date]],2))</f>
        <v>44909</v>
      </c>
      <c r="Q1362">
        <f>IF(Hist_odds_1[[#This Row],[Away ML]]&lt;Hist_odds_1[[#This Row],[Home ML]],-Hist_odds_1[[#This Row],[Total_Close]],Hist_odds_1[[#This Row],[Spread_Close]])</f>
        <v>5.5</v>
      </c>
    </row>
    <row r="1363" spans="1:17">
      <c r="A1363">
        <v>1362</v>
      </c>
      <c r="B1363">
        <v>1214</v>
      </c>
      <c r="C1363">
        <v>306619</v>
      </c>
      <c r="D1363" t="s">
        <v>5552</v>
      </c>
      <c r="E1363" t="s">
        <v>586</v>
      </c>
      <c r="F1363">
        <v>63</v>
      </c>
      <c r="G1363">
        <v>145</v>
      </c>
      <c r="H1363">
        <v>146.5</v>
      </c>
      <c r="I1363">
        <v>450</v>
      </c>
      <c r="J1363">
        <v>306620</v>
      </c>
      <c r="K1363" t="s">
        <v>116</v>
      </c>
      <c r="L1363">
        <v>64</v>
      </c>
      <c r="M1363">
        <v>12</v>
      </c>
      <c r="N1363">
        <v>10.5</v>
      </c>
      <c r="O1363">
        <v>-600</v>
      </c>
      <c r="P1363" s="17">
        <f>DATE(IF(Hist_odds_1[[#This Row],[Index]]&lt;=1908,"2022","2023"),LEFT(Hist_odds_1[[#This Row],[Date]],2),RIGHT(Hist_odds_1[[#This Row],[Date]],2))</f>
        <v>44909</v>
      </c>
      <c r="Q1363">
        <f>IF(Hist_odds_1[[#This Row],[Away ML]]&lt;Hist_odds_1[[#This Row],[Home ML]],-Hist_odds_1[[#This Row],[Total_Close]],Hist_odds_1[[#This Row],[Spread_Close]])</f>
        <v>10.5</v>
      </c>
    </row>
    <row r="1364" spans="1:17">
      <c r="A1364">
        <v>1363</v>
      </c>
      <c r="B1364">
        <v>1215</v>
      </c>
      <c r="C1364">
        <v>861</v>
      </c>
      <c r="D1364" t="s">
        <v>5552</v>
      </c>
      <c r="E1364" t="s">
        <v>23</v>
      </c>
      <c r="F1364">
        <v>82</v>
      </c>
      <c r="G1364">
        <v>140.5</v>
      </c>
      <c r="H1364">
        <v>138.5</v>
      </c>
      <c r="I1364">
        <v>180</v>
      </c>
      <c r="J1364">
        <v>862</v>
      </c>
      <c r="K1364" t="s">
        <v>571</v>
      </c>
      <c r="L1364">
        <v>73</v>
      </c>
      <c r="M1364">
        <v>5.5</v>
      </c>
      <c r="N1364">
        <v>4.5</v>
      </c>
      <c r="O1364">
        <v>-210</v>
      </c>
      <c r="P1364" s="17">
        <f>DATE(IF(Hist_odds_1[[#This Row],[Index]]&lt;=1908,"2022","2023"),LEFT(Hist_odds_1[[#This Row],[Date]],2),RIGHT(Hist_odds_1[[#This Row],[Date]],2))</f>
        <v>44910</v>
      </c>
      <c r="Q1364">
        <f>IF(Hist_odds_1[[#This Row],[Away ML]]&lt;Hist_odds_1[[#This Row],[Home ML]],-Hist_odds_1[[#This Row],[Total_Close]],Hist_odds_1[[#This Row],[Spread_Close]])</f>
        <v>4.5</v>
      </c>
    </row>
    <row r="1365" spans="1:17">
      <c r="A1365">
        <v>1364</v>
      </c>
      <c r="B1365">
        <v>1215</v>
      </c>
      <c r="C1365">
        <v>863</v>
      </c>
      <c r="D1365" t="s">
        <v>5552</v>
      </c>
      <c r="E1365" t="s">
        <v>574</v>
      </c>
      <c r="F1365">
        <v>74</v>
      </c>
      <c r="G1365">
        <v>141.5</v>
      </c>
      <c r="H1365">
        <v>146</v>
      </c>
      <c r="I1365">
        <v>120</v>
      </c>
      <c r="J1365">
        <v>864</v>
      </c>
      <c r="K1365" t="s">
        <v>484</v>
      </c>
      <c r="L1365">
        <v>86</v>
      </c>
      <c r="M1365">
        <v>1.5</v>
      </c>
      <c r="N1365">
        <v>2.5</v>
      </c>
      <c r="O1365">
        <v>-140</v>
      </c>
      <c r="P1365" s="17">
        <f>DATE(IF(Hist_odds_1[[#This Row],[Index]]&lt;=1908,"2022","2023"),LEFT(Hist_odds_1[[#This Row],[Date]],2),RIGHT(Hist_odds_1[[#This Row],[Date]],2))</f>
        <v>44910</v>
      </c>
      <c r="Q1365">
        <f>IF(Hist_odds_1[[#This Row],[Away ML]]&lt;Hist_odds_1[[#This Row],[Home ML]],-Hist_odds_1[[#This Row],[Total_Close]],Hist_odds_1[[#This Row],[Spread_Close]])</f>
        <v>2.5</v>
      </c>
    </row>
    <row r="1366" spans="1:17">
      <c r="A1366">
        <v>1365</v>
      </c>
      <c r="B1366">
        <v>1215</v>
      </c>
      <c r="C1366">
        <v>865</v>
      </c>
      <c r="D1366" t="s">
        <v>5552</v>
      </c>
      <c r="E1366" t="s">
        <v>559</v>
      </c>
      <c r="F1366">
        <v>58</v>
      </c>
      <c r="G1366">
        <v>2.5</v>
      </c>
      <c r="H1366">
        <v>136.5</v>
      </c>
      <c r="I1366">
        <v>-110</v>
      </c>
      <c r="J1366">
        <v>866</v>
      </c>
      <c r="K1366" t="s">
        <v>487</v>
      </c>
      <c r="L1366">
        <v>73</v>
      </c>
      <c r="M1366">
        <v>136.5</v>
      </c>
      <c r="N1366">
        <v>1</v>
      </c>
      <c r="O1366">
        <v>-110</v>
      </c>
      <c r="P1366" s="17">
        <f>DATE(IF(Hist_odds_1[[#This Row],[Index]]&lt;=1908,"2022","2023"),LEFT(Hist_odds_1[[#This Row],[Date]],2),RIGHT(Hist_odds_1[[#This Row],[Date]],2))</f>
        <v>44910</v>
      </c>
      <c r="Q1366">
        <f>IF(Hist_odds_1[[#This Row],[Away ML]]&lt;Hist_odds_1[[#This Row],[Home ML]],-Hist_odds_1[[#This Row],[Total_Close]],Hist_odds_1[[#This Row],[Spread_Close]])</f>
        <v>1</v>
      </c>
    </row>
    <row r="1367" spans="1:17">
      <c r="A1367">
        <v>1366</v>
      </c>
      <c r="B1367">
        <v>1215</v>
      </c>
      <c r="C1367">
        <v>306627</v>
      </c>
      <c r="D1367" t="s">
        <v>5552</v>
      </c>
      <c r="E1367" t="s">
        <v>79</v>
      </c>
      <c r="F1367">
        <v>63</v>
      </c>
      <c r="G1367">
        <v>133.5</v>
      </c>
      <c r="H1367">
        <v>131</v>
      </c>
      <c r="I1367">
        <v>200</v>
      </c>
      <c r="J1367">
        <v>306628</v>
      </c>
      <c r="K1367" t="s">
        <v>297</v>
      </c>
      <c r="L1367">
        <v>69</v>
      </c>
      <c r="M1367">
        <v>6.5</v>
      </c>
      <c r="N1367">
        <v>5.5</v>
      </c>
      <c r="O1367">
        <v>-240</v>
      </c>
      <c r="P1367" s="17">
        <f>DATE(IF(Hist_odds_1[[#This Row],[Index]]&lt;=1908,"2022","2023"),LEFT(Hist_odds_1[[#This Row],[Date]],2),RIGHT(Hist_odds_1[[#This Row],[Date]],2))</f>
        <v>44910</v>
      </c>
      <c r="Q1367">
        <f>IF(Hist_odds_1[[#This Row],[Away ML]]&lt;Hist_odds_1[[#This Row],[Home ML]],-Hist_odds_1[[#This Row],[Total_Close]],Hist_odds_1[[#This Row],[Spread_Close]])</f>
        <v>5.5</v>
      </c>
    </row>
    <row r="1368" spans="1:17">
      <c r="A1368">
        <v>1367</v>
      </c>
      <c r="B1368">
        <v>1215</v>
      </c>
      <c r="C1368">
        <v>306629</v>
      </c>
      <c r="D1368" t="s">
        <v>5552</v>
      </c>
      <c r="E1368" t="s">
        <v>643</v>
      </c>
      <c r="F1368">
        <v>55</v>
      </c>
      <c r="G1368">
        <v>134.5</v>
      </c>
      <c r="H1368">
        <v>129.5</v>
      </c>
      <c r="I1368">
        <v>240</v>
      </c>
      <c r="J1368">
        <v>306630</v>
      </c>
      <c r="K1368" t="s">
        <v>238</v>
      </c>
      <c r="L1368">
        <v>58</v>
      </c>
      <c r="M1368">
        <v>7</v>
      </c>
      <c r="N1368">
        <v>7</v>
      </c>
      <c r="O1368">
        <v>-280</v>
      </c>
      <c r="P1368" s="17">
        <f>DATE(IF(Hist_odds_1[[#This Row],[Index]]&lt;=1908,"2022","2023"),LEFT(Hist_odds_1[[#This Row],[Date]],2),RIGHT(Hist_odds_1[[#This Row],[Date]],2))</f>
        <v>44910</v>
      </c>
      <c r="Q1368">
        <f>IF(Hist_odds_1[[#This Row],[Away ML]]&lt;Hist_odds_1[[#This Row],[Home ML]],-Hist_odds_1[[#This Row],[Total_Close]],Hist_odds_1[[#This Row],[Spread_Close]])</f>
        <v>7</v>
      </c>
    </row>
    <row r="1369" spans="1:17">
      <c r="A1369">
        <v>1368</v>
      </c>
      <c r="B1369">
        <v>1215</v>
      </c>
      <c r="C1369">
        <v>306631</v>
      </c>
      <c r="D1369" t="s">
        <v>5552</v>
      </c>
      <c r="E1369" t="s">
        <v>154</v>
      </c>
      <c r="F1369">
        <v>56</v>
      </c>
      <c r="G1369">
        <v>134.5</v>
      </c>
      <c r="H1369">
        <v>132.5</v>
      </c>
      <c r="I1369">
        <v>1400</v>
      </c>
      <c r="J1369">
        <v>306632</v>
      </c>
      <c r="K1369" t="s">
        <v>315</v>
      </c>
      <c r="L1369">
        <v>78</v>
      </c>
      <c r="M1369">
        <v>22.5</v>
      </c>
      <c r="N1369">
        <v>23</v>
      </c>
      <c r="O1369">
        <v>-4000</v>
      </c>
      <c r="P1369" s="17">
        <f>DATE(IF(Hist_odds_1[[#This Row],[Index]]&lt;=1908,"2022","2023"),LEFT(Hist_odds_1[[#This Row],[Date]],2),RIGHT(Hist_odds_1[[#This Row],[Date]],2))</f>
        <v>44910</v>
      </c>
      <c r="Q1369">
        <f>IF(Hist_odds_1[[#This Row],[Away ML]]&lt;Hist_odds_1[[#This Row],[Home ML]],-Hist_odds_1[[#This Row],[Total_Close]],Hist_odds_1[[#This Row],[Spread_Close]])</f>
        <v>23</v>
      </c>
    </row>
    <row r="1370" spans="1:17">
      <c r="A1370">
        <v>1369</v>
      </c>
      <c r="B1370">
        <v>1215</v>
      </c>
      <c r="C1370">
        <v>306633</v>
      </c>
      <c r="D1370" t="s">
        <v>5552</v>
      </c>
      <c r="E1370" t="s">
        <v>661</v>
      </c>
      <c r="F1370">
        <v>73</v>
      </c>
      <c r="G1370">
        <v>154</v>
      </c>
      <c r="H1370">
        <v>156.5</v>
      </c>
      <c r="I1370">
        <v>260</v>
      </c>
      <c r="J1370">
        <v>306634</v>
      </c>
      <c r="K1370" t="s">
        <v>659</v>
      </c>
      <c r="L1370">
        <v>88</v>
      </c>
      <c r="M1370">
        <v>7</v>
      </c>
      <c r="N1370">
        <v>7</v>
      </c>
      <c r="O1370">
        <v>-310</v>
      </c>
      <c r="P1370" s="17">
        <f>DATE(IF(Hist_odds_1[[#This Row],[Index]]&lt;=1908,"2022","2023"),LEFT(Hist_odds_1[[#This Row],[Date]],2),RIGHT(Hist_odds_1[[#This Row],[Date]],2))</f>
        <v>44910</v>
      </c>
      <c r="Q1370">
        <f>IF(Hist_odds_1[[#This Row],[Away ML]]&lt;Hist_odds_1[[#This Row],[Home ML]],-Hist_odds_1[[#This Row],[Total_Close]],Hist_odds_1[[#This Row],[Spread_Close]])</f>
        <v>7</v>
      </c>
    </row>
    <row r="1371" spans="1:17">
      <c r="A1371">
        <v>1370</v>
      </c>
      <c r="B1371">
        <v>1215</v>
      </c>
      <c r="C1371">
        <v>306635</v>
      </c>
      <c r="D1371" t="s">
        <v>5552</v>
      </c>
      <c r="E1371" t="s">
        <v>582</v>
      </c>
      <c r="F1371">
        <v>78</v>
      </c>
      <c r="G1371">
        <v>10.5</v>
      </c>
      <c r="H1371">
        <v>12.5</v>
      </c>
      <c r="I1371">
        <v>-900</v>
      </c>
      <c r="J1371">
        <v>306636</v>
      </c>
      <c r="K1371" t="s">
        <v>591</v>
      </c>
      <c r="L1371">
        <v>70</v>
      </c>
      <c r="M1371">
        <v>142</v>
      </c>
      <c r="N1371">
        <v>139.5</v>
      </c>
      <c r="O1371">
        <v>600</v>
      </c>
      <c r="P1371" s="17">
        <f>DATE(IF(Hist_odds_1[[#This Row],[Index]]&lt;=1908,"2022","2023"),LEFT(Hist_odds_1[[#This Row],[Date]],2),RIGHT(Hist_odds_1[[#This Row],[Date]],2))</f>
        <v>44910</v>
      </c>
      <c r="Q1371">
        <f>IF(Hist_odds_1[[#This Row],[Away ML]]&lt;Hist_odds_1[[#This Row],[Home ML]],-Hist_odds_1[[#This Row],[Total_Close]],Hist_odds_1[[#This Row],[Spread_Close]])</f>
        <v>-12.5</v>
      </c>
    </row>
    <row r="1372" spans="1:17">
      <c r="A1372">
        <v>1371</v>
      </c>
      <c r="B1372">
        <v>1215</v>
      </c>
      <c r="C1372">
        <v>306637</v>
      </c>
      <c r="D1372" t="s">
        <v>5552</v>
      </c>
      <c r="E1372" t="s">
        <v>651</v>
      </c>
      <c r="F1372">
        <v>60</v>
      </c>
      <c r="G1372">
        <v>147.5</v>
      </c>
      <c r="H1372">
        <v>147.5</v>
      </c>
      <c r="I1372">
        <v>1400</v>
      </c>
      <c r="J1372">
        <v>306638</v>
      </c>
      <c r="K1372" t="s">
        <v>260</v>
      </c>
      <c r="L1372">
        <v>84</v>
      </c>
      <c r="M1372">
        <v>22</v>
      </c>
      <c r="N1372">
        <v>21.5</v>
      </c>
      <c r="O1372">
        <v>-4000</v>
      </c>
      <c r="P1372" s="17">
        <f>DATE(IF(Hist_odds_1[[#This Row],[Index]]&lt;=1908,"2022","2023"),LEFT(Hist_odds_1[[#This Row],[Date]],2),RIGHT(Hist_odds_1[[#This Row],[Date]],2))</f>
        <v>44910</v>
      </c>
      <c r="Q1372">
        <f>IF(Hist_odds_1[[#This Row],[Away ML]]&lt;Hist_odds_1[[#This Row],[Home ML]],-Hist_odds_1[[#This Row],[Total_Close]],Hist_odds_1[[#This Row],[Spread_Close]])</f>
        <v>21.5</v>
      </c>
    </row>
    <row r="1373" spans="1:17">
      <c r="A1373">
        <v>1372</v>
      </c>
      <c r="B1373">
        <v>1216</v>
      </c>
      <c r="C1373">
        <v>871</v>
      </c>
      <c r="D1373" t="s">
        <v>5552</v>
      </c>
      <c r="E1373" t="s">
        <v>386</v>
      </c>
      <c r="F1373">
        <v>102</v>
      </c>
      <c r="G1373">
        <v>9.5</v>
      </c>
      <c r="H1373">
        <v>10.5</v>
      </c>
      <c r="I1373">
        <v>-550</v>
      </c>
      <c r="J1373">
        <v>872</v>
      </c>
      <c r="K1373" t="s">
        <v>267</v>
      </c>
      <c r="L1373">
        <v>89</v>
      </c>
      <c r="M1373">
        <v>157</v>
      </c>
      <c r="N1373">
        <v>153.5</v>
      </c>
      <c r="O1373">
        <v>425</v>
      </c>
      <c r="P1373" s="17">
        <f>DATE(IF(Hist_odds_1[[#This Row],[Index]]&lt;=1908,"2022","2023"),LEFT(Hist_odds_1[[#This Row],[Date]],2),RIGHT(Hist_odds_1[[#This Row],[Date]],2))</f>
        <v>44911</v>
      </c>
      <c r="Q1373">
        <f>IF(Hist_odds_1[[#This Row],[Away ML]]&lt;Hist_odds_1[[#This Row],[Home ML]],-Hist_odds_1[[#This Row],[Total_Close]],Hist_odds_1[[#This Row],[Spread_Close]])</f>
        <v>-10.5</v>
      </c>
    </row>
    <row r="1374" spans="1:17">
      <c r="A1374">
        <v>1373</v>
      </c>
      <c r="B1374">
        <v>1216</v>
      </c>
      <c r="C1374">
        <v>873</v>
      </c>
      <c r="D1374" t="s">
        <v>5552</v>
      </c>
      <c r="E1374" t="s">
        <v>412</v>
      </c>
      <c r="F1374">
        <v>55</v>
      </c>
      <c r="G1374">
        <v>130.5</v>
      </c>
      <c r="H1374">
        <v>131.5</v>
      </c>
      <c r="I1374">
        <v>550</v>
      </c>
      <c r="J1374">
        <v>874</v>
      </c>
      <c r="K1374" t="s">
        <v>468</v>
      </c>
      <c r="L1374">
        <v>59</v>
      </c>
      <c r="M1374">
        <v>10.5</v>
      </c>
      <c r="N1374">
        <v>13</v>
      </c>
      <c r="O1374">
        <v>-800</v>
      </c>
      <c r="P1374" s="17">
        <f>DATE(IF(Hist_odds_1[[#This Row],[Index]]&lt;=1908,"2022","2023"),LEFT(Hist_odds_1[[#This Row],[Date]],2),RIGHT(Hist_odds_1[[#This Row],[Date]],2))</f>
        <v>44911</v>
      </c>
      <c r="Q1374">
        <f>IF(Hist_odds_1[[#This Row],[Away ML]]&lt;Hist_odds_1[[#This Row],[Home ML]],-Hist_odds_1[[#This Row],[Total_Close]],Hist_odds_1[[#This Row],[Spread_Close]])</f>
        <v>13</v>
      </c>
    </row>
    <row r="1375" spans="1:17">
      <c r="A1375">
        <v>1374</v>
      </c>
      <c r="B1375">
        <v>1216</v>
      </c>
      <c r="C1375">
        <v>875</v>
      </c>
      <c r="D1375" t="s">
        <v>5552</v>
      </c>
      <c r="E1375" t="s">
        <v>353</v>
      </c>
      <c r="F1375">
        <v>76</v>
      </c>
      <c r="G1375">
        <v>142.5</v>
      </c>
      <c r="H1375">
        <v>142.5</v>
      </c>
      <c r="I1375">
        <v>260</v>
      </c>
      <c r="J1375">
        <v>876</v>
      </c>
      <c r="K1375" t="s">
        <v>411</v>
      </c>
      <c r="L1375">
        <v>69</v>
      </c>
      <c r="M1375">
        <v>8.5</v>
      </c>
      <c r="N1375">
        <v>6.5</v>
      </c>
      <c r="O1375">
        <v>-310</v>
      </c>
      <c r="P1375" s="17">
        <f>DATE(IF(Hist_odds_1[[#This Row],[Index]]&lt;=1908,"2022","2023"),LEFT(Hist_odds_1[[#This Row],[Date]],2),RIGHT(Hist_odds_1[[#This Row],[Date]],2))</f>
        <v>44911</v>
      </c>
      <c r="Q1375">
        <f>IF(Hist_odds_1[[#This Row],[Away ML]]&lt;Hist_odds_1[[#This Row],[Home ML]],-Hist_odds_1[[#This Row],[Total_Close]],Hist_odds_1[[#This Row],[Spread_Close]])</f>
        <v>6.5</v>
      </c>
    </row>
    <row r="1376" spans="1:17">
      <c r="A1376">
        <v>1375</v>
      </c>
      <c r="B1376">
        <v>1216</v>
      </c>
      <c r="C1376">
        <v>877</v>
      </c>
      <c r="D1376" t="s">
        <v>5552</v>
      </c>
      <c r="E1376" t="s">
        <v>624</v>
      </c>
      <c r="F1376">
        <v>40</v>
      </c>
      <c r="G1376">
        <v>132.5</v>
      </c>
      <c r="H1376">
        <v>129.5</v>
      </c>
      <c r="I1376">
        <v>1800</v>
      </c>
      <c r="J1376">
        <v>878</v>
      </c>
      <c r="K1376" t="s">
        <v>218</v>
      </c>
      <c r="L1376">
        <v>85</v>
      </c>
      <c r="M1376">
        <v>24.5</v>
      </c>
      <c r="N1376">
        <v>24.5</v>
      </c>
      <c r="O1376">
        <v>-8000</v>
      </c>
      <c r="P1376" s="17">
        <f>DATE(IF(Hist_odds_1[[#This Row],[Index]]&lt;=1908,"2022","2023"),LEFT(Hist_odds_1[[#This Row],[Date]],2),RIGHT(Hist_odds_1[[#This Row],[Date]],2))</f>
        <v>44911</v>
      </c>
      <c r="Q1376">
        <f>IF(Hist_odds_1[[#This Row],[Away ML]]&lt;Hist_odds_1[[#This Row],[Home ML]],-Hist_odds_1[[#This Row],[Total_Close]],Hist_odds_1[[#This Row],[Spread_Close]])</f>
        <v>24.5</v>
      </c>
    </row>
    <row r="1377" spans="1:17">
      <c r="A1377">
        <v>1376</v>
      </c>
      <c r="B1377">
        <v>1216</v>
      </c>
      <c r="C1377">
        <v>879</v>
      </c>
      <c r="D1377" t="s">
        <v>5552</v>
      </c>
      <c r="E1377" t="s">
        <v>595</v>
      </c>
      <c r="F1377">
        <v>77</v>
      </c>
      <c r="G1377">
        <v>145.5</v>
      </c>
      <c r="H1377">
        <v>144.5</v>
      </c>
      <c r="I1377">
        <v>320</v>
      </c>
      <c r="J1377">
        <v>880</v>
      </c>
      <c r="K1377" t="s">
        <v>655</v>
      </c>
      <c r="L1377">
        <v>80</v>
      </c>
      <c r="M1377">
        <v>6.5</v>
      </c>
      <c r="N1377">
        <v>8</v>
      </c>
      <c r="O1377">
        <v>-380</v>
      </c>
      <c r="P1377" s="17">
        <f>DATE(IF(Hist_odds_1[[#This Row],[Index]]&lt;=1908,"2022","2023"),LEFT(Hist_odds_1[[#This Row],[Date]],2),RIGHT(Hist_odds_1[[#This Row],[Date]],2))</f>
        <v>44911</v>
      </c>
      <c r="Q1377">
        <f>IF(Hist_odds_1[[#This Row],[Away ML]]&lt;Hist_odds_1[[#This Row],[Home ML]],-Hist_odds_1[[#This Row],[Total_Close]],Hist_odds_1[[#This Row],[Spread_Close]])</f>
        <v>8</v>
      </c>
    </row>
    <row r="1378" spans="1:17">
      <c r="A1378">
        <v>1377</v>
      </c>
      <c r="B1378">
        <v>1216</v>
      </c>
      <c r="C1378">
        <v>881</v>
      </c>
      <c r="D1378" t="s">
        <v>5552</v>
      </c>
      <c r="E1378" t="s">
        <v>567</v>
      </c>
      <c r="F1378">
        <v>52</v>
      </c>
      <c r="G1378">
        <v>131.5</v>
      </c>
      <c r="H1378">
        <v>131.5</v>
      </c>
      <c r="I1378">
        <v>900</v>
      </c>
      <c r="J1378">
        <v>882</v>
      </c>
      <c r="K1378" t="s">
        <v>472</v>
      </c>
      <c r="L1378">
        <v>63</v>
      </c>
      <c r="M1378">
        <v>15.5</v>
      </c>
      <c r="N1378">
        <v>14.5</v>
      </c>
      <c r="O1378">
        <v>-1600</v>
      </c>
      <c r="P1378" s="17">
        <f>DATE(IF(Hist_odds_1[[#This Row],[Index]]&lt;=1908,"2022","2023"),LEFT(Hist_odds_1[[#This Row],[Date]],2),RIGHT(Hist_odds_1[[#This Row],[Date]],2))</f>
        <v>44911</v>
      </c>
      <c r="Q1378">
        <f>IF(Hist_odds_1[[#This Row],[Away ML]]&lt;Hist_odds_1[[#This Row],[Home ML]],-Hist_odds_1[[#This Row],[Total_Close]],Hist_odds_1[[#This Row],[Spread_Close]])</f>
        <v>14.5</v>
      </c>
    </row>
    <row r="1379" spans="1:17">
      <c r="A1379">
        <v>1378</v>
      </c>
      <c r="B1379">
        <v>1216</v>
      </c>
      <c r="C1379">
        <v>883</v>
      </c>
      <c r="D1379" t="s">
        <v>5552</v>
      </c>
      <c r="E1379" t="s">
        <v>342</v>
      </c>
      <c r="F1379">
        <v>58</v>
      </c>
      <c r="G1379">
        <v>152.5</v>
      </c>
      <c r="H1379">
        <v>153.5</v>
      </c>
      <c r="I1379">
        <v>160</v>
      </c>
      <c r="J1379">
        <v>884</v>
      </c>
      <c r="K1379" t="s">
        <v>45</v>
      </c>
      <c r="L1379">
        <v>69</v>
      </c>
      <c r="M1379">
        <v>3</v>
      </c>
      <c r="N1379">
        <v>4</v>
      </c>
      <c r="O1379">
        <v>-180</v>
      </c>
      <c r="P1379" s="17">
        <f>DATE(IF(Hist_odds_1[[#This Row],[Index]]&lt;=1908,"2022","2023"),LEFT(Hist_odds_1[[#This Row],[Date]],2),RIGHT(Hist_odds_1[[#This Row],[Date]],2))</f>
        <v>44911</v>
      </c>
      <c r="Q1379">
        <f>IF(Hist_odds_1[[#This Row],[Away ML]]&lt;Hist_odds_1[[#This Row],[Home ML]],-Hist_odds_1[[#This Row],[Total_Close]],Hist_odds_1[[#This Row],[Spread_Close]])</f>
        <v>4</v>
      </c>
    </row>
    <row r="1380" spans="1:17">
      <c r="A1380">
        <v>1379</v>
      </c>
      <c r="B1380">
        <v>1216</v>
      </c>
      <c r="C1380">
        <v>885</v>
      </c>
      <c r="D1380" t="s">
        <v>5552</v>
      </c>
      <c r="E1380" t="s">
        <v>644</v>
      </c>
      <c r="F1380">
        <v>74</v>
      </c>
      <c r="G1380">
        <v>129.5</v>
      </c>
      <c r="H1380">
        <v>128.5</v>
      </c>
      <c r="I1380">
        <v>190</v>
      </c>
      <c r="J1380">
        <v>886</v>
      </c>
      <c r="K1380" t="s">
        <v>603</v>
      </c>
      <c r="L1380">
        <v>45</v>
      </c>
      <c r="M1380">
        <v>4.5</v>
      </c>
      <c r="N1380">
        <v>5</v>
      </c>
      <c r="O1380">
        <v>-220</v>
      </c>
      <c r="P1380" s="17">
        <f>DATE(IF(Hist_odds_1[[#This Row],[Index]]&lt;=1908,"2022","2023"),LEFT(Hist_odds_1[[#This Row],[Date]],2),RIGHT(Hist_odds_1[[#This Row],[Date]],2))</f>
        <v>44911</v>
      </c>
      <c r="Q1380">
        <f>IF(Hist_odds_1[[#This Row],[Away ML]]&lt;Hist_odds_1[[#This Row],[Home ML]],-Hist_odds_1[[#This Row],[Total_Close]],Hist_odds_1[[#This Row],[Spread_Close]])</f>
        <v>5</v>
      </c>
    </row>
    <row r="1381" spans="1:17">
      <c r="A1381">
        <v>1380</v>
      </c>
      <c r="B1381">
        <v>1216</v>
      </c>
      <c r="C1381">
        <v>306645</v>
      </c>
      <c r="D1381" t="s">
        <v>5552</v>
      </c>
      <c r="E1381" t="s">
        <v>610</v>
      </c>
      <c r="F1381">
        <v>71</v>
      </c>
      <c r="G1381">
        <v>133.5</v>
      </c>
      <c r="H1381">
        <v>132.5</v>
      </c>
      <c r="I1381">
        <v>145</v>
      </c>
      <c r="J1381">
        <v>306646</v>
      </c>
      <c r="K1381" t="s">
        <v>492</v>
      </c>
      <c r="L1381">
        <v>58</v>
      </c>
      <c r="M1381">
        <v>5.5</v>
      </c>
      <c r="N1381">
        <v>3.5</v>
      </c>
      <c r="O1381">
        <v>-165</v>
      </c>
      <c r="P1381" s="17">
        <f>DATE(IF(Hist_odds_1[[#This Row],[Index]]&lt;=1908,"2022","2023"),LEFT(Hist_odds_1[[#This Row],[Date]],2),RIGHT(Hist_odds_1[[#This Row],[Date]],2))</f>
        <v>44911</v>
      </c>
      <c r="Q1381">
        <f>IF(Hist_odds_1[[#This Row],[Away ML]]&lt;Hist_odds_1[[#This Row],[Home ML]],-Hist_odds_1[[#This Row],[Total_Close]],Hist_odds_1[[#This Row],[Spread_Close]])</f>
        <v>3.5</v>
      </c>
    </row>
    <row r="1382" spans="1:17">
      <c r="A1382">
        <v>1381</v>
      </c>
      <c r="B1382">
        <v>1216</v>
      </c>
      <c r="C1382">
        <v>306647</v>
      </c>
      <c r="D1382" t="s">
        <v>5552</v>
      </c>
      <c r="E1382" t="s">
        <v>563</v>
      </c>
      <c r="F1382">
        <v>78</v>
      </c>
      <c r="G1382">
        <v>134.5</v>
      </c>
      <c r="H1382">
        <v>136.5</v>
      </c>
      <c r="I1382">
        <v>160</v>
      </c>
      <c r="J1382">
        <v>306648</v>
      </c>
      <c r="K1382" t="s">
        <v>245</v>
      </c>
      <c r="L1382">
        <v>67</v>
      </c>
      <c r="M1382">
        <v>5.5</v>
      </c>
      <c r="N1382">
        <v>4.5</v>
      </c>
      <c r="O1382">
        <v>-180</v>
      </c>
      <c r="P1382" s="17">
        <f>DATE(IF(Hist_odds_1[[#This Row],[Index]]&lt;=1908,"2022","2023"),LEFT(Hist_odds_1[[#This Row],[Date]],2),RIGHT(Hist_odds_1[[#This Row],[Date]],2))</f>
        <v>44911</v>
      </c>
      <c r="Q1382">
        <f>IF(Hist_odds_1[[#This Row],[Away ML]]&lt;Hist_odds_1[[#This Row],[Home ML]],-Hist_odds_1[[#This Row],[Total_Close]],Hist_odds_1[[#This Row],[Spread_Close]])</f>
        <v>4.5</v>
      </c>
    </row>
    <row r="1383" spans="1:17">
      <c r="A1383">
        <v>1382</v>
      </c>
      <c r="B1383">
        <v>1216</v>
      </c>
      <c r="C1383">
        <v>306649</v>
      </c>
      <c r="D1383" t="s">
        <v>5552</v>
      </c>
      <c r="E1383" t="s">
        <v>640</v>
      </c>
      <c r="F1383">
        <v>65</v>
      </c>
      <c r="G1383">
        <v>133.5</v>
      </c>
      <c r="H1383">
        <v>1</v>
      </c>
      <c r="I1383">
        <v>-120</v>
      </c>
      <c r="J1383">
        <v>306650</v>
      </c>
      <c r="K1383" t="s">
        <v>510</v>
      </c>
      <c r="L1383">
        <v>77</v>
      </c>
      <c r="M1383" t="s">
        <v>465</v>
      </c>
      <c r="N1383">
        <v>134</v>
      </c>
      <c r="O1383">
        <v>100</v>
      </c>
      <c r="P1383" s="17">
        <f>DATE(IF(Hist_odds_1[[#This Row],[Index]]&lt;=1908,"2022","2023"),LEFT(Hist_odds_1[[#This Row],[Date]],2),RIGHT(Hist_odds_1[[#This Row],[Date]],2))</f>
        <v>44911</v>
      </c>
      <c r="Q1383">
        <f>IF(Hist_odds_1[[#This Row],[Away ML]]&lt;Hist_odds_1[[#This Row],[Home ML]],-Hist_odds_1[[#This Row],[Total_Close]],Hist_odds_1[[#This Row],[Spread_Close]])</f>
        <v>-1</v>
      </c>
    </row>
    <row r="1384" spans="1:17">
      <c r="A1384">
        <v>1383</v>
      </c>
      <c r="B1384">
        <v>1216</v>
      </c>
      <c r="C1384">
        <v>306651</v>
      </c>
      <c r="D1384" t="s">
        <v>5552</v>
      </c>
      <c r="E1384" t="s">
        <v>149</v>
      </c>
      <c r="F1384">
        <v>81</v>
      </c>
      <c r="G1384">
        <v>154.5</v>
      </c>
      <c r="H1384">
        <v>154</v>
      </c>
      <c r="I1384">
        <v>330</v>
      </c>
      <c r="J1384">
        <v>306652</v>
      </c>
      <c r="K1384" t="s">
        <v>520</v>
      </c>
      <c r="L1384">
        <v>85</v>
      </c>
      <c r="M1384">
        <v>7</v>
      </c>
      <c r="N1384">
        <v>8.5</v>
      </c>
      <c r="O1384">
        <v>-400</v>
      </c>
      <c r="P1384" s="17">
        <f>DATE(IF(Hist_odds_1[[#This Row],[Index]]&lt;=1908,"2022","2023"),LEFT(Hist_odds_1[[#This Row],[Date]],2),RIGHT(Hist_odds_1[[#This Row],[Date]],2))</f>
        <v>44911</v>
      </c>
      <c r="Q1384">
        <f>IF(Hist_odds_1[[#This Row],[Away ML]]&lt;Hist_odds_1[[#This Row],[Home ML]],-Hist_odds_1[[#This Row],[Total_Close]],Hist_odds_1[[#This Row],[Spread_Close]])</f>
        <v>8.5</v>
      </c>
    </row>
    <row r="1385" spans="1:17">
      <c r="A1385">
        <v>1384</v>
      </c>
      <c r="B1385">
        <v>1216</v>
      </c>
      <c r="C1385">
        <v>306653</v>
      </c>
      <c r="D1385" t="s">
        <v>5552</v>
      </c>
      <c r="E1385" t="s">
        <v>628</v>
      </c>
      <c r="F1385">
        <v>60</v>
      </c>
      <c r="G1385">
        <v>134.5</v>
      </c>
      <c r="H1385">
        <v>134</v>
      </c>
      <c r="I1385">
        <v>310</v>
      </c>
      <c r="J1385">
        <v>306654</v>
      </c>
      <c r="K1385" t="s">
        <v>639</v>
      </c>
      <c r="L1385">
        <v>68</v>
      </c>
      <c r="M1385">
        <v>9.5</v>
      </c>
      <c r="N1385">
        <v>8.5</v>
      </c>
      <c r="O1385">
        <v>-370</v>
      </c>
      <c r="P1385" s="17">
        <f>DATE(IF(Hist_odds_1[[#This Row],[Index]]&lt;=1908,"2022","2023"),LEFT(Hist_odds_1[[#This Row],[Date]],2),RIGHT(Hist_odds_1[[#This Row],[Date]],2))</f>
        <v>44911</v>
      </c>
      <c r="Q1385">
        <f>IF(Hist_odds_1[[#This Row],[Away ML]]&lt;Hist_odds_1[[#This Row],[Home ML]],-Hist_odds_1[[#This Row],[Total_Close]],Hist_odds_1[[#This Row],[Spread_Close]])</f>
        <v>8.5</v>
      </c>
    </row>
    <row r="1386" spans="1:17">
      <c r="A1386">
        <v>1385</v>
      </c>
      <c r="B1386">
        <v>1216</v>
      </c>
      <c r="C1386">
        <v>306655</v>
      </c>
      <c r="D1386" t="s">
        <v>5552</v>
      </c>
      <c r="E1386" t="s">
        <v>594</v>
      </c>
      <c r="F1386">
        <v>51</v>
      </c>
      <c r="G1386">
        <v>136.5</v>
      </c>
      <c r="H1386">
        <v>135.5</v>
      </c>
      <c r="I1386">
        <v>1500</v>
      </c>
      <c r="J1386">
        <v>306656</v>
      </c>
      <c r="K1386" t="s">
        <v>177</v>
      </c>
      <c r="L1386">
        <v>66</v>
      </c>
      <c r="M1386">
        <v>19.5</v>
      </c>
      <c r="N1386">
        <v>21</v>
      </c>
      <c r="O1386">
        <v>-5000</v>
      </c>
      <c r="P1386" s="17">
        <f>DATE(IF(Hist_odds_1[[#This Row],[Index]]&lt;=1908,"2022","2023"),LEFT(Hist_odds_1[[#This Row],[Date]],2),RIGHT(Hist_odds_1[[#This Row],[Date]],2))</f>
        <v>44911</v>
      </c>
      <c r="Q1386">
        <f>IF(Hist_odds_1[[#This Row],[Away ML]]&lt;Hist_odds_1[[#This Row],[Home ML]],-Hist_odds_1[[#This Row],[Total_Close]],Hist_odds_1[[#This Row],[Spread_Close]])</f>
        <v>21</v>
      </c>
    </row>
    <row r="1387" spans="1:17">
      <c r="A1387">
        <v>1386</v>
      </c>
      <c r="B1387">
        <v>1217</v>
      </c>
      <c r="C1387">
        <v>603</v>
      </c>
      <c r="D1387" t="s">
        <v>5552</v>
      </c>
      <c r="E1387" t="s">
        <v>458</v>
      </c>
      <c r="F1387">
        <v>62</v>
      </c>
      <c r="G1387">
        <v>142</v>
      </c>
      <c r="H1387">
        <v>142.5</v>
      </c>
      <c r="I1387">
        <v>185</v>
      </c>
      <c r="J1387">
        <v>604</v>
      </c>
      <c r="K1387" t="s">
        <v>404</v>
      </c>
      <c r="L1387">
        <v>84</v>
      </c>
      <c r="M1387">
        <v>6</v>
      </c>
      <c r="N1387">
        <v>5</v>
      </c>
      <c r="O1387">
        <v>-215</v>
      </c>
      <c r="P1387" s="17">
        <f>DATE(IF(Hist_odds_1[[#This Row],[Index]]&lt;=1908,"2022","2023"),LEFT(Hist_odds_1[[#This Row],[Date]],2),RIGHT(Hist_odds_1[[#This Row],[Date]],2))</f>
        <v>44912</v>
      </c>
      <c r="Q1387">
        <f>IF(Hist_odds_1[[#This Row],[Away ML]]&lt;Hist_odds_1[[#This Row],[Home ML]],-Hist_odds_1[[#This Row],[Total_Close]],Hist_odds_1[[#This Row],[Spread_Close]])</f>
        <v>5</v>
      </c>
    </row>
    <row r="1388" spans="1:17">
      <c r="A1388">
        <v>1387</v>
      </c>
      <c r="B1388">
        <v>1217</v>
      </c>
      <c r="C1388">
        <v>605</v>
      </c>
      <c r="D1388" t="s">
        <v>5552</v>
      </c>
      <c r="E1388" t="s">
        <v>467</v>
      </c>
      <c r="F1388">
        <v>57</v>
      </c>
      <c r="G1388">
        <v>133.5</v>
      </c>
      <c r="H1388">
        <v>133.5</v>
      </c>
      <c r="I1388">
        <v>425</v>
      </c>
      <c r="J1388">
        <v>606</v>
      </c>
      <c r="K1388" t="s">
        <v>391</v>
      </c>
      <c r="L1388">
        <v>81</v>
      </c>
      <c r="M1388">
        <v>9</v>
      </c>
      <c r="N1388">
        <v>9</v>
      </c>
      <c r="O1388">
        <v>-550</v>
      </c>
      <c r="P1388" s="17">
        <f>DATE(IF(Hist_odds_1[[#This Row],[Index]]&lt;=1908,"2022","2023"),LEFT(Hist_odds_1[[#This Row],[Date]],2),RIGHT(Hist_odds_1[[#This Row],[Date]],2))</f>
        <v>44912</v>
      </c>
      <c r="Q1388">
        <f>IF(Hist_odds_1[[#This Row],[Away ML]]&lt;Hist_odds_1[[#This Row],[Home ML]],-Hist_odds_1[[#This Row],[Total_Close]],Hist_odds_1[[#This Row],[Spread_Close]])</f>
        <v>9</v>
      </c>
    </row>
    <row r="1389" spans="1:17">
      <c r="A1389">
        <v>1388</v>
      </c>
      <c r="B1389">
        <v>1217</v>
      </c>
      <c r="C1389">
        <v>607</v>
      </c>
      <c r="D1389" t="s">
        <v>5552</v>
      </c>
      <c r="E1389" t="s">
        <v>527</v>
      </c>
      <c r="F1389">
        <v>70</v>
      </c>
      <c r="G1389">
        <v>1</v>
      </c>
      <c r="H1389">
        <v>1.5</v>
      </c>
      <c r="I1389">
        <v>-130</v>
      </c>
      <c r="J1389">
        <v>608</v>
      </c>
      <c r="K1389" t="s">
        <v>334</v>
      </c>
      <c r="L1389">
        <v>59</v>
      </c>
      <c r="M1389">
        <v>127.5</v>
      </c>
      <c r="N1389">
        <v>126.5</v>
      </c>
      <c r="O1389">
        <v>110</v>
      </c>
      <c r="P1389" s="17">
        <f>DATE(IF(Hist_odds_1[[#This Row],[Index]]&lt;=1908,"2022","2023"),LEFT(Hist_odds_1[[#This Row],[Date]],2),RIGHT(Hist_odds_1[[#This Row],[Date]],2))</f>
        <v>44912</v>
      </c>
      <c r="Q1389">
        <f>IF(Hist_odds_1[[#This Row],[Away ML]]&lt;Hist_odds_1[[#This Row],[Home ML]],-Hist_odds_1[[#This Row],[Total_Close]],Hist_odds_1[[#This Row],[Spread_Close]])</f>
        <v>-1.5</v>
      </c>
    </row>
    <row r="1390" spans="1:17">
      <c r="A1390">
        <v>1389</v>
      </c>
      <c r="B1390">
        <v>1217</v>
      </c>
      <c r="C1390">
        <v>609</v>
      </c>
      <c r="D1390" t="s">
        <v>5552</v>
      </c>
      <c r="E1390" t="s">
        <v>337</v>
      </c>
      <c r="F1390">
        <v>71</v>
      </c>
      <c r="G1390">
        <v>136.5</v>
      </c>
      <c r="H1390">
        <v>135</v>
      </c>
      <c r="I1390">
        <v>125</v>
      </c>
      <c r="J1390">
        <v>610</v>
      </c>
      <c r="K1390" t="s">
        <v>522</v>
      </c>
      <c r="L1390">
        <v>67</v>
      </c>
      <c r="M1390">
        <v>4.5</v>
      </c>
      <c r="N1390">
        <v>2.5</v>
      </c>
      <c r="O1390">
        <v>-145</v>
      </c>
      <c r="P1390" s="17">
        <f>DATE(IF(Hist_odds_1[[#This Row],[Index]]&lt;=1908,"2022","2023"),LEFT(Hist_odds_1[[#This Row],[Date]],2),RIGHT(Hist_odds_1[[#This Row],[Date]],2))</f>
        <v>44912</v>
      </c>
      <c r="Q1390">
        <f>IF(Hist_odds_1[[#This Row],[Away ML]]&lt;Hist_odds_1[[#This Row],[Home ML]],-Hist_odds_1[[#This Row],[Total_Close]],Hist_odds_1[[#This Row],[Spread_Close]])</f>
        <v>2.5</v>
      </c>
    </row>
    <row r="1391" spans="1:17">
      <c r="A1391">
        <v>1390</v>
      </c>
      <c r="B1391">
        <v>1217</v>
      </c>
      <c r="C1391">
        <v>615</v>
      </c>
      <c r="D1391" t="s">
        <v>5552</v>
      </c>
      <c r="E1391" t="s">
        <v>553</v>
      </c>
      <c r="F1391">
        <v>52</v>
      </c>
      <c r="G1391">
        <v>135.5</v>
      </c>
      <c r="H1391">
        <v>133.5</v>
      </c>
      <c r="I1391">
        <v>240</v>
      </c>
      <c r="J1391">
        <v>616</v>
      </c>
      <c r="K1391" t="s">
        <v>76</v>
      </c>
      <c r="L1391">
        <v>79</v>
      </c>
      <c r="M1391">
        <v>7</v>
      </c>
      <c r="N1391">
        <v>6.5</v>
      </c>
      <c r="O1391">
        <v>-280</v>
      </c>
      <c r="P1391" s="17">
        <f>DATE(IF(Hist_odds_1[[#This Row],[Index]]&lt;=1908,"2022","2023"),LEFT(Hist_odds_1[[#This Row],[Date]],2),RIGHT(Hist_odds_1[[#This Row],[Date]],2))</f>
        <v>44912</v>
      </c>
      <c r="Q1391">
        <f>IF(Hist_odds_1[[#This Row],[Away ML]]&lt;Hist_odds_1[[#This Row],[Home ML]],-Hist_odds_1[[#This Row],[Total_Close]],Hist_odds_1[[#This Row],[Spread_Close]])</f>
        <v>6.5</v>
      </c>
    </row>
    <row r="1392" spans="1:17">
      <c r="A1392">
        <v>1391</v>
      </c>
      <c r="B1392">
        <v>1217</v>
      </c>
      <c r="C1392">
        <v>619</v>
      </c>
      <c r="D1392" t="s">
        <v>5552</v>
      </c>
      <c r="E1392" t="s">
        <v>489</v>
      </c>
      <c r="F1392">
        <v>80</v>
      </c>
      <c r="G1392">
        <v>10.5</v>
      </c>
      <c r="H1392">
        <v>9.5</v>
      </c>
      <c r="I1392">
        <v>-550</v>
      </c>
      <c r="J1392">
        <v>620</v>
      </c>
      <c r="K1392" t="s">
        <v>357</v>
      </c>
      <c r="L1392">
        <v>46</v>
      </c>
      <c r="M1392">
        <v>131.5</v>
      </c>
      <c r="N1392">
        <v>127</v>
      </c>
      <c r="O1392">
        <v>425</v>
      </c>
      <c r="P1392" s="17">
        <f>DATE(IF(Hist_odds_1[[#This Row],[Index]]&lt;=1908,"2022","2023"),LEFT(Hist_odds_1[[#This Row],[Date]],2),RIGHT(Hist_odds_1[[#This Row],[Date]],2))</f>
        <v>44912</v>
      </c>
      <c r="Q1392">
        <f>IF(Hist_odds_1[[#This Row],[Away ML]]&lt;Hist_odds_1[[#This Row],[Home ML]],-Hist_odds_1[[#This Row],[Total_Close]],Hist_odds_1[[#This Row],[Spread_Close]])</f>
        <v>-9.5</v>
      </c>
    </row>
    <row r="1393" spans="1:17">
      <c r="A1393">
        <v>1392</v>
      </c>
      <c r="B1393">
        <v>1217</v>
      </c>
      <c r="C1393">
        <v>621</v>
      </c>
      <c r="D1393" t="s">
        <v>5552</v>
      </c>
      <c r="E1393" t="s">
        <v>461</v>
      </c>
      <c r="F1393">
        <v>86</v>
      </c>
      <c r="G1393">
        <v>149</v>
      </c>
      <c r="H1393">
        <v>147.5</v>
      </c>
      <c r="I1393">
        <v>-110</v>
      </c>
      <c r="J1393">
        <v>622</v>
      </c>
      <c r="K1393" t="s">
        <v>322</v>
      </c>
      <c r="L1393">
        <v>92</v>
      </c>
      <c r="M1393">
        <v>3</v>
      </c>
      <c r="O1393">
        <v>-110</v>
      </c>
      <c r="P1393" s="17">
        <f>DATE(IF(Hist_odds_1[[#This Row],[Index]]&lt;=1908,"2022","2023"),LEFT(Hist_odds_1[[#This Row],[Date]],2),RIGHT(Hist_odds_1[[#This Row],[Date]],2))</f>
        <v>44912</v>
      </c>
      <c r="Q1393">
        <f>IF(Hist_odds_1[[#This Row],[Away ML]]&lt;Hist_odds_1[[#This Row],[Home ML]],-Hist_odds_1[[#This Row],[Total_Close]],Hist_odds_1[[#This Row],[Spread_Close]])</f>
        <v>0</v>
      </c>
    </row>
    <row r="1394" spans="1:17">
      <c r="A1394">
        <v>1393</v>
      </c>
      <c r="B1394">
        <v>1217</v>
      </c>
      <c r="C1394">
        <v>623</v>
      </c>
      <c r="D1394" t="s">
        <v>5552</v>
      </c>
      <c r="E1394" t="s">
        <v>500</v>
      </c>
      <c r="F1394">
        <v>53</v>
      </c>
      <c r="G1394">
        <v>149.5</v>
      </c>
      <c r="H1394">
        <v>150</v>
      </c>
      <c r="I1394">
        <v>850</v>
      </c>
      <c r="J1394">
        <v>624</v>
      </c>
      <c r="K1394" t="s">
        <v>585</v>
      </c>
      <c r="L1394">
        <v>79</v>
      </c>
      <c r="M1394">
        <v>20.5</v>
      </c>
      <c r="N1394">
        <v>15</v>
      </c>
      <c r="O1394">
        <v>-1500</v>
      </c>
      <c r="P1394" s="17">
        <f>DATE(IF(Hist_odds_1[[#This Row],[Index]]&lt;=1908,"2022","2023"),LEFT(Hist_odds_1[[#This Row],[Date]],2),RIGHT(Hist_odds_1[[#This Row],[Date]],2))</f>
        <v>44912</v>
      </c>
      <c r="Q1394">
        <f>IF(Hist_odds_1[[#This Row],[Away ML]]&lt;Hist_odds_1[[#This Row],[Home ML]],-Hist_odds_1[[#This Row],[Total_Close]],Hist_odds_1[[#This Row],[Spread_Close]])</f>
        <v>15</v>
      </c>
    </row>
    <row r="1395" spans="1:17">
      <c r="A1395">
        <v>1394</v>
      </c>
      <c r="B1395">
        <v>1217</v>
      </c>
      <c r="C1395">
        <v>625</v>
      </c>
      <c r="D1395" t="s">
        <v>5552</v>
      </c>
      <c r="E1395" t="s">
        <v>473</v>
      </c>
      <c r="F1395">
        <v>69</v>
      </c>
      <c r="G1395">
        <v>115.5</v>
      </c>
      <c r="H1395">
        <v>2.5</v>
      </c>
      <c r="I1395">
        <v>-145</v>
      </c>
      <c r="J1395">
        <v>626</v>
      </c>
      <c r="K1395" t="s">
        <v>406</v>
      </c>
      <c r="L1395">
        <v>61</v>
      </c>
      <c r="M1395">
        <v>1</v>
      </c>
      <c r="N1395">
        <v>115.5</v>
      </c>
      <c r="O1395">
        <v>125</v>
      </c>
      <c r="P1395" s="17">
        <f>DATE(IF(Hist_odds_1[[#This Row],[Index]]&lt;=1908,"2022","2023"),LEFT(Hist_odds_1[[#This Row],[Date]],2),RIGHT(Hist_odds_1[[#This Row],[Date]],2))</f>
        <v>44912</v>
      </c>
      <c r="Q1395">
        <f>IF(Hist_odds_1[[#This Row],[Away ML]]&lt;Hist_odds_1[[#This Row],[Home ML]],-Hist_odds_1[[#This Row],[Total_Close]],Hist_odds_1[[#This Row],[Spread_Close]])</f>
        <v>-2.5</v>
      </c>
    </row>
    <row r="1396" spans="1:17">
      <c r="A1396">
        <v>1395</v>
      </c>
      <c r="B1396">
        <v>1217</v>
      </c>
      <c r="C1396">
        <v>627</v>
      </c>
      <c r="D1396" t="s">
        <v>5552</v>
      </c>
      <c r="E1396" t="s">
        <v>504</v>
      </c>
      <c r="F1396">
        <v>45</v>
      </c>
      <c r="G1396">
        <v>133.5</v>
      </c>
      <c r="H1396">
        <v>134.5</v>
      </c>
      <c r="I1396">
        <v>330</v>
      </c>
      <c r="J1396">
        <v>628</v>
      </c>
      <c r="K1396" t="s">
        <v>316</v>
      </c>
      <c r="L1396">
        <v>83</v>
      </c>
      <c r="M1396">
        <v>7</v>
      </c>
      <c r="N1396">
        <v>8.5</v>
      </c>
      <c r="O1396">
        <v>-400</v>
      </c>
      <c r="P1396" s="17">
        <f>DATE(IF(Hist_odds_1[[#This Row],[Index]]&lt;=1908,"2022","2023"),LEFT(Hist_odds_1[[#This Row],[Date]],2),RIGHT(Hist_odds_1[[#This Row],[Date]],2))</f>
        <v>44912</v>
      </c>
      <c r="Q1396">
        <f>IF(Hist_odds_1[[#This Row],[Away ML]]&lt;Hist_odds_1[[#This Row],[Home ML]],-Hist_odds_1[[#This Row],[Total_Close]],Hist_odds_1[[#This Row],[Spread_Close]])</f>
        <v>8.5</v>
      </c>
    </row>
    <row r="1397" spans="1:17">
      <c r="A1397">
        <v>1396</v>
      </c>
      <c r="B1397">
        <v>1217</v>
      </c>
      <c r="C1397">
        <v>629</v>
      </c>
      <c r="D1397" t="s">
        <v>5552</v>
      </c>
      <c r="E1397" t="s">
        <v>604</v>
      </c>
      <c r="F1397">
        <v>75</v>
      </c>
      <c r="G1397">
        <v>154.5</v>
      </c>
      <c r="H1397">
        <v>156</v>
      </c>
      <c r="I1397">
        <v>165</v>
      </c>
      <c r="J1397">
        <v>630</v>
      </c>
      <c r="K1397" t="s">
        <v>456</v>
      </c>
      <c r="L1397">
        <v>67</v>
      </c>
      <c r="M1397">
        <v>6.5</v>
      </c>
      <c r="N1397">
        <v>4</v>
      </c>
      <c r="O1397">
        <v>-185</v>
      </c>
      <c r="P1397" s="17">
        <f>DATE(IF(Hist_odds_1[[#This Row],[Index]]&lt;=1908,"2022","2023"),LEFT(Hist_odds_1[[#This Row],[Date]],2),RIGHT(Hist_odds_1[[#This Row],[Date]],2))</f>
        <v>44912</v>
      </c>
      <c r="Q1397">
        <f>IF(Hist_odds_1[[#This Row],[Away ML]]&lt;Hist_odds_1[[#This Row],[Home ML]],-Hist_odds_1[[#This Row],[Total_Close]],Hist_odds_1[[#This Row],[Spread_Close]])</f>
        <v>4</v>
      </c>
    </row>
    <row r="1398" spans="1:17">
      <c r="A1398">
        <v>1397</v>
      </c>
      <c r="B1398">
        <v>1217</v>
      </c>
      <c r="C1398">
        <v>631</v>
      </c>
      <c r="D1398" t="s">
        <v>5552</v>
      </c>
      <c r="E1398" t="s">
        <v>550</v>
      </c>
      <c r="F1398">
        <v>60</v>
      </c>
      <c r="G1398">
        <v>142.5</v>
      </c>
      <c r="H1398">
        <v>143.5</v>
      </c>
      <c r="I1398">
        <v>600</v>
      </c>
      <c r="J1398">
        <v>632</v>
      </c>
      <c r="K1398" t="s">
        <v>228</v>
      </c>
      <c r="L1398">
        <v>78</v>
      </c>
      <c r="M1398">
        <v>13.5</v>
      </c>
      <c r="N1398">
        <v>13</v>
      </c>
      <c r="O1398">
        <v>-900</v>
      </c>
      <c r="P1398" s="17">
        <f>DATE(IF(Hist_odds_1[[#This Row],[Index]]&lt;=1908,"2022","2023"),LEFT(Hist_odds_1[[#This Row],[Date]],2),RIGHT(Hist_odds_1[[#This Row],[Date]],2))</f>
        <v>44912</v>
      </c>
      <c r="Q1398">
        <f>IF(Hist_odds_1[[#This Row],[Away ML]]&lt;Hist_odds_1[[#This Row],[Home ML]],-Hist_odds_1[[#This Row],[Total_Close]],Hist_odds_1[[#This Row],[Spread_Close]])</f>
        <v>13</v>
      </c>
    </row>
    <row r="1399" spans="1:17">
      <c r="A1399">
        <v>1398</v>
      </c>
      <c r="B1399">
        <v>1217</v>
      </c>
      <c r="C1399">
        <v>635</v>
      </c>
      <c r="D1399" t="s">
        <v>5552</v>
      </c>
      <c r="E1399" t="s">
        <v>588</v>
      </c>
      <c r="F1399">
        <v>101</v>
      </c>
      <c r="G1399">
        <v>152.5</v>
      </c>
      <c r="H1399">
        <v>149.5</v>
      </c>
      <c r="I1399">
        <v>350</v>
      </c>
      <c r="J1399">
        <v>636</v>
      </c>
      <c r="K1399" t="s">
        <v>635</v>
      </c>
      <c r="L1399">
        <v>106</v>
      </c>
      <c r="M1399">
        <v>8.5</v>
      </c>
      <c r="N1399">
        <v>9</v>
      </c>
      <c r="O1399">
        <v>-420</v>
      </c>
      <c r="P1399" s="17">
        <f>DATE(IF(Hist_odds_1[[#This Row],[Index]]&lt;=1908,"2022","2023"),LEFT(Hist_odds_1[[#This Row],[Date]],2),RIGHT(Hist_odds_1[[#This Row],[Date]],2))</f>
        <v>44912</v>
      </c>
      <c r="Q1399">
        <f>IF(Hist_odds_1[[#This Row],[Away ML]]&lt;Hist_odds_1[[#This Row],[Home ML]],-Hist_odds_1[[#This Row],[Total_Close]],Hist_odds_1[[#This Row],[Spread_Close]])</f>
        <v>9</v>
      </c>
    </row>
    <row r="1400" spans="1:17">
      <c r="A1400">
        <v>1399</v>
      </c>
      <c r="B1400">
        <v>1217</v>
      </c>
      <c r="C1400">
        <v>639</v>
      </c>
      <c r="D1400" t="s">
        <v>5552</v>
      </c>
      <c r="E1400" t="s">
        <v>413</v>
      </c>
      <c r="F1400">
        <v>63</v>
      </c>
      <c r="G1400">
        <v>152</v>
      </c>
      <c r="H1400">
        <v>154.5</v>
      </c>
      <c r="I1400">
        <v>375</v>
      </c>
      <c r="J1400">
        <v>640</v>
      </c>
      <c r="K1400" t="s">
        <v>290</v>
      </c>
      <c r="L1400">
        <v>78</v>
      </c>
      <c r="M1400">
        <v>9.5</v>
      </c>
      <c r="N1400">
        <v>8.5</v>
      </c>
      <c r="O1400">
        <v>-450</v>
      </c>
      <c r="P1400" s="17">
        <f>DATE(IF(Hist_odds_1[[#This Row],[Index]]&lt;=1908,"2022","2023"),LEFT(Hist_odds_1[[#This Row],[Date]],2),RIGHT(Hist_odds_1[[#This Row],[Date]],2))</f>
        <v>44912</v>
      </c>
      <c r="Q1400">
        <f>IF(Hist_odds_1[[#This Row],[Away ML]]&lt;Hist_odds_1[[#This Row],[Home ML]],-Hist_odds_1[[#This Row],[Total_Close]],Hist_odds_1[[#This Row],[Spread_Close]])</f>
        <v>8.5</v>
      </c>
    </row>
    <row r="1401" spans="1:17">
      <c r="A1401">
        <v>1400</v>
      </c>
      <c r="B1401">
        <v>1217</v>
      </c>
      <c r="C1401">
        <v>641</v>
      </c>
      <c r="D1401" t="s">
        <v>5552</v>
      </c>
      <c r="E1401" t="s">
        <v>669</v>
      </c>
      <c r="F1401">
        <v>69</v>
      </c>
      <c r="G1401">
        <v>5.5</v>
      </c>
      <c r="H1401">
        <v>2.5</v>
      </c>
      <c r="I1401">
        <v>-145</v>
      </c>
      <c r="J1401">
        <v>642</v>
      </c>
      <c r="K1401" t="s">
        <v>647</v>
      </c>
      <c r="L1401">
        <v>62</v>
      </c>
      <c r="M1401">
        <v>126.5</v>
      </c>
      <c r="N1401">
        <v>124.5</v>
      </c>
      <c r="O1401">
        <v>125</v>
      </c>
      <c r="P1401" s="17">
        <f>DATE(IF(Hist_odds_1[[#This Row],[Index]]&lt;=1908,"2022","2023"),LEFT(Hist_odds_1[[#This Row],[Date]],2),RIGHT(Hist_odds_1[[#This Row],[Date]],2))</f>
        <v>44912</v>
      </c>
      <c r="Q1401">
        <f>IF(Hist_odds_1[[#This Row],[Away ML]]&lt;Hist_odds_1[[#This Row],[Home ML]],-Hist_odds_1[[#This Row],[Total_Close]],Hist_odds_1[[#This Row],[Spread_Close]])</f>
        <v>-2.5</v>
      </c>
    </row>
    <row r="1402" spans="1:17">
      <c r="A1402">
        <v>1401</v>
      </c>
      <c r="B1402">
        <v>1217</v>
      </c>
      <c r="C1402">
        <v>647</v>
      </c>
      <c r="D1402" t="s">
        <v>5552</v>
      </c>
      <c r="E1402" t="s">
        <v>274</v>
      </c>
      <c r="F1402">
        <v>85</v>
      </c>
      <c r="G1402">
        <v>164.5</v>
      </c>
      <c r="H1402">
        <v>166</v>
      </c>
      <c r="I1402">
        <v>130</v>
      </c>
      <c r="J1402">
        <v>648</v>
      </c>
      <c r="K1402" t="s">
        <v>24</v>
      </c>
      <c r="L1402">
        <v>100</v>
      </c>
      <c r="M1402">
        <v>4</v>
      </c>
      <c r="N1402">
        <v>3</v>
      </c>
      <c r="O1402">
        <v>-150</v>
      </c>
      <c r="P1402" s="17">
        <f>DATE(IF(Hist_odds_1[[#This Row],[Index]]&lt;=1908,"2022","2023"),LEFT(Hist_odds_1[[#This Row],[Date]],2),RIGHT(Hist_odds_1[[#This Row],[Date]],2))</f>
        <v>44912</v>
      </c>
      <c r="Q1402">
        <f>IF(Hist_odds_1[[#This Row],[Away ML]]&lt;Hist_odds_1[[#This Row],[Home ML]],-Hist_odds_1[[#This Row],[Total_Close]],Hist_odds_1[[#This Row],[Spread_Close]])</f>
        <v>3</v>
      </c>
    </row>
    <row r="1403" spans="1:17">
      <c r="A1403">
        <v>1402</v>
      </c>
      <c r="B1403">
        <v>1217</v>
      </c>
      <c r="C1403">
        <v>651</v>
      </c>
      <c r="D1403" t="s">
        <v>5552</v>
      </c>
      <c r="E1403" t="s">
        <v>663</v>
      </c>
      <c r="F1403">
        <v>63</v>
      </c>
      <c r="G1403">
        <v>136.5</v>
      </c>
      <c r="H1403">
        <v>135.5</v>
      </c>
      <c r="I1403">
        <v>1200</v>
      </c>
      <c r="J1403">
        <v>652</v>
      </c>
      <c r="K1403" t="s">
        <v>455</v>
      </c>
      <c r="L1403">
        <v>90</v>
      </c>
      <c r="M1403">
        <v>14.5</v>
      </c>
      <c r="N1403">
        <v>18</v>
      </c>
      <c r="O1403">
        <v>-3000</v>
      </c>
      <c r="P1403" s="17">
        <f>DATE(IF(Hist_odds_1[[#This Row],[Index]]&lt;=1908,"2022","2023"),LEFT(Hist_odds_1[[#This Row],[Date]],2),RIGHT(Hist_odds_1[[#This Row],[Date]],2))</f>
        <v>44912</v>
      </c>
      <c r="Q1403">
        <f>IF(Hist_odds_1[[#This Row],[Away ML]]&lt;Hist_odds_1[[#This Row],[Home ML]],-Hist_odds_1[[#This Row],[Total_Close]],Hist_odds_1[[#This Row],[Spread_Close]])</f>
        <v>18</v>
      </c>
    </row>
    <row r="1404" spans="1:17">
      <c r="A1404">
        <v>1403</v>
      </c>
      <c r="B1404">
        <v>1217</v>
      </c>
      <c r="C1404">
        <v>653</v>
      </c>
      <c r="D1404" t="s">
        <v>5552</v>
      </c>
      <c r="E1404" t="s">
        <v>390</v>
      </c>
      <c r="F1404">
        <v>71</v>
      </c>
      <c r="G1404">
        <v>9.5</v>
      </c>
      <c r="H1404">
        <v>12.5</v>
      </c>
      <c r="I1404">
        <v>-800</v>
      </c>
      <c r="J1404">
        <v>654</v>
      </c>
      <c r="K1404" t="s">
        <v>569</v>
      </c>
      <c r="L1404">
        <v>64</v>
      </c>
      <c r="M1404">
        <v>139.5</v>
      </c>
      <c r="N1404">
        <v>138</v>
      </c>
      <c r="O1404">
        <v>550</v>
      </c>
      <c r="P1404" s="17">
        <f>DATE(IF(Hist_odds_1[[#This Row],[Index]]&lt;=1908,"2022","2023"),LEFT(Hist_odds_1[[#This Row],[Date]],2),RIGHT(Hist_odds_1[[#This Row],[Date]],2))</f>
        <v>44912</v>
      </c>
      <c r="Q1404">
        <f>IF(Hist_odds_1[[#This Row],[Away ML]]&lt;Hist_odds_1[[#This Row],[Home ML]],-Hist_odds_1[[#This Row],[Total_Close]],Hist_odds_1[[#This Row],[Spread_Close]])</f>
        <v>-12.5</v>
      </c>
    </row>
    <row r="1405" spans="1:17">
      <c r="A1405">
        <v>1404</v>
      </c>
      <c r="B1405">
        <v>1217</v>
      </c>
      <c r="C1405">
        <v>655</v>
      </c>
      <c r="D1405" t="s">
        <v>5552</v>
      </c>
      <c r="E1405" t="s">
        <v>637</v>
      </c>
      <c r="F1405">
        <v>75</v>
      </c>
      <c r="G1405">
        <v>145</v>
      </c>
      <c r="H1405">
        <v>142.5</v>
      </c>
      <c r="I1405">
        <v>140</v>
      </c>
      <c r="J1405">
        <v>656</v>
      </c>
      <c r="K1405" t="s">
        <v>586</v>
      </c>
      <c r="L1405">
        <v>65</v>
      </c>
      <c r="M1405">
        <v>2.5</v>
      </c>
      <c r="N1405">
        <v>3.5</v>
      </c>
      <c r="O1405">
        <v>-160</v>
      </c>
      <c r="P1405" s="17">
        <f>DATE(IF(Hist_odds_1[[#This Row],[Index]]&lt;=1908,"2022","2023"),LEFT(Hist_odds_1[[#This Row],[Date]],2),RIGHT(Hist_odds_1[[#This Row],[Date]],2))</f>
        <v>44912</v>
      </c>
      <c r="Q1405">
        <f>IF(Hist_odds_1[[#This Row],[Away ML]]&lt;Hist_odds_1[[#This Row],[Home ML]],-Hist_odds_1[[#This Row],[Total_Close]],Hist_odds_1[[#This Row],[Spread_Close]])</f>
        <v>3.5</v>
      </c>
    </row>
    <row r="1406" spans="1:17">
      <c r="A1406">
        <v>1405</v>
      </c>
      <c r="B1406">
        <v>1217</v>
      </c>
      <c r="C1406">
        <v>657</v>
      </c>
      <c r="D1406" t="s">
        <v>5552</v>
      </c>
      <c r="E1406" t="s">
        <v>589</v>
      </c>
      <c r="F1406">
        <v>68</v>
      </c>
      <c r="G1406">
        <v>1.5</v>
      </c>
      <c r="H1406">
        <v>151.5</v>
      </c>
      <c r="I1406">
        <v>120</v>
      </c>
      <c r="J1406">
        <v>658</v>
      </c>
      <c r="K1406" t="s">
        <v>608</v>
      </c>
      <c r="L1406">
        <v>79</v>
      </c>
      <c r="M1406">
        <v>147.5</v>
      </c>
      <c r="N1406">
        <v>2</v>
      </c>
      <c r="O1406">
        <v>-140</v>
      </c>
      <c r="P1406" s="17">
        <f>DATE(IF(Hist_odds_1[[#This Row],[Index]]&lt;=1908,"2022","2023"),LEFT(Hist_odds_1[[#This Row],[Date]],2),RIGHT(Hist_odds_1[[#This Row],[Date]],2))</f>
        <v>44912</v>
      </c>
      <c r="Q1406">
        <f>IF(Hist_odds_1[[#This Row],[Away ML]]&lt;Hist_odds_1[[#This Row],[Home ML]],-Hist_odds_1[[#This Row],[Total_Close]],Hist_odds_1[[#This Row],[Spread_Close]])</f>
        <v>2</v>
      </c>
    </row>
    <row r="1407" spans="1:17">
      <c r="A1407">
        <v>1406</v>
      </c>
      <c r="B1407">
        <v>1217</v>
      </c>
      <c r="C1407">
        <v>663</v>
      </c>
      <c r="D1407" t="s">
        <v>5552</v>
      </c>
      <c r="E1407" t="s">
        <v>251</v>
      </c>
      <c r="F1407">
        <v>55</v>
      </c>
      <c r="G1407">
        <v>134.5</v>
      </c>
      <c r="H1407">
        <v>136.5</v>
      </c>
      <c r="I1407">
        <v>270</v>
      </c>
      <c r="J1407">
        <v>664</v>
      </c>
      <c r="K1407" t="s">
        <v>440</v>
      </c>
      <c r="L1407">
        <v>63</v>
      </c>
      <c r="M1407">
        <v>8</v>
      </c>
      <c r="N1407">
        <v>8</v>
      </c>
      <c r="O1407">
        <v>-330</v>
      </c>
      <c r="P1407" s="17">
        <f>DATE(IF(Hist_odds_1[[#This Row],[Index]]&lt;=1908,"2022","2023"),LEFT(Hist_odds_1[[#This Row],[Date]],2),RIGHT(Hist_odds_1[[#This Row],[Date]],2))</f>
        <v>44912</v>
      </c>
      <c r="Q1407">
        <f>IF(Hist_odds_1[[#This Row],[Away ML]]&lt;Hist_odds_1[[#This Row],[Home ML]],-Hist_odds_1[[#This Row],[Total_Close]],Hist_odds_1[[#This Row],[Spread_Close]])</f>
        <v>8</v>
      </c>
    </row>
    <row r="1408" spans="1:17">
      <c r="A1408">
        <v>1407</v>
      </c>
      <c r="B1408">
        <v>1217</v>
      </c>
      <c r="C1408">
        <v>665</v>
      </c>
      <c r="D1408" t="s">
        <v>5552</v>
      </c>
      <c r="E1408" t="s">
        <v>514</v>
      </c>
      <c r="F1408">
        <v>75</v>
      </c>
      <c r="G1408">
        <v>141.5</v>
      </c>
      <c r="H1408">
        <v>144.5</v>
      </c>
      <c r="I1408">
        <v>200</v>
      </c>
      <c r="J1408">
        <v>666</v>
      </c>
      <c r="K1408" t="s">
        <v>133</v>
      </c>
      <c r="L1408">
        <v>73</v>
      </c>
      <c r="M1408">
        <v>7.5</v>
      </c>
      <c r="N1408">
        <v>6</v>
      </c>
      <c r="O1408">
        <v>-240</v>
      </c>
      <c r="P1408" s="17">
        <f>DATE(IF(Hist_odds_1[[#This Row],[Index]]&lt;=1908,"2022","2023"),LEFT(Hist_odds_1[[#This Row],[Date]],2),RIGHT(Hist_odds_1[[#This Row],[Date]],2))</f>
        <v>44912</v>
      </c>
      <c r="Q1408">
        <f>IF(Hist_odds_1[[#This Row],[Away ML]]&lt;Hist_odds_1[[#This Row],[Home ML]],-Hist_odds_1[[#This Row],[Total_Close]],Hist_odds_1[[#This Row],[Spread_Close]])</f>
        <v>6</v>
      </c>
    </row>
    <row r="1409" spans="1:17">
      <c r="A1409">
        <v>1408</v>
      </c>
      <c r="B1409">
        <v>1217</v>
      </c>
      <c r="C1409">
        <v>669</v>
      </c>
      <c r="D1409" t="s">
        <v>5552</v>
      </c>
      <c r="E1409" t="s">
        <v>515</v>
      </c>
      <c r="F1409">
        <v>66</v>
      </c>
      <c r="G1409">
        <v>3.5</v>
      </c>
      <c r="H1409">
        <v>2.5</v>
      </c>
      <c r="I1409">
        <v>-140</v>
      </c>
      <c r="J1409">
        <v>670</v>
      </c>
      <c r="K1409" t="s">
        <v>186</v>
      </c>
      <c r="L1409">
        <v>75</v>
      </c>
      <c r="M1409">
        <v>142.5</v>
      </c>
      <c r="N1409">
        <v>146.5</v>
      </c>
      <c r="O1409">
        <v>120</v>
      </c>
      <c r="P1409" s="17">
        <f>DATE(IF(Hist_odds_1[[#This Row],[Index]]&lt;=1908,"2022","2023"),LEFT(Hist_odds_1[[#This Row],[Date]],2),RIGHT(Hist_odds_1[[#This Row],[Date]],2))</f>
        <v>44912</v>
      </c>
      <c r="Q1409">
        <f>IF(Hist_odds_1[[#This Row],[Away ML]]&lt;Hist_odds_1[[#This Row],[Home ML]],-Hist_odds_1[[#This Row],[Total_Close]],Hist_odds_1[[#This Row],[Spread_Close]])</f>
        <v>-2.5</v>
      </c>
    </row>
    <row r="1410" spans="1:17">
      <c r="A1410">
        <v>1409</v>
      </c>
      <c r="B1410">
        <v>1217</v>
      </c>
      <c r="C1410">
        <v>673</v>
      </c>
      <c r="D1410" t="s">
        <v>5552</v>
      </c>
      <c r="E1410" t="s">
        <v>517</v>
      </c>
      <c r="F1410">
        <v>58</v>
      </c>
      <c r="G1410">
        <v>143.5</v>
      </c>
      <c r="H1410">
        <v>138.5</v>
      </c>
      <c r="I1410">
        <v>105</v>
      </c>
      <c r="J1410">
        <v>674</v>
      </c>
      <c r="K1410" t="s">
        <v>206</v>
      </c>
      <c r="L1410">
        <v>59</v>
      </c>
      <c r="M1410" t="s">
        <v>465</v>
      </c>
      <c r="N1410">
        <v>2</v>
      </c>
      <c r="O1410">
        <v>-125</v>
      </c>
      <c r="P1410" s="17">
        <f>DATE(IF(Hist_odds_1[[#This Row],[Index]]&lt;=1908,"2022","2023"),LEFT(Hist_odds_1[[#This Row],[Date]],2),RIGHT(Hist_odds_1[[#This Row],[Date]],2))</f>
        <v>44912</v>
      </c>
      <c r="Q1410">
        <f>IF(Hist_odds_1[[#This Row],[Away ML]]&lt;Hist_odds_1[[#This Row],[Home ML]],-Hist_odds_1[[#This Row],[Total_Close]],Hist_odds_1[[#This Row],[Spread_Close]])</f>
        <v>2</v>
      </c>
    </row>
    <row r="1411" spans="1:17">
      <c r="A1411">
        <v>1410</v>
      </c>
      <c r="B1411">
        <v>1217</v>
      </c>
      <c r="C1411">
        <v>677</v>
      </c>
      <c r="D1411" t="s">
        <v>5552</v>
      </c>
      <c r="E1411" t="s">
        <v>470</v>
      </c>
      <c r="F1411">
        <v>79</v>
      </c>
      <c r="G1411">
        <v>144.5</v>
      </c>
      <c r="H1411">
        <v>146.5</v>
      </c>
      <c r="I1411">
        <v>240</v>
      </c>
      <c r="J1411">
        <v>678</v>
      </c>
      <c r="K1411" t="s">
        <v>602</v>
      </c>
      <c r="L1411">
        <v>83</v>
      </c>
      <c r="M1411">
        <v>7.5</v>
      </c>
      <c r="N1411">
        <v>6.5</v>
      </c>
      <c r="O1411">
        <v>-280</v>
      </c>
      <c r="P1411" s="17">
        <f>DATE(IF(Hist_odds_1[[#This Row],[Index]]&lt;=1908,"2022","2023"),LEFT(Hist_odds_1[[#This Row],[Date]],2),RIGHT(Hist_odds_1[[#This Row],[Date]],2))</f>
        <v>44912</v>
      </c>
      <c r="Q1411">
        <f>IF(Hist_odds_1[[#This Row],[Away ML]]&lt;Hist_odds_1[[#This Row],[Home ML]],-Hist_odds_1[[#This Row],[Total_Close]],Hist_odds_1[[#This Row],[Spread_Close]])</f>
        <v>6.5</v>
      </c>
    </row>
    <row r="1412" spans="1:17">
      <c r="A1412">
        <v>1411</v>
      </c>
      <c r="B1412">
        <v>1217</v>
      </c>
      <c r="C1412">
        <v>679</v>
      </c>
      <c r="D1412" t="s">
        <v>5552</v>
      </c>
      <c r="E1412" t="s">
        <v>220</v>
      </c>
      <c r="F1412">
        <v>68</v>
      </c>
      <c r="G1412">
        <v>8.5</v>
      </c>
      <c r="H1412">
        <v>7.5</v>
      </c>
      <c r="I1412">
        <v>-340</v>
      </c>
      <c r="J1412">
        <v>680</v>
      </c>
      <c r="K1412" t="s">
        <v>219</v>
      </c>
      <c r="L1412">
        <v>46</v>
      </c>
      <c r="M1412">
        <v>139.5</v>
      </c>
      <c r="N1412">
        <v>139</v>
      </c>
      <c r="O1412">
        <v>280</v>
      </c>
      <c r="P1412" s="17">
        <f>DATE(IF(Hist_odds_1[[#This Row],[Index]]&lt;=1908,"2022","2023"),LEFT(Hist_odds_1[[#This Row],[Date]],2),RIGHT(Hist_odds_1[[#This Row],[Date]],2))</f>
        <v>44912</v>
      </c>
      <c r="Q1412">
        <f>IF(Hist_odds_1[[#This Row],[Away ML]]&lt;Hist_odds_1[[#This Row],[Home ML]],-Hist_odds_1[[#This Row],[Total_Close]],Hist_odds_1[[#This Row],[Spread_Close]])</f>
        <v>-7.5</v>
      </c>
    </row>
    <row r="1413" spans="1:17">
      <c r="A1413">
        <v>1412</v>
      </c>
      <c r="B1413">
        <v>1217</v>
      </c>
      <c r="C1413">
        <v>681</v>
      </c>
      <c r="D1413" t="s">
        <v>5552</v>
      </c>
      <c r="E1413" t="s">
        <v>650</v>
      </c>
      <c r="F1413">
        <v>59</v>
      </c>
      <c r="G1413">
        <v>127.5</v>
      </c>
      <c r="H1413">
        <v>128</v>
      </c>
      <c r="I1413">
        <v>375</v>
      </c>
      <c r="J1413">
        <v>682</v>
      </c>
      <c r="K1413" t="s">
        <v>578</v>
      </c>
      <c r="L1413">
        <v>53</v>
      </c>
      <c r="M1413">
        <v>9</v>
      </c>
      <c r="N1413">
        <v>9.5</v>
      </c>
      <c r="O1413">
        <v>-450</v>
      </c>
      <c r="P1413" s="17">
        <f>DATE(IF(Hist_odds_1[[#This Row],[Index]]&lt;=1908,"2022","2023"),LEFT(Hist_odds_1[[#This Row],[Date]],2),RIGHT(Hist_odds_1[[#This Row],[Date]],2))</f>
        <v>44912</v>
      </c>
      <c r="Q1413">
        <f>IF(Hist_odds_1[[#This Row],[Away ML]]&lt;Hist_odds_1[[#This Row],[Home ML]],-Hist_odds_1[[#This Row],[Total_Close]],Hist_odds_1[[#This Row],[Spread_Close]])</f>
        <v>9.5</v>
      </c>
    </row>
    <row r="1414" spans="1:17">
      <c r="A1414">
        <v>1413</v>
      </c>
      <c r="B1414">
        <v>1217</v>
      </c>
      <c r="C1414">
        <v>685</v>
      </c>
      <c r="D1414" t="s">
        <v>5552</v>
      </c>
      <c r="E1414" t="s">
        <v>58</v>
      </c>
      <c r="F1414">
        <v>75</v>
      </c>
      <c r="G1414">
        <v>147</v>
      </c>
      <c r="H1414">
        <v>148</v>
      </c>
      <c r="I1414">
        <v>180</v>
      </c>
      <c r="J1414">
        <v>686</v>
      </c>
      <c r="K1414" t="s">
        <v>474</v>
      </c>
      <c r="L1414">
        <v>83</v>
      </c>
      <c r="M1414">
        <v>5.5</v>
      </c>
      <c r="N1414">
        <v>5</v>
      </c>
      <c r="O1414">
        <v>-210</v>
      </c>
      <c r="P1414" s="17">
        <f>DATE(IF(Hist_odds_1[[#This Row],[Index]]&lt;=1908,"2022","2023"),LEFT(Hist_odds_1[[#This Row],[Date]],2),RIGHT(Hist_odds_1[[#This Row],[Date]],2))</f>
        <v>44912</v>
      </c>
      <c r="Q1414">
        <f>IF(Hist_odds_1[[#This Row],[Away ML]]&lt;Hist_odds_1[[#This Row],[Home ML]],-Hist_odds_1[[#This Row],[Total_Close]],Hist_odds_1[[#This Row],[Spread_Close]])</f>
        <v>5</v>
      </c>
    </row>
    <row r="1415" spans="1:17">
      <c r="A1415">
        <v>1414</v>
      </c>
      <c r="B1415">
        <v>1217</v>
      </c>
      <c r="C1415">
        <v>687</v>
      </c>
      <c r="D1415" t="s">
        <v>5552</v>
      </c>
      <c r="E1415" t="s">
        <v>526</v>
      </c>
      <c r="F1415">
        <v>56</v>
      </c>
      <c r="G1415">
        <v>146.5</v>
      </c>
      <c r="H1415">
        <v>147</v>
      </c>
      <c r="I1415">
        <v>400</v>
      </c>
      <c r="J1415">
        <v>688</v>
      </c>
      <c r="K1415" t="s">
        <v>217</v>
      </c>
      <c r="L1415">
        <v>78</v>
      </c>
      <c r="M1415">
        <v>10</v>
      </c>
      <c r="N1415">
        <v>9.5</v>
      </c>
      <c r="O1415">
        <v>-500</v>
      </c>
      <c r="P1415" s="17">
        <f>DATE(IF(Hist_odds_1[[#This Row],[Index]]&lt;=1908,"2022","2023"),LEFT(Hist_odds_1[[#This Row],[Date]],2),RIGHT(Hist_odds_1[[#This Row],[Date]],2))</f>
        <v>44912</v>
      </c>
      <c r="Q1415">
        <f>IF(Hist_odds_1[[#This Row],[Away ML]]&lt;Hist_odds_1[[#This Row],[Home ML]],-Hist_odds_1[[#This Row],[Total_Close]],Hist_odds_1[[#This Row],[Spread_Close]])</f>
        <v>9.5</v>
      </c>
    </row>
    <row r="1416" spans="1:17">
      <c r="A1416">
        <v>1415</v>
      </c>
      <c r="B1416">
        <v>1217</v>
      </c>
      <c r="C1416">
        <v>689</v>
      </c>
      <c r="D1416" t="s">
        <v>5552</v>
      </c>
      <c r="E1416" t="s">
        <v>607</v>
      </c>
      <c r="F1416">
        <v>55</v>
      </c>
      <c r="G1416">
        <v>138.5</v>
      </c>
      <c r="H1416">
        <v>1.5</v>
      </c>
      <c r="I1416">
        <v>-125</v>
      </c>
      <c r="J1416">
        <v>690</v>
      </c>
      <c r="K1416" t="s">
        <v>197</v>
      </c>
      <c r="L1416">
        <v>60</v>
      </c>
      <c r="M1416">
        <v>1.5</v>
      </c>
      <c r="N1416">
        <v>136.5</v>
      </c>
      <c r="O1416">
        <v>105</v>
      </c>
      <c r="P1416" s="17">
        <f>DATE(IF(Hist_odds_1[[#This Row],[Index]]&lt;=1908,"2022","2023"),LEFT(Hist_odds_1[[#This Row],[Date]],2),RIGHT(Hist_odds_1[[#This Row],[Date]],2))</f>
        <v>44912</v>
      </c>
      <c r="Q1416">
        <f>IF(Hist_odds_1[[#This Row],[Away ML]]&lt;Hist_odds_1[[#This Row],[Home ML]],-Hist_odds_1[[#This Row],[Total_Close]],Hist_odds_1[[#This Row],[Spread_Close]])</f>
        <v>-1.5</v>
      </c>
    </row>
    <row r="1417" spans="1:17">
      <c r="A1417">
        <v>1416</v>
      </c>
      <c r="B1417">
        <v>1217</v>
      </c>
      <c r="C1417">
        <v>691</v>
      </c>
      <c r="D1417" t="s">
        <v>5552</v>
      </c>
      <c r="E1417" t="s">
        <v>141</v>
      </c>
      <c r="F1417">
        <v>73</v>
      </c>
      <c r="G1417">
        <v>138.5</v>
      </c>
      <c r="H1417">
        <v>135.5</v>
      </c>
      <c r="I1417">
        <v>180</v>
      </c>
      <c r="J1417">
        <v>692</v>
      </c>
      <c r="K1417" t="s">
        <v>477</v>
      </c>
      <c r="L1417">
        <v>83</v>
      </c>
      <c r="M1417">
        <v>5.5</v>
      </c>
      <c r="N1417">
        <v>5</v>
      </c>
      <c r="O1417">
        <v>-210</v>
      </c>
      <c r="P1417" s="17">
        <f>DATE(IF(Hist_odds_1[[#This Row],[Index]]&lt;=1908,"2022","2023"),LEFT(Hist_odds_1[[#This Row],[Date]],2),RIGHT(Hist_odds_1[[#This Row],[Date]],2))</f>
        <v>44912</v>
      </c>
      <c r="Q1417">
        <f>IF(Hist_odds_1[[#This Row],[Away ML]]&lt;Hist_odds_1[[#This Row],[Home ML]],-Hist_odds_1[[#This Row],[Total_Close]],Hist_odds_1[[#This Row],[Spread_Close]])</f>
        <v>5</v>
      </c>
    </row>
    <row r="1418" spans="1:17">
      <c r="A1418">
        <v>1417</v>
      </c>
      <c r="B1418">
        <v>1217</v>
      </c>
      <c r="C1418">
        <v>695</v>
      </c>
      <c r="D1418" t="s">
        <v>5552</v>
      </c>
      <c r="E1418" t="s">
        <v>649</v>
      </c>
      <c r="F1418">
        <v>75</v>
      </c>
      <c r="G1418">
        <v>154</v>
      </c>
      <c r="H1418">
        <v>154</v>
      </c>
      <c r="I1418">
        <v>1700</v>
      </c>
      <c r="J1418">
        <v>696</v>
      </c>
      <c r="K1418" t="s">
        <v>346</v>
      </c>
      <c r="L1418">
        <v>106</v>
      </c>
      <c r="M1418">
        <v>25</v>
      </c>
      <c r="N1418">
        <v>22</v>
      </c>
      <c r="O1418">
        <v>-7000</v>
      </c>
      <c r="P1418" s="17">
        <f>DATE(IF(Hist_odds_1[[#This Row],[Index]]&lt;=1908,"2022","2023"),LEFT(Hist_odds_1[[#This Row],[Date]],2),RIGHT(Hist_odds_1[[#This Row],[Date]],2))</f>
        <v>44912</v>
      </c>
      <c r="Q1418">
        <f>IF(Hist_odds_1[[#This Row],[Away ML]]&lt;Hist_odds_1[[#This Row],[Home ML]],-Hist_odds_1[[#This Row],[Total_Close]],Hist_odds_1[[#This Row],[Spread_Close]])</f>
        <v>22</v>
      </c>
    </row>
    <row r="1419" spans="1:17">
      <c r="A1419">
        <v>1418</v>
      </c>
      <c r="B1419">
        <v>1217</v>
      </c>
      <c r="C1419">
        <v>699</v>
      </c>
      <c r="D1419" t="s">
        <v>5552</v>
      </c>
      <c r="E1419" t="s">
        <v>590</v>
      </c>
      <c r="F1419">
        <v>55</v>
      </c>
      <c r="G1419">
        <v>133.5</v>
      </c>
      <c r="H1419">
        <v>133.5</v>
      </c>
      <c r="I1419">
        <v>900</v>
      </c>
      <c r="J1419">
        <v>700</v>
      </c>
      <c r="K1419" t="s">
        <v>486</v>
      </c>
      <c r="L1419">
        <v>90</v>
      </c>
      <c r="M1419">
        <v>16.5</v>
      </c>
      <c r="N1419">
        <v>15</v>
      </c>
      <c r="O1419">
        <v>-1600</v>
      </c>
      <c r="P1419" s="17">
        <f>DATE(IF(Hist_odds_1[[#This Row],[Index]]&lt;=1908,"2022","2023"),LEFT(Hist_odds_1[[#This Row],[Date]],2),RIGHT(Hist_odds_1[[#This Row],[Date]],2))</f>
        <v>44912</v>
      </c>
      <c r="Q1419">
        <f>IF(Hist_odds_1[[#This Row],[Away ML]]&lt;Hist_odds_1[[#This Row],[Home ML]],-Hist_odds_1[[#This Row],[Total_Close]],Hist_odds_1[[#This Row],[Spread_Close]])</f>
        <v>15</v>
      </c>
    </row>
    <row r="1420" spans="1:17">
      <c r="A1420">
        <v>1419</v>
      </c>
      <c r="B1420">
        <v>1217</v>
      </c>
      <c r="C1420">
        <v>701</v>
      </c>
      <c r="D1420" t="s">
        <v>5552</v>
      </c>
      <c r="E1420" t="s">
        <v>609</v>
      </c>
      <c r="F1420">
        <v>85</v>
      </c>
      <c r="G1420">
        <v>3.5</v>
      </c>
      <c r="H1420">
        <v>5</v>
      </c>
      <c r="I1420">
        <v>-210</v>
      </c>
      <c r="J1420">
        <v>702</v>
      </c>
      <c r="K1420" t="s">
        <v>619</v>
      </c>
      <c r="L1420">
        <v>73</v>
      </c>
      <c r="M1420">
        <v>144</v>
      </c>
      <c r="N1420">
        <v>144</v>
      </c>
      <c r="O1420">
        <v>180</v>
      </c>
      <c r="P1420" s="17">
        <f>DATE(IF(Hist_odds_1[[#This Row],[Index]]&lt;=1908,"2022","2023"),LEFT(Hist_odds_1[[#This Row],[Date]],2),RIGHT(Hist_odds_1[[#This Row],[Date]],2))</f>
        <v>44912</v>
      </c>
      <c r="Q1420">
        <f>IF(Hist_odds_1[[#This Row],[Away ML]]&lt;Hist_odds_1[[#This Row],[Home ML]],-Hist_odds_1[[#This Row],[Total_Close]],Hist_odds_1[[#This Row],[Spread_Close]])</f>
        <v>-5</v>
      </c>
    </row>
    <row r="1421" spans="1:17">
      <c r="A1421">
        <v>1420</v>
      </c>
      <c r="B1421">
        <v>1217</v>
      </c>
      <c r="C1421">
        <v>703</v>
      </c>
      <c r="D1421" t="s">
        <v>5552</v>
      </c>
      <c r="E1421" t="s">
        <v>507</v>
      </c>
      <c r="F1421">
        <v>65</v>
      </c>
      <c r="G1421">
        <v>2.5</v>
      </c>
      <c r="H1421">
        <v>5</v>
      </c>
      <c r="I1421">
        <v>-210</v>
      </c>
      <c r="J1421">
        <v>704</v>
      </c>
      <c r="K1421" t="s">
        <v>660</v>
      </c>
      <c r="L1421">
        <v>59</v>
      </c>
      <c r="M1421">
        <v>127.5</v>
      </c>
      <c r="N1421">
        <v>127</v>
      </c>
      <c r="O1421">
        <v>180</v>
      </c>
      <c r="P1421" s="17">
        <f>DATE(IF(Hist_odds_1[[#This Row],[Index]]&lt;=1908,"2022","2023"),LEFT(Hist_odds_1[[#This Row],[Date]],2),RIGHT(Hist_odds_1[[#This Row],[Date]],2))</f>
        <v>44912</v>
      </c>
      <c r="Q1421">
        <f>IF(Hist_odds_1[[#This Row],[Away ML]]&lt;Hist_odds_1[[#This Row],[Home ML]],-Hist_odds_1[[#This Row],[Total_Close]],Hist_odds_1[[#This Row],[Spread_Close]])</f>
        <v>-5</v>
      </c>
    </row>
    <row r="1422" spans="1:17">
      <c r="A1422">
        <v>1421</v>
      </c>
      <c r="B1422">
        <v>1217</v>
      </c>
      <c r="C1422">
        <v>705</v>
      </c>
      <c r="D1422" t="s">
        <v>5552</v>
      </c>
      <c r="E1422" t="s">
        <v>42</v>
      </c>
      <c r="F1422">
        <v>70</v>
      </c>
      <c r="G1422">
        <v>149</v>
      </c>
      <c r="H1422">
        <v>150.5</v>
      </c>
      <c r="I1422">
        <v>160</v>
      </c>
      <c r="J1422">
        <v>706</v>
      </c>
      <c r="K1422" t="s">
        <v>402</v>
      </c>
      <c r="L1422">
        <v>75</v>
      </c>
      <c r="M1422" t="s">
        <v>465</v>
      </c>
      <c r="N1422">
        <v>4</v>
      </c>
      <c r="O1422">
        <v>-180</v>
      </c>
      <c r="P1422" s="17">
        <f>DATE(IF(Hist_odds_1[[#This Row],[Index]]&lt;=1908,"2022","2023"),LEFT(Hist_odds_1[[#This Row],[Date]],2),RIGHT(Hist_odds_1[[#This Row],[Date]],2))</f>
        <v>44912</v>
      </c>
      <c r="Q1422">
        <f>IF(Hist_odds_1[[#This Row],[Away ML]]&lt;Hist_odds_1[[#This Row],[Home ML]],-Hist_odds_1[[#This Row],[Total_Close]],Hist_odds_1[[#This Row],[Spread_Close]])</f>
        <v>4</v>
      </c>
    </row>
    <row r="1423" spans="1:17">
      <c r="A1423">
        <v>1422</v>
      </c>
      <c r="B1423">
        <v>1217</v>
      </c>
      <c r="C1423">
        <v>306501</v>
      </c>
      <c r="D1423" t="s">
        <v>5552</v>
      </c>
      <c r="E1423" t="s">
        <v>552</v>
      </c>
      <c r="F1423">
        <v>76</v>
      </c>
      <c r="G1423">
        <v>150.5</v>
      </c>
      <c r="H1423">
        <v>148</v>
      </c>
      <c r="I1423">
        <v>1781</v>
      </c>
      <c r="J1423">
        <v>306502</v>
      </c>
      <c r="K1423" t="s">
        <v>503</v>
      </c>
      <c r="L1423">
        <v>91</v>
      </c>
      <c r="M1423">
        <v>25.5</v>
      </c>
      <c r="N1423">
        <v>25</v>
      </c>
      <c r="O1423">
        <v>-7500</v>
      </c>
      <c r="P1423" s="17">
        <f>DATE(IF(Hist_odds_1[[#This Row],[Index]]&lt;=1908,"2022","2023"),LEFT(Hist_odds_1[[#This Row],[Date]],2),RIGHT(Hist_odds_1[[#This Row],[Date]],2))</f>
        <v>44912</v>
      </c>
      <c r="Q1423">
        <f>IF(Hist_odds_1[[#This Row],[Away ML]]&lt;Hist_odds_1[[#This Row],[Home ML]],-Hist_odds_1[[#This Row],[Total_Close]],Hist_odds_1[[#This Row],[Spread_Close]])</f>
        <v>25</v>
      </c>
    </row>
    <row r="1424" spans="1:17">
      <c r="A1424">
        <v>1423</v>
      </c>
      <c r="B1424">
        <v>1217</v>
      </c>
      <c r="C1424">
        <v>306507</v>
      </c>
      <c r="D1424" t="s">
        <v>5552</v>
      </c>
      <c r="E1424" t="s">
        <v>600</v>
      </c>
      <c r="F1424">
        <v>56</v>
      </c>
      <c r="G1424">
        <v>147.5</v>
      </c>
      <c r="H1424">
        <v>147.5</v>
      </c>
      <c r="I1424">
        <v>800</v>
      </c>
      <c r="J1424">
        <v>306508</v>
      </c>
      <c r="K1424" t="s">
        <v>17</v>
      </c>
      <c r="L1424">
        <v>82</v>
      </c>
      <c r="M1424">
        <v>13</v>
      </c>
      <c r="N1424">
        <v>13.5</v>
      </c>
      <c r="O1424">
        <v>-1400</v>
      </c>
      <c r="P1424" s="17">
        <f>DATE(IF(Hist_odds_1[[#This Row],[Index]]&lt;=1908,"2022","2023"),LEFT(Hist_odds_1[[#This Row],[Date]],2),RIGHT(Hist_odds_1[[#This Row],[Date]],2))</f>
        <v>44912</v>
      </c>
      <c r="Q1424">
        <f>IF(Hist_odds_1[[#This Row],[Away ML]]&lt;Hist_odds_1[[#This Row],[Home ML]],-Hist_odds_1[[#This Row],[Total_Close]],Hist_odds_1[[#This Row],[Spread_Close]])</f>
        <v>13.5</v>
      </c>
    </row>
    <row r="1425" spans="1:17">
      <c r="A1425">
        <v>1424</v>
      </c>
      <c r="B1425">
        <v>1217</v>
      </c>
      <c r="C1425">
        <v>306509</v>
      </c>
      <c r="D1425" t="s">
        <v>5552</v>
      </c>
      <c r="E1425" t="s">
        <v>347</v>
      </c>
      <c r="F1425">
        <v>75</v>
      </c>
      <c r="G1425">
        <v>4</v>
      </c>
      <c r="H1425">
        <v>4.5</v>
      </c>
      <c r="I1425">
        <v>-190</v>
      </c>
      <c r="J1425">
        <v>306510</v>
      </c>
      <c r="K1425" t="s">
        <v>532</v>
      </c>
      <c r="L1425">
        <v>70</v>
      </c>
      <c r="M1425">
        <v>140</v>
      </c>
      <c r="N1425">
        <v>139.5</v>
      </c>
      <c r="O1425">
        <v>170</v>
      </c>
      <c r="P1425" s="17">
        <f>DATE(IF(Hist_odds_1[[#This Row],[Index]]&lt;=1908,"2022","2023"),LEFT(Hist_odds_1[[#This Row],[Date]],2),RIGHT(Hist_odds_1[[#This Row],[Date]],2))</f>
        <v>44912</v>
      </c>
      <c r="Q1425">
        <f>IF(Hist_odds_1[[#This Row],[Away ML]]&lt;Hist_odds_1[[#This Row],[Home ML]],-Hist_odds_1[[#This Row],[Total_Close]],Hist_odds_1[[#This Row],[Spread_Close]])</f>
        <v>-4.5</v>
      </c>
    </row>
    <row r="1426" spans="1:17">
      <c r="A1426">
        <v>1425</v>
      </c>
      <c r="B1426">
        <v>1217</v>
      </c>
      <c r="C1426">
        <v>306511</v>
      </c>
      <c r="D1426" t="s">
        <v>5552</v>
      </c>
      <c r="E1426" t="s">
        <v>365</v>
      </c>
      <c r="F1426">
        <v>66</v>
      </c>
      <c r="G1426">
        <v>134.5</v>
      </c>
      <c r="H1426">
        <v>133.5</v>
      </c>
      <c r="I1426">
        <v>250</v>
      </c>
      <c r="J1426">
        <v>306512</v>
      </c>
      <c r="K1426" t="s">
        <v>280</v>
      </c>
      <c r="L1426">
        <v>85</v>
      </c>
      <c r="M1426">
        <v>5.5</v>
      </c>
      <c r="N1426">
        <v>7</v>
      </c>
      <c r="O1426">
        <v>-300</v>
      </c>
      <c r="P1426" s="17">
        <f>DATE(IF(Hist_odds_1[[#This Row],[Index]]&lt;=1908,"2022","2023"),LEFT(Hist_odds_1[[#This Row],[Date]],2),RIGHT(Hist_odds_1[[#This Row],[Date]],2))</f>
        <v>44912</v>
      </c>
      <c r="Q1426">
        <f>IF(Hist_odds_1[[#This Row],[Away ML]]&lt;Hist_odds_1[[#This Row],[Home ML]],-Hist_odds_1[[#This Row],[Total_Close]],Hist_odds_1[[#This Row],[Spread_Close]])</f>
        <v>7</v>
      </c>
    </row>
    <row r="1427" spans="1:17">
      <c r="A1427">
        <v>1426</v>
      </c>
      <c r="B1427">
        <v>1217</v>
      </c>
      <c r="C1427">
        <v>306513</v>
      </c>
      <c r="D1427" t="s">
        <v>5552</v>
      </c>
      <c r="E1427" t="s">
        <v>110</v>
      </c>
      <c r="F1427">
        <v>77</v>
      </c>
      <c r="G1427">
        <v>5.5</v>
      </c>
      <c r="H1427">
        <v>7</v>
      </c>
      <c r="I1427">
        <v>-300</v>
      </c>
      <c r="J1427">
        <v>306514</v>
      </c>
      <c r="K1427" t="s">
        <v>661</v>
      </c>
      <c r="L1427">
        <v>71</v>
      </c>
      <c r="M1427">
        <v>144.5</v>
      </c>
      <c r="N1427">
        <v>144</v>
      </c>
      <c r="O1427">
        <v>250</v>
      </c>
      <c r="P1427" s="17">
        <f>DATE(IF(Hist_odds_1[[#This Row],[Index]]&lt;=1908,"2022","2023"),LEFT(Hist_odds_1[[#This Row],[Date]],2),RIGHT(Hist_odds_1[[#This Row],[Date]],2))</f>
        <v>44912</v>
      </c>
      <c r="Q1427">
        <f>IF(Hist_odds_1[[#This Row],[Away ML]]&lt;Hist_odds_1[[#This Row],[Home ML]],-Hist_odds_1[[#This Row],[Total_Close]],Hist_odds_1[[#This Row],[Spread_Close]])</f>
        <v>-7</v>
      </c>
    </row>
    <row r="1428" spans="1:17">
      <c r="A1428">
        <v>1427</v>
      </c>
      <c r="B1428">
        <v>1217</v>
      </c>
      <c r="C1428">
        <v>306515</v>
      </c>
      <c r="D1428" t="s">
        <v>5552</v>
      </c>
      <c r="E1428" t="s">
        <v>668</v>
      </c>
      <c r="F1428">
        <v>55</v>
      </c>
      <c r="G1428">
        <v>130</v>
      </c>
      <c r="H1428">
        <v>134</v>
      </c>
      <c r="I1428">
        <v>1100</v>
      </c>
      <c r="J1428">
        <v>306516</v>
      </c>
      <c r="K1428" t="s">
        <v>339</v>
      </c>
      <c r="L1428">
        <v>61</v>
      </c>
      <c r="M1428">
        <v>14.5</v>
      </c>
      <c r="N1428">
        <v>18</v>
      </c>
      <c r="O1428">
        <v>-2500</v>
      </c>
      <c r="P1428" s="17">
        <f>DATE(IF(Hist_odds_1[[#This Row],[Index]]&lt;=1908,"2022","2023"),LEFT(Hist_odds_1[[#This Row],[Date]],2),RIGHT(Hist_odds_1[[#This Row],[Date]],2))</f>
        <v>44912</v>
      </c>
      <c r="Q1428">
        <f>IF(Hist_odds_1[[#This Row],[Away ML]]&lt;Hist_odds_1[[#This Row],[Home ML]],-Hist_odds_1[[#This Row],[Total_Close]],Hist_odds_1[[#This Row],[Spread_Close]])</f>
        <v>18</v>
      </c>
    </row>
    <row r="1429" spans="1:17">
      <c r="A1429">
        <v>1428</v>
      </c>
      <c r="B1429">
        <v>1217</v>
      </c>
      <c r="C1429">
        <v>306517</v>
      </c>
      <c r="D1429" t="s">
        <v>5552</v>
      </c>
      <c r="E1429" t="s">
        <v>667</v>
      </c>
      <c r="F1429">
        <v>60</v>
      </c>
      <c r="G1429">
        <v>136.5</v>
      </c>
      <c r="H1429">
        <v>137.5</v>
      </c>
      <c r="I1429">
        <v>1000</v>
      </c>
      <c r="J1429">
        <v>306518</v>
      </c>
      <c r="K1429" t="s">
        <v>584</v>
      </c>
      <c r="L1429">
        <v>96</v>
      </c>
      <c r="M1429">
        <v>20.5</v>
      </c>
      <c r="N1429">
        <v>17.5</v>
      </c>
      <c r="O1429">
        <v>-2000</v>
      </c>
      <c r="P1429" s="17">
        <f>DATE(IF(Hist_odds_1[[#This Row],[Index]]&lt;=1908,"2022","2023"),LEFT(Hist_odds_1[[#This Row],[Date]],2),RIGHT(Hist_odds_1[[#This Row],[Date]],2))</f>
        <v>44912</v>
      </c>
      <c r="Q1429">
        <f>IF(Hist_odds_1[[#This Row],[Away ML]]&lt;Hist_odds_1[[#This Row],[Home ML]],-Hist_odds_1[[#This Row],[Total_Close]],Hist_odds_1[[#This Row],[Spread_Close]])</f>
        <v>17.5</v>
      </c>
    </row>
    <row r="1430" spans="1:17">
      <c r="A1430">
        <v>1429</v>
      </c>
      <c r="B1430">
        <v>1217</v>
      </c>
      <c r="C1430">
        <v>306519</v>
      </c>
      <c r="D1430" t="s">
        <v>5552</v>
      </c>
      <c r="E1430" t="s">
        <v>646</v>
      </c>
      <c r="F1430">
        <v>52</v>
      </c>
      <c r="G1430">
        <v>131.5</v>
      </c>
      <c r="H1430">
        <v>133.5</v>
      </c>
      <c r="I1430">
        <v>900</v>
      </c>
      <c r="J1430">
        <v>306520</v>
      </c>
      <c r="K1430" t="s">
        <v>355</v>
      </c>
      <c r="L1430">
        <v>85</v>
      </c>
      <c r="M1430">
        <v>19.5</v>
      </c>
      <c r="N1430">
        <v>16</v>
      </c>
      <c r="O1430">
        <v>-1600</v>
      </c>
      <c r="P1430" s="17">
        <f>DATE(IF(Hist_odds_1[[#This Row],[Index]]&lt;=1908,"2022","2023"),LEFT(Hist_odds_1[[#This Row],[Date]],2),RIGHT(Hist_odds_1[[#This Row],[Date]],2))</f>
        <v>44912</v>
      </c>
      <c r="Q1430">
        <f>IF(Hist_odds_1[[#This Row],[Away ML]]&lt;Hist_odds_1[[#This Row],[Home ML]],-Hist_odds_1[[#This Row],[Total_Close]],Hist_odds_1[[#This Row],[Spread_Close]])</f>
        <v>16</v>
      </c>
    </row>
    <row r="1431" spans="1:17">
      <c r="A1431">
        <v>1430</v>
      </c>
      <c r="B1431">
        <v>1217</v>
      </c>
      <c r="C1431">
        <v>306521</v>
      </c>
      <c r="D1431" t="s">
        <v>5552</v>
      </c>
      <c r="E1431" t="s">
        <v>633</v>
      </c>
      <c r="F1431">
        <v>70</v>
      </c>
      <c r="G1431">
        <v>130.5</v>
      </c>
      <c r="H1431">
        <v>131.5</v>
      </c>
      <c r="I1431">
        <v>220</v>
      </c>
      <c r="J1431">
        <v>306522</v>
      </c>
      <c r="K1431" t="s">
        <v>645</v>
      </c>
      <c r="L1431">
        <v>72</v>
      </c>
      <c r="M1431">
        <v>5.5</v>
      </c>
      <c r="N1431">
        <v>6</v>
      </c>
      <c r="O1431">
        <v>-260</v>
      </c>
      <c r="P1431" s="17">
        <f>DATE(IF(Hist_odds_1[[#This Row],[Index]]&lt;=1908,"2022","2023"),LEFT(Hist_odds_1[[#This Row],[Date]],2),RIGHT(Hist_odds_1[[#This Row],[Date]],2))</f>
        <v>44912</v>
      </c>
      <c r="Q1431">
        <f>IF(Hist_odds_1[[#This Row],[Away ML]]&lt;Hist_odds_1[[#This Row],[Home ML]],-Hist_odds_1[[#This Row],[Total_Close]],Hist_odds_1[[#This Row],[Spread_Close]])</f>
        <v>6</v>
      </c>
    </row>
    <row r="1432" spans="1:17">
      <c r="A1432">
        <v>1431</v>
      </c>
      <c r="B1432">
        <v>1217</v>
      </c>
      <c r="C1432">
        <v>306523</v>
      </c>
      <c r="D1432" t="s">
        <v>5552</v>
      </c>
      <c r="E1432" t="s">
        <v>348</v>
      </c>
      <c r="F1432">
        <v>65</v>
      </c>
      <c r="G1432">
        <v>144.5</v>
      </c>
      <c r="H1432">
        <v>146</v>
      </c>
      <c r="I1432">
        <v>120</v>
      </c>
      <c r="J1432">
        <v>306524</v>
      </c>
      <c r="K1432" t="s">
        <v>530</v>
      </c>
      <c r="L1432">
        <v>67</v>
      </c>
      <c r="M1432" t="s">
        <v>465</v>
      </c>
      <c r="N1432">
        <v>2</v>
      </c>
      <c r="O1432">
        <v>-140</v>
      </c>
      <c r="P1432" s="17">
        <f>DATE(IF(Hist_odds_1[[#This Row],[Index]]&lt;=1908,"2022","2023"),LEFT(Hist_odds_1[[#This Row],[Date]],2),RIGHT(Hist_odds_1[[#This Row],[Date]],2))</f>
        <v>44912</v>
      </c>
      <c r="Q1432">
        <f>IF(Hist_odds_1[[#This Row],[Away ML]]&lt;Hist_odds_1[[#This Row],[Home ML]],-Hist_odds_1[[#This Row],[Total_Close]],Hist_odds_1[[#This Row],[Spread_Close]])</f>
        <v>2</v>
      </c>
    </row>
    <row r="1433" spans="1:17">
      <c r="A1433">
        <v>1432</v>
      </c>
      <c r="B1433">
        <v>1217</v>
      </c>
      <c r="C1433">
        <v>306525</v>
      </c>
      <c r="D1433" t="s">
        <v>5552</v>
      </c>
      <c r="E1433" t="s">
        <v>605</v>
      </c>
      <c r="F1433">
        <v>62</v>
      </c>
      <c r="G1433">
        <v>147</v>
      </c>
      <c r="H1433">
        <v>147</v>
      </c>
      <c r="I1433">
        <v>300</v>
      </c>
      <c r="J1433">
        <v>306526</v>
      </c>
      <c r="K1433" t="s">
        <v>615</v>
      </c>
      <c r="L1433">
        <v>72</v>
      </c>
      <c r="M1433">
        <v>10.5</v>
      </c>
      <c r="N1433">
        <v>8</v>
      </c>
      <c r="O1433">
        <v>-360</v>
      </c>
      <c r="P1433" s="17">
        <f>DATE(IF(Hist_odds_1[[#This Row],[Index]]&lt;=1908,"2022","2023"),LEFT(Hist_odds_1[[#This Row],[Date]],2),RIGHT(Hist_odds_1[[#This Row],[Date]],2))</f>
        <v>44912</v>
      </c>
      <c r="Q1433">
        <f>IF(Hist_odds_1[[#This Row],[Away ML]]&lt;Hist_odds_1[[#This Row],[Home ML]],-Hist_odds_1[[#This Row],[Total_Close]],Hist_odds_1[[#This Row],[Spread_Close]])</f>
        <v>8</v>
      </c>
    </row>
    <row r="1434" spans="1:17">
      <c r="A1434">
        <v>1433</v>
      </c>
      <c r="B1434">
        <v>1217</v>
      </c>
      <c r="C1434">
        <v>306527</v>
      </c>
      <c r="D1434" t="s">
        <v>5552</v>
      </c>
      <c r="E1434" t="s">
        <v>570</v>
      </c>
      <c r="F1434">
        <v>66</v>
      </c>
      <c r="G1434">
        <v>146.5</v>
      </c>
      <c r="H1434">
        <v>147.5</v>
      </c>
      <c r="I1434">
        <v>1800</v>
      </c>
      <c r="J1434">
        <v>306528</v>
      </c>
      <c r="K1434" t="s">
        <v>48</v>
      </c>
      <c r="L1434">
        <v>87</v>
      </c>
      <c r="M1434">
        <v>24</v>
      </c>
      <c r="N1434">
        <v>23</v>
      </c>
      <c r="O1434">
        <v>-8000</v>
      </c>
      <c r="P1434" s="17">
        <f>DATE(IF(Hist_odds_1[[#This Row],[Index]]&lt;=1908,"2022","2023"),LEFT(Hist_odds_1[[#This Row],[Date]],2),RIGHT(Hist_odds_1[[#This Row],[Date]],2))</f>
        <v>44912</v>
      </c>
      <c r="Q1434">
        <f>IF(Hist_odds_1[[#This Row],[Away ML]]&lt;Hist_odds_1[[#This Row],[Home ML]],-Hist_odds_1[[#This Row],[Total_Close]],Hist_odds_1[[#This Row],[Spread_Close]])</f>
        <v>23</v>
      </c>
    </row>
    <row r="1435" spans="1:17">
      <c r="A1435">
        <v>1434</v>
      </c>
      <c r="B1435">
        <v>1217</v>
      </c>
      <c r="C1435">
        <v>306529</v>
      </c>
      <c r="D1435" t="s">
        <v>5552</v>
      </c>
      <c r="E1435" t="s">
        <v>119</v>
      </c>
      <c r="F1435">
        <v>53</v>
      </c>
      <c r="G1435">
        <v>132</v>
      </c>
      <c r="H1435">
        <v>131</v>
      </c>
      <c r="I1435">
        <v>170</v>
      </c>
      <c r="J1435">
        <v>306530</v>
      </c>
      <c r="K1435" t="s">
        <v>638</v>
      </c>
      <c r="L1435">
        <v>54</v>
      </c>
      <c r="M1435">
        <v>1.5</v>
      </c>
      <c r="N1435">
        <v>4.5</v>
      </c>
      <c r="O1435">
        <v>-190</v>
      </c>
      <c r="P1435" s="17">
        <f>DATE(IF(Hist_odds_1[[#This Row],[Index]]&lt;=1908,"2022","2023"),LEFT(Hist_odds_1[[#This Row],[Date]],2),RIGHT(Hist_odds_1[[#This Row],[Date]],2))</f>
        <v>44912</v>
      </c>
      <c r="Q1435">
        <f>IF(Hist_odds_1[[#This Row],[Away ML]]&lt;Hist_odds_1[[#This Row],[Home ML]],-Hist_odds_1[[#This Row],[Total_Close]],Hist_odds_1[[#This Row],[Spread_Close]])</f>
        <v>4.5</v>
      </c>
    </row>
    <row r="1436" spans="1:17">
      <c r="A1436">
        <v>1435</v>
      </c>
      <c r="B1436">
        <v>1217</v>
      </c>
      <c r="C1436">
        <v>306531</v>
      </c>
      <c r="D1436" t="s">
        <v>5552</v>
      </c>
      <c r="E1436" t="s">
        <v>554</v>
      </c>
      <c r="F1436">
        <v>73</v>
      </c>
      <c r="G1436">
        <v>150.5</v>
      </c>
      <c r="H1436">
        <v>153.5</v>
      </c>
      <c r="I1436">
        <v>200</v>
      </c>
      <c r="J1436">
        <v>306532</v>
      </c>
      <c r="K1436" t="s">
        <v>367</v>
      </c>
      <c r="L1436">
        <v>110</v>
      </c>
      <c r="M1436">
        <v>5.5</v>
      </c>
      <c r="N1436">
        <v>5.5</v>
      </c>
      <c r="O1436">
        <v>-240</v>
      </c>
      <c r="P1436" s="17">
        <f>DATE(IF(Hist_odds_1[[#This Row],[Index]]&lt;=1908,"2022","2023"),LEFT(Hist_odds_1[[#This Row],[Date]],2),RIGHT(Hist_odds_1[[#This Row],[Date]],2))</f>
        <v>44912</v>
      </c>
      <c r="Q1436">
        <f>IF(Hist_odds_1[[#This Row],[Away ML]]&lt;Hist_odds_1[[#This Row],[Home ML]],-Hist_odds_1[[#This Row],[Total_Close]],Hist_odds_1[[#This Row],[Spread_Close]])</f>
        <v>5.5</v>
      </c>
    </row>
    <row r="1437" spans="1:17">
      <c r="A1437">
        <v>1436</v>
      </c>
      <c r="B1437">
        <v>1217</v>
      </c>
      <c r="C1437">
        <v>306533</v>
      </c>
      <c r="D1437" t="s">
        <v>5552</v>
      </c>
      <c r="E1437" t="s">
        <v>140</v>
      </c>
      <c r="F1437">
        <v>61</v>
      </c>
      <c r="G1437">
        <v>12</v>
      </c>
      <c r="H1437">
        <v>11</v>
      </c>
      <c r="I1437">
        <v>-650</v>
      </c>
      <c r="J1437">
        <v>306534</v>
      </c>
      <c r="K1437" t="s">
        <v>656</v>
      </c>
      <c r="L1437">
        <v>62</v>
      </c>
      <c r="M1437">
        <v>157</v>
      </c>
      <c r="N1437">
        <v>152.5</v>
      </c>
      <c r="O1437">
        <v>475</v>
      </c>
      <c r="P1437" s="17">
        <f>DATE(IF(Hist_odds_1[[#This Row],[Index]]&lt;=1908,"2022","2023"),LEFT(Hist_odds_1[[#This Row],[Date]],2),RIGHT(Hist_odds_1[[#This Row],[Date]],2))</f>
        <v>44912</v>
      </c>
      <c r="Q1437">
        <f>IF(Hist_odds_1[[#This Row],[Away ML]]&lt;Hist_odds_1[[#This Row],[Home ML]],-Hist_odds_1[[#This Row],[Total_Close]],Hist_odds_1[[#This Row],[Spread_Close]])</f>
        <v>-11</v>
      </c>
    </row>
    <row r="1438" spans="1:17">
      <c r="A1438">
        <v>1437</v>
      </c>
      <c r="B1438">
        <v>1217</v>
      </c>
      <c r="C1438">
        <v>306535</v>
      </c>
      <c r="D1438" t="s">
        <v>5552</v>
      </c>
      <c r="E1438" t="s">
        <v>659</v>
      </c>
      <c r="F1438">
        <v>66</v>
      </c>
      <c r="G1438">
        <v>137.5</v>
      </c>
      <c r="H1438">
        <v>138.5</v>
      </c>
      <c r="I1438">
        <v>1200</v>
      </c>
      <c r="J1438">
        <v>306536</v>
      </c>
      <c r="K1438" t="s">
        <v>501</v>
      </c>
      <c r="L1438">
        <v>68</v>
      </c>
      <c r="M1438">
        <v>21</v>
      </c>
      <c r="N1438">
        <v>21.5</v>
      </c>
      <c r="O1438">
        <v>-3000</v>
      </c>
      <c r="P1438" s="17">
        <f>DATE(IF(Hist_odds_1[[#This Row],[Index]]&lt;=1908,"2022","2023"),LEFT(Hist_odds_1[[#This Row],[Date]],2),RIGHT(Hist_odds_1[[#This Row],[Date]],2))</f>
        <v>44912</v>
      </c>
      <c r="Q1438">
        <f>IF(Hist_odds_1[[#This Row],[Away ML]]&lt;Hist_odds_1[[#This Row],[Home ML]],-Hist_odds_1[[#This Row],[Total_Close]],Hist_odds_1[[#This Row],[Spread_Close]])</f>
        <v>21.5</v>
      </c>
    </row>
    <row r="1439" spans="1:17">
      <c r="A1439">
        <v>1438</v>
      </c>
      <c r="B1439">
        <v>1217</v>
      </c>
      <c r="C1439">
        <v>306537</v>
      </c>
      <c r="D1439" t="s">
        <v>5552</v>
      </c>
      <c r="E1439" t="s">
        <v>162</v>
      </c>
      <c r="F1439">
        <v>59</v>
      </c>
      <c r="G1439">
        <v>137.5</v>
      </c>
      <c r="H1439">
        <v>136</v>
      </c>
      <c r="I1439">
        <v>375</v>
      </c>
      <c r="J1439">
        <v>306538</v>
      </c>
      <c r="K1439" t="s">
        <v>657</v>
      </c>
      <c r="L1439">
        <v>83</v>
      </c>
      <c r="M1439">
        <v>9</v>
      </c>
      <c r="N1439">
        <v>9.5</v>
      </c>
      <c r="O1439">
        <v>-450</v>
      </c>
      <c r="P1439" s="17">
        <f>DATE(IF(Hist_odds_1[[#This Row],[Index]]&lt;=1908,"2022","2023"),LEFT(Hist_odds_1[[#This Row],[Date]],2),RIGHT(Hist_odds_1[[#This Row],[Date]],2))</f>
        <v>44912</v>
      </c>
      <c r="Q1439">
        <f>IF(Hist_odds_1[[#This Row],[Away ML]]&lt;Hist_odds_1[[#This Row],[Home ML]],-Hist_odds_1[[#This Row],[Total_Close]],Hist_odds_1[[#This Row],[Spread_Close]])</f>
        <v>9.5</v>
      </c>
    </row>
    <row r="1440" spans="1:17">
      <c r="A1440">
        <v>1439</v>
      </c>
      <c r="B1440">
        <v>1217</v>
      </c>
      <c r="C1440">
        <v>306539</v>
      </c>
      <c r="D1440" t="s">
        <v>5552</v>
      </c>
      <c r="E1440" t="s">
        <v>626</v>
      </c>
      <c r="F1440">
        <v>74</v>
      </c>
      <c r="G1440">
        <v>149.5</v>
      </c>
      <c r="H1440">
        <v>147</v>
      </c>
      <c r="I1440">
        <v>110</v>
      </c>
      <c r="J1440">
        <v>306540</v>
      </c>
      <c r="K1440" t="s">
        <v>580</v>
      </c>
      <c r="L1440">
        <v>73</v>
      </c>
      <c r="M1440">
        <v>1.5</v>
      </c>
      <c r="N1440">
        <v>2</v>
      </c>
      <c r="O1440">
        <v>-130</v>
      </c>
      <c r="P1440" s="17">
        <f>DATE(IF(Hist_odds_1[[#This Row],[Index]]&lt;=1908,"2022","2023"),LEFT(Hist_odds_1[[#This Row],[Date]],2),RIGHT(Hist_odds_1[[#This Row],[Date]],2))</f>
        <v>44912</v>
      </c>
      <c r="Q1440">
        <f>IF(Hist_odds_1[[#This Row],[Away ML]]&lt;Hist_odds_1[[#This Row],[Home ML]],-Hist_odds_1[[#This Row],[Total_Close]],Hist_odds_1[[#This Row],[Spread_Close]])</f>
        <v>2</v>
      </c>
    </row>
    <row r="1441" spans="1:17">
      <c r="A1441">
        <v>1440</v>
      </c>
      <c r="B1441">
        <v>1217</v>
      </c>
      <c r="C1441">
        <v>306541</v>
      </c>
      <c r="D1441" t="s">
        <v>5552</v>
      </c>
      <c r="E1441" t="s">
        <v>599</v>
      </c>
      <c r="F1441">
        <v>67</v>
      </c>
      <c r="G1441">
        <v>3.5</v>
      </c>
      <c r="H1441">
        <v>7</v>
      </c>
      <c r="I1441">
        <v>-260</v>
      </c>
      <c r="J1441">
        <v>306542</v>
      </c>
      <c r="K1441" t="s">
        <v>303</v>
      </c>
      <c r="L1441">
        <v>51</v>
      </c>
      <c r="M1441">
        <v>132.5</v>
      </c>
      <c r="N1441">
        <v>129.5</v>
      </c>
      <c r="O1441">
        <v>220</v>
      </c>
      <c r="P1441" s="17">
        <f>DATE(IF(Hist_odds_1[[#This Row],[Index]]&lt;=1908,"2022","2023"),LEFT(Hist_odds_1[[#This Row],[Date]],2),RIGHT(Hist_odds_1[[#This Row],[Date]],2))</f>
        <v>44912</v>
      </c>
      <c r="Q1441">
        <f>IF(Hist_odds_1[[#This Row],[Away ML]]&lt;Hist_odds_1[[#This Row],[Home ML]],-Hist_odds_1[[#This Row],[Total_Close]],Hist_odds_1[[#This Row],[Spread_Close]])</f>
        <v>-7</v>
      </c>
    </row>
    <row r="1442" spans="1:17">
      <c r="A1442">
        <v>1441</v>
      </c>
      <c r="B1442">
        <v>1217</v>
      </c>
      <c r="C1442">
        <v>306545</v>
      </c>
      <c r="D1442" t="s">
        <v>5552</v>
      </c>
      <c r="E1442" t="s">
        <v>116</v>
      </c>
      <c r="F1442">
        <v>75</v>
      </c>
      <c r="G1442">
        <v>149</v>
      </c>
      <c r="H1442">
        <v>147</v>
      </c>
      <c r="I1442">
        <v>800</v>
      </c>
      <c r="J1442">
        <v>306546</v>
      </c>
      <c r="K1442" t="s">
        <v>234</v>
      </c>
      <c r="L1442">
        <v>83</v>
      </c>
      <c r="M1442">
        <v>16.5</v>
      </c>
      <c r="N1442">
        <v>14</v>
      </c>
      <c r="O1442">
        <v>-1400</v>
      </c>
      <c r="P1442" s="17">
        <f>DATE(IF(Hist_odds_1[[#This Row],[Index]]&lt;=1908,"2022","2023"),LEFT(Hist_odds_1[[#This Row],[Date]],2),RIGHT(Hist_odds_1[[#This Row],[Date]],2))</f>
        <v>44912</v>
      </c>
      <c r="Q1442">
        <f>IF(Hist_odds_1[[#This Row],[Away ML]]&lt;Hist_odds_1[[#This Row],[Home ML]],-Hist_odds_1[[#This Row],[Total_Close]],Hist_odds_1[[#This Row],[Spread_Close]])</f>
        <v>14</v>
      </c>
    </row>
    <row r="1443" spans="1:17">
      <c r="A1443">
        <v>1442</v>
      </c>
      <c r="B1443">
        <v>1217</v>
      </c>
      <c r="C1443">
        <v>306547</v>
      </c>
      <c r="D1443" t="s">
        <v>5552</v>
      </c>
      <c r="E1443" t="s">
        <v>155</v>
      </c>
      <c r="F1443">
        <v>48</v>
      </c>
      <c r="G1443">
        <v>136</v>
      </c>
      <c r="H1443">
        <v>136.5</v>
      </c>
      <c r="I1443">
        <v>1100</v>
      </c>
      <c r="J1443">
        <v>306548</v>
      </c>
      <c r="K1443" t="s">
        <v>511</v>
      </c>
      <c r="L1443">
        <v>74</v>
      </c>
      <c r="M1443">
        <v>19.5</v>
      </c>
      <c r="N1443">
        <v>18</v>
      </c>
      <c r="O1443">
        <v>-2500</v>
      </c>
      <c r="P1443" s="17">
        <f>DATE(IF(Hist_odds_1[[#This Row],[Index]]&lt;=1908,"2022","2023"),LEFT(Hist_odds_1[[#This Row],[Date]],2),RIGHT(Hist_odds_1[[#This Row],[Date]],2))</f>
        <v>44912</v>
      </c>
      <c r="Q1443">
        <f>IF(Hist_odds_1[[#This Row],[Away ML]]&lt;Hist_odds_1[[#This Row],[Home ML]],-Hist_odds_1[[#This Row],[Total_Close]],Hist_odds_1[[#This Row],[Spread_Close]])</f>
        <v>18</v>
      </c>
    </row>
    <row r="1444" spans="1:17">
      <c r="A1444">
        <v>1443</v>
      </c>
      <c r="B1444">
        <v>1217</v>
      </c>
      <c r="C1444">
        <v>306549</v>
      </c>
      <c r="D1444" t="s">
        <v>5552</v>
      </c>
      <c r="E1444" t="s">
        <v>534</v>
      </c>
      <c r="F1444">
        <v>47</v>
      </c>
      <c r="G1444">
        <v>144.5</v>
      </c>
      <c r="H1444">
        <v>149</v>
      </c>
      <c r="I1444">
        <v>2750</v>
      </c>
      <c r="J1444">
        <v>306550</v>
      </c>
      <c r="K1444" t="s">
        <v>269</v>
      </c>
      <c r="L1444">
        <v>68</v>
      </c>
      <c r="M1444">
        <v>29</v>
      </c>
      <c r="N1444">
        <v>32.5</v>
      </c>
      <c r="O1444">
        <v>-80000</v>
      </c>
      <c r="P1444" s="17">
        <f>DATE(IF(Hist_odds_1[[#This Row],[Index]]&lt;=1908,"2022","2023"),LEFT(Hist_odds_1[[#This Row],[Date]],2),RIGHT(Hist_odds_1[[#This Row],[Date]],2))</f>
        <v>44912</v>
      </c>
      <c r="Q1444">
        <f>IF(Hist_odds_1[[#This Row],[Away ML]]&lt;Hist_odds_1[[#This Row],[Home ML]],-Hist_odds_1[[#This Row],[Total_Close]],Hist_odds_1[[#This Row],[Spread_Close]])</f>
        <v>32.5</v>
      </c>
    </row>
    <row r="1445" spans="1:17">
      <c r="A1445">
        <v>1444</v>
      </c>
      <c r="B1445">
        <v>1217</v>
      </c>
      <c r="C1445">
        <v>306551</v>
      </c>
      <c r="D1445" t="s">
        <v>5552</v>
      </c>
      <c r="E1445" t="s">
        <v>454</v>
      </c>
      <c r="F1445">
        <v>71</v>
      </c>
      <c r="G1445">
        <v>140</v>
      </c>
      <c r="H1445">
        <v>135.5</v>
      </c>
      <c r="I1445">
        <v>265</v>
      </c>
      <c r="J1445">
        <v>306552</v>
      </c>
      <c r="K1445" t="s">
        <v>115</v>
      </c>
      <c r="L1445">
        <v>67</v>
      </c>
      <c r="M1445">
        <v>7.5</v>
      </c>
      <c r="N1445">
        <v>7.5</v>
      </c>
      <c r="O1445">
        <v>-320</v>
      </c>
      <c r="P1445" s="17">
        <f>DATE(IF(Hist_odds_1[[#This Row],[Index]]&lt;=1908,"2022","2023"),LEFT(Hist_odds_1[[#This Row],[Date]],2),RIGHT(Hist_odds_1[[#This Row],[Date]],2))</f>
        <v>44912</v>
      </c>
      <c r="Q1445">
        <f>IF(Hist_odds_1[[#This Row],[Away ML]]&lt;Hist_odds_1[[#This Row],[Home ML]],-Hist_odds_1[[#This Row],[Total_Close]],Hist_odds_1[[#This Row],[Spread_Close]])</f>
        <v>7.5</v>
      </c>
    </row>
    <row r="1446" spans="1:17">
      <c r="A1446">
        <v>1445</v>
      </c>
      <c r="B1446">
        <v>1217</v>
      </c>
      <c r="C1446">
        <v>306553</v>
      </c>
      <c r="D1446" t="s">
        <v>5552</v>
      </c>
      <c r="E1446" t="s">
        <v>611</v>
      </c>
      <c r="F1446">
        <v>63</v>
      </c>
      <c r="G1446">
        <v>134.5</v>
      </c>
      <c r="H1446">
        <v>131.5</v>
      </c>
      <c r="I1446">
        <v>450</v>
      </c>
      <c r="J1446">
        <v>306554</v>
      </c>
      <c r="K1446" t="s">
        <v>364</v>
      </c>
      <c r="L1446">
        <v>72</v>
      </c>
      <c r="M1446">
        <v>12</v>
      </c>
      <c r="N1446">
        <v>11</v>
      </c>
      <c r="O1446">
        <v>-600</v>
      </c>
      <c r="P1446" s="17">
        <f>DATE(IF(Hist_odds_1[[#This Row],[Index]]&lt;=1908,"2022","2023"),LEFT(Hist_odds_1[[#This Row],[Date]],2),RIGHT(Hist_odds_1[[#This Row],[Date]],2))</f>
        <v>44912</v>
      </c>
      <c r="Q1446">
        <f>IF(Hist_odds_1[[#This Row],[Away ML]]&lt;Hist_odds_1[[#This Row],[Home ML]],-Hist_odds_1[[#This Row],[Total_Close]],Hist_odds_1[[#This Row],[Spread_Close]])</f>
        <v>11</v>
      </c>
    </row>
    <row r="1447" spans="1:17">
      <c r="A1447">
        <v>1446</v>
      </c>
      <c r="B1447">
        <v>1217</v>
      </c>
      <c r="C1447">
        <v>306557</v>
      </c>
      <c r="D1447" t="s">
        <v>5552</v>
      </c>
      <c r="E1447" t="s">
        <v>330</v>
      </c>
      <c r="F1447">
        <v>81</v>
      </c>
      <c r="G1447">
        <v>144.5</v>
      </c>
      <c r="H1447">
        <v>146.5</v>
      </c>
      <c r="I1447">
        <v>800</v>
      </c>
      <c r="J1447">
        <v>306558</v>
      </c>
      <c r="K1447" t="s">
        <v>43</v>
      </c>
      <c r="L1447">
        <v>89</v>
      </c>
      <c r="M1447">
        <v>14.5</v>
      </c>
      <c r="N1447">
        <v>15</v>
      </c>
      <c r="O1447">
        <v>-1400</v>
      </c>
      <c r="P1447" s="17">
        <f>DATE(IF(Hist_odds_1[[#This Row],[Index]]&lt;=1908,"2022","2023"),LEFT(Hist_odds_1[[#This Row],[Date]],2),RIGHT(Hist_odds_1[[#This Row],[Date]],2))</f>
        <v>44912</v>
      </c>
      <c r="Q1447">
        <f>IF(Hist_odds_1[[#This Row],[Away ML]]&lt;Hist_odds_1[[#This Row],[Home ML]],-Hist_odds_1[[#This Row],[Total_Close]],Hist_odds_1[[#This Row],[Spread_Close]])</f>
        <v>15</v>
      </c>
    </row>
    <row r="1448" spans="1:17">
      <c r="A1448">
        <v>1447</v>
      </c>
      <c r="B1448">
        <v>1218</v>
      </c>
      <c r="C1448">
        <v>721</v>
      </c>
      <c r="D1448" t="s">
        <v>5552</v>
      </c>
      <c r="E1448" t="s">
        <v>247</v>
      </c>
      <c r="F1448">
        <v>67</v>
      </c>
      <c r="G1448">
        <v>136.5</v>
      </c>
      <c r="H1448">
        <v>136</v>
      </c>
      <c r="I1448">
        <v>1100</v>
      </c>
      <c r="J1448">
        <v>722</v>
      </c>
      <c r="K1448" t="s">
        <v>497</v>
      </c>
      <c r="L1448">
        <v>97</v>
      </c>
      <c r="M1448">
        <v>19.5</v>
      </c>
      <c r="N1448">
        <v>19</v>
      </c>
      <c r="O1448">
        <v>-2500</v>
      </c>
      <c r="P1448" s="17">
        <f>DATE(IF(Hist_odds_1[[#This Row],[Index]]&lt;=1908,"2022","2023"),LEFT(Hist_odds_1[[#This Row],[Date]],2),RIGHT(Hist_odds_1[[#This Row],[Date]],2))</f>
        <v>44913</v>
      </c>
      <c r="Q1448">
        <f>IF(Hist_odds_1[[#This Row],[Away ML]]&lt;Hist_odds_1[[#This Row],[Home ML]],-Hist_odds_1[[#This Row],[Total_Close]],Hist_odds_1[[#This Row],[Spread_Close]])</f>
        <v>19</v>
      </c>
    </row>
    <row r="1449" spans="1:17">
      <c r="A1449">
        <v>1448</v>
      </c>
      <c r="B1449">
        <v>1218</v>
      </c>
      <c r="C1449">
        <v>723</v>
      </c>
      <c r="D1449" t="s">
        <v>5552</v>
      </c>
      <c r="E1449" t="s">
        <v>620</v>
      </c>
      <c r="F1449">
        <v>57</v>
      </c>
      <c r="G1449">
        <v>128</v>
      </c>
      <c r="H1449">
        <v>128</v>
      </c>
      <c r="I1449">
        <v>1800</v>
      </c>
      <c r="J1449">
        <v>724</v>
      </c>
      <c r="K1449" t="s">
        <v>469</v>
      </c>
      <c r="L1449">
        <v>73</v>
      </c>
      <c r="M1449">
        <v>21.5</v>
      </c>
      <c r="N1449">
        <v>23.5</v>
      </c>
      <c r="O1449">
        <v>-8000</v>
      </c>
      <c r="P1449" s="17">
        <f>DATE(IF(Hist_odds_1[[#This Row],[Index]]&lt;=1908,"2022","2023"),LEFT(Hist_odds_1[[#This Row],[Date]],2),RIGHT(Hist_odds_1[[#This Row],[Date]],2))</f>
        <v>44913</v>
      </c>
      <c r="Q1449">
        <f>IF(Hist_odds_1[[#This Row],[Away ML]]&lt;Hist_odds_1[[#This Row],[Home ML]],-Hist_odds_1[[#This Row],[Total_Close]],Hist_odds_1[[#This Row],[Spread_Close]])</f>
        <v>23.5</v>
      </c>
    </row>
    <row r="1450" spans="1:17">
      <c r="A1450">
        <v>1449</v>
      </c>
      <c r="B1450">
        <v>1218</v>
      </c>
      <c r="C1450">
        <v>727</v>
      </c>
      <c r="D1450" t="s">
        <v>5552</v>
      </c>
      <c r="E1450" t="s">
        <v>457</v>
      </c>
      <c r="F1450">
        <v>66</v>
      </c>
      <c r="G1450">
        <v>125.5</v>
      </c>
      <c r="H1450">
        <v>126.5</v>
      </c>
      <c r="I1450">
        <v>120</v>
      </c>
      <c r="J1450">
        <v>728</v>
      </c>
      <c r="K1450" t="s">
        <v>547</v>
      </c>
      <c r="L1450">
        <v>75</v>
      </c>
      <c r="M1450">
        <v>1</v>
      </c>
      <c r="N1450">
        <v>2.5</v>
      </c>
      <c r="O1450">
        <v>-140</v>
      </c>
      <c r="P1450" s="17">
        <f>DATE(IF(Hist_odds_1[[#This Row],[Index]]&lt;=1908,"2022","2023"),LEFT(Hist_odds_1[[#This Row],[Date]],2),RIGHT(Hist_odds_1[[#This Row],[Date]],2))</f>
        <v>44913</v>
      </c>
      <c r="Q1450">
        <f>IF(Hist_odds_1[[#This Row],[Away ML]]&lt;Hist_odds_1[[#This Row],[Home ML]],-Hist_odds_1[[#This Row],[Total_Close]],Hist_odds_1[[#This Row],[Spread_Close]])</f>
        <v>2.5</v>
      </c>
    </row>
    <row r="1451" spans="1:17">
      <c r="A1451">
        <v>1450</v>
      </c>
      <c r="B1451">
        <v>1218</v>
      </c>
      <c r="C1451">
        <v>729</v>
      </c>
      <c r="D1451" t="s">
        <v>5552</v>
      </c>
      <c r="E1451" t="s">
        <v>248</v>
      </c>
      <c r="F1451">
        <v>56</v>
      </c>
      <c r="G1451">
        <v>3</v>
      </c>
      <c r="H1451">
        <v>5</v>
      </c>
      <c r="I1451">
        <v>-200</v>
      </c>
      <c r="J1451">
        <v>730</v>
      </c>
      <c r="K1451" t="s">
        <v>499</v>
      </c>
      <c r="L1451">
        <v>63</v>
      </c>
      <c r="M1451">
        <v>135</v>
      </c>
      <c r="N1451">
        <v>133</v>
      </c>
      <c r="O1451">
        <v>175</v>
      </c>
      <c r="P1451" s="17">
        <f>DATE(IF(Hist_odds_1[[#This Row],[Index]]&lt;=1908,"2022","2023"),LEFT(Hist_odds_1[[#This Row],[Date]],2),RIGHT(Hist_odds_1[[#This Row],[Date]],2))</f>
        <v>44913</v>
      </c>
      <c r="Q1451">
        <f>IF(Hist_odds_1[[#This Row],[Away ML]]&lt;Hist_odds_1[[#This Row],[Home ML]],-Hist_odds_1[[#This Row],[Total_Close]],Hist_odds_1[[#This Row],[Spread_Close]])</f>
        <v>-5</v>
      </c>
    </row>
    <row r="1452" spans="1:17">
      <c r="A1452">
        <v>1451</v>
      </c>
      <c r="B1452">
        <v>1218</v>
      </c>
      <c r="C1452">
        <v>731</v>
      </c>
      <c r="D1452" t="s">
        <v>5552</v>
      </c>
      <c r="E1452" t="s">
        <v>79</v>
      </c>
      <c r="F1452">
        <v>66</v>
      </c>
      <c r="G1452">
        <v>137.5</v>
      </c>
      <c r="H1452">
        <v>136.5</v>
      </c>
      <c r="I1452">
        <v>330</v>
      </c>
      <c r="J1452">
        <v>732</v>
      </c>
      <c r="K1452" t="s">
        <v>157</v>
      </c>
      <c r="L1452">
        <v>71</v>
      </c>
      <c r="M1452">
        <v>8.5</v>
      </c>
      <c r="N1452">
        <v>8.5</v>
      </c>
      <c r="O1452">
        <v>-400</v>
      </c>
      <c r="P1452" s="17">
        <f>DATE(IF(Hist_odds_1[[#This Row],[Index]]&lt;=1908,"2022","2023"),LEFT(Hist_odds_1[[#This Row],[Date]],2),RIGHT(Hist_odds_1[[#This Row],[Date]],2))</f>
        <v>44913</v>
      </c>
      <c r="Q1452">
        <f>IF(Hist_odds_1[[#This Row],[Away ML]]&lt;Hist_odds_1[[#This Row],[Home ML]],-Hist_odds_1[[#This Row],[Total_Close]],Hist_odds_1[[#This Row],[Spread_Close]])</f>
        <v>8.5</v>
      </c>
    </row>
    <row r="1453" spans="1:17">
      <c r="A1453">
        <v>1452</v>
      </c>
      <c r="B1453">
        <v>1218</v>
      </c>
      <c r="C1453">
        <v>733</v>
      </c>
      <c r="D1453" t="s">
        <v>5552</v>
      </c>
      <c r="E1453" t="s">
        <v>362</v>
      </c>
      <c r="F1453">
        <v>73</v>
      </c>
      <c r="G1453">
        <v>131.5</v>
      </c>
      <c r="H1453">
        <v>135</v>
      </c>
      <c r="I1453">
        <v>110</v>
      </c>
      <c r="J1453">
        <v>734</v>
      </c>
      <c r="K1453" t="s">
        <v>536</v>
      </c>
      <c r="L1453">
        <v>81</v>
      </c>
      <c r="M1453">
        <v>4</v>
      </c>
      <c r="N1453">
        <v>1.5</v>
      </c>
      <c r="O1453">
        <v>-130</v>
      </c>
      <c r="P1453" s="17">
        <f>DATE(IF(Hist_odds_1[[#This Row],[Index]]&lt;=1908,"2022","2023"),LEFT(Hist_odds_1[[#This Row],[Date]],2),RIGHT(Hist_odds_1[[#This Row],[Date]],2))</f>
        <v>44913</v>
      </c>
      <c r="Q1453">
        <f>IF(Hist_odds_1[[#This Row],[Away ML]]&lt;Hist_odds_1[[#This Row],[Home ML]],-Hist_odds_1[[#This Row],[Total_Close]],Hist_odds_1[[#This Row],[Spread_Close]])</f>
        <v>1.5</v>
      </c>
    </row>
    <row r="1454" spans="1:17">
      <c r="A1454">
        <v>1453</v>
      </c>
      <c r="B1454">
        <v>1218</v>
      </c>
      <c r="C1454">
        <v>735</v>
      </c>
      <c r="D1454" t="s">
        <v>5552</v>
      </c>
      <c r="E1454" t="s">
        <v>61</v>
      </c>
      <c r="F1454">
        <v>83</v>
      </c>
      <c r="G1454">
        <v>154.5</v>
      </c>
      <c r="H1454">
        <v>151.5</v>
      </c>
      <c r="I1454">
        <v>170</v>
      </c>
      <c r="J1454">
        <v>736</v>
      </c>
      <c r="K1454" t="s">
        <v>23</v>
      </c>
      <c r="L1454">
        <v>79</v>
      </c>
      <c r="M1454">
        <v>6</v>
      </c>
      <c r="N1454">
        <v>5</v>
      </c>
      <c r="O1454">
        <v>-190</v>
      </c>
      <c r="P1454" s="17">
        <f>DATE(IF(Hist_odds_1[[#This Row],[Index]]&lt;=1908,"2022","2023"),LEFT(Hist_odds_1[[#This Row],[Date]],2),RIGHT(Hist_odds_1[[#This Row],[Date]],2))</f>
        <v>44913</v>
      </c>
      <c r="Q1454">
        <f>IF(Hist_odds_1[[#This Row],[Away ML]]&lt;Hist_odds_1[[#This Row],[Home ML]],-Hist_odds_1[[#This Row],[Total_Close]],Hist_odds_1[[#This Row],[Spread_Close]])</f>
        <v>5</v>
      </c>
    </row>
    <row r="1455" spans="1:17">
      <c r="A1455">
        <v>1454</v>
      </c>
      <c r="B1455">
        <v>1218</v>
      </c>
      <c r="C1455">
        <v>737</v>
      </c>
      <c r="D1455" t="s">
        <v>5552</v>
      </c>
      <c r="E1455" t="s">
        <v>630</v>
      </c>
      <c r="F1455">
        <v>68</v>
      </c>
      <c r="G1455">
        <v>129.5</v>
      </c>
      <c r="H1455">
        <v>126</v>
      </c>
      <c r="I1455">
        <v>135</v>
      </c>
      <c r="J1455">
        <v>738</v>
      </c>
      <c r="K1455" t="s">
        <v>642</v>
      </c>
      <c r="L1455">
        <v>59</v>
      </c>
      <c r="M1455">
        <v>5</v>
      </c>
      <c r="N1455">
        <v>3.5</v>
      </c>
      <c r="O1455">
        <v>-155</v>
      </c>
      <c r="P1455" s="17">
        <f>DATE(IF(Hist_odds_1[[#This Row],[Index]]&lt;=1908,"2022","2023"),LEFT(Hist_odds_1[[#This Row],[Date]],2),RIGHT(Hist_odds_1[[#This Row],[Date]],2))</f>
        <v>44913</v>
      </c>
      <c r="Q1455">
        <f>IF(Hist_odds_1[[#This Row],[Away ML]]&lt;Hist_odds_1[[#This Row],[Home ML]],-Hist_odds_1[[#This Row],[Total_Close]],Hist_odds_1[[#This Row],[Spread_Close]])</f>
        <v>3.5</v>
      </c>
    </row>
    <row r="1456" spans="1:17">
      <c r="A1456">
        <v>1455</v>
      </c>
      <c r="B1456">
        <v>1218</v>
      </c>
      <c r="C1456">
        <v>739</v>
      </c>
      <c r="D1456" t="s">
        <v>5552</v>
      </c>
      <c r="E1456" t="s">
        <v>576</v>
      </c>
      <c r="F1456">
        <v>77</v>
      </c>
      <c r="G1456">
        <v>2.5</v>
      </c>
      <c r="H1456">
        <v>4.5</v>
      </c>
      <c r="I1456">
        <v>-180</v>
      </c>
      <c r="J1456">
        <v>740</v>
      </c>
      <c r="K1456" t="s">
        <v>629</v>
      </c>
      <c r="L1456">
        <v>79</v>
      </c>
      <c r="M1456">
        <v>157.5</v>
      </c>
      <c r="N1456">
        <v>155.5</v>
      </c>
      <c r="O1456">
        <v>160</v>
      </c>
      <c r="P1456" s="17">
        <f>DATE(IF(Hist_odds_1[[#This Row],[Index]]&lt;=1908,"2022","2023"),LEFT(Hist_odds_1[[#This Row],[Date]],2),RIGHT(Hist_odds_1[[#This Row],[Date]],2))</f>
        <v>44913</v>
      </c>
      <c r="Q1456">
        <f>IF(Hist_odds_1[[#This Row],[Away ML]]&lt;Hist_odds_1[[#This Row],[Home ML]],-Hist_odds_1[[#This Row],[Total_Close]],Hist_odds_1[[#This Row],[Spread_Close]])</f>
        <v>-4.5</v>
      </c>
    </row>
    <row r="1457" spans="1:17">
      <c r="A1457">
        <v>1456</v>
      </c>
      <c r="B1457">
        <v>1218</v>
      </c>
      <c r="C1457">
        <v>741</v>
      </c>
      <c r="D1457" t="s">
        <v>5552</v>
      </c>
      <c r="E1457" t="s">
        <v>624</v>
      </c>
      <c r="F1457">
        <v>56</v>
      </c>
      <c r="G1457">
        <v>130</v>
      </c>
      <c r="H1457">
        <v>128</v>
      </c>
      <c r="I1457">
        <v>1000</v>
      </c>
      <c r="J1457">
        <v>742</v>
      </c>
      <c r="K1457" t="s">
        <v>487</v>
      </c>
      <c r="L1457">
        <v>65</v>
      </c>
      <c r="M1457">
        <v>16</v>
      </c>
      <c r="N1457">
        <v>16</v>
      </c>
      <c r="O1457">
        <v>-2000</v>
      </c>
      <c r="P1457" s="17">
        <f>DATE(IF(Hist_odds_1[[#This Row],[Index]]&lt;=1908,"2022","2023"),LEFT(Hist_odds_1[[#This Row],[Date]],2),RIGHT(Hist_odds_1[[#This Row],[Date]],2))</f>
        <v>44913</v>
      </c>
      <c r="Q1457">
        <f>IF(Hist_odds_1[[#This Row],[Away ML]]&lt;Hist_odds_1[[#This Row],[Home ML]],-Hist_odds_1[[#This Row],[Total_Close]],Hist_odds_1[[#This Row],[Spread_Close]])</f>
        <v>16</v>
      </c>
    </row>
    <row r="1458" spans="1:17">
      <c r="A1458">
        <v>1457</v>
      </c>
      <c r="B1458">
        <v>1218</v>
      </c>
      <c r="C1458">
        <v>743</v>
      </c>
      <c r="D1458" t="s">
        <v>5552</v>
      </c>
      <c r="E1458" t="s">
        <v>632</v>
      </c>
      <c r="F1458">
        <v>67</v>
      </c>
      <c r="G1458">
        <v>129</v>
      </c>
      <c r="H1458">
        <v>124.5</v>
      </c>
      <c r="I1458">
        <v>125</v>
      </c>
      <c r="J1458">
        <v>744</v>
      </c>
      <c r="K1458" t="s">
        <v>535</v>
      </c>
      <c r="L1458">
        <v>81</v>
      </c>
      <c r="M1458">
        <v>3</v>
      </c>
      <c r="N1458">
        <v>2.5</v>
      </c>
      <c r="O1458">
        <v>-145</v>
      </c>
      <c r="P1458" s="17">
        <f>DATE(IF(Hist_odds_1[[#This Row],[Index]]&lt;=1908,"2022","2023"),LEFT(Hist_odds_1[[#This Row],[Date]],2),RIGHT(Hist_odds_1[[#This Row],[Date]],2))</f>
        <v>44913</v>
      </c>
      <c r="Q1458">
        <f>IF(Hist_odds_1[[#This Row],[Away ML]]&lt;Hist_odds_1[[#This Row],[Home ML]],-Hist_odds_1[[#This Row],[Total_Close]],Hist_odds_1[[#This Row],[Spread_Close]])</f>
        <v>2.5</v>
      </c>
    </row>
    <row r="1459" spans="1:17">
      <c r="A1459">
        <v>1458</v>
      </c>
      <c r="B1459">
        <v>1218</v>
      </c>
      <c r="C1459">
        <v>745</v>
      </c>
      <c r="D1459" t="s">
        <v>5552</v>
      </c>
      <c r="E1459" t="s">
        <v>397</v>
      </c>
      <c r="F1459">
        <v>57</v>
      </c>
      <c r="G1459">
        <v>141</v>
      </c>
      <c r="H1459">
        <v>138.5</v>
      </c>
      <c r="I1459">
        <v>1000</v>
      </c>
      <c r="J1459">
        <v>746</v>
      </c>
      <c r="K1459" t="s">
        <v>523</v>
      </c>
      <c r="L1459">
        <v>77</v>
      </c>
      <c r="M1459">
        <v>20</v>
      </c>
      <c r="N1459">
        <v>17.5</v>
      </c>
      <c r="O1459">
        <v>-2000</v>
      </c>
      <c r="P1459" s="17">
        <f>DATE(IF(Hist_odds_1[[#This Row],[Index]]&lt;=1908,"2022","2023"),LEFT(Hist_odds_1[[#This Row],[Date]],2),RIGHT(Hist_odds_1[[#This Row],[Date]],2))</f>
        <v>44913</v>
      </c>
      <c r="Q1459">
        <f>IF(Hist_odds_1[[#This Row],[Away ML]]&lt;Hist_odds_1[[#This Row],[Home ML]],-Hist_odds_1[[#This Row],[Total_Close]],Hist_odds_1[[#This Row],[Spread_Close]])</f>
        <v>17.5</v>
      </c>
    </row>
    <row r="1460" spans="1:17">
      <c r="A1460">
        <v>1459</v>
      </c>
      <c r="B1460">
        <v>1218</v>
      </c>
      <c r="C1460">
        <v>747</v>
      </c>
      <c r="D1460" t="s">
        <v>5552</v>
      </c>
      <c r="E1460" t="s">
        <v>277</v>
      </c>
      <c r="F1460">
        <v>78</v>
      </c>
      <c r="G1460">
        <v>151</v>
      </c>
      <c r="H1460">
        <v>153.5</v>
      </c>
      <c r="I1460">
        <v>1100</v>
      </c>
      <c r="J1460">
        <v>748</v>
      </c>
      <c r="K1460" t="s">
        <v>494</v>
      </c>
      <c r="L1460">
        <v>96</v>
      </c>
      <c r="M1460">
        <v>19</v>
      </c>
      <c r="N1460">
        <v>19</v>
      </c>
      <c r="O1460">
        <v>-2500</v>
      </c>
      <c r="P1460" s="17">
        <f>DATE(IF(Hist_odds_1[[#This Row],[Index]]&lt;=1908,"2022","2023"),LEFT(Hist_odds_1[[#This Row],[Date]],2),RIGHT(Hist_odds_1[[#This Row],[Date]],2))</f>
        <v>44913</v>
      </c>
      <c r="Q1460">
        <f>IF(Hist_odds_1[[#This Row],[Away ML]]&lt;Hist_odds_1[[#This Row],[Home ML]],-Hist_odds_1[[#This Row],[Total_Close]],Hist_odds_1[[#This Row],[Spread_Close]])</f>
        <v>19</v>
      </c>
    </row>
    <row r="1461" spans="1:17">
      <c r="A1461">
        <v>1460</v>
      </c>
      <c r="B1461">
        <v>1218</v>
      </c>
      <c r="C1461">
        <v>749</v>
      </c>
      <c r="D1461" t="s">
        <v>5552</v>
      </c>
      <c r="E1461" t="s">
        <v>544</v>
      </c>
      <c r="F1461">
        <v>77</v>
      </c>
      <c r="G1461">
        <v>153</v>
      </c>
      <c r="H1461">
        <v>153.5</v>
      </c>
      <c r="I1461">
        <v>900</v>
      </c>
      <c r="J1461">
        <v>750</v>
      </c>
      <c r="K1461" t="s">
        <v>260</v>
      </c>
      <c r="L1461">
        <v>88</v>
      </c>
      <c r="M1461">
        <v>15.5</v>
      </c>
      <c r="N1461">
        <v>15.5</v>
      </c>
      <c r="O1461">
        <v>-1600</v>
      </c>
      <c r="P1461" s="17">
        <f>DATE(IF(Hist_odds_1[[#This Row],[Index]]&lt;=1908,"2022","2023"),LEFT(Hist_odds_1[[#This Row],[Date]],2),RIGHT(Hist_odds_1[[#This Row],[Date]],2))</f>
        <v>44913</v>
      </c>
      <c r="Q1461">
        <f>IF(Hist_odds_1[[#This Row],[Away ML]]&lt;Hist_odds_1[[#This Row],[Home ML]],-Hist_odds_1[[#This Row],[Total_Close]],Hist_odds_1[[#This Row],[Spread_Close]])</f>
        <v>15.5</v>
      </c>
    </row>
    <row r="1462" spans="1:17">
      <c r="A1462">
        <v>1461</v>
      </c>
      <c r="B1462">
        <v>1218</v>
      </c>
      <c r="C1462">
        <v>751</v>
      </c>
      <c r="D1462" t="s">
        <v>5552</v>
      </c>
      <c r="E1462" t="s">
        <v>592</v>
      </c>
      <c r="F1462">
        <v>59</v>
      </c>
      <c r="G1462">
        <v>133.5</v>
      </c>
      <c r="H1462">
        <v>135.5</v>
      </c>
      <c r="I1462">
        <v>330</v>
      </c>
      <c r="J1462">
        <v>752</v>
      </c>
      <c r="K1462" t="s">
        <v>528</v>
      </c>
      <c r="L1462">
        <v>70</v>
      </c>
      <c r="M1462">
        <v>8.5</v>
      </c>
      <c r="N1462">
        <v>8.5</v>
      </c>
      <c r="O1462">
        <v>-400</v>
      </c>
      <c r="P1462" s="17">
        <f>DATE(IF(Hist_odds_1[[#This Row],[Index]]&lt;=1908,"2022","2023"),LEFT(Hist_odds_1[[#This Row],[Date]],2),RIGHT(Hist_odds_1[[#This Row],[Date]],2))</f>
        <v>44913</v>
      </c>
      <c r="Q1462">
        <f>IF(Hist_odds_1[[#This Row],[Away ML]]&lt;Hist_odds_1[[#This Row],[Home ML]],-Hist_odds_1[[#This Row],[Total_Close]],Hist_odds_1[[#This Row],[Spread_Close]])</f>
        <v>8.5</v>
      </c>
    </row>
    <row r="1463" spans="1:17">
      <c r="A1463">
        <v>1462</v>
      </c>
      <c r="B1463">
        <v>1218</v>
      </c>
      <c r="C1463">
        <v>753</v>
      </c>
      <c r="D1463" t="s">
        <v>5552</v>
      </c>
      <c r="E1463" t="s">
        <v>256</v>
      </c>
      <c r="F1463">
        <v>62</v>
      </c>
      <c r="G1463">
        <v>130</v>
      </c>
      <c r="H1463">
        <v>133.5</v>
      </c>
      <c r="I1463">
        <v>450</v>
      </c>
      <c r="J1463">
        <v>754</v>
      </c>
      <c r="K1463" t="s">
        <v>484</v>
      </c>
      <c r="L1463">
        <v>71</v>
      </c>
      <c r="M1463">
        <v>11</v>
      </c>
      <c r="N1463">
        <v>10</v>
      </c>
      <c r="O1463">
        <v>-600</v>
      </c>
      <c r="P1463" s="17">
        <f>DATE(IF(Hist_odds_1[[#This Row],[Index]]&lt;=1908,"2022","2023"),LEFT(Hist_odds_1[[#This Row],[Date]],2),RIGHT(Hist_odds_1[[#This Row],[Date]],2))</f>
        <v>44913</v>
      </c>
      <c r="Q1463">
        <f>IF(Hist_odds_1[[#This Row],[Away ML]]&lt;Hist_odds_1[[#This Row],[Home ML]],-Hist_odds_1[[#This Row],[Total_Close]],Hist_odds_1[[#This Row],[Spread_Close]])</f>
        <v>10</v>
      </c>
    </row>
    <row r="1464" spans="1:17">
      <c r="A1464">
        <v>1463</v>
      </c>
      <c r="B1464">
        <v>1218</v>
      </c>
      <c r="C1464">
        <v>757</v>
      </c>
      <c r="D1464" t="s">
        <v>5552</v>
      </c>
      <c r="E1464" t="s">
        <v>38</v>
      </c>
      <c r="F1464">
        <v>71</v>
      </c>
      <c r="G1464">
        <v>1</v>
      </c>
      <c r="H1464">
        <v>1</v>
      </c>
      <c r="I1464">
        <v>-115</v>
      </c>
      <c r="J1464">
        <v>758</v>
      </c>
      <c r="K1464" t="s">
        <v>207</v>
      </c>
      <c r="L1464">
        <v>74</v>
      </c>
      <c r="M1464">
        <v>139</v>
      </c>
      <c r="N1464">
        <v>137.5</v>
      </c>
      <c r="O1464">
        <v>-105</v>
      </c>
      <c r="P1464" s="17">
        <f>DATE(IF(Hist_odds_1[[#This Row],[Index]]&lt;=1908,"2022","2023"),LEFT(Hist_odds_1[[#This Row],[Date]],2),RIGHT(Hist_odds_1[[#This Row],[Date]],2))</f>
        <v>44913</v>
      </c>
      <c r="Q1464">
        <f>IF(Hist_odds_1[[#This Row],[Away ML]]&lt;Hist_odds_1[[#This Row],[Home ML]],-Hist_odds_1[[#This Row],[Total_Close]],Hist_odds_1[[#This Row],[Spread_Close]])</f>
        <v>-1</v>
      </c>
    </row>
    <row r="1465" spans="1:17">
      <c r="A1465">
        <v>1464</v>
      </c>
      <c r="B1465">
        <v>1218</v>
      </c>
      <c r="C1465">
        <v>759</v>
      </c>
      <c r="D1465" t="s">
        <v>5552</v>
      </c>
      <c r="E1465" t="s">
        <v>556</v>
      </c>
      <c r="F1465">
        <v>58</v>
      </c>
      <c r="G1465">
        <v>134.5</v>
      </c>
      <c r="H1465">
        <v>134.5</v>
      </c>
      <c r="I1465">
        <v>550</v>
      </c>
      <c r="J1465">
        <v>760</v>
      </c>
      <c r="K1465" t="s">
        <v>595</v>
      </c>
      <c r="L1465">
        <v>79</v>
      </c>
      <c r="M1465">
        <v>11</v>
      </c>
      <c r="N1465">
        <v>12.5</v>
      </c>
      <c r="O1465">
        <v>-800</v>
      </c>
      <c r="P1465" s="17">
        <f>DATE(IF(Hist_odds_1[[#This Row],[Index]]&lt;=1908,"2022","2023"),LEFT(Hist_odds_1[[#This Row],[Date]],2),RIGHT(Hist_odds_1[[#This Row],[Date]],2))</f>
        <v>44913</v>
      </c>
      <c r="Q1465">
        <f>IF(Hist_odds_1[[#This Row],[Away ML]]&lt;Hist_odds_1[[#This Row],[Home ML]],-Hist_odds_1[[#This Row],[Total_Close]],Hist_odds_1[[#This Row],[Spread_Close]])</f>
        <v>12.5</v>
      </c>
    </row>
    <row r="1466" spans="1:17">
      <c r="A1466">
        <v>1465</v>
      </c>
      <c r="B1466">
        <v>1218</v>
      </c>
      <c r="C1466">
        <v>761</v>
      </c>
      <c r="D1466" t="s">
        <v>5552</v>
      </c>
      <c r="E1466" t="s">
        <v>420</v>
      </c>
      <c r="F1466">
        <v>74</v>
      </c>
      <c r="G1466">
        <v>151</v>
      </c>
      <c r="H1466">
        <v>151.5</v>
      </c>
      <c r="I1466">
        <v>130</v>
      </c>
      <c r="J1466">
        <v>762</v>
      </c>
      <c r="K1466" t="s">
        <v>476</v>
      </c>
      <c r="L1466">
        <v>82</v>
      </c>
      <c r="M1466">
        <v>1.5</v>
      </c>
      <c r="N1466">
        <v>3</v>
      </c>
      <c r="O1466">
        <v>-150</v>
      </c>
      <c r="P1466" s="17">
        <f>DATE(IF(Hist_odds_1[[#This Row],[Index]]&lt;=1908,"2022","2023"),LEFT(Hist_odds_1[[#This Row],[Date]],2),RIGHT(Hist_odds_1[[#This Row],[Date]],2))</f>
        <v>44913</v>
      </c>
      <c r="Q1466">
        <f>IF(Hist_odds_1[[#This Row],[Away ML]]&lt;Hist_odds_1[[#This Row],[Home ML]],-Hist_odds_1[[#This Row],[Total_Close]],Hist_odds_1[[#This Row],[Spread_Close]])</f>
        <v>3</v>
      </c>
    </row>
    <row r="1467" spans="1:17">
      <c r="A1467">
        <v>1466</v>
      </c>
      <c r="B1467">
        <v>1218</v>
      </c>
      <c r="C1467">
        <v>763</v>
      </c>
      <c r="D1467" t="s">
        <v>5552</v>
      </c>
      <c r="E1467" t="s">
        <v>525</v>
      </c>
      <c r="F1467">
        <v>67</v>
      </c>
      <c r="G1467">
        <v>141.5</v>
      </c>
      <c r="H1467">
        <v>140</v>
      </c>
      <c r="I1467">
        <v>500</v>
      </c>
      <c r="J1467">
        <v>764</v>
      </c>
      <c r="K1467" t="s">
        <v>459</v>
      </c>
      <c r="L1467">
        <v>91</v>
      </c>
      <c r="M1467">
        <v>13</v>
      </c>
      <c r="N1467">
        <v>11.5</v>
      </c>
      <c r="O1467">
        <v>-700</v>
      </c>
      <c r="P1467" s="17">
        <f>DATE(IF(Hist_odds_1[[#This Row],[Index]]&lt;=1908,"2022","2023"),LEFT(Hist_odds_1[[#This Row],[Date]],2),RIGHT(Hist_odds_1[[#This Row],[Date]],2))</f>
        <v>44913</v>
      </c>
      <c r="Q1467">
        <f>IF(Hist_odds_1[[#This Row],[Away ML]]&lt;Hist_odds_1[[#This Row],[Home ML]],-Hist_odds_1[[#This Row],[Total_Close]],Hist_odds_1[[#This Row],[Spread_Close]])</f>
        <v>11.5</v>
      </c>
    </row>
    <row r="1468" spans="1:17">
      <c r="A1468">
        <v>1467</v>
      </c>
      <c r="B1468">
        <v>1218</v>
      </c>
      <c r="C1468">
        <v>765</v>
      </c>
      <c r="D1468" t="s">
        <v>5552</v>
      </c>
      <c r="E1468" t="s">
        <v>512</v>
      </c>
      <c r="F1468">
        <v>62</v>
      </c>
      <c r="G1468">
        <v>132</v>
      </c>
      <c r="H1468">
        <v>131.5</v>
      </c>
      <c r="I1468">
        <v>475</v>
      </c>
      <c r="J1468">
        <v>766</v>
      </c>
      <c r="K1468" t="s">
        <v>483</v>
      </c>
      <c r="L1468">
        <v>60</v>
      </c>
      <c r="M1468">
        <v>11.5</v>
      </c>
      <c r="N1468">
        <v>11.5</v>
      </c>
      <c r="O1468">
        <v>-650</v>
      </c>
      <c r="P1468" s="17">
        <f>DATE(IF(Hist_odds_1[[#This Row],[Index]]&lt;=1908,"2022","2023"),LEFT(Hist_odds_1[[#This Row],[Date]],2),RIGHT(Hist_odds_1[[#This Row],[Date]],2))</f>
        <v>44913</v>
      </c>
      <c r="Q1468">
        <f>IF(Hist_odds_1[[#This Row],[Away ML]]&lt;Hist_odds_1[[#This Row],[Home ML]],-Hist_odds_1[[#This Row],[Total_Close]],Hist_odds_1[[#This Row],[Spread_Close]])</f>
        <v>11.5</v>
      </c>
    </row>
    <row r="1469" spans="1:17">
      <c r="A1469">
        <v>1468</v>
      </c>
      <c r="B1469">
        <v>1218</v>
      </c>
      <c r="C1469">
        <v>306567</v>
      </c>
      <c r="D1469" t="s">
        <v>5552</v>
      </c>
      <c r="E1469" t="s">
        <v>50</v>
      </c>
      <c r="F1469">
        <v>66</v>
      </c>
      <c r="G1469">
        <v>134</v>
      </c>
      <c r="H1469">
        <v>136.5</v>
      </c>
      <c r="I1469">
        <v>425</v>
      </c>
      <c r="J1469">
        <v>306568</v>
      </c>
      <c r="K1469" t="s">
        <v>410</v>
      </c>
      <c r="L1469">
        <v>54</v>
      </c>
      <c r="M1469">
        <v>10</v>
      </c>
      <c r="N1469">
        <v>10</v>
      </c>
      <c r="O1469">
        <v>-550</v>
      </c>
      <c r="P1469" s="17">
        <f>DATE(IF(Hist_odds_1[[#This Row],[Index]]&lt;=1908,"2022","2023"),LEFT(Hist_odds_1[[#This Row],[Date]],2),RIGHT(Hist_odds_1[[#This Row],[Date]],2))</f>
        <v>44913</v>
      </c>
      <c r="Q1469">
        <f>IF(Hist_odds_1[[#This Row],[Away ML]]&lt;Hist_odds_1[[#This Row],[Home ML]],-Hist_odds_1[[#This Row],[Total_Close]],Hist_odds_1[[#This Row],[Spread_Close]])</f>
        <v>10</v>
      </c>
    </row>
    <row r="1470" spans="1:17">
      <c r="A1470">
        <v>1469</v>
      </c>
      <c r="B1470">
        <v>1218</v>
      </c>
      <c r="C1470">
        <v>306569</v>
      </c>
      <c r="D1470" t="s">
        <v>5552</v>
      </c>
      <c r="E1470" t="s">
        <v>493</v>
      </c>
      <c r="F1470">
        <v>62</v>
      </c>
      <c r="G1470">
        <v>143</v>
      </c>
      <c r="H1470">
        <v>139.5</v>
      </c>
      <c r="I1470">
        <v>210</v>
      </c>
      <c r="J1470">
        <v>306570</v>
      </c>
      <c r="K1470" t="s">
        <v>568</v>
      </c>
      <c r="L1470">
        <v>78</v>
      </c>
      <c r="M1470">
        <v>7</v>
      </c>
      <c r="N1470">
        <v>6.5</v>
      </c>
      <c r="O1470">
        <v>-250</v>
      </c>
      <c r="P1470" s="17">
        <f>DATE(IF(Hist_odds_1[[#This Row],[Index]]&lt;=1908,"2022","2023"),LEFT(Hist_odds_1[[#This Row],[Date]],2),RIGHT(Hist_odds_1[[#This Row],[Date]],2))</f>
        <v>44913</v>
      </c>
      <c r="Q1470">
        <f>IF(Hist_odds_1[[#This Row],[Away ML]]&lt;Hist_odds_1[[#This Row],[Home ML]],-Hist_odds_1[[#This Row],[Total_Close]],Hist_odds_1[[#This Row],[Spread_Close]])</f>
        <v>6.5</v>
      </c>
    </row>
    <row r="1471" spans="1:17">
      <c r="A1471">
        <v>1470</v>
      </c>
      <c r="B1471">
        <v>1218</v>
      </c>
      <c r="C1471">
        <v>306571</v>
      </c>
      <c r="D1471" t="s">
        <v>5552</v>
      </c>
      <c r="E1471" t="s">
        <v>309</v>
      </c>
      <c r="F1471">
        <v>59</v>
      </c>
      <c r="G1471">
        <v>1</v>
      </c>
      <c r="H1471">
        <v>2</v>
      </c>
      <c r="I1471">
        <v>-135</v>
      </c>
      <c r="J1471">
        <v>306572</v>
      </c>
      <c r="K1471" t="s">
        <v>643</v>
      </c>
      <c r="L1471">
        <v>66</v>
      </c>
      <c r="M1471">
        <v>141</v>
      </c>
      <c r="N1471">
        <v>137</v>
      </c>
      <c r="O1471">
        <v>115</v>
      </c>
      <c r="P1471" s="17">
        <f>DATE(IF(Hist_odds_1[[#This Row],[Index]]&lt;=1908,"2022","2023"),LEFT(Hist_odds_1[[#This Row],[Date]],2),RIGHT(Hist_odds_1[[#This Row],[Date]],2))</f>
        <v>44913</v>
      </c>
      <c r="Q1471">
        <f>IF(Hist_odds_1[[#This Row],[Away ML]]&lt;Hist_odds_1[[#This Row],[Home ML]],-Hist_odds_1[[#This Row],[Total_Close]],Hist_odds_1[[#This Row],[Spread_Close]])</f>
        <v>-2</v>
      </c>
    </row>
    <row r="1472" spans="1:17">
      <c r="A1472">
        <v>1471</v>
      </c>
      <c r="B1472">
        <v>1218</v>
      </c>
      <c r="C1472">
        <v>306573</v>
      </c>
      <c r="D1472" t="s">
        <v>5552</v>
      </c>
      <c r="E1472" t="s">
        <v>641</v>
      </c>
      <c r="F1472">
        <v>79</v>
      </c>
      <c r="G1472">
        <v>151</v>
      </c>
      <c r="H1472">
        <v>155</v>
      </c>
      <c r="I1472" t="s">
        <v>488</v>
      </c>
      <c r="J1472">
        <v>306574</v>
      </c>
      <c r="K1472" t="s">
        <v>521</v>
      </c>
      <c r="L1472">
        <v>115</v>
      </c>
      <c r="M1472">
        <v>27.5</v>
      </c>
      <c r="N1472">
        <v>28.5</v>
      </c>
      <c r="O1472" t="s">
        <v>488</v>
      </c>
      <c r="P1472" s="17">
        <f>DATE(IF(Hist_odds_1[[#This Row],[Index]]&lt;=1908,"2022","2023"),LEFT(Hist_odds_1[[#This Row],[Date]],2),RIGHT(Hist_odds_1[[#This Row],[Date]],2))</f>
        <v>44913</v>
      </c>
      <c r="Q1472">
        <f>IF(Hist_odds_1[[#This Row],[Away ML]]&lt;Hist_odds_1[[#This Row],[Home ML]],-Hist_odds_1[[#This Row],[Total_Close]],Hist_odds_1[[#This Row],[Spread_Close]])</f>
        <v>28.5</v>
      </c>
    </row>
    <row r="1473" spans="1:17">
      <c r="A1473">
        <v>1472</v>
      </c>
      <c r="B1473">
        <v>1218</v>
      </c>
      <c r="C1473">
        <v>306575</v>
      </c>
      <c r="D1473" t="s">
        <v>5552</v>
      </c>
      <c r="E1473" t="s">
        <v>612</v>
      </c>
      <c r="F1473">
        <v>56</v>
      </c>
      <c r="G1473">
        <v>133</v>
      </c>
      <c r="H1473">
        <v>134</v>
      </c>
      <c r="I1473">
        <v>900</v>
      </c>
      <c r="J1473">
        <v>306576</v>
      </c>
      <c r="K1473" t="s">
        <v>505</v>
      </c>
      <c r="L1473">
        <v>68</v>
      </c>
      <c r="M1473">
        <v>16</v>
      </c>
      <c r="N1473">
        <v>16</v>
      </c>
      <c r="O1473">
        <v>-1600</v>
      </c>
      <c r="P1473" s="17">
        <f>DATE(IF(Hist_odds_1[[#This Row],[Index]]&lt;=1908,"2022","2023"),LEFT(Hist_odds_1[[#This Row],[Date]],2),RIGHT(Hist_odds_1[[#This Row],[Date]],2))</f>
        <v>44913</v>
      </c>
      <c r="Q1473">
        <f>IF(Hist_odds_1[[#This Row],[Away ML]]&lt;Hist_odds_1[[#This Row],[Home ML]],-Hist_odds_1[[#This Row],[Total_Close]],Hist_odds_1[[#This Row],[Spread_Close]])</f>
        <v>16</v>
      </c>
    </row>
    <row r="1474" spans="1:17">
      <c r="A1474">
        <v>1473</v>
      </c>
      <c r="B1474">
        <v>1218</v>
      </c>
      <c r="C1474">
        <v>306577</v>
      </c>
      <c r="D1474" t="s">
        <v>5552</v>
      </c>
      <c r="E1474" t="s">
        <v>243</v>
      </c>
      <c r="F1474">
        <v>53</v>
      </c>
      <c r="G1474">
        <v>3</v>
      </c>
      <c r="H1474">
        <v>3.5</v>
      </c>
      <c r="I1474">
        <v>-165</v>
      </c>
      <c r="J1474">
        <v>306578</v>
      </c>
      <c r="K1474" t="s">
        <v>229</v>
      </c>
      <c r="L1474">
        <v>62</v>
      </c>
      <c r="M1474">
        <v>122.5</v>
      </c>
      <c r="N1474">
        <v>123</v>
      </c>
      <c r="O1474">
        <v>145</v>
      </c>
      <c r="P1474" s="17">
        <f>DATE(IF(Hist_odds_1[[#This Row],[Index]]&lt;=1908,"2022","2023"),LEFT(Hist_odds_1[[#This Row],[Date]],2),RIGHT(Hist_odds_1[[#This Row],[Date]],2))</f>
        <v>44913</v>
      </c>
      <c r="Q1474">
        <f>IF(Hist_odds_1[[#This Row],[Away ML]]&lt;Hist_odds_1[[#This Row],[Home ML]],-Hist_odds_1[[#This Row],[Total_Close]],Hist_odds_1[[#This Row],[Spread_Close]])</f>
        <v>-3.5</v>
      </c>
    </row>
    <row r="1475" spans="1:17">
      <c r="A1475">
        <v>1474</v>
      </c>
      <c r="B1475">
        <v>1218</v>
      </c>
      <c r="C1475">
        <v>306579</v>
      </c>
      <c r="D1475" t="s">
        <v>5552</v>
      </c>
      <c r="E1475" t="s">
        <v>551</v>
      </c>
      <c r="F1475">
        <v>82</v>
      </c>
      <c r="G1475">
        <v>143</v>
      </c>
      <c r="H1475">
        <v>146</v>
      </c>
      <c r="I1475">
        <v>250</v>
      </c>
      <c r="J1475">
        <v>306580</v>
      </c>
      <c r="K1475" t="s">
        <v>648</v>
      </c>
      <c r="L1475">
        <v>85</v>
      </c>
      <c r="M1475">
        <v>7</v>
      </c>
      <c r="N1475">
        <v>7</v>
      </c>
      <c r="O1475">
        <v>-300</v>
      </c>
      <c r="P1475" s="17">
        <f>DATE(IF(Hist_odds_1[[#This Row],[Index]]&lt;=1908,"2022","2023"),LEFT(Hist_odds_1[[#This Row],[Date]],2),RIGHT(Hist_odds_1[[#This Row],[Date]],2))</f>
        <v>44913</v>
      </c>
      <c r="Q1475">
        <f>IF(Hist_odds_1[[#This Row],[Away ML]]&lt;Hist_odds_1[[#This Row],[Home ML]],-Hist_odds_1[[#This Row],[Total_Close]],Hist_odds_1[[#This Row],[Spread_Close]])</f>
        <v>7</v>
      </c>
    </row>
    <row r="1476" spans="1:17">
      <c r="A1476">
        <v>1475</v>
      </c>
      <c r="B1476">
        <v>1218</v>
      </c>
      <c r="C1476">
        <v>306581</v>
      </c>
      <c r="D1476" t="s">
        <v>5552</v>
      </c>
      <c r="E1476" t="s">
        <v>235</v>
      </c>
      <c r="F1476">
        <v>55</v>
      </c>
      <c r="G1476">
        <v>130</v>
      </c>
      <c r="H1476">
        <v>130.5</v>
      </c>
      <c r="I1476">
        <v>320</v>
      </c>
      <c r="J1476">
        <v>306582</v>
      </c>
      <c r="K1476" t="s">
        <v>314</v>
      </c>
      <c r="L1476">
        <v>61</v>
      </c>
      <c r="M1476">
        <v>12</v>
      </c>
      <c r="N1476">
        <v>7.5</v>
      </c>
      <c r="O1476">
        <v>-380</v>
      </c>
      <c r="P1476" s="17">
        <f>DATE(IF(Hist_odds_1[[#This Row],[Index]]&lt;=1908,"2022","2023"),LEFT(Hist_odds_1[[#This Row],[Date]],2),RIGHT(Hist_odds_1[[#This Row],[Date]],2))</f>
        <v>44913</v>
      </c>
      <c r="Q1476">
        <f>IF(Hist_odds_1[[#This Row],[Away ML]]&lt;Hist_odds_1[[#This Row],[Home ML]],-Hist_odds_1[[#This Row],[Total_Close]],Hist_odds_1[[#This Row],[Spread_Close]])</f>
        <v>7.5</v>
      </c>
    </row>
    <row r="1477" spans="1:17">
      <c r="A1477">
        <v>1476</v>
      </c>
      <c r="B1477">
        <v>1218</v>
      </c>
      <c r="C1477">
        <v>306585</v>
      </c>
      <c r="D1477" t="s">
        <v>5552</v>
      </c>
      <c r="E1477" t="s">
        <v>591</v>
      </c>
      <c r="F1477">
        <v>67</v>
      </c>
      <c r="G1477">
        <v>136</v>
      </c>
      <c r="H1477">
        <v>136.5</v>
      </c>
      <c r="I1477">
        <v>800</v>
      </c>
      <c r="J1477">
        <v>306586</v>
      </c>
      <c r="K1477" t="s">
        <v>631</v>
      </c>
      <c r="L1477">
        <v>86</v>
      </c>
      <c r="M1477">
        <v>16</v>
      </c>
      <c r="N1477">
        <v>14.5</v>
      </c>
      <c r="O1477">
        <v>-1400</v>
      </c>
      <c r="P1477" s="17">
        <f>DATE(IF(Hist_odds_1[[#This Row],[Index]]&lt;=1908,"2022","2023"),LEFT(Hist_odds_1[[#This Row],[Date]],2),RIGHT(Hist_odds_1[[#This Row],[Date]],2))</f>
        <v>44913</v>
      </c>
      <c r="Q1477">
        <f>IF(Hist_odds_1[[#This Row],[Away ML]]&lt;Hist_odds_1[[#This Row],[Home ML]],-Hist_odds_1[[#This Row],[Total_Close]],Hist_odds_1[[#This Row],[Spread_Close]])</f>
        <v>14.5</v>
      </c>
    </row>
    <row r="1478" spans="1:17">
      <c r="A1478">
        <v>1477</v>
      </c>
      <c r="B1478">
        <v>1218</v>
      </c>
      <c r="C1478">
        <v>306587</v>
      </c>
      <c r="D1478" t="s">
        <v>5552</v>
      </c>
      <c r="E1478" t="s">
        <v>640</v>
      </c>
      <c r="F1478">
        <v>69</v>
      </c>
      <c r="G1478">
        <v>141</v>
      </c>
      <c r="H1478">
        <v>141.5</v>
      </c>
      <c r="I1478">
        <v>180</v>
      </c>
      <c r="J1478">
        <v>306588</v>
      </c>
      <c r="K1478" t="s">
        <v>583</v>
      </c>
      <c r="L1478">
        <v>90</v>
      </c>
      <c r="M1478">
        <v>5</v>
      </c>
      <c r="N1478">
        <v>4.5</v>
      </c>
      <c r="O1478">
        <v>-210</v>
      </c>
      <c r="P1478" s="17">
        <f>DATE(IF(Hist_odds_1[[#This Row],[Index]]&lt;=1908,"2022","2023"),LEFT(Hist_odds_1[[#This Row],[Date]],2),RIGHT(Hist_odds_1[[#This Row],[Date]],2))</f>
        <v>44913</v>
      </c>
      <c r="Q1478">
        <f>IF(Hist_odds_1[[#This Row],[Away ML]]&lt;Hist_odds_1[[#This Row],[Home ML]],-Hist_odds_1[[#This Row],[Total_Close]],Hist_odds_1[[#This Row],[Spread_Close]])</f>
        <v>4.5</v>
      </c>
    </row>
    <row r="1479" spans="1:17">
      <c r="A1479">
        <v>1478</v>
      </c>
      <c r="B1479">
        <v>1218</v>
      </c>
      <c r="C1479">
        <v>306591</v>
      </c>
      <c r="D1479" t="s">
        <v>5552</v>
      </c>
      <c r="E1479" t="s">
        <v>149</v>
      </c>
      <c r="F1479">
        <v>66</v>
      </c>
      <c r="G1479">
        <v>157.5</v>
      </c>
      <c r="H1479">
        <v>156.5</v>
      </c>
      <c r="I1479">
        <v>1200</v>
      </c>
      <c r="J1479">
        <v>306592</v>
      </c>
      <c r="K1479" t="s">
        <v>68</v>
      </c>
      <c r="L1479">
        <v>92</v>
      </c>
      <c r="M1479">
        <v>19</v>
      </c>
      <c r="N1479">
        <v>18.5</v>
      </c>
      <c r="O1479">
        <v>-3000</v>
      </c>
      <c r="P1479" s="17">
        <f>DATE(IF(Hist_odds_1[[#This Row],[Index]]&lt;=1908,"2022","2023"),LEFT(Hist_odds_1[[#This Row],[Date]],2),RIGHT(Hist_odds_1[[#This Row],[Date]],2))</f>
        <v>44913</v>
      </c>
      <c r="Q1479">
        <f>IF(Hist_odds_1[[#This Row],[Away ML]]&lt;Hist_odds_1[[#This Row],[Home ML]],-Hist_odds_1[[#This Row],[Total_Close]],Hist_odds_1[[#This Row],[Spread_Close]])</f>
        <v>18.5</v>
      </c>
    </row>
    <row r="1480" spans="1:17">
      <c r="A1480">
        <v>1479</v>
      </c>
      <c r="B1480">
        <v>1218</v>
      </c>
      <c r="C1480">
        <v>306593</v>
      </c>
      <c r="D1480" t="s">
        <v>5552</v>
      </c>
      <c r="E1480" t="s">
        <v>594</v>
      </c>
      <c r="F1480">
        <v>43</v>
      </c>
      <c r="G1480">
        <v>133</v>
      </c>
      <c r="H1480">
        <v>133</v>
      </c>
      <c r="I1480" t="s">
        <v>488</v>
      </c>
      <c r="J1480">
        <v>306594</v>
      </c>
      <c r="K1480" t="s">
        <v>281</v>
      </c>
      <c r="L1480">
        <v>88</v>
      </c>
      <c r="M1480">
        <v>33</v>
      </c>
      <c r="N1480">
        <v>33</v>
      </c>
      <c r="O1480" t="s">
        <v>662</v>
      </c>
      <c r="P1480" s="17">
        <f>DATE(IF(Hist_odds_1[[#This Row],[Index]]&lt;=1908,"2022","2023"),LEFT(Hist_odds_1[[#This Row],[Date]],2),RIGHT(Hist_odds_1[[#This Row],[Date]],2))</f>
        <v>44913</v>
      </c>
      <c r="Q1480">
        <f>IF(Hist_odds_1[[#This Row],[Away ML]]&lt;Hist_odds_1[[#This Row],[Home ML]],-Hist_odds_1[[#This Row],[Total_Close]],Hist_odds_1[[#This Row],[Spread_Close]])</f>
        <v>33</v>
      </c>
    </row>
    <row r="1481" spans="1:17">
      <c r="A1481">
        <v>1480</v>
      </c>
      <c r="B1481">
        <v>1218</v>
      </c>
      <c r="C1481">
        <v>306595</v>
      </c>
      <c r="D1481" t="s">
        <v>5552</v>
      </c>
      <c r="E1481" t="s">
        <v>666</v>
      </c>
      <c r="F1481">
        <v>58</v>
      </c>
      <c r="G1481">
        <v>141</v>
      </c>
      <c r="H1481">
        <v>140.5</v>
      </c>
      <c r="I1481">
        <v>475</v>
      </c>
      <c r="J1481">
        <v>306596</v>
      </c>
      <c r="K1481" t="s">
        <v>559</v>
      </c>
      <c r="L1481">
        <v>72</v>
      </c>
      <c r="M1481">
        <v>10.5</v>
      </c>
      <c r="N1481">
        <v>11</v>
      </c>
      <c r="O1481">
        <v>-650</v>
      </c>
      <c r="P1481" s="17">
        <f>DATE(IF(Hist_odds_1[[#This Row],[Index]]&lt;=1908,"2022","2023"),LEFT(Hist_odds_1[[#This Row],[Date]],2),RIGHT(Hist_odds_1[[#This Row],[Date]],2))</f>
        <v>44913</v>
      </c>
      <c r="Q1481">
        <f>IF(Hist_odds_1[[#This Row],[Away ML]]&lt;Hist_odds_1[[#This Row],[Home ML]],-Hist_odds_1[[#This Row],[Total_Close]],Hist_odds_1[[#This Row],[Spread_Close]])</f>
        <v>11</v>
      </c>
    </row>
    <row r="1482" spans="1:17">
      <c r="A1482">
        <v>1481</v>
      </c>
      <c r="B1482">
        <v>1219</v>
      </c>
      <c r="C1482">
        <v>803</v>
      </c>
      <c r="D1482" t="s">
        <v>5552</v>
      </c>
      <c r="E1482" t="s">
        <v>492</v>
      </c>
      <c r="F1482">
        <v>70</v>
      </c>
      <c r="G1482">
        <v>1</v>
      </c>
      <c r="H1482">
        <v>2</v>
      </c>
      <c r="I1482">
        <v>-130</v>
      </c>
      <c r="J1482">
        <v>804</v>
      </c>
      <c r="K1482" t="s">
        <v>242</v>
      </c>
      <c r="L1482">
        <v>76</v>
      </c>
      <c r="M1482">
        <v>132.5</v>
      </c>
      <c r="N1482">
        <v>131.5</v>
      </c>
      <c r="O1482">
        <v>110</v>
      </c>
      <c r="P1482" s="17">
        <f>DATE(IF(Hist_odds_1[[#This Row],[Index]]&lt;=1908,"2022","2023"),LEFT(Hist_odds_1[[#This Row],[Date]],2),RIGHT(Hist_odds_1[[#This Row],[Date]],2))</f>
        <v>44914</v>
      </c>
      <c r="Q1482">
        <f>IF(Hist_odds_1[[#This Row],[Away ML]]&lt;Hist_odds_1[[#This Row],[Home ML]],-Hist_odds_1[[#This Row],[Total_Close]],Hist_odds_1[[#This Row],[Spread_Close]])</f>
        <v>-2</v>
      </c>
    </row>
    <row r="1483" spans="1:17">
      <c r="A1483">
        <v>1482</v>
      </c>
      <c r="B1483">
        <v>1219</v>
      </c>
      <c r="C1483">
        <v>805</v>
      </c>
      <c r="D1483" t="s">
        <v>5552</v>
      </c>
      <c r="E1483" t="s">
        <v>245</v>
      </c>
      <c r="F1483">
        <v>80</v>
      </c>
      <c r="G1483">
        <v>130</v>
      </c>
      <c r="H1483">
        <v>130.5</v>
      </c>
      <c r="I1483">
        <v>165</v>
      </c>
      <c r="J1483">
        <v>806</v>
      </c>
      <c r="K1483" t="s">
        <v>249</v>
      </c>
      <c r="L1483">
        <v>69</v>
      </c>
      <c r="M1483">
        <v>5</v>
      </c>
      <c r="N1483">
        <v>4</v>
      </c>
      <c r="O1483">
        <v>-185</v>
      </c>
      <c r="P1483" s="17">
        <f>DATE(IF(Hist_odds_1[[#This Row],[Index]]&lt;=1908,"2022","2023"),LEFT(Hist_odds_1[[#This Row],[Date]],2),RIGHT(Hist_odds_1[[#This Row],[Date]],2))</f>
        <v>44914</v>
      </c>
      <c r="Q1483">
        <f>IF(Hist_odds_1[[#This Row],[Away ML]]&lt;Hist_odds_1[[#This Row],[Home ML]],-Hist_odds_1[[#This Row],[Total_Close]],Hist_odds_1[[#This Row],[Spread_Close]])</f>
        <v>4</v>
      </c>
    </row>
    <row r="1484" spans="1:17">
      <c r="A1484">
        <v>1483</v>
      </c>
      <c r="B1484">
        <v>1219</v>
      </c>
      <c r="C1484">
        <v>807</v>
      </c>
      <c r="D1484" t="s">
        <v>5552</v>
      </c>
      <c r="E1484" t="s">
        <v>353</v>
      </c>
      <c r="F1484">
        <v>60</v>
      </c>
      <c r="G1484">
        <v>144</v>
      </c>
      <c r="H1484">
        <v>142</v>
      </c>
      <c r="I1484">
        <v>110</v>
      </c>
      <c r="J1484">
        <v>808</v>
      </c>
      <c r="K1484" t="s">
        <v>246</v>
      </c>
      <c r="L1484">
        <v>59</v>
      </c>
      <c r="M1484">
        <v>2</v>
      </c>
      <c r="N1484">
        <v>1.5</v>
      </c>
      <c r="O1484">
        <v>-130</v>
      </c>
      <c r="P1484" s="17">
        <f>DATE(IF(Hist_odds_1[[#This Row],[Index]]&lt;=1908,"2022","2023"),LEFT(Hist_odds_1[[#This Row],[Date]],2),RIGHT(Hist_odds_1[[#This Row],[Date]],2))</f>
        <v>44914</v>
      </c>
      <c r="Q1484">
        <f>IF(Hist_odds_1[[#This Row],[Away ML]]&lt;Hist_odds_1[[#This Row],[Home ML]],-Hist_odds_1[[#This Row],[Total_Close]],Hist_odds_1[[#This Row],[Spread_Close]])</f>
        <v>1.5</v>
      </c>
    </row>
    <row r="1485" spans="1:17">
      <c r="A1485">
        <v>1484</v>
      </c>
      <c r="B1485">
        <v>1219</v>
      </c>
      <c r="C1485">
        <v>809</v>
      </c>
      <c r="D1485" t="s">
        <v>5552</v>
      </c>
      <c r="E1485" t="s">
        <v>359</v>
      </c>
      <c r="F1485">
        <v>70</v>
      </c>
      <c r="G1485">
        <v>136.5</v>
      </c>
      <c r="H1485">
        <v>137</v>
      </c>
      <c r="I1485">
        <v>110</v>
      </c>
      <c r="J1485">
        <v>810</v>
      </c>
      <c r="K1485" t="s">
        <v>468</v>
      </c>
      <c r="L1485">
        <v>77</v>
      </c>
      <c r="M1485">
        <v>1.5</v>
      </c>
      <c r="N1485">
        <v>1.5</v>
      </c>
      <c r="O1485">
        <v>-130</v>
      </c>
      <c r="P1485" s="17">
        <f>DATE(IF(Hist_odds_1[[#This Row],[Index]]&lt;=1908,"2022","2023"),LEFT(Hist_odds_1[[#This Row],[Date]],2),RIGHT(Hist_odds_1[[#This Row],[Date]],2))</f>
        <v>44914</v>
      </c>
      <c r="Q1485">
        <f>IF(Hist_odds_1[[#This Row],[Away ML]]&lt;Hist_odds_1[[#This Row],[Home ML]],-Hist_odds_1[[#This Row],[Total_Close]],Hist_odds_1[[#This Row],[Spread_Close]])</f>
        <v>1.5</v>
      </c>
    </row>
    <row r="1486" spans="1:17">
      <c r="A1486">
        <v>1485</v>
      </c>
      <c r="B1486">
        <v>1219</v>
      </c>
      <c r="C1486">
        <v>811</v>
      </c>
      <c r="D1486" t="s">
        <v>5552</v>
      </c>
      <c r="E1486" t="s">
        <v>555</v>
      </c>
      <c r="F1486">
        <v>60</v>
      </c>
      <c r="G1486">
        <v>148.5</v>
      </c>
      <c r="H1486">
        <v>151.5</v>
      </c>
      <c r="I1486">
        <v>100</v>
      </c>
      <c r="J1486">
        <v>812</v>
      </c>
      <c r="K1486" t="s">
        <v>623</v>
      </c>
      <c r="L1486">
        <v>79</v>
      </c>
      <c r="M1486">
        <v>1.5</v>
      </c>
      <c r="N1486">
        <v>1</v>
      </c>
      <c r="O1486">
        <v>-120</v>
      </c>
      <c r="P1486" s="17">
        <f>DATE(IF(Hist_odds_1[[#This Row],[Index]]&lt;=1908,"2022","2023"),LEFT(Hist_odds_1[[#This Row],[Date]],2),RIGHT(Hist_odds_1[[#This Row],[Date]],2))</f>
        <v>44914</v>
      </c>
      <c r="Q1486">
        <f>IF(Hist_odds_1[[#This Row],[Away ML]]&lt;Hist_odds_1[[#This Row],[Home ML]],-Hist_odds_1[[#This Row],[Total_Close]],Hist_odds_1[[#This Row],[Spread_Close]])</f>
        <v>1</v>
      </c>
    </row>
    <row r="1487" spans="1:17">
      <c r="A1487">
        <v>1486</v>
      </c>
      <c r="B1487">
        <v>1219</v>
      </c>
      <c r="C1487">
        <v>813</v>
      </c>
      <c r="D1487" t="s">
        <v>5552</v>
      </c>
      <c r="E1487" t="s">
        <v>463</v>
      </c>
      <c r="F1487">
        <v>83</v>
      </c>
      <c r="G1487">
        <v>4.5</v>
      </c>
      <c r="H1487">
        <v>8</v>
      </c>
      <c r="I1487">
        <v>-350</v>
      </c>
      <c r="J1487">
        <v>814</v>
      </c>
      <c r="K1487" t="s">
        <v>622</v>
      </c>
      <c r="L1487">
        <v>69</v>
      </c>
      <c r="M1487">
        <v>148.5</v>
      </c>
      <c r="N1487">
        <v>151</v>
      </c>
      <c r="O1487">
        <v>290</v>
      </c>
      <c r="P1487" s="17">
        <f>DATE(IF(Hist_odds_1[[#This Row],[Index]]&lt;=1908,"2022","2023"),LEFT(Hist_odds_1[[#This Row],[Date]],2),RIGHT(Hist_odds_1[[#This Row],[Date]],2))</f>
        <v>44914</v>
      </c>
      <c r="Q1487">
        <f>IF(Hist_odds_1[[#This Row],[Away ML]]&lt;Hist_odds_1[[#This Row],[Home ML]],-Hist_odds_1[[#This Row],[Total_Close]],Hist_odds_1[[#This Row],[Spread_Close]])</f>
        <v>-8</v>
      </c>
    </row>
    <row r="1488" spans="1:17">
      <c r="A1488">
        <v>1487</v>
      </c>
      <c r="B1488">
        <v>1219</v>
      </c>
      <c r="C1488">
        <v>815</v>
      </c>
      <c r="D1488" t="s">
        <v>5552</v>
      </c>
      <c r="E1488" t="s">
        <v>572</v>
      </c>
      <c r="F1488">
        <v>62</v>
      </c>
      <c r="G1488">
        <v>145</v>
      </c>
      <c r="H1488">
        <v>145</v>
      </c>
      <c r="I1488">
        <v>300</v>
      </c>
      <c r="J1488">
        <v>816</v>
      </c>
      <c r="K1488" t="s">
        <v>537</v>
      </c>
      <c r="L1488">
        <v>75</v>
      </c>
      <c r="M1488">
        <v>9</v>
      </c>
      <c r="N1488">
        <v>8</v>
      </c>
      <c r="O1488">
        <v>-360</v>
      </c>
      <c r="P1488" s="17">
        <f>DATE(IF(Hist_odds_1[[#This Row],[Index]]&lt;=1908,"2022","2023"),LEFT(Hist_odds_1[[#This Row],[Date]],2),RIGHT(Hist_odds_1[[#This Row],[Date]],2))</f>
        <v>44914</v>
      </c>
      <c r="Q1488">
        <f>IF(Hist_odds_1[[#This Row],[Away ML]]&lt;Hist_odds_1[[#This Row],[Home ML]],-Hist_odds_1[[#This Row],[Total_Close]],Hist_odds_1[[#This Row],[Spread_Close]])</f>
        <v>8</v>
      </c>
    </row>
    <row r="1489" spans="1:17">
      <c r="A1489">
        <v>1488</v>
      </c>
      <c r="B1489">
        <v>1219</v>
      </c>
      <c r="C1489">
        <v>817</v>
      </c>
      <c r="D1489" t="s">
        <v>5552</v>
      </c>
      <c r="E1489" t="s">
        <v>567</v>
      </c>
      <c r="F1489">
        <v>52</v>
      </c>
      <c r="G1489">
        <v>136</v>
      </c>
      <c r="H1489">
        <v>135</v>
      </c>
      <c r="I1489">
        <v>260</v>
      </c>
      <c r="J1489">
        <v>818</v>
      </c>
      <c r="K1489" t="s">
        <v>466</v>
      </c>
      <c r="L1489">
        <v>66</v>
      </c>
      <c r="M1489">
        <v>6</v>
      </c>
      <c r="N1489">
        <v>7.5</v>
      </c>
      <c r="O1489">
        <v>-310</v>
      </c>
      <c r="P1489" s="17">
        <f>DATE(IF(Hist_odds_1[[#This Row],[Index]]&lt;=1908,"2022","2023"),LEFT(Hist_odds_1[[#This Row],[Date]],2),RIGHT(Hist_odds_1[[#This Row],[Date]],2))</f>
        <v>44914</v>
      </c>
      <c r="Q1489">
        <f>IF(Hist_odds_1[[#This Row],[Away ML]]&lt;Hist_odds_1[[#This Row],[Home ML]],-Hist_odds_1[[#This Row],[Total_Close]],Hist_odds_1[[#This Row],[Spread_Close]])</f>
        <v>7.5</v>
      </c>
    </row>
    <row r="1490" spans="1:17">
      <c r="A1490">
        <v>1489</v>
      </c>
      <c r="B1490">
        <v>1219</v>
      </c>
      <c r="C1490">
        <v>819</v>
      </c>
      <c r="D1490" t="s">
        <v>5552</v>
      </c>
      <c r="E1490" t="s">
        <v>524</v>
      </c>
      <c r="F1490">
        <v>45</v>
      </c>
      <c r="G1490">
        <v>136.5</v>
      </c>
      <c r="H1490">
        <v>1.5</v>
      </c>
      <c r="I1490">
        <v>-120</v>
      </c>
      <c r="J1490">
        <v>820</v>
      </c>
      <c r="K1490" t="s">
        <v>625</v>
      </c>
      <c r="L1490">
        <v>62</v>
      </c>
      <c r="M1490">
        <v>1</v>
      </c>
      <c r="N1490">
        <v>135.5</v>
      </c>
      <c r="O1490">
        <v>100</v>
      </c>
      <c r="P1490" s="17">
        <f>DATE(IF(Hist_odds_1[[#This Row],[Index]]&lt;=1908,"2022","2023"),LEFT(Hist_odds_1[[#This Row],[Date]],2),RIGHT(Hist_odds_1[[#This Row],[Date]],2))</f>
        <v>44914</v>
      </c>
      <c r="Q1490">
        <f>IF(Hist_odds_1[[#This Row],[Away ML]]&lt;Hist_odds_1[[#This Row],[Home ML]],-Hist_odds_1[[#This Row],[Total_Close]],Hist_odds_1[[#This Row],[Spread_Close]])</f>
        <v>-1.5</v>
      </c>
    </row>
    <row r="1491" spans="1:17">
      <c r="A1491">
        <v>1490</v>
      </c>
      <c r="B1491">
        <v>1219</v>
      </c>
      <c r="C1491">
        <v>821</v>
      </c>
      <c r="D1491" t="s">
        <v>5552</v>
      </c>
      <c r="E1491" t="s">
        <v>597</v>
      </c>
      <c r="F1491">
        <v>40</v>
      </c>
      <c r="G1491">
        <v>160</v>
      </c>
      <c r="H1491">
        <v>158</v>
      </c>
      <c r="I1491">
        <v>330</v>
      </c>
      <c r="J1491">
        <v>822</v>
      </c>
      <c r="K1491" t="s">
        <v>655</v>
      </c>
      <c r="L1491">
        <v>79</v>
      </c>
      <c r="M1491">
        <v>10</v>
      </c>
      <c r="N1491">
        <v>9</v>
      </c>
      <c r="O1491">
        <v>-400</v>
      </c>
      <c r="P1491" s="17">
        <f>DATE(IF(Hist_odds_1[[#This Row],[Index]]&lt;=1908,"2022","2023"),LEFT(Hist_odds_1[[#This Row],[Date]],2),RIGHT(Hist_odds_1[[#This Row],[Date]],2))</f>
        <v>44914</v>
      </c>
      <c r="Q1491">
        <f>IF(Hist_odds_1[[#This Row],[Away ML]]&lt;Hist_odds_1[[#This Row],[Home ML]],-Hist_odds_1[[#This Row],[Total_Close]],Hist_odds_1[[#This Row],[Spread_Close]])</f>
        <v>9</v>
      </c>
    </row>
    <row r="1492" spans="1:17">
      <c r="A1492">
        <v>1491</v>
      </c>
      <c r="B1492">
        <v>1219</v>
      </c>
      <c r="C1492">
        <v>823</v>
      </c>
      <c r="D1492" t="s">
        <v>5552</v>
      </c>
      <c r="E1492" t="s">
        <v>460</v>
      </c>
      <c r="F1492">
        <v>66</v>
      </c>
      <c r="G1492">
        <v>1</v>
      </c>
      <c r="H1492">
        <v>1.5</v>
      </c>
      <c r="I1492">
        <v>-135</v>
      </c>
      <c r="J1492">
        <v>824</v>
      </c>
      <c r="K1492" t="s">
        <v>557</v>
      </c>
      <c r="L1492">
        <v>83</v>
      </c>
      <c r="M1492">
        <v>151</v>
      </c>
      <c r="N1492">
        <v>146</v>
      </c>
      <c r="O1492">
        <v>115</v>
      </c>
      <c r="P1492" s="17">
        <f>DATE(IF(Hist_odds_1[[#This Row],[Index]]&lt;=1908,"2022","2023"),LEFT(Hist_odds_1[[#This Row],[Date]],2),RIGHT(Hist_odds_1[[#This Row],[Date]],2))</f>
        <v>44914</v>
      </c>
      <c r="Q1492">
        <f>IF(Hist_odds_1[[#This Row],[Away ML]]&lt;Hist_odds_1[[#This Row],[Home ML]],-Hist_odds_1[[#This Row],[Total_Close]],Hist_odds_1[[#This Row],[Spread_Close]])</f>
        <v>-1.5</v>
      </c>
    </row>
    <row r="1493" spans="1:17">
      <c r="A1493">
        <v>1492</v>
      </c>
      <c r="B1493">
        <v>1219</v>
      </c>
      <c r="C1493">
        <v>825</v>
      </c>
      <c r="D1493" t="s">
        <v>5552</v>
      </c>
      <c r="E1493" t="s">
        <v>644</v>
      </c>
      <c r="F1493">
        <v>75</v>
      </c>
      <c r="G1493">
        <v>143.5</v>
      </c>
      <c r="H1493">
        <v>143</v>
      </c>
      <c r="I1493">
        <v>950</v>
      </c>
      <c r="J1493">
        <v>826</v>
      </c>
      <c r="K1493" t="s">
        <v>475</v>
      </c>
      <c r="L1493">
        <v>72</v>
      </c>
      <c r="M1493">
        <v>18</v>
      </c>
      <c r="N1493">
        <v>17</v>
      </c>
      <c r="O1493">
        <v>-1800</v>
      </c>
      <c r="P1493" s="17">
        <f>DATE(IF(Hist_odds_1[[#This Row],[Index]]&lt;=1908,"2022","2023"),LEFT(Hist_odds_1[[#This Row],[Date]],2),RIGHT(Hist_odds_1[[#This Row],[Date]],2))</f>
        <v>44914</v>
      </c>
      <c r="Q1493">
        <f>IF(Hist_odds_1[[#This Row],[Away ML]]&lt;Hist_odds_1[[#This Row],[Home ML]],-Hist_odds_1[[#This Row],[Total_Close]],Hist_odds_1[[#This Row],[Spread_Close]])</f>
        <v>17</v>
      </c>
    </row>
    <row r="1494" spans="1:17">
      <c r="A1494">
        <v>1493</v>
      </c>
      <c r="B1494">
        <v>1219</v>
      </c>
      <c r="C1494">
        <v>827</v>
      </c>
      <c r="D1494" t="s">
        <v>5552</v>
      </c>
      <c r="E1494" t="s">
        <v>587</v>
      </c>
      <c r="F1494">
        <v>68</v>
      </c>
      <c r="G1494">
        <v>136</v>
      </c>
      <c r="H1494">
        <v>137.5</v>
      </c>
      <c r="I1494">
        <v>800</v>
      </c>
      <c r="J1494">
        <v>828</v>
      </c>
      <c r="K1494" t="s">
        <v>514</v>
      </c>
      <c r="L1494">
        <v>63</v>
      </c>
      <c r="M1494">
        <v>14</v>
      </c>
      <c r="N1494">
        <v>14.5</v>
      </c>
      <c r="O1494">
        <v>-1400</v>
      </c>
      <c r="P1494" s="17">
        <f>DATE(IF(Hist_odds_1[[#This Row],[Index]]&lt;=1908,"2022","2023"),LEFT(Hist_odds_1[[#This Row],[Date]],2),RIGHT(Hist_odds_1[[#This Row],[Date]],2))</f>
        <v>44914</v>
      </c>
      <c r="Q1494">
        <f>IF(Hist_odds_1[[#This Row],[Away ML]]&lt;Hist_odds_1[[#This Row],[Home ML]],-Hist_odds_1[[#This Row],[Total_Close]],Hist_odds_1[[#This Row],[Spread_Close]])</f>
        <v>14.5</v>
      </c>
    </row>
    <row r="1495" spans="1:17">
      <c r="A1495">
        <v>1494</v>
      </c>
      <c r="B1495">
        <v>1219</v>
      </c>
      <c r="C1495">
        <v>829</v>
      </c>
      <c r="D1495" t="s">
        <v>5552</v>
      </c>
      <c r="E1495" t="s">
        <v>577</v>
      </c>
      <c r="F1495">
        <v>76</v>
      </c>
      <c r="G1495">
        <v>134.5</v>
      </c>
      <c r="H1495">
        <v>135</v>
      </c>
      <c r="I1495">
        <v>170</v>
      </c>
      <c r="J1495">
        <v>830</v>
      </c>
      <c r="K1495" t="s">
        <v>654</v>
      </c>
      <c r="L1495">
        <v>73</v>
      </c>
      <c r="M1495">
        <v>4</v>
      </c>
      <c r="N1495">
        <v>4.5</v>
      </c>
      <c r="O1495">
        <v>-190</v>
      </c>
      <c r="P1495" s="17">
        <f>DATE(IF(Hist_odds_1[[#This Row],[Index]]&lt;=1908,"2022","2023"),LEFT(Hist_odds_1[[#This Row],[Date]],2),RIGHT(Hist_odds_1[[#This Row],[Date]],2))</f>
        <v>44914</v>
      </c>
      <c r="Q1495">
        <f>IF(Hist_odds_1[[#This Row],[Away ML]]&lt;Hist_odds_1[[#This Row],[Home ML]],-Hist_odds_1[[#This Row],[Total_Close]],Hist_odds_1[[#This Row],[Spread_Close]])</f>
        <v>4.5</v>
      </c>
    </row>
    <row r="1496" spans="1:17">
      <c r="A1496">
        <v>1495</v>
      </c>
      <c r="B1496">
        <v>1219</v>
      </c>
      <c r="C1496">
        <v>306605</v>
      </c>
      <c r="D1496" t="s">
        <v>5552</v>
      </c>
      <c r="E1496" t="s">
        <v>240</v>
      </c>
      <c r="F1496">
        <v>55</v>
      </c>
      <c r="G1496">
        <v>126.5</v>
      </c>
      <c r="H1496">
        <v>128</v>
      </c>
      <c r="I1496">
        <v>575</v>
      </c>
      <c r="J1496">
        <v>306606</v>
      </c>
      <c r="K1496" t="s">
        <v>276</v>
      </c>
      <c r="L1496">
        <v>87</v>
      </c>
      <c r="M1496">
        <v>13.5</v>
      </c>
      <c r="N1496">
        <v>12.5</v>
      </c>
      <c r="O1496">
        <v>-850</v>
      </c>
      <c r="P1496" s="17">
        <f>DATE(IF(Hist_odds_1[[#This Row],[Index]]&lt;=1908,"2022","2023"),LEFT(Hist_odds_1[[#This Row],[Date]],2),RIGHT(Hist_odds_1[[#This Row],[Date]],2))</f>
        <v>44914</v>
      </c>
      <c r="Q1496">
        <f>IF(Hist_odds_1[[#This Row],[Away ML]]&lt;Hist_odds_1[[#This Row],[Home ML]],-Hist_odds_1[[#This Row],[Total_Close]],Hist_odds_1[[#This Row],[Spread_Close]])</f>
        <v>12.5</v>
      </c>
    </row>
    <row r="1497" spans="1:17">
      <c r="A1497">
        <v>1496</v>
      </c>
      <c r="B1497">
        <v>1219</v>
      </c>
      <c r="C1497">
        <v>306607</v>
      </c>
      <c r="D1497" t="s">
        <v>5552</v>
      </c>
      <c r="E1497" t="s">
        <v>155</v>
      </c>
      <c r="F1497">
        <v>56</v>
      </c>
      <c r="G1497">
        <v>129.5</v>
      </c>
      <c r="H1497">
        <v>128.5</v>
      </c>
      <c r="I1497">
        <v>550</v>
      </c>
      <c r="J1497">
        <v>306608</v>
      </c>
      <c r="K1497" t="s">
        <v>366</v>
      </c>
      <c r="L1497">
        <v>75</v>
      </c>
      <c r="M1497">
        <v>11</v>
      </c>
      <c r="N1497">
        <v>12</v>
      </c>
      <c r="O1497">
        <v>-800</v>
      </c>
      <c r="P1497" s="17">
        <f>DATE(IF(Hist_odds_1[[#This Row],[Index]]&lt;=1908,"2022","2023"),LEFT(Hist_odds_1[[#This Row],[Date]],2),RIGHT(Hist_odds_1[[#This Row],[Date]],2))</f>
        <v>44914</v>
      </c>
      <c r="Q1497">
        <f>IF(Hist_odds_1[[#This Row],[Away ML]]&lt;Hist_odds_1[[#This Row],[Home ML]],-Hist_odds_1[[#This Row],[Total_Close]],Hist_odds_1[[#This Row],[Spread_Close]])</f>
        <v>12</v>
      </c>
    </row>
    <row r="1498" spans="1:17">
      <c r="A1498">
        <v>1497</v>
      </c>
      <c r="B1498">
        <v>1219</v>
      </c>
      <c r="C1498">
        <v>306609</v>
      </c>
      <c r="D1498" t="s">
        <v>5552</v>
      </c>
      <c r="E1498" t="s">
        <v>665</v>
      </c>
      <c r="F1498">
        <v>68</v>
      </c>
      <c r="G1498">
        <v>139.5</v>
      </c>
      <c r="H1498">
        <v>144</v>
      </c>
      <c r="I1498">
        <v>400</v>
      </c>
      <c r="J1498">
        <v>306610</v>
      </c>
      <c r="K1498" t="s">
        <v>545</v>
      </c>
      <c r="L1498">
        <v>85</v>
      </c>
      <c r="M1498">
        <v>9</v>
      </c>
      <c r="N1498">
        <v>9.5</v>
      </c>
      <c r="O1498">
        <v>-500</v>
      </c>
      <c r="P1498" s="17">
        <f>DATE(IF(Hist_odds_1[[#This Row],[Index]]&lt;=1908,"2022","2023"),LEFT(Hist_odds_1[[#This Row],[Date]],2),RIGHT(Hist_odds_1[[#This Row],[Date]],2))</f>
        <v>44914</v>
      </c>
      <c r="Q1498">
        <f>IF(Hist_odds_1[[#This Row],[Away ML]]&lt;Hist_odds_1[[#This Row],[Home ML]],-Hist_odds_1[[#This Row],[Total_Close]],Hist_odds_1[[#This Row],[Spread_Close]])</f>
        <v>9.5</v>
      </c>
    </row>
    <row r="1499" spans="1:17">
      <c r="A1499">
        <v>1498</v>
      </c>
      <c r="B1499">
        <v>1219</v>
      </c>
      <c r="C1499">
        <v>306611</v>
      </c>
      <c r="D1499" t="s">
        <v>5552</v>
      </c>
      <c r="E1499" t="s">
        <v>496</v>
      </c>
      <c r="F1499">
        <v>60</v>
      </c>
      <c r="G1499">
        <v>128</v>
      </c>
      <c r="H1499">
        <v>131.5</v>
      </c>
      <c r="I1499">
        <v>200</v>
      </c>
      <c r="J1499">
        <v>306612</v>
      </c>
      <c r="K1499" t="s">
        <v>539</v>
      </c>
      <c r="L1499">
        <v>78</v>
      </c>
      <c r="M1499">
        <v>6</v>
      </c>
      <c r="N1499">
        <v>6</v>
      </c>
      <c r="O1499">
        <v>-240</v>
      </c>
      <c r="P1499" s="17">
        <f>DATE(IF(Hist_odds_1[[#This Row],[Index]]&lt;=1908,"2022","2023"),LEFT(Hist_odds_1[[#This Row],[Date]],2),RIGHT(Hist_odds_1[[#This Row],[Date]],2))</f>
        <v>44914</v>
      </c>
      <c r="Q1499">
        <f>IF(Hist_odds_1[[#This Row],[Away ML]]&lt;Hist_odds_1[[#This Row],[Home ML]],-Hist_odds_1[[#This Row],[Total_Close]],Hist_odds_1[[#This Row],[Spread_Close]])</f>
        <v>6</v>
      </c>
    </row>
    <row r="1500" spans="1:17">
      <c r="A1500">
        <v>1499</v>
      </c>
      <c r="B1500">
        <v>1219</v>
      </c>
      <c r="C1500">
        <v>306613</v>
      </c>
      <c r="D1500" t="s">
        <v>5552</v>
      </c>
      <c r="E1500" t="s">
        <v>562</v>
      </c>
      <c r="F1500">
        <v>59</v>
      </c>
      <c r="G1500">
        <v>151.5</v>
      </c>
      <c r="H1500">
        <v>153</v>
      </c>
      <c r="I1500">
        <v>375</v>
      </c>
      <c r="J1500">
        <v>306614</v>
      </c>
      <c r="K1500" t="s">
        <v>569</v>
      </c>
      <c r="L1500">
        <v>77</v>
      </c>
      <c r="M1500">
        <v>8</v>
      </c>
      <c r="N1500">
        <v>9</v>
      </c>
      <c r="O1500">
        <v>-450</v>
      </c>
      <c r="P1500" s="17">
        <f>DATE(IF(Hist_odds_1[[#This Row],[Index]]&lt;=1908,"2022","2023"),LEFT(Hist_odds_1[[#This Row],[Date]],2),RIGHT(Hist_odds_1[[#This Row],[Date]],2))</f>
        <v>44914</v>
      </c>
      <c r="Q1500">
        <f>IF(Hist_odds_1[[#This Row],[Away ML]]&lt;Hist_odds_1[[#This Row],[Home ML]],-Hist_odds_1[[#This Row],[Total_Close]],Hist_odds_1[[#This Row],[Spread_Close]])</f>
        <v>9</v>
      </c>
    </row>
    <row r="1501" spans="1:17">
      <c r="A1501">
        <v>1500</v>
      </c>
      <c r="B1501">
        <v>1219</v>
      </c>
      <c r="C1501">
        <v>306615</v>
      </c>
      <c r="D1501" t="s">
        <v>5552</v>
      </c>
      <c r="E1501" t="s">
        <v>261</v>
      </c>
      <c r="F1501">
        <v>50</v>
      </c>
      <c r="G1501">
        <v>135.5</v>
      </c>
      <c r="H1501">
        <v>137.5</v>
      </c>
      <c r="I1501">
        <v>950</v>
      </c>
      <c r="J1501">
        <v>306616</v>
      </c>
      <c r="K1501" t="s">
        <v>62</v>
      </c>
      <c r="L1501">
        <v>79</v>
      </c>
      <c r="M1501">
        <v>16</v>
      </c>
      <c r="N1501">
        <v>17</v>
      </c>
      <c r="O1501">
        <v>-1800</v>
      </c>
      <c r="P1501" s="17">
        <f>DATE(IF(Hist_odds_1[[#This Row],[Index]]&lt;=1908,"2022","2023"),LEFT(Hist_odds_1[[#This Row],[Date]],2),RIGHT(Hist_odds_1[[#This Row],[Date]],2))</f>
        <v>44914</v>
      </c>
      <c r="Q1501">
        <f>IF(Hist_odds_1[[#This Row],[Away ML]]&lt;Hist_odds_1[[#This Row],[Home ML]],-Hist_odds_1[[#This Row],[Total_Close]],Hist_odds_1[[#This Row],[Spread_Close]])</f>
        <v>17</v>
      </c>
    </row>
    <row r="1502" spans="1:17">
      <c r="A1502">
        <v>1501</v>
      </c>
      <c r="B1502">
        <v>1219</v>
      </c>
      <c r="C1502">
        <v>306617</v>
      </c>
      <c r="D1502" t="s">
        <v>5552</v>
      </c>
      <c r="E1502" t="s">
        <v>667</v>
      </c>
      <c r="F1502">
        <v>65</v>
      </c>
      <c r="G1502">
        <v>128.5</v>
      </c>
      <c r="H1502">
        <v>129</v>
      </c>
      <c r="I1502">
        <v>450</v>
      </c>
      <c r="J1502">
        <v>306618</v>
      </c>
      <c r="K1502" t="s">
        <v>613</v>
      </c>
      <c r="L1502">
        <v>72</v>
      </c>
      <c r="M1502">
        <v>8.5</v>
      </c>
      <c r="N1502">
        <v>11</v>
      </c>
      <c r="O1502">
        <v>-600</v>
      </c>
      <c r="P1502" s="17">
        <f>DATE(IF(Hist_odds_1[[#This Row],[Index]]&lt;=1908,"2022","2023"),LEFT(Hist_odds_1[[#This Row],[Date]],2),RIGHT(Hist_odds_1[[#This Row],[Date]],2))</f>
        <v>44914</v>
      </c>
      <c r="Q1502">
        <f>IF(Hist_odds_1[[#This Row],[Away ML]]&lt;Hist_odds_1[[#This Row],[Home ML]],-Hist_odds_1[[#This Row],[Total_Close]],Hist_odds_1[[#This Row],[Spread_Close]])</f>
        <v>11</v>
      </c>
    </row>
    <row r="1503" spans="1:17">
      <c r="A1503">
        <v>1502</v>
      </c>
      <c r="B1503">
        <v>1220</v>
      </c>
      <c r="C1503">
        <v>601</v>
      </c>
      <c r="D1503" t="s">
        <v>5552</v>
      </c>
      <c r="E1503" t="s">
        <v>258</v>
      </c>
      <c r="F1503">
        <v>67</v>
      </c>
      <c r="G1503">
        <v>145.5</v>
      </c>
      <c r="H1503">
        <v>140.5</v>
      </c>
      <c r="I1503">
        <v>750</v>
      </c>
      <c r="J1503">
        <v>602</v>
      </c>
      <c r="K1503" t="s">
        <v>470</v>
      </c>
      <c r="L1503">
        <v>62</v>
      </c>
      <c r="M1503">
        <v>11.5</v>
      </c>
      <c r="N1503">
        <v>14.5</v>
      </c>
      <c r="O1503">
        <v>-1200</v>
      </c>
      <c r="P1503" s="17">
        <f>DATE(IF(Hist_odds_1[[#This Row],[Index]]&lt;=1908,"2022","2023"),LEFT(Hist_odds_1[[#This Row],[Date]],2),RIGHT(Hist_odds_1[[#This Row],[Date]],2))</f>
        <v>44915</v>
      </c>
      <c r="Q1503">
        <f>IF(Hist_odds_1[[#This Row],[Away ML]]&lt;Hist_odds_1[[#This Row],[Home ML]],-Hist_odds_1[[#This Row],[Total_Close]],Hist_odds_1[[#This Row],[Spread_Close]])</f>
        <v>14.5</v>
      </c>
    </row>
    <row r="1504" spans="1:17">
      <c r="A1504">
        <v>1503</v>
      </c>
      <c r="B1504">
        <v>1220</v>
      </c>
      <c r="C1504">
        <v>605</v>
      </c>
      <c r="D1504" t="s">
        <v>5552</v>
      </c>
      <c r="E1504" t="s">
        <v>21</v>
      </c>
      <c r="F1504">
        <v>70</v>
      </c>
      <c r="G1504">
        <v>6.5</v>
      </c>
      <c r="H1504">
        <v>6.5</v>
      </c>
      <c r="I1504">
        <v>-280</v>
      </c>
      <c r="J1504">
        <v>606</v>
      </c>
      <c r="K1504" t="s">
        <v>467</v>
      </c>
      <c r="L1504">
        <v>81</v>
      </c>
      <c r="M1504">
        <v>142.5</v>
      </c>
      <c r="N1504">
        <v>141.5</v>
      </c>
      <c r="O1504">
        <v>240</v>
      </c>
      <c r="P1504" s="17">
        <f>DATE(IF(Hist_odds_1[[#This Row],[Index]]&lt;=1908,"2022","2023"),LEFT(Hist_odds_1[[#This Row],[Date]],2),RIGHT(Hist_odds_1[[#This Row],[Date]],2))</f>
        <v>44915</v>
      </c>
      <c r="Q1504">
        <f>IF(Hist_odds_1[[#This Row],[Away ML]]&lt;Hist_odds_1[[#This Row],[Home ML]],-Hist_odds_1[[#This Row],[Total_Close]],Hist_odds_1[[#This Row],[Spread_Close]])</f>
        <v>-6.5</v>
      </c>
    </row>
    <row r="1505" spans="1:17">
      <c r="A1505">
        <v>1504</v>
      </c>
      <c r="B1505">
        <v>1220</v>
      </c>
      <c r="C1505">
        <v>607</v>
      </c>
      <c r="D1505" t="s">
        <v>5552</v>
      </c>
      <c r="E1505" t="s">
        <v>267</v>
      </c>
      <c r="F1505">
        <v>73</v>
      </c>
      <c r="G1505">
        <v>145.5</v>
      </c>
      <c r="H1505">
        <v>149</v>
      </c>
      <c r="I1505">
        <v>1600</v>
      </c>
      <c r="J1505">
        <v>608</v>
      </c>
      <c r="K1505" t="s">
        <v>220</v>
      </c>
      <c r="L1505">
        <v>84</v>
      </c>
      <c r="M1505">
        <v>24.5</v>
      </c>
      <c r="N1505">
        <v>21</v>
      </c>
      <c r="O1505">
        <v>-6000</v>
      </c>
      <c r="P1505" s="17">
        <f>DATE(IF(Hist_odds_1[[#This Row],[Index]]&lt;=1908,"2022","2023"),LEFT(Hist_odds_1[[#This Row],[Date]],2),RIGHT(Hist_odds_1[[#This Row],[Date]],2))</f>
        <v>44915</v>
      </c>
      <c r="Q1505">
        <f>IF(Hist_odds_1[[#This Row],[Away ML]]&lt;Hist_odds_1[[#This Row],[Home ML]],-Hist_odds_1[[#This Row],[Total_Close]],Hist_odds_1[[#This Row],[Spread_Close]])</f>
        <v>21</v>
      </c>
    </row>
    <row r="1506" spans="1:17">
      <c r="A1506">
        <v>1505</v>
      </c>
      <c r="B1506">
        <v>1220</v>
      </c>
      <c r="C1506">
        <v>609</v>
      </c>
      <c r="D1506" t="s">
        <v>5552</v>
      </c>
      <c r="E1506" t="s">
        <v>412</v>
      </c>
      <c r="F1506">
        <v>57</v>
      </c>
      <c r="G1506">
        <v>140</v>
      </c>
      <c r="H1506">
        <v>136.5</v>
      </c>
      <c r="I1506">
        <v>1000</v>
      </c>
      <c r="J1506">
        <v>610</v>
      </c>
      <c r="K1506" t="s">
        <v>389</v>
      </c>
      <c r="L1506">
        <v>68</v>
      </c>
      <c r="M1506">
        <v>13.5</v>
      </c>
      <c r="N1506">
        <v>17.5</v>
      </c>
      <c r="O1506">
        <v>-2000</v>
      </c>
      <c r="P1506" s="17">
        <f>DATE(IF(Hist_odds_1[[#This Row],[Index]]&lt;=1908,"2022","2023"),LEFT(Hist_odds_1[[#This Row],[Date]],2),RIGHT(Hist_odds_1[[#This Row],[Date]],2))</f>
        <v>44915</v>
      </c>
      <c r="Q1506">
        <f>IF(Hist_odds_1[[#This Row],[Away ML]]&lt;Hist_odds_1[[#This Row],[Home ML]],-Hist_odds_1[[#This Row],[Total_Close]],Hist_odds_1[[#This Row],[Spread_Close]])</f>
        <v>17.5</v>
      </c>
    </row>
    <row r="1507" spans="1:17">
      <c r="A1507">
        <v>1506</v>
      </c>
      <c r="B1507">
        <v>1220</v>
      </c>
      <c r="C1507">
        <v>611</v>
      </c>
      <c r="D1507" t="s">
        <v>5552</v>
      </c>
      <c r="E1507" t="s">
        <v>558</v>
      </c>
      <c r="F1507">
        <v>59</v>
      </c>
      <c r="G1507">
        <v>143.5</v>
      </c>
      <c r="H1507">
        <v>149.5</v>
      </c>
      <c r="I1507">
        <v>190</v>
      </c>
      <c r="J1507">
        <v>612</v>
      </c>
      <c r="K1507" t="s">
        <v>545</v>
      </c>
      <c r="L1507">
        <v>83</v>
      </c>
      <c r="M1507">
        <v>6</v>
      </c>
      <c r="N1507">
        <v>5.5</v>
      </c>
      <c r="O1507">
        <v>-220</v>
      </c>
      <c r="P1507" s="17">
        <f>DATE(IF(Hist_odds_1[[#This Row],[Index]]&lt;=1908,"2022","2023"),LEFT(Hist_odds_1[[#This Row],[Date]],2),RIGHT(Hist_odds_1[[#This Row],[Date]],2))</f>
        <v>44915</v>
      </c>
      <c r="Q1507">
        <f>IF(Hist_odds_1[[#This Row],[Away ML]]&lt;Hist_odds_1[[#This Row],[Home ML]],-Hist_odds_1[[#This Row],[Total_Close]],Hist_odds_1[[#This Row],[Spread_Close]])</f>
        <v>5.5</v>
      </c>
    </row>
    <row r="1508" spans="1:17">
      <c r="A1508">
        <v>1507</v>
      </c>
      <c r="B1508">
        <v>1220</v>
      </c>
      <c r="C1508">
        <v>613</v>
      </c>
      <c r="D1508" t="s">
        <v>5552</v>
      </c>
      <c r="E1508" t="s">
        <v>79</v>
      </c>
      <c r="F1508">
        <v>72</v>
      </c>
      <c r="G1508">
        <v>140.5</v>
      </c>
      <c r="H1508">
        <v>140</v>
      </c>
      <c r="I1508">
        <v>1713</v>
      </c>
      <c r="J1508">
        <v>614</v>
      </c>
      <c r="K1508" t="s">
        <v>458</v>
      </c>
      <c r="L1508">
        <v>96</v>
      </c>
      <c r="M1508">
        <v>28</v>
      </c>
      <c r="N1508">
        <v>27.5</v>
      </c>
      <c r="O1508">
        <v>-6500</v>
      </c>
      <c r="P1508" s="17">
        <f>DATE(IF(Hist_odds_1[[#This Row],[Index]]&lt;=1908,"2022","2023"),LEFT(Hist_odds_1[[#This Row],[Date]],2),RIGHT(Hist_odds_1[[#This Row],[Date]],2))</f>
        <v>44915</v>
      </c>
      <c r="Q1508">
        <f>IF(Hist_odds_1[[#This Row],[Away ML]]&lt;Hist_odds_1[[#This Row],[Home ML]],-Hist_odds_1[[#This Row],[Total_Close]],Hist_odds_1[[#This Row],[Spread_Close]])</f>
        <v>27.5</v>
      </c>
    </row>
    <row r="1509" spans="1:17">
      <c r="A1509">
        <v>1508</v>
      </c>
      <c r="B1509">
        <v>1220</v>
      </c>
      <c r="C1509">
        <v>615</v>
      </c>
      <c r="D1509" t="s">
        <v>5552</v>
      </c>
      <c r="E1509" t="s">
        <v>45</v>
      </c>
      <c r="F1509">
        <v>98</v>
      </c>
      <c r="G1509">
        <v>149.5</v>
      </c>
      <c r="H1509">
        <v>149.5</v>
      </c>
      <c r="I1509">
        <v>-110</v>
      </c>
      <c r="J1509">
        <v>616</v>
      </c>
      <c r="K1509" t="s">
        <v>337</v>
      </c>
      <c r="L1509">
        <v>103</v>
      </c>
      <c r="M1509" t="s">
        <v>465</v>
      </c>
      <c r="O1509">
        <v>-110</v>
      </c>
      <c r="P1509" s="17">
        <f>DATE(IF(Hist_odds_1[[#This Row],[Index]]&lt;=1908,"2022","2023"),LEFT(Hist_odds_1[[#This Row],[Date]],2),RIGHT(Hist_odds_1[[#This Row],[Date]],2))</f>
        <v>44915</v>
      </c>
      <c r="Q1509">
        <f>IF(Hist_odds_1[[#This Row],[Away ML]]&lt;Hist_odds_1[[#This Row],[Home ML]],-Hist_odds_1[[#This Row],[Total_Close]],Hist_odds_1[[#This Row],[Spread_Close]])</f>
        <v>0</v>
      </c>
    </row>
    <row r="1510" spans="1:17">
      <c r="A1510">
        <v>1509</v>
      </c>
      <c r="B1510">
        <v>1220</v>
      </c>
      <c r="C1510">
        <v>617</v>
      </c>
      <c r="D1510" t="s">
        <v>5552</v>
      </c>
      <c r="E1510" t="s">
        <v>535</v>
      </c>
      <c r="F1510">
        <v>67</v>
      </c>
      <c r="G1510">
        <v>140.5</v>
      </c>
      <c r="H1510">
        <v>140</v>
      </c>
      <c r="I1510">
        <v>120</v>
      </c>
      <c r="J1510">
        <v>618</v>
      </c>
      <c r="K1510" t="s">
        <v>544</v>
      </c>
      <c r="L1510">
        <v>65</v>
      </c>
      <c r="M1510">
        <v>1.5</v>
      </c>
      <c r="N1510">
        <v>2.5</v>
      </c>
      <c r="O1510">
        <v>-140</v>
      </c>
      <c r="P1510" s="17">
        <f>DATE(IF(Hist_odds_1[[#This Row],[Index]]&lt;=1908,"2022","2023"),LEFT(Hist_odds_1[[#This Row],[Date]],2),RIGHT(Hist_odds_1[[#This Row],[Date]],2))</f>
        <v>44915</v>
      </c>
      <c r="Q1510">
        <f>IF(Hist_odds_1[[#This Row],[Away ML]]&lt;Hist_odds_1[[#This Row],[Home ML]],-Hist_odds_1[[#This Row],[Total_Close]],Hist_odds_1[[#This Row],[Spread_Close]])</f>
        <v>2.5</v>
      </c>
    </row>
    <row r="1511" spans="1:17">
      <c r="A1511">
        <v>1510</v>
      </c>
      <c r="B1511">
        <v>1220</v>
      </c>
      <c r="C1511">
        <v>619</v>
      </c>
      <c r="D1511" t="s">
        <v>5552</v>
      </c>
      <c r="E1511" t="s">
        <v>590</v>
      </c>
      <c r="F1511">
        <v>66</v>
      </c>
      <c r="G1511">
        <v>126</v>
      </c>
      <c r="H1511">
        <v>128.5</v>
      </c>
      <c r="I1511">
        <v>800</v>
      </c>
      <c r="J1511">
        <v>620</v>
      </c>
      <c r="K1511" t="s">
        <v>477</v>
      </c>
      <c r="L1511">
        <v>68</v>
      </c>
      <c r="M1511">
        <v>14.5</v>
      </c>
      <c r="N1511">
        <v>15</v>
      </c>
      <c r="O1511">
        <v>-1400</v>
      </c>
      <c r="P1511" s="17">
        <f>DATE(IF(Hist_odds_1[[#This Row],[Index]]&lt;=1908,"2022","2023"),LEFT(Hist_odds_1[[#This Row],[Date]],2),RIGHT(Hist_odds_1[[#This Row],[Date]],2))</f>
        <v>44915</v>
      </c>
      <c r="Q1511">
        <f>IF(Hist_odds_1[[#This Row],[Away ML]]&lt;Hist_odds_1[[#This Row],[Home ML]],-Hist_odds_1[[#This Row],[Total_Close]],Hist_odds_1[[#This Row],[Spread_Close]])</f>
        <v>15</v>
      </c>
    </row>
    <row r="1512" spans="1:17">
      <c r="A1512">
        <v>1511</v>
      </c>
      <c r="B1512">
        <v>1220</v>
      </c>
      <c r="C1512">
        <v>621</v>
      </c>
      <c r="D1512" t="s">
        <v>5552</v>
      </c>
      <c r="E1512" t="s">
        <v>652</v>
      </c>
      <c r="F1512">
        <v>64</v>
      </c>
      <c r="G1512">
        <v>157</v>
      </c>
      <c r="H1512">
        <v>157.5</v>
      </c>
      <c r="I1512">
        <v>1500</v>
      </c>
      <c r="J1512">
        <v>622</v>
      </c>
      <c r="K1512" t="s">
        <v>402</v>
      </c>
      <c r="L1512">
        <v>85</v>
      </c>
      <c r="M1512">
        <v>9.5</v>
      </c>
      <c r="N1512">
        <v>21</v>
      </c>
      <c r="O1512">
        <v>-5000</v>
      </c>
      <c r="P1512" s="17">
        <f>DATE(IF(Hist_odds_1[[#This Row],[Index]]&lt;=1908,"2022","2023"),LEFT(Hist_odds_1[[#This Row],[Date]],2),RIGHT(Hist_odds_1[[#This Row],[Date]],2))</f>
        <v>44915</v>
      </c>
      <c r="Q1512">
        <f>IF(Hist_odds_1[[#This Row],[Away ML]]&lt;Hist_odds_1[[#This Row],[Home ML]],-Hist_odds_1[[#This Row],[Total_Close]],Hist_odds_1[[#This Row],[Spread_Close]])</f>
        <v>21</v>
      </c>
    </row>
    <row r="1513" spans="1:17">
      <c r="A1513">
        <v>1512</v>
      </c>
      <c r="B1513">
        <v>1220</v>
      </c>
      <c r="C1513">
        <v>623</v>
      </c>
      <c r="D1513" t="s">
        <v>5552</v>
      </c>
      <c r="E1513" t="s">
        <v>406</v>
      </c>
      <c r="F1513">
        <v>64</v>
      </c>
      <c r="G1513">
        <v>1</v>
      </c>
      <c r="H1513">
        <v>3.5</v>
      </c>
      <c r="I1513">
        <v>-160</v>
      </c>
      <c r="J1513">
        <v>624</v>
      </c>
      <c r="K1513" t="s">
        <v>503</v>
      </c>
      <c r="L1513">
        <v>66</v>
      </c>
      <c r="M1513">
        <v>135</v>
      </c>
      <c r="N1513">
        <v>131</v>
      </c>
      <c r="O1513">
        <v>140</v>
      </c>
      <c r="P1513" s="17">
        <f>DATE(IF(Hist_odds_1[[#This Row],[Index]]&lt;=1908,"2022","2023"),LEFT(Hist_odds_1[[#This Row],[Date]],2),RIGHT(Hist_odds_1[[#This Row],[Date]],2))</f>
        <v>44915</v>
      </c>
      <c r="Q1513">
        <f>IF(Hist_odds_1[[#This Row],[Away ML]]&lt;Hist_odds_1[[#This Row],[Home ML]],-Hist_odds_1[[#This Row],[Total_Close]],Hist_odds_1[[#This Row],[Spread_Close]])</f>
        <v>-3.5</v>
      </c>
    </row>
    <row r="1514" spans="1:17">
      <c r="A1514">
        <v>1513</v>
      </c>
      <c r="B1514">
        <v>1220</v>
      </c>
      <c r="C1514">
        <v>625</v>
      </c>
      <c r="D1514" t="s">
        <v>5552</v>
      </c>
      <c r="E1514" t="s">
        <v>522</v>
      </c>
      <c r="F1514">
        <v>70</v>
      </c>
      <c r="G1514">
        <v>145.5</v>
      </c>
      <c r="H1514">
        <v>144</v>
      </c>
      <c r="I1514">
        <v>320</v>
      </c>
      <c r="J1514">
        <v>626</v>
      </c>
      <c r="K1514" t="s">
        <v>386</v>
      </c>
      <c r="L1514">
        <v>73</v>
      </c>
      <c r="M1514">
        <v>6.5</v>
      </c>
      <c r="N1514">
        <v>8</v>
      </c>
      <c r="O1514">
        <v>-380</v>
      </c>
      <c r="P1514" s="17">
        <f>DATE(IF(Hist_odds_1[[#This Row],[Index]]&lt;=1908,"2022","2023"),LEFT(Hist_odds_1[[#This Row],[Date]],2),RIGHT(Hist_odds_1[[#This Row],[Date]],2))</f>
        <v>44915</v>
      </c>
      <c r="Q1514">
        <f>IF(Hist_odds_1[[#This Row],[Away ML]]&lt;Hist_odds_1[[#This Row],[Home ML]],-Hist_odds_1[[#This Row],[Total_Close]],Hist_odds_1[[#This Row],[Spread_Close]])</f>
        <v>8</v>
      </c>
    </row>
    <row r="1515" spans="1:17">
      <c r="A1515">
        <v>1514</v>
      </c>
      <c r="B1515">
        <v>1220</v>
      </c>
      <c r="C1515">
        <v>627</v>
      </c>
      <c r="D1515" t="s">
        <v>5552</v>
      </c>
      <c r="E1515" t="s">
        <v>204</v>
      </c>
      <c r="F1515">
        <v>75</v>
      </c>
      <c r="G1515">
        <v>147</v>
      </c>
      <c r="H1515">
        <v>148</v>
      </c>
      <c r="I1515">
        <v>2000</v>
      </c>
      <c r="J1515">
        <v>628</v>
      </c>
      <c r="K1515" t="s">
        <v>205</v>
      </c>
      <c r="L1515">
        <v>85</v>
      </c>
      <c r="M1515">
        <v>21</v>
      </c>
      <c r="N1515">
        <v>23.5</v>
      </c>
      <c r="O1515">
        <v>-10000</v>
      </c>
      <c r="P1515" s="17">
        <f>DATE(IF(Hist_odds_1[[#This Row],[Index]]&lt;=1908,"2022","2023"),LEFT(Hist_odds_1[[#This Row],[Date]],2),RIGHT(Hist_odds_1[[#This Row],[Date]],2))</f>
        <v>44915</v>
      </c>
      <c r="Q1515">
        <f>IF(Hist_odds_1[[#This Row],[Away ML]]&lt;Hist_odds_1[[#This Row],[Home ML]],-Hist_odds_1[[#This Row],[Total_Close]],Hist_odds_1[[#This Row],[Spread_Close]])</f>
        <v>23.5</v>
      </c>
    </row>
    <row r="1516" spans="1:17">
      <c r="A1516">
        <v>1515</v>
      </c>
      <c r="B1516">
        <v>1220</v>
      </c>
      <c r="C1516">
        <v>629</v>
      </c>
      <c r="D1516" t="s">
        <v>5552</v>
      </c>
      <c r="E1516" t="s">
        <v>17</v>
      </c>
      <c r="F1516">
        <v>84</v>
      </c>
      <c r="G1516">
        <v>138</v>
      </c>
      <c r="H1516">
        <v>137.5</v>
      </c>
      <c r="I1516">
        <v>150</v>
      </c>
      <c r="J1516">
        <v>630</v>
      </c>
      <c r="K1516" t="s">
        <v>290</v>
      </c>
      <c r="L1516">
        <v>82</v>
      </c>
      <c r="M1516">
        <v>4</v>
      </c>
      <c r="N1516">
        <v>4</v>
      </c>
      <c r="O1516">
        <v>-170</v>
      </c>
      <c r="P1516" s="17">
        <f>DATE(IF(Hist_odds_1[[#This Row],[Index]]&lt;=1908,"2022","2023"),LEFT(Hist_odds_1[[#This Row],[Date]],2),RIGHT(Hist_odds_1[[#This Row],[Date]],2))</f>
        <v>44915</v>
      </c>
      <c r="Q1516">
        <f>IF(Hist_odds_1[[#This Row],[Away ML]]&lt;Hist_odds_1[[#This Row],[Home ML]],-Hist_odds_1[[#This Row],[Total_Close]],Hist_odds_1[[#This Row],[Spread_Close]])</f>
        <v>4</v>
      </c>
    </row>
    <row r="1517" spans="1:17">
      <c r="A1517">
        <v>1516</v>
      </c>
      <c r="B1517">
        <v>1220</v>
      </c>
      <c r="C1517">
        <v>631</v>
      </c>
      <c r="D1517" t="s">
        <v>5552</v>
      </c>
      <c r="E1517" t="s">
        <v>536</v>
      </c>
      <c r="F1517">
        <v>54</v>
      </c>
      <c r="G1517">
        <v>130.5</v>
      </c>
      <c r="H1517">
        <v>131</v>
      </c>
      <c r="I1517">
        <v>750</v>
      </c>
      <c r="J1517">
        <v>632</v>
      </c>
      <c r="K1517" t="s">
        <v>316</v>
      </c>
      <c r="L1517">
        <v>92</v>
      </c>
      <c r="M1517">
        <v>15.5</v>
      </c>
      <c r="N1517">
        <v>14</v>
      </c>
      <c r="O1517">
        <v>-1200</v>
      </c>
      <c r="P1517" s="17">
        <f>DATE(IF(Hist_odds_1[[#This Row],[Index]]&lt;=1908,"2022","2023"),LEFT(Hist_odds_1[[#This Row],[Date]],2),RIGHT(Hist_odds_1[[#This Row],[Date]],2))</f>
        <v>44915</v>
      </c>
      <c r="Q1517">
        <f>IF(Hist_odds_1[[#This Row],[Away ML]]&lt;Hist_odds_1[[#This Row],[Home ML]],-Hist_odds_1[[#This Row],[Total_Close]],Hist_odds_1[[#This Row],[Spread_Close]])</f>
        <v>14</v>
      </c>
    </row>
    <row r="1518" spans="1:17">
      <c r="A1518">
        <v>1517</v>
      </c>
      <c r="B1518">
        <v>1220</v>
      </c>
      <c r="C1518">
        <v>633</v>
      </c>
      <c r="D1518" t="s">
        <v>5552</v>
      </c>
      <c r="E1518" t="s">
        <v>98</v>
      </c>
      <c r="F1518">
        <v>61</v>
      </c>
      <c r="G1518">
        <v>148</v>
      </c>
      <c r="H1518">
        <v>148.5</v>
      </c>
      <c r="I1518">
        <v>1800</v>
      </c>
      <c r="J1518">
        <v>634</v>
      </c>
      <c r="K1518" t="s">
        <v>186</v>
      </c>
      <c r="L1518">
        <v>90</v>
      </c>
      <c r="M1518">
        <v>24</v>
      </c>
      <c r="N1518">
        <v>24</v>
      </c>
      <c r="O1518">
        <v>-8000</v>
      </c>
      <c r="P1518" s="17">
        <f>DATE(IF(Hist_odds_1[[#This Row],[Index]]&lt;=1908,"2022","2023"),LEFT(Hist_odds_1[[#This Row],[Date]],2),RIGHT(Hist_odds_1[[#This Row],[Date]],2))</f>
        <v>44915</v>
      </c>
      <c r="Q1518">
        <f>IF(Hist_odds_1[[#This Row],[Away ML]]&lt;Hist_odds_1[[#This Row],[Home ML]],-Hist_odds_1[[#This Row],[Total_Close]],Hist_odds_1[[#This Row],[Spread_Close]])</f>
        <v>24</v>
      </c>
    </row>
    <row r="1519" spans="1:17">
      <c r="A1519">
        <v>1518</v>
      </c>
      <c r="B1519">
        <v>1220</v>
      </c>
      <c r="C1519">
        <v>637</v>
      </c>
      <c r="D1519" t="s">
        <v>5552</v>
      </c>
      <c r="E1519" t="s">
        <v>410</v>
      </c>
      <c r="F1519">
        <v>62</v>
      </c>
      <c r="G1519">
        <v>134.5</v>
      </c>
      <c r="H1519">
        <v>133.5</v>
      </c>
      <c r="I1519">
        <v>400</v>
      </c>
      <c r="J1519">
        <v>638</v>
      </c>
      <c r="K1519" t="s">
        <v>574</v>
      </c>
      <c r="L1519">
        <v>57</v>
      </c>
      <c r="M1519">
        <v>9.5</v>
      </c>
      <c r="N1519">
        <v>10</v>
      </c>
      <c r="O1519">
        <v>-500</v>
      </c>
      <c r="P1519" s="17">
        <f>DATE(IF(Hist_odds_1[[#This Row],[Index]]&lt;=1908,"2022","2023"),LEFT(Hist_odds_1[[#This Row],[Date]],2),RIGHT(Hist_odds_1[[#This Row],[Date]],2))</f>
        <v>44915</v>
      </c>
      <c r="Q1519">
        <f>IF(Hist_odds_1[[#This Row],[Away ML]]&lt;Hist_odds_1[[#This Row],[Home ML]],-Hist_odds_1[[#This Row],[Total_Close]],Hist_odds_1[[#This Row],[Spread_Close]])</f>
        <v>10</v>
      </c>
    </row>
    <row r="1520" spans="1:17">
      <c r="A1520">
        <v>1519</v>
      </c>
      <c r="B1520">
        <v>1220</v>
      </c>
      <c r="C1520">
        <v>639</v>
      </c>
      <c r="D1520" t="s">
        <v>5552</v>
      </c>
      <c r="E1520" t="s">
        <v>525</v>
      </c>
      <c r="F1520">
        <v>92</v>
      </c>
      <c r="G1520">
        <v>138.5</v>
      </c>
      <c r="H1520">
        <v>139.5</v>
      </c>
      <c r="I1520">
        <v>210</v>
      </c>
      <c r="J1520">
        <v>640</v>
      </c>
      <c r="K1520" t="s">
        <v>614</v>
      </c>
      <c r="L1520">
        <v>84</v>
      </c>
      <c r="M1520">
        <v>4</v>
      </c>
      <c r="N1520">
        <v>6.5</v>
      </c>
      <c r="O1520">
        <v>-250</v>
      </c>
      <c r="P1520" s="17">
        <f>DATE(IF(Hist_odds_1[[#This Row],[Index]]&lt;=1908,"2022","2023"),LEFT(Hist_odds_1[[#This Row],[Date]],2),RIGHT(Hist_odds_1[[#This Row],[Date]],2))</f>
        <v>44915</v>
      </c>
      <c r="Q1520">
        <f>IF(Hist_odds_1[[#This Row],[Away ML]]&lt;Hist_odds_1[[#This Row],[Home ML]],-Hist_odds_1[[#This Row],[Total_Close]],Hist_odds_1[[#This Row],[Spread_Close]])</f>
        <v>6.5</v>
      </c>
    </row>
    <row r="1521" spans="1:17">
      <c r="A1521">
        <v>1520</v>
      </c>
      <c r="B1521">
        <v>1220</v>
      </c>
      <c r="C1521">
        <v>641</v>
      </c>
      <c r="D1521" t="s">
        <v>5552</v>
      </c>
      <c r="E1521" t="s">
        <v>603</v>
      </c>
      <c r="F1521">
        <v>43</v>
      </c>
      <c r="G1521">
        <v>125.5</v>
      </c>
      <c r="H1521">
        <v>122</v>
      </c>
      <c r="I1521">
        <v>210</v>
      </c>
      <c r="J1521">
        <v>642</v>
      </c>
      <c r="K1521" t="s">
        <v>517</v>
      </c>
      <c r="L1521">
        <v>65</v>
      </c>
      <c r="M1521">
        <v>6.5</v>
      </c>
      <c r="N1521">
        <v>5.5</v>
      </c>
      <c r="O1521">
        <v>-250</v>
      </c>
      <c r="P1521" s="17">
        <f>DATE(IF(Hist_odds_1[[#This Row],[Index]]&lt;=1908,"2022","2023"),LEFT(Hist_odds_1[[#This Row],[Date]],2),RIGHT(Hist_odds_1[[#This Row],[Date]],2))</f>
        <v>44915</v>
      </c>
      <c r="Q1521">
        <f>IF(Hist_odds_1[[#This Row],[Away ML]]&lt;Hist_odds_1[[#This Row],[Home ML]],-Hist_odds_1[[#This Row],[Total_Close]],Hist_odds_1[[#This Row],[Spread_Close]])</f>
        <v>5.5</v>
      </c>
    </row>
    <row r="1522" spans="1:17">
      <c r="A1522">
        <v>1521</v>
      </c>
      <c r="B1522">
        <v>1220</v>
      </c>
      <c r="C1522">
        <v>643</v>
      </c>
      <c r="D1522" t="s">
        <v>5552</v>
      </c>
      <c r="E1522" t="s">
        <v>578</v>
      </c>
      <c r="F1522">
        <v>56</v>
      </c>
      <c r="G1522">
        <v>4.5</v>
      </c>
      <c r="H1522">
        <v>5.5</v>
      </c>
      <c r="I1522">
        <v>-230</v>
      </c>
      <c r="J1522">
        <v>644</v>
      </c>
      <c r="K1522" t="s">
        <v>660</v>
      </c>
      <c r="L1522">
        <v>48</v>
      </c>
      <c r="M1522">
        <v>120</v>
      </c>
      <c r="N1522">
        <v>117</v>
      </c>
      <c r="O1522">
        <v>195</v>
      </c>
      <c r="P1522" s="17">
        <f>DATE(IF(Hist_odds_1[[#This Row],[Index]]&lt;=1908,"2022","2023"),LEFT(Hist_odds_1[[#This Row],[Date]],2),RIGHT(Hist_odds_1[[#This Row],[Date]],2))</f>
        <v>44915</v>
      </c>
      <c r="Q1522">
        <f>IF(Hist_odds_1[[#This Row],[Away ML]]&lt;Hist_odds_1[[#This Row],[Home ML]],-Hist_odds_1[[#This Row],[Total_Close]],Hist_odds_1[[#This Row],[Spread_Close]])</f>
        <v>-5.5</v>
      </c>
    </row>
    <row r="1523" spans="1:17">
      <c r="A1523">
        <v>1522</v>
      </c>
      <c r="B1523">
        <v>1220</v>
      </c>
      <c r="C1523">
        <v>645</v>
      </c>
      <c r="D1523" t="s">
        <v>5552</v>
      </c>
      <c r="E1523" t="s">
        <v>485</v>
      </c>
      <c r="F1523">
        <v>46</v>
      </c>
      <c r="G1523">
        <v>135.5</v>
      </c>
      <c r="H1523">
        <v>134.5</v>
      </c>
      <c r="I1523">
        <v>1500</v>
      </c>
      <c r="J1523">
        <v>646</v>
      </c>
      <c r="K1523" t="s">
        <v>482</v>
      </c>
      <c r="L1523">
        <v>62</v>
      </c>
      <c r="M1523">
        <v>22.5</v>
      </c>
      <c r="N1523">
        <v>22</v>
      </c>
      <c r="O1523">
        <v>-5000</v>
      </c>
      <c r="P1523" s="17">
        <f>DATE(IF(Hist_odds_1[[#This Row],[Index]]&lt;=1908,"2022","2023"),LEFT(Hist_odds_1[[#This Row],[Date]],2),RIGHT(Hist_odds_1[[#This Row],[Date]],2))</f>
        <v>44915</v>
      </c>
      <c r="Q1523">
        <f>IF(Hist_odds_1[[#This Row],[Away ML]]&lt;Hist_odds_1[[#This Row],[Home ML]],-Hist_odds_1[[#This Row],[Total_Close]],Hist_odds_1[[#This Row],[Spread_Close]])</f>
        <v>22</v>
      </c>
    </row>
    <row r="1524" spans="1:17">
      <c r="A1524">
        <v>1523</v>
      </c>
      <c r="B1524">
        <v>1220</v>
      </c>
      <c r="C1524">
        <v>647</v>
      </c>
      <c r="D1524" t="s">
        <v>5552</v>
      </c>
      <c r="E1524" t="s">
        <v>546</v>
      </c>
      <c r="F1524">
        <v>77</v>
      </c>
      <c r="G1524">
        <v>137.5</v>
      </c>
      <c r="H1524">
        <v>137.5</v>
      </c>
      <c r="I1524">
        <v>525</v>
      </c>
      <c r="J1524">
        <v>648</v>
      </c>
      <c r="K1524" t="s">
        <v>217</v>
      </c>
      <c r="L1524">
        <v>72</v>
      </c>
      <c r="M1524">
        <v>10.5</v>
      </c>
      <c r="N1524">
        <v>12</v>
      </c>
      <c r="O1524">
        <v>-750</v>
      </c>
      <c r="P1524" s="17">
        <f>DATE(IF(Hist_odds_1[[#This Row],[Index]]&lt;=1908,"2022","2023"),LEFT(Hist_odds_1[[#This Row],[Date]],2),RIGHT(Hist_odds_1[[#This Row],[Date]],2))</f>
        <v>44915</v>
      </c>
      <c r="Q1524">
        <f>IF(Hist_odds_1[[#This Row],[Away ML]]&lt;Hist_odds_1[[#This Row],[Home ML]],-Hist_odds_1[[#This Row],[Total_Close]],Hist_odds_1[[#This Row],[Spread_Close]])</f>
        <v>12</v>
      </c>
    </row>
    <row r="1525" spans="1:17">
      <c r="A1525">
        <v>1524</v>
      </c>
      <c r="B1525">
        <v>1220</v>
      </c>
      <c r="C1525">
        <v>306625</v>
      </c>
      <c r="D1525" t="s">
        <v>5552</v>
      </c>
      <c r="E1525" t="s">
        <v>364</v>
      </c>
      <c r="F1525">
        <v>66</v>
      </c>
      <c r="G1525">
        <v>5.5</v>
      </c>
      <c r="H1525">
        <v>7.5</v>
      </c>
      <c r="I1525">
        <v>-330</v>
      </c>
      <c r="J1525">
        <v>306626</v>
      </c>
      <c r="K1525" t="s">
        <v>657</v>
      </c>
      <c r="L1525">
        <v>55</v>
      </c>
      <c r="M1525">
        <v>132.5</v>
      </c>
      <c r="N1525">
        <v>128.5</v>
      </c>
      <c r="O1525">
        <v>270</v>
      </c>
      <c r="P1525" s="17">
        <f>DATE(IF(Hist_odds_1[[#This Row],[Index]]&lt;=1908,"2022","2023"),LEFT(Hist_odds_1[[#This Row],[Date]],2),RIGHT(Hist_odds_1[[#This Row],[Date]],2))</f>
        <v>44915</v>
      </c>
      <c r="Q1525">
        <f>IF(Hist_odds_1[[#This Row],[Away ML]]&lt;Hist_odds_1[[#This Row],[Home ML]],-Hist_odds_1[[#This Row],[Total_Close]],Hist_odds_1[[#This Row],[Spread_Close]])</f>
        <v>-7.5</v>
      </c>
    </row>
    <row r="1526" spans="1:17">
      <c r="A1526">
        <v>1525</v>
      </c>
      <c r="B1526">
        <v>1220</v>
      </c>
      <c r="C1526">
        <v>306627</v>
      </c>
      <c r="D1526" t="s">
        <v>5552</v>
      </c>
      <c r="E1526" t="s">
        <v>656</v>
      </c>
      <c r="F1526">
        <v>77</v>
      </c>
      <c r="G1526">
        <v>145.5</v>
      </c>
      <c r="H1526">
        <v>147.5</v>
      </c>
      <c r="I1526">
        <v>800</v>
      </c>
      <c r="J1526">
        <v>306628</v>
      </c>
      <c r="K1526" t="s">
        <v>347</v>
      </c>
      <c r="L1526">
        <v>104</v>
      </c>
      <c r="M1526">
        <v>13</v>
      </c>
      <c r="N1526">
        <v>14</v>
      </c>
      <c r="O1526">
        <v>-1400</v>
      </c>
      <c r="P1526" s="17">
        <f>DATE(IF(Hist_odds_1[[#This Row],[Index]]&lt;=1908,"2022","2023"),LEFT(Hist_odds_1[[#This Row],[Date]],2),RIGHT(Hist_odds_1[[#This Row],[Date]],2))</f>
        <v>44915</v>
      </c>
      <c r="Q1526">
        <f>IF(Hist_odds_1[[#This Row],[Away ML]]&lt;Hist_odds_1[[#This Row],[Home ML]],-Hist_odds_1[[#This Row],[Total_Close]],Hist_odds_1[[#This Row],[Spread_Close]])</f>
        <v>14</v>
      </c>
    </row>
    <row r="1527" spans="1:17">
      <c r="A1527">
        <v>1526</v>
      </c>
      <c r="B1527">
        <v>1220</v>
      </c>
      <c r="C1527">
        <v>306629</v>
      </c>
      <c r="D1527" t="s">
        <v>5552</v>
      </c>
      <c r="E1527" t="s">
        <v>612</v>
      </c>
      <c r="F1527">
        <v>83</v>
      </c>
      <c r="G1527">
        <v>141.5</v>
      </c>
      <c r="H1527">
        <v>141</v>
      </c>
      <c r="I1527">
        <v>170</v>
      </c>
      <c r="J1527">
        <v>306630</v>
      </c>
      <c r="K1527" t="s">
        <v>663</v>
      </c>
      <c r="L1527">
        <v>78</v>
      </c>
      <c r="M1527">
        <v>5</v>
      </c>
      <c r="N1527">
        <v>4</v>
      </c>
      <c r="O1527">
        <v>-190</v>
      </c>
      <c r="P1527" s="17">
        <f>DATE(IF(Hist_odds_1[[#This Row],[Index]]&lt;=1908,"2022","2023"),LEFT(Hist_odds_1[[#This Row],[Date]],2),RIGHT(Hist_odds_1[[#This Row],[Date]],2))</f>
        <v>44915</v>
      </c>
      <c r="Q1527">
        <f>IF(Hist_odds_1[[#This Row],[Away ML]]&lt;Hist_odds_1[[#This Row],[Home ML]],-Hist_odds_1[[#This Row],[Total_Close]],Hist_odds_1[[#This Row],[Spread_Close]])</f>
        <v>4</v>
      </c>
    </row>
    <row r="1528" spans="1:17">
      <c r="A1528">
        <v>1527</v>
      </c>
      <c r="B1528">
        <v>1220</v>
      </c>
      <c r="C1528">
        <v>306631</v>
      </c>
      <c r="D1528" t="s">
        <v>5552</v>
      </c>
      <c r="E1528" t="s">
        <v>274</v>
      </c>
      <c r="F1528">
        <v>84</v>
      </c>
      <c r="G1528">
        <v>151.5</v>
      </c>
      <c r="H1528">
        <v>3</v>
      </c>
      <c r="I1528">
        <v>-140</v>
      </c>
      <c r="J1528">
        <v>306632</v>
      </c>
      <c r="K1528" t="s">
        <v>230</v>
      </c>
      <c r="L1528">
        <v>72</v>
      </c>
      <c r="M1528">
        <v>1</v>
      </c>
      <c r="N1528">
        <v>148.5</v>
      </c>
      <c r="O1528">
        <v>120</v>
      </c>
      <c r="P1528" s="17">
        <f>DATE(IF(Hist_odds_1[[#This Row],[Index]]&lt;=1908,"2022","2023"),LEFT(Hist_odds_1[[#This Row],[Date]],2),RIGHT(Hist_odds_1[[#This Row],[Date]],2))</f>
        <v>44915</v>
      </c>
      <c r="Q1528">
        <f>IF(Hist_odds_1[[#This Row],[Away ML]]&lt;Hist_odds_1[[#This Row],[Home ML]],-Hist_odds_1[[#This Row],[Total_Close]],Hist_odds_1[[#This Row],[Spread_Close]])</f>
        <v>-3</v>
      </c>
    </row>
    <row r="1529" spans="1:17">
      <c r="A1529">
        <v>1528</v>
      </c>
      <c r="B1529">
        <v>1220</v>
      </c>
      <c r="C1529">
        <v>306633</v>
      </c>
      <c r="D1529" t="s">
        <v>5552</v>
      </c>
      <c r="E1529" t="s">
        <v>543</v>
      </c>
      <c r="F1529">
        <v>58</v>
      </c>
      <c r="G1529">
        <v>139</v>
      </c>
      <c r="H1529">
        <v>139.5</v>
      </c>
      <c r="I1529">
        <v>1100</v>
      </c>
      <c r="J1529">
        <v>306634</v>
      </c>
      <c r="K1529" t="s">
        <v>480</v>
      </c>
      <c r="L1529">
        <v>81</v>
      </c>
      <c r="M1529">
        <v>17.5</v>
      </c>
      <c r="N1529">
        <v>18</v>
      </c>
      <c r="O1529">
        <v>-2500</v>
      </c>
      <c r="P1529" s="17">
        <f>DATE(IF(Hist_odds_1[[#This Row],[Index]]&lt;=1908,"2022","2023"),LEFT(Hist_odds_1[[#This Row],[Date]],2),RIGHT(Hist_odds_1[[#This Row],[Date]],2))</f>
        <v>44915</v>
      </c>
      <c r="Q1529">
        <f>IF(Hist_odds_1[[#This Row],[Away ML]]&lt;Hist_odds_1[[#This Row],[Home ML]],-Hist_odds_1[[#This Row],[Total_Close]],Hist_odds_1[[#This Row],[Spread_Close]])</f>
        <v>18</v>
      </c>
    </row>
    <row r="1530" spans="1:17">
      <c r="A1530">
        <v>1529</v>
      </c>
      <c r="B1530">
        <v>1220</v>
      </c>
      <c r="C1530">
        <v>306635</v>
      </c>
      <c r="D1530" t="s">
        <v>5552</v>
      </c>
      <c r="E1530" t="s">
        <v>651</v>
      </c>
      <c r="F1530">
        <v>66</v>
      </c>
      <c r="G1530">
        <v>141</v>
      </c>
      <c r="H1530">
        <v>141.5</v>
      </c>
      <c r="I1530">
        <v>2000</v>
      </c>
      <c r="J1530">
        <v>306636</v>
      </c>
      <c r="K1530" t="s">
        <v>440</v>
      </c>
      <c r="L1530">
        <v>65</v>
      </c>
      <c r="M1530">
        <v>18.5</v>
      </c>
      <c r="N1530">
        <v>23</v>
      </c>
      <c r="O1530">
        <v>-10000</v>
      </c>
      <c r="P1530" s="17">
        <f>DATE(IF(Hist_odds_1[[#This Row],[Index]]&lt;=1908,"2022","2023"),LEFT(Hist_odds_1[[#This Row],[Date]],2),RIGHT(Hist_odds_1[[#This Row],[Date]],2))</f>
        <v>44915</v>
      </c>
      <c r="Q1530">
        <f>IF(Hist_odds_1[[#This Row],[Away ML]]&lt;Hist_odds_1[[#This Row],[Home ML]],-Hist_odds_1[[#This Row],[Total_Close]],Hist_odds_1[[#This Row],[Spread_Close]])</f>
        <v>23</v>
      </c>
    </row>
    <row r="1531" spans="1:17">
      <c r="A1531">
        <v>1530</v>
      </c>
      <c r="B1531">
        <v>1220</v>
      </c>
      <c r="C1531">
        <v>306639</v>
      </c>
      <c r="D1531" t="s">
        <v>5552</v>
      </c>
      <c r="E1531" t="s">
        <v>154</v>
      </c>
      <c r="F1531">
        <v>64</v>
      </c>
      <c r="G1531">
        <v>154.5</v>
      </c>
      <c r="H1531">
        <v>159</v>
      </c>
      <c r="I1531">
        <v>475</v>
      </c>
      <c r="J1531">
        <v>306640</v>
      </c>
      <c r="K1531" t="s">
        <v>413</v>
      </c>
      <c r="L1531">
        <v>96</v>
      </c>
      <c r="M1531">
        <v>10</v>
      </c>
      <c r="N1531">
        <v>11.5</v>
      </c>
      <c r="O1531">
        <v>-650</v>
      </c>
      <c r="P1531" s="17">
        <f>DATE(IF(Hist_odds_1[[#This Row],[Index]]&lt;=1908,"2022","2023"),LEFT(Hist_odds_1[[#This Row],[Date]],2),RIGHT(Hist_odds_1[[#This Row],[Date]],2))</f>
        <v>44915</v>
      </c>
      <c r="Q1531">
        <f>IF(Hist_odds_1[[#This Row],[Away ML]]&lt;Hist_odds_1[[#This Row],[Home ML]],-Hist_odds_1[[#This Row],[Total_Close]],Hist_odds_1[[#This Row],[Spread_Close]])</f>
        <v>11.5</v>
      </c>
    </row>
    <row r="1532" spans="1:17">
      <c r="A1532">
        <v>1531</v>
      </c>
      <c r="B1532">
        <v>1220</v>
      </c>
      <c r="C1532">
        <v>306641</v>
      </c>
      <c r="D1532" t="s">
        <v>5552</v>
      </c>
      <c r="E1532" t="s">
        <v>238</v>
      </c>
      <c r="F1532">
        <v>58</v>
      </c>
      <c r="G1532">
        <v>7.5</v>
      </c>
      <c r="H1532">
        <v>10.5</v>
      </c>
      <c r="I1532">
        <v>-600</v>
      </c>
      <c r="J1532">
        <v>306642</v>
      </c>
      <c r="K1532" t="s">
        <v>646</v>
      </c>
      <c r="L1532">
        <v>51</v>
      </c>
      <c r="M1532">
        <v>133.5</v>
      </c>
      <c r="N1532">
        <v>131.5</v>
      </c>
      <c r="O1532">
        <v>450</v>
      </c>
      <c r="P1532" s="17">
        <f>DATE(IF(Hist_odds_1[[#This Row],[Index]]&lt;=1908,"2022","2023"),LEFT(Hist_odds_1[[#This Row],[Date]],2),RIGHT(Hist_odds_1[[#This Row],[Date]],2))</f>
        <v>44915</v>
      </c>
      <c r="Q1532">
        <f>IF(Hist_odds_1[[#This Row],[Away ML]]&lt;Hist_odds_1[[#This Row],[Home ML]],-Hist_odds_1[[#This Row],[Total_Close]],Hist_odds_1[[#This Row],[Spread_Close]])</f>
        <v>-10.5</v>
      </c>
    </row>
    <row r="1533" spans="1:17">
      <c r="A1533">
        <v>1532</v>
      </c>
      <c r="B1533">
        <v>1220</v>
      </c>
      <c r="C1533">
        <v>306643</v>
      </c>
      <c r="D1533" t="s">
        <v>5552</v>
      </c>
      <c r="E1533" t="s">
        <v>116</v>
      </c>
      <c r="F1533">
        <v>75</v>
      </c>
      <c r="G1533">
        <v>141</v>
      </c>
      <c r="H1533">
        <v>142.5</v>
      </c>
      <c r="I1533">
        <v>-110</v>
      </c>
      <c r="J1533">
        <v>306644</v>
      </c>
      <c r="K1533" t="s">
        <v>339</v>
      </c>
      <c r="L1533">
        <v>67</v>
      </c>
      <c r="M1533">
        <v>2.5</v>
      </c>
      <c r="O1533">
        <v>-110</v>
      </c>
      <c r="P1533" s="17">
        <f>DATE(IF(Hist_odds_1[[#This Row],[Index]]&lt;=1908,"2022","2023"),LEFT(Hist_odds_1[[#This Row],[Date]],2),RIGHT(Hist_odds_1[[#This Row],[Date]],2))</f>
        <v>44915</v>
      </c>
      <c r="Q1533">
        <f>IF(Hist_odds_1[[#This Row],[Away ML]]&lt;Hist_odds_1[[#This Row],[Home ML]],-Hist_odds_1[[#This Row],[Total_Close]],Hist_odds_1[[#This Row],[Spread_Close]])</f>
        <v>0</v>
      </c>
    </row>
    <row r="1534" spans="1:17">
      <c r="A1534">
        <v>1533</v>
      </c>
      <c r="B1534">
        <v>1220</v>
      </c>
      <c r="C1534">
        <v>306645</v>
      </c>
      <c r="D1534" t="s">
        <v>5552</v>
      </c>
      <c r="E1534" t="s">
        <v>666</v>
      </c>
      <c r="F1534">
        <v>46</v>
      </c>
      <c r="G1534">
        <v>127</v>
      </c>
      <c r="H1534">
        <v>131</v>
      </c>
      <c r="I1534">
        <v>1200</v>
      </c>
      <c r="J1534">
        <v>306646</v>
      </c>
      <c r="K1534" t="s">
        <v>326</v>
      </c>
      <c r="L1534">
        <v>88</v>
      </c>
      <c r="M1534">
        <v>16</v>
      </c>
      <c r="N1534">
        <v>20.5</v>
      </c>
      <c r="O1534">
        <v>-3000</v>
      </c>
      <c r="P1534" s="17">
        <f>DATE(IF(Hist_odds_1[[#This Row],[Index]]&lt;=1908,"2022","2023"),LEFT(Hist_odds_1[[#This Row],[Date]],2),RIGHT(Hist_odds_1[[#This Row],[Date]],2))</f>
        <v>44915</v>
      </c>
      <c r="Q1534">
        <f>IF(Hist_odds_1[[#This Row],[Away ML]]&lt;Hist_odds_1[[#This Row],[Home ML]],-Hist_odds_1[[#This Row],[Total_Close]],Hist_odds_1[[#This Row],[Spread_Close]])</f>
        <v>20.5</v>
      </c>
    </row>
    <row r="1535" spans="1:17">
      <c r="A1535">
        <v>1534</v>
      </c>
      <c r="B1535">
        <v>1220</v>
      </c>
      <c r="C1535">
        <v>306647</v>
      </c>
      <c r="D1535" t="s">
        <v>5552</v>
      </c>
      <c r="E1535" t="s">
        <v>593</v>
      </c>
      <c r="F1535">
        <v>56</v>
      </c>
      <c r="G1535">
        <v>142.5</v>
      </c>
      <c r="H1535">
        <v>143.5</v>
      </c>
      <c r="I1535">
        <v>280</v>
      </c>
      <c r="J1535">
        <v>306648</v>
      </c>
      <c r="K1535" t="s">
        <v>664</v>
      </c>
      <c r="L1535">
        <v>65</v>
      </c>
      <c r="M1535">
        <v>7</v>
      </c>
      <c r="N1535">
        <v>7.5</v>
      </c>
      <c r="O1535">
        <v>-340</v>
      </c>
      <c r="P1535" s="17">
        <f>DATE(IF(Hist_odds_1[[#This Row],[Index]]&lt;=1908,"2022","2023"),LEFT(Hist_odds_1[[#This Row],[Date]],2),RIGHT(Hist_odds_1[[#This Row],[Date]],2))</f>
        <v>44915</v>
      </c>
      <c r="Q1535">
        <f>IF(Hist_odds_1[[#This Row],[Away ML]]&lt;Hist_odds_1[[#This Row],[Home ML]],-Hist_odds_1[[#This Row],[Total_Close]],Hist_odds_1[[#This Row],[Spread_Close]])</f>
        <v>7.5</v>
      </c>
    </row>
    <row r="1536" spans="1:17">
      <c r="A1536">
        <v>1535</v>
      </c>
      <c r="B1536">
        <v>1220</v>
      </c>
      <c r="C1536">
        <v>306649</v>
      </c>
      <c r="D1536" t="s">
        <v>5552</v>
      </c>
      <c r="E1536" t="s">
        <v>672</v>
      </c>
      <c r="F1536">
        <v>64</v>
      </c>
      <c r="G1536">
        <v>155.5</v>
      </c>
      <c r="H1536">
        <v>154</v>
      </c>
      <c r="I1536">
        <v>1896</v>
      </c>
      <c r="J1536">
        <v>306650</v>
      </c>
      <c r="K1536" t="s">
        <v>121</v>
      </c>
      <c r="L1536">
        <v>84</v>
      </c>
      <c r="M1536">
        <v>28.5</v>
      </c>
      <c r="N1536">
        <v>30</v>
      </c>
      <c r="O1536">
        <v>-9800</v>
      </c>
      <c r="P1536" s="17">
        <f>DATE(IF(Hist_odds_1[[#This Row],[Index]]&lt;=1908,"2022","2023"),LEFT(Hist_odds_1[[#This Row],[Date]],2),RIGHT(Hist_odds_1[[#This Row],[Date]],2))</f>
        <v>44915</v>
      </c>
      <c r="Q1536">
        <f>IF(Hist_odds_1[[#This Row],[Away ML]]&lt;Hist_odds_1[[#This Row],[Home ML]],-Hist_odds_1[[#This Row],[Total_Close]],Hist_odds_1[[#This Row],[Spread_Close]])</f>
        <v>30</v>
      </c>
    </row>
    <row r="1537" spans="1:17">
      <c r="A1537">
        <v>1536</v>
      </c>
      <c r="B1537">
        <v>1220</v>
      </c>
      <c r="C1537">
        <v>306651</v>
      </c>
      <c r="D1537" t="s">
        <v>5552</v>
      </c>
      <c r="E1537" t="s">
        <v>616</v>
      </c>
      <c r="F1537">
        <v>86</v>
      </c>
      <c r="G1537">
        <v>133</v>
      </c>
      <c r="H1537">
        <v>132</v>
      </c>
      <c r="I1537">
        <v>900</v>
      </c>
      <c r="J1537">
        <v>306652</v>
      </c>
      <c r="K1537" t="s">
        <v>251</v>
      </c>
      <c r="L1537">
        <v>78</v>
      </c>
      <c r="M1537">
        <v>16</v>
      </c>
      <c r="N1537">
        <v>15.5</v>
      </c>
      <c r="O1537">
        <v>-1600</v>
      </c>
      <c r="P1537" s="17">
        <f>DATE(IF(Hist_odds_1[[#This Row],[Index]]&lt;=1908,"2022","2023"),LEFT(Hist_odds_1[[#This Row],[Date]],2),RIGHT(Hist_odds_1[[#This Row],[Date]],2))</f>
        <v>44915</v>
      </c>
      <c r="Q1537">
        <f>IF(Hist_odds_1[[#This Row],[Away ML]]&lt;Hist_odds_1[[#This Row],[Home ML]],-Hist_odds_1[[#This Row],[Total_Close]],Hist_odds_1[[#This Row],[Spread_Close]])</f>
        <v>15.5</v>
      </c>
    </row>
    <row r="1538" spans="1:17">
      <c r="A1538">
        <v>1537</v>
      </c>
      <c r="B1538">
        <v>1220</v>
      </c>
      <c r="C1538">
        <v>306653</v>
      </c>
      <c r="D1538" t="s">
        <v>5552</v>
      </c>
      <c r="E1538" t="s">
        <v>309</v>
      </c>
      <c r="F1538">
        <v>66</v>
      </c>
      <c r="G1538">
        <v>141</v>
      </c>
      <c r="H1538">
        <v>1.5</v>
      </c>
      <c r="I1538">
        <v>-125</v>
      </c>
      <c r="J1538">
        <v>306654</v>
      </c>
      <c r="K1538" t="s">
        <v>563</v>
      </c>
      <c r="L1538">
        <v>55</v>
      </c>
      <c r="M1538" t="s">
        <v>465</v>
      </c>
      <c r="N1538">
        <v>140</v>
      </c>
      <c r="O1538">
        <v>105</v>
      </c>
      <c r="P1538" s="17">
        <f>DATE(IF(Hist_odds_1[[#This Row],[Index]]&lt;=1908,"2022","2023"),LEFT(Hist_odds_1[[#This Row],[Date]],2),RIGHT(Hist_odds_1[[#This Row],[Date]],2))</f>
        <v>44915</v>
      </c>
      <c r="Q1538">
        <f>IF(Hist_odds_1[[#This Row],[Away ML]]&lt;Hist_odds_1[[#This Row],[Home ML]],-Hist_odds_1[[#This Row],[Total_Close]],Hist_odds_1[[#This Row],[Spread_Close]])</f>
        <v>-1.5</v>
      </c>
    </row>
    <row r="1539" spans="1:17">
      <c r="A1539">
        <v>1538</v>
      </c>
      <c r="B1539">
        <v>1220</v>
      </c>
      <c r="C1539">
        <v>306655</v>
      </c>
      <c r="D1539" t="s">
        <v>5552</v>
      </c>
      <c r="E1539" t="s">
        <v>532</v>
      </c>
      <c r="F1539">
        <v>74</v>
      </c>
      <c r="G1539">
        <v>145</v>
      </c>
      <c r="H1539">
        <v>142.5</v>
      </c>
      <c r="I1539">
        <v>260</v>
      </c>
      <c r="J1539">
        <v>306656</v>
      </c>
      <c r="K1539" t="s">
        <v>633</v>
      </c>
      <c r="L1539">
        <v>81</v>
      </c>
      <c r="M1539">
        <v>7</v>
      </c>
      <c r="N1539">
        <v>7</v>
      </c>
      <c r="O1539">
        <v>-310</v>
      </c>
      <c r="P1539" s="17">
        <f>DATE(IF(Hist_odds_1[[#This Row],[Index]]&lt;=1908,"2022","2023"),LEFT(Hist_odds_1[[#This Row],[Date]],2),RIGHT(Hist_odds_1[[#This Row],[Date]],2))</f>
        <v>44915</v>
      </c>
      <c r="Q1539">
        <f>IF(Hist_odds_1[[#This Row],[Away ML]]&lt;Hist_odds_1[[#This Row],[Home ML]],-Hist_odds_1[[#This Row],[Total_Close]],Hist_odds_1[[#This Row],[Spread_Close]])</f>
        <v>7</v>
      </c>
    </row>
    <row r="1540" spans="1:17">
      <c r="A1540">
        <v>1539</v>
      </c>
      <c r="B1540">
        <v>1220</v>
      </c>
      <c r="C1540">
        <v>306657</v>
      </c>
      <c r="D1540" t="s">
        <v>5552</v>
      </c>
      <c r="E1540" t="s">
        <v>570</v>
      </c>
      <c r="F1540">
        <v>66</v>
      </c>
      <c r="G1540">
        <v>160.5</v>
      </c>
      <c r="H1540">
        <v>163</v>
      </c>
      <c r="I1540">
        <v>130</v>
      </c>
      <c r="J1540">
        <v>306658</v>
      </c>
      <c r="K1540" t="s">
        <v>605</v>
      </c>
      <c r="L1540">
        <v>75</v>
      </c>
      <c r="M1540">
        <v>3</v>
      </c>
      <c r="N1540">
        <v>3</v>
      </c>
      <c r="O1540">
        <v>-150</v>
      </c>
      <c r="P1540" s="17">
        <f>DATE(IF(Hist_odds_1[[#This Row],[Index]]&lt;=1908,"2022","2023"),LEFT(Hist_odds_1[[#This Row],[Date]],2),RIGHT(Hist_odds_1[[#This Row],[Date]],2))</f>
        <v>44915</v>
      </c>
      <c r="Q1540">
        <f>IF(Hist_odds_1[[#This Row],[Away ML]]&lt;Hist_odds_1[[#This Row],[Home ML]],-Hist_odds_1[[#This Row],[Total_Close]],Hist_odds_1[[#This Row],[Spread_Close]])</f>
        <v>3</v>
      </c>
    </row>
    <row r="1541" spans="1:17">
      <c r="A1541">
        <v>1540</v>
      </c>
      <c r="B1541">
        <v>1220</v>
      </c>
      <c r="C1541">
        <v>306659</v>
      </c>
      <c r="D1541" t="s">
        <v>5552</v>
      </c>
      <c r="E1541" t="s">
        <v>498</v>
      </c>
      <c r="F1541">
        <v>65</v>
      </c>
      <c r="G1541">
        <v>141.5</v>
      </c>
      <c r="H1541">
        <v>140.5</v>
      </c>
      <c r="I1541">
        <v>625</v>
      </c>
      <c r="J1541">
        <v>306660</v>
      </c>
      <c r="K1541" t="s">
        <v>317</v>
      </c>
      <c r="L1541">
        <v>75</v>
      </c>
      <c r="M1541">
        <v>11</v>
      </c>
      <c r="N1541">
        <v>13</v>
      </c>
      <c r="O1541">
        <v>-950</v>
      </c>
      <c r="P1541" s="17">
        <f>DATE(IF(Hist_odds_1[[#This Row],[Index]]&lt;=1908,"2022","2023"),LEFT(Hist_odds_1[[#This Row],[Date]],2),RIGHT(Hist_odds_1[[#This Row],[Date]],2))</f>
        <v>44915</v>
      </c>
      <c r="Q1541">
        <f>IF(Hist_odds_1[[#This Row],[Away ML]]&lt;Hist_odds_1[[#This Row],[Home ML]],-Hist_odds_1[[#This Row],[Total_Close]],Hist_odds_1[[#This Row],[Spread_Close]])</f>
        <v>13</v>
      </c>
    </row>
    <row r="1542" spans="1:17">
      <c r="A1542">
        <v>1541</v>
      </c>
      <c r="B1542">
        <v>1220</v>
      </c>
      <c r="C1542">
        <v>306661</v>
      </c>
      <c r="D1542" t="s">
        <v>5552</v>
      </c>
      <c r="E1542" t="s">
        <v>206</v>
      </c>
      <c r="F1542">
        <v>74</v>
      </c>
      <c r="G1542">
        <v>8</v>
      </c>
      <c r="H1542">
        <v>12.5</v>
      </c>
      <c r="I1542">
        <v>-800</v>
      </c>
      <c r="J1542">
        <v>306662</v>
      </c>
      <c r="K1542" t="s">
        <v>162</v>
      </c>
      <c r="L1542">
        <v>65</v>
      </c>
      <c r="M1542">
        <v>146.5</v>
      </c>
      <c r="N1542">
        <v>146</v>
      </c>
      <c r="O1542">
        <v>550</v>
      </c>
      <c r="P1542" s="17">
        <f>DATE(IF(Hist_odds_1[[#This Row],[Index]]&lt;=1908,"2022","2023"),LEFT(Hist_odds_1[[#This Row],[Date]],2),RIGHT(Hist_odds_1[[#This Row],[Date]],2))</f>
        <v>44915</v>
      </c>
      <c r="Q1542">
        <f>IF(Hist_odds_1[[#This Row],[Away ML]]&lt;Hist_odds_1[[#This Row],[Home ML]],-Hist_odds_1[[#This Row],[Total_Close]],Hist_odds_1[[#This Row],[Spread_Close]])</f>
        <v>-12.5</v>
      </c>
    </row>
    <row r="1543" spans="1:17">
      <c r="A1543">
        <v>1542</v>
      </c>
      <c r="B1543">
        <v>1220</v>
      </c>
      <c r="C1543">
        <v>306663</v>
      </c>
      <c r="D1543" t="s">
        <v>5552</v>
      </c>
      <c r="E1543" t="s">
        <v>554</v>
      </c>
      <c r="F1543">
        <v>48</v>
      </c>
      <c r="G1543">
        <v>152.5</v>
      </c>
      <c r="H1543">
        <v>154</v>
      </c>
      <c r="I1543" t="s">
        <v>488</v>
      </c>
      <c r="J1543">
        <v>306664</v>
      </c>
      <c r="K1543" t="s">
        <v>47</v>
      </c>
      <c r="L1543">
        <v>58</v>
      </c>
      <c r="M1543">
        <v>27.5</v>
      </c>
      <c r="N1543">
        <v>25.5</v>
      </c>
      <c r="O1543" t="s">
        <v>488</v>
      </c>
      <c r="P1543" s="17">
        <f>DATE(IF(Hist_odds_1[[#This Row],[Index]]&lt;=1908,"2022","2023"),LEFT(Hist_odds_1[[#This Row],[Date]],2),RIGHT(Hist_odds_1[[#This Row],[Date]],2))</f>
        <v>44915</v>
      </c>
      <c r="Q1543">
        <f>IF(Hist_odds_1[[#This Row],[Away ML]]&lt;Hist_odds_1[[#This Row],[Home ML]],-Hist_odds_1[[#This Row],[Total_Close]],Hist_odds_1[[#This Row],[Spread_Close]])</f>
        <v>25.5</v>
      </c>
    </row>
    <row r="1544" spans="1:17">
      <c r="A1544">
        <v>1543</v>
      </c>
      <c r="B1544">
        <v>1220</v>
      </c>
      <c r="C1544">
        <v>306665</v>
      </c>
      <c r="D1544" t="s">
        <v>5552</v>
      </c>
      <c r="E1544" t="s">
        <v>575</v>
      </c>
      <c r="F1544">
        <v>63</v>
      </c>
      <c r="G1544">
        <v>149</v>
      </c>
      <c r="H1544">
        <v>146.5</v>
      </c>
      <c r="I1544">
        <v>1000</v>
      </c>
      <c r="J1544">
        <v>306666</v>
      </c>
      <c r="K1544" t="s">
        <v>476</v>
      </c>
      <c r="L1544">
        <v>94</v>
      </c>
      <c r="M1544">
        <v>15</v>
      </c>
      <c r="N1544">
        <v>17</v>
      </c>
      <c r="O1544">
        <v>-2000</v>
      </c>
      <c r="P1544" s="17">
        <f>DATE(IF(Hist_odds_1[[#This Row],[Index]]&lt;=1908,"2022","2023"),LEFT(Hist_odds_1[[#This Row],[Date]],2),RIGHT(Hist_odds_1[[#This Row],[Date]],2))</f>
        <v>44915</v>
      </c>
      <c r="Q1544">
        <f>IF(Hist_odds_1[[#This Row],[Away ML]]&lt;Hist_odds_1[[#This Row],[Home ML]],-Hist_odds_1[[#This Row],[Total_Close]],Hist_odds_1[[#This Row],[Spread_Close]])</f>
        <v>17</v>
      </c>
    </row>
    <row r="1545" spans="1:17">
      <c r="A1545">
        <v>1544</v>
      </c>
      <c r="B1545">
        <v>1221</v>
      </c>
      <c r="C1545">
        <v>671</v>
      </c>
      <c r="D1545" t="s">
        <v>5552</v>
      </c>
      <c r="E1545" t="s">
        <v>362</v>
      </c>
      <c r="F1545">
        <v>73</v>
      </c>
      <c r="G1545">
        <v>136.5</v>
      </c>
      <c r="H1545">
        <v>137</v>
      </c>
      <c r="I1545">
        <v>375</v>
      </c>
      <c r="J1545">
        <v>672</v>
      </c>
      <c r="K1545" t="s">
        <v>272</v>
      </c>
      <c r="L1545">
        <v>70</v>
      </c>
      <c r="M1545">
        <v>11</v>
      </c>
      <c r="N1545">
        <v>10</v>
      </c>
      <c r="O1545">
        <v>-450</v>
      </c>
      <c r="P1545" s="17">
        <f>DATE(IF(Hist_odds_1[[#This Row],[Index]]&lt;=1908,"2022","2023"),LEFT(Hist_odds_1[[#This Row],[Date]],2),RIGHT(Hist_odds_1[[#This Row],[Date]],2))</f>
        <v>44916</v>
      </c>
      <c r="Q1545">
        <f>IF(Hist_odds_1[[#This Row],[Away ML]]&lt;Hist_odds_1[[#This Row],[Home ML]],-Hist_odds_1[[#This Row],[Total_Close]],Hist_odds_1[[#This Row],[Spread_Close]])</f>
        <v>10</v>
      </c>
    </row>
    <row r="1546" spans="1:17">
      <c r="A1546">
        <v>1545</v>
      </c>
      <c r="B1546">
        <v>1221</v>
      </c>
      <c r="C1546">
        <v>673</v>
      </c>
      <c r="D1546" t="s">
        <v>5552</v>
      </c>
      <c r="E1546" t="s">
        <v>23</v>
      </c>
      <c r="F1546">
        <v>65</v>
      </c>
      <c r="G1546">
        <v>141.5</v>
      </c>
      <c r="H1546">
        <v>139.5</v>
      </c>
      <c r="I1546">
        <v>160</v>
      </c>
      <c r="J1546">
        <v>674</v>
      </c>
      <c r="K1546" t="s">
        <v>301</v>
      </c>
      <c r="L1546">
        <v>72</v>
      </c>
      <c r="M1546">
        <v>5.5</v>
      </c>
      <c r="N1546">
        <v>4.5</v>
      </c>
      <c r="O1546">
        <v>-180</v>
      </c>
      <c r="P1546" s="17">
        <f>DATE(IF(Hist_odds_1[[#This Row],[Index]]&lt;=1908,"2022","2023"),LEFT(Hist_odds_1[[#This Row],[Date]],2),RIGHT(Hist_odds_1[[#This Row],[Date]],2))</f>
        <v>44916</v>
      </c>
      <c r="Q1546">
        <f>IF(Hist_odds_1[[#This Row],[Away ML]]&lt;Hist_odds_1[[#This Row],[Home ML]],-Hist_odds_1[[#This Row],[Total_Close]],Hist_odds_1[[#This Row],[Spread_Close]])</f>
        <v>4.5</v>
      </c>
    </row>
    <row r="1547" spans="1:17">
      <c r="A1547">
        <v>1546</v>
      </c>
      <c r="B1547">
        <v>1221</v>
      </c>
      <c r="C1547">
        <v>675</v>
      </c>
      <c r="D1547" t="s">
        <v>5552</v>
      </c>
      <c r="E1547" t="s">
        <v>541</v>
      </c>
      <c r="F1547">
        <v>77</v>
      </c>
      <c r="G1547">
        <v>126.5</v>
      </c>
      <c r="H1547">
        <v>128</v>
      </c>
      <c r="I1547">
        <v>125</v>
      </c>
      <c r="J1547">
        <v>676</v>
      </c>
      <c r="K1547" t="s">
        <v>491</v>
      </c>
      <c r="L1547">
        <v>78</v>
      </c>
      <c r="M1547">
        <v>1.5</v>
      </c>
      <c r="N1547">
        <v>2.5</v>
      </c>
      <c r="O1547">
        <v>-145</v>
      </c>
      <c r="P1547" s="17">
        <f>DATE(IF(Hist_odds_1[[#This Row],[Index]]&lt;=1908,"2022","2023"),LEFT(Hist_odds_1[[#This Row],[Date]],2),RIGHT(Hist_odds_1[[#This Row],[Date]],2))</f>
        <v>44916</v>
      </c>
      <c r="Q1547">
        <f>IF(Hist_odds_1[[#This Row],[Away ML]]&lt;Hist_odds_1[[#This Row],[Home ML]],-Hist_odds_1[[#This Row],[Total_Close]],Hist_odds_1[[#This Row],[Spread_Close]])</f>
        <v>2.5</v>
      </c>
    </row>
    <row r="1548" spans="1:17">
      <c r="A1548">
        <v>1547</v>
      </c>
      <c r="B1548">
        <v>1221</v>
      </c>
      <c r="C1548">
        <v>677</v>
      </c>
      <c r="D1548" t="s">
        <v>5552</v>
      </c>
      <c r="E1548" t="s">
        <v>589</v>
      </c>
      <c r="F1548">
        <v>54</v>
      </c>
      <c r="G1548">
        <v>146</v>
      </c>
      <c r="H1548">
        <v>146</v>
      </c>
      <c r="I1548">
        <v>2000</v>
      </c>
      <c r="J1548">
        <v>678</v>
      </c>
      <c r="K1548" t="s">
        <v>374</v>
      </c>
      <c r="L1548">
        <v>81</v>
      </c>
      <c r="M1548">
        <v>24</v>
      </c>
      <c r="N1548">
        <v>23.5</v>
      </c>
      <c r="O1548">
        <v>-10000</v>
      </c>
      <c r="P1548" s="17">
        <f>DATE(IF(Hist_odds_1[[#This Row],[Index]]&lt;=1908,"2022","2023"),LEFT(Hist_odds_1[[#This Row],[Date]],2),RIGHT(Hist_odds_1[[#This Row],[Date]],2))</f>
        <v>44916</v>
      </c>
      <c r="Q1548">
        <f>IF(Hist_odds_1[[#This Row],[Away ML]]&lt;Hist_odds_1[[#This Row],[Home ML]],-Hist_odds_1[[#This Row],[Total_Close]],Hist_odds_1[[#This Row],[Spread_Close]])</f>
        <v>23.5</v>
      </c>
    </row>
    <row r="1549" spans="1:17">
      <c r="A1549">
        <v>1548</v>
      </c>
      <c r="B1549">
        <v>1221</v>
      </c>
      <c r="C1549">
        <v>681</v>
      </c>
      <c r="D1549" t="s">
        <v>5552</v>
      </c>
      <c r="E1549" t="s">
        <v>511</v>
      </c>
      <c r="F1549">
        <v>65</v>
      </c>
      <c r="G1549">
        <v>9</v>
      </c>
      <c r="H1549">
        <v>5</v>
      </c>
      <c r="I1549">
        <v>-450</v>
      </c>
      <c r="J1549">
        <v>682</v>
      </c>
      <c r="K1549" t="s">
        <v>471</v>
      </c>
      <c r="L1549">
        <v>70</v>
      </c>
      <c r="M1549">
        <v>131.5</v>
      </c>
      <c r="N1549">
        <v>130</v>
      </c>
      <c r="O1549">
        <v>375</v>
      </c>
      <c r="P1549" s="17">
        <f>DATE(IF(Hist_odds_1[[#This Row],[Index]]&lt;=1908,"2022","2023"),LEFT(Hist_odds_1[[#This Row],[Date]],2),RIGHT(Hist_odds_1[[#This Row],[Date]],2))</f>
        <v>44916</v>
      </c>
      <c r="Q1549">
        <f>IF(Hist_odds_1[[#This Row],[Away ML]]&lt;Hist_odds_1[[#This Row],[Home ML]],-Hist_odds_1[[#This Row],[Total_Close]],Hist_odds_1[[#This Row],[Spread_Close]])</f>
        <v>-5</v>
      </c>
    </row>
    <row r="1550" spans="1:17">
      <c r="A1550">
        <v>1549</v>
      </c>
      <c r="B1550">
        <v>1221</v>
      </c>
      <c r="C1550">
        <v>683</v>
      </c>
      <c r="D1550" t="s">
        <v>5552</v>
      </c>
      <c r="E1550" t="s">
        <v>397</v>
      </c>
      <c r="F1550">
        <v>54</v>
      </c>
      <c r="G1550">
        <v>145</v>
      </c>
      <c r="H1550">
        <v>143</v>
      </c>
      <c r="I1550">
        <v>1500</v>
      </c>
      <c r="J1550">
        <v>684</v>
      </c>
      <c r="K1550" t="s">
        <v>452</v>
      </c>
      <c r="L1550">
        <v>67</v>
      </c>
      <c r="M1550">
        <v>20.5</v>
      </c>
      <c r="N1550">
        <v>21</v>
      </c>
      <c r="O1550">
        <v>-5000</v>
      </c>
      <c r="P1550" s="17">
        <f>DATE(IF(Hist_odds_1[[#This Row],[Index]]&lt;=1908,"2022","2023"),LEFT(Hist_odds_1[[#This Row],[Date]],2),RIGHT(Hist_odds_1[[#This Row],[Date]],2))</f>
        <v>44916</v>
      </c>
      <c r="Q1550">
        <f>IF(Hist_odds_1[[#This Row],[Away ML]]&lt;Hist_odds_1[[#This Row],[Home ML]],-Hist_odds_1[[#This Row],[Total_Close]],Hist_odds_1[[#This Row],[Spread_Close]])</f>
        <v>21</v>
      </c>
    </row>
    <row r="1551" spans="1:17">
      <c r="A1551">
        <v>1550</v>
      </c>
      <c r="B1551">
        <v>1221</v>
      </c>
      <c r="C1551">
        <v>685</v>
      </c>
      <c r="D1551" t="s">
        <v>5552</v>
      </c>
      <c r="E1551" t="s">
        <v>490</v>
      </c>
      <c r="F1551">
        <v>63</v>
      </c>
      <c r="G1551">
        <v>146</v>
      </c>
      <c r="H1551">
        <v>146</v>
      </c>
      <c r="I1551">
        <v>190</v>
      </c>
      <c r="J1551">
        <v>686</v>
      </c>
      <c r="K1551" t="s">
        <v>390</v>
      </c>
      <c r="L1551">
        <v>78</v>
      </c>
      <c r="M1551">
        <v>3.5</v>
      </c>
      <c r="N1551">
        <v>5</v>
      </c>
      <c r="O1551">
        <v>-220</v>
      </c>
      <c r="P1551" s="17">
        <f>DATE(IF(Hist_odds_1[[#This Row],[Index]]&lt;=1908,"2022","2023"),LEFT(Hist_odds_1[[#This Row],[Date]],2),RIGHT(Hist_odds_1[[#This Row],[Date]],2))</f>
        <v>44916</v>
      </c>
      <c r="Q1551">
        <f>IF(Hist_odds_1[[#This Row],[Away ML]]&lt;Hist_odds_1[[#This Row],[Home ML]],-Hist_odds_1[[#This Row],[Total_Close]],Hist_odds_1[[#This Row],[Spread_Close]])</f>
        <v>5</v>
      </c>
    </row>
    <row r="1552" spans="1:17">
      <c r="A1552">
        <v>1551</v>
      </c>
      <c r="B1552">
        <v>1221</v>
      </c>
      <c r="C1552">
        <v>687</v>
      </c>
      <c r="D1552" t="s">
        <v>5552</v>
      </c>
      <c r="E1552" t="s">
        <v>280</v>
      </c>
      <c r="F1552">
        <v>95</v>
      </c>
      <c r="G1552">
        <v>140.5</v>
      </c>
      <c r="H1552">
        <v>137</v>
      </c>
      <c r="I1552">
        <v>125</v>
      </c>
      <c r="J1552">
        <v>688</v>
      </c>
      <c r="K1552" t="s">
        <v>353</v>
      </c>
      <c r="L1552">
        <v>76</v>
      </c>
      <c r="M1552">
        <v>3</v>
      </c>
      <c r="N1552">
        <v>2.5</v>
      </c>
      <c r="O1552">
        <v>-145</v>
      </c>
      <c r="P1552" s="17">
        <f>DATE(IF(Hist_odds_1[[#This Row],[Index]]&lt;=1908,"2022","2023"),LEFT(Hist_odds_1[[#This Row],[Date]],2),RIGHT(Hist_odds_1[[#This Row],[Date]],2))</f>
        <v>44916</v>
      </c>
      <c r="Q1552">
        <f>IF(Hist_odds_1[[#This Row],[Away ML]]&lt;Hist_odds_1[[#This Row],[Home ML]],-Hist_odds_1[[#This Row],[Total_Close]],Hist_odds_1[[#This Row],[Spread_Close]])</f>
        <v>2.5</v>
      </c>
    </row>
    <row r="1553" spans="1:17">
      <c r="A1553">
        <v>1552</v>
      </c>
      <c r="B1553">
        <v>1221</v>
      </c>
      <c r="C1553">
        <v>689</v>
      </c>
      <c r="D1553" t="s">
        <v>5552</v>
      </c>
      <c r="E1553" t="s">
        <v>639</v>
      </c>
      <c r="F1553">
        <v>67</v>
      </c>
      <c r="G1553">
        <v>134</v>
      </c>
      <c r="H1553">
        <v>136</v>
      </c>
      <c r="I1553">
        <v>240</v>
      </c>
      <c r="J1553">
        <v>690</v>
      </c>
      <c r="K1553" t="s">
        <v>571</v>
      </c>
      <c r="L1553">
        <v>83</v>
      </c>
      <c r="M1553">
        <v>6</v>
      </c>
      <c r="N1553">
        <v>6.5</v>
      </c>
      <c r="O1553">
        <v>-280</v>
      </c>
      <c r="P1553" s="17">
        <f>DATE(IF(Hist_odds_1[[#This Row],[Index]]&lt;=1908,"2022","2023"),LEFT(Hist_odds_1[[#This Row],[Date]],2),RIGHT(Hist_odds_1[[#This Row],[Date]],2))</f>
        <v>44916</v>
      </c>
      <c r="Q1553">
        <f>IF(Hist_odds_1[[#This Row],[Away ML]]&lt;Hist_odds_1[[#This Row],[Home ML]],-Hist_odds_1[[#This Row],[Total_Close]],Hist_odds_1[[#This Row],[Spread_Close]])</f>
        <v>6.5</v>
      </c>
    </row>
    <row r="1554" spans="1:17">
      <c r="A1554">
        <v>1553</v>
      </c>
      <c r="B1554">
        <v>1221</v>
      </c>
      <c r="C1554">
        <v>691</v>
      </c>
      <c r="D1554" t="s">
        <v>5552</v>
      </c>
      <c r="E1554" t="s">
        <v>76</v>
      </c>
      <c r="F1554">
        <v>82</v>
      </c>
      <c r="G1554">
        <v>136</v>
      </c>
      <c r="H1554">
        <v>137.5</v>
      </c>
      <c r="I1554">
        <v>200</v>
      </c>
      <c r="J1554">
        <v>692</v>
      </c>
      <c r="K1554" t="s">
        <v>110</v>
      </c>
      <c r="L1554">
        <v>79</v>
      </c>
      <c r="M1554">
        <v>6.5</v>
      </c>
      <c r="N1554">
        <v>5.5</v>
      </c>
      <c r="O1554">
        <v>-240</v>
      </c>
      <c r="P1554" s="17">
        <f>DATE(IF(Hist_odds_1[[#This Row],[Index]]&lt;=1908,"2022","2023"),LEFT(Hist_odds_1[[#This Row],[Date]],2),RIGHT(Hist_odds_1[[#This Row],[Date]],2))</f>
        <v>44916</v>
      </c>
      <c r="Q1554">
        <f>IF(Hist_odds_1[[#This Row],[Away ML]]&lt;Hist_odds_1[[#This Row],[Home ML]],-Hist_odds_1[[#This Row],[Total_Close]],Hist_odds_1[[#This Row],[Spread_Close]])</f>
        <v>5.5</v>
      </c>
    </row>
    <row r="1555" spans="1:17">
      <c r="A1555">
        <v>1554</v>
      </c>
      <c r="B1555">
        <v>1221</v>
      </c>
      <c r="C1555">
        <v>695</v>
      </c>
      <c r="D1555" t="s">
        <v>5552</v>
      </c>
      <c r="E1555" t="s">
        <v>635</v>
      </c>
      <c r="F1555">
        <v>78</v>
      </c>
      <c r="G1555">
        <v>154.5</v>
      </c>
      <c r="H1555">
        <v>155</v>
      </c>
      <c r="I1555">
        <v>550</v>
      </c>
      <c r="J1555">
        <v>696</v>
      </c>
      <c r="K1555" t="s">
        <v>260</v>
      </c>
      <c r="L1555">
        <v>86</v>
      </c>
      <c r="M1555">
        <v>12.5</v>
      </c>
      <c r="N1555">
        <v>12</v>
      </c>
      <c r="O1555">
        <v>-800</v>
      </c>
      <c r="P1555" s="17">
        <f>DATE(IF(Hist_odds_1[[#This Row],[Index]]&lt;=1908,"2022","2023"),LEFT(Hist_odds_1[[#This Row],[Date]],2),RIGHT(Hist_odds_1[[#This Row],[Date]],2))</f>
        <v>44916</v>
      </c>
      <c r="Q1555">
        <f>IF(Hist_odds_1[[#This Row],[Away ML]]&lt;Hist_odds_1[[#This Row],[Home ML]],-Hist_odds_1[[#This Row],[Total_Close]],Hist_odds_1[[#This Row],[Spread_Close]])</f>
        <v>12</v>
      </c>
    </row>
    <row r="1556" spans="1:17">
      <c r="A1556">
        <v>1555</v>
      </c>
      <c r="B1556">
        <v>1221</v>
      </c>
      <c r="C1556">
        <v>697</v>
      </c>
      <c r="D1556" t="s">
        <v>5552</v>
      </c>
      <c r="E1556" t="s">
        <v>462</v>
      </c>
      <c r="F1556">
        <v>52</v>
      </c>
      <c r="G1556">
        <v>130</v>
      </c>
      <c r="H1556">
        <v>129.5</v>
      </c>
      <c r="I1556">
        <v>700</v>
      </c>
      <c r="J1556">
        <v>698</v>
      </c>
      <c r="K1556" t="s">
        <v>585</v>
      </c>
      <c r="L1556">
        <v>67</v>
      </c>
      <c r="M1556">
        <v>15.5</v>
      </c>
      <c r="N1556">
        <v>13</v>
      </c>
      <c r="O1556">
        <v>-1100</v>
      </c>
      <c r="P1556" s="17">
        <f>DATE(IF(Hist_odds_1[[#This Row],[Index]]&lt;=1908,"2022","2023"),LEFT(Hist_odds_1[[#This Row],[Date]],2),RIGHT(Hist_odds_1[[#This Row],[Date]],2))</f>
        <v>44916</v>
      </c>
      <c r="Q1556">
        <f>IF(Hist_odds_1[[#This Row],[Away ML]]&lt;Hist_odds_1[[#This Row],[Home ML]],-Hist_odds_1[[#This Row],[Total_Close]],Hist_odds_1[[#This Row],[Spread_Close]])</f>
        <v>13</v>
      </c>
    </row>
    <row r="1557" spans="1:17">
      <c r="A1557">
        <v>1556</v>
      </c>
      <c r="B1557">
        <v>1221</v>
      </c>
      <c r="C1557">
        <v>699</v>
      </c>
      <c r="D1557" t="s">
        <v>5552</v>
      </c>
      <c r="E1557" t="s">
        <v>587</v>
      </c>
      <c r="F1557">
        <v>51</v>
      </c>
      <c r="G1557">
        <v>119.5</v>
      </c>
      <c r="H1557">
        <v>120</v>
      </c>
      <c r="I1557">
        <v>120</v>
      </c>
      <c r="J1557">
        <v>700</v>
      </c>
      <c r="K1557" t="s">
        <v>256</v>
      </c>
      <c r="L1557">
        <v>73</v>
      </c>
      <c r="M1557">
        <v>4.5</v>
      </c>
      <c r="N1557">
        <v>2</v>
      </c>
      <c r="O1557">
        <v>-140</v>
      </c>
      <c r="P1557" s="17">
        <f>DATE(IF(Hist_odds_1[[#This Row],[Index]]&lt;=1908,"2022","2023"),LEFT(Hist_odds_1[[#This Row],[Date]],2),RIGHT(Hist_odds_1[[#This Row],[Date]],2))</f>
        <v>44916</v>
      </c>
      <c r="Q1557">
        <f>IF(Hist_odds_1[[#This Row],[Away ML]]&lt;Hist_odds_1[[#This Row],[Home ML]],-Hist_odds_1[[#This Row],[Total_Close]],Hist_odds_1[[#This Row],[Spread_Close]])</f>
        <v>2</v>
      </c>
    </row>
    <row r="1558" spans="1:17">
      <c r="A1558">
        <v>1557</v>
      </c>
      <c r="B1558">
        <v>1221</v>
      </c>
      <c r="C1558">
        <v>701</v>
      </c>
      <c r="D1558" t="s">
        <v>5552</v>
      </c>
      <c r="E1558" t="s">
        <v>576</v>
      </c>
      <c r="F1558">
        <v>54</v>
      </c>
      <c r="G1558">
        <v>155</v>
      </c>
      <c r="H1558">
        <v>150</v>
      </c>
      <c r="I1558">
        <v>700</v>
      </c>
      <c r="J1558">
        <v>702</v>
      </c>
      <c r="K1558" t="s">
        <v>228</v>
      </c>
      <c r="L1558">
        <v>72</v>
      </c>
      <c r="M1558">
        <v>13.5</v>
      </c>
      <c r="N1558">
        <v>13</v>
      </c>
      <c r="O1558">
        <v>-1100</v>
      </c>
      <c r="P1558" s="17">
        <f>DATE(IF(Hist_odds_1[[#This Row],[Index]]&lt;=1908,"2022","2023"),LEFT(Hist_odds_1[[#This Row],[Date]],2),RIGHT(Hist_odds_1[[#This Row],[Date]],2))</f>
        <v>44916</v>
      </c>
      <c r="Q1558">
        <f>IF(Hist_odds_1[[#This Row],[Away ML]]&lt;Hist_odds_1[[#This Row],[Home ML]],-Hist_odds_1[[#This Row],[Total_Close]],Hist_odds_1[[#This Row],[Spread_Close]])</f>
        <v>13</v>
      </c>
    </row>
    <row r="1559" spans="1:17">
      <c r="A1559">
        <v>1558</v>
      </c>
      <c r="B1559">
        <v>1221</v>
      </c>
      <c r="C1559">
        <v>707</v>
      </c>
      <c r="D1559" t="s">
        <v>5552</v>
      </c>
      <c r="E1559" t="s">
        <v>638</v>
      </c>
      <c r="F1559">
        <v>54</v>
      </c>
      <c r="G1559">
        <v>139.5</v>
      </c>
      <c r="H1559">
        <v>136.5</v>
      </c>
      <c r="I1559">
        <v>330</v>
      </c>
      <c r="J1559">
        <v>708</v>
      </c>
      <c r="K1559" t="s">
        <v>653</v>
      </c>
      <c r="L1559">
        <v>58</v>
      </c>
      <c r="M1559">
        <v>7.5</v>
      </c>
      <c r="N1559">
        <v>8.5</v>
      </c>
      <c r="O1559">
        <v>-400</v>
      </c>
      <c r="P1559" s="17">
        <f>DATE(IF(Hist_odds_1[[#This Row],[Index]]&lt;=1908,"2022","2023"),LEFT(Hist_odds_1[[#This Row],[Date]],2),RIGHT(Hist_odds_1[[#This Row],[Date]],2))</f>
        <v>44916</v>
      </c>
      <c r="Q1559">
        <f>IF(Hist_odds_1[[#This Row],[Away ML]]&lt;Hist_odds_1[[#This Row],[Home ML]],-Hist_odds_1[[#This Row],[Total_Close]],Hist_odds_1[[#This Row],[Spread_Close]])</f>
        <v>8.5</v>
      </c>
    </row>
    <row r="1560" spans="1:17">
      <c r="A1560">
        <v>1559</v>
      </c>
      <c r="B1560">
        <v>1221</v>
      </c>
      <c r="C1560">
        <v>709</v>
      </c>
      <c r="D1560" t="s">
        <v>5552</v>
      </c>
      <c r="E1560" t="s">
        <v>520</v>
      </c>
      <c r="F1560">
        <v>76</v>
      </c>
      <c r="G1560">
        <v>4.5</v>
      </c>
      <c r="H1560">
        <v>7</v>
      </c>
      <c r="I1560">
        <v>-280</v>
      </c>
      <c r="J1560">
        <v>710</v>
      </c>
      <c r="K1560" t="s">
        <v>556</v>
      </c>
      <c r="L1560">
        <v>65</v>
      </c>
      <c r="M1560">
        <v>153</v>
      </c>
      <c r="N1560">
        <v>151.5</v>
      </c>
      <c r="O1560">
        <v>240</v>
      </c>
      <c r="P1560" s="17">
        <f>DATE(IF(Hist_odds_1[[#This Row],[Index]]&lt;=1908,"2022","2023"),LEFT(Hist_odds_1[[#This Row],[Date]],2),RIGHT(Hist_odds_1[[#This Row],[Date]],2))</f>
        <v>44916</v>
      </c>
      <c r="Q1560">
        <f>IF(Hist_odds_1[[#This Row],[Away ML]]&lt;Hist_odds_1[[#This Row],[Home ML]],-Hist_odds_1[[#This Row],[Total_Close]],Hist_odds_1[[#This Row],[Spread_Close]])</f>
        <v>-7</v>
      </c>
    </row>
    <row r="1561" spans="1:17">
      <c r="A1561">
        <v>1560</v>
      </c>
      <c r="B1561">
        <v>1221</v>
      </c>
      <c r="C1561">
        <v>711</v>
      </c>
      <c r="D1561" t="s">
        <v>5552</v>
      </c>
      <c r="E1561" t="s">
        <v>140</v>
      </c>
      <c r="F1561">
        <v>56</v>
      </c>
      <c r="G1561">
        <v>151.5</v>
      </c>
      <c r="H1561">
        <v>149.5</v>
      </c>
      <c r="I1561">
        <v>180</v>
      </c>
      <c r="J1561">
        <v>712</v>
      </c>
      <c r="K1561" t="s">
        <v>61</v>
      </c>
      <c r="L1561">
        <v>79</v>
      </c>
      <c r="M1561">
        <v>3</v>
      </c>
      <c r="N1561">
        <v>5</v>
      </c>
      <c r="O1561">
        <v>-210</v>
      </c>
      <c r="P1561" s="17">
        <f>DATE(IF(Hist_odds_1[[#This Row],[Index]]&lt;=1908,"2022","2023"),LEFT(Hist_odds_1[[#This Row],[Date]],2),RIGHT(Hist_odds_1[[#This Row],[Date]],2))</f>
        <v>44916</v>
      </c>
      <c r="Q1561">
        <f>IF(Hist_odds_1[[#This Row],[Away ML]]&lt;Hist_odds_1[[#This Row],[Home ML]],-Hist_odds_1[[#This Row],[Total_Close]],Hist_odds_1[[#This Row],[Spread_Close]])</f>
        <v>5</v>
      </c>
    </row>
    <row r="1562" spans="1:17">
      <c r="A1562">
        <v>1561</v>
      </c>
      <c r="B1562">
        <v>1221</v>
      </c>
      <c r="C1562">
        <v>713</v>
      </c>
      <c r="D1562" t="s">
        <v>5552</v>
      </c>
      <c r="E1562" t="s">
        <v>126</v>
      </c>
      <c r="F1562">
        <v>79</v>
      </c>
      <c r="G1562">
        <v>1</v>
      </c>
      <c r="H1562">
        <v>2</v>
      </c>
      <c r="I1562">
        <v>-130</v>
      </c>
      <c r="J1562">
        <v>714</v>
      </c>
      <c r="K1562" t="s">
        <v>584</v>
      </c>
      <c r="L1562">
        <v>66</v>
      </c>
      <c r="M1562">
        <v>141.5</v>
      </c>
      <c r="N1562">
        <v>138</v>
      </c>
      <c r="O1562">
        <v>110</v>
      </c>
      <c r="P1562" s="17">
        <f>DATE(IF(Hist_odds_1[[#This Row],[Index]]&lt;=1908,"2022","2023"),LEFT(Hist_odds_1[[#This Row],[Date]],2),RIGHT(Hist_odds_1[[#This Row],[Date]],2))</f>
        <v>44916</v>
      </c>
      <c r="Q1562">
        <f>IF(Hist_odds_1[[#This Row],[Away ML]]&lt;Hist_odds_1[[#This Row],[Home ML]],-Hist_odds_1[[#This Row],[Total_Close]],Hist_odds_1[[#This Row],[Spread_Close]])</f>
        <v>-2</v>
      </c>
    </row>
    <row r="1563" spans="1:17">
      <c r="A1563">
        <v>1562</v>
      </c>
      <c r="B1563">
        <v>1221</v>
      </c>
      <c r="C1563">
        <v>715</v>
      </c>
      <c r="D1563" t="s">
        <v>5552</v>
      </c>
      <c r="E1563" t="s">
        <v>472</v>
      </c>
      <c r="F1563">
        <v>70</v>
      </c>
      <c r="G1563">
        <v>7</v>
      </c>
      <c r="H1563">
        <v>8.5</v>
      </c>
      <c r="I1563">
        <v>-330</v>
      </c>
      <c r="J1563">
        <v>716</v>
      </c>
      <c r="K1563" t="s">
        <v>649</v>
      </c>
      <c r="L1563">
        <v>68</v>
      </c>
      <c r="M1563">
        <v>137.5</v>
      </c>
      <c r="N1563">
        <v>136.5</v>
      </c>
      <c r="O1563">
        <v>270</v>
      </c>
      <c r="P1563" s="17">
        <f>DATE(IF(Hist_odds_1[[#This Row],[Index]]&lt;=1908,"2022","2023"),LEFT(Hist_odds_1[[#This Row],[Date]],2),RIGHT(Hist_odds_1[[#This Row],[Date]],2))</f>
        <v>44916</v>
      </c>
      <c r="Q1563">
        <f>IF(Hist_odds_1[[#This Row],[Away ML]]&lt;Hist_odds_1[[#This Row],[Home ML]],-Hist_odds_1[[#This Row],[Total_Close]],Hist_odds_1[[#This Row],[Spread_Close]])</f>
        <v>-8.5</v>
      </c>
    </row>
    <row r="1564" spans="1:17">
      <c r="A1564">
        <v>1563</v>
      </c>
      <c r="B1564">
        <v>1221</v>
      </c>
      <c r="C1564">
        <v>717</v>
      </c>
      <c r="D1564" t="s">
        <v>5552</v>
      </c>
      <c r="E1564" t="s">
        <v>582</v>
      </c>
      <c r="F1564">
        <v>72</v>
      </c>
      <c r="G1564">
        <v>141</v>
      </c>
      <c r="H1564">
        <v>142</v>
      </c>
      <c r="I1564">
        <v>1100</v>
      </c>
      <c r="J1564">
        <v>718</v>
      </c>
      <c r="K1564" t="s">
        <v>123</v>
      </c>
      <c r="L1564">
        <v>100</v>
      </c>
      <c r="M1564">
        <v>18</v>
      </c>
      <c r="N1564">
        <v>18</v>
      </c>
      <c r="O1564">
        <v>-2500</v>
      </c>
      <c r="P1564" s="17">
        <f>DATE(IF(Hist_odds_1[[#This Row],[Index]]&lt;=1908,"2022","2023"),LEFT(Hist_odds_1[[#This Row],[Date]],2),RIGHT(Hist_odds_1[[#This Row],[Date]],2))</f>
        <v>44916</v>
      </c>
      <c r="Q1564">
        <f>IF(Hist_odds_1[[#This Row],[Away ML]]&lt;Hist_odds_1[[#This Row],[Home ML]],-Hist_odds_1[[#This Row],[Total_Close]],Hist_odds_1[[#This Row],[Spread_Close]])</f>
        <v>18</v>
      </c>
    </row>
    <row r="1565" spans="1:17">
      <c r="A1565">
        <v>1564</v>
      </c>
      <c r="B1565">
        <v>1221</v>
      </c>
      <c r="C1565">
        <v>719</v>
      </c>
      <c r="D1565" t="s">
        <v>5552</v>
      </c>
      <c r="E1565" t="s">
        <v>598</v>
      </c>
      <c r="F1565">
        <v>69</v>
      </c>
      <c r="G1565">
        <v>147.5</v>
      </c>
      <c r="H1565">
        <v>148</v>
      </c>
      <c r="I1565">
        <v>950</v>
      </c>
      <c r="J1565">
        <v>720</v>
      </c>
      <c r="K1565" t="s">
        <v>474</v>
      </c>
      <c r="L1565">
        <v>67</v>
      </c>
      <c r="M1565">
        <v>15</v>
      </c>
      <c r="N1565">
        <v>16</v>
      </c>
      <c r="O1565">
        <v>-1800</v>
      </c>
      <c r="P1565" s="17">
        <f>DATE(IF(Hist_odds_1[[#This Row],[Index]]&lt;=1908,"2022","2023"),LEFT(Hist_odds_1[[#This Row],[Date]],2),RIGHT(Hist_odds_1[[#This Row],[Date]],2))</f>
        <v>44916</v>
      </c>
      <c r="Q1565">
        <f>IF(Hist_odds_1[[#This Row],[Away ML]]&lt;Hist_odds_1[[#This Row],[Home ML]],-Hist_odds_1[[#This Row],[Total_Close]],Hist_odds_1[[#This Row],[Spread_Close]])</f>
        <v>16</v>
      </c>
    </row>
    <row r="1566" spans="1:17">
      <c r="A1566">
        <v>1565</v>
      </c>
      <c r="B1566">
        <v>1221</v>
      </c>
      <c r="C1566">
        <v>721</v>
      </c>
      <c r="D1566" t="s">
        <v>5552</v>
      </c>
      <c r="E1566" t="s">
        <v>580</v>
      </c>
      <c r="F1566">
        <v>68</v>
      </c>
      <c r="G1566">
        <v>139</v>
      </c>
      <c r="H1566">
        <v>140</v>
      </c>
      <c r="I1566">
        <v>750</v>
      </c>
      <c r="J1566">
        <v>722</v>
      </c>
      <c r="K1566" t="s">
        <v>43</v>
      </c>
      <c r="L1566">
        <v>72</v>
      </c>
      <c r="M1566">
        <v>15.5</v>
      </c>
      <c r="N1566">
        <v>14</v>
      </c>
      <c r="O1566">
        <v>-1200</v>
      </c>
      <c r="P1566" s="17">
        <f>DATE(IF(Hist_odds_1[[#This Row],[Index]]&lt;=1908,"2022","2023"),LEFT(Hist_odds_1[[#This Row],[Date]],2),RIGHT(Hist_odds_1[[#This Row],[Date]],2))</f>
        <v>44916</v>
      </c>
      <c r="Q1566">
        <f>IF(Hist_odds_1[[#This Row],[Away ML]]&lt;Hist_odds_1[[#This Row],[Home ML]],-Hist_odds_1[[#This Row],[Total_Close]],Hist_odds_1[[#This Row],[Spread_Close]])</f>
        <v>14</v>
      </c>
    </row>
    <row r="1567" spans="1:17">
      <c r="A1567">
        <v>1566</v>
      </c>
      <c r="B1567">
        <v>1221</v>
      </c>
      <c r="C1567">
        <v>723</v>
      </c>
      <c r="D1567" t="s">
        <v>5552</v>
      </c>
      <c r="E1567" t="s">
        <v>555</v>
      </c>
      <c r="F1567">
        <v>68</v>
      </c>
      <c r="G1567">
        <v>148.5</v>
      </c>
      <c r="H1567">
        <v>145</v>
      </c>
      <c r="I1567">
        <v>200</v>
      </c>
      <c r="J1567">
        <v>724</v>
      </c>
      <c r="K1567" t="s">
        <v>537</v>
      </c>
      <c r="L1567">
        <v>78</v>
      </c>
      <c r="M1567">
        <v>6</v>
      </c>
      <c r="N1567">
        <v>6</v>
      </c>
      <c r="O1567">
        <v>-240</v>
      </c>
      <c r="P1567" s="17">
        <f>DATE(IF(Hist_odds_1[[#This Row],[Index]]&lt;=1908,"2022","2023"),LEFT(Hist_odds_1[[#This Row],[Date]],2),RIGHT(Hist_odds_1[[#This Row],[Date]],2))</f>
        <v>44916</v>
      </c>
      <c r="Q1567">
        <f>IF(Hist_odds_1[[#This Row],[Away ML]]&lt;Hist_odds_1[[#This Row],[Home ML]],-Hist_odds_1[[#This Row],[Total_Close]],Hist_odds_1[[#This Row],[Spread_Close]])</f>
        <v>6</v>
      </c>
    </row>
    <row r="1568" spans="1:17">
      <c r="A1568">
        <v>1567</v>
      </c>
      <c r="B1568">
        <v>1221</v>
      </c>
      <c r="C1568">
        <v>729</v>
      </c>
      <c r="D1568" t="s">
        <v>5552</v>
      </c>
      <c r="E1568" t="s">
        <v>527</v>
      </c>
      <c r="F1568">
        <v>92</v>
      </c>
      <c r="G1568">
        <v>147.5</v>
      </c>
      <c r="H1568">
        <v>147.5</v>
      </c>
      <c r="I1568">
        <v>2064</v>
      </c>
      <c r="J1568">
        <v>730</v>
      </c>
      <c r="K1568" t="s">
        <v>346</v>
      </c>
      <c r="L1568">
        <v>83</v>
      </c>
      <c r="M1568">
        <v>30.5</v>
      </c>
      <c r="N1568">
        <v>31.5</v>
      </c>
      <c r="O1568">
        <v>-16000</v>
      </c>
      <c r="P1568" s="17">
        <f>DATE(IF(Hist_odds_1[[#This Row],[Index]]&lt;=1908,"2022","2023"),LEFT(Hist_odds_1[[#This Row],[Date]],2),RIGHT(Hist_odds_1[[#This Row],[Date]],2))</f>
        <v>44916</v>
      </c>
      <c r="Q1568">
        <f>IF(Hist_odds_1[[#This Row],[Away ML]]&lt;Hist_odds_1[[#This Row],[Home ML]],-Hist_odds_1[[#This Row],[Total_Close]],Hist_odds_1[[#This Row],[Spread_Close]])</f>
        <v>31.5</v>
      </c>
    </row>
    <row r="1569" spans="1:17">
      <c r="A1569">
        <v>1568</v>
      </c>
      <c r="B1569">
        <v>1221</v>
      </c>
      <c r="C1569">
        <v>733</v>
      </c>
      <c r="D1569" t="s">
        <v>5552</v>
      </c>
      <c r="E1569" t="s">
        <v>531</v>
      </c>
      <c r="F1569">
        <v>72</v>
      </c>
      <c r="G1569">
        <v>1</v>
      </c>
      <c r="H1569">
        <v>2</v>
      </c>
      <c r="I1569">
        <v>-130</v>
      </c>
      <c r="J1569">
        <v>734</v>
      </c>
      <c r="K1569" t="s">
        <v>495</v>
      </c>
      <c r="L1569">
        <v>73</v>
      </c>
      <c r="M1569">
        <v>143.5</v>
      </c>
      <c r="N1569">
        <v>141.5</v>
      </c>
      <c r="O1569">
        <v>110</v>
      </c>
      <c r="P1569" s="17">
        <f>DATE(IF(Hist_odds_1[[#This Row],[Index]]&lt;=1908,"2022","2023"),LEFT(Hist_odds_1[[#This Row],[Date]],2),RIGHT(Hist_odds_1[[#This Row],[Date]],2))</f>
        <v>44916</v>
      </c>
      <c r="Q1569">
        <f>IF(Hist_odds_1[[#This Row],[Away ML]]&lt;Hist_odds_1[[#This Row],[Home ML]],-Hist_odds_1[[#This Row],[Total_Close]],Hist_odds_1[[#This Row],[Spread_Close]])</f>
        <v>-2</v>
      </c>
    </row>
    <row r="1570" spans="1:17">
      <c r="A1570">
        <v>1569</v>
      </c>
      <c r="B1570">
        <v>1221</v>
      </c>
      <c r="C1570">
        <v>735</v>
      </c>
      <c r="D1570" t="s">
        <v>5552</v>
      </c>
      <c r="E1570" t="s">
        <v>38</v>
      </c>
      <c r="F1570">
        <v>84</v>
      </c>
      <c r="G1570">
        <v>5</v>
      </c>
      <c r="H1570">
        <v>3.5</v>
      </c>
      <c r="I1570">
        <v>-165</v>
      </c>
      <c r="J1570">
        <v>736</v>
      </c>
      <c r="K1570" t="s">
        <v>486</v>
      </c>
      <c r="L1570">
        <v>61</v>
      </c>
      <c r="M1570">
        <v>138</v>
      </c>
      <c r="N1570">
        <v>137.5</v>
      </c>
      <c r="O1570">
        <v>145</v>
      </c>
      <c r="P1570" s="17">
        <f>DATE(IF(Hist_odds_1[[#This Row],[Index]]&lt;=1908,"2022","2023"),LEFT(Hist_odds_1[[#This Row],[Date]],2),RIGHT(Hist_odds_1[[#This Row],[Date]],2))</f>
        <v>44916</v>
      </c>
      <c r="Q1570">
        <f>IF(Hist_odds_1[[#This Row],[Away ML]]&lt;Hist_odds_1[[#This Row],[Home ML]],-Hist_odds_1[[#This Row],[Total_Close]],Hist_odds_1[[#This Row],[Spread_Close]])</f>
        <v>-3.5</v>
      </c>
    </row>
    <row r="1571" spans="1:17">
      <c r="A1571">
        <v>1570</v>
      </c>
      <c r="B1571">
        <v>1221</v>
      </c>
      <c r="C1571">
        <v>737</v>
      </c>
      <c r="D1571" t="s">
        <v>5552</v>
      </c>
      <c r="E1571" t="s">
        <v>650</v>
      </c>
      <c r="F1571">
        <v>49</v>
      </c>
      <c r="G1571">
        <v>126.5</v>
      </c>
      <c r="H1571">
        <v>125.5</v>
      </c>
      <c r="I1571">
        <v>130</v>
      </c>
      <c r="J1571">
        <v>738</v>
      </c>
      <c r="K1571" t="s">
        <v>538</v>
      </c>
      <c r="L1571">
        <v>59</v>
      </c>
      <c r="M1571">
        <v>2</v>
      </c>
      <c r="N1571">
        <v>3</v>
      </c>
      <c r="O1571">
        <v>-150</v>
      </c>
      <c r="P1571" s="17">
        <f>DATE(IF(Hist_odds_1[[#This Row],[Index]]&lt;=1908,"2022","2023"),LEFT(Hist_odds_1[[#This Row],[Date]],2),RIGHT(Hist_odds_1[[#This Row],[Date]],2))</f>
        <v>44916</v>
      </c>
      <c r="Q1571">
        <f>IF(Hist_odds_1[[#This Row],[Away ML]]&lt;Hist_odds_1[[#This Row],[Home ML]],-Hist_odds_1[[#This Row],[Total_Close]],Hist_odds_1[[#This Row],[Spread_Close]])</f>
        <v>3</v>
      </c>
    </row>
    <row r="1572" spans="1:17">
      <c r="A1572">
        <v>1571</v>
      </c>
      <c r="B1572">
        <v>1221</v>
      </c>
      <c r="C1572">
        <v>741</v>
      </c>
      <c r="D1572" t="s">
        <v>5552</v>
      </c>
      <c r="E1572" t="s">
        <v>459</v>
      </c>
      <c r="F1572">
        <v>60</v>
      </c>
      <c r="G1572">
        <v>4</v>
      </c>
      <c r="H1572">
        <v>2.5</v>
      </c>
      <c r="I1572">
        <v>-145</v>
      </c>
      <c r="J1572">
        <v>742</v>
      </c>
      <c r="K1572" t="s">
        <v>514</v>
      </c>
      <c r="L1572">
        <v>97</v>
      </c>
      <c r="M1572">
        <v>140</v>
      </c>
      <c r="N1572">
        <v>142</v>
      </c>
      <c r="O1572">
        <v>125</v>
      </c>
      <c r="P1572" s="17">
        <f>DATE(IF(Hist_odds_1[[#This Row],[Index]]&lt;=1908,"2022","2023"),LEFT(Hist_odds_1[[#This Row],[Date]],2),RIGHT(Hist_odds_1[[#This Row],[Date]],2))</f>
        <v>44916</v>
      </c>
      <c r="Q1572">
        <f>IF(Hist_odds_1[[#This Row],[Away ML]]&lt;Hist_odds_1[[#This Row],[Home ML]],-Hist_odds_1[[#This Row],[Total_Close]],Hist_odds_1[[#This Row],[Spread_Close]])</f>
        <v>-2.5</v>
      </c>
    </row>
    <row r="1573" spans="1:17">
      <c r="A1573">
        <v>1572</v>
      </c>
      <c r="B1573">
        <v>1221</v>
      </c>
      <c r="C1573">
        <v>743</v>
      </c>
      <c r="D1573" t="s">
        <v>5552</v>
      </c>
      <c r="E1573" t="s">
        <v>577</v>
      </c>
      <c r="F1573">
        <v>75</v>
      </c>
      <c r="G1573">
        <v>150</v>
      </c>
      <c r="H1573">
        <v>153.5</v>
      </c>
      <c r="I1573">
        <v>500</v>
      </c>
      <c r="J1573">
        <v>744</v>
      </c>
      <c r="K1573" t="s">
        <v>560</v>
      </c>
      <c r="L1573">
        <v>82</v>
      </c>
      <c r="M1573">
        <v>12</v>
      </c>
      <c r="N1573">
        <v>11</v>
      </c>
      <c r="O1573">
        <v>-700</v>
      </c>
      <c r="P1573" s="17">
        <f>DATE(IF(Hist_odds_1[[#This Row],[Index]]&lt;=1908,"2022","2023"),LEFT(Hist_odds_1[[#This Row],[Date]],2),RIGHT(Hist_odds_1[[#This Row],[Date]],2))</f>
        <v>44916</v>
      </c>
      <c r="Q1573">
        <f>IF(Hist_odds_1[[#This Row],[Away ML]]&lt;Hist_odds_1[[#This Row],[Home ML]],-Hist_odds_1[[#This Row],[Total_Close]],Hist_odds_1[[#This Row],[Spread_Close]])</f>
        <v>11</v>
      </c>
    </row>
    <row r="1574" spans="1:17">
      <c r="A1574">
        <v>1573</v>
      </c>
      <c r="B1574">
        <v>1221</v>
      </c>
      <c r="C1574">
        <v>745</v>
      </c>
      <c r="D1574" t="s">
        <v>5552</v>
      </c>
      <c r="E1574" t="s">
        <v>177</v>
      </c>
      <c r="F1574">
        <v>64</v>
      </c>
      <c r="G1574">
        <v>143.5</v>
      </c>
      <c r="H1574">
        <v>144</v>
      </c>
      <c r="I1574">
        <v>400</v>
      </c>
      <c r="J1574">
        <v>746</v>
      </c>
      <c r="K1574" t="s">
        <v>528</v>
      </c>
      <c r="L1574">
        <v>76</v>
      </c>
      <c r="M1574">
        <v>9</v>
      </c>
      <c r="N1574">
        <v>9.5</v>
      </c>
      <c r="O1574">
        <v>-500</v>
      </c>
      <c r="P1574" s="17">
        <f>DATE(IF(Hist_odds_1[[#This Row],[Index]]&lt;=1908,"2022","2023"),LEFT(Hist_odds_1[[#This Row],[Date]],2),RIGHT(Hist_odds_1[[#This Row],[Date]],2))</f>
        <v>44916</v>
      </c>
      <c r="Q1574">
        <f>IF(Hist_odds_1[[#This Row],[Away ML]]&lt;Hist_odds_1[[#This Row],[Home ML]],-Hist_odds_1[[#This Row],[Total_Close]],Hist_odds_1[[#This Row],[Spread_Close]])</f>
        <v>9.5</v>
      </c>
    </row>
    <row r="1575" spans="1:17">
      <c r="A1575">
        <v>1574</v>
      </c>
      <c r="B1575">
        <v>1221</v>
      </c>
      <c r="C1575">
        <v>747</v>
      </c>
      <c r="D1575" t="s">
        <v>5552</v>
      </c>
      <c r="E1575" t="s">
        <v>460</v>
      </c>
      <c r="F1575">
        <v>52</v>
      </c>
      <c r="G1575">
        <v>139.5</v>
      </c>
      <c r="H1575">
        <v>138</v>
      </c>
      <c r="I1575">
        <v>290</v>
      </c>
      <c r="J1575">
        <v>748</v>
      </c>
      <c r="K1575" t="s">
        <v>487</v>
      </c>
      <c r="L1575">
        <v>57</v>
      </c>
      <c r="M1575">
        <v>6</v>
      </c>
      <c r="N1575">
        <v>8</v>
      </c>
      <c r="O1575">
        <v>-350</v>
      </c>
      <c r="P1575" s="17">
        <f>DATE(IF(Hist_odds_1[[#This Row],[Index]]&lt;=1908,"2022","2023"),LEFT(Hist_odds_1[[#This Row],[Date]],2),RIGHT(Hist_odds_1[[#This Row],[Date]],2))</f>
        <v>44916</v>
      </c>
      <c r="Q1575">
        <f>IF(Hist_odds_1[[#This Row],[Away ML]]&lt;Hist_odds_1[[#This Row],[Home ML]],-Hist_odds_1[[#This Row],[Total_Close]],Hist_odds_1[[#This Row],[Spread_Close]])</f>
        <v>8</v>
      </c>
    </row>
    <row r="1576" spans="1:17">
      <c r="A1576">
        <v>1575</v>
      </c>
      <c r="B1576">
        <v>1221</v>
      </c>
      <c r="C1576">
        <v>753</v>
      </c>
      <c r="D1576" t="s">
        <v>5552</v>
      </c>
      <c r="E1576" t="s">
        <v>634</v>
      </c>
      <c r="F1576">
        <v>62</v>
      </c>
      <c r="G1576">
        <v>132.5</v>
      </c>
      <c r="H1576">
        <v>134.5</v>
      </c>
      <c r="I1576">
        <v>300</v>
      </c>
      <c r="J1576">
        <v>754</v>
      </c>
      <c r="K1576" t="s">
        <v>197</v>
      </c>
      <c r="L1576">
        <v>75</v>
      </c>
      <c r="M1576">
        <v>7</v>
      </c>
      <c r="N1576">
        <v>8</v>
      </c>
      <c r="O1576">
        <v>-360</v>
      </c>
      <c r="P1576" s="17">
        <f>DATE(IF(Hist_odds_1[[#This Row],[Index]]&lt;=1908,"2022","2023"),LEFT(Hist_odds_1[[#This Row],[Date]],2),RIGHT(Hist_odds_1[[#This Row],[Date]],2))</f>
        <v>44916</v>
      </c>
      <c r="Q1576">
        <f>IF(Hist_odds_1[[#This Row],[Away ML]]&lt;Hist_odds_1[[#This Row],[Home ML]],-Hist_odds_1[[#This Row],[Total_Close]],Hist_odds_1[[#This Row],[Spread_Close]])</f>
        <v>8</v>
      </c>
    </row>
    <row r="1577" spans="1:17">
      <c r="A1577">
        <v>1576</v>
      </c>
      <c r="B1577">
        <v>1221</v>
      </c>
      <c r="C1577">
        <v>755</v>
      </c>
      <c r="D1577" t="s">
        <v>5552</v>
      </c>
      <c r="E1577" t="s">
        <v>492</v>
      </c>
      <c r="F1577">
        <v>52</v>
      </c>
      <c r="G1577">
        <v>134</v>
      </c>
      <c r="H1577">
        <v>134</v>
      </c>
      <c r="I1577">
        <v>115</v>
      </c>
      <c r="J1577">
        <v>756</v>
      </c>
      <c r="K1577" t="s">
        <v>621</v>
      </c>
      <c r="L1577">
        <v>62</v>
      </c>
      <c r="M1577">
        <v>2.5</v>
      </c>
      <c r="N1577">
        <v>2.5</v>
      </c>
      <c r="O1577">
        <v>-135</v>
      </c>
      <c r="P1577" s="17">
        <f>DATE(IF(Hist_odds_1[[#This Row],[Index]]&lt;=1908,"2022","2023"),LEFT(Hist_odds_1[[#This Row],[Date]],2),RIGHT(Hist_odds_1[[#This Row],[Date]],2))</f>
        <v>44916</v>
      </c>
      <c r="Q1577">
        <f>IF(Hist_odds_1[[#This Row],[Away ML]]&lt;Hist_odds_1[[#This Row],[Home ML]],-Hist_odds_1[[#This Row],[Total_Close]],Hist_odds_1[[#This Row],[Spread_Close]])</f>
        <v>2.5</v>
      </c>
    </row>
    <row r="1578" spans="1:17">
      <c r="A1578">
        <v>1577</v>
      </c>
      <c r="B1578">
        <v>1221</v>
      </c>
      <c r="C1578">
        <v>306675</v>
      </c>
      <c r="D1578" t="s">
        <v>5552</v>
      </c>
      <c r="E1578" t="s">
        <v>521</v>
      </c>
      <c r="F1578">
        <v>100</v>
      </c>
      <c r="G1578">
        <v>12.5</v>
      </c>
      <c r="H1578">
        <v>15.5</v>
      </c>
      <c r="I1578">
        <v>-2000</v>
      </c>
      <c r="J1578">
        <v>306676</v>
      </c>
      <c r="K1578" t="s">
        <v>542</v>
      </c>
      <c r="L1578">
        <v>107</v>
      </c>
      <c r="M1578">
        <v>163.5</v>
      </c>
      <c r="N1578">
        <v>167</v>
      </c>
      <c r="O1578">
        <v>1000</v>
      </c>
      <c r="P1578" s="17">
        <f>DATE(IF(Hist_odds_1[[#This Row],[Index]]&lt;=1908,"2022","2023"),LEFT(Hist_odds_1[[#This Row],[Date]],2),RIGHT(Hist_odds_1[[#This Row],[Date]],2))</f>
        <v>44916</v>
      </c>
      <c r="Q1578">
        <f>IF(Hist_odds_1[[#This Row],[Away ML]]&lt;Hist_odds_1[[#This Row],[Home ML]],-Hist_odds_1[[#This Row],[Total_Close]],Hist_odds_1[[#This Row],[Spread_Close]])</f>
        <v>-15.5</v>
      </c>
    </row>
    <row r="1579" spans="1:17">
      <c r="A1579">
        <v>1578</v>
      </c>
      <c r="B1579">
        <v>1221</v>
      </c>
      <c r="C1579">
        <v>306677</v>
      </c>
      <c r="D1579" t="s">
        <v>5552</v>
      </c>
      <c r="E1579" t="s">
        <v>261</v>
      </c>
      <c r="F1579">
        <v>67</v>
      </c>
      <c r="G1579">
        <v>141.5</v>
      </c>
      <c r="H1579">
        <v>142</v>
      </c>
      <c r="I1579">
        <v>270</v>
      </c>
      <c r="J1579">
        <v>306678</v>
      </c>
      <c r="K1579" t="s">
        <v>157</v>
      </c>
      <c r="L1579">
        <v>77</v>
      </c>
      <c r="M1579">
        <v>7.5</v>
      </c>
      <c r="N1579">
        <v>7.5</v>
      </c>
      <c r="O1579">
        <v>-330</v>
      </c>
      <c r="P1579" s="17">
        <f>DATE(IF(Hist_odds_1[[#This Row],[Index]]&lt;=1908,"2022","2023"),LEFT(Hist_odds_1[[#This Row],[Date]],2),RIGHT(Hist_odds_1[[#This Row],[Date]],2))</f>
        <v>44916</v>
      </c>
      <c r="Q1579">
        <f>IF(Hist_odds_1[[#This Row],[Away ML]]&lt;Hist_odds_1[[#This Row],[Home ML]],-Hist_odds_1[[#This Row],[Total_Close]],Hist_odds_1[[#This Row],[Spread_Close]])</f>
        <v>7.5</v>
      </c>
    </row>
    <row r="1580" spans="1:17">
      <c r="A1580">
        <v>1579</v>
      </c>
      <c r="B1580">
        <v>1221</v>
      </c>
      <c r="C1580">
        <v>306679</v>
      </c>
      <c r="D1580" t="s">
        <v>5552</v>
      </c>
      <c r="E1580" t="s">
        <v>642</v>
      </c>
      <c r="F1580">
        <v>62</v>
      </c>
      <c r="G1580">
        <v>133.5</v>
      </c>
      <c r="H1580">
        <v>133</v>
      </c>
      <c r="I1580">
        <v>125</v>
      </c>
      <c r="J1580">
        <v>306680</v>
      </c>
      <c r="K1580" t="s">
        <v>50</v>
      </c>
      <c r="L1580">
        <v>63</v>
      </c>
      <c r="M1580" t="s">
        <v>465</v>
      </c>
      <c r="N1580">
        <v>2.5</v>
      </c>
      <c r="O1580">
        <v>-145</v>
      </c>
      <c r="P1580" s="17">
        <f>DATE(IF(Hist_odds_1[[#This Row],[Index]]&lt;=1908,"2022","2023"),LEFT(Hist_odds_1[[#This Row],[Date]],2),RIGHT(Hist_odds_1[[#This Row],[Date]],2))</f>
        <v>44916</v>
      </c>
      <c r="Q1580">
        <f>IF(Hist_odds_1[[#This Row],[Away ML]]&lt;Hist_odds_1[[#This Row],[Home ML]],-Hist_odds_1[[#This Row],[Total_Close]],Hist_odds_1[[#This Row],[Spread_Close]])</f>
        <v>2.5</v>
      </c>
    </row>
    <row r="1581" spans="1:17">
      <c r="A1581">
        <v>1580</v>
      </c>
      <c r="B1581">
        <v>1221</v>
      </c>
      <c r="C1581">
        <v>306681</v>
      </c>
      <c r="D1581" t="s">
        <v>5552</v>
      </c>
      <c r="E1581" t="s">
        <v>330</v>
      </c>
      <c r="F1581">
        <v>57</v>
      </c>
      <c r="G1581">
        <v>149.5</v>
      </c>
      <c r="H1581">
        <v>148</v>
      </c>
      <c r="I1581">
        <v>425</v>
      </c>
      <c r="J1581">
        <v>306682</v>
      </c>
      <c r="K1581" t="s">
        <v>322</v>
      </c>
      <c r="L1581">
        <v>74</v>
      </c>
      <c r="M1581">
        <v>9.5</v>
      </c>
      <c r="N1581">
        <v>10.5</v>
      </c>
      <c r="O1581">
        <v>-550</v>
      </c>
      <c r="P1581" s="17">
        <f>DATE(IF(Hist_odds_1[[#This Row],[Index]]&lt;=1908,"2022","2023"),LEFT(Hist_odds_1[[#This Row],[Date]],2),RIGHT(Hist_odds_1[[#This Row],[Date]],2))</f>
        <v>44916</v>
      </c>
      <c r="Q1581">
        <f>IF(Hist_odds_1[[#This Row],[Away ML]]&lt;Hist_odds_1[[#This Row],[Home ML]],-Hist_odds_1[[#This Row],[Total_Close]],Hist_odds_1[[#This Row],[Spread_Close]])</f>
        <v>10.5</v>
      </c>
    </row>
    <row r="1582" spans="1:17">
      <c r="A1582">
        <v>1581</v>
      </c>
      <c r="B1582">
        <v>1221</v>
      </c>
      <c r="C1582">
        <v>306683</v>
      </c>
      <c r="D1582" t="s">
        <v>5552</v>
      </c>
      <c r="E1582" t="s">
        <v>615</v>
      </c>
      <c r="F1582">
        <v>66</v>
      </c>
      <c r="G1582">
        <v>134.5</v>
      </c>
      <c r="H1582">
        <v>134.5</v>
      </c>
      <c r="I1582">
        <v>300</v>
      </c>
      <c r="J1582">
        <v>306684</v>
      </c>
      <c r="K1582" t="s">
        <v>573</v>
      </c>
      <c r="L1582">
        <v>71</v>
      </c>
      <c r="M1582">
        <v>8</v>
      </c>
      <c r="N1582">
        <v>8.5</v>
      </c>
      <c r="O1582">
        <v>-360</v>
      </c>
      <c r="P1582" s="17">
        <f>DATE(IF(Hist_odds_1[[#This Row],[Index]]&lt;=1908,"2022","2023"),LEFT(Hist_odds_1[[#This Row],[Date]],2),RIGHT(Hist_odds_1[[#This Row],[Date]],2))</f>
        <v>44916</v>
      </c>
      <c r="Q1582">
        <f>IF(Hist_odds_1[[#This Row],[Away ML]]&lt;Hist_odds_1[[#This Row],[Home ML]],-Hist_odds_1[[#This Row],[Total_Close]],Hist_odds_1[[#This Row],[Spread_Close]])</f>
        <v>8.5</v>
      </c>
    </row>
    <row r="1583" spans="1:17">
      <c r="A1583">
        <v>1582</v>
      </c>
      <c r="B1583">
        <v>1221</v>
      </c>
      <c r="C1583">
        <v>306685</v>
      </c>
      <c r="D1583" t="s">
        <v>5552</v>
      </c>
      <c r="E1583" t="s">
        <v>601</v>
      </c>
      <c r="F1583">
        <v>67</v>
      </c>
      <c r="G1583">
        <v>146</v>
      </c>
      <c r="H1583">
        <v>147</v>
      </c>
      <c r="I1583" t="s">
        <v>488</v>
      </c>
      <c r="J1583">
        <v>306686</v>
      </c>
      <c r="K1583" t="s">
        <v>513</v>
      </c>
      <c r="L1583">
        <v>111</v>
      </c>
      <c r="M1583">
        <v>32</v>
      </c>
      <c r="N1583">
        <v>33.5</v>
      </c>
      <c r="O1583" t="s">
        <v>488</v>
      </c>
      <c r="P1583" s="17">
        <f>DATE(IF(Hist_odds_1[[#This Row],[Index]]&lt;=1908,"2022","2023"),LEFT(Hist_odds_1[[#This Row],[Date]],2),RIGHT(Hist_odds_1[[#This Row],[Date]],2))</f>
        <v>44916</v>
      </c>
      <c r="Q1583">
        <f>IF(Hist_odds_1[[#This Row],[Away ML]]&lt;Hist_odds_1[[#This Row],[Home ML]],-Hist_odds_1[[#This Row],[Total_Close]],Hist_odds_1[[#This Row],[Spread_Close]])</f>
        <v>33.5</v>
      </c>
    </row>
    <row r="1584" spans="1:17">
      <c r="A1584">
        <v>1583</v>
      </c>
      <c r="B1584">
        <v>1221</v>
      </c>
      <c r="C1584">
        <v>306687</v>
      </c>
      <c r="D1584" t="s">
        <v>5552</v>
      </c>
      <c r="E1584" t="s">
        <v>648</v>
      </c>
      <c r="F1584">
        <v>74</v>
      </c>
      <c r="G1584">
        <v>3.5</v>
      </c>
      <c r="H1584">
        <v>2.5</v>
      </c>
      <c r="I1584">
        <v>-150</v>
      </c>
      <c r="J1584">
        <v>306688</v>
      </c>
      <c r="K1584" t="s">
        <v>119</v>
      </c>
      <c r="L1584">
        <v>66</v>
      </c>
      <c r="M1584">
        <v>130</v>
      </c>
      <c r="N1584">
        <v>128</v>
      </c>
      <c r="O1584">
        <v>130</v>
      </c>
      <c r="P1584" s="17">
        <f>DATE(IF(Hist_odds_1[[#This Row],[Index]]&lt;=1908,"2022","2023"),LEFT(Hist_odds_1[[#This Row],[Date]],2),RIGHT(Hist_odds_1[[#This Row],[Date]],2))</f>
        <v>44916</v>
      </c>
      <c r="Q1584">
        <f>IF(Hist_odds_1[[#This Row],[Away ML]]&lt;Hist_odds_1[[#This Row],[Home ML]],-Hist_odds_1[[#This Row],[Total_Close]],Hist_odds_1[[#This Row],[Spread_Close]])</f>
        <v>-2.5</v>
      </c>
    </row>
    <row r="1585" spans="1:17">
      <c r="A1585">
        <v>1584</v>
      </c>
      <c r="B1585">
        <v>1221</v>
      </c>
      <c r="C1585">
        <v>306689</v>
      </c>
      <c r="D1585" t="s">
        <v>5552</v>
      </c>
      <c r="E1585" t="s">
        <v>153</v>
      </c>
      <c r="F1585">
        <v>90</v>
      </c>
      <c r="G1585">
        <v>125</v>
      </c>
      <c r="H1585">
        <v>128</v>
      </c>
      <c r="I1585">
        <v>300</v>
      </c>
      <c r="J1585">
        <v>306690</v>
      </c>
      <c r="K1585" t="s">
        <v>550</v>
      </c>
      <c r="L1585">
        <v>65</v>
      </c>
      <c r="M1585">
        <v>8</v>
      </c>
      <c r="N1585">
        <v>7.5</v>
      </c>
      <c r="O1585">
        <v>-360</v>
      </c>
      <c r="P1585" s="17">
        <f>DATE(IF(Hist_odds_1[[#This Row],[Index]]&lt;=1908,"2022","2023"),LEFT(Hist_odds_1[[#This Row],[Date]],2),RIGHT(Hist_odds_1[[#This Row],[Date]],2))</f>
        <v>44916</v>
      </c>
      <c r="Q1585">
        <f>IF(Hist_odds_1[[#This Row],[Away ML]]&lt;Hist_odds_1[[#This Row],[Home ML]],-Hist_odds_1[[#This Row],[Total_Close]],Hist_odds_1[[#This Row],[Spread_Close]])</f>
        <v>7.5</v>
      </c>
    </row>
    <row r="1586" spans="1:17">
      <c r="A1586">
        <v>1585</v>
      </c>
      <c r="B1586">
        <v>1221</v>
      </c>
      <c r="C1586">
        <v>306691</v>
      </c>
      <c r="D1586" t="s">
        <v>5552</v>
      </c>
      <c r="E1586" t="s">
        <v>348</v>
      </c>
      <c r="F1586">
        <v>65</v>
      </c>
      <c r="G1586">
        <v>138</v>
      </c>
      <c r="H1586">
        <v>136.5</v>
      </c>
      <c r="I1586">
        <v>950</v>
      </c>
      <c r="J1586">
        <v>306692</v>
      </c>
      <c r="K1586" t="s">
        <v>478</v>
      </c>
      <c r="L1586">
        <v>73</v>
      </c>
      <c r="M1586">
        <v>16</v>
      </c>
      <c r="N1586">
        <v>16</v>
      </c>
      <c r="O1586">
        <v>-1800</v>
      </c>
      <c r="P1586" s="17">
        <f>DATE(IF(Hist_odds_1[[#This Row],[Index]]&lt;=1908,"2022","2023"),LEFT(Hist_odds_1[[#This Row],[Date]],2),RIGHT(Hist_odds_1[[#This Row],[Date]],2))</f>
        <v>44916</v>
      </c>
      <c r="Q1586">
        <f>IF(Hist_odds_1[[#This Row],[Away ML]]&lt;Hist_odds_1[[#This Row],[Home ML]],-Hist_odds_1[[#This Row],[Total_Close]],Hist_odds_1[[#This Row],[Spread_Close]])</f>
        <v>16</v>
      </c>
    </row>
    <row r="1587" spans="1:17">
      <c r="A1587">
        <v>1586</v>
      </c>
      <c r="B1587">
        <v>1221</v>
      </c>
      <c r="C1587">
        <v>306693</v>
      </c>
      <c r="D1587" t="s">
        <v>5552</v>
      </c>
      <c r="E1587" t="s">
        <v>502</v>
      </c>
      <c r="F1587">
        <v>60</v>
      </c>
      <c r="G1587">
        <v>138.5</v>
      </c>
      <c r="H1587">
        <v>138</v>
      </c>
      <c r="I1587">
        <v>270</v>
      </c>
      <c r="J1587">
        <v>306694</v>
      </c>
      <c r="K1587" t="s">
        <v>579</v>
      </c>
      <c r="L1587">
        <v>68</v>
      </c>
      <c r="M1587">
        <v>8</v>
      </c>
      <c r="N1587">
        <v>7</v>
      </c>
      <c r="O1587">
        <v>-330</v>
      </c>
      <c r="P1587" s="17">
        <f>DATE(IF(Hist_odds_1[[#This Row],[Index]]&lt;=1908,"2022","2023"),LEFT(Hist_odds_1[[#This Row],[Date]],2),RIGHT(Hist_odds_1[[#This Row],[Date]],2))</f>
        <v>44916</v>
      </c>
      <c r="Q1587">
        <f>IF(Hist_odds_1[[#This Row],[Away ML]]&lt;Hist_odds_1[[#This Row],[Home ML]],-Hist_odds_1[[#This Row],[Total_Close]],Hist_odds_1[[#This Row],[Spread_Close]])</f>
        <v>7</v>
      </c>
    </row>
    <row r="1588" spans="1:17">
      <c r="A1588">
        <v>1587</v>
      </c>
      <c r="B1588">
        <v>1221</v>
      </c>
      <c r="C1588">
        <v>306695</v>
      </c>
      <c r="D1588" t="s">
        <v>5552</v>
      </c>
      <c r="E1588" t="s">
        <v>658</v>
      </c>
      <c r="F1588">
        <v>66</v>
      </c>
      <c r="G1588">
        <v>138</v>
      </c>
      <c r="H1588">
        <v>137.5</v>
      </c>
      <c r="I1588">
        <v>475</v>
      </c>
      <c r="J1588">
        <v>306696</v>
      </c>
      <c r="K1588" t="s">
        <v>408</v>
      </c>
      <c r="L1588">
        <v>78</v>
      </c>
      <c r="M1588">
        <v>10.5</v>
      </c>
      <c r="N1588">
        <v>11</v>
      </c>
      <c r="O1588">
        <v>-650</v>
      </c>
      <c r="P1588" s="17">
        <f>DATE(IF(Hist_odds_1[[#This Row],[Index]]&lt;=1908,"2022","2023"),LEFT(Hist_odds_1[[#This Row],[Date]],2),RIGHT(Hist_odds_1[[#This Row],[Date]],2))</f>
        <v>44916</v>
      </c>
      <c r="Q1588">
        <f>IF(Hist_odds_1[[#This Row],[Away ML]]&lt;Hist_odds_1[[#This Row],[Home ML]],-Hist_odds_1[[#This Row],[Total_Close]],Hist_odds_1[[#This Row],[Spread_Close]])</f>
        <v>11</v>
      </c>
    </row>
    <row r="1589" spans="1:17">
      <c r="A1589">
        <v>1588</v>
      </c>
      <c r="B1589">
        <v>1221</v>
      </c>
      <c r="C1589">
        <v>306697</v>
      </c>
      <c r="D1589" t="s">
        <v>5552</v>
      </c>
      <c r="E1589" t="s">
        <v>551</v>
      </c>
      <c r="F1589">
        <v>49</v>
      </c>
      <c r="G1589">
        <v>151.5</v>
      </c>
      <c r="H1589">
        <v>152</v>
      </c>
      <c r="I1589">
        <v>190</v>
      </c>
      <c r="J1589">
        <v>306698</v>
      </c>
      <c r="K1589" t="s">
        <v>516</v>
      </c>
      <c r="L1589">
        <v>60</v>
      </c>
      <c r="M1589">
        <v>4</v>
      </c>
      <c r="N1589">
        <v>5.5</v>
      </c>
      <c r="O1589">
        <v>-220</v>
      </c>
      <c r="P1589" s="17">
        <f>DATE(IF(Hist_odds_1[[#This Row],[Index]]&lt;=1908,"2022","2023"),LEFT(Hist_odds_1[[#This Row],[Date]],2),RIGHT(Hist_odds_1[[#This Row],[Date]],2))</f>
        <v>44916</v>
      </c>
      <c r="Q1589">
        <f>IF(Hist_odds_1[[#This Row],[Away ML]]&lt;Hist_odds_1[[#This Row],[Home ML]],-Hist_odds_1[[#This Row],[Total_Close]],Hist_odds_1[[#This Row],[Spread_Close]])</f>
        <v>5.5</v>
      </c>
    </row>
    <row r="1590" spans="1:17">
      <c r="A1590">
        <v>1589</v>
      </c>
      <c r="B1590">
        <v>1221</v>
      </c>
      <c r="C1590">
        <v>306699</v>
      </c>
      <c r="D1590" t="s">
        <v>5552</v>
      </c>
      <c r="E1590" t="s">
        <v>628</v>
      </c>
      <c r="F1590">
        <v>44</v>
      </c>
      <c r="G1590">
        <v>125.5</v>
      </c>
      <c r="H1590">
        <v>127.5</v>
      </c>
      <c r="I1590" t="s">
        <v>488</v>
      </c>
      <c r="J1590">
        <v>306700</v>
      </c>
      <c r="K1590" t="s">
        <v>42</v>
      </c>
      <c r="L1590">
        <v>86</v>
      </c>
      <c r="M1590">
        <v>27</v>
      </c>
      <c r="N1590">
        <v>28</v>
      </c>
      <c r="O1590" t="s">
        <v>488</v>
      </c>
      <c r="P1590" s="17">
        <f>DATE(IF(Hist_odds_1[[#This Row],[Index]]&lt;=1908,"2022","2023"),LEFT(Hist_odds_1[[#This Row],[Date]],2),RIGHT(Hist_odds_1[[#This Row],[Date]],2))</f>
        <v>44916</v>
      </c>
      <c r="Q1590">
        <f>IF(Hist_odds_1[[#This Row],[Away ML]]&lt;Hist_odds_1[[#This Row],[Home ML]],-Hist_odds_1[[#This Row],[Total_Close]],Hist_odds_1[[#This Row],[Spread_Close]])</f>
        <v>28</v>
      </c>
    </row>
    <row r="1591" spans="1:17">
      <c r="A1591">
        <v>1590</v>
      </c>
      <c r="B1591">
        <v>1221</v>
      </c>
      <c r="C1591">
        <v>306701</v>
      </c>
      <c r="D1591" t="s">
        <v>5552</v>
      </c>
      <c r="E1591" t="s">
        <v>668</v>
      </c>
      <c r="F1591">
        <v>68</v>
      </c>
      <c r="G1591">
        <v>131</v>
      </c>
      <c r="H1591">
        <v>134.5</v>
      </c>
      <c r="I1591">
        <v>2174</v>
      </c>
      <c r="J1591">
        <v>306702</v>
      </c>
      <c r="K1591" t="s">
        <v>291</v>
      </c>
      <c r="L1591">
        <v>88</v>
      </c>
      <c r="M1591">
        <v>37.5</v>
      </c>
      <c r="N1591">
        <v>38</v>
      </c>
      <c r="O1591">
        <v>-25000</v>
      </c>
      <c r="P1591" s="17">
        <f>DATE(IF(Hist_odds_1[[#This Row],[Index]]&lt;=1908,"2022","2023"),LEFT(Hist_odds_1[[#This Row],[Date]],2),RIGHT(Hist_odds_1[[#This Row],[Date]],2))</f>
        <v>44916</v>
      </c>
      <c r="Q1591">
        <f>IF(Hist_odds_1[[#This Row],[Away ML]]&lt;Hist_odds_1[[#This Row],[Home ML]],-Hist_odds_1[[#This Row],[Total_Close]],Hist_odds_1[[#This Row],[Spread_Close]])</f>
        <v>38</v>
      </c>
    </row>
    <row r="1592" spans="1:17">
      <c r="A1592">
        <v>1591</v>
      </c>
      <c r="B1592">
        <v>1221</v>
      </c>
      <c r="C1592">
        <v>306703</v>
      </c>
      <c r="D1592" t="s">
        <v>5552</v>
      </c>
      <c r="E1592" t="s">
        <v>552</v>
      </c>
      <c r="F1592">
        <v>66</v>
      </c>
      <c r="G1592">
        <v>140.5</v>
      </c>
      <c r="H1592">
        <v>140</v>
      </c>
      <c r="I1592">
        <v>330</v>
      </c>
      <c r="J1592">
        <v>306704</v>
      </c>
      <c r="K1592" t="s">
        <v>630</v>
      </c>
      <c r="L1592">
        <v>77</v>
      </c>
      <c r="M1592">
        <v>9.5</v>
      </c>
      <c r="N1592">
        <v>8.5</v>
      </c>
      <c r="O1592">
        <v>-400</v>
      </c>
      <c r="P1592" s="17">
        <f>DATE(IF(Hist_odds_1[[#This Row],[Index]]&lt;=1908,"2022","2023"),LEFT(Hist_odds_1[[#This Row],[Date]],2),RIGHT(Hist_odds_1[[#This Row],[Date]],2))</f>
        <v>44916</v>
      </c>
      <c r="Q1592">
        <f>IF(Hist_odds_1[[#This Row],[Away ML]]&lt;Hist_odds_1[[#This Row],[Home ML]],-Hist_odds_1[[#This Row],[Total_Close]],Hist_odds_1[[#This Row],[Spread_Close]])</f>
        <v>8.5</v>
      </c>
    </row>
    <row r="1593" spans="1:17">
      <c r="A1593">
        <v>1592</v>
      </c>
      <c r="B1593">
        <v>1221</v>
      </c>
      <c r="C1593">
        <v>306705</v>
      </c>
      <c r="D1593" t="s">
        <v>5552</v>
      </c>
      <c r="E1593" t="s">
        <v>510</v>
      </c>
      <c r="F1593">
        <v>74</v>
      </c>
      <c r="G1593">
        <v>142.5</v>
      </c>
      <c r="H1593">
        <v>145.5</v>
      </c>
      <c r="I1593">
        <v>700</v>
      </c>
      <c r="J1593">
        <v>306706</v>
      </c>
      <c r="K1593" t="s">
        <v>500</v>
      </c>
      <c r="L1593">
        <v>79</v>
      </c>
      <c r="M1593">
        <v>12.5</v>
      </c>
      <c r="N1593">
        <v>13.5</v>
      </c>
      <c r="O1593">
        <v>-1100</v>
      </c>
      <c r="P1593" s="17">
        <f>DATE(IF(Hist_odds_1[[#This Row],[Index]]&lt;=1908,"2022","2023"),LEFT(Hist_odds_1[[#This Row],[Date]],2),RIGHT(Hist_odds_1[[#This Row],[Date]],2))</f>
        <v>44916</v>
      </c>
      <c r="Q1593">
        <f>IF(Hist_odds_1[[#This Row],[Away ML]]&lt;Hist_odds_1[[#This Row],[Home ML]],-Hist_odds_1[[#This Row],[Total_Close]],Hist_odds_1[[#This Row],[Spread_Close]])</f>
        <v>13.5</v>
      </c>
    </row>
    <row r="1594" spans="1:17">
      <c r="A1594">
        <v>1593</v>
      </c>
      <c r="B1594">
        <v>1221</v>
      </c>
      <c r="C1594">
        <v>306707</v>
      </c>
      <c r="D1594" t="s">
        <v>5552</v>
      </c>
      <c r="E1594" t="s">
        <v>313</v>
      </c>
      <c r="F1594">
        <v>52</v>
      </c>
      <c r="G1594">
        <v>132</v>
      </c>
      <c r="H1594">
        <v>132</v>
      </c>
      <c r="I1594">
        <v>375</v>
      </c>
      <c r="J1594">
        <v>306708</v>
      </c>
      <c r="K1594" t="s">
        <v>455</v>
      </c>
      <c r="L1594">
        <v>74</v>
      </c>
      <c r="M1594">
        <v>9</v>
      </c>
      <c r="N1594">
        <v>9</v>
      </c>
      <c r="O1594">
        <v>-450</v>
      </c>
      <c r="P1594" s="17">
        <f>DATE(IF(Hist_odds_1[[#This Row],[Index]]&lt;=1908,"2022","2023"),LEFT(Hist_odds_1[[#This Row],[Date]],2),RIGHT(Hist_odds_1[[#This Row],[Date]],2))</f>
        <v>44916</v>
      </c>
      <c r="Q1594">
        <f>IF(Hist_odds_1[[#This Row],[Away ML]]&lt;Hist_odds_1[[#This Row],[Home ML]],-Hist_odds_1[[#This Row],[Total_Close]],Hist_odds_1[[#This Row],[Spread_Close]])</f>
        <v>9</v>
      </c>
    </row>
    <row r="1595" spans="1:17">
      <c r="A1595">
        <v>1594</v>
      </c>
      <c r="B1595">
        <v>1221</v>
      </c>
      <c r="C1595">
        <v>306709</v>
      </c>
      <c r="D1595" t="s">
        <v>5552</v>
      </c>
      <c r="E1595" t="s">
        <v>239</v>
      </c>
      <c r="F1595">
        <v>67</v>
      </c>
      <c r="G1595">
        <v>128.5</v>
      </c>
      <c r="H1595">
        <v>127.5</v>
      </c>
      <c r="I1595">
        <v>260</v>
      </c>
      <c r="J1595">
        <v>306710</v>
      </c>
      <c r="K1595" t="s">
        <v>243</v>
      </c>
      <c r="L1595">
        <v>73</v>
      </c>
      <c r="M1595">
        <v>8.5</v>
      </c>
      <c r="N1595">
        <v>7</v>
      </c>
      <c r="O1595">
        <v>-310</v>
      </c>
      <c r="P1595" s="17">
        <f>DATE(IF(Hist_odds_1[[#This Row],[Index]]&lt;=1908,"2022","2023"),LEFT(Hist_odds_1[[#This Row],[Date]],2),RIGHT(Hist_odds_1[[#This Row],[Date]],2))</f>
        <v>44916</v>
      </c>
      <c r="Q1595">
        <f>IF(Hist_odds_1[[#This Row],[Away ML]]&lt;Hist_odds_1[[#This Row],[Home ML]],-Hist_odds_1[[#This Row],[Total_Close]],Hist_odds_1[[#This Row],[Spread_Close]])</f>
        <v>7</v>
      </c>
    </row>
    <row r="1596" spans="1:17">
      <c r="A1596">
        <v>1595</v>
      </c>
      <c r="B1596">
        <v>1221</v>
      </c>
      <c r="C1596">
        <v>306711</v>
      </c>
      <c r="D1596" t="s">
        <v>5552</v>
      </c>
      <c r="E1596" t="s">
        <v>365</v>
      </c>
      <c r="F1596">
        <v>58</v>
      </c>
      <c r="G1596">
        <v>126.5</v>
      </c>
      <c r="H1596">
        <v>127</v>
      </c>
      <c r="I1596">
        <v>900</v>
      </c>
      <c r="J1596">
        <v>306712</v>
      </c>
      <c r="K1596" t="s">
        <v>506</v>
      </c>
      <c r="L1596">
        <v>73</v>
      </c>
      <c r="M1596">
        <v>14.5</v>
      </c>
      <c r="N1596">
        <v>15.5</v>
      </c>
      <c r="O1596">
        <v>-1600</v>
      </c>
      <c r="P1596" s="17">
        <f>DATE(IF(Hist_odds_1[[#This Row],[Index]]&lt;=1908,"2022","2023"),LEFT(Hist_odds_1[[#This Row],[Date]],2),RIGHT(Hist_odds_1[[#This Row],[Date]],2))</f>
        <v>44916</v>
      </c>
      <c r="Q1596">
        <f>IF(Hist_odds_1[[#This Row],[Away ML]]&lt;Hist_odds_1[[#This Row],[Home ML]],-Hist_odds_1[[#This Row],[Total_Close]],Hist_odds_1[[#This Row],[Spread_Close]])</f>
        <v>15.5</v>
      </c>
    </row>
    <row r="1597" spans="1:17">
      <c r="A1597">
        <v>1596</v>
      </c>
      <c r="B1597">
        <v>1221</v>
      </c>
      <c r="C1597">
        <v>306713</v>
      </c>
      <c r="D1597" t="s">
        <v>5552</v>
      </c>
      <c r="E1597" t="s">
        <v>314</v>
      </c>
      <c r="F1597">
        <v>71</v>
      </c>
      <c r="G1597">
        <v>133.5</v>
      </c>
      <c r="H1597">
        <v>134</v>
      </c>
      <c r="I1597">
        <v>500</v>
      </c>
      <c r="J1597">
        <v>306714</v>
      </c>
      <c r="K1597" t="s">
        <v>320</v>
      </c>
      <c r="L1597">
        <v>81</v>
      </c>
      <c r="M1597">
        <v>11</v>
      </c>
      <c r="N1597">
        <v>10</v>
      </c>
      <c r="O1597">
        <v>-700</v>
      </c>
      <c r="P1597" s="17">
        <f>DATE(IF(Hist_odds_1[[#This Row],[Index]]&lt;=1908,"2022","2023"),LEFT(Hist_odds_1[[#This Row],[Date]],2),RIGHT(Hist_odds_1[[#This Row],[Date]],2))</f>
        <v>44916</v>
      </c>
      <c r="Q1597">
        <f>IF(Hist_odds_1[[#This Row],[Away ML]]&lt;Hist_odds_1[[#This Row],[Home ML]],-Hist_odds_1[[#This Row],[Total_Close]],Hist_odds_1[[#This Row],[Spread_Close]])</f>
        <v>10</v>
      </c>
    </row>
    <row r="1598" spans="1:17">
      <c r="A1598">
        <v>1597</v>
      </c>
      <c r="B1598">
        <v>1221</v>
      </c>
      <c r="C1598">
        <v>306715</v>
      </c>
      <c r="D1598" t="s">
        <v>5552</v>
      </c>
      <c r="E1598" t="s">
        <v>539</v>
      </c>
      <c r="F1598">
        <v>51</v>
      </c>
      <c r="G1598">
        <v>125.5</v>
      </c>
      <c r="H1598">
        <v>126.5</v>
      </c>
      <c r="I1598">
        <v>270</v>
      </c>
      <c r="J1598">
        <v>306716</v>
      </c>
      <c r="K1598" t="s">
        <v>64</v>
      </c>
      <c r="L1598">
        <v>67</v>
      </c>
      <c r="M1598">
        <v>8</v>
      </c>
      <c r="N1598">
        <v>7</v>
      </c>
      <c r="O1598">
        <v>-330</v>
      </c>
      <c r="P1598" s="17">
        <f>DATE(IF(Hist_odds_1[[#This Row],[Index]]&lt;=1908,"2022","2023"),LEFT(Hist_odds_1[[#This Row],[Date]],2),RIGHT(Hist_odds_1[[#This Row],[Date]],2))</f>
        <v>44916</v>
      </c>
      <c r="Q1598">
        <f>IF(Hist_odds_1[[#This Row],[Away ML]]&lt;Hist_odds_1[[#This Row],[Home ML]],-Hist_odds_1[[#This Row],[Total_Close]],Hist_odds_1[[#This Row],[Spread_Close]])</f>
        <v>7</v>
      </c>
    </row>
    <row r="1599" spans="1:17">
      <c r="A1599">
        <v>1598</v>
      </c>
      <c r="B1599">
        <v>1221</v>
      </c>
      <c r="C1599">
        <v>306717</v>
      </c>
      <c r="D1599" t="s">
        <v>5552</v>
      </c>
      <c r="E1599" t="s">
        <v>247</v>
      </c>
      <c r="F1599">
        <v>81</v>
      </c>
      <c r="G1599">
        <v>139</v>
      </c>
      <c r="H1599">
        <v>140</v>
      </c>
      <c r="I1599">
        <v>525</v>
      </c>
      <c r="J1599">
        <v>306718</v>
      </c>
      <c r="K1599" t="s">
        <v>610</v>
      </c>
      <c r="L1599">
        <v>84</v>
      </c>
      <c r="M1599">
        <v>12</v>
      </c>
      <c r="N1599">
        <v>11</v>
      </c>
      <c r="O1599">
        <v>-750</v>
      </c>
      <c r="P1599" s="17">
        <f>DATE(IF(Hist_odds_1[[#This Row],[Index]]&lt;=1908,"2022","2023"),LEFT(Hist_odds_1[[#This Row],[Date]],2),RIGHT(Hist_odds_1[[#This Row],[Date]],2))</f>
        <v>44916</v>
      </c>
      <c r="Q1599">
        <f>IF(Hist_odds_1[[#This Row],[Away ML]]&lt;Hist_odds_1[[#This Row],[Home ML]],-Hist_odds_1[[#This Row],[Total_Close]],Hist_odds_1[[#This Row],[Spread_Close]])</f>
        <v>11</v>
      </c>
    </row>
    <row r="1600" spans="1:17">
      <c r="A1600">
        <v>1599</v>
      </c>
      <c r="B1600">
        <v>1221</v>
      </c>
      <c r="C1600">
        <v>306719</v>
      </c>
      <c r="D1600" t="s">
        <v>5552</v>
      </c>
      <c r="E1600" t="s">
        <v>149</v>
      </c>
      <c r="F1600">
        <v>62</v>
      </c>
      <c r="G1600">
        <v>152.5</v>
      </c>
      <c r="H1600">
        <v>1.5</v>
      </c>
      <c r="I1600">
        <v>-125</v>
      </c>
      <c r="J1600">
        <v>306720</v>
      </c>
      <c r="K1600" t="s">
        <v>661</v>
      </c>
      <c r="L1600">
        <v>80</v>
      </c>
      <c r="M1600" t="s">
        <v>465</v>
      </c>
      <c r="N1600">
        <v>152</v>
      </c>
      <c r="O1600">
        <v>105</v>
      </c>
      <c r="P1600" s="17">
        <f>DATE(IF(Hist_odds_1[[#This Row],[Index]]&lt;=1908,"2022","2023"),LEFT(Hist_odds_1[[#This Row],[Date]],2),RIGHT(Hist_odds_1[[#This Row],[Date]],2))</f>
        <v>44916</v>
      </c>
      <c r="Q1600">
        <f>IF(Hist_odds_1[[#This Row],[Away ML]]&lt;Hist_odds_1[[#This Row],[Home ML]],-Hist_odds_1[[#This Row],[Total_Close]],Hist_odds_1[[#This Row],[Spread_Close]])</f>
        <v>-1.5</v>
      </c>
    </row>
    <row r="1601" spans="1:17">
      <c r="A1601">
        <v>1600</v>
      </c>
      <c r="B1601">
        <v>1221</v>
      </c>
      <c r="C1601">
        <v>306721</v>
      </c>
      <c r="D1601" t="s">
        <v>5552</v>
      </c>
      <c r="E1601" t="s">
        <v>591</v>
      </c>
      <c r="F1601">
        <v>44</v>
      </c>
      <c r="G1601">
        <v>127.5</v>
      </c>
      <c r="H1601">
        <v>126.5</v>
      </c>
      <c r="I1601" t="s">
        <v>488</v>
      </c>
      <c r="J1601">
        <v>306722</v>
      </c>
      <c r="K1601" t="s">
        <v>473</v>
      </c>
      <c r="L1601">
        <v>83</v>
      </c>
      <c r="M1601">
        <v>35.5</v>
      </c>
      <c r="N1601">
        <v>36</v>
      </c>
      <c r="O1601" t="s">
        <v>488</v>
      </c>
      <c r="P1601" s="17">
        <f>DATE(IF(Hist_odds_1[[#This Row],[Index]]&lt;=1908,"2022","2023"),LEFT(Hist_odds_1[[#This Row],[Date]],2),RIGHT(Hist_odds_1[[#This Row],[Date]],2))</f>
        <v>44916</v>
      </c>
      <c r="Q1601">
        <f>IF(Hist_odds_1[[#This Row],[Away ML]]&lt;Hist_odds_1[[#This Row],[Home ML]],-Hist_odds_1[[#This Row],[Total_Close]],Hist_odds_1[[#This Row],[Spread_Close]])</f>
        <v>36</v>
      </c>
    </row>
    <row r="1602" spans="1:17">
      <c r="A1602">
        <v>1601</v>
      </c>
      <c r="B1602">
        <v>1221</v>
      </c>
      <c r="C1602">
        <v>306723</v>
      </c>
      <c r="D1602" t="s">
        <v>5552</v>
      </c>
      <c r="E1602" t="s">
        <v>115</v>
      </c>
      <c r="F1602">
        <v>61</v>
      </c>
      <c r="G1602">
        <v>3</v>
      </c>
      <c r="H1602">
        <v>3.5</v>
      </c>
      <c r="I1602">
        <v>-170</v>
      </c>
      <c r="J1602">
        <v>306724</v>
      </c>
      <c r="K1602" t="s">
        <v>59</v>
      </c>
      <c r="L1602">
        <v>73</v>
      </c>
      <c r="M1602">
        <v>128</v>
      </c>
      <c r="N1602">
        <v>126.5</v>
      </c>
      <c r="O1602">
        <v>150</v>
      </c>
      <c r="P1602" s="17">
        <f>DATE(IF(Hist_odds_1[[#This Row],[Index]]&lt;=1908,"2022","2023"),LEFT(Hist_odds_1[[#This Row],[Date]],2),RIGHT(Hist_odds_1[[#This Row],[Date]],2))</f>
        <v>44916</v>
      </c>
      <c r="Q1602">
        <f>IF(Hist_odds_1[[#This Row],[Away ML]]&lt;Hist_odds_1[[#This Row],[Home ML]],-Hist_odds_1[[#This Row],[Total_Close]],Hist_odds_1[[#This Row],[Spread_Close]])</f>
        <v>-3.5</v>
      </c>
    </row>
    <row r="1603" spans="1:17">
      <c r="A1603">
        <v>1602</v>
      </c>
      <c r="B1603">
        <v>1221</v>
      </c>
      <c r="C1603">
        <v>306725</v>
      </c>
      <c r="D1603" t="s">
        <v>5552</v>
      </c>
      <c r="E1603" t="s">
        <v>667</v>
      </c>
      <c r="F1603">
        <v>61</v>
      </c>
      <c r="G1603">
        <v>144.5</v>
      </c>
      <c r="H1603">
        <v>146</v>
      </c>
      <c r="I1603" t="s">
        <v>488</v>
      </c>
      <c r="J1603">
        <v>306726</v>
      </c>
      <c r="K1603" t="s">
        <v>602</v>
      </c>
      <c r="L1603">
        <v>83</v>
      </c>
      <c r="M1603">
        <v>30.5</v>
      </c>
      <c r="N1603">
        <v>31</v>
      </c>
      <c r="O1603" t="s">
        <v>488</v>
      </c>
      <c r="P1603" s="17">
        <f>DATE(IF(Hist_odds_1[[#This Row],[Index]]&lt;=1908,"2022","2023"),LEFT(Hist_odds_1[[#This Row],[Date]],2),RIGHT(Hist_odds_1[[#This Row],[Date]],2))</f>
        <v>44916</v>
      </c>
      <c r="Q1603">
        <f>IF(Hist_odds_1[[#This Row],[Away ML]]&lt;Hist_odds_1[[#This Row],[Home ML]],-Hist_odds_1[[#This Row],[Total_Close]],Hist_odds_1[[#This Row],[Spread_Close]])</f>
        <v>31</v>
      </c>
    </row>
    <row r="1604" spans="1:17">
      <c r="A1604">
        <v>1603</v>
      </c>
      <c r="B1604">
        <v>1221</v>
      </c>
      <c r="C1604">
        <v>306727</v>
      </c>
      <c r="D1604" t="s">
        <v>5552</v>
      </c>
      <c r="E1604" t="s">
        <v>594</v>
      </c>
      <c r="F1604">
        <v>63</v>
      </c>
      <c r="G1604">
        <v>139.5</v>
      </c>
      <c r="H1604">
        <v>139.5</v>
      </c>
      <c r="I1604" t="s">
        <v>488</v>
      </c>
      <c r="J1604">
        <v>306728</v>
      </c>
      <c r="K1604" t="s">
        <v>176</v>
      </c>
      <c r="L1604">
        <v>84</v>
      </c>
      <c r="M1604">
        <v>26.5</v>
      </c>
      <c r="N1604">
        <v>29.5</v>
      </c>
      <c r="O1604" t="s">
        <v>488</v>
      </c>
      <c r="P1604" s="17">
        <f>DATE(IF(Hist_odds_1[[#This Row],[Index]]&lt;=1908,"2022","2023"),LEFT(Hist_odds_1[[#This Row],[Date]],2),RIGHT(Hist_odds_1[[#This Row],[Date]],2))</f>
        <v>44916</v>
      </c>
      <c r="Q1604">
        <f>IF(Hist_odds_1[[#This Row],[Away ML]]&lt;Hist_odds_1[[#This Row],[Home ML]],-Hist_odds_1[[#This Row],[Total_Close]],Hist_odds_1[[#This Row],[Spread_Close]])</f>
        <v>29.5</v>
      </c>
    </row>
    <row r="1605" spans="1:17">
      <c r="A1605">
        <v>1604</v>
      </c>
      <c r="B1605">
        <v>1221</v>
      </c>
      <c r="C1605">
        <v>306729</v>
      </c>
      <c r="D1605" t="s">
        <v>5552</v>
      </c>
      <c r="E1605" t="s">
        <v>240</v>
      </c>
      <c r="F1605">
        <v>61</v>
      </c>
      <c r="G1605">
        <v>141</v>
      </c>
      <c r="H1605">
        <v>139</v>
      </c>
      <c r="I1605">
        <v>2000</v>
      </c>
      <c r="J1605">
        <v>306730</v>
      </c>
      <c r="K1605" t="s">
        <v>453</v>
      </c>
      <c r="L1605">
        <v>95</v>
      </c>
      <c r="M1605">
        <v>24</v>
      </c>
      <c r="N1605">
        <v>24</v>
      </c>
      <c r="O1605">
        <v>-10000</v>
      </c>
      <c r="P1605" s="17">
        <f>DATE(IF(Hist_odds_1[[#This Row],[Index]]&lt;=1908,"2022","2023"),LEFT(Hist_odds_1[[#This Row],[Date]],2),RIGHT(Hist_odds_1[[#This Row],[Date]],2))</f>
        <v>44916</v>
      </c>
      <c r="Q1605">
        <f>IF(Hist_odds_1[[#This Row],[Away ML]]&lt;Hist_odds_1[[#This Row],[Home ML]],-Hist_odds_1[[#This Row],[Total_Close]],Hist_odds_1[[#This Row],[Spread_Close]])</f>
        <v>24</v>
      </c>
    </row>
    <row r="1606" spans="1:17">
      <c r="A1606">
        <v>1605</v>
      </c>
      <c r="B1606">
        <v>1221</v>
      </c>
      <c r="C1606">
        <v>306731</v>
      </c>
      <c r="D1606" t="s">
        <v>5552</v>
      </c>
      <c r="E1606" t="s">
        <v>626</v>
      </c>
      <c r="F1606">
        <v>51</v>
      </c>
      <c r="G1606">
        <v>152</v>
      </c>
      <c r="H1606">
        <v>151.5</v>
      </c>
      <c r="I1606">
        <v>1800</v>
      </c>
      <c r="J1606">
        <v>306732</v>
      </c>
      <c r="K1606" t="s">
        <v>270</v>
      </c>
      <c r="L1606">
        <v>85</v>
      </c>
      <c r="M1606">
        <v>20.5</v>
      </c>
      <c r="N1606">
        <v>22.5</v>
      </c>
      <c r="O1606">
        <v>-8000</v>
      </c>
      <c r="P1606" s="17">
        <f>DATE(IF(Hist_odds_1[[#This Row],[Index]]&lt;=1908,"2022","2023"),LEFT(Hist_odds_1[[#This Row],[Date]],2),RIGHT(Hist_odds_1[[#This Row],[Date]],2))</f>
        <v>44916</v>
      </c>
      <c r="Q1606">
        <f>IF(Hist_odds_1[[#This Row],[Away ML]]&lt;Hist_odds_1[[#This Row],[Home ML]],-Hist_odds_1[[#This Row],[Total_Close]],Hist_odds_1[[#This Row],[Spread_Close]])</f>
        <v>22.5</v>
      </c>
    </row>
    <row r="1607" spans="1:17">
      <c r="A1607">
        <v>1606</v>
      </c>
      <c r="B1607">
        <v>1221</v>
      </c>
      <c r="C1607">
        <v>306733</v>
      </c>
      <c r="D1607" t="s">
        <v>5552</v>
      </c>
      <c r="E1607" t="s">
        <v>618</v>
      </c>
      <c r="F1607">
        <v>53</v>
      </c>
      <c r="G1607">
        <v>151</v>
      </c>
      <c r="H1607">
        <v>149</v>
      </c>
      <c r="I1607">
        <v>1904</v>
      </c>
      <c r="J1607">
        <v>306734</v>
      </c>
      <c r="K1607" t="s">
        <v>226</v>
      </c>
      <c r="L1607">
        <v>74</v>
      </c>
      <c r="M1607">
        <v>32.5</v>
      </c>
      <c r="N1607">
        <v>33.5</v>
      </c>
      <c r="O1607">
        <v>-10000</v>
      </c>
      <c r="P1607" s="17">
        <f>DATE(IF(Hist_odds_1[[#This Row],[Index]]&lt;=1908,"2022","2023"),LEFT(Hist_odds_1[[#This Row],[Date]],2),RIGHT(Hist_odds_1[[#This Row],[Date]],2))</f>
        <v>44916</v>
      </c>
      <c r="Q1607">
        <f>IF(Hist_odds_1[[#This Row],[Away ML]]&lt;Hist_odds_1[[#This Row],[Home ML]],-Hist_odds_1[[#This Row],[Total_Close]],Hist_odds_1[[#This Row],[Spread_Close]])</f>
        <v>33.5</v>
      </c>
    </row>
    <row r="1608" spans="1:17">
      <c r="A1608">
        <v>1607</v>
      </c>
      <c r="B1608">
        <v>1222</v>
      </c>
      <c r="C1608">
        <v>801</v>
      </c>
      <c r="D1608" t="s">
        <v>5552</v>
      </c>
      <c r="E1608" t="s">
        <v>333</v>
      </c>
      <c r="F1608">
        <v>77</v>
      </c>
      <c r="G1608">
        <v>147.5</v>
      </c>
      <c r="H1608">
        <v>143</v>
      </c>
      <c r="I1608">
        <v>650</v>
      </c>
      <c r="J1608">
        <v>802</v>
      </c>
      <c r="K1608" t="s">
        <v>325</v>
      </c>
      <c r="L1608">
        <v>80</v>
      </c>
      <c r="M1608">
        <v>12.5</v>
      </c>
      <c r="N1608">
        <v>13.5</v>
      </c>
      <c r="O1608">
        <v>-1000</v>
      </c>
      <c r="P1608" s="17">
        <f>DATE(IF(Hist_odds_1[[#This Row],[Index]]&lt;=1908,"2022","2023"),LEFT(Hist_odds_1[[#This Row],[Date]],2),RIGHT(Hist_odds_1[[#This Row],[Date]],2))</f>
        <v>44917</v>
      </c>
      <c r="Q1608">
        <f>IF(Hist_odds_1[[#This Row],[Away ML]]&lt;Hist_odds_1[[#This Row],[Home ML]],-Hist_odds_1[[#This Row],[Total_Close]],Hist_odds_1[[#This Row],[Spread_Close]])</f>
        <v>13.5</v>
      </c>
    </row>
    <row r="1609" spans="1:17">
      <c r="A1609">
        <v>1608</v>
      </c>
      <c r="B1609">
        <v>1222</v>
      </c>
      <c r="C1609">
        <v>803</v>
      </c>
      <c r="D1609" t="s">
        <v>5552</v>
      </c>
      <c r="E1609" t="s">
        <v>605</v>
      </c>
      <c r="F1609">
        <v>75</v>
      </c>
      <c r="G1609">
        <v>135</v>
      </c>
      <c r="H1609">
        <v>133.5</v>
      </c>
      <c r="I1609">
        <v>195</v>
      </c>
      <c r="J1609">
        <v>804</v>
      </c>
      <c r="K1609" t="s">
        <v>613</v>
      </c>
      <c r="L1609">
        <v>77</v>
      </c>
      <c r="M1609">
        <v>6</v>
      </c>
      <c r="N1609">
        <v>5.5</v>
      </c>
      <c r="O1609">
        <v>-230</v>
      </c>
      <c r="P1609" s="17">
        <f>DATE(IF(Hist_odds_1[[#This Row],[Index]]&lt;=1908,"2022","2023"),LEFT(Hist_odds_1[[#This Row],[Date]],2),RIGHT(Hist_odds_1[[#This Row],[Date]],2))</f>
        <v>44917</v>
      </c>
      <c r="Q1609">
        <f>IF(Hist_odds_1[[#This Row],[Away ML]]&lt;Hist_odds_1[[#This Row],[Home ML]],-Hist_odds_1[[#This Row],[Total_Close]],Hist_odds_1[[#This Row],[Spread_Close]])</f>
        <v>5.5</v>
      </c>
    </row>
    <row r="1610" spans="1:17">
      <c r="A1610">
        <v>1609</v>
      </c>
      <c r="B1610">
        <v>1222</v>
      </c>
      <c r="C1610">
        <v>805</v>
      </c>
      <c r="D1610" t="s">
        <v>5552</v>
      </c>
      <c r="E1610" t="s">
        <v>98</v>
      </c>
      <c r="F1610">
        <v>64</v>
      </c>
      <c r="G1610">
        <v>143</v>
      </c>
      <c r="H1610">
        <v>143</v>
      </c>
      <c r="I1610">
        <v>750</v>
      </c>
      <c r="J1610">
        <v>806</v>
      </c>
      <c r="K1610" t="s">
        <v>548</v>
      </c>
      <c r="L1610">
        <v>95</v>
      </c>
      <c r="M1610">
        <v>13</v>
      </c>
      <c r="N1610">
        <v>14</v>
      </c>
      <c r="O1610">
        <v>-1200</v>
      </c>
      <c r="P1610" s="17">
        <f>DATE(IF(Hist_odds_1[[#This Row],[Index]]&lt;=1908,"2022","2023"),LEFT(Hist_odds_1[[#This Row],[Date]],2),RIGHT(Hist_odds_1[[#This Row],[Date]],2))</f>
        <v>44917</v>
      </c>
      <c r="Q1610">
        <f>IF(Hist_odds_1[[#This Row],[Away ML]]&lt;Hist_odds_1[[#This Row],[Home ML]],-Hist_odds_1[[#This Row],[Total_Close]],Hist_odds_1[[#This Row],[Spread_Close]])</f>
        <v>14</v>
      </c>
    </row>
    <row r="1611" spans="1:17">
      <c r="A1611">
        <v>1610</v>
      </c>
      <c r="B1611">
        <v>1222</v>
      </c>
      <c r="C1611">
        <v>807</v>
      </c>
      <c r="D1611" t="s">
        <v>5552</v>
      </c>
      <c r="E1611" t="s">
        <v>525</v>
      </c>
      <c r="F1611">
        <v>78</v>
      </c>
      <c r="G1611">
        <v>4.5</v>
      </c>
      <c r="H1611">
        <v>4.5</v>
      </c>
      <c r="I1611">
        <v>-170</v>
      </c>
      <c r="J1611">
        <v>808</v>
      </c>
      <c r="K1611" t="s">
        <v>654</v>
      </c>
      <c r="L1611">
        <v>83</v>
      </c>
      <c r="M1611">
        <v>142.5</v>
      </c>
      <c r="N1611">
        <v>138.5</v>
      </c>
      <c r="O1611">
        <v>150</v>
      </c>
      <c r="P1611" s="17">
        <f>DATE(IF(Hist_odds_1[[#This Row],[Index]]&lt;=1908,"2022","2023"),LEFT(Hist_odds_1[[#This Row],[Date]],2),RIGHT(Hist_odds_1[[#This Row],[Date]],2))</f>
        <v>44917</v>
      </c>
      <c r="Q1611">
        <f>IF(Hist_odds_1[[#This Row],[Away ML]]&lt;Hist_odds_1[[#This Row],[Home ML]],-Hist_odds_1[[#This Row],[Total_Close]],Hist_odds_1[[#This Row],[Spread_Close]])</f>
        <v>-4.5</v>
      </c>
    </row>
    <row r="1612" spans="1:17">
      <c r="A1612">
        <v>1611</v>
      </c>
      <c r="B1612">
        <v>1222</v>
      </c>
      <c r="C1612">
        <v>809</v>
      </c>
      <c r="D1612" t="s">
        <v>5552</v>
      </c>
      <c r="E1612" t="s">
        <v>526</v>
      </c>
      <c r="F1612">
        <v>65</v>
      </c>
      <c r="G1612">
        <v>1</v>
      </c>
      <c r="H1612">
        <v>1</v>
      </c>
      <c r="I1612">
        <v>-120</v>
      </c>
      <c r="J1612">
        <v>810</v>
      </c>
      <c r="K1612" t="s">
        <v>614</v>
      </c>
      <c r="L1612">
        <v>76</v>
      </c>
      <c r="M1612">
        <v>143</v>
      </c>
      <c r="N1612">
        <v>144.5</v>
      </c>
      <c r="O1612">
        <v>100</v>
      </c>
      <c r="P1612" s="17">
        <f>DATE(IF(Hist_odds_1[[#This Row],[Index]]&lt;=1908,"2022","2023"),LEFT(Hist_odds_1[[#This Row],[Date]],2),RIGHT(Hist_odds_1[[#This Row],[Date]],2))</f>
        <v>44917</v>
      </c>
      <c r="Q1612">
        <f>IF(Hist_odds_1[[#This Row],[Away ML]]&lt;Hist_odds_1[[#This Row],[Home ML]],-Hist_odds_1[[#This Row],[Total_Close]],Hist_odds_1[[#This Row],[Spread_Close]])</f>
        <v>-1</v>
      </c>
    </row>
    <row r="1613" spans="1:17">
      <c r="A1613">
        <v>1612</v>
      </c>
      <c r="B1613">
        <v>1222</v>
      </c>
      <c r="C1613">
        <v>811</v>
      </c>
      <c r="D1613" t="s">
        <v>5552</v>
      </c>
      <c r="E1613" t="s">
        <v>276</v>
      </c>
      <c r="F1613">
        <v>55</v>
      </c>
      <c r="G1613">
        <v>121.5</v>
      </c>
      <c r="H1613">
        <v>122.5</v>
      </c>
      <c r="I1613">
        <v>175</v>
      </c>
      <c r="J1613">
        <v>812</v>
      </c>
      <c r="K1613" t="s">
        <v>62</v>
      </c>
      <c r="L1613">
        <v>74</v>
      </c>
      <c r="M1613">
        <v>4</v>
      </c>
      <c r="N1613">
        <v>5</v>
      </c>
      <c r="O1613">
        <v>-200</v>
      </c>
      <c r="P1613" s="17">
        <f>DATE(IF(Hist_odds_1[[#This Row],[Index]]&lt;=1908,"2022","2023"),LEFT(Hist_odds_1[[#This Row],[Date]],2),RIGHT(Hist_odds_1[[#This Row],[Date]],2))</f>
        <v>44917</v>
      </c>
      <c r="Q1613">
        <f>IF(Hist_odds_1[[#This Row],[Away ML]]&lt;Hist_odds_1[[#This Row],[Home ML]],-Hist_odds_1[[#This Row],[Total_Close]],Hist_odds_1[[#This Row],[Spread_Close]])</f>
        <v>5</v>
      </c>
    </row>
    <row r="1614" spans="1:17">
      <c r="A1614">
        <v>1613</v>
      </c>
      <c r="B1614">
        <v>1222</v>
      </c>
      <c r="C1614">
        <v>813</v>
      </c>
      <c r="D1614" t="s">
        <v>5552</v>
      </c>
      <c r="E1614" t="s">
        <v>523</v>
      </c>
      <c r="F1614">
        <v>58</v>
      </c>
      <c r="G1614">
        <v>3.5</v>
      </c>
      <c r="H1614">
        <v>1.5</v>
      </c>
      <c r="I1614">
        <v>-125</v>
      </c>
      <c r="J1614">
        <v>814</v>
      </c>
      <c r="K1614" t="s">
        <v>484</v>
      </c>
      <c r="L1614">
        <v>73</v>
      </c>
      <c r="M1614">
        <v>136.5</v>
      </c>
      <c r="N1614">
        <v>139.5</v>
      </c>
      <c r="O1614">
        <v>105</v>
      </c>
      <c r="P1614" s="17">
        <f>DATE(IF(Hist_odds_1[[#This Row],[Index]]&lt;=1908,"2022","2023"),LEFT(Hist_odds_1[[#This Row],[Date]],2),RIGHT(Hist_odds_1[[#This Row],[Date]],2))</f>
        <v>44917</v>
      </c>
      <c r="Q1614">
        <f>IF(Hist_odds_1[[#This Row],[Away ML]]&lt;Hist_odds_1[[#This Row],[Home ML]],-Hist_odds_1[[#This Row],[Total_Close]],Hist_odds_1[[#This Row],[Spread_Close]])</f>
        <v>-1.5</v>
      </c>
    </row>
    <row r="1615" spans="1:17">
      <c r="A1615">
        <v>1614</v>
      </c>
      <c r="B1615">
        <v>1222</v>
      </c>
      <c r="C1615">
        <v>815</v>
      </c>
      <c r="D1615" t="s">
        <v>5552</v>
      </c>
      <c r="E1615" t="s">
        <v>643</v>
      </c>
      <c r="F1615">
        <v>64</v>
      </c>
      <c r="G1615">
        <v>135.5</v>
      </c>
      <c r="H1615">
        <v>138.5</v>
      </c>
      <c r="I1615" t="s">
        <v>488</v>
      </c>
      <c r="J1615">
        <v>816</v>
      </c>
      <c r="K1615" t="s">
        <v>494</v>
      </c>
      <c r="L1615">
        <v>75</v>
      </c>
      <c r="M1615">
        <v>27</v>
      </c>
      <c r="N1615">
        <v>26.5</v>
      </c>
      <c r="O1615" t="s">
        <v>488</v>
      </c>
      <c r="P1615" s="17">
        <f>DATE(IF(Hist_odds_1[[#This Row],[Index]]&lt;=1908,"2022","2023"),LEFT(Hist_odds_1[[#This Row],[Date]],2),RIGHT(Hist_odds_1[[#This Row],[Date]],2))</f>
        <v>44917</v>
      </c>
      <c r="Q1615">
        <f>IF(Hist_odds_1[[#This Row],[Away ML]]&lt;Hist_odds_1[[#This Row],[Home ML]],-Hist_odds_1[[#This Row],[Total_Close]],Hist_odds_1[[#This Row],[Spread_Close]])</f>
        <v>26.5</v>
      </c>
    </row>
    <row r="1616" spans="1:17">
      <c r="A1616">
        <v>1615</v>
      </c>
      <c r="B1616">
        <v>1222</v>
      </c>
      <c r="C1616">
        <v>817</v>
      </c>
      <c r="D1616" t="s">
        <v>5552</v>
      </c>
      <c r="E1616" t="s">
        <v>499</v>
      </c>
      <c r="F1616">
        <v>45</v>
      </c>
      <c r="G1616">
        <v>129.5</v>
      </c>
      <c r="H1616">
        <v>132.5</v>
      </c>
      <c r="I1616">
        <v>2000</v>
      </c>
      <c r="J1616">
        <v>818</v>
      </c>
      <c r="K1616" t="s">
        <v>225</v>
      </c>
      <c r="L1616">
        <v>75</v>
      </c>
      <c r="M1616">
        <v>21</v>
      </c>
      <c r="N1616">
        <v>22.5</v>
      </c>
      <c r="O1616">
        <v>-10000</v>
      </c>
      <c r="P1616" s="17">
        <f>DATE(IF(Hist_odds_1[[#This Row],[Index]]&lt;=1908,"2022","2023"),LEFT(Hist_odds_1[[#This Row],[Date]],2),RIGHT(Hist_odds_1[[#This Row],[Date]],2))</f>
        <v>44917</v>
      </c>
      <c r="Q1616">
        <f>IF(Hist_odds_1[[#This Row],[Away ML]]&lt;Hist_odds_1[[#This Row],[Home ML]],-Hist_odds_1[[#This Row],[Total_Close]],Hist_odds_1[[#This Row],[Spread_Close]])</f>
        <v>22.5</v>
      </c>
    </row>
    <row r="1617" spans="1:17">
      <c r="A1617">
        <v>1616</v>
      </c>
      <c r="B1617">
        <v>1222</v>
      </c>
      <c r="C1617">
        <v>819</v>
      </c>
      <c r="D1617" t="s">
        <v>5552</v>
      </c>
      <c r="E1617" t="s">
        <v>627</v>
      </c>
      <c r="F1617">
        <v>58</v>
      </c>
      <c r="G1617">
        <v>1</v>
      </c>
      <c r="H1617">
        <v>2.5</v>
      </c>
      <c r="I1617">
        <v>-140</v>
      </c>
      <c r="J1617">
        <v>820</v>
      </c>
      <c r="K1617" t="s">
        <v>518</v>
      </c>
      <c r="L1617">
        <v>65</v>
      </c>
      <c r="M1617">
        <v>136</v>
      </c>
      <c r="N1617">
        <v>131.5</v>
      </c>
      <c r="O1617">
        <v>120</v>
      </c>
      <c r="P1617" s="17">
        <f>DATE(IF(Hist_odds_1[[#This Row],[Index]]&lt;=1908,"2022","2023"),LEFT(Hist_odds_1[[#This Row],[Date]],2),RIGHT(Hist_odds_1[[#This Row],[Date]],2))</f>
        <v>44917</v>
      </c>
      <c r="Q1617">
        <f>IF(Hist_odds_1[[#This Row],[Away ML]]&lt;Hist_odds_1[[#This Row],[Home ML]],-Hist_odds_1[[#This Row],[Total_Close]],Hist_odds_1[[#This Row],[Spread_Close]])</f>
        <v>-2.5</v>
      </c>
    </row>
    <row r="1618" spans="1:17">
      <c r="A1618">
        <v>1617</v>
      </c>
      <c r="B1618">
        <v>1222</v>
      </c>
      <c r="C1618">
        <v>821</v>
      </c>
      <c r="D1618" t="s">
        <v>5552</v>
      </c>
      <c r="E1618" t="s">
        <v>519</v>
      </c>
      <c r="F1618">
        <v>88</v>
      </c>
      <c r="G1618">
        <v>1</v>
      </c>
      <c r="H1618">
        <v>3</v>
      </c>
      <c r="I1618">
        <v>-150</v>
      </c>
      <c r="J1618">
        <v>822</v>
      </c>
      <c r="K1618" t="s">
        <v>454</v>
      </c>
      <c r="L1618">
        <v>80</v>
      </c>
      <c r="M1618">
        <v>151</v>
      </c>
      <c r="N1618">
        <v>147.5</v>
      </c>
      <c r="O1618">
        <v>130</v>
      </c>
      <c r="P1618" s="17">
        <f>DATE(IF(Hist_odds_1[[#This Row],[Index]]&lt;=1908,"2022","2023"),LEFT(Hist_odds_1[[#This Row],[Date]],2),RIGHT(Hist_odds_1[[#This Row],[Date]],2))</f>
        <v>44917</v>
      </c>
      <c r="Q1618">
        <f>IF(Hist_odds_1[[#This Row],[Away ML]]&lt;Hist_odds_1[[#This Row],[Home ML]],-Hist_odds_1[[#This Row],[Total_Close]],Hist_odds_1[[#This Row],[Spread_Close]])</f>
        <v>-3</v>
      </c>
    </row>
    <row r="1619" spans="1:17">
      <c r="A1619">
        <v>1618</v>
      </c>
      <c r="B1619">
        <v>1222</v>
      </c>
      <c r="C1619">
        <v>823</v>
      </c>
      <c r="D1619" t="s">
        <v>5552</v>
      </c>
      <c r="E1619" t="s">
        <v>132</v>
      </c>
      <c r="F1619">
        <v>76</v>
      </c>
      <c r="G1619">
        <v>15</v>
      </c>
      <c r="H1619">
        <v>13</v>
      </c>
      <c r="I1619">
        <v>-1100</v>
      </c>
      <c r="J1619">
        <v>824</v>
      </c>
      <c r="K1619" t="s">
        <v>357</v>
      </c>
      <c r="L1619">
        <v>44</v>
      </c>
      <c r="M1619">
        <v>135.5</v>
      </c>
      <c r="N1619">
        <v>133.5</v>
      </c>
      <c r="O1619">
        <v>700</v>
      </c>
      <c r="P1619" s="17">
        <f>DATE(IF(Hist_odds_1[[#This Row],[Index]]&lt;=1908,"2022","2023"),LEFT(Hist_odds_1[[#This Row],[Date]],2),RIGHT(Hist_odds_1[[#This Row],[Date]],2))</f>
        <v>44917</v>
      </c>
      <c r="Q1619">
        <f>IF(Hist_odds_1[[#This Row],[Away ML]]&lt;Hist_odds_1[[#This Row],[Home ML]],-Hist_odds_1[[#This Row],[Total_Close]],Hist_odds_1[[#This Row],[Spread_Close]])</f>
        <v>-13</v>
      </c>
    </row>
    <row r="1620" spans="1:17">
      <c r="A1620">
        <v>1619</v>
      </c>
      <c r="B1620">
        <v>1222</v>
      </c>
      <c r="C1620">
        <v>827</v>
      </c>
      <c r="D1620" t="s">
        <v>5552</v>
      </c>
      <c r="E1620" t="s">
        <v>249</v>
      </c>
      <c r="F1620">
        <v>71</v>
      </c>
      <c r="G1620">
        <v>129</v>
      </c>
      <c r="H1620">
        <v>127.5</v>
      </c>
      <c r="I1620">
        <v>260</v>
      </c>
      <c r="J1620">
        <v>828</v>
      </c>
      <c r="K1620" t="s">
        <v>246</v>
      </c>
      <c r="L1620">
        <v>77</v>
      </c>
      <c r="M1620">
        <v>9</v>
      </c>
      <c r="N1620">
        <v>7</v>
      </c>
      <c r="O1620">
        <v>-310</v>
      </c>
      <c r="P1620" s="17">
        <f>DATE(IF(Hist_odds_1[[#This Row],[Index]]&lt;=1908,"2022","2023"),LEFT(Hist_odds_1[[#This Row],[Date]],2),RIGHT(Hist_odds_1[[#This Row],[Date]],2))</f>
        <v>44917</v>
      </c>
      <c r="Q1620">
        <f>IF(Hist_odds_1[[#This Row],[Away ML]]&lt;Hist_odds_1[[#This Row],[Home ML]],-Hist_odds_1[[#This Row],[Total_Close]],Hist_odds_1[[#This Row],[Spread_Close]])</f>
        <v>7</v>
      </c>
    </row>
    <row r="1621" spans="1:17">
      <c r="A1621">
        <v>1620</v>
      </c>
      <c r="B1621">
        <v>1222</v>
      </c>
      <c r="C1621">
        <v>829</v>
      </c>
      <c r="D1621" t="s">
        <v>5552</v>
      </c>
      <c r="E1621" t="s">
        <v>339</v>
      </c>
      <c r="F1621">
        <v>64</v>
      </c>
      <c r="G1621">
        <v>144</v>
      </c>
      <c r="H1621">
        <v>145.5</v>
      </c>
      <c r="I1621">
        <v>1200</v>
      </c>
      <c r="J1621">
        <v>830</v>
      </c>
      <c r="K1621" t="s">
        <v>508</v>
      </c>
      <c r="L1621">
        <v>76</v>
      </c>
      <c r="M1621">
        <v>18</v>
      </c>
      <c r="N1621">
        <v>18</v>
      </c>
      <c r="O1621">
        <v>-3000</v>
      </c>
      <c r="P1621" s="17">
        <f>DATE(IF(Hist_odds_1[[#This Row],[Index]]&lt;=1908,"2022","2023"),LEFT(Hist_odds_1[[#This Row],[Date]],2),RIGHT(Hist_odds_1[[#This Row],[Date]],2))</f>
        <v>44917</v>
      </c>
      <c r="Q1621">
        <f>IF(Hist_odds_1[[#This Row],[Away ML]]&lt;Hist_odds_1[[#This Row],[Home ML]],-Hist_odds_1[[#This Row],[Total_Close]],Hist_odds_1[[#This Row],[Spread_Close]])</f>
        <v>18</v>
      </c>
    </row>
    <row r="1622" spans="1:17">
      <c r="A1622">
        <v>1621</v>
      </c>
      <c r="B1622">
        <v>1222</v>
      </c>
      <c r="C1622">
        <v>831</v>
      </c>
      <c r="D1622" t="s">
        <v>5552</v>
      </c>
      <c r="E1622" t="s">
        <v>410</v>
      </c>
      <c r="F1622">
        <v>54</v>
      </c>
      <c r="G1622">
        <v>139.5</v>
      </c>
      <c r="H1622">
        <v>139</v>
      </c>
      <c r="I1622">
        <v>1800</v>
      </c>
      <c r="J1622">
        <v>832</v>
      </c>
      <c r="K1622" t="s">
        <v>404</v>
      </c>
      <c r="L1622">
        <v>68</v>
      </c>
      <c r="M1622">
        <v>22</v>
      </c>
      <c r="N1622">
        <v>21.5</v>
      </c>
      <c r="O1622">
        <v>-8000</v>
      </c>
      <c r="P1622" s="17">
        <f>DATE(IF(Hist_odds_1[[#This Row],[Index]]&lt;=1908,"2022","2023"),LEFT(Hist_odds_1[[#This Row],[Date]],2),RIGHT(Hist_odds_1[[#This Row],[Date]],2))</f>
        <v>44917</v>
      </c>
      <c r="Q1622">
        <f>IF(Hist_odds_1[[#This Row],[Away ML]]&lt;Hist_odds_1[[#This Row],[Home ML]],-Hist_odds_1[[#This Row],[Total_Close]],Hist_odds_1[[#This Row],[Spread_Close]])</f>
        <v>21.5</v>
      </c>
    </row>
    <row r="1623" spans="1:17">
      <c r="A1623">
        <v>1622</v>
      </c>
      <c r="B1623">
        <v>1222</v>
      </c>
      <c r="C1623">
        <v>835</v>
      </c>
      <c r="D1623" t="s">
        <v>5552</v>
      </c>
      <c r="E1623" t="s">
        <v>663</v>
      </c>
      <c r="F1623">
        <v>67</v>
      </c>
      <c r="G1623">
        <v>152.5</v>
      </c>
      <c r="H1623">
        <v>154.5</v>
      </c>
      <c r="I1623">
        <v>1100</v>
      </c>
      <c r="J1623">
        <v>836</v>
      </c>
      <c r="K1623" t="s">
        <v>461</v>
      </c>
      <c r="L1623">
        <v>57</v>
      </c>
      <c r="M1623">
        <v>17</v>
      </c>
      <c r="N1623">
        <v>17.5</v>
      </c>
      <c r="O1623">
        <v>-2500</v>
      </c>
      <c r="P1623" s="17">
        <f>DATE(IF(Hist_odds_1[[#This Row],[Index]]&lt;=1908,"2022","2023"),LEFT(Hist_odds_1[[#This Row],[Date]],2),RIGHT(Hist_odds_1[[#This Row],[Date]],2))</f>
        <v>44917</v>
      </c>
      <c r="Q1623">
        <f>IF(Hist_odds_1[[#This Row],[Away ML]]&lt;Hist_odds_1[[#This Row],[Home ML]],-Hist_odds_1[[#This Row],[Total_Close]],Hist_odds_1[[#This Row],[Spread_Close]])</f>
        <v>17.5</v>
      </c>
    </row>
    <row r="1624" spans="1:17">
      <c r="A1624">
        <v>1623</v>
      </c>
      <c r="B1624">
        <v>1222</v>
      </c>
      <c r="C1624">
        <v>837</v>
      </c>
      <c r="D1624" t="s">
        <v>5552</v>
      </c>
      <c r="E1624" t="s">
        <v>489</v>
      </c>
      <c r="F1624">
        <v>68</v>
      </c>
      <c r="G1624">
        <v>140</v>
      </c>
      <c r="H1624">
        <v>137.5</v>
      </c>
      <c r="I1624">
        <v>525</v>
      </c>
      <c r="J1624">
        <v>838</v>
      </c>
      <c r="K1624" t="s">
        <v>68</v>
      </c>
      <c r="L1624">
        <v>76</v>
      </c>
      <c r="M1624">
        <v>10</v>
      </c>
      <c r="N1624">
        <v>12</v>
      </c>
      <c r="O1624">
        <v>-750</v>
      </c>
      <c r="P1624" s="17">
        <f>DATE(IF(Hist_odds_1[[#This Row],[Index]]&lt;=1908,"2022","2023"),LEFT(Hist_odds_1[[#This Row],[Date]],2),RIGHT(Hist_odds_1[[#This Row],[Date]],2))</f>
        <v>44917</v>
      </c>
      <c r="Q1624">
        <f>IF(Hist_odds_1[[#This Row],[Away ML]]&lt;Hist_odds_1[[#This Row],[Home ML]],-Hist_odds_1[[#This Row],[Total_Close]],Hist_odds_1[[#This Row],[Spread_Close]])</f>
        <v>12</v>
      </c>
    </row>
    <row r="1625" spans="1:17">
      <c r="A1625">
        <v>1624</v>
      </c>
      <c r="B1625">
        <v>1222</v>
      </c>
      <c r="C1625">
        <v>839</v>
      </c>
      <c r="D1625" t="s">
        <v>5552</v>
      </c>
      <c r="E1625" t="s">
        <v>567</v>
      </c>
      <c r="F1625">
        <v>55</v>
      </c>
      <c r="G1625">
        <v>133.5</v>
      </c>
      <c r="H1625">
        <v>133.5</v>
      </c>
      <c r="I1625">
        <v>525</v>
      </c>
      <c r="J1625">
        <v>840</v>
      </c>
      <c r="K1625" t="s">
        <v>233</v>
      </c>
      <c r="L1625">
        <v>58</v>
      </c>
      <c r="M1625">
        <v>13.5</v>
      </c>
      <c r="N1625">
        <v>12</v>
      </c>
      <c r="O1625">
        <v>-750</v>
      </c>
      <c r="P1625" s="17">
        <f>DATE(IF(Hist_odds_1[[#This Row],[Index]]&lt;=1908,"2022","2023"),LEFT(Hist_odds_1[[#This Row],[Date]],2),RIGHT(Hist_odds_1[[#This Row],[Date]],2))</f>
        <v>44917</v>
      </c>
      <c r="Q1625">
        <f>IF(Hist_odds_1[[#This Row],[Away ML]]&lt;Hist_odds_1[[#This Row],[Home ML]],-Hist_odds_1[[#This Row],[Total_Close]],Hist_odds_1[[#This Row],[Spread_Close]])</f>
        <v>12</v>
      </c>
    </row>
    <row r="1626" spans="1:17">
      <c r="A1626">
        <v>1625</v>
      </c>
      <c r="B1626">
        <v>1222</v>
      </c>
      <c r="C1626">
        <v>841</v>
      </c>
      <c r="D1626" t="s">
        <v>5552</v>
      </c>
      <c r="E1626" t="s">
        <v>596</v>
      </c>
      <c r="F1626">
        <v>78</v>
      </c>
      <c r="G1626">
        <v>12</v>
      </c>
      <c r="H1626">
        <v>13.5</v>
      </c>
      <c r="I1626">
        <v>-900</v>
      </c>
      <c r="J1626">
        <v>842</v>
      </c>
      <c r="K1626" t="s">
        <v>583</v>
      </c>
      <c r="L1626">
        <v>54</v>
      </c>
      <c r="M1626">
        <v>124</v>
      </c>
      <c r="N1626">
        <v>123.5</v>
      </c>
      <c r="O1626">
        <v>600</v>
      </c>
      <c r="P1626" s="17">
        <f>DATE(IF(Hist_odds_1[[#This Row],[Index]]&lt;=1908,"2022","2023"),LEFT(Hist_odds_1[[#This Row],[Date]],2),RIGHT(Hist_odds_1[[#This Row],[Date]],2))</f>
        <v>44917</v>
      </c>
      <c r="Q1626">
        <f>IF(Hist_odds_1[[#This Row],[Away ML]]&lt;Hist_odds_1[[#This Row],[Home ML]],-Hist_odds_1[[#This Row],[Total_Close]],Hist_odds_1[[#This Row],[Spread_Close]])</f>
        <v>-13.5</v>
      </c>
    </row>
    <row r="1627" spans="1:17">
      <c r="A1627">
        <v>1626</v>
      </c>
      <c r="B1627">
        <v>1222</v>
      </c>
      <c r="C1627">
        <v>845</v>
      </c>
      <c r="D1627" t="s">
        <v>5552</v>
      </c>
      <c r="E1627" t="s">
        <v>219</v>
      </c>
      <c r="F1627">
        <v>56</v>
      </c>
      <c r="G1627">
        <v>139</v>
      </c>
      <c r="H1627">
        <v>142</v>
      </c>
      <c r="I1627">
        <v>300</v>
      </c>
      <c r="J1627">
        <v>846</v>
      </c>
      <c r="K1627" t="s">
        <v>342</v>
      </c>
      <c r="L1627">
        <v>78</v>
      </c>
      <c r="M1627">
        <v>8.5</v>
      </c>
      <c r="N1627">
        <v>8</v>
      </c>
      <c r="O1627">
        <v>-360</v>
      </c>
      <c r="P1627" s="17">
        <f>DATE(IF(Hist_odds_1[[#This Row],[Index]]&lt;=1908,"2022","2023"),LEFT(Hist_odds_1[[#This Row],[Date]],2),RIGHT(Hist_odds_1[[#This Row],[Date]],2))</f>
        <v>44917</v>
      </c>
      <c r="Q1627">
        <f>IF(Hist_odds_1[[#This Row],[Away ML]]&lt;Hist_odds_1[[#This Row],[Home ML]],-Hist_odds_1[[#This Row],[Total_Close]],Hist_odds_1[[#This Row],[Spread_Close]])</f>
        <v>8</v>
      </c>
    </row>
    <row r="1628" spans="1:17">
      <c r="A1628">
        <v>1627</v>
      </c>
      <c r="B1628">
        <v>1222</v>
      </c>
      <c r="C1628">
        <v>849</v>
      </c>
      <c r="D1628" t="s">
        <v>5552</v>
      </c>
      <c r="E1628" t="s">
        <v>248</v>
      </c>
      <c r="F1628">
        <v>68</v>
      </c>
      <c r="G1628">
        <v>139</v>
      </c>
      <c r="H1628">
        <v>140.5</v>
      </c>
      <c r="I1628">
        <v>750</v>
      </c>
      <c r="J1628">
        <v>850</v>
      </c>
      <c r="K1628" t="s">
        <v>497</v>
      </c>
      <c r="L1628">
        <v>77</v>
      </c>
      <c r="M1628">
        <v>16</v>
      </c>
      <c r="N1628">
        <v>14.5</v>
      </c>
      <c r="O1628">
        <v>-1200</v>
      </c>
      <c r="P1628" s="17">
        <f>DATE(IF(Hist_odds_1[[#This Row],[Index]]&lt;=1908,"2022","2023"),LEFT(Hist_odds_1[[#This Row],[Date]],2),RIGHT(Hist_odds_1[[#This Row],[Date]],2))</f>
        <v>44917</v>
      </c>
      <c r="Q1628">
        <f>IF(Hist_odds_1[[#This Row],[Away ML]]&lt;Hist_odds_1[[#This Row],[Home ML]],-Hist_odds_1[[#This Row],[Total_Close]],Hist_odds_1[[#This Row],[Spread_Close]])</f>
        <v>14.5</v>
      </c>
    </row>
    <row r="1629" spans="1:17">
      <c r="A1629">
        <v>1628</v>
      </c>
      <c r="B1629">
        <v>1222</v>
      </c>
      <c r="C1629">
        <v>851</v>
      </c>
      <c r="D1629" t="s">
        <v>5552</v>
      </c>
      <c r="E1629" t="s">
        <v>269</v>
      </c>
      <c r="F1629">
        <v>71</v>
      </c>
      <c r="G1629">
        <v>5</v>
      </c>
      <c r="H1629">
        <v>6.5</v>
      </c>
      <c r="I1629">
        <v>-270</v>
      </c>
      <c r="J1629">
        <v>852</v>
      </c>
      <c r="K1629" t="s">
        <v>122</v>
      </c>
      <c r="L1629">
        <v>93</v>
      </c>
      <c r="M1629">
        <v>153</v>
      </c>
      <c r="N1629">
        <v>153.5</v>
      </c>
      <c r="O1629">
        <v>230</v>
      </c>
      <c r="P1629" s="17">
        <f>DATE(IF(Hist_odds_1[[#This Row],[Index]]&lt;=1908,"2022","2023"),LEFT(Hist_odds_1[[#This Row],[Date]],2),RIGHT(Hist_odds_1[[#This Row],[Date]],2))</f>
        <v>44917</v>
      </c>
      <c r="Q1629">
        <f>IF(Hist_odds_1[[#This Row],[Away ML]]&lt;Hist_odds_1[[#This Row],[Home ML]],-Hist_odds_1[[#This Row],[Total_Close]],Hist_odds_1[[#This Row],[Spread_Close]])</f>
        <v>-6.5</v>
      </c>
    </row>
    <row r="1630" spans="1:17">
      <c r="A1630">
        <v>1629</v>
      </c>
      <c r="B1630">
        <v>1222</v>
      </c>
      <c r="C1630">
        <v>855</v>
      </c>
      <c r="D1630" t="s">
        <v>5552</v>
      </c>
      <c r="E1630" t="s">
        <v>505</v>
      </c>
      <c r="F1630">
        <v>62</v>
      </c>
      <c r="G1630">
        <v>127</v>
      </c>
      <c r="H1630">
        <v>125.5</v>
      </c>
      <c r="I1630">
        <v>195</v>
      </c>
      <c r="J1630">
        <v>856</v>
      </c>
      <c r="K1630" t="s">
        <v>218</v>
      </c>
      <c r="L1630">
        <v>75</v>
      </c>
      <c r="M1630">
        <v>7</v>
      </c>
      <c r="N1630">
        <v>5.5</v>
      </c>
      <c r="O1630">
        <v>-230</v>
      </c>
      <c r="P1630" s="17">
        <f>DATE(IF(Hist_odds_1[[#This Row],[Index]]&lt;=1908,"2022","2023"),LEFT(Hist_odds_1[[#This Row],[Date]],2),RIGHT(Hist_odds_1[[#This Row],[Date]],2))</f>
        <v>44917</v>
      </c>
      <c r="Q1630">
        <f>IF(Hist_odds_1[[#This Row],[Away ML]]&lt;Hist_odds_1[[#This Row],[Home ML]],-Hist_odds_1[[#This Row],[Total_Close]],Hist_odds_1[[#This Row],[Spread_Close]])</f>
        <v>5.5</v>
      </c>
    </row>
    <row r="1631" spans="1:17">
      <c r="A1631">
        <v>1630</v>
      </c>
      <c r="B1631">
        <v>1222</v>
      </c>
      <c r="C1631">
        <v>859</v>
      </c>
      <c r="D1631" t="s">
        <v>5552</v>
      </c>
      <c r="E1631" t="s">
        <v>619</v>
      </c>
      <c r="F1631">
        <v>74</v>
      </c>
      <c r="G1631">
        <v>140</v>
      </c>
      <c r="H1631">
        <v>142.5</v>
      </c>
      <c r="I1631">
        <v>250</v>
      </c>
      <c r="J1631">
        <v>860</v>
      </c>
      <c r="K1631" t="s">
        <v>481</v>
      </c>
      <c r="L1631">
        <v>72</v>
      </c>
      <c r="M1631">
        <v>9</v>
      </c>
      <c r="N1631">
        <v>7</v>
      </c>
      <c r="O1631">
        <v>-300</v>
      </c>
      <c r="P1631" s="17">
        <f>DATE(IF(Hist_odds_1[[#This Row],[Index]]&lt;=1908,"2022","2023"),LEFT(Hist_odds_1[[#This Row],[Date]],2),RIGHT(Hist_odds_1[[#This Row],[Date]],2))</f>
        <v>44917</v>
      </c>
      <c r="Q1631">
        <f>IF(Hist_odds_1[[#This Row],[Away ML]]&lt;Hist_odds_1[[#This Row],[Home ML]],-Hist_odds_1[[#This Row],[Total_Close]],Hist_odds_1[[#This Row],[Spread_Close]])</f>
        <v>7</v>
      </c>
    </row>
    <row r="1632" spans="1:17">
      <c r="A1632">
        <v>1631</v>
      </c>
      <c r="B1632">
        <v>1222</v>
      </c>
      <c r="C1632">
        <v>867</v>
      </c>
      <c r="D1632" t="s">
        <v>5552</v>
      </c>
      <c r="E1632" t="s">
        <v>141</v>
      </c>
      <c r="F1632">
        <v>70</v>
      </c>
      <c r="G1632">
        <v>140</v>
      </c>
      <c r="H1632">
        <v>141.5</v>
      </c>
      <c r="I1632">
        <v>170</v>
      </c>
      <c r="J1632">
        <v>868</v>
      </c>
      <c r="K1632" t="s">
        <v>428</v>
      </c>
      <c r="L1632">
        <v>76</v>
      </c>
      <c r="M1632">
        <v>4.5</v>
      </c>
      <c r="N1632">
        <v>4.5</v>
      </c>
      <c r="O1632">
        <v>-190</v>
      </c>
      <c r="P1632" s="17">
        <f>DATE(IF(Hist_odds_1[[#This Row],[Index]]&lt;=1908,"2022","2023"),LEFT(Hist_odds_1[[#This Row],[Date]],2),RIGHT(Hist_odds_1[[#This Row],[Date]],2))</f>
        <v>44917</v>
      </c>
      <c r="Q1632">
        <f>IF(Hist_odds_1[[#This Row],[Away ML]]&lt;Hist_odds_1[[#This Row],[Home ML]],-Hist_odds_1[[#This Row],[Total_Close]],Hist_odds_1[[#This Row],[Spread_Close]])</f>
        <v>4.5</v>
      </c>
    </row>
    <row r="1633" spans="1:17">
      <c r="A1633">
        <v>1632</v>
      </c>
      <c r="B1633">
        <v>1222</v>
      </c>
      <c r="C1633">
        <v>306741</v>
      </c>
      <c r="D1633" t="s">
        <v>5552</v>
      </c>
      <c r="E1633" t="s">
        <v>496</v>
      </c>
      <c r="F1633">
        <v>62</v>
      </c>
      <c r="G1633">
        <v>145</v>
      </c>
      <c r="H1633">
        <v>146</v>
      </c>
      <c r="I1633">
        <v>240</v>
      </c>
      <c r="J1633">
        <v>306742</v>
      </c>
      <c r="K1633" t="s">
        <v>562</v>
      </c>
      <c r="L1633">
        <v>66</v>
      </c>
      <c r="M1633">
        <v>7.5</v>
      </c>
      <c r="N1633">
        <v>6.5</v>
      </c>
      <c r="O1633">
        <v>-280</v>
      </c>
      <c r="P1633" s="17">
        <f>DATE(IF(Hist_odds_1[[#This Row],[Index]]&lt;=1908,"2022","2023"),LEFT(Hist_odds_1[[#This Row],[Date]],2),RIGHT(Hist_odds_1[[#This Row],[Date]],2))</f>
        <v>44917</v>
      </c>
      <c r="Q1633">
        <f>IF(Hist_odds_1[[#This Row],[Away ML]]&lt;Hist_odds_1[[#This Row],[Home ML]],-Hist_odds_1[[#This Row],[Total_Close]],Hist_odds_1[[#This Row],[Spread_Close]])</f>
        <v>6.5</v>
      </c>
    </row>
    <row r="1634" spans="1:17">
      <c r="A1634">
        <v>1633</v>
      </c>
      <c r="B1634">
        <v>1222</v>
      </c>
      <c r="C1634">
        <v>306743</v>
      </c>
      <c r="D1634" t="s">
        <v>5552</v>
      </c>
      <c r="E1634" t="s">
        <v>78</v>
      </c>
      <c r="F1634">
        <v>59</v>
      </c>
      <c r="G1634">
        <v>1</v>
      </c>
      <c r="H1634">
        <v>150.5</v>
      </c>
      <c r="I1634">
        <v>-105</v>
      </c>
      <c r="J1634">
        <v>306744</v>
      </c>
      <c r="K1634" t="s">
        <v>231</v>
      </c>
      <c r="L1634">
        <v>69</v>
      </c>
      <c r="M1634">
        <v>151</v>
      </c>
      <c r="N1634">
        <v>1</v>
      </c>
      <c r="O1634">
        <v>-115</v>
      </c>
      <c r="P1634" s="17">
        <f>DATE(IF(Hist_odds_1[[#This Row],[Index]]&lt;=1908,"2022","2023"),LEFT(Hist_odds_1[[#This Row],[Date]],2),RIGHT(Hist_odds_1[[#This Row],[Date]],2))</f>
        <v>44917</v>
      </c>
      <c r="Q1634">
        <f>IF(Hist_odds_1[[#This Row],[Away ML]]&lt;Hist_odds_1[[#This Row],[Home ML]],-Hist_odds_1[[#This Row],[Total_Close]],Hist_odds_1[[#This Row],[Spread_Close]])</f>
        <v>1</v>
      </c>
    </row>
    <row r="1635" spans="1:17">
      <c r="A1635">
        <v>1634</v>
      </c>
      <c r="B1635">
        <v>1222</v>
      </c>
      <c r="C1635">
        <v>306745</v>
      </c>
      <c r="D1635" t="s">
        <v>5552</v>
      </c>
      <c r="E1635" t="s">
        <v>242</v>
      </c>
      <c r="F1635">
        <v>64</v>
      </c>
      <c r="G1635">
        <v>132</v>
      </c>
      <c r="H1635">
        <v>127</v>
      </c>
      <c r="I1635">
        <v>155</v>
      </c>
      <c r="J1635">
        <v>306746</v>
      </c>
      <c r="K1635" t="s">
        <v>425</v>
      </c>
      <c r="L1635">
        <v>61</v>
      </c>
      <c r="M1635">
        <v>2</v>
      </c>
      <c r="N1635">
        <v>3.5</v>
      </c>
      <c r="O1635">
        <v>-175</v>
      </c>
      <c r="P1635" s="17">
        <f>DATE(IF(Hist_odds_1[[#This Row],[Index]]&lt;=1908,"2022","2023"),LEFT(Hist_odds_1[[#This Row],[Date]],2),RIGHT(Hist_odds_1[[#This Row],[Date]],2))</f>
        <v>44917</v>
      </c>
      <c r="Q1635">
        <f>IF(Hist_odds_1[[#This Row],[Away ML]]&lt;Hist_odds_1[[#This Row],[Home ML]],-Hist_odds_1[[#This Row],[Total_Close]],Hist_odds_1[[#This Row],[Spread_Close]])</f>
        <v>3.5</v>
      </c>
    </row>
    <row r="1636" spans="1:17">
      <c r="A1636">
        <v>1635</v>
      </c>
      <c r="B1636">
        <v>1222</v>
      </c>
      <c r="C1636">
        <v>306747</v>
      </c>
      <c r="D1636" t="s">
        <v>5552</v>
      </c>
      <c r="E1636" t="s">
        <v>600</v>
      </c>
      <c r="F1636">
        <v>87</v>
      </c>
      <c r="G1636">
        <v>6</v>
      </c>
      <c r="H1636">
        <v>6</v>
      </c>
      <c r="I1636">
        <v>-250</v>
      </c>
      <c r="J1636">
        <v>306748</v>
      </c>
      <c r="K1636" t="s">
        <v>640</v>
      </c>
      <c r="L1636">
        <v>85</v>
      </c>
      <c r="M1636">
        <v>146</v>
      </c>
      <c r="N1636">
        <v>147.5</v>
      </c>
      <c r="O1636">
        <v>210</v>
      </c>
      <c r="P1636" s="17">
        <f>DATE(IF(Hist_odds_1[[#This Row],[Index]]&lt;=1908,"2022","2023"),LEFT(Hist_odds_1[[#This Row],[Date]],2),RIGHT(Hist_odds_1[[#This Row],[Date]],2))</f>
        <v>44917</v>
      </c>
      <c r="Q1636">
        <f>IF(Hist_odds_1[[#This Row],[Away ML]]&lt;Hist_odds_1[[#This Row],[Home ML]],-Hist_odds_1[[#This Row],[Total_Close]],Hist_odds_1[[#This Row],[Spread_Close]])</f>
        <v>-6</v>
      </c>
    </row>
    <row r="1637" spans="1:17">
      <c r="A1637">
        <v>1636</v>
      </c>
      <c r="B1637">
        <v>1222</v>
      </c>
      <c r="C1637">
        <v>306749</v>
      </c>
      <c r="D1637" t="s">
        <v>5552</v>
      </c>
      <c r="E1637" t="s">
        <v>581</v>
      </c>
      <c r="F1637">
        <v>64</v>
      </c>
      <c r="G1637">
        <v>3</v>
      </c>
      <c r="H1637">
        <v>3</v>
      </c>
      <c r="I1637">
        <v>-150</v>
      </c>
      <c r="J1637">
        <v>306750</v>
      </c>
      <c r="K1637" t="s">
        <v>530</v>
      </c>
      <c r="L1637">
        <v>68</v>
      </c>
      <c r="M1637">
        <v>133</v>
      </c>
      <c r="N1637">
        <v>138</v>
      </c>
      <c r="O1637">
        <v>130</v>
      </c>
      <c r="P1637" s="17">
        <f>DATE(IF(Hist_odds_1[[#This Row],[Index]]&lt;=1908,"2022","2023"),LEFT(Hist_odds_1[[#This Row],[Date]],2),RIGHT(Hist_odds_1[[#This Row],[Date]],2))</f>
        <v>44917</v>
      </c>
      <c r="Q1637">
        <f>IF(Hist_odds_1[[#This Row],[Away ML]]&lt;Hist_odds_1[[#This Row],[Home ML]],-Hist_odds_1[[#This Row],[Total_Close]],Hist_odds_1[[#This Row],[Spread_Close]])</f>
        <v>-3</v>
      </c>
    </row>
    <row r="1638" spans="1:17">
      <c r="A1638">
        <v>1637</v>
      </c>
      <c r="B1638">
        <v>1222</v>
      </c>
      <c r="C1638">
        <v>306751</v>
      </c>
      <c r="D1638" t="s">
        <v>5552</v>
      </c>
      <c r="E1638" t="s">
        <v>413</v>
      </c>
      <c r="F1638">
        <v>91</v>
      </c>
      <c r="G1638">
        <v>160</v>
      </c>
      <c r="H1638">
        <v>158</v>
      </c>
      <c r="I1638">
        <v>170</v>
      </c>
      <c r="J1638">
        <v>306752</v>
      </c>
      <c r="K1638" t="s">
        <v>424</v>
      </c>
      <c r="L1638">
        <v>80</v>
      </c>
      <c r="M1638">
        <v>5</v>
      </c>
      <c r="N1638">
        <v>4.5</v>
      </c>
      <c r="O1638">
        <v>-190</v>
      </c>
      <c r="P1638" s="17">
        <f>DATE(IF(Hist_odds_1[[#This Row],[Index]]&lt;=1908,"2022","2023"),LEFT(Hist_odds_1[[#This Row],[Date]],2),RIGHT(Hist_odds_1[[#This Row],[Date]],2))</f>
        <v>44917</v>
      </c>
      <c r="Q1638">
        <f>IF(Hist_odds_1[[#This Row],[Away ML]]&lt;Hist_odds_1[[#This Row],[Home ML]],-Hist_odds_1[[#This Row],[Total_Close]],Hist_odds_1[[#This Row],[Spread_Close]])</f>
        <v>4.5</v>
      </c>
    </row>
    <row r="1639" spans="1:17">
      <c r="A1639">
        <v>1638</v>
      </c>
      <c r="B1639">
        <v>1222</v>
      </c>
      <c r="C1639">
        <v>306753</v>
      </c>
      <c r="D1639" t="s">
        <v>5552</v>
      </c>
      <c r="E1639" t="s">
        <v>672</v>
      </c>
      <c r="F1639">
        <v>69</v>
      </c>
      <c r="G1639">
        <v>149.5</v>
      </c>
      <c r="H1639">
        <v>142.5</v>
      </c>
      <c r="I1639">
        <v>500</v>
      </c>
      <c r="J1639">
        <v>306754</v>
      </c>
      <c r="K1639" t="s">
        <v>533</v>
      </c>
      <c r="L1639">
        <v>80</v>
      </c>
      <c r="M1639">
        <v>11.5</v>
      </c>
      <c r="N1639">
        <v>12</v>
      </c>
      <c r="O1639">
        <v>-700</v>
      </c>
      <c r="P1639" s="17">
        <f>DATE(IF(Hist_odds_1[[#This Row],[Index]]&lt;=1908,"2022","2023"),LEFT(Hist_odds_1[[#This Row],[Date]],2),RIGHT(Hist_odds_1[[#This Row],[Date]],2))</f>
        <v>44917</v>
      </c>
      <c r="Q1639">
        <f>IF(Hist_odds_1[[#This Row],[Away ML]]&lt;Hist_odds_1[[#This Row],[Home ML]],-Hist_odds_1[[#This Row],[Total_Close]],Hist_odds_1[[#This Row],[Spread_Close]])</f>
        <v>12</v>
      </c>
    </row>
    <row r="1640" spans="1:17">
      <c r="A1640">
        <v>1639</v>
      </c>
      <c r="B1640">
        <v>1222</v>
      </c>
      <c r="C1640">
        <v>306755</v>
      </c>
      <c r="D1640" t="s">
        <v>5552</v>
      </c>
      <c r="E1640" t="s">
        <v>229</v>
      </c>
      <c r="F1640">
        <v>73</v>
      </c>
      <c r="G1640">
        <v>128.5</v>
      </c>
      <c r="H1640">
        <v>129</v>
      </c>
      <c r="I1640">
        <v>700</v>
      </c>
      <c r="J1640">
        <v>306756</v>
      </c>
      <c r="K1640" t="s">
        <v>468</v>
      </c>
      <c r="L1640">
        <v>92</v>
      </c>
      <c r="M1640">
        <v>12.5</v>
      </c>
      <c r="N1640">
        <v>13.5</v>
      </c>
      <c r="O1640">
        <v>-1100</v>
      </c>
      <c r="P1640" s="17">
        <f>DATE(IF(Hist_odds_1[[#This Row],[Index]]&lt;=1908,"2022","2023"),LEFT(Hist_odds_1[[#This Row],[Date]],2),RIGHT(Hist_odds_1[[#This Row],[Date]],2))</f>
        <v>44917</v>
      </c>
      <c r="Q1640">
        <f>IF(Hist_odds_1[[#This Row],[Away ML]]&lt;Hist_odds_1[[#This Row],[Home ML]],-Hist_odds_1[[#This Row],[Total_Close]],Hist_odds_1[[#This Row],[Spread_Close]])</f>
        <v>13.5</v>
      </c>
    </row>
    <row r="1641" spans="1:17">
      <c r="A1641">
        <v>1640</v>
      </c>
      <c r="B1641">
        <v>1222</v>
      </c>
      <c r="C1641">
        <v>306757</v>
      </c>
      <c r="D1641" t="s">
        <v>5552</v>
      </c>
      <c r="E1641" t="s">
        <v>563</v>
      </c>
      <c r="F1641">
        <v>66</v>
      </c>
      <c r="G1641">
        <v>136.5</v>
      </c>
      <c r="H1641">
        <v>136</v>
      </c>
      <c r="I1641">
        <v>475</v>
      </c>
      <c r="J1641">
        <v>306758</v>
      </c>
      <c r="K1641" t="s">
        <v>569</v>
      </c>
      <c r="L1641">
        <v>83</v>
      </c>
      <c r="M1641">
        <v>11</v>
      </c>
      <c r="N1641">
        <v>10.5</v>
      </c>
      <c r="O1641">
        <v>-650</v>
      </c>
      <c r="P1641" s="17">
        <f>DATE(IF(Hist_odds_1[[#This Row],[Index]]&lt;=1908,"2022","2023"),LEFT(Hist_odds_1[[#This Row],[Date]],2),RIGHT(Hist_odds_1[[#This Row],[Date]],2))</f>
        <v>44917</v>
      </c>
      <c r="Q1641">
        <f>IF(Hist_odds_1[[#This Row],[Away ML]]&lt;Hist_odds_1[[#This Row],[Home ML]],-Hist_odds_1[[#This Row],[Total_Close]],Hist_odds_1[[#This Row],[Spread_Close]])</f>
        <v>10.5</v>
      </c>
    </row>
    <row r="1642" spans="1:17">
      <c r="A1642">
        <v>1641</v>
      </c>
      <c r="B1642">
        <v>1222</v>
      </c>
      <c r="C1642">
        <v>306759</v>
      </c>
      <c r="D1642" t="s">
        <v>5552</v>
      </c>
      <c r="E1642" t="s">
        <v>498</v>
      </c>
      <c r="F1642">
        <v>82</v>
      </c>
      <c r="G1642">
        <v>5.5</v>
      </c>
      <c r="H1642">
        <v>7</v>
      </c>
      <c r="I1642">
        <v>-280</v>
      </c>
      <c r="J1642">
        <v>306760</v>
      </c>
      <c r="K1642" t="s">
        <v>564</v>
      </c>
      <c r="L1642">
        <v>73</v>
      </c>
      <c r="M1642">
        <v>156</v>
      </c>
      <c r="N1642">
        <v>153</v>
      </c>
      <c r="O1642">
        <v>240</v>
      </c>
      <c r="P1642" s="17">
        <f>DATE(IF(Hist_odds_1[[#This Row],[Index]]&lt;=1908,"2022","2023"),LEFT(Hist_odds_1[[#This Row],[Date]],2),RIGHT(Hist_odds_1[[#This Row],[Date]],2))</f>
        <v>44917</v>
      </c>
      <c r="Q1642">
        <f>IF(Hist_odds_1[[#This Row],[Away ML]]&lt;Hist_odds_1[[#This Row],[Home ML]],-Hist_odds_1[[#This Row],[Total_Close]],Hist_odds_1[[#This Row],[Spread_Close]])</f>
        <v>-7</v>
      </c>
    </row>
    <row r="1643" spans="1:17">
      <c r="A1643">
        <v>1642</v>
      </c>
      <c r="B1643">
        <v>1222</v>
      </c>
      <c r="C1643">
        <v>306761</v>
      </c>
      <c r="D1643" t="s">
        <v>5552</v>
      </c>
      <c r="E1643" t="s">
        <v>534</v>
      </c>
      <c r="F1643">
        <v>62</v>
      </c>
      <c r="G1643">
        <v>138</v>
      </c>
      <c r="H1643">
        <v>139</v>
      </c>
      <c r="I1643">
        <v>1200</v>
      </c>
      <c r="J1643">
        <v>306762</v>
      </c>
      <c r="K1643" t="s">
        <v>292</v>
      </c>
      <c r="L1643">
        <v>70</v>
      </c>
      <c r="M1643">
        <v>18</v>
      </c>
      <c r="N1643">
        <v>18.5</v>
      </c>
      <c r="O1643">
        <v>-3000</v>
      </c>
      <c r="P1643" s="17">
        <f>DATE(IF(Hist_odds_1[[#This Row],[Index]]&lt;=1908,"2022","2023"),LEFT(Hist_odds_1[[#This Row],[Date]],2),RIGHT(Hist_odds_1[[#This Row],[Date]],2))</f>
        <v>44917</v>
      </c>
      <c r="Q1643">
        <f>IF(Hist_odds_1[[#This Row],[Away ML]]&lt;Hist_odds_1[[#This Row],[Home ML]],-Hist_odds_1[[#This Row],[Total_Close]],Hist_odds_1[[#This Row],[Spread_Close]])</f>
        <v>18.5</v>
      </c>
    </row>
    <row r="1644" spans="1:17">
      <c r="A1644">
        <v>1643</v>
      </c>
      <c r="B1644">
        <v>1222</v>
      </c>
      <c r="C1644">
        <v>306763</v>
      </c>
      <c r="D1644" t="s">
        <v>5552</v>
      </c>
      <c r="E1644" t="s">
        <v>670</v>
      </c>
      <c r="F1644">
        <v>68</v>
      </c>
      <c r="G1644">
        <v>158</v>
      </c>
      <c r="H1644">
        <v>159.5</v>
      </c>
      <c r="I1644">
        <v>1900</v>
      </c>
      <c r="J1644">
        <v>306764</v>
      </c>
      <c r="K1644" t="s">
        <v>402</v>
      </c>
      <c r="L1644">
        <v>93</v>
      </c>
      <c r="M1644">
        <v>27</v>
      </c>
      <c r="N1644">
        <v>31</v>
      </c>
      <c r="O1644">
        <v>-9900</v>
      </c>
      <c r="P1644" s="17">
        <f>DATE(IF(Hist_odds_1[[#This Row],[Index]]&lt;=1908,"2022","2023"),LEFT(Hist_odds_1[[#This Row],[Date]],2),RIGHT(Hist_odds_1[[#This Row],[Date]],2))</f>
        <v>44917</v>
      </c>
      <c r="Q1644">
        <f>IF(Hist_odds_1[[#This Row],[Away ML]]&lt;Hist_odds_1[[#This Row],[Home ML]],-Hist_odds_1[[#This Row],[Total_Close]],Hist_odds_1[[#This Row],[Spread_Close]])</f>
        <v>31</v>
      </c>
    </row>
    <row r="1645" spans="1:17">
      <c r="A1645">
        <v>1644</v>
      </c>
      <c r="B1645">
        <v>1222</v>
      </c>
      <c r="C1645">
        <v>306765</v>
      </c>
      <c r="D1645" t="s">
        <v>5552</v>
      </c>
      <c r="E1645" t="s">
        <v>561</v>
      </c>
      <c r="F1645">
        <v>56</v>
      </c>
      <c r="G1645">
        <v>127.5</v>
      </c>
      <c r="H1645">
        <v>134</v>
      </c>
      <c r="I1645">
        <v>600</v>
      </c>
      <c r="J1645">
        <v>306766</v>
      </c>
      <c r="K1645" t="s">
        <v>509</v>
      </c>
      <c r="L1645">
        <v>65</v>
      </c>
      <c r="M1645">
        <v>13.5</v>
      </c>
      <c r="N1645">
        <v>12</v>
      </c>
      <c r="O1645">
        <v>-900</v>
      </c>
      <c r="P1645" s="17">
        <f>DATE(IF(Hist_odds_1[[#This Row],[Index]]&lt;=1908,"2022","2023"),LEFT(Hist_odds_1[[#This Row],[Date]],2),RIGHT(Hist_odds_1[[#This Row],[Date]],2))</f>
        <v>44917</v>
      </c>
      <c r="Q1645">
        <f>IF(Hist_odds_1[[#This Row],[Away ML]]&lt;Hist_odds_1[[#This Row],[Home ML]],-Hist_odds_1[[#This Row],[Total_Close]],Hist_odds_1[[#This Row],[Spread_Close]])</f>
        <v>12</v>
      </c>
    </row>
    <row r="1646" spans="1:17">
      <c r="A1646">
        <v>1645</v>
      </c>
      <c r="B1646">
        <v>1222</v>
      </c>
      <c r="C1646">
        <v>306767</v>
      </c>
      <c r="D1646" t="s">
        <v>5552</v>
      </c>
      <c r="E1646" t="s">
        <v>303</v>
      </c>
      <c r="F1646">
        <v>53</v>
      </c>
      <c r="G1646">
        <v>137.5</v>
      </c>
      <c r="H1646">
        <v>139</v>
      </c>
      <c r="I1646">
        <v>2000</v>
      </c>
      <c r="J1646">
        <v>306768</v>
      </c>
      <c r="K1646" t="s">
        <v>514</v>
      </c>
      <c r="L1646">
        <v>85</v>
      </c>
      <c r="M1646">
        <v>23.5</v>
      </c>
      <c r="N1646">
        <v>26</v>
      </c>
      <c r="O1646">
        <v>-10000</v>
      </c>
      <c r="P1646" s="17">
        <f>DATE(IF(Hist_odds_1[[#This Row],[Index]]&lt;=1908,"2022","2023"),LEFT(Hist_odds_1[[#This Row],[Date]],2),RIGHT(Hist_odds_1[[#This Row],[Date]],2))</f>
        <v>44917</v>
      </c>
      <c r="Q1646">
        <f>IF(Hist_odds_1[[#This Row],[Away ML]]&lt;Hist_odds_1[[#This Row],[Home ML]],-Hist_odds_1[[#This Row],[Total_Close]],Hist_odds_1[[#This Row],[Spread_Close]])</f>
        <v>26</v>
      </c>
    </row>
    <row r="1647" spans="1:17">
      <c r="A1647">
        <v>1646</v>
      </c>
      <c r="B1647">
        <v>1223</v>
      </c>
      <c r="C1647">
        <v>885</v>
      </c>
      <c r="D1647" t="s">
        <v>5552</v>
      </c>
      <c r="E1647" t="s">
        <v>464</v>
      </c>
      <c r="F1647">
        <v>51</v>
      </c>
      <c r="G1647">
        <v>3</v>
      </c>
      <c r="H1647">
        <v>2</v>
      </c>
      <c r="I1647">
        <v>-135</v>
      </c>
      <c r="J1647">
        <v>886</v>
      </c>
      <c r="K1647" t="s">
        <v>428</v>
      </c>
      <c r="L1647">
        <v>62</v>
      </c>
      <c r="M1647">
        <v>127</v>
      </c>
      <c r="N1647">
        <v>127</v>
      </c>
      <c r="O1647">
        <v>115</v>
      </c>
      <c r="P1647" s="17">
        <f>DATE(IF(Hist_odds_1[[#This Row],[Index]]&lt;=1908,"2022","2023"),LEFT(Hist_odds_1[[#This Row],[Date]],2),RIGHT(Hist_odds_1[[#This Row],[Date]],2))</f>
        <v>44918</v>
      </c>
      <c r="Q1647">
        <f>IF(Hist_odds_1[[#This Row],[Away ML]]&lt;Hist_odds_1[[#This Row],[Home ML]],-Hist_odds_1[[#This Row],[Total_Close]],Hist_odds_1[[#This Row],[Spread_Close]])</f>
        <v>-2</v>
      </c>
    </row>
    <row r="1648" spans="1:17">
      <c r="A1648">
        <v>1647</v>
      </c>
      <c r="B1648">
        <v>1223</v>
      </c>
      <c r="C1648">
        <v>306775</v>
      </c>
      <c r="D1648" t="s">
        <v>5552</v>
      </c>
      <c r="E1648" t="s">
        <v>542</v>
      </c>
      <c r="F1648">
        <v>53</v>
      </c>
      <c r="G1648">
        <v>147</v>
      </c>
      <c r="H1648">
        <v>147</v>
      </c>
      <c r="I1648">
        <v>500</v>
      </c>
      <c r="J1648">
        <v>306776</v>
      </c>
      <c r="K1648" t="s">
        <v>541</v>
      </c>
      <c r="L1648">
        <v>91</v>
      </c>
      <c r="M1648">
        <v>12</v>
      </c>
      <c r="N1648">
        <v>12</v>
      </c>
      <c r="O1648">
        <v>-700</v>
      </c>
      <c r="P1648" s="17">
        <f>DATE(IF(Hist_odds_1[[#This Row],[Index]]&lt;=1908,"2022","2023"),LEFT(Hist_odds_1[[#This Row],[Date]],2),RIGHT(Hist_odds_1[[#This Row],[Date]],2))</f>
        <v>44918</v>
      </c>
      <c r="Q1648">
        <f>IF(Hist_odds_1[[#This Row],[Away ML]]&lt;Hist_odds_1[[#This Row],[Home ML]],-Hist_odds_1[[#This Row],[Total_Close]],Hist_odds_1[[#This Row],[Spread_Close]])</f>
        <v>12</v>
      </c>
    </row>
    <row r="1649" spans="1:17">
      <c r="A1649">
        <v>1648</v>
      </c>
      <c r="B1649">
        <v>1223</v>
      </c>
      <c r="C1649">
        <v>306777</v>
      </c>
      <c r="D1649" t="s">
        <v>5552</v>
      </c>
      <c r="E1649" t="s">
        <v>314</v>
      </c>
      <c r="F1649">
        <v>50</v>
      </c>
      <c r="G1649">
        <v>130.5</v>
      </c>
      <c r="H1649">
        <v>132.5</v>
      </c>
      <c r="I1649">
        <v>1100</v>
      </c>
      <c r="J1649">
        <v>306778</v>
      </c>
      <c r="K1649" t="s">
        <v>391</v>
      </c>
      <c r="L1649">
        <v>85</v>
      </c>
      <c r="M1649">
        <v>20</v>
      </c>
      <c r="N1649">
        <v>18.5</v>
      </c>
      <c r="O1649">
        <v>-2500</v>
      </c>
      <c r="P1649" s="17">
        <f>DATE(IF(Hist_odds_1[[#This Row],[Index]]&lt;=1908,"2022","2023"),LEFT(Hist_odds_1[[#This Row],[Date]],2),RIGHT(Hist_odds_1[[#This Row],[Date]],2))</f>
        <v>44918</v>
      </c>
      <c r="Q1649">
        <f>IF(Hist_odds_1[[#This Row],[Away ML]]&lt;Hist_odds_1[[#This Row],[Home ML]],-Hist_odds_1[[#This Row],[Total_Close]],Hist_odds_1[[#This Row],[Spread_Close]])</f>
        <v>18.5</v>
      </c>
    </row>
    <row r="1650" spans="1:17">
      <c r="A1650">
        <v>1649</v>
      </c>
      <c r="B1650">
        <v>1223</v>
      </c>
      <c r="C1650">
        <v>306779</v>
      </c>
      <c r="D1650" t="s">
        <v>5552</v>
      </c>
      <c r="E1650" t="s">
        <v>664</v>
      </c>
      <c r="F1650">
        <v>55</v>
      </c>
      <c r="G1650">
        <v>141.5</v>
      </c>
      <c r="H1650">
        <v>140.5</v>
      </c>
      <c r="I1650">
        <v>1000</v>
      </c>
      <c r="J1650">
        <v>306780</v>
      </c>
      <c r="K1650" t="s">
        <v>458</v>
      </c>
      <c r="L1650">
        <v>69</v>
      </c>
      <c r="M1650">
        <v>20</v>
      </c>
      <c r="N1650">
        <v>17</v>
      </c>
      <c r="O1650">
        <v>-2000</v>
      </c>
      <c r="P1650" s="17">
        <f>DATE(IF(Hist_odds_1[[#This Row],[Index]]&lt;=1908,"2022","2023"),LEFT(Hist_odds_1[[#This Row],[Date]],2),RIGHT(Hist_odds_1[[#This Row],[Date]],2))</f>
        <v>44918</v>
      </c>
      <c r="Q1650">
        <f>IF(Hist_odds_1[[#This Row],[Away ML]]&lt;Hist_odds_1[[#This Row],[Home ML]],-Hist_odds_1[[#This Row],[Total_Close]],Hist_odds_1[[#This Row],[Spread_Close]])</f>
        <v>17</v>
      </c>
    </row>
    <row r="1651" spans="1:17">
      <c r="A1651">
        <v>1650</v>
      </c>
      <c r="B1651">
        <v>1225</v>
      </c>
      <c r="C1651">
        <v>891</v>
      </c>
      <c r="D1651" t="s">
        <v>5552</v>
      </c>
      <c r="E1651" t="s">
        <v>504</v>
      </c>
      <c r="F1651">
        <v>65</v>
      </c>
      <c r="G1651">
        <v>147</v>
      </c>
      <c r="H1651">
        <v>145</v>
      </c>
      <c r="I1651">
        <v>800</v>
      </c>
      <c r="J1651">
        <v>892</v>
      </c>
      <c r="K1651" t="s">
        <v>342</v>
      </c>
      <c r="L1651">
        <v>80</v>
      </c>
      <c r="M1651">
        <v>16</v>
      </c>
      <c r="N1651">
        <v>15.5</v>
      </c>
      <c r="O1651">
        <v>-1400</v>
      </c>
      <c r="P1651" s="17">
        <f>DATE(IF(Hist_odds_1[[#This Row],[Index]]&lt;=1908,"2022","2023"),LEFT(Hist_odds_1[[#This Row],[Date]],2),RIGHT(Hist_odds_1[[#This Row],[Date]],2))</f>
        <v>44920</v>
      </c>
      <c r="Q1651">
        <f>IF(Hist_odds_1[[#This Row],[Away ML]]&lt;Hist_odds_1[[#This Row],[Home ML]],-Hist_odds_1[[#This Row],[Total_Close]],Hist_odds_1[[#This Row],[Spread_Close]])</f>
        <v>15.5</v>
      </c>
    </row>
    <row r="1652" spans="1:17">
      <c r="A1652">
        <v>1651</v>
      </c>
      <c r="B1652">
        <v>1225</v>
      </c>
      <c r="C1652">
        <v>899</v>
      </c>
      <c r="D1652" t="s">
        <v>5552</v>
      </c>
      <c r="E1652" t="s">
        <v>254</v>
      </c>
      <c r="F1652">
        <v>57</v>
      </c>
      <c r="G1652">
        <v>4</v>
      </c>
      <c r="H1652">
        <v>134.5</v>
      </c>
      <c r="I1652">
        <v>170</v>
      </c>
      <c r="J1652">
        <v>900</v>
      </c>
      <c r="K1652" t="s">
        <v>428</v>
      </c>
      <c r="L1652">
        <v>58</v>
      </c>
      <c r="M1652">
        <v>132</v>
      </c>
      <c r="N1652">
        <v>4.5</v>
      </c>
      <c r="O1652">
        <v>-190</v>
      </c>
      <c r="P1652" s="17">
        <f>DATE(IF(Hist_odds_1[[#This Row],[Index]]&lt;=1908,"2022","2023"),LEFT(Hist_odds_1[[#This Row],[Date]],2),RIGHT(Hist_odds_1[[#This Row],[Date]],2))</f>
        <v>44920</v>
      </c>
      <c r="Q1652">
        <f>IF(Hist_odds_1[[#This Row],[Away ML]]&lt;Hist_odds_1[[#This Row],[Home ML]],-Hist_odds_1[[#This Row],[Total_Close]],Hist_odds_1[[#This Row],[Spread_Close]])</f>
        <v>4.5</v>
      </c>
    </row>
    <row r="1653" spans="1:17">
      <c r="A1653">
        <v>1652</v>
      </c>
      <c r="B1653">
        <v>1227</v>
      </c>
      <c r="C1653">
        <v>601</v>
      </c>
      <c r="D1653" t="s">
        <v>5552</v>
      </c>
      <c r="E1653" t="s">
        <v>522</v>
      </c>
      <c r="F1653">
        <v>69</v>
      </c>
      <c r="G1653">
        <v>141.5</v>
      </c>
      <c r="H1653">
        <v>141</v>
      </c>
      <c r="I1653">
        <v>250</v>
      </c>
      <c r="J1653">
        <v>602</v>
      </c>
      <c r="K1653" t="s">
        <v>45</v>
      </c>
      <c r="L1653">
        <v>83</v>
      </c>
      <c r="M1653">
        <v>7.5</v>
      </c>
      <c r="N1653">
        <v>7</v>
      </c>
      <c r="O1653">
        <v>-300</v>
      </c>
      <c r="P1653" s="17">
        <f>DATE(IF(Hist_odds_1[[#This Row],[Index]]&lt;=1908,"2022","2023"),LEFT(Hist_odds_1[[#This Row],[Date]],2),RIGHT(Hist_odds_1[[#This Row],[Date]],2))</f>
        <v>44922</v>
      </c>
      <c r="Q1653">
        <f>IF(Hist_odds_1[[#This Row],[Away ML]]&lt;Hist_odds_1[[#This Row],[Home ML]],-Hist_odds_1[[#This Row],[Total_Close]],Hist_odds_1[[#This Row],[Spread_Close]])</f>
        <v>7</v>
      </c>
    </row>
    <row r="1654" spans="1:17">
      <c r="A1654">
        <v>1653</v>
      </c>
      <c r="B1654">
        <v>1227</v>
      </c>
      <c r="C1654">
        <v>306785</v>
      </c>
      <c r="D1654" t="s">
        <v>5552</v>
      </c>
      <c r="E1654" t="s">
        <v>364</v>
      </c>
      <c r="F1654">
        <v>43</v>
      </c>
      <c r="G1654">
        <v>130.5</v>
      </c>
      <c r="H1654">
        <v>129</v>
      </c>
      <c r="I1654">
        <v>300</v>
      </c>
      <c r="J1654">
        <v>306786</v>
      </c>
      <c r="K1654" t="s">
        <v>531</v>
      </c>
      <c r="L1654">
        <v>59</v>
      </c>
      <c r="M1654">
        <v>5.5</v>
      </c>
      <c r="N1654">
        <v>8</v>
      </c>
      <c r="O1654">
        <v>-360</v>
      </c>
      <c r="P1654" s="17">
        <f>DATE(IF(Hist_odds_1[[#This Row],[Index]]&lt;=1908,"2022","2023"),LEFT(Hist_odds_1[[#This Row],[Date]],2),RIGHT(Hist_odds_1[[#This Row],[Date]],2))</f>
        <v>44922</v>
      </c>
      <c r="Q1654">
        <f>IF(Hist_odds_1[[#This Row],[Away ML]]&lt;Hist_odds_1[[#This Row],[Home ML]],-Hist_odds_1[[#This Row],[Total_Close]],Hist_odds_1[[#This Row],[Spread_Close]])</f>
        <v>8</v>
      </c>
    </row>
    <row r="1655" spans="1:17">
      <c r="A1655">
        <v>1654</v>
      </c>
      <c r="B1655">
        <v>1227</v>
      </c>
      <c r="C1655">
        <v>306787</v>
      </c>
      <c r="D1655" t="s">
        <v>5552</v>
      </c>
      <c r="E1655" t="s">
        <v>554</v>
      </c>
      <c r="F1655">
        <v>52</v>
      </c>
      <c r="G1655">
        <v>148.5</v>
      </c>
      <c r="H1655">
        <v>143</v>
      </c>
      <c r="I1655">
        <v>1000</v>
      </c>
      <c r="J1655">
        <v>306788</v>
      </c>
      <c r="K1655" t="s">
        <v>470</v>
      </c>
      <c r="L1655">
        <v>64</v>
      </c>
      <c r="M1655">
        <v>15.5</v>
      </c>
      <c r="N1655">
        <v>16.5</v>
      </c>
      <c r="O1655">
        <v>-2000</v>
      </c>
      <c r="P1655" s="17">
        <f>DATE(IF(Hist_odds_1[[#This Row],[Index]]&lt;=1908,"2022","2023"),LEFT(Hist_odds_1[[#This Row],[Date]],2),RIGHT(Hist_odds_1[[#This Row],[Date]],2))</f>
        <v>44922</v>
      </c>
      <c r="Q1655">
        <f>IF(Hist_odds_1[[#This Row],[Away ML]]&lt;Hist_odds_1[[#This Row],[Home ML]],-Hist_odds_1[[#This Row],[Total_Close]],Hist_odds_1[[#This Row],[Spread_Close]])</f>
        <v>16.5</v>
      </c>
    </row>
    <row r="1656" spans="1:17">
      <c r="A1656">
        <v>1655</v>
      </c>
      <c r="B1656">
        <v>1227</v>
      </c>
      <c r="C1656">
        <v>306789</v>
      </c>
      <c r="D1656" t="s">
        <v>5552</v>
      </c>
      <c r="E1656" t="s">
        <v>656</v>
      </c>
      <c r="F1656">
        <v>71</v>
      </c>
      <c r="G1656">
        <v>148.5</v>
      </c>
      <c r="H1656">
        <v>146.5</v>
      </c>
      <c r="I1656">
        <v>2500</v>
      </c>
      <c r="J1656">
        <v>306790</v>
      </c>
      <c r="K1656" t="s">
        <v>513</v>
      </c>
      <c r="L1656">
        <v>110</v>
      </c>
      <c r="M1656">
        <v>27</v>
      </c>
      <c r="N1656">
        <v>31.5</v>
      </c>
      <c r="O1656">
        <v>-250000</v>
      </c>
      <c r="P1656" s="17">
        <f>DATE(IF(Hist_odds_1[[#This Row],[Index]]&lt;=1908,"2022","2023"),LEFT(Hist_odds_1[[#This Row],[Date]],2),RIGHT(Hist_odds_1[[#This Row],[Date]],2))</f>
        <v>44922</v>
      </c>
      <c r="Q1656">
        <f>IF(Hist_odds_1[[#This Row],[Away ML]]&lt;Hist_odds_1[[#This Row],[Home ML]],-Hist_odds_1[[#This Row],[Total_Close]],Hist_odds_1[[#This Row],[Spread_Close]])</f>
        <v>31.5</v>
      </c>
    </row>
    <row r="1657" spans="1:17">
      <c r="A1657">
        <v>1656</v>
      </c>
      <c r="B1657">
        <v>1227</v>
      </c>
      <c r="C1657">
        <v>306791</v>
      </c>
      <c r="D1657" t="s">
        <v>5552</v>
      </c>
      <c r="E1657" t="s">
        <v>665</v>
      </c>
      <c r="F1657">
        <v>72</v>
      </c>
      <c r="G1657">
        <v>137.5</v>
      </c>
      <c r="H1657">
        <v>139.5</v>
      </c>
      <c r="I1657">
        <v>2500</v>
      </c>
      <c r="J1657">
        <v>306792</v>
      </c>
      <c r="K1657" t="s">
        <v>123</v>
      </c>
      <c r="L1657">
        <v>97</v>
      </c>
      <c r="M1657">
        <v>27.5</v>
      </c>
      <c r="N1657">
        <v>30</v>
      </c>
      <c r="O1657">
        <v>-250000</v>
      </c>
      <c r="P1657" s="17">
        <f>DATE(IF(Hist_odds_1[[#This Row],[Index]]&lt;=1908,"2022","2023"),LEFT(Hist_odds_1[[#This Row],[Date]],2),RIGHT(Hist_odds_1[[#This Row],[Date]],2))</f>
        <v>44922</v>
      </c>
      <c r="Q1657">
        <f>IF(Hist_odds_1[[#This Row],[Away ML]]&lt;Hist_odds_1[[#This Row],[Home ML]],-Hist_odds_1[[#This Row],[Total_Close]],Hist_odds_1[[#This Row],[Spread_Close]])</f>
        <v>30</v>
      </c>
    </row>
    <row r="1658" spans="1:17">
      <c r="A1658">
        <v>1657</v>
      </c>
      <c r="B1658">
        <v>1228</v>
      </c>
      <c r="C1658">
        <v>607</v>
      </c>
      <c r="D1658" t="s">
        <v>5552</v>
      </c>
      <c r="E1658" t="s">
        <v>648</v>
      </c>
      <c r="F1658">
        <v>68</v>
      </c>
      <c r="G1658">
        <v>12.5</v>
      </c>
      <c r="H1658">
        <v>12.5</v>
      </c>
      <c r="I1658">
        <v>-750</v>
      </c>
      <c r="J1658">
        <v>608</v>
      </c>
      <c r="K1658" t="s">
        <v>357</v>
      </c>
      <c r="L1658">
        <v>55</v>
      </c>
      <c r="M1658">
        <v>137.5</v>
      </c>
      <c r="N1658">
        <v>136.5</v>
      </c>
      <c r="O1658">
        <v>525</v>
      </c>
      <c r="P1658" s="17">
        <f>DATE(IF(Hist_odds_1[[#This Row],[Index]]&lt;=1908,"2022","2023"),LEFT(Hist_odds_1[[#This Row],[Date]],2),RIGHT(Hist_odds_1[[#This Row],[Date]],2))</f>
        <v>44923</v>
      </c>
      <c r="Q1658">
        <f>IF(Hist_odds_1[[#This Row],[Away ML]]&lt;Hist_odds_1[[#This Row],[Home ML]],-Hist_odds_1[[#This Row],[Total_Close]],Hist_odds_1[[#This Row],[Spread_Close]])</f>
        <v>-12.5</v>
      </c>
    </row>
    <row r="1659" spans="1:17">
      <c r="A1659">
        <v>1658</v>
      </c>
      <c r="B1659">
        <v>1228</v>
      </c>
      <c r="C1659">
        <v>609</v>
      </c>
      <c r="D1659" t="s">
        <v>5552</v>
      </c>
      <c r="E1659" t="s">
        <v>42</v>
      </c>
      <c r="F1659">
        <v>63</v>
      </c>
      <c r="G1659">
        <v>8.5</v>
      </c>
      <c r="H1659">
        <v>7.5</v>
      </c>
      <c r="I1659">
        <v>-345</v>
      </c>
      <c r="J1659">
        <v>610</v>
      </c>
      <c r="K1659" t="s">
        <v>440</v>
      </c>
      <c r="L1659">
        <v>59</v>
      </c>
      <c r="M1659">
        <v>126.5</v>
      </c>
      <c r="N1659">
        <v>131</v>
      </c>
      <c r="O1659">
        <v>285</v>
      </c>
      <c r="P1659" s="17">
        <f>DATE(IF(Hist_odds_1[[#This Row],[Index]]&lt;=1908,"2022","2023"),LEFT(Hist_odds_1[[#This Row],[Date]],2),RIGHT(Hist_odds_1[[#This Row],[Date]],2))</f>
        <v>44923</v>
      </c>
      <c r="Q1659">
        <f>IF(Hist_odds_1[[#This Row],[Away ML]]&lt;Hist_odds_1[[#This Row],[Home ML]],-Hist_odds_1[[#This Row],[Total_Close]],Hist_odds_1[[#This Row],[Spread_Close]])</f>
        <v>-7.5</v>
      </c>
    </row>
    <row r="1660" spans="1:17">
      <c r="A1660">
        <v>1659</v>
      </c>
      <c r="B1660">
        <v>1228</v>
      </c>
      <c r="C1660">
        <v>611</v>
      </c>
      <c r="D1660" t="s">
        <v>5552</v>
      </c>
      <c r="E1660" t="s">
        <v>390</v>
      </c>
      <c r="F1660">
        <v>66</v>
      </c>
      <c r="G1660">
        <v>137.5</v>
      </c>
      <c r="H1660">
        <v>136.5</v>
      </c>
      <c r="I1660">
        <v>525</v>
      </c>
      <c r="J1660">
        <v>612</v>
      </c>
      <c r="K1660" t="s">
        <v>220</v>
      </c>
      <c r="L1660">
        <v>74</v>
      </c>
      <c r="M1660">
        <v>14.5</v>
      </c>
      <c r="N1660">
        <v>12.5</v>
      </c>
      <c r="O1660">
        <v>-750</v>
      </c>
      <c r="P1660" s="17">
        <f>DATE(IF(Hist_odds_1[[#This Row],[Index]]&lt;=1908,"2022","2023"),LEFT(Hist_odds_1[[#This Row],[Date]],2),RIGHT(Hist_odds_1[[#This Row],[Date]],2))</f>
        <v>44923</v>
      </c>
      <c r="Q1660">
        <f>IF(Hist_odds_1[[#This Row],[Away ML]]&lt;Hist_odds_1[[#This Row],[Home ML]],-Hist_odds_1[[#This Row],[Total_Close]],Hist_odds_1[[#This Row],[Spread_Close]])</f>
        <v>12.5</v>
      </c>
    </row>
    <row r="1661" spans="1:17">
      <c r="A1661">
        <v>1660</v>
      </c>
      <c r="B1661">
        <v>1228</v>
      </c>
      <c r="C1661">
        <v>613</v>
      </c>
      <c r="D1661" t="s">
        <v>5552</v>
      </c>
      <c r="E1661" t="s">
        <v>322</v>
      </c>
      <c r="F1661">
        <v>57</v>
      </c>
      <c r="G1661">
        <v>131.5</v>
      </c>
      <c r="H1661">
        <v>131.5</v>
      </c>
      <c r="I1661">
        <v>330</v>
      </c>
      <c r="J1661">
        <v>614</v>
      </c>
      <c r="K1661" t="s">
        <v>326</v>
      </c>
      <c r="L1661">
        <v>69</v>
      </c>
      <c r="M1661">
        <v>8</v>
      </c>
      <c r="N1661">
        <v>8.5</v>
      </c>
      <c r="O1661">
        <v>-400</v>
      </c>
      <c r="P1661" s="17">
        <f>DATE(IF(Hist_odds_1[[#This Row],[Index]]&lt;=1908,"2022","2023"),LEFT(Hist_odds_1[[#This Row],[Date]],2),RIGHT(Hist_odds_1[[#This Row],[Date]],2))</f>
        <v>44923</v>
      </c>
      <c r="Q1661">
        <f>IF(Hist_odds_1[[#This Row],[Away ML]]&lt;Hist_odds_1[[#This Row],[Home ML]],-Hist_odds_1[[#This Row],[Total_Close]],Hist_odds_1[[#This Row],[Spread_Close]])</f>
        <v>8.5</v>
      </c>
    </row>
    <row r="1662" spans="1:17">
      <c r="A1662">
        <v>1661</v>
      </c>
      <c r="B1662">
        <v>1228</v>
      </c>
      <c r="C1662">
        <v>615</v>
      </c>
      <c r="D1662" t="s">
        <v>5552</v>
      </c>
      <c r="E1662" t="s">
        <v>76</v>
      </c>
      <c r="F1662">
        <v>69</v>
      </c>
      <c r="G1662">
        <v>145</v>
      </c>
      <c r="H1662">
        <v>1</v>
      </c>
      <c r="I1662">
        <v>-125</v>
      </c>
      <c r="J1662">
        <v>616</v>
      </c>
      <c r="K1662" t="s">
        <v>140</v>
      </c>
      <c r="L1662">
        <v>78</v>
      </c>
      <c r="M1662">
        <v>3.5</v>
      </c>
      <c r="N1662">
        <v>138.5</v>
      </c>
      <c r="O1662">
        <v>105</v>
      </c>
      <c r="P1662" s="17">
        <f>DATE(IF(Hist_odds_1[[#This Row],[Index]]&lt;=1908,"2022","2023"),LEFT(Hist_odds_1[[#This Row],[Date]],2),RIGHT(Hist_odds_1[[#This Row],[Date]],2))</f>
        <v>44923</v>
      </c>
      <c r="Q1662">
        <f>IF(Hist_odds_1[[#This Row],[Away ML]]&lt;Hist_odds_1[[#This Row],[Home ML]],-Hist_odds_1[[#This Row],[Total_Close]],Hist_odds_1[[#This Row],[Spread_Close]])</f>
        <v>-1</v>
      </c>
    </row>
    <row r="1663" spans="1:17">
      <c r="A1663">
        <v>1662</v>
      </c>
      <c r="B1663">
        <v>1228</v>
      </c>
      <c r="C1663">
        <v>617</v>
      </c>
      <c r="D1663" t="s">
        <v>5552</v>
      </c>
      <c r="E1663" t="s">
        <v>246</v>
      </c>
      <c r="F1663">
        <v>72</v>
      </c>
      <c r="G1663">
        <v>137</v>
      </c>
      <c r="H1663">
        <v>136</v>
      </c>
      <c r="I1663">
        <v>400</v>
      </c>
      <c r="J1663">
        <v>618</v>
      </c>
      <c r="K1663" t="s">
        <v>301</v>
      </c>
      <c r="L1663">
        <v>78</v>
      </c>
      <c r="M1663">
        <v>11</v>
      </c>
      <c r="N1663">
        <v>10</v>
      </c>
      <c r="O1663">
        <v>-500</v>
      </c>
      <c r="P1663" s="17">
        <f>DATE(IF(Hist_odds_1[[#This Row],[Index]]&lt;=1908,"2022","2023"),LEFT(Hist_odds_1[[#This Row],[Date]],2),RIGHT(Hist_odds_1[[#This Row],[Date]],2))</f>
        <v>44923</v>
      </c>
      <c r="Q1663">
        <f>IF(Hist_odds_1[[#This Row],[Away ML]]&lt;Hist_odds_1[[#This Row],[Home ML]],-Hist_odds_1[[#This Row],[Total_Close]],Hist_odds_1[[#This Row],[Spread_Close]])</f>
        <v>10</v>
      </c>
    </row>
    <row r="1664" spans="1:17">
      <c r="A1664">
        <v>1663</v>
      </c>
      <c r="B1664">
        <v>1228</v>
      </c>
      <c r="C1664">
        <v>619</v>
      </c>
      <c r="D1664" t="s">
        <v>5552</v>
      </c>
      <c r="E1664" t="s">
        <v>567</v>
      </c>
      <c r="F1664">
        <v>63</v>
      </c>
      <c r="G1664">
        <v>143</v>
      </c>
      <c r="H1664">
        <v>138</v>
      </c>
      <c r="I1664">
        <v>500</v>
      </c>
      <c r="J1664">
        <v>620</v>
      </c>
      <c r="K1664" t="s">
        <v>653</v>
      </c>
      <c r="L1664">
        <v>70</v>
      </c>
      <c r="M1664">
        <v>12.5</v>
      </c>
      <c r="N1664">
        <v>11.5</v>
      </c>
      <c r="O1664">
        <v>-700</v>
      </c>
      <c r="P1664" s="17">
        <f>DATE(IF(Hist_odds_1[[#This Row],[Index]]&lt;=1908,"2022","2023"),LEFT(Hist_odds_1[[#This Row],[Date]],2),RIGHT(Hist_odds_1[[#This Row],[Date]],2))</f>
        <v>44923</v>
      </c>
      <c r="Q1664">
        <f>IF(Hist_odds_1[[#This Row],[Away ML]]&lt;Hist_odds_1[[#This Row],[Home ML]],-Hist_odds_1[[#This Row],[Total_Close]],Hist_odds_1[[#This Row],[Spread_Close]])</f>
        <v>11.5</v>
      </c>
    </row>
    <row r="1665" spans="1:17">
      <c r="A1665">
        <v>1664</v>
      </c>
      <c r="B1665">
        <v>1228</v>
      </c>
      <c r="C1665">
        <v>621</v>
      </c>
      <c r="D1665" t="s">
        <v>5552</v>
      </c>
      <c r="E1665" t="s">
        <v>272</v>
      </c>
      <c r="F1665">
        <v>57</v>
      </c>
      <c r="G1665">
        <v>143.5</v>
      </c>
      <c r="H1665">
        <v>142</v>
      </c>
      <c r="I1665">
        <v>100</v>
      </c>
      <c r="J1665">
        <v>622</v>
      </c>
      <c r="K1665" t="s">
        <v>325</v>
      </c>
      <c r="L1665">
        <v>43</v>
      </c>
      <c r="M1665" t="s">
        <v>465</v>
      </c>
      <c r="N1665">
        <v>1.5</v>
      </c>
      <c r="O1665">
        <v>-120</v>
      </c>
      <c r="P1665" s="17">
        <f>DATE(IF(Hist_odds_1[[#This Row],[Index]]&lt;=1908,"2022","2023"),LEFT(Hist_odds_1[[#This Row],[Date]],2),RIGHT(Hist_odds_1[[#This Row],[Date]],2))</f>
        <v>44923</v>
      </c>
      <c r="Q1665">
        <f>IF(Hist_odds_1[[#This Row],[Away ML]]&lt;Hist_odds_1[[#This Row],[Home ML]],-Hist_odds_1[[#This Row],[Total_Close]],Hist_odds_1[[#This Row],[Spread_Close]])</f>
        <v>1.5</v>
      </c>
    </row>
    <row r="1666" spans="1:17">
      <c r="A1666">
        <v>1665</v>
      </c>
      <c r="B1666">
        <v>1228</v>
      </c>
      <c r="C1666">
        <v>623</v>
      </c>
      <c r="D1666" t="s">
        <v>5552</v>
      </c>
      <c r="E1666" t="s">
        <v>291</v>
      </c>
      <c r="F1666">
        <v>75</v>
      </c>
      <c r="G1666">
        <v>2.5</v>
      </c>
      <c r="H1666">
        <v>3</v>
      </c>
      <c r="I1666">
        <v>-150</v>
      </c>
      <c r="J1666">
        <v>624</v>
      </c>
      <c r="K1666" t="s">
        <v>122</v>
      </c>
      <c r="L1666">
        <v>89</v>
      </c>
      <c r="M1666">
        <v>153.5</v>
      </c>
      <c r="N1666">
        <v>149.5</v>
      </c>
      <c r="O1666">
        <v>130</v>
      </c>
      <c r="P1666" s="17">
        <f>DATE(IF(Hist_odds_1[[#This Row],[Index]]&lt;=1908,"2022","2023"),LEFT(Hist_odds_1[[#This Row],[Date]],2),RIGHT(Hist_odds_1[[#This Row],[Date]],2))</f>
        <v>44923</v>
      </c>
      <c r="Q1666">
        <f>IF(Hist_odds_1[[#This Row],[Away ML]]&lt;Hist_odds_1[[#This Row],[Home ML]],-Hist_odds_1[[#This Row],[Total_Close]],Hist_odds_1[[#This Row],[Spread_Close]])</f>
        <v>-3</v>
      </c>
    </row>
    <row r="1667" spans="1:17">
      <c r="A1667">
        <v>1666</v>
      </c>
      <c r="B1667">
        <v>1228</v>
      </c>
      <c r="C1667">
        <v>625</v>
      </c>
      <c r="D1667" t="s">
        <v>5552</v>
      </c>
      <c r="E1667" t="s">
        <v>194</v>
      </c>
      <c r="F1667">
        <v>58</v>
      </c>
      <c r="G1667">
        <v>143.5</v>
      </c>
      <c r="H1667">
        <v>140</v>
      </c>
      <c r="I1667">
        <v>200</v>
      </c>
      <c r="J1667">
        <v>626</v>
      </c>
      <c r="K1667" t="s">
        <v>38</v>
      </c>
      <c r="L1667">
        <v>61</v>
      </c>
      <c r="M1667">
        <v>7.5</v>
      </c>
      <c r="N1667">
        <v>6</v>
      </c>
      <c r="O1667">
        <v>-240</v>
      </c>
      <c r="P1667" s="17">
        <f>DATE(IF(Hist_odds_1[[#This Row],[Index]]&lt;=1908,"2022","2023"),LEFT(Hist_odds_1[[#This Row],[Date]],2),RIGHT(Hist_odds_1[[#This Row],[Date]],2))</f>
        <v>44923</v>
      </c>
      <c r="Q1667">
        <f>IF(Hist_odds_1[[#This Row],[Away ML]]&lt;Hist_odds_1[[#This Row],[Home ML]],-Hist_odds_1[[#This Row],[Total_Close]],Hist_odds_1[[#This Row],[Spread_Close]])</f>
        <v>6</v>
      </c>
    </row>
    <row r="1668" spans="1:17">
      <c r="A1668">
        <v>1667</v>
      </c>
      <c r="B1668">
        <v>1228</v>
      </c>
      <c r="C1668">
        <v>627</v>
      </c>
      <c r="D1668" t="s">
        <v>5552</v>
      </c>
      <c r="E1668" t="s">
        <v>509</v>
      </c>
      <c r="F1668">
        <v>45</v>
      </c>
      <c r="G1668">
        <v>120</v>
      </c>
      <c r="H1668">
        <v>124.5</v>
      </c>
      <c r="I1668">
        <v>245</v>
      </c>
      <c r="J1668">
        <v>628</v>
      </c>
      <c r="K1668" t="s">
        <v>506</v>
      </c>
      <c r="L1668">
        <v>52</v>
      </c>
      <c r="M1668">
        <v>7</v>
      </c>
      <c r="N1668">
        <v>7</v>
      </c>
      <c r="O1668">
        <v>-290</v>
      </c>
      <c r="P1668" s="17">
        <f>DATE(IF(Hist_odds_1[[#This Row],[Index]]&lt;=1908,"2022","2023"),LEFT(Hist_odds_1[[#This Row],[Date]],2),RIGHT(Hist_odds_1[[#This Row],[Date]],2))</f>
        <v>44923</v>
      </c>
      <c r="Q1668">
        <f>IF(Hist_odds_1[[#This Row],[Away ML]]&lt;Hist_odds_1[[#This Row],[Home ML]],-Hist_odds_1[[#This Row],[Total_Close]],Hist_odds_1[[#This Row],[Spread_Close]])</f>
        <v>7</v>
      </c>
    </row>
    <row r="1669" spans="1:17">
      <c r="A1669">
        <v>1668</v>
      </c>
      <c r="B1669">
        <v>1228</v>
      </c>
      <c r="C1669">
        <v>629</v>
      </c>
      <c r="D1669" t="s">
        <v>5552</v>
      </c>
      <c r="E1669" t="s">
        <v>251</v>
      </c>
      <c r="F1669">
        <v>59</v>
      </c>
      <c r="G1669">
        <v>137.5</v>
      </c>
      <c r="H1669">
        <v>136</v>
      </c>
      <c r="I1669">
        <v>115</v>
      </c>
      <c r="J1669">
        <v>630</v>
      </c>
      <c r="K1669" t="s">
        <v>516</v>
      </c>
      <c r="L1669">
        <v>57</v>
      </c>
      <c r="M1669" t="s">
        <v>465</v>
      </c>
      <c r="N1669">
        <v>2</v>
      </c>
      <c r="O1669">
        <v>-135</v>
      </c>
      <c r="P1669" s="17">
        <f>DATE(IF(Hist_odds_1[[#This Row],[Index]]&lt;=1908,"2022","2023"),LEFT(Hist_odds_1[[#This Row],[Date]],2),RIGHT(Hist_odds_1[[#This Row],[Date]],2))</f>
        <v>44923</v>
      </c>
      <c r="Q1669">
        <f>IF(Hist_odds_1[[#This Row],[Away ML]]&lt;Hist_odds_1[[#This Row],[Home ML]],-Hist_odds_1[[#This Row],[Total_Close]],Hist_odds_1[[#This Row],[Spread_Close]])</f>
        <v>2</v>
      </c>
    </row>
    <row r="1670" spans="1:17">
      <c r="A1670">
        <v>1669</v>
      </c>
      <c r="B1670">
        <v>1228</v>
      </c>
      <c r="C1670">
        <v>631</v>
      </c>
      <c r="D1670" t="s">
        <v>5552</v>
      </c>
      <c r="E1670" t="s">
        <v>62</v>
      </c>
      <c r="F1670">
        <v>60</v>
      </c>
      <c r="G1670">
        <v>1.5</v>
      </c>
      <c r="H1670">
        <v>1</v>
      </c>
      <c r="I1670">
        <v>-120</v>
      </c>
      <c r="J1670">
        <v>632</v>
      </c>
      <c r="K1670" t="s">
        <v>61</v>
      </c>
      <c r="L1670">
        <v>63</v>
      </c>
      <c r="M1670">
        <v>137.5</v>
      </c>
      <c r="N1670">
        <v>134</v>
      </c>
      <c r="O1670">
        <v>100</v>
      </c>
      <c r="P1670" s="17">
        <f>DATE(IF(Hist_odds_1[[#This Row],[Index]]&lt;=1908,"2022","2023"),LEFT(Hist_odds_1[[#This Row],[Date]],2),RIGHT(Hist_odds_1[[#This Row],[Date]],2))</f>
        <v>44923</v>
      </c>
      <c r="Q1670">
        <f>IF(Hist_odds_1[[#This Row],[Away ML]]&lt;Hist_odds_1[[#This Row],[Home ML]],-Hist_odds_1[[#This Row],[Total_Close]],Hist_odds_1[[#This Row],[Spread_Close]])</f>
        <v>-1</v>
      </c>
    </row>
    <row r="1671" spans="1:17">
      <c r="A1671">
        <v>1670</v>
      </c>
      <c r="B1671">
        <v>1228</v>
      </c>
      <c r="C1671">
        <v>633</v>
      </c>
      <c r="D1671" t="s">
        <v>5552</v>
      </c>
      <c r="E1671" t="s">
        <v>466</v>
      </c>
      <c r="F1671">
        <v>51</v>
      </c>
      <c r="G1671">
        <v>137</v>
      </c>
      <c r="H1671">
        <v>137.5</v>
      </c>
      <c r="I1671">
        <v>100</v>
      </c>
      <c r="J1671">
        <v>634</v>
      </c>
      <c r="K1671" t="s">
        <v>536</v>
      </c>
      <c r="L1671">
        <v>55</v>
      </c>
      <c r="M1671">
        <v>3</v>
      </c>
      <c r="N1671">
        <v>1</v>
      </c>
      <c r="O1671">
        <v>-120</v>
      </c>
      <c r="P1671" s="17">
        <f>DATE(IF(Hist_odds_1[[#This Row],[Index]]&lt;=1908,"2022","2023"),LEFT(Hist_odds_1[[#This Row],[Date]],2),RIGHT(Hist_odds_1[[#This Row],[Date]],2))</f>
        <v>44923</v>
      </c>
      <c r="Q1671">
        <f>IF(Hist_odds_1[[#This Row],[Away ML]]&lt;Hist_odds_1[[#This Row],[Home ML]],-Hist_odds_1[[#This Row],[Total_Close]],Hist_odds_1[[#This Row],[Spread_Close]])</f>
        <v>1</v>
      </c>
    </row>
    <row r="1672" spans="1:17">
      <c r="A1672">
        <v>1671</v>
      </c>
      <c r="B1672">
        <v>1228</v>
      </c>
      <c r="C1672">
        <v>635</v>
      </c>
      <c r="D1672" t="s">
        <v>5552</v>
      </c>
      <c r="E1672" t="s">
        <v>595</v>
      </c>
      <c r="F1672">
        <v>79</v>
      </c>
      <c r="G1672">
        <v>130</v>
      </c>
      <c r="H1672">
        <v>129.5</v>
      </c>
      <c r="I1672">
        <v>130</v>
      </c>
      <c r="J1672">
        <v>636</v>
      </c>
      <c r="K1672" t="s">
        <v>621</v>
      </c>
      <c r="L1672">
        <v>67</v>
      </c>
      <c r="M1672">
        <v>1</v>
      </c>
      <c r="N1672">
        <v>3</v>
      </c>
      <c r="O1672">
        <v>-150</v>
      </c>
      <c r="P1672" s="17">
        <f>DATE(IF(Hist_odds_1[[#This Row],[Index]]&lt;=1908,"2022","2023"),LEFT(Hist_odds_1[[#This Row],[Date]],2),RIGHT(Hist_odds_1[[#This Row],[Date]],2))</f>
        <v>44923</v>
      </c>
      <c r="Q1672">
        <f>IF(Hist_odds_1[[#This Row],[Away ML]]&lt;Hist_odds_1[[#This Row],[Home ML]],-Hist_odds_1[[#This Row],[Total_Close]],Hist_odds_1[[#This Row],[Spread_Close]])</f>
        <v>3</v>
      </c>
    </row>
    <row r="1673" spans="1:17">
      <c r="A1673">
        <v>1672</v>
      </c>
      <c r="B1673">
        <v>1228</v>
      </c>
      <c r="C1673">
        <v>637</v>
      </c>
      <c r="D1673" t="s">
        <v>5552</v>
      </c>
      <c r="E1673" t="s">
        <v>512</v>
      </c>
      <c r="F1673">
        <v>69</v>
      </c>
      <c r="G1673">
        <v>151.5</v>
      </c>
      <c r="H1673">
        <v>151.5</v>
      </c>
      <c r="I1673">
        <v>200</v>
      </c>
      <c r="J1673">
        <v>638</v>
      </c>
      <c r="K1673" t="s">
        <v>476</v>
      </c>
      <c r="L1673">
        <v>88</v>
      </c>
      <c r="M1673">
        <v>8.5</v>
      </c>
      <c r="N1673">
        <v>6</v>
      </c>
      <c r="O1673">
        <v>-240</v>
      </c>
      <c r="P1673" s="17">
        <f>DATE(IF(Hist_odds_1[[#This Row],[Index]]&lt;=1908,"2022","2023"),LEFT(Hist_odds_1[[#This Row],[Date]],2),RIGHT(Hist_odds_1[[#This Row],[Date]],2))</f>
        <v>44923</v>
      </c>
      <c r="Q1673">
        <f>IF(Hist_odds_1[[#This Row],[Away ML]]&lt;Hist_odds_1[[#This Row],[Home ML]],-Hist_odds_1[[#This Row],[Total_Close]],Hist_odds_1[[#This Row],[Spread_Close]])</f>
        <v>6</v>
      </c>
    </row>
    <row r="1674" spans="1:17">
      <c r="A1674">
        <v>1673</v>
      </c>
      <c r="B1674">
        <v>1228</v>
      </c>
      <c r="C1674">
        <v>639</v>
      </c>
      <c r="D1674" t="s">
        <v>5552</v>
      </c>
      <c r="E1674" t="s">
        <v>270</v>
      </c>
      <c r="F1674">
        <v>57</v>
      </c>
      <c r="G1674">
        <v>5.5</v>
      </c>
      <c r="H1674">
        <v>4</v>
      </c>
      <c r="I1674">
        <v>-175</v>
      </c>
      <c r="J1674">
        <v>640</v>
      </c>
      <c r="K1674" t="s">
        <v>43</v>
      </c>
      <c r="L1674">
        <v>60</v>
      </c>
      <c r="M1674">
        <v>142.5</v>
      </c>
      <c r="N1674">
        <v>143.5</v>
      </c>
      <c r="O1674">
        <v>155</v>
      </c>
      <c r="P1674" s="17">
        <f>DATE(IF(Hist_odds_1[[#This Row],[Index]]&lt;=1908,"2022","2023"),LEFT(Hist_odds_1[[#This Row],[Date]],2),RIGHT(Hist_odds_1[[#This Row],[Date]],2))</f>
        <v>44923</v>
      </c>
      <c r="Q1674">
        <f>IF(Hist_odds_1[[#This Row],[Away ML]]&lt;Hist_odds_1[[#This Row],[Home ML]],-Hist_odds_1[[#This Row],[Total_Close]],Hist_odds_1[[#This Row],[Spread_Close]])</f>
        <v>-4</v>
      </c>
    </row>
    <row r="1675" spans="1:17">
      <c r="A1675">
        <v>1674</v>
      </c>
      <c r="B1675">
        <v>1228</v>
      </c>
      <c r="C1675">
        <v>641</v>
      </c>
      <c r="D1675" t="s">
        <v>5552</v>
      </c>
      <c r="E1675" t="s">
        <v>121</v>
      </c>
      <c r="F1675">
        <v>78</v>
      </c>
      <c r="G1675">
        <v>2</v>
      </c>
      <c r="H1675">
        <v>1.5</v>
      </c>
      <c r="I1675">
        <v>-120</v>
      </c>
      <c r="J1675">
        <v>642</v>
      </c>
      <c r="K1675" t="s">
        <v>501</v>
      </c>
      <c r="L1675">
        <v>67</v>
      </c>
      <c r="M1675">
        <v>136.5</v>
      </c>
      <c r="N1675">
        <v>141</v>
      </c>
      <c r="O1675">
        <v>100</v>
      </c>
      <c r="P1675" s="17">
        <f>DATE(IF(Hist_odds_1[[#This Row],[Index]]&lt;=1908,"2022","2023"),LEFT(Hist_odds_1[[#This Row],[Date]],2),RIGHT(Hist_odds_1[[#This Row],[Date]],2))</f>
        <v>44923</v>
      </c>
      <c r="Q1675">
        <f>IF(Hist_odds_1[[#This Row],[Away ML]]&lt;Hist_odds_1[[#This Row],[Home ML]],-Hist_odds_1[[#This Row],[Total_Close]],Hist_odds_1[[#This Row],[Spread_Close]])</f>
        <v>-1.5</v>
      </c>
    </row>
    <row r="1676" spans="1:17">
      <c r="A1676">
        <v>1675</v>
      </c>
      <c r="B1676">
        <v>1228</v>
      </c>
      <c r="C1676">
        <v>643</v>
      </c>
      <c r="D1676" t="s">
        <v>5552</v>
      </c>
      <c r="E1676" t="s">
        <v>386</v>
      </c>
      <c r="F1676">
        <v>84</v>
      </c>
      <c r="G1676">
        <v>2</v>
      </c>
      <c r="H1676">
        <v>2</v>
      </c>
      <c r="I1676">
        <v>-130</v>
      </c>
      <c r="J1676">
        <v>644</v>
      </c>
      <c r="K1676" t="s">
        <v>490</v>
      </c>
      <c r="L1676">
        <v>79</v>
      </c>
      <c r="M1676">
        <v>160.5</v>
      </c>
      <c r="N1676">
        <v>162.5</v>
      </c>
      <c r="O1676">
        <v>110</v>
      </c>
      <c r="P1676" s="17">
        <f>DATE(IF(Hist_odds_1[[#This Row],[Index]]&lt;=1908,"2022","2023"),LEFT(Hist_odds_1[[#This Row],[Date]],2),RIGHT(Hist_odds_1[[#This Row],[Date]],2))</f>
        <v>44923</v>
      </c>
      <c r="Q1676">
        <f>IF(Hist_odds_1[[#This Row],[Away ML]]&lt;Hist_odds_1[[#This Row],[Home ML]],-Hist_odds_1[[#This Row],[Total_Close]],Hist_odds_1[[#This Row],[Spread_Close]])</f>
        <v>-2</v>
      </c>
    </row>
    <row r="1677" spans="1:17">
      <c r="A1677">
        <v>1676</v>
      </c>
      <c r="B1677">
        <v>1228</v>
      </c>
      <c r="C1677">
        <v>645</v>
      </c>
      <c r="D1677" t="s">
        <v>5552</v>
      </c>
      <c r="E1677" t="s">
        <v>473</v>
      </c>
      <c r="F1677">
        <v>89</v>
      </c>
      <c r="G1677">
        <v>19.5</v>
      </c>
      <c r="H1677">
        <v>20</v>
      </c>
      <c r="I1677">
        <v>-3000</v>
      </c>
      <c r="J1677">
        <v>646</v>
      </c>
      <c r="K1677" t="s">
        <v>177</v>
      </c>
      <c r="L1677">
        <v>50</v>
      </c>
      <c r="M1677">
        <v>130.5</v>
      </c>
      <c r="N1677">
        <v>134.5</v>
      </c>
      <c r="O1677">
        <v>1200</v>
      </c>
      <c r="P1677" s="17">
        <f>DATE(IF(Hist_odds_1[[#This Row],[Index]]&lt;=1908,"2022","2023"),LEFT(Hist_odds_1[[#This Row],[Date]],2),RIGHT(Hist_odds_1[[#This Row],[Date]],2))</f>
        <v>44923</v>
      </c>
      <c r="Q1677">
        <f>IF(Hist_odds_1[[#This Row],[Away ML]]&lt;Hist_odds_1[[#This Row],[Home ML]],-Hist_odds_1[[#This Row],[Total_Close]],Hist_odds_1[[#This Row],[Spread_Close]])</f>
        <v>-20</v>
      </c>
    </row>
    <row r="1678" spans="1:17">
      <c r="A1678">
        <v>1677</v>
      </c>
      <c r="B1678">
        <v>1228</v>
      </c>
      <c r="C1678">
        <v>647</v>
      </c>
      <c r="D1678" t="s">
        <v>5552</v>
      </c>
      <c r="E1678" t="s">
        <v>635</v>
      </c>
      <c r="F1678">
        <v>79</v>
      </c>
      <c r="G1678">
        <v>158.5</v>
      </c>
      <c r="H1678">
        <v>155.5</v>
      </c>
      <c r="I1678">
        <v>190</v>
      </c>
      <c r="J1678">
        <v>648</v>
      </c>
      <c r="K1678" t="s">
        <v>636</v>
      </c>
      <c r="L1678">
        <v>75</v>
      </c>
      <c r="M1678">
        <v>6.5</v>
      </c>
      <c r="N1678">
        <v>5.5</v>
      </c>
      <c r="O1678">
        <v>-220</v>
      </c>
      <c r="P1678" s="17">
        <f>DATE(IF(Hist_odds_1[[#This Row],[Index]]&lt;=1908,"2022","2023"),LEFT(Hist_odds_1[[#This Row],[Date]],2),RIGHT(Hist_odds_1[[#This Row],[Date]],2))</f>
        <v>44923</v>
      </c>
      <c r="Q1678">
        <f>IF(Hist_odds_1[[#This Row],[Away ML]]&lt;Hist_odds_1[[#This Row],[Home ML]],-Hist_odds_1[[#This Row],[Total_Close]],Hist_odds_1[[#This Row],[Spread_Close]])</f>
        <v>5.5</v>
      </c>
    </row>
    <row r="1679" spans="1:17">
      <c r="A1679">
        <v>1678</v>
      </c>
      <c r="B1679">
        <v>1228</v>
      </c>
      <c r="C1679">
        <v>649</v>
      </c>
      <c r="D1679" t="s">
        <v>5552</v>
      </c>
      <c r="E1679" t="s">
        <v>133</v>
      </c>
      <c r="F1679">
        <v>72</v>
      </c>
      <c r="G1679">
        <v>4</v>
      </c>
      <c r="H1679">
        <v>5</v>
      </c>
      <c r="I1679">
        <v>-200</v>
      </c>
      <c r="J1679">
        <v>650</v>
      </c>
      <c r="K1679" t="s">
        <v>517</v>
      </c>
      <c r="L1679">
        <v>75</v>
      </c>
      <c r="M1679">
        <v>132</v>
      </c>
      <c r="N1679">
        <v>134.5</v>
      </c>
      <c r="O1679">
        <v>175</v>
      </c>
      <c r="P1679" s="17">
        <f>DATE(IF(Hist_odds_1[[#This Row],[Index]]&lt;=1908,"2022","2023"),LEFT(Hist_odds_1[[#This Row],[Date]],2),RIGHT(Hist_odds_1[[#This Row],[Date]],2))</f>
        <v>44923</v>
      </c>
      <c r="Q1679">
        <f>IF(Hist_odds_1[[#This Row],[Away ML]]&lt;Hist_odds_1[[#This Row],[Home ML]],-Hist_odds_1[[#This Row],[Total_Close]],Hist_odds_1[[#This Row],[Spread_Close]])</f>
        <v>-5</v>
      </c>
    </row>
    <row r="1680" spans="1:17">
      <c r="A1680">
        <v>1679</v>
      </c>
      <c r="B1680">
        <v>1228</v>
      </c>
      <c r="C1680">
        <v>651</v>
      </c>
      <c r="D1680" t="s">
        <v>5552</v>
      </c>
      <c r="E1680" t="s">
        <v>523</v>
      </c>
      <c r="F1680">
        <v>72</v>
      </c>
      <c r="G1680">
        <v>130.5</v>
      </c>
      <c r="H1680">
        <v>132</v>
      </c>
      <c r="I1680">
        <v>110</v>
      </c>
      <c r="J1680">
        <v>652</v>
      </c>
      <c r="K1680" t="s">
        <v>408</v>
      </c>
      <c r="L1680">
        <v>74</v>
      </c>
      <c r="M1680">
        <v>2</v>
      </c>
      <c r="N1680">
        <v>2</v>
      </c>
      <c r="O1680">
        <v>-130</v>
      </c>
      <c r="P1680" s="17">
        <f>DATE(IF(Hist_odds_1[[#This Row],[Index]]&lt;=1908,"2022","2023"),LEFT(Hist_odds_1[[#This Row],[Date]],2),RIGHT(Hist_odds_1[[#This Row],[Date]],2))</f>
        <v>44923</v>
      </c>
      <c r="Q1680">
        <f>IF(Hist_odds_1[[#This Row],[Away ML]]&lt;Hist_odds_1[[#This Row],[Home ML]],-Hist_odds_1[[#This Row],[Total_Close]],Hist_odds_1[[#This Row],[Spread_Close]])</f>
        <v>2</v>
      </c>
    </row>
    <row r="1681" spans="1:17">
      <c r="A1681">
        <v>1680</v>
      </c>
      <c r="B1681">
        <v>1228</v>
      </c>
      <c r="C1681">
        <v>653</v>
      </c>
      <c r="D1681" t="s">
        <v>5552</v>
      </c>
      <c r="E1681" t="s">
        <v>74</v>
      </c>
      <c r="F1681">
        <v>53</v>
      </c>
      <c r="G1681">
        <v>128.5</v>
      </c>
      <c r="H1681">
        <v>126</v>
      </c>
      <c r="I1681">
        <v>-110</v>
      </c>
      <c r="J1681">
        <v>654</v>
      </c>
      <c r="K1681" t="s">
        <v>578</v>
      </c>
      <c r="L1681">
        <v>58</v>
      </c>
      <c r="M1681">
        <v>3</v>
      </c>
      <c r="O1681">
        <v>-110</v>
      </c>
      <c r="P1681" s="17">
        <f>DATE(IF(Hist_odds_1[[#This Row],[Index]]&lt;=1908,"2022","2023"),LEFT(Hist_odds_1[[#This Row],[Date]],2),RIGHT(Hist_odds_1[[#This Row],[Date]],2))</f>
        <v>44923</v>
      </c>
      <c r="Q1681">
        <f>IF(Hist_odds_1[[#This Row],[Away ML]]&lt;Hist_odds_1[[#This Row],[Home ML]],-Hist_odds_1[[#This Row],[Total_Close]],Hist_odds_1[[#This Row],[Spread_Close]])</f>
        <v>0</v>
      </c>
    </row>
    <row r="1682" spans="1:17">
      <c r="A1682">
        <v>1681</v>
      </c>
      <c r="B1682">
        <v>1228</v>
      </c>
      <c r="C1682">
        <v>655</v>
      </c>
      <c r="D1682" t="s">
        <v>5552</v>
      </c>
      <c r="E1682" t="s">
        <v>535</v>
      </c>
      <c r="F1682">
        <v>55</v>
      </c>
      <c r="G1682">
        <v>129.5</v>
      </c>
      <c r="H1682">
        <v>132</v>
      </c>
      <c r="I1682">
        <v>950</v>
      </c>
      <c r="J1682">
        <v>656</v>
      </c>
      <c r="K1682" t="s">
        <v>482</v>
      </c>
      <c r="L1682">
        <v>71</v>
      </c>
      <c r="M1682">
        <v>17</v>
      </c>
      <c r="N1682">
        <v>17</v>
      </c>
      <c r="O1682">
        <v>-1800</v>
      </c>
      <c r="P1682" s="17">
        <f>DATE(IF(Hist_odds_1[[#This Row],[Index]]&lt;=1908,"2022","2023"),LEFT(Hist_odds_1[[#This Row],[Date]],2),RIGHT(Hist_odds_1[[#This Row],[Date]],2))</f>
        <v>44923</v>
      </c>
      <c r="Q1682">
        <f>IF(Hist_odds_1[[#This Row],[Away ML]]&lt;Hist_odds_1[[#This Row],[Home ML]],-Hist_odds_1[[#This Row],[Total_Close]],Hist_odds_1[[#This Row],[Spread_Close]])</f>
        <v>17</v>
      </c>
    </row>
    <row r="1683" spans="1:17">
      <c r="A1683">
        <v>1682</v>
      </c>
      <c r="B1683">
        <v>1228</v>
      </c>
      <c r="C1683">
        <v>306501</v>
      </c>
      <c r="D1683" t="s">
        <v>5552</v>
      </c>
      <c r="E1683" t="s">
        <v>616</v>
      </c>
      <c r="F1683">
        <v>74</v>
      </c>
      <c r="G1683">
        <v>2</v>
      </c>
      <c r="H1683">
        <v>1</v>
      </c>
      <c r="I1683">
        <v>-115</v>
      </c>
      <c r="J1683">
        <v>306502</v>
      </c>
      <c r="K1683" t="s">
        <v>63</v>
      </c>
      <c r="L1683">
        <v>67</v>
      </c>
      <c r="M1683">
        <v>137</v>
      </c>
      <c r="N1683">
        <v>137</v>
      </c>
      <c r="O1683">
        <v>-105</v>
      </c>
      <c r="P1683" s="17">
        <f>DATE(IF(Hist_odds_1[[#This Row],[Index]]&lt;=1908,"2022","2023"),LEFT(Hist_odds_1[[#This Row],[Date]],2),RIGHT(Hist_odds_1[[#This Row],[Date]],2))</f>
        <v>44923</v>
      </c>
      <c r="Q1683">
        <f>IF(Hist_odds_1[[#This Row],[Away ML]]&lt;Hist_odds_1[[#This Row],[Home ML]],-Hist_odds_1[[#This Row],[Total_Close]],Hist_odds_1[[#This Row],[Spread_Close]])</f>
        <v>-1</v>
      </c>
    </row>
    <row r="1684" spans="1:17">
      <c r="A1684">
        <v>1683</v>
      </c>
      <c r="B1684">
        <v>1228</v>
      </c>
      <c r="C1684">
        <v>306503</v>
      </c>
      <c r="D1684" t="s">
        <v>5552</v>
      </c>
      <c r="E1684" t="s">
        <v>570</v>
      </c>
      <c r="F1684">
        <v>57</v>
      </c>
      <c r="G1684">
        <v>150.5</v>
      </c>
      <c r="H1684">
        <v>155</v>
      </c>
      <c r="I1684">
        <v>2000</v>
      </c>
      <c r="J1684">
        <v>306504</v>
      </c>
      <c r="K1684" t="s">
        <v>281</v>
      </c>
      <c r="L1684">
        <v>103</v>
      </c>
      <c r="M1684">
        <v>25</v>
      </c>
      <c r="N1684">
        <v>26</v>
      </c>
      <c r="O1684">
        <v>-10000</v>
      </c>
      <c r="P1684" s="17">
        <f>DATE(IF(Hist_odds_1[[#This Row],[Index]]&lt;=1908,"2022","2023"),LEFT(Hist_odds_1[[#This Row],[Date]],2),RIGHT(Hist_odds_1[[#This Row],[Date]],2))</f>
        <v>44923</v>
      </c>
      <c r="Q1684">
        <f>IF(Hist_odds_1[[#This Row],[Away ML]]&lt;Hist_odds_1[[#This Row],[Home ML]],-Hist_odds_1[[#This Row],[Total_Close]],Hist_odds_1[[#This Row],[Spread_Close]])</f>
        <v>26</v>
      </c>
    </row>
    <row r="1685" spans="1:17">
      <c r="A1685">
        <v>1684</v>
      </c>
      <c r="B1685">
        <v>1228</v>
      </c>
      <c r="C1685">
        <v>306505</v>
      </c>
      <c r="D1685" t="s">
        <v>5552</v>
      </c>
      <c r="E1685" t="s">
        <v>612</v>
      </c>
      <c r="F1685">
        <v>46</v>
      </c>
      <c r="G1685">
        <v>130.5</v>
      </c>
      <c r="H1685">
        <v>126</v>
      </c>
      <c r="I1685" t="s">
        <v>488</v>
      </c>
      <c r="J1685">
        <v>306506</v>
      </c>
      <c r="K1685" t="s">
        <v>406</v>
      </c>
      <c r="L1685">
        <v>66</v>
      </c>
      <c r="M1685">
        <v>27.5</v>
      </c>
      <c r="N1685">
        <v>27</v>
      </c>
      <c r="O1685" t="s">
        <v>488</v>
      </c>
      <c r="P1685" s="17">
        <f>DATE(IF(Hist_odds_1[[#This Row],[Index]]&lt;=1908,"2022","2023"),LEFT(Hist_odds_1[[#This Row],[Date]],2),RIGHT(Hist_odds_1[[#This Row],[Date]],2))</f>
        <v>44923</v>
      </c>
      <c r="Q1685">
        <f>IF(Hist_odds_1[[#This Row],[Away ML]]&lt;Hist_odds_1[[#This Row],[Home ML]],-Hist_odds_1[[#This Row],[Total_Close]],Hist_odds_1[[#This Row],[Spread_Close]])</f>
        <v>27</v>
      </c>
    </row>
    <row r="1686" spans="1:17">
      <c r="A1686">
        <v>1685</v>
      </c>
      <c r="B1686">
        <v>1228</v>
      </c>
      <c r="C1686">
        <v>306507</v>
      </c>
      <c r="D1686" t="s">
        <v>5552</v>
      </c>
      <c r="E1686" t="s">
        <v>542</v>
      </c>
      <c r="F1686">
        <v>65</v>
      </c>
      <c r="G1686">
        <v>146.5</v>
      </c>
      <c r="H1686">
        <v>145</v>
      </c>
      <c r="I1686">
        <v>750</v>
      </c>
      <c r="J1686">
        <v>306508</v>
      </c>
      <c r="K1686" t="s">
        <v>320</v>
      </c>
      <c r="L1686">
        <v>83</v>
      </c>
      <c r="M1686">
        <v>15</v>
      </c>
      <c r="N1686">
        <v>14.5</v>
      </c>
      <c r="O1686">
        <v>-1200</v>
      </c>
      <c r="P1686" s="17">
        <f>DATE(IF(Hist_odds_1[[#This Row],[Index]]&lt;=1908,"2022","2023"),LEFT(Hist_odds_1[[#This Row],[Date]],2),RIGHT(Hist_odds_1[[#This Row],[Date]],2))</f>
        <v>44923</v>
      </c>
      <c r="Q1686">
        <f>IF(Hist_odds_1[[#This Row],[Away ML]]&lt;Hist_odds_1[[#This Row],[Home ML]],-Hist_odds_1[[#This Row],[Total_Close]],Hist_odds_1[[#This Row],[Spread_Close]])</f>
        <v>14.5</v>
      </c>
    </row>
    <row r="1687" spans="1:17">
      <c r="A1687">
        <v>1686</v>
      </c>
      <c r="B1687">
        <v>1228</v>
      </c>
      <c r="C1687">
        <v>306509</v>
      </c>
      <c r="D1687" t="s">
        <v>5552</v>
      </c>
      <c r="E1687" t="s">
        <v>410</v>
      </c>
      <c r="F1687">
        <v>74</v>
      </c>
      <c r="G1687">
        <v>3.5</v>
      </c>
      <c r="H1687">
        <v>5.5</v>
      </c>
      <c r="I1687">
        <v>-220</v>
      </c>
      <c r="J1687">
        <v>306510</v>
      </c>
      <c r="K1687" t="s">
        <v>240</v>
      </c>
      <c r="L1687">
        <v>73</v>
      </c>
      <c r="M1687">
        <v>132.5</v>
      </c>
      <c r="N1687">
        <v>133.5</v>
      </c>
      <c r="O1687">
        <v>190</v>
      </c>
      <c r="P1687" s="17">
        <f>DATE(IF(Hist_odds_1[[#This Row],[Index]]&lt;=1908,"2022","2023"),LEFT(Hist_odds_1[[#This Row],[Date]],2),RIGHT(Hist_odds_1[[#This Row],[Date]],2))</f>
        <v>44923</v>
      </c>
      <c r="Q1687">
        <f>IF(Hist_odds_1[[#This Row],[Away ML]]&lt;Hist_odds_1[[#This Row],[Home ML]],-Hist_odds_1[[#This Row],[Total_Close]],Hist_odds_1[[#This Row],[Spread_Close]])</f>
        <v>-5.5</v>
      </c>
    </row>
    <row r="1688" spans="1:17">
      <c r="A1688">
        <v>1687</v>
      </c>
      <c r="B1688">
        <v>1228</v>
      </c>
      <c r="C1688">
        <v>306513</v>
      </c>
      <c r="D1688" t="s">
        <v>5552</v>
      </c>
      <c r="E1688" t="s">
        <v>659</v>
      </c>
      <c r="F1688">
        <v>56</v>
      </c>
      <c r="G1688">
        <v>152.5</v>
      </c>
      <c r="H1688">
        <v>148</v>
      </c>
      <c r="I1688">
        <v>1400</v>
      </c>
      <c r="J1688">
        <v>306514</v>
      </c>
      <c r="K1688" t="s">
        <v>47</v>
      </c>
      <c r="L1688">
        <v>85</v>
      </c>
      <c r="M1688">
        <v>21.5</v>
      </c>
      <c r="N1688">
        <v>21</v>
      </c>
      <c r="O1688">
        <v>-4000</v>
      </c>
      <c r="P1688" s="17">
        <f>DATE(IF(Hist_odds_1[[#This Row],[Index]]&lt;=1908,"2022","2023"),LEFT(Hist_odds_1[[#This Row],[Date]],2),RIGHT(Hist_odds_1[[#This Row],[Date]],2))</f>
        <v>44923</v>
      </c>
      <c r="Q1688">
        <f>IF(Hist_odds_1[[#This Row],[Away ML]]&lt;Hist_odds_1[[#This Row],[Home ML]],-Hist_odds_1[[#This Row],[Total_Close]],Hist_odds_1[[#This Row],[Spread_Close]])</f>
        <v>21</v>
      </c>
    </row>
    <row r="1689" spans="1:17">
      <c r="A1689">
        <v>1688</v>
      </c>
      <c r="B1689">
        <v>1229</v>
      </c>
      <c r="C1689">
        <v>661</v>
      </c>
      <c r="D1689" t="s">
        <v>5552</v>
      </c>
      <c r="E1689" t="s">
        <v>64</v>
      </c>
      <c r="F1689">
        <v>58</v>
      </c>
      <c r="G1689">
        <v>127.5</v>
      </c>
      <c r="H1689">
        <v>128</v>
      </c>
      <c r="I1689">
        <v>750</v>
      </c>
      <c r="J1689">
        <v>662</v>
      </c>
      <c r="K1689" t="s">
        <v>316</v>
      </c>
      <c r="L1689">
        <v>63</v>
      </c>
      <c r="M1689">
        <v>16.5</v>
      </c>
      <c r="N1689">
        <v>13.5</v>
      </c>
      <c r="O1689">
        <v>-1200</v>
      </c>
      <c r="P1689" s="17">
        <f>DATE(IF(Hist_odds_1[[#This Row],[Index]]&lt;=1908,"2022","2023"),LEFT(Hist_odds_1[[#This Row],[Date]],2),RIGHT(Hist_odds_1[[#This Row],[Date]],2))</f>
        <v>44924</v>
      </c>
      <c r="Q1689">
        <f>IF(Hist_odds_1[[#This Row],[Away ML]]&lt;Hist_odds_1[[#This Row],[Home ML]],-Hist_odds_1[[#This Row],[Total_Close]],Hist_odds_1[[#This Row],[Spread_Close]])</f>
        <v>13.5</v>
      </c>
    </row>
    <row r="1690" spans="1:17">
      <c r="A1690">
        <v>1689</v>
      </c>
      <c r="B1690">
        <v>1229</v>
      </c>
      <c r="C1690">
        <v>663</v>
      </c>
      <c r="D1690" t="s">
        <v>5552</v>
      </c>
      <c r="E1690" t="s">
        <v>581</v>
      </c>
      <c r="F1690">
        <v>72</v>
      </c>
      <c r="G1690">
        <v>4.5</v>
      </c>
      <c r="H1690">
        <v>5</v>
      </c>
      <c r="I1690">
        <v>-200</v>
      </c>
      <c r="J1690">
        <v>664</v>
      </c>
      <c r="K1690" t="s">
        <v>637</v>
      </c>
      <c r="L1690">
        <v>47</v>
      </c>
      <c r="M1690">
        <v>136</v>
      </c>
      <c r="N1690">
        <v>134.5</v>
      </c>
      <c r="O1690">
        <v>175</v>
      </c>
      <c r="P1690" s="17">
        <f>DATE(IF(Hist_odds_1[[#This Row],[Index]]&lt;=1908,"2022","2023"),LEFT(Hist_odds_1[[#This Row],[Date]],2),RIGHT(Hist_odds_1[[#This Row],[Date]],2))</f>
        <v>44924</v>
      </c>
      <c r="Q1690">
        <f>IF(Hist_odds_1[[#This Row],[Away ML]]&lt;Hist_odds_1[[#This Row],[Home ML]],-Hist_odds_1[[#This Row],[Total_Close]],Hist_odds_1[[#This Row],[Spread_Close]])</f>
        <v>-5</v>
      </c>
    </row>
    <row r="1691" spans="1:17">
      <c r="A1691">
        <v>1690</v>
      </c>
      <c r="B1691">
        <v>1229</v>
      </c>
      <c r="C1691">
        <v>665</v>
      </c>
      <c r="D1691" t="s">
        <v>5552</v>
      </c>
      <c r="E1691" t="s">
        <v>79</v>
      </c>
      <c r="F1691">
        <v>50</v>
      </c>
      <c r="G1691">
        <v>136</v>
      </c>
      <c r="H1691">
        <v>133.5</v>
      </c>
      <c r="I1691">
        <v>475</v>
      </c>
      <c r="J1691">
        <v>666</v>
      </c>
      <c r="K1691" t="s">
        <v>355</v>
      </c>
      <c r="L1691">
        <v>62</v>
      </c>
      <c r="M1691">
        <v>13</v>
      </c>
      <c r="N1691">
        <v>11.5</v>
      </c>
      <c r="O1691">
        <v>-650</v>
      </c>
      <c r="P1691" s="17">
        <f>DATE(IF(Hist_odds_1[[#This Row],[Index]]&lt;=1908,"2022","2023"),LEFT(Hist_odds_1[[#This Row],[Date]],2),RIGHT(Hist_odds_1[[#This Row],[Date]],2))</f>
        <v>44924</v>
      </c>
      <c r="Q1691">
        <f>IF(Hist_odds_1[[#This Row],[Away ML]]&lt;Hist_odds_1[[#This Row],[Home ML]],-Hist_odds_1[[#This Row],[Total_Close]],Hist_odds_1[[#This Row],[Spread_Close]])</f>
        <v>11.5</v>
      </c>
    </row>
    <row r="1692" spans="1:17">
      <c r="A1692">
        <v>1691</v>
      </c>
      <c r="B1692">
        <v>1229</v>
      </c>
      <c r="C1692">
        <v>667</v>
      </c>
      <c r="D1692" t="s">
        <v>5552</v>
      </c>
      <c r="E1692" t="s">
        <v>571</v>
      </c>
      <c r="F1692">
        <v>67</v>
      </c>
      <c r="G1692">
        <v>126.5</v>
      </c>
      <c r="H1692">
        <v>125</v>
      </c>
      <c r="I1692">
        <v>125</v>
      </c>
      <c r="J1692">
        <v>668</v>
      </c>
      <c r="K1692" t="s">
        <v>489</v>
      </c>
      <c r="L1692">
        <v>82</v>
      </c>
      <c r="M1692">
        <v>4</v>
      </c>
      <c r="N1692">
        <v>2.5</v>
      </c>
      <c r="O1692">
        <v>-145</v>
      </c>
      <c r="P1692" s="17">
        <f>DATE(IF(Hist_odds_1[[#This Row],[Index]]&lt;=1908,"2022","2023"),LEFT(Hist_odds_1[[#This Row],[Date]],2),RIGHT(Hist_odds_1[[#This Row],[Date]],2))</f>
        <v>44924</v>
      </c>
      <c r="Q1692">
        <f>IF(Hist_odds_1[[#This Row],[Away ML]]&lt;Hist_odds_1[[#This Row],[Home ML]],-Hist_odds_1[[#This Row],[Total_Close]],Hist_odds_1[[#This Row],[Spread_Close]])</f>
        <v>2.5</v>
      </c>
    </row>
    <row r="1693" spans="1:17">
      <c r="A1693">
        <v>1692</v>
      </c>
      <c r="B1693">
        <v>1229</v>
      </c>
      <c r="C1693">
        <v>669</v>
      </c>
      <c r="D1693" t="s">
        <v>5552</v>
      </c>
      <c r="E1693" t="s">
        <v>337</v>
      </c>
      <c r="F1693">
        <v>72</v>
      </c>
      <c r="G1693">
        <v>142.5</v>
      </c>
      <c r="H1693">
        <v>140.5</v>
      </c>
      <c r="I1693">
        <v>135</v>
      </c>
      <c r="J1693">
        <v>670</v>
      </c>
      <c r="K1693" t="s">
        <v>219</v>
      </c>
      <c r="L1693">
        <v>52</v>
      </c>
      <c r="M1693">
        <v>2</v>
      </c>
      <c r="N1693">
        <v>3</v>
      </c>
      <c r="O1693">
        <v>-155</v>
      </c>
      <c r="P1693" s="17">
        <f>DATE(IF(Hist_odds_1[[#This Row],[Index]]&lt;=1908,"2022","2023"),LEFT(Hist_odds_1[[#This Row],[Date]],2),RIGHT(Hist_odds_1[[#This Row],[Date]],2))</f>
        <v>44924</v>
      </c>
      <c r="Q1693">
        <f>IF(Hist_odds_1[[#This Row],[Away ML]]&lt;Hist_odds_1[[#This Row],[Home ML]],-Hist_odds_1[[#This Row],[Total_Close]],Hist_odds_1[[#This Row],[Spread_Close]])</f>
        <v>3</v>
      </c>
    </row>
    <row r="1694" spans="1:17">
      <c r="A1694">
        <v>1693</v>
      </c>
      <c r="B1694">
        <v>1229</v>
      </c>
      <c r="C1694">
        <v>671</v>
      </c>
      <c r="D1694" t="s">
        <v>5552</v>
      </c>
      <c r="E1694" t="s">
        <v>521</v>
      </c>
      <c r="F1694">
        <v>63</v>
      </c>
      <c r="G1694">
        <v>6.5</v>
      </c>
      <c r="H1694">
        <v>5</v>
      </c>
      <c r="I1694">
        <v>-215</v>
      </c>
      <c r="J1694">
        <v>672</v>
      </c>
      <c r="K1694" t="s">
        <v>547</v>
      </c>
      <c r="L1694">
        <v>47</v>
      </c>
      <c r="M1694">
        <v>142.5</v>
      </c>
      <c r="N1694">
        <v>143</v>
      </c>
      <c r="O1694">
        <v>185</v>
      </c>
      <c r="P1694" s="17">
        <f>DATE(IF(Hist_odds_1[[#This Row],[Index]]&lt;=1908,"2022","2023"),LEFT(Hist_odds_1[[#This Row],[Date]],2),RIGHT(Hist_odds_1[[#This Row],[Date]],2))</f>
        <v>44924</v>
      </c>
      <c r="Q1694">
        <f>IF(Hist_odds_1[[#This Row],[Away ML]]&lt;Hist_odds_1[[#This Row],[Home ML]],-Hist_odds_1[[#This Row],[Total_Close]],Hist_odds_1[[#This Row],[Spread_Close]])</f>
        <v>-5</v>
      </c>
    </row>
    <row r="1695" spans="1:17">
      <c r="A1695">
        <v>1694</v>
      </c>
      <c r="B1695">
        <v>1229</v>
      </c>
      <c r="C1695">
        <v>673</v>
      </c>
      <c r="D1695" t="s">
        <v>5552</v>
      </c>
      <c r="E1695" t="s">
        <v>519</v>
      </c>
      <c r="F1695">
        <v>64</v>
      </c>
      <c r="G1695">
        <v>136.5</v>
      </c>
      <c r="H1695">
        <v>134.5</v>
      </c>
      <c r="I1695">
        <v>130</v>
      </c>
      <c r="J1695">
        <v>674</v>
      </c>
      <c r="K1695" t="s">
        <v>462</v>
      </c>
      <c r="L1695">
        <v>78</v>
      </c>
      <c r="M1695">
        <v>2.5</v>
      </c>
      <c r="N1695">
        <v>2.5</v>
      </c>
      <c r="O1695">
        <v>-150</v>
      </c>
      <c r="P1695" s="17">
        <f>DATE(IF(Hist_odds_1[[#This Row],[Index]]&lt;=1908,"2022","2023"),LEFT(Hist_odds_1[[#This Row],[Date]],2),RIGHT(Hist_odds_1[[#This Row],[Date]],2))</f>
        <v>44924</v>
      </c>
      <c r="Q1695">
        <f>IF(Hist_odds_1[[#This Row],[Away ML]]&lt;Hist_odds_1[[#This Row],[Home ML]],-Hist_odds_1[[#This Row],[Total_Close]],Hist_odds_1[[#This Row],[Spread_Close]])</f>
        <v>2.5</v>
      </c>
    </row>
    <row r="1696" spans="1:17">
      <c r="A1696">
        <v>1695</v>
      </c>
      <c r="B1696">
        <v>1229</v>
      </c>
      <c r="C1696">
        <v>675</v>
      </c>
      <c r="D1696" t="s">
        <v>5552</v>
      </c>
      <c r="E1696" t="s">
        <v>613</v>
      </c>
      <c r="F1696">
        <v>60</v>
      </c>
      <c r="G1696">
        <v>129.5</v>
      </c>
      <c r="H1696">
        <v>124</v>
      </c>
      <c r="I1696">
        <v>450</v>
      </c>
      <c r="J1696">
        <v>676</v>
      </c>
      <c r="K1696" t="s">
        <v>491</v>
      </c>
      <c r="L1696">
        <v>57</v>
      </c>
      <c r="M1696">
        <v>11.5</v>
      </c>
      <c r="N1696">
        <v>10.5</v>
      </c>
      <c r="O1696">
        <v>-600</v>
      </c>
      <c r="P1696" s="17">
        <f>DATE(IF(Hist_odds_1[[#This Row],[Index]]&lt;=1908,"2022","2023"),LEFT(Hist_odds_1[[#This Row],[Date]],2),RIGHT(Hist_odds_1[[#This Row],[Date]],2))</f>
        <v>44924</v>
      </c>
      <c r="Q1696">
        <f>IF(Hist_odds_1[[#This Row],[Away ML]]&lt;Hist_odds_1[[#This Row],[Home ML]],-Hist_odds_1[[#This Row],[Total_Close]],Hist_odds_1[[#This Row],[Spread_Close]])</f>
        <v>10.5</v>
      </c>
    </row>
    <row r="1697" spans="1:17">
      <c r="A1697">
        <v>1696</v>
      </c>
      <c r="B1697">
        <v>1229</v>
      </c>
      <c r="C1697">
        <v>677</v>
      </c>
      <c r="D1697" t="s">
        <v>5552</v>
      </c>
      <c r="E1697" t="s">
        <v>529</v>
      </c>
      <c r="F1697">
        <v>53</v>
      </c>
      <c r="G1697">
        <v>144</v>
      </c>
      <c r="H1697">
        <v>146</v>
      </c>
      <c r="I1697">
        <v>400</v>
      </c>
      <c r="J1697">
        <v>678</v>
      </c>
      <c r="K1697" t="s">
        <v>24</v>
      </c>
      <c r="L1697">
        <v>79</v>
      </c>
      <c r="M1697">
        <v>12</v>
      </c>
      <c r="N1697">
        <v>10</v>
      </c>
      <c r="O1697">
        <v>-500</v>
      </c>
      <c r="P1697" s="17">
        <f>DATE(IF(Hist_odds_1[[#This Row],[Index]]&lt;=1908,"2022","2023"),LEFT(Hist_odds_1[[#This Row],[Date]],2),RIGHT(Hist_odds_1[[#This Row],[Date]],2))</f>
        <v>44924</v>
      </c>
      <c r="Q1697">
        <f>IF(Hist_odds_1[[#This Row],[Away ML]]&lt;Hist_odds_1[[#This Row],[Home ML]],-Hist_odds_1[[#This Row],[Total_Close]],Hist_odds_1[[#This Row],[Spread_Close]])</f>
        <v>10</v>
      </c>
    </row>
    <row r="1698" spans="1:17">
      <c r="A1698">
        <v>1697</v>
      </c>
      <c r="B1698">
        <v>1229</v>
      </c>
      <c r="C1698">
        <v>679</v>
      </c>
      <c r="D1698" t="s">
        <v>5552</v>
      </c>
      <c r="E1698" t="s">
        <v>367</v>
      </c>
      <c r="F1698">
        <v>81</v>
      </c>
      <c r="G1698">
        <v>150.5</v>
      </c>
      <c r="H1698">
        <v>150.5</v>
      </c>
      <c r="I1698">
        <v>210</v>
      </c>
      <c r="J1698">
        <v>680</v>
      </c>
      <c r="K1698" t="s">
        <v>627</v>
      </c>
      <c r="L1698">
        <v>78</v>
      </c>
      <c r="M1698">
        <v>7</v>
      </c>
      <c r="N1698">
        <v>6</v>
      </c>
      <c r="O1698">
        <v>-250</v>
      </c>
      <c r="P1698" s="17">
        <f>DATE(IF(Hist_odds_1[[#This Row],[Index]]&lt;=1908,"2022","2023"),LEFT(Hist_odds_1[[#This Row],[Date]],2),RIGHT(Hist_odds_1[[#This Row],[Date]],2))</f>
        <v>44924</v>
      </c>
      <c r="Q1698">
        <f>IF(Hist_odds_1[[#This Row],[Away ML]]&lt;Hist_odds_1[[#This Row],[Home ML]],-Hist_odds_1[[#This Row],[Total_Close]],Hist_odds_1[[#This Row],[Spread_Close]])</f>
        <v>6</v>
      </c>
    </row>
    <row r="1699" spans="1:17">
      <c r="A1699">
        <v>1698</v>
      </c>
      <c r="B1699">
        <v>1229</v>
      </c>
      <c r="C1699">
        <v>681</v>
      </c>
      <c r="D1699" t="s">
        <v>5552</v>
      </c>
      <c r="E1699" t="s">
        <v>583</v>
      </c>
      <c r="F1699">
        <v>69</v>
      </c>
      <c r="G1699">
        <v>145.5</v>
      </c>
      <c r="H1699">
        <v>145.5</v>
      </c>
      <c r="I1699">
        <v>750</v>
      </c>
      <c r="J1699">
        <v>682</v>
      </c>
      <c r="K1699" t="s">
        <v>607</v>
      </c>
      <c r="L1699">
        <v>91</v>
      </c>
      <c r="M1699">
        <v>11</v>
      </c>
      <c r="N1699">
        <v>14</v>
      </c>
      <c r="O1699">
        <v>-1200</v>
      </c>
      <c r="P1699" s="17">
        <f>DATE(IF(Hist_odds_1[[#This Row],[Index]]&lt;=1908,"2022","2023"),LEFT(Hist_odds_1[[#This Row],[Date]],2),RIGHT(Hist_odds_1[[#This Row],[Date]],2))</f>
        <v>44924</v>
      </c>
      <c r="Q1699">
        <f>IF(Hist_odds_1[[#This Row],[Away ML]]&lt;Hist_odds_1[[#This Row],[Home ML]],-Hist_odds_1[[#This Row],[Total_Close]],Hist_odds_1[[#This Row],[Spread_Close]])</f>
        <v>14</v>
      </c>
    </row>
    <row r="1700" spans="1:17">
      <c r="A1700">
        <v>1699</v>
      </c>
      <c r="B1700">
        <v>1229</v>
      </c>
      <c r="C1700">
        <v>683</v>
      </c>
      <c r="D1700" t="s">
        <v>5552</v>
      </c>
      <c r="E1700" t="s">
        <v>359</v>
      </c>
      <c r="F1700">
        <v>87</v>
      </c>
      <c r="G1700">
        <v>1</v>
      </c>
      <c r="H1700">
        <v>146.5</v>
      </c>
      <c r="I1700">
        <v>110</v>
      </c>
      <c r="J1700">
        <v>684</v>
      </c>
      <c r="K1700" t="s">
        <v>353</v>
      </c>
      <c r="L1700">
        <v>73</v>
      </c>
      <c r="M1700">
        <v>148.5</v>
      </c>
      <c r="N1700">
        <v>1.5</v>
      </c>
      <c r="O1700">
        <v>-130</v>
      </c>
      <c r="P1700" s="17">
        <f>DATE(IF(Hist_odds_1[[#This Row],[Index]]&lt;=1908,"2022","2023"),LEFT(Hist_odds_1[[#This Row],[Date]],2),RIGHT(Hist_odds_1[[#This Row],[Date]],2))</f>
        <v>44924</v>
      </c>
      <c r="Q1700">
        <f>IF(Hist_odds_1[[#This Row],[Away ML]]&lt;Hist_odds_1[[#This Row],[Home ML]],-Hist_odds_1[[#This Row],[Total_Close]],Hist_odds_1[[#This Row],[Spread_Close]])</f>
        <v>1.5</v>
      </c>
    </row>
    <row r="1701" spans="1:17">
      <c r="A1701">
        <v>1700</v>
      </c>
      <c r="B1701">
        <v>1229</v>
      </c>
      <c r="C1701">
        <v>685</v>
      </c>
      <c r="D1701" t="s">
        <v>5552</v>
      </c>
      <c r="E1701" t="s">
        <v>556</v>
      </c>
      <c r="F1701">
        <v>63</v>
      </c>
      <c r="G1701">
        <v>148.5</v>
      </c>
      <c r="H1701">
        <v>147</v>
      </c>
      <c r="I1701">
        <v>1400</v>
      </c>
      <c r="J1701">
        <v>686</v>
      </c>
      <c r="K1701" t="s">
        <v>234</v>
      </c>
      <c r="L1701">
        <v>61</v>
      </c>
      <c r="M1701">
        <v>22.5</v>
      </c>
      <c r="N1701">
        <v>21.5</v>
      </c>
      <c r="O1701">
        <v>-4000</v>
      </c>
      <c r="P1701" s="17">
        <f>DATE(IF(Hist_odds_1[[#This Row],[Index]]&lt;=1908,"2022","2023"),LEFT(Hist_odds_1[[#This Row],[Date]],2),RIGHT(Hist_odds_1[[#This Row],[Date]],2))</f>
        <v>44924</v>
      </c>
      <c r="Q1701">
        <f>IF(Hist_odds_1[[#This Row],[Away ML]]&lt;Hist_odds_1[[#This Row],[Home ML]],-Hist_odds_1[[#This Row],[Total_Close]],Hist_odds_1[[#This Row],[Spread_Close]])</f>
        <v>21.5</v>
      </c>
    </row>
    <row r="1702" spans="1:17">
      <c r="A1702">
        <v>1701</v>
      </c>
      <c r="B1702">
        <v>1229</v>
      </c>
      <c r="C1702">
        <v>687</v>
      </c>
      <c r="D1702" t="s">
        <v>5552</v>
      </c>
      <c r="E1702" t="s">
        <v>545</v>
      </c>
      <c r="F1702">
        <v>70</v>
      </c>
      <c r="G1702">
        <v>2</v>
      </c>
      <c r="H1702">
        <v>3</v>
      </c>
      <c r="I1702">
        <v>-150</v>
      </c>
      <c r="J1702">
        <v>688</v>
      </c>
      <c r="K1702" t="s">
        <v>630</v>
      </c>
      <c r="L1702">
        <v>75</v>
      </c>
      <c r="M1702">
        <v>136.5</v>
      </c>
      <c r="N1702">
        <v>138.5</v>
      </c>
      <c r="O1702">
        <v>130</v>
      </c>
      <c r="P1702" s="17">
        <f>DATE(IF(Hist_odds_1[[#This Row],[Index]]&lt;=1908,"2022","2023"),LEFT(Hist_odds_1[[#This Row],[Date]],2),RIGHT(Hist_odds_1[[#This Row],[Date]],2))</f>
        <v>44924</v>
      </c>
      <c r="Q1702">
        <f>IF(Hist_odds_1[[#This Row],[Away ML]]&lt;Hist_odds_1[[#This Row],[Home ML]],-Hist_odds_1[[#This Row],[Total_Close]],Hist_odds_1[[#This Row],[Spread_Close]])</f>
        <v>-3</v>
      </c>
    </row>
    <row r="1703" spans="1:17">
      <c r="A1703">
        <v>1702</v>
      </c>
      <c r="B1703">
        <v>1229</v>
      </c>
      <c r="C1703">
        <v>689</v>
      </c>
      <c r="D1703" t="s">
        <v>5552</v>
      </c>
      <c r="E1703" t="s">
        <v>23</v>
      </c>
      <c r="F1703">
        <v>68</v>
      </c>
      <c r="G1703">
        <v>5</v>
      </c>
      <c r="H1703">
        <v>7.5</v>
      </c>
      <c r="I1703">
        <v>-330</v>
      </c>
      <c r="J1703">
        <v>690</v>
      </c>
      <c r="K1703" t="s">
        <v>532</v>
      </c>
      <c r="L1703">
        <v>76</v>
      </c>
      <c r="M1703">
        <v>147</v>
      </c>
      <c r="N1703">
        <v>147.5</v>
      </c>
      <c r="O1703">
        <v>270</v>
      </c>
      <c r="P1703" s="17">
        <f>DATE(IF(Hist_odds_1[[#This Row],[Index]]&lt;=1908,"2022","2023"),LEFT(Hist_odds_1[[#This Row],[Date]],2),RIGHT(Hist_odds_1[[#This Row],[Date]],2))</f>
        <v>44924</v>
      </c>
      <c r="Q1703">
        <f>IF(Hist_odds_1[[#This Row],[Away ML]]&lt;Hist_odds_1[[#This Row],[Home ML]],-Hist_odds_1[[#This Row],[Total_Close]],Hist_odds_1[[#This Row],[Spread_Close]])</f>
        <v>-7.5</v>
      </c>
    </row>
    <row r="1704" spans="1:17">
      <c r="A1704">
        <v>1703</v>
      </c>
      <c r="B1704">
        <v>1229</v>
      </c>
      <c r="C1704">
        <v>691</v>
      </c>
      <c r="D1704" t="s">
        <v>5552</v>
      </c>
      <c r="E1704" t="s">
        <v>333</v>
      </c>
      <c r="F1704">
        <v>62</v>
      </c>
      <c r="G1704">
        <v>153.5</v>
      </c>
      <c r="H1704">
        <v>149</v>
      </c>
      <c r="I1704">
        <v>1200</v>
      </c>
      <c r="J1704">
        <v>692</v>
      </c>
      <c r="K1704" t="s">
        <v>257</v>
      </c>
      <c r="L1704">
        <v>85</v>
      </c>
      <c r="M1704">
        <v>18.5</v>
      </c>
      <c r="N1704">
        <v>19.5</v>
      </c>
      <c r="O1704">
        <v>-3000</v>
      </c>
      <c r="P1704" s="17">
        <f>DATE(IF(Hist_odds_1[[#This Row],[Index]]&lt;=1908,"2022","2023"),LEFT(Hist_odds_1[[#This Row],[Date]],2),RIGHT(Hist_odds_1[[#This Row],[Date]],2))</f>
        <v>44924</v>
      </c>
      <c r="Q1704">
        <f>IF(Hist_odds_1[[#This Row],[Away ML]]&lt;Hist_odds_1[[#This Row],[Home ML]],-Hist_odds_1[[#This Row],[Total_Close]],Hist_odds_1[[#This Row],[Spread_Close]])</f>
        <v>19.5</v>
      </c>
    </row>
    <row r="1705" spans="1:17">
      <c r="A1705">
        <v>1704</v>
      </c>
      <c r="B1705">
        <v>1229</v>
      </c>
      <c r="C1705">
        <v>693</v>
      </c>
      <c r="D1705" t="s">
        <v>5552</v>
      </c>
      <c r="E1705" t="s">
        <v>617</v>
      </c>
      <c r="F1705">
        <v>61</v>
      </c>
      <c r="G1705">
        <v>153.5</v>
      </c>
      <c r="H1705">
        <v>150.5</v>
      </c>
      <c r="I1705">
        <v>115</v>
      </c>
      <c r="J1705">
        <v>694</v>
      </c>
      <c r="K1705" t="s">
        <v>397</v>
      </c>
      <c r="L1705">
        <v>83</v>
      </c>
      <c r="M1705" t="s">
        <v>465</v>
      </c>
      <c r="N1705">
        <v>2</v>
      </c>
      <c r="O1705">
        <v>-135</v>
      </c>
      <c r="P1705" s="17">
        <f>DATE(IF(Hist_odds_1[[#This Row],[Index]]&lt;=1908,"2022","2023"),LEFT(Hist_odds_1[[#This Row],[Date]],2),RIGHT(Hist_odds_1[[#This Row],[Date]],2))</f>
        <v>44924</v>
      </c>
      <c r="Q1705">
        <f>IF(Hist_odds_1[[#This Row],[Away ML]]&lt;Hist_odds_1[[#This Row],[Home ML]],-Hist_odds_1[[#This Row],[Total_Close]],Hist_odds_1[[#This Row],[Spread_Close]])</f>
        <v>2</v>
      </c>
    </row>
    <row r="1706" spans="1:17">
      <c r="A1706">
        <v>1705</v>
      </c>
      <c r="B1706">
        <v>1229</v>
      </c>
      <c r="C1706">
        <v>695</v>
      </c>
      <c r="D1706" t="s">
        <v>5552</v>
      </c>
      <c r="E1706" t="s">
        <v>624</v>
      </c>
      <c r="F1706">
        <v>59</v>
      </c>
      <c r="G1706">
        <v>144.5</v>
      </c>
      <c r="H1706">
        <v>142.5</v>
      </c>
      <c r="I1706">
        <v>800</v>
      </c>
      <c r="J1706">
        <v>696</v>
      </c>
      <c r="K1706" t="s">
        <v>576</v>
      </c>
      <c r="L1706">
        <v>76</v>
      </c>
      <c r="M1706">
        <v>15.5</v>
      </c>
      <c r="N1706">
        <v>14.5</v>
      </c>
      <c r="O1706">
        <v>-1400</v>
      </c>
      <c r="P1706" s="17">
        <f>DATE(IF(Hist_odds_1[[#This Row],[Index]]&lt;=1908,"2022","2023"),LEFT(Hist_odds_1[[#This Row],[Date]],2),RIGHT(Hist_odds_1[[#This Row],[Date]],2))</f>
        <v>44924</v>
      </c>
      <c r="Q1706">
        <f>IF(Hist_odds_1[[#This Row],[Away ML]]&lt;Hist_odds_1[[#This Row],[Home ML]],-Hist_odds_1[[#This Row],[Total_Close]],Hist_odds_1[[#This Row],[Spread_Close]])</f>
        <v>14.5</v>
      </c>
    </row>
    <row r="1707" spans="1:17">
      <c r="A1707">
        <v>1706</v>
      </c>
      <c r="B1707">
        <v>1229</v>
      </c>
      <c r="C1707">
        <v>697</v>
      </c>
      <c r="D1707" t="s">
        <v>5552</v>
      </c>
      <c r="E1707" t="s">
        <v>346</v>
      </c>
      <c r="F1707">
        <v>50</v>
      </c>
      <c r="G1707">
        <v>3</v>
      </c>
      <c r="H1707">
        <v>4</v>
      </c>
      <c r="I1707">
        <v>-175</v>
      </c>
      <c r="J1707">
        <v>698</v>
      </c>
      <c r="K1707" t="s">
        <v>317</v>
      </c>
      <c r="L1707">
        <v>66</v>
      </c>
      <c r="M1707">
        <v>148</v>
      </c>
      <c r="N1707">
        <v>150</v>
      </c>
      <c r="O1707">
        <v>155</v>
      </c>
      <c r="P1707" s="17">
        <f>DATE(IF(Hist_odds_1[[#This Row],[Index]]&lt;=1908,"2022","2023"),LEFT(Hist_odds_1[[#This Row],[Date]],2),RIGHT(Hist_odds_1[[#This Row],[Date]],2))</f>
        <v>44924</v>
      </c>
      <c r="Q1707">
        <f>IF(Hist_odds_1[[#This Row],[Away ML]]&lt;Hist_odds_1[[#This Row],[Home ML]],-Hist_odds_1[[#This Row],[Total_Close]],Hist_odds_1[[#This Row],[Spread_Close]])</f>
        <v>-4</v>
      </c>
    </row>
    <row r="1708" spans="1:17">
      <c r="A1708">
        <v>1707</v>
      </c>
      <c r="B1708">
        <v>1229</v>
      </c>
      <c r="C1708">
        <v>699</v>
      </c>
      <c r="D1708" t="s">
        <v>5552</v>
      </c>
      <c r="E1708" t="s">
        <v>582</v>
      </c>
      <c r="F1708">
        <v>76</v>
      </c>
      <c r="G1708">
        <v>1.5</v>
      </c>
      <c r="H1708">
        <v>3.5</v>
      </c>
      <c r="I1708">
        <v>-160</v>
      </c>
      <c r="J1708">
        <v>700</v>
      </c>
      <c r="K1708" t="s">
        <v>622</v>
      </c>
      <c r="L1708">
        <v>77</v>
      </c>
      <c r="M1708">
        <v>149.5</v>
      </c>
      <c r="N1708">
        <v>146.5</v>
      </c>
      <c r="O1708">
        <v>140</v>
      </c>
      <c r="P1708" s="17">
        <f>DATE(IF(Hist_odds_1[[#This Row],[Index]]&lt;=1908,"2022","2023"),LEFT(Hist_odds_1[[#This Row],[Date]],2),RIGHT(Hist_odds_1[[#This Row],[Date]],2))</f>
        <v>44924</v>
      </c>
      <c r="Q1708">
        <f>IF(Hist_odds_1[[#This Row],[Away ML]]&lt;Hist_odds_1[[#This Row],[Home ML]],-Hist_odds_1[[#This Row],[Total_Close]],Hist_odds_1[[#This Row],[Spread_Close]])</f>
        <v>-3.5</v>
      </c>
    </row>
    <row r="1709" spans="1:17">
      <c r="A1709">
        <v>1708</v>
      </c>
      <c r="B1709">
        <v>1229</v>
      </c>
      <c r="C1709">
        <v>701</v>
      </c>
      <c r="D1709" t="s">
        <v>5552</v>
      </c>
      <c r="E1709" t="s">
        <v>580</v>
      </c>
      <c r="F1709">
        <v>73</v>
      </c>
      <c r="G1709">
        <v>140.5</v>
      </c>
      <c r="H1709">
        <v>139</v>
      </c>
      <c r="I1709">
        <v>220</v>
      </c>
      <c r="J1709">
        <v>702</v>
      </c>
      <c r="K1709" t="s">
        <v>258</v>
      </c>
      <c r="L1709">
        <v>71</v>
      </c>
      <c r="M1709">
        <v>9.5</v>
      </c>
      <c r="N1709">
        <v>6</v>
      </c>
      <c r="O1709">
        <v>-260</v>
      </c>
      <c r="P1709" s="17">
        <f>DATE(IF(Hist_odds_1[[#This Row],[Index]]&lt;=1908,"2022","2023"),LEFT(Hist_odds_1[[#This Row],[Date]],2),RIGHT(Hist_odds_1[[#This Row],[Date]],2))</f>
        <v>44924</v>
      </c>
      <c r="Q1709">
        <f>IF(Hist_odds_1[[#This Row],[Away ML]]&lt;Hist_odds_1[[#This Row],[Home ML]],-Hist_odds_1[[#This Row],[Total_Close]],Hist_odds_1[[#This Row],[Spread_Close]])</f>
        <v>6</v>
      </c>
    </row>
    <row r="1710" spans="1:17">
      <c r="A1710">
        <v>1709</v>
      </c>
      <c r="B1710">
        <v>1229</v>
      </c>
      <c r="C1710">
        <v>703</v>
      </c>
      <c r="D1710" t="s">
        <v>5552</v>
      </c>
      <c r="E1710" t="s">
        <v>634</v>
      </c>
      <c r="F1710">
        <v>76</v>
      </c>
      <c r="G1710">
        <v>135</v>
      </c>
      <c r="H1710">
        <v>137</v>
      </c>
      <c r="I1710">
        <v>210</v>
      </c>
      <c r="J1710">
        <v>704</v>
      </c>
      <c r="K1710" t="s">
        <v>362</v>
      </c>
      <c r="L1710">
        <v>88</v>
      </c>
      <c r="M1710">
        <v>4.5</v>
      </c>
      <c r="N1710">
        <v>6</v>
      </c>
      <c r="O1710">
        <v>-250</v>
      </c>
      <c r="P1710" s="17">
        <f>DATE(IF(Hist_odds_1[[#This Row],[Index]]&lt;=1908,"2022","2023"),LEFT(Hist_odds_1[[#This Row],[Date]],2),RIGHT(Hist_odds_1[[#This Row],[Date]],2))</f>
        <v>44924</v>
      </c>
      <c r="Q1710">
        <f>IF(Hist_odds_1[[#This Row],[Away ML]]&lt;Hist_odds_1[[#This Row],[Home ML]],-Hist_odds_1[[#This Row],[Total_Close]],Hist_odds_1[[#This Row],[Spread_Close]])</f>
        <v>6</v>
      </c>
    </row>
    <row r="1711" spans="1:17">
      <c r="A1711">
        <v>1710</v>
      </c>
      <c r="B1711">
        <v>1229</v>
      </c>
      <c r="C1711">
        <v>705</v>
      </c>
      <c r="D1711" t="s">
        <v>5552</v>
      </c>
      <c r="E1711" t="s">
        <v>354</v>
      </c>
      <c r="F1711">
        <v>61</v>
      </c>
      <c r="G1711">
        <v>154</v>
      </c>
      <c r="H1711">
        <v>151.5</v>
      </c>
      <c r="I1711">
        <v>1500</v>
      </c>
      <c r="J1711">
        <v>706</v>
      </c>
      <c r="K1711" t="s">
        <v>463</v>
      </c>
      <c r="L1711">
        <v>89</v>
      </c>
      <c r="M1711">
        <v>21.5</v>
      </c>
      <c r="N1711">
        <v>21.5</v>
      </c>
      <c r="O1711">
        <v>-5000</v>
      </c>
      <c r="P1711" s="17">
        <f>DATE(IF(Hist_odds_1[[#This Row],[Index]]&lt;=1908,"2022","2023"),LEFT(Hist_odds_1[[#This Row],[Date]],2),RIGHT(Hist_odds_1[[#This Row],[Date]],2))</f>
        <v>44924</v>
      </c>
      <c r="Q1711">
        <f>IF(Hist_odds_1[[#This Row],[Away ML]]&lt;Hist_odds_1[[#This Row],[Home ML]],-Hist_odds_1[[#This Row],[Total_Close]],Hist_odds_1[[#This Row],[Spread_Close]])</f>
        <v>21.5</v>
      </c>
    </row>
    <row r="1712" spans="1:17">
      <c r="A1712">
        <v>1711</v>
      </c>
      <c r="B1712">
        <v>1229</v>
      </c>
      <c r="C1712">
        <v>707</v>
      </c>
      <c r="D1712" t="s">
        <v>5552</v>
      </c>
      <c r="E1712" t="s">
        <v>197</v>
      </c>
      <c r="F1712">
        <v>73</v>
      </c>
      <c r="G1712">
        <v>143</v>
      </c>
      <c r="H1712">
        <v>143</v>
      </c>
      <c r="I1712">
        <v>900</v>
      </c>
      <c r="J1712">
        <v>708</v>
      </c>
      <c r="K1712" t="s">
        <v>68</v>
      </c>
      <c r="L1712">
        <v>79</v>
      </c>
      <c r="M1712">
        <v>16</v>
      </c>
      <c r="N1712">
        <v>15</v>
      </c>
      <c r="O1712">
        <v>-1600</v>
      </c>
      <c r="P1712" s="17">
        <f>DATE(IF(Hist_odds_1[[#This Row],[Index]]&lt;=1908,"2022","2023"),LEFT(Hist_odds_1[[#This Row],[Date]],2),RIGHT(Hist_odds_1[[#This Row],[Date]],2))</f>
        <v>44924</v>
      </c>
      <c r="Q1712">
        <f>IF(Hist_odds_1[[#This Row],[Away ML]]&lt;Hist_odds_1[[#This Row],[Home ML]],-Hist_odds_1[[#This Row],[Total_Close]],Hist_odds_1[[#This Row],[Spread_Close]])</f>
        <v>15</v>
      </c>
    </row>
    <row r="1713" spans="1:17">
      <c r="A1713">
        <v>1712</v>
      </c>
      <c r="B1713">
        <v>1229</v>
      </c>
      <c r="C1713">
        <v>709</v>
      </c>
      <c r="D1713" t="s">
        <v>5552</v>
      </c>
      <c r="E1713" t="s">
        <v>507</v>
      </c>
      <c r="F1713">
        <v>68</v>
      </c>
      <c r="G1713">
        <v>144</v>
      </c>
      <c r="H1713">
        <v>145</v>
      </c>
      <c r="I1713">
        <v>170</v>
      </c>
      <c r="J1713">
        <v>710</v>
      </c>
      <c r="K1713" t="s">
        <v>533</v>
      </c>
      <c r="L1713">
        <v>75</v>
      </c>
      <c r="M1713">
        <v>4.5</v>
      </c>
      <c r="N1713">
        <v>4.5</v>
      </c>
      <c r="O1713">
        <v>-190</v>
      </c>
      <c r="P1713" s="17">
        <f>DATE(IF(Hist_odds_1[[#This Row],[Index]]&lt;=1908,"2022","2023"),LEFT(Hist_odds_1[[#This Row],[Date]],2),RIGHT(Hist_odds_1[[#This Row],[Date]],2))</f>
        <v>44924</v>
      </c>
      <c r="Q1713">
        <f>IF(Hist_odds_1[[#This Row],[Away ML]]&lt;Hist_odds_1[[#This Row],[Home ML]],-Hist_odds_1[[#This Row],[Total_Close]],Hist_odds_1[[#This Row],[Spread_Close]])</f>
        <v>4.5</v>
      </c>
    </row>
    <row r="1714" spans="1:17">
      <c r="A1714">
        <v>1713</v>
      </c>
      <c r="B1714">
        <v>1229</v>
      </c>
      <c r="C1714">
        <v>711</v>
      </c>
      <c r="D1714" t="s">
        <v>5552</v>
      </c>
      <c r="E1714" t="s">
        <v>59</v>
      </c>
      <c r="F1714">
        <v>63</v>
      </c>
      <c r="G1714">
        <v>143.5</v>
      </c>
      <c r="H1714">
        <v>146</v>
      </c>
      <c r="I1714">
        <v>950</v>
      </c>
      <c r="J1714">
        <v>712</v>
      </c>
      <c r="K1714" t="s">
        <v>461</v>
      </c>
      <c r="L1714">
        <v>91</v>
      </c>
      <c r="M1714">
        <v>15</v>
      </c>
      <c r="N1714">
        <v>15.5</v>
      </c>
      <c r="O1714">
        <v>-1800</v>
      </c>
      <c r="P1714" s="17">
        <f>DATE(IF(Hist_odds_1[[#This Row],[Index]]&lt;=1908,"2022","2023"),LEFT(Hist_odds_1[[#This Row],[Date]],2),RIGHT(Hist_odds_1[[#This Row],[Date]],2))</f>
        <v>44924</v>
      </c>
      <c r="Q1714">
        <f>IF(Hist_odds_1[[#This Row],[Away ML]]&lt;Hist_odds_1[[#This Row],[Home ML]],-Hist_odds_1[[#This Row],[Total_Close]],Hist_odds_1[[#This Row],[Spread_Close]])</f>
        <v>15.5</v>
      </c>
    </row>
    <row r="1715" spans="1:17">
      <c r="A1715">
        <v>1714</v>
      </c>
      <c r="B1715">
        <v>1229</v>
      </c>
      <c r="C1715">
        <v>713</v>
      </c>
      <c r="D1715" t="s">
        <v>5552</v>
      </c>
      <c r="E1715" t="s">
        <v>472</v>
      </c>
      <c r="F1715">
        <v>63</v>
      </c>
      <c r="G1715">
        <v>131.5</v>
      </c>
      <c r="H1715">
        <v>1</v>
      </c>
      <c r="I1715">
        <v>-120</v>
      </c>
      <c r="J1715">
        <v>714</v>
      </c>
      <c r="K1715" t="s">
        <v>639</v>
      </c>
      <c r="L1715">
        <v>57</v>
      </c>
      <c r="M1715" t="s">
        <v>465</v>
      </c>
      <c r="N1715">
        <v>133.5</v>
      </c>
      <c r="O1715">
        <v>100</v>
      </c>
      <c r="P1715" s="17">
        <f>DATE(IF(Hist_odds_1[[#This Row],[Index]]&lt;=1908,"2022","2023"),LEFT(Hist_odds_1[[#This Row],[Date]],2),RIGHT(Hist_odds_1[[#This Row],[Date]],2))</f>
        <v>44924</v>
      </c>
      <c r="Q1715">
        <f>IF(Hist_odds_1[[#This Row],[Away ML]]&lt;Hist_odds_1[[#This Row],[Home ML]],-Hist_odds_1[[#This Row],[Total_Close]],Hist_odds_1[[#This Row],[Spread_Close]])</f>
        <v>-1</v>
      </c>
    </row>
    <row r="1716" spans="1:17">
      <c r="A1716">
        <v>1715</v>
      </c>
      <c r="B1716">
        <v>1229</v>
      </c>
      <c r="C1716">
        <v>715</v>
      </c>
      <c r="D1716" t="s">
        <v>5552</v>
      </c>
      <c r="E1716" t="s">
        <v>573</v>
      </c>
      <c r="F1716">
        <v>50</v>
      </c>
      <c r="G1716">
        <v>2</v>
      </c>
      <c r="H1716">
        <v>3.5</v>
      </c>
      <c r="I1716">
        <v>-165</v>
      </c>
      <c r="J1716">
        <v>716</v>
      </c>
      <c r="K1716" t="s">
        <v>638</v>
      </c>
      <c r="L1716">
        <v>64</v>
      </c>
      <c r="M1716">
        <v>132</v>
      </c>
      <c r="N1716">
        <v>130</v>
      </c>
      <c r="O1716">
        <v>145</v>
      </c>
      <c r="P1716" s="17">
        <f>DATE(IF(Hist_odds_1[[#This Row],[Index]]&lt;=1908,"2022","2023"),LEFT(Hist_odds_1[[#This Row],[Date]],2),RIGHT(Hist_odds_1[[#This Row],[Date]],2))</f>
        <v>44924</v>
      </c>
      <c r="Q1716">
        <f>IF(Hist_odds_1[[#This Row],[Away ML]]&lt;Hist_odds_1[[#This Row],[Home ML]],-Hist_odds_1[[#This Row],[Total_Close]],Hist_odds_1[[#This Row],[Spread_Close]])</f>
        <v>-3.5</v>
      </c>
    </row>
    <row r="1717" spans="1:17">
      <c r="A1717">
        <v>1716</v>
      </c>
      <c r="B1717">
        <v>1229</v>
      </c>
      <c r="C1717">
        <v>717</v>
      </c>
      <c r="D1717" t="s">
        <v>5552</v>
      </c>
      <c r="E1717" t="s">
        <v>657</v>
      </c>
      <c r="F1717">
        <v>57</v>
      </c>
      <c r="G1717">
        <v>134.5</v>
      </c>
      <c r="H1717">
        <v>134.5</v>
      </c>
      <c r="I1717">
        <v>525</v>
      </c>
      <c r="J1717">
        <v>718</v>
      </c>
      <c r="K1717" t="s">
        <v>647</v>
      </c>
      <c r="L1717">
        <v>53</v>
      </c>
      <c r="M1717">
        <v>11.5</v>
      </c>
      <c r="N1717">
        <v>11.5</v>
      </c>
      <c r="O1717">
        <v>-750</v>
      </c>
      <c r="P1717" s="17">
        <f>DATE(IF(Hist_odds_1[[#This Row],[Index]]&lt;=1908,"2022","2023"),LEFT(Hist_odds_1[[#This Row],[Date]],2),RIGHT(Hist_odds_1[[#This Row],[Date]],2))</f>
        <v>44924</v>
      </c>
      <c r="Q1717">
        <f>IF(Hist_odds_1[[#This Row],[Away ML]]&lt;Hist_odds_1[[#This Row],[Home ML]],-Hist_odds_1[[#This Row],[Total_Close]],Hist_odds_1[[#This Row],[Spread_Close]])</f>
        <v>11.5</v>
      </c>
    </row>
    <row r="1718" spans="1:17">
      <c r="A1718">
        <v>1717</v>
      </c>
      <c r="B1718">
        <v>1229</v>
      </c>
      <c r="C1718">
        <v>719</v>
      </c>
      <c r="D1718" t="s">
        <v>5552</v>
      </c>
      <c r="E1718" t="s">
        <v>585</v>
      </c>
      <c r="F1718">
        <v>50</v>
      </c>
      <c r="G1718">
        <v>125.5</v>
      </c>
      <c r="H1718">
        <v>124</v>
      </c>
      <c r="I1718">
        <v>125</v>
      </c>
      <c r="J1718">
        <v>720</v>
      </c>
      <c r="K1718" t="s">
        <v>596</v>
      </c>
      <c r="L1718">
        <v>46</v>
      </c>
      <c r="M1718">
        <v>2.5</v>
      </c>
      <c r="N1718">
        <v>2</v>
      </c>
      <c r="O1718">
        <v>-145</v>
      </c>
      <c r="P1718" s="17">
        <f>DATE(IF(Hist_odds_1[[#This Row],[Index]]&lt;=1908,"2022","2023"),LEFT(Hist_odds_1[[#This Row],[Date]],2),RIGHT(Hist_odds_1[[#This Row],[Date]],2))</f>
        <v>44924</v>
      </c>
      <c r="Q1718">
        <f>IF(Hist_odds_1[[#This Row],[Away ML]]&lt;Hist_odds_1[[#This Row],[Home ML]],-Hist_odds_1[[#This Row],[Total_Close]],Hist_odds_1[[#This Row],[Spread_Close]])</f>
        <v>2</v>
      </c>
    </row>
    <row r="1719" spans="1:17">
      <c r="A1719">
        <v>1718</v>
      </c>
      <c r="B1719">
        <v>1229</v>
      </c>
      <c r="C1719">
        <v>721</v>
      </c>
      <c r="D1719" t="s">
        <v>5552</v>
      </c>
      <c r="E1719" t="s">
        <v>110</v>
      </c>
      <c r="F1719">
        <v>60</v>
      </c>
      <c r="G1719">
        <v>139.5</v>
      </c>
      <c r="H1719">
        <v>140.5</v>
      </c>
      <c r="I1719">
        <v>135</v>
      </c>
      <c r="J1719">
        <v>722</v>
      </c>
      <c r="K1719" t="s">
        <v>631</v>
      </c>
      <c r="L1719">
        <v>64</v>
      </c>
      <c r="M1719">
        <v>4.5</v>
      </c>
      <c r="N1719">
        <v>3.5</v>
      </c>
      <c r="O1719">
        <v>-155</v>
      </c>
      <c r="P1719" s="17">
        <f>DATE(IF(Hist_odds_1[[#This Row],[Index]]&lt;=1908,"2022","2023"),LEFT(Hist_odds_1[[#This Row],[Date]],2),RIGHT(Hist_odds_1[[#This Row],[Date]],2))</f>
        <v>44924</v>
      </c>
      <c r="Q1719">
        <f>IF(Hist_odds_1[[#This Row],[Away ML]]&lt;Hist_odds_1[[#This Row],[Home ML]],-Hist_odds_1[[#This Row],[Total_Close]],Hist_odds_1[[#This Row],[Spread_Close]])</f>
        <v>3.5</v>
      </c>
    </row>
    <row r="1720" spans="1:17">
      <c r="A1720">
        <v>1719</v>
      </c>
      <c r="B1720">
        <v>1229</v>
      </c>
      <c r="C1720">
        <v>723</v>
      </c>
      <c r="D1720" t="s">
        <v>5552</v>
      </c>
      <c r="E1720" t="s">
        <v>537</v>
      </c>
      <c r="F1720">
        <v>84</v>
      </c>
      <c r="G1720">
        <v>1.5</v>
      </c>
      <c r="H1720">
        <v>142.5</v>
      </c>
      <c r="I1720">
        <v>-110</v>
      </c>
      <c r="J1720">
        <v>724</v>
      </c>
      <c r="K1720" t="s">
        <v>524</v>
      </c>
      <c r="L1720">
        <v>92</v>
      </c>
      <c r="M1720">
        <v>145.5</v>
      </c>
      <c r="O1720">
        <v>-110</v>
      </c>
      <c r="P1720" s="17">
        <f>DATE(IF(Hist_odds_1[[#This Row],[Index]]&lt;=1908,"2022","2023"),LEFT(Hist_odds_1[[#This Row],[Date]],2),RIGHT(Hist_odds_1[[#This Row],[Date]],2))</f>
        <v>44924</v>
      </c>
      <c r="Q1720">
        <f>IF(Hist_odds_1[[#This Row],[Away ML]]&lt;Hist_odds_1[[#This Row],[Home ML]],-Hist_odds_1[[#This Row],[Total_Close]],Hist_odds_1[[#This Row],[Spread_Close]])</f>
        <v>0</v>
      </c>
    </row>
    <row r="1721" spans="1:17">
      <c r="A1721">
        <v>1720</v>
      </c>
      <c r="B1721">
        <v>1229</v>
      </c>
      <c r="C1721">
        <v>725</v>
      </c>
      <c r="D1721" t="s">
        <v>5552</v>
      </c>
      <c r="E1721" t="s">
        <v>592</v>
      </c>
      <c r="F1721">
        <v>71</v>
      </c>
      <c r="G1721">
        <v>141.5</v>
      </c>
      <c r="H1721">
        <v>138</v>
      </c>
      <c r="I1721">
        <v>210</v>
      </c>
      <c r="J1721">
        <v>726</v>
      </c>
      <c r="K1721" t="s">
        <v>520</v>
      </c>
      <c r="L1721">
        <v>85</v>
      </c>
      <c r="M1721">
        <v>7.5</v>
      </c>
      <c r="N1721">
        <v>6</v>
      </c>
      <c r="O1721">
        <v>-250</v>
      </c>
      <c r="P1721" s="17">
        <f>DATE(IF(Hist_odds_1[[#This Row],[Index]]&lt;=1908,"2022","2023"),LEFT(Hist_odds_1[[#This Row],[Date]],2),RIGHT(Hist_odds_1[[#This Row],[Date]],2))</f>
        <v>44924</v>
      </c>
      <c r="Q1721">
        <f>IF(Hist_odds_1[[#This Row],[Away ML]]&lt;Hist_odds_1[[#This Row],[Home ML]],-Hist_odds_1[[#This Row],[Total_Close]],Hist_odds_1[[#This Row],[Spread_Close]])</f>
        <v>6</v>
      </c>
    </row>
    <row r="1722" spans="1:17">
      <c r="A1722">
        <v>1721</v>
      </c>
      <c r="B1722">
        <v>1229</v>
      </c>
      <c r="C1722">
        <v>727</v>
      </c>
      <c r="D1722" t="s">
        <v>5552</v>
      </c>
      <c r="E1722" t="s">
        <v>660</v>
      </c>
      <c r="F1722">
        <v>59</v>
      </c>
      <c r="G1722">
        <v>124.5</v>
      </c>
      <c r="H1722">
        <v>124</v>
      </c>
      <c r="I1722">
        <v>450</v>
      </c>
      <c r="J1722">
        <v>728</v>
      </c>
      <c r="K1722" t="s">
        <v>614</v>
      </c>
      <c r="L1722">
        <v>71</v>
      </c>
      <c r="M1722">
        <v>10.5</v>
      </c>
      <c r="N1722">
        <v>10.5</v>
      </c>
      <c r="O1722">
        <v>-600</v>
      </c>
      <c r="P1722" s="17">
        <f>DATE(IF(Hist_odds_1[[#This Row],[Index]]&lt;=1908,"2022","2023"),LEFT(Hist_odds_1[[#This Row],[Date]],2),RIGHT(Hist_odds_1[[#This Row],[Date]],2))</f>
        <v>44924</v>
      </c>
      <c r="Q1722">
        <f>IF(Hist_odds_1[[#This Row],[Away ML]]&lt;Hist_odds_1[[#This Row],[Home ML]],-Hist_odds_1[[#This Row],[Total_Close]],Hist_odds_1[[#This Row],[Spread_Close]])</f>
        <v>10.5</v>
      </c>
    </row>
    <row r="1723" spans="1:17">
      <c r="A1723">
        <v>1722</v>
      </c>
      <c r="B1723">
        <v>1229</v>
      </c>
      <c r="C1723">
        <v>729</v>
      </c>
      <c r="D1723" t="s">
        <v>5552</v>
      </c>
      <c r="E1723" t="s">
        <v>623</v>
      </c>
      <c r="F1723">
        <v>64</v>
      </c>
      <c r="G1723">
        <v>145.5</v>
      </c>
      <c r="H1723">
        <v>146</v>
      </c>
      <c r="I1723">
        <v>300</v>
      </c>
      <c r="J1723">
        <v>730</v>
      </c>
      <c r="K1723" t="s">
        <v>597</v>
      </c>
      <c r="L1723">
        <v>71</v>
      </c>
      <c r="M1723">
        <v>7.5</v>
      </c>
      <c r="N1723">
        <v>8</v>
      </c>
      <c r="O1723">
        <v>-360</v>
      </c>
      <c r="P1723" s="17">
        <f>DATE(IF(Hist_odds_1[[#This Row],[Index]]&lt;=1908,"2022","2023"),LEFT(Hist_odds_1[[#This Row],[Date]],2),RIGHT(Hist_odds_1[[#This Row],[Date]],2))</f>
        <v>44924</v>
      </c>
      <c r="Q1723">
        <f>IF(Hist_odds_1[[#This Row],[Away ML]]&lt;Hist_odds_1[[#This Row],[Home ML]],-Hist_odds_1[[#This Row],[Total_Close]],Hist_odds_1[[#This Row],[Spread_Close]])</f>
        <v>8</v>
      </c>
    </row>
    <row r="1724" spans="1:17">
      <c r="A1724">
        <v>1723</v>
      </c>
      <c r="B1724">
        <v>1229</v>
      </c>
      <c r="C1724">
        <v>731</v>
      </c>
      <c r="D1724" t="s">
        <v>5552</v>
      </c>
      <c r="E1724" t="s">
        <v>267</v>
      </c>
      <c r="F1724">
        <v>76</v>
      </c>
      <c r="G1724">
        <v>152.5</v>
      </c>
      <c r="H1724">
        <v>153.5</v>
      </c>
      <c r="I1724">
        <v>155</v>
      </c>
      <c r="J1724">
        <v>732</v>
      </c>
      <c r="K1724" t="s">
        <v>504</v>
      </c>
      <c r="L1724">
        <v>83</v>
      </c>
      <c r="M1724">
        <v>6</v>
      </c>
      <c r="N1724">
        <v>4</v>
      </c>
      <c r="O1724">
        <v>-175</v>
      </c>
      <c r="P1724" s="17">
        <f>DATE(IF(Hist_odds_1[[#This Row],[Index]]&lt;=1908,"2022","2023"),LEFT(Hist_odds_1[[#This Row],[Date]],2),RIGHT(Hist_odds_1[[#This Row],[Date]],2))</f>
        <v>44924</v>
      </c>
      <c r="Q1724">
        <f>IF(Hist_odds_1[[#This Row],[Away ML]]&lt;Hist_odds_1[[#This Row],[Home ML]],-Hist_odds_1[[#This Row],[Total_Close]],Hist_odds_1[[#This Row],[Spread_Close]])</f>
        <v>4</v>
      </c>
    </row>
    <row r="1725" spans="1:17">
      <c r="A1725">
        <v>1724</v>
      </c>
      <c r="B1725">
        <v>1229</v>
      </c>
      <c r="C1725">
        <v>733</v>
      </c>
      <c r="D1725" t="s">
        <v>5552</v>
      </c>
      <c r="E1725" t="s">
        <v>468</v>
      </c>
      <c r="F1725">
        <v>86</v>
      </c>
      <c r="G1725">
        <v>138.5</v>
      </c>
      <c r="H1725">
        <v>139.5</v>
      </c>
      <c r="I1725">
        <v>850</v>
      </c>
      <c r="J1725">
        <v>734</v>
      </c>
      <c r="K1725" t="s">
        <v>602</v>
      </c>
      <c r="L1725">
        <v>93</v>
      </c>
      <c r="M1725">
        <v>16</v>
      </c>
      <c r="N1725">
        <v>15</v>
      </c>
      <c r="O1725">
        <v>-1500</v>
      </c>
      <c r="P1725" s="17">
        <f>DATE(IF(Hist_odds_1[[#This Row],[Index]]&lt;=1908,"2022","2023"),LEFT(Hist_odds_1[[#This Row],[Date]],2),RIGHT(Hist_odds_1[[#This Row],[Date]],2))</f>
        <v>44924</v>
      </c>
      <c r="Q1725">
        <f>IF(Hist_odds_1[[#This Row],[Away ML]]&lt;Hist_odds_1[[#This Row],[Home ML]],-Hist_odds_1[[#This Row],[Total_Close]],Hist_odds_1[[#This Row],[Spread_Close]])</f>
        <v>15</v>
      </c>
    </row>
    <row r="1726" spans="1:17">
      <c r="A1726">
        <v>1725</v>
      </c>
      <c r="B1726">
        <v>1229</v>
      </c>
      <c r="C1726">
        <v>735</v>
      </c>
      <c r="D1726" t="s">
        <v>5552</v>
      </c>
      <c r="E1726" t="s">
        <v>669</v>
      </c>
      <c r="F1726">
        <v>64</v>
      </c>
      <c r="G1726">
        <v>129.5</v>
      </c>
      <c r="H1726">
        <v>132.5</v>
      </c>
      <c r="I1726">
        <v>110</v>
      </c>
      <c r="J1726">
        <v>736</v>
      </c>
      <c r="K1726" t="s">
        <v>546</v>
      </c>
      <c r="L1726">
        <v>80</v>
      </c>
      <c r="M1726">
        <v>1.5</v>
      </c>
      <c r="N1726">
        <v>2</v>
      </c>
      <c r="O1726">
        <v>-130</v>
      </c>
      <c r="P1726" s="17">
        <f>DATE(IF(Hist_odds_1[[#This Row],[Index]]&lt;=1908,"2022","2023"),LEFT(Hist_odds_1[[#This Row],[Date]],2),RIGHT(Hist_odds_1[[#This Row],[Date]],2))</f>
        <v>44924</v>
      </c>
      <c r="Q1726">
        <f>IF(Hist_odds_1[[#This Row],[Away ML]]&lt;Hist_odds_1[[#This Row],[Home ML]],-Hist_odds_1[[#This Row],[Total_Close]],Hist_odds_1[[#This Row],[Spread_Close]])</f>
        <v>2</v>
      </c>
    </row>
    <row r="1727" spans="1:17">
      <c r="A1727">
        <v>1726</v>
      </c>
      <c r="B1727">
        <v>1229</v>
      </c>
      <c r="C1727">
        <v>737</v>
      </c>
      <c r="D1727" t="s">
        <v>5552</v>
      </c>
      <c r="E1727" t="s">
        <v>481</v>
      </c>
      <c r="F1727">
        <v>59</v>
      </c>
      <c r="G1727">
        <v>123.5</v>
      </c>
      <c r="H1727">
        <v>126.5</v>
      </c>
      <c r="I1727">
        <v>200</v>
      </c>
      <c r="J1727">
        <v>738</v>
      </c>
      <c r="K1727" t="s">
        <v>477</v>
      </c>
      <c r="L1727">
        <v>73</v>
      </c>
      <c r="M1727">
        <v>7</v>
      </c>
      <c r="N1727">
        <v>6</v>
      </c>
      <c r="O1727">
        <v>-240</v>
      </c>
      <c r="P1727" s="17">
        <f>DATE(IF(Hist_odds_1[[#This Row],[Index]]&lt;=1908,"2022","2023"),LEFT(Hist_odds_1[[#This Row],[Date]],2),RIGHT(Hist_odds_1[[#This Row],[Date]],2))</f>
        <v>44924</v>
      </c>
      <c r="Q1727">
        <f>IF(Hist_odds_1[[#This Row],[Away ML]]&lt;Hist_odds_1[[#This Row],[Home ML]],-Hist_odds_1[[#This Row],[Total_Close]],Hist_odds_1[[#This Row],[Spread_Close]])</f>
        <v>6</v>
      </c>
    </row>
    <row r="1728" spans="1:17">
      <c r="A1728">
        <v>1727</v>
      </c>
      <c r="B1728">
        <v>1229</v>
      </c>
      <c r="C1728">
        <v>739</v>
      </c>
      <c r="D1728" t="s">
        <v>5552</v>
      </c>
      <c r="E1728" t="s">
        <v>587</v>
      </c>
      <c r="F1728">
        <v>63</v>
      </c>
      <c r="G1728">
        <v>132</v>
      </c>
      <c r="H1728">
        <v>130.5</v>
      </c>
      <c r="I1728">
        <v>250</v>
      </c>
      <c r="J1728">
        <v>740</v>
      </c>
      <c r="K1728" t="s">
        <v>632</v>
      </c>
      <c r="L1728">
        <v>70</v>
      </c>
      <c r="M1728">
        <v>8.5</v>
      </c>
      <c r="N1728">
        <v>7</v>
      </c>
      <c r="O1728">
        <v>-300</v>
      </c>
      <c r="P1728" s="17">
        <f>DATE(IF(Hist_odds_1[[#This Row],[Index]]&lt;=1908,"2022","2023"),LEFT(Hist_odds_1[[#This Row],[Date]],2),RIGHT(Hist_odds_1[[#This Row],[Date]],2))</f>
        <v>44924</v>
      </c>
      <c r="Q1728">
        <f>IF(Hist_odds_1[[#This Row],[Away ML]]&lt;Hist_odds_1[[#This Row],[Home ML]],-Hist_odds_1[[#This Row],[Total_Close]],Hist_odds_1[[#This Row],[Spread_Close]])</f>
        <v>7</v>
      </c>
    </row>
    <row r="1729" spans="1:17">
      <c r="A1729">
        <v>1728</v>
      </c>
      <c r="B1729">
        <v>1229</v>
      </c>
      <c r="C1729">
        <v>741</v>
      </c>
      <c r="D1729" t="s">
        <v>5552</v>
      </c>
      <c r="E1729" t="s">
        <v>655</v>
      </c>
      <c r="F1729">
        <v>92</v>
      </c>
      <c r="G1729">
        <v>11.5</v>
      </c>
      <c r="H1729">
        <v>13</v>
      </c>
      <c r="I1729">
        <v>-1000</v>
      </c>
      <c r="J1729">
        <v>742</v>
      </c>
      <c r="K1729" t="s">
        <v>557</v>
      </c>
      <c r="L1729">
        <v>89</v>
      </c>
      <c r="M1729">
        <v>156</v>
      </c>
      <c r="N1729">
        <v>153.5</v>
      </c>
      <c r="O1729">
        <v>650</v>
      </c>
      <c r="P1729" s="17">
        <f>DATE(IF(Hist_odds_1[[#This Row],[Index]]&lt;=1908,"2022","2023"),LEFT(Hist_odds_1[[#This Row],[Date]],2),RIGHT(Hist_odds_1[[#This Row],[Date]],2))</f>
        <v>44924</v>
      </c>
      <c r="Q1729">
        <f>IF(Hist_odds_1[[#This Row],[Away ML]]&lt;Hist_odds_1[[#This Row],[Home ML]],-Hist_odds_1[[#This Row],[Total_Close]],Hist_odds_1[[#This Row],[Spread_Close]])</f>
        <v>-13</v>
      </c>
    </row>
    <row r="1730" spans="1:17">
      <c r="A1730">
        <v>1729</v>
      </c>
      <c r="B1730">
        <v>1229</v>
      </c>
      <c r="C1730">
        <v>743</v>
      </c>
      <c r="D1730" t="s">
        <v>5552</v>
      </c>
      <c r="E1730" t="s">
        <v>604</v>
      </c>
      <c r="F1730">
        <v>74</v>
      </c>
      <c r="G1730">
        <v>155</v>
      </c>
      <c r="H1730">
        <v>1</v>
      </c>
      <c r="I1730">
        <v>-115</v>
      </c>
      <c r="J1730">
        <v>744</v>
      </c>
      <c r="K1730" t="s">
        <v>605</v>
      </c>
      <c r="L1730">
        <v>88</v>
      </c>
      <c r="M1730" t="s">
        <v>465</v>
      </c>
      <c r="N1730">
        <v>154</v>
      </c>
      <c r="O1730">
        <v>-105</v>
      </c>
      <c r="P1730" s="17">
        <f>DATE(IF(Hist_odds_1[[#This Row],[Index]]&lt;=1908,"2022","2023"),LEFT(Hist_odds_1[[#This Row],[Date]],2),RIGHT(Hist_odds_1[[#This Row],[Date]],2))</f>
        <v>44924</v>
      </c>
      <c r="Q1730">
        <f>IF(Hist_odds_1[[#This Row],[Away ML]]&lt;Hist_odds_1[[#This Row],[Home ML]],-Hist_odds_1[[#This Row],[Total_Close]],Hist_odds_1[[#This Row],[Spread_Close]])</f>
        <v>-1</v>
      </c>
    </row>
    <row r="1731" spans="1:17">
      <c r="A1731">
        <v>1730</v>
      </c>
      <c r="B1731">
        <v>1229</v>
      </c>
      <c r="C1731">
        <v>745</v>
      </c>
      <c r="D1731" t="s">
        <v>5552</v>
      </c>
      <c r="E1731" t="s">
        <v>649</v>
      </c>
      <c r="F1731">
        <v>81</v>
      </c>
      <c r="G1731">
        <v>151.5</v>
      </c>
      <c r="H1731">
        <v>153.5</v>
      </c>
      <c r="I1731">
        <v>180</v>
      </c>
      <c r="J1731">
        <v>746</v>
      </c>
      <c r="K1731" t="s">
        <v>558</v>
      </c>
      <c r="L1731">
        <v>86</v>
      </c>
      <c r="M1731">
        <v>6</v>
      </c>
      <c r="N1731">
        <v>5</v>
      </c>
      <c r="O1731">
        <v>-210</v>
      </c>
      <c r="P1731" s="17">
        <f>DATE(IF(Hist_odds_1[[#This Row],[Index]]&lt;=1908,"2022","2023"),LEFT(Hist_odds_1[[#This Row],[Date]],2),RIGHT(Hist_odds_1[[#This Row],[Date]],2))</f>
        <v>44924</v>
      </c>
      <c r="Q1731">
        <f>IF(Hist_odds_1[[#This Row],[Away ML]]&lt;Hist_odds_1[[#This Row],[Home ML]],-Hist_odds_1[[#This Row],[Total_Close]],Hist_odds_1[[#This Row],[Spread_Close]])</f>
        <v>5</v>
      </c>
    </row>
    <row r="1732" spans="1:17">
      <c r="A1732">
        <v>1731</v>
      </c>
      <c r="B1732">
        <v>1229</v>
      </c>
      <c r="C1732">
        <v>747</v>
      </c>
      <c r="D1732" t="s">
        <v>5552</v>
      </c>
      <c r="E1732" t="s">
        <v>98</v>
      </c>
      <c r="F1732">
        <v>54</v>
      </c>
      <c r="G1732">
        <v>139.5</v>
      </c>
      <c r="H1732">
        <v>138</v>
      </c>
      <c r="I1732">
        <v>175</v>
      </c>
      <c r="J1732">
        <v>748</v>
      </c>
      <c r="K1732" t="s">
        <v>527</v>
      </c>
      <c r="L1732">
        <v>55</v>
      </c>
      <c r="M1732">
        <v>2.5</v>
      </c>
      <c r="N1732">
        <v>5</v>
      </c>
      <c r="O1732">
        <v>-200</v>
      </c>
      <c r="P1732" s="17">
        <f>DATE(IF(Hist_odds_1[[#This Row],[Index]]&lt;=1908,"2022","2023"),LEFT(Hist_odds_1[[#This Row],[Date]],2),RIGHT(Hist_odds_1[[#This Row],[Date]],2))</f>
        <v>44924</v>
      </c>
      <c r="Q1732">
        <f>IF(Hist_odds_1[[#This Row],[Away ML]]&lt;Hist_odds_1[[#This Row],[Home ML]],-Hist_odds_1[[#This Row],[Total_Close]],Hist_odds_1[[#This Row],[Spread_Close]])</f>
        <v>5</v>
      </c>
    </row>
    <row r="1733" spans="1:17">
      <c r="A1733">
        <v>1732</v>
      </c>
      <c r="B1733">
        <v>1229</v>
      </c>
      <c r="C1733">
        <v>749</v>
      </c>
      <c r="D1733" t="s">
        <v>5552</v>
      </c>
      <c r="E1733" t="s">
        <v>586</v>
      </c>
      <c r="F1733">
        <v>51</v>
      </c>
      <c r="G1733">
        <v>141.5</v>
      </c>
      <c r="H1733">
        <v>139.5</v>
      </c>
      <c r="I1733">
        <v>425</v>
      </c>
      <c r="J1733">
        <v>750</v>
      </c>
      <c r="K1733" t="s">
        <v>598</v>
      </c>
      <c r="L1733">
        <v>64</v>
      </c>
      <c r="M1733">
        <v>12.5</v>
      </c>
      <c r="N1733">
        <v>10</v>
      </c>
      <c r="O1733">
        <v>-550</v>
      </c>
      <c r="P1733" s="17">
        <f>DATE(IF(Hist_odds_1[[#This Row],[Index]]&lt;=1908,"2022","2023"),LEFT(Hist_odds_1[[#This Row],[Date]],2),RIGHT(Hist_odds_1[[#This Row],[Date]],2))</f>
        <v>44924</v>
      </c>
      <c r="Q1733">
        <f>IF(Hist_odds_1[[#This Row],[Away ML]]&lt;Hist_odds_1[[#This Row],[Home ML]],-Hist_odds_1[[#This Row],[Total_Close]],Hist_odds_1[[#This Row],[Spread_Close]])</f>
        <v>10</v>
      </c>
    </row>
    <row r="1734" spans="1:17">
      <c r="A1734">
        <v>1733</v>
      </c>
      <c r="B1734">
        <v>1229</v>
      </c>
      <c r="C1734">
        <v>751</v>
      </c>
      <c r="D1734" t="s">
        <v>5552</v>
      </c>
      <c r="E1734" t="s">
        <v>186</v>
      </c>
      <c r="F1734">
        <v>69</v>
      </c>
      <c r="G1734">
        <v>6.5</v>
      </c>
      <c r="H1734">
        <v>6.5</v>
      </c>
      <c r="I1734">
        <v>-280</v>
      </c>
      <c r="J1734">
        <v>752</v>
      </c>
      <c r="K1734" t="s">
        <v>206</v>
      </c>
      <c r="L1734">
        <v>49</v>
      </c>
      <c r="M1734">
        <v>150.5</v>
      </c>
      <c r="N1734">
        <v>152</v>
      </c>
      <c r="O1734">
        <v>240</v>
      </c>
      <c r="P1734" s="17">
        <f>DATE(IF(Hist_odds_1[[#This Row],[Index]]&lt;=1908,"2022","2023"),LEFT(Hist_odds_1[[#This Row],[Date]],2),RIGHT(Hist_odds_1[[#This Row],[Date]],2))</f>
        <v>44924</v>
      </c>
      <c r="Q1734">
        <f>IF(Hist_odds_1[[#This Row],[Away ML]]&lt;Hist_odds_1[[#This Row],[Home ML]],-Hist_odds_1[[#This Row],[Total_Close]],Hist_odds_1[[#This Row],[Spread_Close]])</f>
        <v>-6.5</v>
      </c>
    </row>
    <row r="1735" spans="1:17">
      <c r="A1735">
        <v>1734</v>
      </c>
      <c r="B1735">
        <v>1229</v>
      </c>
      <c r="C1735">
        <v>753</v>
      </c>
      <c r="D1735" t="s">
        <v>5552</v>
      </c>
      <c r="E1735" t="s">
        <v>525</v>
      </c>
      <c r="F1735">
        <v>58</v>
      </c>
      <c r="G1735">
        <v>137.5</v>
      </c>
      <c r="H1735">
        <v>134</v>
      </c>
      <c r="I1735">
        <v>900</v>
      </c>
      <c r="J1735">
        <v>754</v>
      </c>
      <c r="K1735" t="s">
        <v>483</v>
      </c>
      <c r="L1735">
        <v>85</v>
      </c>
      <c r="M1735">
        <v>17</v>
      </c>
      <c r="N1735">
        <v>15.5</v>
      </c>
      <c r="O1735">
        <v>-1600</v>
      </c>
      <c r="P1735" s="17">
        <f>DATE(IF(Hist_odds_1[[#This Row],[Index]]&lt;=1908,"2022","2023"),LEFT(Hist_odds_1[[#This Row],[Date]],2),RIGHT(Hist_odds_1[[#This Row],[Date]],2))</f>
        <v>44924</v>
      </c>
      <c r="Q1735">
        <f>IF(Hist_odds_1[[#This Row],[Away ML]]&lt;Hist_odds_1[[#This Row],[Home ML]],-Hist_odds_1[[#This Row],[Total_Close]],Hist_odds_1[[#This Row],[Spread_Close]])</f>
        <v>15.5</v>
      </c>
    </row>
    <row r="1736" spans="1:17">
      <c r="A1736">
        <v>1735</v>
      </c>
      <c r="B1736">
        <v>1229</v>
      </c>
      <c r="C1736">
        <v>755</v>
      </c>
      <c r="D1736" t="s">
        <v>5552</v>
      </c>
      <c r="E1736" t="s">
        <v>528</v>
      </c>
      <c r="F1736">
        <v>92</v>
      </c>
      <c r="G1736">
        <v>149.5</v>
      </c>
      <c r="H1736">
        <v>150</v>
      </c>
      <c r="I1736">
        <v>115</v>
      </c>
      <c r="J1736">
        <v>756</v>
      </c>
      <c r="K1736" t="s">
        <v>526</v>
      </c>
      <c r="L1736">
        <v>72</v>
      </c>
      <c r="M1736">
        <v>2</v>
      </c>
      <c r="N1736">
        <v>2.5</v>
      </c>
      <c r="O1736">
        <v>-135</v>
      </c>
      <c r="P1736" s="17">
        <f>DATE(IF(Hist_odds_1[[#This Row],[Index]]&lt;=1908,"2022","2023"),LEFT(Hist_odds_1[[#This Row],[Date]],2),RIGHT(Hist_odds_1[[#This Row],[Date]],2))</f>
        <v>44924</v>
      </c>
      <c r="Q1736">
        <f>IF(Hist_odds_1[[#This Row],[Away ML]]&lt;Hist_odds_1[[#This Row],[Home ML]],-Hist_odds_1[[#This Row],[Total_Close]],Hist_odds_1[[#This Row],[Spread_Close]])</f>
        <v>2.5</v>
      </c>
    </row>
    <row r="1737" spans="1:17">
      <c r="A1737">
        <v>1736</v>
      </c>
      <c r="B1737">
        <v>1229</v>
      </c>
      <c r="C1737">
        <v>757</v>
      </c>
      <c r="D1737" t="s">
        <v>5552</v>
      </c>
      <c r="E1737" t="s">
        <v>157</v>
      </c>
      <c r="F1737">
        <v>63</v>
      </c>
      <c r="G1737">
        <v>139.5</v>
      </c>
      <c r="H1737">
        <v>139.5</v>
      </c>
      <c r="I1737">
        <v>950</v>
      </c>
      <c r="J1737">
        <v>758</v>
      </c>
      <c r="K1737" t="s">
        <v>58</v>
      </c>
      <c r="L1737">
        <v>68</v>
      </c>
      <c r="M1737">
        <v>17</v>
      </c>
      <c r="N1737">
        <v>16.5</v>
      </c>
      <c r="O1737">
        <v>-1800</v>
      </c>
      <c r="P1737" s="17">
        <f>DATE(IF(Hist_odds_1[[#This Row],[Index]]&lt;=1908,"2022","2023"),LEFT(Hist_odds_1[[#This Row],[Date]],2),RIGHT(Hist_odds_1[[#This Row],[Date]],2))</f>
        <v>44924</v>
      </c>
      <c r="Q1737">
        <f>IF(Hist_odds_1[[#This Row],[Away ML]]&lt;Hist_odds_1[[#This Row],[Home ML]],-Hist_odds_1[[#This Row],[Total_Close]],Hist_odds_1[[#This Row],[Spread_Close]])</f>
        <v>16.5</v>
      </c>
    </row>
    <row r="1738" spans="1:17">
      <c r="A1738">
        <v>1737</v>
      </c>
      <c r="B1738">
        <v>1229</v>
      </c>
      <c r="C1738">
        <v>759</v>
      </c>
      <c r="D1738" t="s">
        <v>5552</v>
      </c>
      <c r="E1738" t="s">
        <v>577</v>
      </c>
      <c r="F1738">
        <v>58</v>
      </c>
      <c r="G1738">
        <v>141.5</v>
      </c>
      <c r="H1738">
        <v>143</v>
      </c>
      <c r="I1738">
        <v>550</v>
      </c>
      <c r="J1738">
        <v>760</v>
      </c>
      <c r="K1738" t="s">
        <v>652</v>
      </c>
      <c r="L1738">
        <v>72</v>
      </c>
      <c r="M1738">
        <v>12</v>
      </c>
      <c r="N1738">
        <v>12.5</v>
      </c>
      <c r="O1738">
        <v>-800</v>
      </c>
      <c r="P1738" s="17">
        <f>DATE(IF(Hist_odds_1[[#This Row],[Index]]&lt;=1908,"2022","2023"),LEFT(Hist_odds_1[[#This Row],[Date]],2),RIGHT(Hist_odds_1[[#This Row],[Date]],2))</f>
        <v>44924</v>
      </c>
      <c r="Q1738">
        <f>IF(Hist_odds_1[[#This Row],[Away ML]]&lt;Hist_odds_1[[#This Row],[Home ML]],-Hist_odds_1[[#This Row],[Total_Close]],Hist_odds_1[[#This Row],[Spread_Close]])</f>
        <v>12.5</v>
      </c>
    </row>
    <row r="1739" spans="1:17">
      <c r="A1739">
        <v>1738</v>
      </c>
      <c r="B1739">
        <v>1229</v>
      </c>
      <c r="C1739">
        <v>761</v>
      </c>
      <c r="D1739" t="s">
        <v>5552</v>
      </c>
      <c r="E1739" t="s">
        <v>625</v>
      </c>
      <c r="F1739">
        <v>83</v>
      </c>
      <c r="G1739">
        <v>137</v>
      </c>
      <c r="H1739">
        <v>132.5</v>
      </c>
      <c r="I1739">
        <v>130</v>
      </c>
      <c r="J1739">
        <v>762</v>
      </c>
      <c r="K1739" t="s">
        <v>460</v>
      </c>
      <c r="L1739">
        <v>85</v>
      </c>
      <c r="M1739">
        <v>4.5</v>
      </c>
      <c r="N1739">
        <v>3</v>
      </c>
      <c r="O1739">
        <v>-150</v>
      </c>
      <c r="P1739" s="17">
        <f>DATE(IF(Hist_odds_1[[#This Row],[Index]]&lt;=1908,"2022","2023"),LEFT(Hist_odds_1[[#This Row],[Date]],2),RIGHT(Hist_odds_1[[#This Row],[Date]],2))</f>
        <v>44924</v>
      </c>
      <c r="Q1739">
        <f>IF(Hist_odds_1[[#This Row],[Away ML]]&lt;Hist_odds_1[[#This Row],[Home ML]],-Hist_odds_1[[#This Row],[Total_Close]],Hist_odds_1[[#This Row],[Spread_Close]])</f>
        <v>3</v>
      </c>
    </row>
    <row r="1740" spans="1:17">
      <c r="A1740">
        <v>1739</v>
      </c>
      <c r="B1740">
        <v>1229</v>
      </c>
      <c r="C1740">
        <v>763</v>
      </c>
      <c r="D1740" t="s">
        <v>5552</v>
      </c>
      <c r="E1740" t="s">
        <v>606</v>
      </c>
      <c r="F1740">
        <v>66</v>
      </c>
      <c r="G1740">
        <v>159.5</v>
      </c>
      <c r="H1740">
        <v>161</v>
      </c>
      <c r="I1740">
        <v>425</v>
      </c>
      <c r="J1740">
        <v>764</v>
      </c>
      <c r="K1740" t="s">
        <v>548</v>
      </c>
      <c r="L1740">
        <v>81</v>
      </c>
      <c r="M1740">
        <v>10.5</v>
      </c>
      <c r="N1740">
        <v>10</v>
      </c>
      <c r="O1740">
        <v>-550</v>
      </c>
      <c r="P1740" s="17">
        <f>DATE(IF(Hist_odds_1[[#This Row],[Index]]&lt;=1908,"2022","2023"),LEFT(Hist_odds_1[[#This Row],[Date]],2),RIGHT(Hist_odds_1[[#This Row],[Date]],2))</f>
        <v>44924</v>
      </c>
      <c r="Q1740">
        <f>IF(Hist_odds_1[[#This Row],[Away ML]]&lt;Hist_odds_1[[#This Row],[Home ML]],-Hist_odds_1[[#This Row],[Total_Close]],Hist_odds_1[[#This Row],[Spread_Close]])</f>
        <v>10</v>
      </c>
    </row>
    <row r="1741" spans="1:17">
      <c r="A1741">
        <v>1740</v>
      </c>
      <c r="B1741">
        <v>1229</v>
      </c>
      <c r="C1741">
        <v>765</v>
      </c>
      <c r="D1741" t="s">
        <v>5552</v>
      </c>
      <c r="E1741" t="s">
        <v>608</v>
      </c>
      <c r="F1741">
        <v>87</v>
      </c>
      <c r="G1741">
        <v>139</v>
      </c>
      <c r="H1741">
        <v>142</v>
      </c>
      <c r="I1741">
        <v>200</v>
      </c>
      <c r="J1741">
        <v>766</v>
      </c>
      <c r="K1741" t="s">
        <v>204</v>
      </c>
      <c r="L1741">
        <v>80</v>
      </c>
      <c r="M1741">
        <v>5</v>
      </c>
      <c r="N1741">
        <v>5.5</v>
      </c>
      <c r="O1741">
        <v>-240</v>
      </c>
      <c r="P1741" s="17">
        <f>DATE(IF(Hist_odds_1[[#This Row],[Index]]&lt;=1908,"2022","2023"),LEFT(Hist_odds_1[[#This Row],[Date]],2),RIGHT(Hist_odds_1[[#This Row],[Date]],2))</f>
        <v>44924</v>
      </c>
      <c r="Q1741">
        <f>IF(Hist_odds_1[[#This Row],[Away ML]]&lt;Hist_odds_1[[#This Row],[Home ML]],-Hist_odds_1[[#This Row],[Total_Close]],Hist_odds_1[[#This Row],[Spread_Close]])</f>
        <v>5.5</v>
      </c>
    </row>
    <row r="1742" spans="1:17">
      <c r="A1742">
        <v>1741</v>
      </c>
      <c r="B1742">
        <v>1229</v>
      </c>
      <c r="C1742">
        <v>767</v>
      </c>
      <c r="D1742" t="s">
        <v>5552</v>
      </c>
      <c r="E1742" t="s">
        <v>553</v>
      </c>
      <c r="F1742">
        <v>83</v>
      </c>
      <c r="G1742">
        <v>140.5</v>
      </c>
      <c r="H1742">
        <v>142</v>
      </c>
      <c r="I1742">
        <v>130</v>
      </c>
      <c r="J1742">
        <v>768</v>
      </c>
      <c r="K1742" t="s">
        <v>549</v>
      </c>
      <c r="L1742">
        <v>75</v>
      </c>
      <c r="M1742">
        <v>3</v>
      </c>
      <c r="N1742">
        <v>3</v>
      </c>
      <c r="O1742">
        <v>-150</v>
      </c>
      <c r="P1742" s="17">
        <f>DATE(IF(Hist_odds_1[[#This Row],[Index]]&lt;=1908,"2022","2023"),LEFT(Hist_odds_1[[#This Row],[Date]],2),RIGHT(Hist_odds_1[[#This Row],[Date]],2))</f>
        <v>44924</v>
      </c>
      <c r="Q1742">
        <f>IF(Hist_odds_1[[#This Row],[Away ML]]&lt;Hist_odds_1[[#This Row],[Home ML]],-Hist_odds_1[[#This Row],[Total_Close]],Hist_odds_1[[#This Row],[Spread_Close]])</f>
        <v>3</v>
      </c>
    </row>
    <row r="1743" spans="1:17">
      <c r="A1743">
        <v>1742</v>
      </c>
      <c r="B1743">
        <v>1229</v>
      </c>
      <c r="C1743">
        <v>769</v>
      </c>
      <c r="D1743" t="s">
        <v>5552</v>
      </c>
      <c r="E1743" t="s">
        <v>544</v>
      </c>
      <c r="F1743">
        <v>72</v>
      </c>
      <c r="G1743">
        <v>145.5</v>
      </c>
      <c r="H1743">
        <v>140</v>
      </c>
      <c r="I1743">
        <v>135</v>
      </c>
      <c r="J1743">
        <v>770</v>
      </c>
      <c r="K1743" t="s">
        <v>644</v>
      </c>
      <c r="L1743">
        <v>81</v>
      </c>
      <c r="M1743">
        <v>1.5</v>
      </c>
      <c r="N1743">
        <v>3.5</v>
      </c>
      <c r="O1743">
        <v>-155</v>
      </c>
      <c r="P1743" s="17">
        <f>DATE(IF(Hist_odds_1[[#This Row],[Index]]&lt;=1908,"2022","2023"),LEFT(Hist_odds_1[[#This Row],[Date]],2),RIGHT(Hist_odds_1[[#This Row],[Date]],2))</f>
        <v>44924</v>
      </c>
      <c r="Q1743">
        <f>IF(Hist_odds_1[[#This Row],[Away ML]]&lt;Hist_odds_1[[#This Row],[Home ML]],-Hist_odds_1[[#This Row],[Total_Close]],Hist_odds_1[[#This Row],[Spread_Close]])</f>
        <v>3.5</v>
      </c>
    </row>
    <row r="1744" spans="1:17">
      <c r="A1744">
        <v>1743</v>
      </c>
      <c r="B1744">
        <v>1229</v>
      </c>
      <c r="C1744">
        <v>771</v>
      </c>
      <c r="D1744" t="s">
        <v>5552</v>
      </c>
      <c r="E1744" t="s">
        <v>588</v>
      </c>
      <c r="F1744">
        <v>53</v>
      </c>
      <c r="G1744">
        <v>1</v>
      </c>
      <c r="H1744">
        <v>1</v>
      </c>
      <c r="I1744">
        <v>-125</v>
      </c>
      <c r="J1744">
        <v>772</v>
      </c>
      <c r="K1744" t="s">
        <v>590</v>
      </c>
      <c r="L1744">
        <v>79</v>
      </c>
      <c r="M1744">
        <v>140.5</v>
      </c>
      <c r="N1744">
        <v>139</v>
      </c>
      <c r="O1744">
        <v>105</v>
      </c>
      <c r="P1744" s="17">
        <f>DATE(IF(Hist_odds_1[[#This Row],[Index]]&lt;=1908,"2022","2023"),LEFT(Hist_odds_1[[#This Row],[Date]],2),RIGHT(Hist_odds_1[[#This Row],[Date]],2))</f>
        <v>44924</v>
      </c>
      <c r="Q1744">
        <f>IF(Hist_odds_1[[#This Row],[Away ML]]&lt;Hist_odds_1[[#This Row],[Home ML]],-Hist_odds_1[[#This Row],[Total_Close]],Hist_odds_1[[#This Row],[Spread_Close]])</f>
        <v>-1</v>
      </c>
    </row>
    <row r="1745" spans="1:17">
      <c r="A1745">
        <v>1744</v>
      </c>
      <c r="B1745">
        <v>1229</v>
      </c>
      <c r="C1745">
        <v>773</v>
      </c>
      <c r="D1745" t="s">
        <v>5552</v>
      </c>
      <c r="E1745" t="s">
        <v>176</v>
      </c>
      <c r="F1745">
        <v>77</v>
      </c>
      <c r="G1745">
        <v>150.5</v>
      </c>
      <c r="H1745">
        <v>151</v>
      </c>
      <c r="I1745">
        <v>175</v>
      </c>
      <c r="J1745">
        <v>774</v>
      </c>
      <c r="K1745" t="s">
        <v>228</v>
      </c>
      <c r="L1745">
        <v>88</v>
      </c>
      <c r="M1745">
        <v>6</v>
      </c>
      <c r="N1745">
        <v>5</v>
      </c>
      <c r="O1745">
        <v>-200</v>
      </c>
      <c r="P1745" s="17">
        <f>DATE(IF(Hist_odds_1[[#This Row],[Index]]&lt;=1908,"2022","2023"),LEFT(Hist_odds_1[[#This Row],[Date]],2),RIGHT(Hist_odds_1[[#This Row],[Date]],2))</f>
        <v>44924</v>
      </c>
      <c r="Q1745">
        <f>IF(Hist_odds_1[[#This Row],[Away ML]]&lt;Hist_odds_1[[#This Row],[Home ML]],-Hist_odds_1[[#This Row],[Total_Close]],Hist_odds_1[[#This Row],[Spread_Close]])</f>
        <v>5</v>
      </c>
    </row>
    <row r="1746" spans="1:17">
      <c r="A1746">
        <v>1745</v>
      </c>
      <c r="B1746">
        <v>1229</v>
      </c>
      <c r="C1746">
        <v>775</v>
      </c>
      <c r="D1746" t="s">
        <v>5552</v>
      </c>
      <c r="E1746" t="s">
        <v>609</v>
      </c>
      <c r="F1746">
        <v>66</v>
      </c>
      <c r="G1746">
        <v>4</v>
      </c>
      <c r="H1746">
        <v>4.5</v>
      </c>
      <c r="I1746">
        <v>-190</v>
      </c>
      <c r="J1746">
        <v>776</v>
      </c>
      <c r="K1746" t="s">
        <v>538</v>
      </c>
      <c r="L1746">
        <v>58</v>
      </c>
      <c r="M1746">
        <v>127.5</v>
      </c>
      <c r="N1746">
        <v>127.5</v>
      </c>
      <c r="O1746">
        <v>170</v>
      </c>
      <c r="P1746" s="17">
        <f>DATE(IF(Hist_odds_1[[#This Row],[Index]]&lt;=1908,"2022","2023"),LEFT(Hist_odds_1[[#This Row],[Date]],2),RIGHT(Hist_odds_1[[#This Row],[Date]],2))</f>
        <v>44924</v>
      </c>
      <c r="Q1746">
        <f>IF(Hist_odds_1[[#This Row],[Away ML]]&lt;Hist_odds_1[[#This Row],[Home ML]],-Hist_odds_1[[#This Row],[Total_Close]],Hist_odds_1[[#This Row],[Spread_Close]])</f>
        <v>-4.5</v>
      </c>
    </row>
    <row r="1747" spans="1:17">
      <c r="A1747">
        <v>1746</v>
      </c>
      <c r="B1747">
        <v>1229</v>
      </c>
      <c r="C1747">
        <v>777</v>
      </c>
      <c r="D1747" t="s">
        <v>5552</v>
      </c>
      <c r="E1747" t="s">
        <v>514</v>
      </c>
      <c r="F1747">
        <v>67</v>
      </c>
      <c r="G1747">
        <v>149.5</v>
      </c>
      <c r="H1747">
        <v>150.5</v>
      </c>
      <c r="I1747">
        <v>130</v>
      </c>
      <c r="J1747">
        <v>778</v>
      </c>
      <c r="K1747" t="s">
        <v>484</v>
      </c>
      <c r="L1747">
        <v>79</v>
      </c>
      <c r="M1747">
        <v>2.5</v>
      </c>
      <c r="N1747">
        <v>3</v>
      </c>
      <c r="O1747">
        <v>-150</v>
      </c>
      <c r="P1747" s="17">
        <f>DATE(IF(Hist_odds_1[[#This Row],[Index]]&lt;=1908,"2022","2023"),LEFT(Hist_odds_1[[#This Row],[Date]],2),RIGHT(Hist_odds_1[[#This Row],[Date]],2))</f>
        <v>44924</v>
      </c>
      <c r="Q1747">
        <f>IF(Hist_odds_1[[#This Row],[Away ML]]&lt;Hist_odds_1[[#This Row],[Home ML]],-Hist_odds_1[[#This Row],[Total_Close]],Hist_odds_1[[#This Row],[Spread_Close]])</f>
        <v>3</v>
      </c>
    </row>
    <row r="1748" spans="1:17">
      <c r="A1748">
        <v>1747</v>
      </c>
      <c r="B1748">
        <v>1229</v>
      </c>
      <c r="C1748">
        <v>779</v>
      </c>
      <c r="D1748" t="s">
        <v>5552</v>
      </c>
      <c r="E1748" t="s">
        <v>654</v>
      </c>
      <c r="F1748">
        <v>57</v>
      </c>
      <c r="G1748">
        <v>126.5</v>
      </c>
      <c r="H1748">
        <v>126.5</v>
      </c>
      <c r="I1748">
        <v>190</v>
      </c>
      <c r="J1748">
        <v>780</v>
      </c>
      <c r="K1748" t="s">
        <v>603</v>
      </c>
      <c r="L1748">
        <v>67</v>
      </c>
      <c r="M1748">
        <v>6.5</v>
      </c>
      <c r="N1748">
        <v>5</v>
      </c>
      <c r="O1748">
        <v>-220</v>
      </c>
      <c r="P1748" s="17">
        <f>DATE(IF(Hist_odds_1[[#This Row],[Index]]&lt;=1908,"2022","2023"),LEFT(Hist_odds_1[[#This Row],[Date]],2),RIGHT(Hist_odds_1[[#This Row],[Date]],2))</f>
        <v>44924</v>
      </c>
      <c r="Q1748">
        <f>IF(Hist_odds_1[[#This Row],[Away ML]]&lt;Hist_odds_1[[#This Row],[Home ML]],-Hist_odds_1[[#This Row],[Total_Close]],Hist_odds_1[[#This Row],[Spread_Close]])</f>
        <v>5</v>
      </c>
    </row>
    <row r="1749" spans="1:17">
      <c r="A1749">
        <v>1748</v>
      </c>
      <c r="B1749">
        <v>1229</v>
      </c>
      <c r="C1749">
        <v>781</v>
      </c>
      <c r="D1749" t="s">
        <v>5552</v>
      </c>
      <c r="E1749" t="s">
        <v>515</v>
      </c>
      <c r="F1749">
        <v>58</v>
      </c>
      <c r="G1749">
        <v>9.5</v>
      </c>
      <c r="H1749">
        <v>10</v>
      </c>
      <c r="I1749">
        <v>-500</v>
      </c>
      <c r="J1749">
        <v>782</v>
      </c>
      <c r="K1749" t="s">
        <v>256</v>
      </c>
      <c r="L1749">
        <v>43</v>
      </c>
      <c r="M1749">
        <v>125.5</v>
      </c>
      <c r="N1749">
        <v>128.5</v>
      </c>
      <c r="O1749">
        <v>400</v>
      </c>
      <c r="P1749" s="17">
        <f>DATE(IF(Hist_odds_1[[#This Row],[Index]]&lt;=1908,"2022","2023"),LEFT(Hist_odds_1[[#This Row],[Date]],2),RIGHT(Hist_odds_1[[#This Row],[Date]],2))</f>
        <v>44924</v>
      </c>
      <c r="Q1749">
        <f>IF(Hist_odds_1[[#This Row],[Away ML]]&lt;Hist_odds_1[[#This Row],[Home ML]],-Hist_odds_1[[#This Row],[Total_Close]],Hist_odds_1[[#This Row],[Spread_Close]])</f>
        <v>-10</v>
      </c>
    </row>
    <row r="1750" spans="1:17">
      <c r="A1750">
        <v>1749</v>
      </c>
      <c r="B1750">
        <v>1229</v>
      </c>
      <c r="C1750">
        <v>783</v>
      </c>
      <c r="D1750" t="s">
        <v>5552</v>
      </c>
      <c r="E1750" t="s">
        <v>485</v>
      </c>
      <c r="F1750">
        <v>85</v>
      </c>
      <c r="G1750">
        <v>142.5</v>
      </c>
      <c r="H1750">
        <v>143.5</v>
      </c>
      <c r="I1750">
        <v>350</v>
      </c>
      <c r="J1750">
        <v>784</v>
      </c>
      <c r="K1750" t="s">
        <v>560</v>
      </c>
      <c r="L1750">
        <v>83</v>
      </c>
      <c r="M1750">
        <v>10.5</v>
      </c>
      <c r="N1750">
        <v>9</v>
      </c>
      <c r="O1750">
        <v>-420</v>
      </c>
      <c r="P1750" s="17">
        <f>DATE(IF(Hist_odds_1[[#This Row],[Index]]&lt;=1908,"2022","2023"),LEFT(Hist_odds_1[[#This Row],[Date]],2),RIGHT(Hist_odds_1[[#This Row],[Date]],2))</f>
        <v>44924</v>
      </c>
      <c r="Q1750">
        <f>IF(Hist_odds_1[[#This Row],[Away ML]]&lt;Hist_odds_1[[#This Row],[Home ML]],-Hist_odds_1[[#This Row],[Total_Close]],Hist_odds_1[[#This Row],[Spread_Close]])</f>
        <v>9</v>
      </c>
    </row>
    <row r="1751" spans="1:17">
      <c r="A1751">
        <v>1750</v>
      </c>
      <c r="B1751">
        <v>1229</v>
      </c>
      <c r="C1751">
        <v>785</v>
      </c>
      <c r="D1751" t="s">
        <v>5552</v>
      </c>
      <c r="E1751" t="s">
        <v>260</v>
      </c>
      <c r="F1751">
        <v>73</v>
      </c>
      <c r="G1751">
        <v>139.5</v>
      </c>
      <c r="H1751">
        <v>138.5</v>
      </c>
      <c r="I1751">
        <v>115</v>
      </c>
      <c r="J1751">
        <v>786</v>
      </c>
      <c r="K1751" t="s">
        <v>218</v>
      </c>
      <c r="L1751">
        <v>70</v>
      </c>
      <c r="M1751">
        <v>2.5</v>
      </c>
      <c r="N1751">
        <v>2</v>
      </c>
      <c r="O1751">
        <v>-135</v>
      </c>
      <c r="P1751" s="17">
        <f>DATE(IF(Hist_odds_1[[#This Row],[Index]]&lt;=1908,"2022","2023"),LEFT(Hist_odds_1[[#This Row],[Date]],2),RIGHT(Hist_odds_1[[#This Row],[Date]],2))</f>
        <v>44924</v>
      </c>
      <c r="Q1751">
        <f>IF(Hist_odds_1[[#This Row],[Away ML]]&lt;Hist_odds_1[[#This Row],[Home ML]],-Hist_odds_1[[#This Row],[Total_Close]],Hist_odds_1[[#This Row],[Spread_Close]])</f>
        <v>2</v>
      </c>
    </row>
    <row r="1752" spans="1:17">
      <c r="A1752">
        <v>1751</v>
      </c>
      <c r="B1752">
        <v>1229</v>
      </c>
      <c r="C1752">
        <v>787</v>
      </c>
      <c r="D1752" t="s">
        <v>5552</v>
      </c>
      <c r="E1752" t="s">
        <v>589</v>
      </c>
      <c r="F1752">
        <v>66</v>
      </c>
      <c r="G1752">
        <v>136</v>
      </c>
      <c r="H1752">
        <v>136.5</v>
      </c>
      <c r="I1752">
        <v>240</v>
      </c>
      <c r="J1752">
        <v>788</v>
      </c>
      <c r="K1752" t="s">
        <v>428</v>
      </c>
      <c r="L1752">
        <v>74</v>
      </c>
      <c r="M1752">
        <v>8</v>
      </c>
      <c r="N1752">
        <v>6.5</v>
      </c>
      <c r="O1752">
        <v>-280</v>
      </c>
      <c r="P1752" s="17">
        <f>DATE(IF(Hist_odds_1[[#This Row],[Index]]&lt;=1908,"2022","2023"),LEFT(Hist_odds_1[[#This Row],[Date]],2),RIGHT(Hist_odds_1[[#This Row],[Date]],2))</f>
        <v>44924</v>
      </c>
      <c r="Q1752">
        <f>IF(Hist_odds_1[[#This Row],[Away ML]]&lt;Hist_odds_1[[#This Row],[Home ML]],-Hist_odds_1[[#This Row],[Total_Close]],Hist_odds_1[[#This Row],[Spread_Close]])</f>
        <v>6.5</v>
      </c>
    </row>
    <row r="1753" spans="1:17">
      <c r="A1753">
        <v>1752</v>
      </c>
      <c r="B1753">
        <v>1229</v>
      </c>
      <c r="C1753">
        <v>306521</v>
      </c>
      <c r="D1753" t="s">
        <v>5552</v>
      </c>
      <c r="E1753" t="s">
        <v>238</v>
      </c>
      <c r="F1753">
        <v>69</v>
      </c>
      <c r="G1753">
        <v>6</v>
      </c>
      <c r="H1753">
        <v>9</v>
      </c>
      <c r="I1753">
        <v>-450</v>
      </c>
      <c r="J1753">
        <v>306522</v>
      </c>
      <c r="K1753" t="s">
        <v>641</v>
      </c>
      <c r="L1753">
        <v>61</v>
      </c>
      <c r="M1753">
        <v>137.5</v>
      </c>
      <c r="N1753">
        <v>139.5</v>
      </c>
      <c r="O1753">
        <v>375</v>
      </c>
      <c r="P1753" s="17">
        <f>DATE(IF(Hist_odds_1[[#This Row],[Index]]&lt;=1908,"2022","2023"),LEFT(Hist_odds_1[[#This Row],[Date]],2),RIGHT(Hist_odds_1[[#This Row],[Date]],2))</f>
        <v>44924</v>
      </c>
      <c r="Q1753">
        <f>IF(Hist_odds_1[[#This Row],[Away ML]]&lt;Hist_odds_1[[#This Row],[Home ML]],-Hist_odds_1[[#This Row],[Total_Close]],Hist_odds_1[[#This Row],[Spread_Close]])</f>
        <v>-9</v>
      </c>
    </row>
    <row r="1754" spans="1:17">
      <c r="A1754">
        <v>1753</v>
      </c>
      <c r="B1754">
        <v>1229</v>
      </c>
      <c r="C1754">
        <v>306523</v>
      </c>
      <c r="D1754" t="s">
        <v>5552</v>
      </c>
      <c r="E1754" t="s">
        <v>646</v>
      </c>
      <c r="F1754">
        <v>46</v>
      </c>
      <c r="G1754">
        <v>135.5</v>
      </c>
      <c r="H1754">
        <v>138.5</v>
      </c>
      <c r="I1754" t="s">
        <v>488</v>
      </c>
      <c r="J1754">
        <v>306524</v>
      </c>
      <c r="K1754" t="s">
        <v>497</v>
      </c>
      <c r="L1754">
        <v>60</v>
      </c>
      <c r="M1754">
        <v>35.5</v>
      </c>
      <c r="N1754">
        <v>30</v>
      </c>
      <c r="O1754" t="s">
        <v>488</v>
      </c>
      <c r="P1754" s="17">
        <f>DATE(IF(Hist_odds_1[[#This Row],[Index]]&lt;=1908,"2022","2023"),LEFT(Hist_odds_1[[#This Row],[Date]],2),RIGHT(Hist_odds_1[[#This Row],[Date]],2))</f>
        <v>44924</v>
      </c>
      <c r="Q1754">
        <f>IF(Hist_odds_1[[#This Row],[Away ML]]&lt;Hist_odds_1[[#This Row],[Home ML]],-Hist_odds_1[[#This Row],[Total_Close]],Hist_odds_1[[#This Row],[Spread_Close]])</f>
        <v>30</v>
      </c>
    </row>
    <row r="1755" spans="1:17">
      <c r="A1755">
        <v>1754</v>
      </c>
      <c r="B1755">
        <v>1229</v>
      </c>
      <c r="C1755">
        <v>306525</v>
      </c>
      <c r="D1755" t="s">
        <v>5552</v>
      </c>
      <c r="E1755" t="s">
        <v>261</v>
      </c>
      <c r="F1755">
        <v>74</v>
      </c>
      <c r="G1755">
        <v>149.5</v>
      </c>
      <c r="H1755">
        <v>150</v>
      </c>
      <c r="I1755">
        <v>175</v>
      </c>
      <c r="J1755">
        <v>306526</v>
      </c>
      <c r="K1755" t="s">
        <v>562</v>
      </c>
      <c r="L1755">
        <v>67</v>
      </c>
      <c r="M1755">
        <v>4.5</v>
      </c>
      <c r="N1755">
        <v>4.5</v>
      </c>
      <c r="O1755">
        <v>-200</v>
      </c>
      <c r="P1755" s="17">
        <f>DATE(IF(Hist_odds_1[[#This Row],[Index]]&lt;=1908,"2022","2023"),LEFT(Hist_odds_1[[#This Row],[Date]],2),RIGHT(Hist_odds_1[[#This Row],[Date]],2))</f>
        <v>44924</v>
      </c>
      <c r="Q1755">
        <f>IF(Hist_odds_1[[#This Row],[Away ML]]&lt;Hist_odds_1[[#This Row],[Home ML]],-Hist_odds_1[[#This Row],[Total_Close]],Hist_odds_1[[#This Row],[Spread_Close]])</f>
        <v>4.5</v>
      </c>
    </row>
    <row r="1756" spans="1:17">
      <c r="A1756">
        <v>1755</v>
      </c>
      <c r="B1756">
        <v>1229</v>
      </c>
      <c r="C1756">
        <v>306527</v>
      </c>
      <c r="D1756" t="s">
        <v>5552</v>
      </c>
      <c r="E1756" t="s">
        <v>550</v>
      </c>
      <c r="F1756">
        <v>80</v>
      </c>
      <c r="G1756">
        <v>138.5</v>
      </c>
      <c r="H1756">
        <v>1.5</v>
      </c>
      <c r="I1756">
        <v>-120</v>
      </c>
      <c r="J1756">
        <v>306528</v>
      </c>
      <c r="K1756" t="s">
        <v>50</v>
      </c>
      <c r="L1756">
        <v>76</v>
      </c>
      <c r="M1756">
        <v>2.5</v>
      </c>
      <c r="N1756">
        <v>139</v>
      </c>
      <c r="O1756">
        <v>100</v>
      </c>
      <c r="P1756" s="17">
        <f>DATE(IF(Hist_odds_1[[#This Row],[Index]]&lt;=1908,"2022","2023"),LEFT(Hist_odds_1[[#This Row],[Date]],2),RIGHT(Hist_odds_1[[#This Row],[Date]],2))</f>
        <v>44924</v>
      </c>
      <c r="Q1756">
        <f>IF(Hist_odds_1[[#This Row],[Away ML]]&lt;Hist_odds_1[[#This Row],[Home ML]],-Hist_odds_1[[#This Row],[Total_Close]],Hist_odds_1[[#This Row],[Spread_Close]])</f>
        <v>-1.5</v>
      </c>
    </row>
    <row r="1757" spans="1:17">
      <c r="A1757">
        <v>1756</v>
      </c>
      <c r="B1757">
        <v>1229</v>
      </c>
      <c r="C1757">
        <v>306529</v>
      </c>
      <c r="D1757" t="s">
        <v>5552</v>
      </c>
      <c r="E1757" t="s">
        <v>551</v>
      </c>
      <c r="F1757">
        <v>73</v>
      </c>
      <c r="G1757">
        <v>149</v>
      </c>
      <c r="H1757">
        <v>152</v>
      </c>
      <c r="I1757">
        <v>155</v>
      </c>
      <c r="J1757">
        <v>306530</v>
      </c>
      <c r="K1757" t="s">
        <v>347</v>
      </c>
      <c r="L1757">
        <v>87</v>
      </c>
      <c r="M1757">
        <v>5</v>
      </c>
      <c r="N1757">
        <v>4</v>
      </c>
      <c r="O1757">
        <v>-175</v>
      </c>
      <c r="P1757" s="17">
        <f>DATE(IF(Hist_odds_1[[#This Row],[Index]]&lt;=1908,"2022","2023"),LEFT(Hist_odds_1[[#This Row],[Date]],2),RIGHT(Hist_odds_1[[#This Row],[Date]],2))</f>
        <v>44924</v>
      </c>
      <c r="Q1757">
        <f>IF(Hist_odds_1[[#This Row],[Away ML]]&lt;Hist_odds_1[[#This Row],[Home ML]],-Hist_odds_1[[#This Row],[Total_Close]],Hist_odds_1[[#This Row],[Spread_Close]])</f>
        <v>4</v>
      </c>
    </row>
    <row r="1758" spans="1:17">
      <c r="A1758">
        <v>1757</v>
      </c>
      <c r="B1758">
        <v>1229</v>
      </c>
      <c r="C1758">
        <v>306531</v>
      </c>
      <c r="D1758" t="s">
        <v>5552</v>
      </c>
      <c r="E1758" t="s">
        <v>534</v>
      </c>
      <c r="F1758">
        <v>59</v>
      </c>
      <c r="G1758">
        <v>145.5</v>
      </c>
      <c r="H1758">
        <v>145</v>
      </c>
      <c r="I1758" t="s">
        <v>488</v>
      </c>
      <c r="J1758">
        <v>306532</v>
      </c>
      <c r="K1758" t="s">
        <v>453</v>
      </c>
      <c r="L1758">
        <v>90</v>
      </c>
      <c r="M1758">
        <v>27.5</v>
      </c>
      <c r="N1758">
        <v>27</v>
      </c>
      <c r="O1758" t="s">
        <v>488</v>
      </c>
      <c r="P1758" s="17">
        <f>DATE(IF(Hist_odds_1[[#This Row],[Index]]&lt;=1908,"2022","2023"),LEFT(Hist_odds_1[[#This Row],[Date]],2),RIGHT(Hist_odds_1[[#This Row],[Date]],2))</f>
        <v>44924</v>
      </c>
      <c r="Q1758">
        <f>IF(Hist_odds_1[[#This Row],[Away ML]]&lt;Hist_odds_1[[#This Row],[Home ML]],-Hist_odds_1[[#This Row],[Total_Close]],Hist_odds_1[[#This Row],[Spread_Close]])</f>
        <v>27</v>
      </c>
    </row>
    <row r="1759" spans="1:17">
      <c r="A1759">
        <v>1758</v>
      </c>
      <c r="B1759">
        <v>1229</v>
      </c>
      <c r="C1759">
        <v>306533</v>
      </c>
      <c r="D1759" t="s">
        <v>5552</v>
      </c>
      <c r="E1759" t="s">
        <v>348</v>
      </c>
      <c r="F1759">
        <v>58</v>
      </c>
      <c r="G1759">
        <v>146.5</v>
      </c>
      <c r="H1759">
        <v>143</v>
      </c>
      <c r="I1759">
        <v>120</v>
      </c>
      <c r="J1759">
        <v>306534</v>
      </c>
      <c r="K1759" t="s">
        <v>626</v>
      </c>
      <c r="L1759">
        <v>62</v>
      </c>
      <c r="M1759">
        <v>4.5</v>
      </c>
      <c r="N1759">
        <v>2</v>
      </c>
      <c r="O1759">
        <v>-140</v>
      </c>
      <c r="P1759" s="17">
        <f>DATE(IF(Hist_odds_1[[#This Row],[Index]]&lt;=1908,"2022","2023"),LEFT(Hist_odds_1[[#This Row],[Date]],2),RIGHT(Hist_odds_1[[#This Row],[Date]],2))</f>
        <v>44924</v>
      </c>
      <c r="Q1759">
        <f>IF(Hist_odds_1[[#This Row],[Away ML]]&lt;Hist_odds_1[[#This Row],[Home ML]],-Hist_odds_1[[#This Row],[Total_Close]],Hist_odds_1[[#This Row],[Spread_Close]])</f>
        <v>2</v>
      </c>
    </row>
    <row r="1760" spans="1:17">
      <c r="A1760">
        <v>1759</v>
      </c>
      <c r="B1760">
        <v>1229</v>
      </c>
      <c r="C1760">
        <v>306535</v>
      </c>
      <c r="D1760" t="s">
        <v>5552</v>
      </c>
      <c r="E1760" t="s">
        <v>668</v>
      </c>
      <c r="F1760">
        <v>49</v>
      </c>
      <c r="G1760">
        <v>129.5</v>
      </c>
      <c r="H1760">
        <v>133</v>
      </c>
      <c r="I1760" t="s">
        <v>488</v>
      </c>
      <c r="J1760">
        <v>306536</v>
      </c>
      <c r="K1760" t="s">
        <v>226</v>
      </c>
      <c r="L1760">
        <v>82</v>
      </c>
      <c r="M1760">
        <v>35.5</v>
      </c>
      <c r="N1760">
        <v>36.5</v>
      </c>
      <c r="O1760" t="s">
        <v>488</v>
      </c>
      <c r="P1760" s="17">
        <f>DATE(IF(Hist_odds_1[[#This Row],[Index]]&lt;=1908,"2022","2023"),LEFT(Hist_odds_1[[#This Row],[Date]],2),RIGHT(Hist_odds_1[[#This Row],[Date]],2))</f>
        <v>44924</v>
      </c>
      <c r="Q1760">
        <f>IF(Hist_odds_1[[#This Row],[Away ML]]&lt;Hist_odds_1[[#This Row],[Home ML]],-Hist_odds_1[[#This Row],[Total_Close]],Hist_odds_1[[#This Row],[Spread_Close]])</f>
        <v>36.5</v>
      </c>
    </row>
    <row r="1761" spans="1:17">
      <c r="A1761">
        <v>1760</v>
      </c>
      <c r="B1761">
        <v>1229</v>
      </c>
      <c r="C1761">
        <v>306537</v>
      </c>
      <c r="D1761" t="s">
        <v>5552</v>
      </c>
      <c r="E1761" t="s">
        <v>330</v>
      </c>
      <c r="F1761">
        <v>62</v>
      </c>
      <c r="G1761">
        <v>3</v>
      </c>
      <c r="H1761">
        <v>3</v>
      </c>
      <c r="I1761">
        <v>-145</v>
      </c>
      <c r="J1761">
        <v>306538</v>
      </c>
      <c r="K1761" t="s">
        <v>593</v>
      </c>
      <c r="L1761">
        <v>70</v>
      </c>
      <c r="M1761">
        <v>147</v>
      </c>
      <c r="N1761">
        <v>146.5</v>
      </c>
      <c r="O1761">
        <v>125</v>
      </c>
      <c r="P1761" s="17">
        <f>DATE(IF(Hist_odds_1[[#This Row],[Index]]&lt;=1908,"2022","2023"),LEFT(Hist_odds_1[[#This Row],[Date]],2),RIGHT(Hist_odds_1[[#This Row],[Date]],2))</f>
        <v>44924</v>
      </c>
      <c r="Q1761">
        <f>IF(Hist_odds_1[[#This Row],[Away ML]]&lt;Hist_odds_1[[#This Row],[Home ML]],-Hist_odds_1[[#This Row],[Total_Close]],Hist_odds_1[[#This Row],[Spread_Close]])</f>
        <v>-3</v>
      </c>
    </row>
    <row r="1762" spans="1:17">
      <c r="A1762">
        <v>1761</v>
      </c>
      <c r="B1762">
        <v>1229</v>
      </c>
      <c r="C1762">
        <v>306539</v>
      </c>
      <c r="D1762" t="s">
        <v>5552</v>
      </c>
      <c r="E1762" t="s">
        <v>119</v>
      </c>
      <c r="F1762">
        <v>72</v>
      </c>
      <c r="G1762">
        <v>2</v>
      </c>
      <c r="H1762">
        <v>3</v>
      </c>
      <c r="I1762">
        <v>-155</v>
      </c>
      <c r="J1762">
        <v>306540</v>
      </c>
      <c r="K1762" t="s">
        <v>297</v>
      </c>
      <c r="L1762">
        <v>82</v>
      </c>
      <c r="M1762">
        <v>127.5</v>
      </c>
      <c r="N1762">
        <v>127</v>
      </c>
      <c r="O1762">
        <v>135</v>
      </c>
      <c r="P1762" s="17">
        <f>DATE(IF(Hist_odds_1[[#This Row],[Index]]&lt;=1908,"2022","2023"),LEFT(Hist_odds_1[[#This Row],[Date]],2),RIGHT(Hist_odds_1[[#This Row],[Date]],2))</f>
        <v>44924</v>
      </c>
      <c r="Q1762">
        <f>IF(Hist_odds_1[[#This Row],[Away ML]]&lt;Hist_odds_1[[#This Row],[Home ML]],-Hist_odds_1[[#This Row],[Total_Close]],Hist_odds_1[[#This Row],[Spread_Close]])</f>
        <v>-3</v>
      </c>
    </row>
    <row r="1763" spans="1:17">
      <c r="A1763">
        <v>1762</v>
      </c>
      <c r="B1763">
        <v>1229</v>
      </c>
      <c r="C1763">
        <v>306541</v>
      </c>
      <c r="D1763" t="s">
        <v>5552</v>
      </c>
      <c r="E1763" t="s">
        <v>611</v>
      </c>
      <c r="F1763">
        <v>63</v>
      </c>
      <c r="G1763">
        <v>134.5</v>
      </c>
      <c r="H1763">
        <v>135.5</v>
      </c>
      <c r="I1763">
        <v>375</v>
      </c>
      <c r="J1763">
        <v>306542</v>
      </c>
      <c r="K1763" t="s">
        <v>645</v>
      </c>
      <c r="L1763">
        <v>83</v>
      </c>
      <c r="M1763">
        <v>9.5</v>
      </c>
      <c r="N1763">
        <v>9.5</v>
      </c>
      <c r="O1763">
        <v>-450</v>
      </c>
      <c r="P1763" s="17">
        <f>DATE(IF(Hist_odds_1[[#This Row],[Index]]&lt;=1908,"2022","2023"),LEFT(Hist_odds_1[[#This Row],[Date]],2),RIGHT(Hist_odds_1[[#This Row],[Date]],2))</f>
        <v>44924</v>
      </c>
      <c r="Q1763">
        <f>IF(Hist_odds_1[[#This Row],[Away ML]]&lt;Hist_odds_1[[#This Row],[Home ML]],-Hist_odds_1[[#This Row],[Total_Close]],Hist_odds_1[[#This Row],[Spread_Close]])</f>
        <v>9.5</v>
      </c>
    </row>
    <row r="1764" spans="1:17">
      <c r="A1764">
        <v>1763</v>
      </c>
      <c r="B1764">
        <v>1229</v>
      </c>
      <c r="C1764">
        <v>306543</v>
      </c>
      <c r="D1764" t="s">
        <v>5552</v>
      </c>
      <c r="E1764" t="s">
        <v>628</v>
      </c>
      <c r="F1764">
        <v>77</v>
      </c>
      <c r="G1764">
        <v>141.5</v>
      </c>
      <c r="H1764">
        <v>138.5</v>
      </c>
      <c r="I1764">
        <v>245</v>
      </c>
      <c r="J1764">
        <v>306544</v>
      </c>
      <c r="K1764" t="s">
        <v>498</v>
      </c>
      <c r="L1764">
        <v>81</v>
      </c>
      <c r="M1764">
        <v>7.5</v>
      </c>
      <c r="N1764">
        <v>7</v>
      </c>
      <c r="O1764">
        <v>-290</v>
      </c>
      <c r="P1764" s="17">
        <f>DATE(IF(Hist_odds_1[[#This Row],[Index]]&lt;=1908,"2022","2023"),LEFT(Hist_odds_1[[#This Row],[Date]],2),RIGHT(Hist_odds_1[[#This Row],[Date]],2))</f>
        <v>44924</v>
      </c>
      <c r="Q1764">
        <f>IF(Hist_odds_1[[#This Row],[Away ML]]&lt;Hist_odds_1[[#This Row],[Home ML]],-Hist_odds_1[[#This Row],[Total_Close]],Hist_odds_1[[#This Row],[Spread_Close]])</f>
        <v>7</v>
      </c>
    </row>
    <row r="1765" spans="1:17">
      <c r="A1765">
        <v>1764</v>
      </c>
      <c r="B1765">
        <v>1229</v>
      </c>
      <c r="C1765">
        <v>306545</v>
      </c>
      <c r="D1765" t="s">
        <v>5552</v>
      </c>
      <c r="E1765" t="s">
        <v>366</v>
      </c>
      <c r="F1765">
        <v>70</v>
      </c>
      <c r="G1765">
        <v>8.5</v>
      </c>
      <c r="H1765">
        <v>7</v>
      </c>
      <c r="I1765">
        <v>-310</v>
      </c>
      <c r="J1765">
        <v>306546</v>
      </c>
      <c r="K1765" t="s">
        <v>115</v>
      </c>
      <c r="L1765">
        <v>53</v>
      </c>
      <c r="M1765">
        <v>128.5</v>
      </c>
      <c r="N1765">
        <v>124.5</v>
      </c>
      <c r="O1765">
        <v>260</v>
      </c>
      <c r="P1765" s="17">
        <f>DATE(IF(Hist_odds_1[[#This Row],[Index]]&lt;=1908,"2022","2023"),LEFT(Hist_odds_1[[#This Row],[Date]],2),RIGHT(Hist_odds_1[[#This Row],[Date]],2))</f>
        <v>44924</v>
      </c>
      <c r="Q1765">
        <f>IF(Hist_odds_1[[#This Row],[Away ML]]&lt;Hist_odds_1[[#This Row],[Home ML]],-Hist_odds_1[[#This Row],[Total_Close]],Hist_odds_1[[#This Row],[Spread_Close]])</f>
        <v>-7</v>
      </c>
    </row>
    <row r="1766" spans="1:17">
      <c r="A1766">
        <v>1765</v>
      </c>
      <c r="B1766">
        <v>1229</v>
      </c>
      <c r="C1766">
        <v>306547</v>
      </c>
      <c r="D1766" t="s">
        <v>5552</v>
      </c>
      <c r="E1766" t="s">
        <v>568</v>
      </c>
      <c r="F1766">
        <v>64</v>
      </c>
      <c r="G1766">
        <v>146</v>
      </c>
      <c r="H1766">
        <v>146</v>
      </c>
      <c r="I1766">
        <v>1000</v>
      </c>
      <c r="J1766">
        <v>306548</v>
      </c>
      <c r="K1766" t="s">
        <v>225</v>
      </c>
      <c r="L1766">
        <v>80</v>
      </c>
      <c r="M1766">
        <v>21</v>
      </c>
      <c r="N1766">
        <v>17.5</v>
      </c>
      <c r="O1766">
        <v>-2000</v>
      </c>
      <c r="P1766" s="17">
        <f>DATE(IF(Hist_odds_1[[#This Row],[Index]]&lt;=1908,"2022","2023"),LEFT(Hist_odds_1[[#This Row],[Date]],2),RIGHT(Hist_odds_1[[#This Row],[Date]],2))</f>
        <v>44924</v>
      </c>
      <c r="Q1766">
        <f>IF(Hist_odds_1[[#This Row],[Away ML]]&lt;Hist_odds_1[[#This Row],[Home ML]],-Hist_odds_1[[#This Row],[Total_Close]],Hist_odds_1[[#This Row],[Spread_Close]])</f>
        <v>17.5</v>
      </c>
    </row>
    <row r="1767" spans="1:17">
      <c r="A1767">
        <v>1766</v>
      </c>
      <c r="B1767">
        <v>1229</v>
      </c>
      <c r="C1767">
        <v>306549</v>
      </c>
      <c r="D1767" t="s">
        <v>5552</v>
      </c>
      <c r="E1767" t="s">
        <v>563</v>
      </c>
      <c r="F1767">
        <v>72</v>
      </c>
      <c r="G1767">
        <v>140.5</v>
      </c>
      <c r="H1767">
        <v>139.5</v>
      </c>
      <c r="I1767">
        <v>145</v>
      </c>
      <c r="J1767">
        <v>306550</v>
      </c>
      <c r="K1767" t="s">
        <v>552</v>
      </c>
      <c r="L1767">
        <v>80</v>
      </c>
      <c r="M1767">
        <v>3</v>
      </c>
      <c r="N1767">
        <v>3.5</v>
      </c>
      <c r="O1767">
        <v>-165</v>
      </c>
      <c r="P1767" s="17">
        <f>DATE(IF(Hist_odds_1[[#This Row],[Index]]&lt;=1908,"2022","2023"),LEFT(Hist_odds_1[[#This Row],[Date]],2),RIGHT(Hist_odds_1[[#This Row],[Date]],2))</f>
        <v>44924</v>
      </c>
      <c r="Q1767">
        <f>IF(Hist_odds_1[[#This Row],[Away ML]]&lt;Hist_odds_1[[#This Row],[Home ML]],-Hist_odds_1[[#This Row],[Total_Close]],Hist_odds_1[[#This Row],[Spread_Close]])</f>
        <v>3.5</v>
      </c>
    </row>
    <row r="1768" spans="1:17">
      <c r="A1768">
        <v>1767</v>
      </c>
      <c r="B1768">
        <v>1229</v>
      </c>
      <c r="C1768">
        <v>306551</v>
      </c>
      <c r="D1768" t="s">
        <v>5552</v>
      </c>
      <c r="E1768" t="s">
        <v>235</v>
      </c>
      <c r="F1768">
        <v>63</v>
      </c>
      <c r="G1768">
        <v>138</v>
      </c>
      <c r="H1768">
        <v>135.5</v>
      </c>
      <c r="I1768">
        <v>110</v>
      </c>
      <c r="J1768">
        <v>306552</v>
      </c>
      <c r="K1768" t="s">
        <v>564</v>
      </c>
      <c r="L1768">
        <v>71</v>
      </c>
      <c r="M1768">
        <v>6.5</v>
      </c>
      <c r="N1768">
        <v>2</v>
      </c>
      <c r="O1768">
        <v>-130</v>
      </c>
      <c r="P1768" s="17">
        <f>DATE(IF(Hist_odds_1[[#This Row],[Index]]&lt;=1908,"2022","2023"),LEFT(Hist_odds_1[[#This Row],[Date]],2),RIGHT(Hist_odds_1[[#This Row],[Date]],2))</f>
        <v>44924</v>
      </c>
      <c r="Q1768">
        <f>IF(Hist_odds_1[[#This Row],[Away ML]]&lt;Hist_odds_1[[#This Row],[Home ML]],-Hist_odds_1[[#This Row],[Total_Close]],Hist_odds_1[[#This Row],[Spread_Close]])</f>
        <v>2</v>
      </c>
    </row>
    <row r="1769" spans="1:17">
      <c r="A1769">
        <v>1768</v>
      </c>
      <c r="B1769">
        <v>1229</v>
      </c>
      <c r="C1769">
        <v>306555</v>
      </c>
      <c r="D1769" t="s">
        <v>5552</v>
      </c>
      <c r="E1769" t="s">
        <v>239</v>
      </c>
      <c r="F1769">
        <v>70</v>
      </c>
      <c r="G1769">
        <v>153.5</v>
      </c>
      <c r="H1769">
        <v>151</v>
      </c>
      <c r="I1769">
        <v>650</v>
      </c>
      <c r="J1769">
        <v>306556</v>
      </c>
      <c r="K1769" t="s">
        <v>413</v>
      </c>
      <c r="L1769">
        <v>86</v>
      </c>
      <c r="M1769">
        <v>14.5</v>
      </c>
      <c r="N1769">
        <v>13.5</v>
      </c>
      <c r="O1769">
        <v>-1000</v>
      </c>
      <c r="P1769" s="17">
        <f>DATE(IF(Hist_odds_1[[#This Row],[Index]]&lt;=1908,"2022","2023"),LEFT(Hist_odds_1[[#This Row],[Date]],2),RIGHT(Hist_odds_1[[#This Row],[Date]],2))</f>
        <v>44924</v>
      </c>
      <c r="Q1769">
        <f>IF(Hist_odds_1[[#This Row],[Away ML]]&lt;Hist_odds_1[[#This Row],[Home ML]],-Hist_odds_1[[#This Row],[Total_Close]],Hist_odds_1[[#This Row],[Spread_Close]])</f>
        <v>13.5</v>
      </c>
    </row>
    <row r="1770" spans="1:17">
      <c r="A1770">
        <v>1769</v>
      </c>
      <c r="B1770">
        <v>1229</v>
      </c>
      <c r="C1770">
        <v>306559</v>
      </c>
      <c r="D1770" t="s">
        <v>5552</v>
      </c>
      <c r="E1770" t="s">
        <v>640</v>
      </c>
      <c r="F1770">
        <v>52</v>
      </c>
      <c r="G1770">
        <v>144.5</v>
      </c>
      <c r="H1770">
        <v>143.5</v>
      </c>
      <c r="I1770" t="s">
        <v>488</v>
      </c>
      <c r="J1770">
        <v>306560</v>
      </c>
      <c r="K1770" t="s">
        <v>269</v>
      </c>
      <c r="L1770">
        <v>85</v>
      </c>
      <c r="M1770">
        <v>30.5</v>
      </c>
      <c r="N1770">
        <v>30.5</v>
      </c>
      <c r="O1770" t="s">
        <v>488</v>
      </c>
      <c r="P1770" s="17">
        <f>DATE(IF(Hist_odds_1[[#This Row],[Index]]&lt;=1908,"2022","2023"),LEFT(Hist_odds_1[[#This Row],[Date]],2),RIGHT(Hist_odds_1[[#This Row],[Date]],2))</f>
        <v>44924</v>
      </c>
      <c r="Q1770">
        <f>IF(Hist_odds_1[[#This Row],[Away ML]]&lt;Hist_odds_1[[#This Row],[Home ML]],-Hist_odds_1[[#This Row],[Total_Close]],Hist_odds_1[[#This Row],[Spread_Close]])</f>
        <v>30.5</v>
      </c>
    </row>
    <row r="1771" spans="1:17">
      <c r="A1771">
        <v>1770</v>
      </c>
      <c r="B1771">
        <v>1230</v>
      </c>
      <c r="C1771">
        <v>861</v>
      </c>
      <c r="D1771" t="s">
        <v>5552</v>
      </c>
      <c r="E1771" t="s">
        <v>479</v>
      </c>
      <c r="F1771">
        <v>74</v>
      </c>
      <c r="G1771">
        <v>4.5</v>
      </c>
      <c r="H1771">
        <v>6</v>
      </c>
      <c r="I1771">
        <v>-250</v>
      </c>
      <c r="J1771">
        <v>862</v>
      </c>
      <c r="K1771" t="s">
        <v>17</v>
      </c>
      <c r="L1771">
        <v>76</v>
      </c>
      <c r="M1771">
        <v>148.5</v>
      </c>
      <c r="N1771">
        <v>149.5</v>
      </c>
      <c r="O1771">
        <v>210</v>
      </c>
      <c r="P1771" s="17">
        <f>DATE(IF(Hist_odds_1[[#This Row],[Index]]&lt;=1908,"2022","2023"),LEFT(Hist_odds_1[[#This Row],[Date]],2),RIGHT(Hist_odds_1[[#This Row],[Date]],2))</f>
        <v>44925</v>
      </c>
      <c r="Q1771">
        <f>IF(Hist_odds_1[[#This Row],[Away ML]]&lt;Hist_odds_1[[#This Row],[Home ML]],-Hist_odds_1[[#This Row],[Total_Close]],Hist_odds_1[[#This Row],[Spread_Close]])</f>
        <v>-6</v>
      </c>
    </row>
    <row r="1772" spans="1:17">
      <c r="A1772">
        <v>1771</v>
      </c>
      <c r="B1772">
        <v>1230</v>
      </c>
      <c r="C1772">
        <v>863</v>
      </c>
      <c r="D1772" t="s">
        <v>5552</v>
      </c>
      <c r="E1772" t="s">
        <v>503</v>
      </c>
      <c r="F1772">
        <v>76</v>
      </c>
      <c r="G1772">
        <v>3</v>
      </c>
      <c r="H1772">
        <v>2.5</v>
      </c>
      <c r="I1772">
        <v>-140</v>
      </c>
      <c r="J1772">
        <v>864</v>
      </c>
      <c r="K1772" t="s">
        <v>531</v>
      </c>
      <c r="L1772">
        <v>65</v>
      </c>
      <c r="M1772">
        <v>144.5</v>
      </c>
      <c r="N1772">
        <v>143</v>
      </c>
      <c r="O1772">
        <v>120</v>
      </c>
      <c r="P1772" s="17">
        <f>DATE(IF(Hist_odds_1[[#This Row],[Index]]&lt;=1908,"2022","2023"),LEFT(Hist_odds_1[[#This Row],[Date]],2),RIGHT(Hist_odds_1[[#This Row],[Date]],2))</f>
        <v>44925</v>
      </c>
      <c r="Q1772">
        <f>IF(Hist_odds_1[[#This Row],[Away ML]]&lt;Hist_odds_1[[#This Row],[Home ML]],-Hist_odds_1[[#This Row],[Total_Close]],Hist_odds_1[[#This Row],[Spread_Close]])</f>
        <v>-2.5</v>
      </c>
    </row>
    <row r="1773" spans="1:17">
      <c r="A1773">
        <v>1772</v>
      </c>
      <c r="B1773">
        <v>1230</v>
      </c>
      <c r="C1773">
        <v>865</v>
      </c>
      <c r="D1773" t="s">
        <v>5552</v>
      </c>
      <c r="E1773" t="s">
        <v>245</v>
      </c>
      <c r="F1773">
        <v>57</v>
      </c>
      <c r="G1773">
        <v>129.5</v>
      </c>
      <c r="H1773">
        <v>131</v>
      </c>
      <c r="I1773">
        <v>170</v>
      </c>
      <c r="J1773">
        <v>866</v>
      </c>
      <c r="K1773" t="s">
        <v>499</v>
      </c>
      <c r="L1773">
        <v>67</v>
      </c>
      <c r="M1773">
        <v>6.5</v>
      </c>
      <c r="N1773">
        <v>5</v>
      </c>
      <c r="O1773">
        <v>-190</v>
      </c>
      <c r="P1773" s="17">
        <f>DATE(IF(Hist_odds_1[[#This Row],[Index]]&lt;=1908,"2022","2023"),LEFT(Hist_odds_1[[#This Row],[Date]],2),RIGHT(Hist_odds_1[[#This Row],[Date]],2))</f>
        <v>44925</v>
      </c>
      <c r="Q1773">
        <f>IF(Hist_odds_1[[#This Row],[Away ML]]&lt;Hist_odds_1[[#This Row],[Home ML]],-Hist_odds_1[[#This Row],[Total_Close]],Hist_odds_1[[#This Row],[Spread_Close]])</f>
        <v>5</v>
      </c>
    </row>
    <row r="1774" spans="1:17">
      <c r="A1774">
        <v>1773</v>
      </c>
      <c r="B1774">
        <v>1230</v>
      </c>
      <c r="C1774">
        <v>867</v>
      </c>
      <c r="D1774" t="s">
        <v>5552</v>
      </c>
      <c r="E1774" t="s">
        <v>508</v>
      </c>
      <c r="F1774">
        <v>64</v>
      </c>
      <c r="G1774">
        <v>149.5</v>
      </c>
      <c r="H1774">
        <v>146.5</v>
      </c>
      <c r="I1774">
        <v>115</v>
      </c>
      <c r="J1774">
        <v>868</v>
      </c>
      <c r="K1774" t="s">
        <v>126</v>
      </c>
      <c r="L1774">
        <v>78</v>
      </c>
      <c r="M1774">
        <v>2.5</v>
      </c>
      <c r="N1774">
        <v>2.5</v>
      </c>
      <c r="O1774">
        <v>-135</v>
      </c>
      <c r="P1774" s="17">
        <f>DATE(IF(Hist_odds_1[[#This Row],[Index]]&lt;=1908,"2022","2023"),LEFT(Hist_odds_1[[#This Row],[Date]],2),RIGHT(Hist_odds_1[[#This Row],[Date]],2))</f>
        <v>44925</v>
      </c>
      <c r="Q1774">
        <f>IF(Hist_odds_1[[#This Row],[Away ML]]&lt;Hist_odds_1[[#This Row],[Home ML]],-Hist_odds_1[[#This Row],[Total_Close]],Hist_odds_1[[#This Row],[Spread_Close]])</f>
        <v>2.5</v>
      </c>
    </row>
    <row r="1775" spans="1:17">
      <c r="A1775">
        <v>1774</v>
      </c>
      <c r="B1775">
        <v>1230</v>
      </c>
      <c r="C1775">
        <v>869</v>
      </c>
      <c r="D1775" t="s">
        <v>5552</v>
      </c>
      <c r="E1775" t="s">
        <v>242</v>
      </c>
      <c r="F1775">
        <v>83</v>
      </c>
      <c r="G1775">
        <v>140</v>
      </c>
      <c r="H1775">
        <v>141</v>
      </c>
      <c r="I1775">
        <v>125</v>
      </c>
      <c r="J1775">
        <v>870</v>
      </c>
      <c r="K1775" t="s">
        <v>248</v>
      </c>
      <c r="L1775">
        <v>76</v>
      </c>
      <c r="M1775">
        <v>4</v>
      </c>
      <c r="N1775">
        <v>3</v>
      </c>
      <c r="O1775">
        <v>-145</v>
      </c>
      <c r="P1775" s="17">
        <f>DATE(IF(Hist_odds_1[[#This Row],[Index]]&lt;=1908,"2022","2023"),LEFT(Hist_odds_1[[#This Row],[Date]],2),RIGHT(Hist_odds_1[[#This Row],[Date]],2))</f>
        <v>44925</v>
      </c>
      <c r="Q1775">
        <f>IF(Hist_odds_1[[#This Row],[Away ML]]&lt;Hist_odds_1[[#This Row],[Home ML]],-Hist_odds_1[[#This Row],[Total_Close]],Hist_odds_1[[#This Row],[Spread_Close]])</f>
        <v>3</v>
      </c>
    </row>
    <row r="1776" spans="1:17">
      <c r="A1776">
        <v>1775</v>
      </c>
      <c r="B1776">
        <v>1230</v>
      </c>
      <c r="C1776">
        <v>871</v>
      </c>
      <c r="D1776" t="s">
        <v>5552</v>
      </c>
      <c r="E1776" t="s">
        <v>277</v>
      </c>
      <c r="F1776">
        <v>68</v>
      </c>
      <c r="G1776">
        <v>145.5</v>
      </c>
      <c r="H1776">
        <v>149.5</v>
      </c>
      <c r="I1776">
        <v>850</v>
      </c>
      <c r="J1776">
        <v>872</v>
      </c>
      <c r="K1776" t="s">
        <v>452</v>
      </c>
      <c r="L1776">
        <v>89</v>
      </c>
      <c r="M1776">
        <v>14.5</v>
      </c>
      <c r="N1776">
        <v>15.5</v>
      </c>
      <c r="O1776">
        <v>-1500</v>
      </c>
      <c r="P1776" s="17">
        <f>DATE(IF(Hist_odds_1[[#This Row],[Index]]&lt;=1908,"2022","2023"),LEFT(Hist_odds_1[[#This Row],[Date]],2),RIGHT(Hist_odds_1[[#This Row],[Date]],2))</f>
        <v>44925</v>
      </c>
      <c r="Q1776">
        <f>IF(Hist_odds_1[[#This Row],[Away ML]]&lt;Hist_odds_1[[#This Row],[Home ML]],-Hist_odds_1[[#This Row],[Total_Close]],Hist_odds_1[[#This Row],[Spread_Close]])</f>
        <v>15.5</v>
      </c>
    </row>
    <row r="1777" spans="1:17">
      <c r="A1777">
        <v>1776</v>
      </c>
      <c r="B1777">
        <v>1230</v>
      </c>
      <c r="C1777">
        <v>873</v>
      </c>
      <c r="D1777" t="s">
        <v>5552</v>
      </c>
      <c r="E1777" t="s">
        <v>629</v>
      </c>
      <c r="F1777">
        <v>64</v>
      </c>
      <c r="G1777">
        <v>141.5</v>
      </c>
      <c r="H1777">
        <v>141.5</v>
      </c>
      <c r="I1777">
        <v>320</v>
      </c>
      <c r="J1777">
        <v>874</v>
      </c>
      <c r="K1777" t="s">
        <v>518</v>
      </c>
      <c r="L1777">
        <v>74</v>
      </c>
      <c r="M1777">
        <v>9.5</v>
      </c>
      <c r="N1777">
        <v>9</v>
      </c>
      <c r="O1777">
        <v>-380</v>
      </c>
      <c r="P1777" s="17">
        <f>DATE(IF(Hist_odds_1[[#This Row],[Index]]&lt;=1908,"2022","2023"),LEFT(Hist_odds_1[[#This Row],[Date]],2),RIGHT(Hist_odds_1[[#This Row],[Date]],2))</f>
        <v>44925</v>
      </c>
      <c r="Q1777">
        <f>IF(Hist_odds_1[[#This Row],[Away ML]]&lt;Hist_odds_1[[#This Row],[Home ML]],-Hist_odds_1[[#This Row],[Total_Close]],Hist_odds_1[[#This Row],[Spread_Close]])</f>
        <v>9</v>
      </c>
    </row>
    <row r="1778" spans="1:17">
      <c r="A1778">
        <v>1777</v>
      </c>
      <c r="B1778">
        <v>1230</v>
      </c>
      <c r="C1778">
        <v>877</v>
      </c>
      <c r="D1778" t="s">
        <v>5552</v>
      </c>
      <c r="E1778" t="s">
        <v>567</v>
      </c>
      <c r="F1778">
        <v>59</v>
      </c>
      <c r="G1778">
        <v>141.5</v>
      </c>
      <c r="H1778">
        <v>140</v>
      </c>
      <c r="I1778">
        <v>550</v>
      </c>
      <c r="J1778">
        <v>878</v>
      </c>
      <c r="K1778" t="s">
        <v>280</v>
      </c>
      <c r="L1778">
        <v>76</v>
      </c>
      <c r="M1778">
        <v>12</v>
      </c>
      <c r="N1778">
        <v>12.5</v>
      </c>
      <c r="O1778">
        <v>-800</v>
      </c>
      <c r="P1778" s="17">
        <f>DATE(IF(Hist_odds_1[[#This Row],[Index]]&lt;=1908,"2022","2023"),LEFT(Hist_odds_1[[#This Row],[Date]],2),RIGHT(Hist_odds_1[[#This Row],[Date]],2))</f>
        <v>44925</v>
      </c>
      <c r="Q1778">
        <f>IF(Hist_odds_1[[#This Row],[Away ML]]&lt;Hist_odds_1[[#This Row],[Home ML]],-Hist_odds_1[[#This Row],[Total_Close]],Hist_odds_1[[#This Row],[Spread_Close]])</f>
        <v>12.5</v>
      </c>
    </row>
    <row r="1779" spans="1:17">
      <c r="A1779">
        <v>1778</v>
      </c>
      <c r="B1779">
        <v>1230</v>
      </c>
      <c r="C1779">
        <v>879</v>
      </c>
      <c r="D1779" t="s">
        <v>5552</v>
      </c>
      <c r="E1779" t="s">
        <v>249</v>
      </c>
      <c r="F1779">
        <v>54</v>
      </c>
      <c r="G1779">
        <v>125</v>
      </c>
      <c r="H1779">
        <v>125</v>
      </c>
      <c r="I1779">
        <v>180</v>
      </c>
      <c r="J1779">
        <v>880</v>
      </c>
      <c r="K1779" t="s">
        <v>241</v>
      </c>
      <c r="L1779">
        <v>73</v>
      </c>
      <c r="M1779">
        <v>6</v>
      </c>
      <c r="N1779">
        <v>5</v>
      </c>
      <c r="O1779">
        <v>-210</v>
      </c>
      <c r="P1779" s="17">
        <f>DATE(IF(Hist_odds_1[[#This Row],[Index]]&lt;=1908,"2022","2023"),LEFT(Hist_odds_1[[#This Row],[Date]],2),RIGHT(Hist_odds_1[[#This Row],[Date]],2))</f>
        <v>44925</v>
      </c>
      <c r="Q1779">
        <f>IF(Hist_odds_1[[#This Row],[Away ML]]&lt;Hist_odds_1[[#This Row],[Home ML]],-Hist_odds_1[[#This Row],[Total_Close]],Hist_odds_1[[#This Row],[Spread_Close]])</f>
        <v>5</v>
      </c>
    </row>
    <row r="1780" spans="1:17">
      <c r="A1780">
        <v>1779</v>
      </c>
      <c r="B1780">
        <v>1230</v>
      </c>
      <c r="C1780">
        <v>883</v>
      </c>
      <c r="D1780" t="s">
        <v>5552</v>
      </c>
      <c r="E1780" t="s">
        <v>620</v>
      </c>
      <c r="F1780">
        <v>66</v>
      </c>
      <c r="G1780">
        <v>127</v>
      </c>
      <c r="H1780">
        <v>125.5</v>
      </c>
      <c r="I1780">
        <v>1400</v>
      </c>
      <c r="J1780">
        <v>884</v>
      </c>
      <c r="K1780" t="s">
        <v>315</v>
      </c>
      <c r="L1780">
        <v>76</v>
      </c>
      <c r="M1780">
        <v>22</v>
      </c>
      <c r="N1780">
        <v>20</v>
      </c>
      <c r="O1780">
        <v>-4000</v>
      </c>
      <c r="P1780" s="17">
        <f>DATE(IF(Hist_odds_1[[#This Row],[Index]]&lt;=1908,"2022","2023"),LEFT(Hist_odds_1[[#This Row],[Date]],2),RIGHT(Hist_odds_1[[#This Row],[Date]],2))</f>
        <v>44925</v>
      </c>
      <c r="Q1780">
        <f>IF(Hist_odds_1[[#This Row],[Away ML]]&lt;Hist_odds_1[[#This Row],[Home ML]],-Hist_odds_1[[#This Row],[Total_Close]],Hist_odds_1[[#This Row],[Spread_Close]])</f>
        <v>20</v>
      </c>
    </row>
    <row r="1781" spans="1:17">
      <c r="A1781">
        <v>1780</v>
      </c>
      <c r="B1781">
        <v>1230</v>
      </c>
      <c r="C1781">
        <v>885</v>
      </c>
      <c r="D1781" t="s">
        <v>5552</v>
      </c>
      <c r="E1781" t="s">
        <v>555</v>
      </c>
      <c r="F1781">
        <v>71</v>
      </c>
      <c r="G1781">
        <v>142.5</v>
      </c>
      <c r="H1781">
        <v>1.5</v>
      </c>
      <c r="I1781">
        <v>-125</v>
      </c>
      <c r="J1781">
        <v>886</v>
      </c>
      <c r="K1781" t="s">
        <v>572</v>
      </c>
      <c r="L1781">
        <v>49</v>
      </c>
      <c r="M1781" t="s">
        <v>465</v>
      </c>
      <c r="N1781">
        <v>143.5</v>
      </c>
      <c r="O1781">
        <v>105</v>
      </c>
      <c r="P1781" s="17">
        <f>DATE(IF(Hist_odds_1[[#This Row],[Index]]&lt;=1908,"2022","2023"),LEFT(Hist_odds_1[[#This Row],[Date]],2),RIGHT(Hist_odds_1[[#This Row],[Date]],2))</f>
        <v>44925</v>
      </c>
      <c r="Q1781">
        <f>IF(Hist_odds_1[[#This Row],[Away ML]]&lt;Hist_odds_1[[#This Row],[Home ML]],-Hist_odds_1[[#This Row],[Total_Close]],Hist_odds_1[[#This Row],[Spread_Close]])</f>
        <v>-1.5</v>
      </c>
    </row>
    <row r="1782" spans="1:17">
      <c r="A1782">
        <v>1781</v>
      </c>
      <c r="B1782">
        <v>1230</v>
      </c>
      <c r="C1782">
        <v>887</v>
      </c>
      <c r="D1782" t="s">
        <v>5552</v>
      </c>
      <c r="E1782" t="s">
        <v>207</v>
      </c>
      <c r="F1782">
        <v>80</v>
      </c>
      <c r="G1782">
        <v>1</v>
      </c>
      <c r="H1782">
        <v>2.5</v>
      </c>
      <c r="I1782">
        <v>-130</v>
      </c>
      <c r="J1782">
        <v>888</v>
      </c>
      <c r="K1782" t="s">
        <v>486</v>
      </c>
      <c r="L1782">
        <v>67</v>
      </c>
      <c r="M1782">
        <v>140</v>
      </c>
      <c r="N1782">
        <v>138.5</v>
      </c>
      <c r="O1782">
        <v>110</v>
      </c>
      <c r="P1782" s="17">
        <f>DATE(IF(Hist_odds_1[[#This Row],[Index]]&lt;=1908,"2022","2023"),LEFT(Hist_odds_1[[#This Row],[Date]],2),RIGHT(Hist_odds_1[[#This Row],[Date]],2))</f>
        <v>44925</v>
      </c>
      <c r="Q1782">
        <f>IF(Hist_odds_1[[#This Row],[Away ML]]&lt;Hist_odds_1[[#This Row],[Home ML]],-Hist_odds_1[[#This Row],[Total_Close]],Hist_odds_1[[#This Row],[Spread_Close]])</f>
        <v>-2.5</v>
      </c>
    </row>
    <row r="1783" spans="1:17">
      <c r="A1783">
        <v>1782</v>
      </c>
      <c r="B1783">
        <v>1230</v>
      </c>
      <c r="C1783">
        <v>889</v>
      </c>
      <c r="D1783" t="s">
        <v>5552</v>
      </c>
      <c r="E1783" t="s">
        <v>374</v>
      </c>
      <c r="F1783">
        <v>67</v>
      </c>
      <c r="G1783">
        <v>8</v>
      </c>
      <c r="H1783">
        <v>8.5</v>
      </c>
      <c r="I1783">
        <v>-380</v>
      </c>
      <c r="J1783">
        <v>890</v>
      </c>
      <c r="K1783" t="s">
        <v>464</v>
      </c>
      <c r="L1783">
        <v>66</v>
      </c>
      <c r="M1783">
        <v>134</v>
      </c>
      <c r="N1783">
        <v>134</v>
      </c>
      <c r="O1783">
        <v>320</v>
      </c>
      <c r="P1783" s="17">
        <f>DATE(IF(Hist_odds_1[[#This Row],[Index]]&lt;=1908,"2022","2023"),LEFT(Hist_odds_1[[#This Row],[Date]],2),RIGHT(Hist_odds_1[[#This Row],[Date]],2))</f>
        <v>44925</v>
      </c>
      <c r="Q1783">
        <f>IF(Hist_odds_1[[#This Row],[Away ML]]&lt;Hist_odds_1[[#This Row],[Home ML]],-Hist_odds_1[[#This Row],[Total_Close]],Hist_odds_1[[#This Row],[Spread_Close]])</f>
        <v>-8.5</v>
      </c>
    </row>
    <row r="1784" spans="1:17">
      <c r="A1784">
        <v>1783</v>
      </c>
      <c r="B1784">
        <v>1230</v>
      </c>
      <c r="C1784">
        <v>306569</v>
      </c>
      <c r="D1784" t="s">
        <v>5552</v>
      </c>
      <c r="E1784" t="s">
        <v>314</v>
      </c>
      <c r="F1784">
        <v>58</v>
      </c>
      <c r="G1784">
        <v>5</v>
      </c>
      <c r="H1784">
        <v>6.5</v>
      </c>
      <c r="I1784">
        <v>-265</v>
      </c>
      <c r="J1784">
        <v>306570</v>
      </c>
      <c r="K1784" t="s">
        <v>496</v>
      </c>
      <c r="L1784">
        <v>60</v>
      </c>
      <c r="M1784">
        <v>140.5</v>
      </c>
      <c r="N1784">
        <v>138.5</v>
      </c>
      <c r="O1784">
        <v>225</v>
      </c>
      <c r="P1784" s="17">
        <f>DATE(IF(Hist_odds_1[[#This Row],[Index]]&lt;=1908,"2022","2023"),LEFT(Hist_odds_1[[#This Row],[Date]],2),RIGHT(Hist_odds_1[[#This Row],[Date]],2))</f>
        <v>44925</v>
      </c>
      <c r="Q1784">
        <f>IF(Hist_odds_1[[#This Row],[Away ML]]&lt;Hist_odds_1[[#This Row],[Home ML]],-Hist_odds_1[[#This Row],[Total_Close]],Hist_odds_1[[#This Row],[Spread_Close]])</f>
        <v>-6.5</v>
      </c>
    </row>
    <row r="1785" spans="1:17">
      <c r="A1785">
        <v>1784</v>
      </c>
      <c r="B1785">
        <v>1230</v>
      </c>
      <c r="C1785">
        <v>306571</v>
      </c>
      <c r="D1785" t="s">
        <v>5552</v>
      </c>
      <c r="E1785" t="s">
        <v>313</v>
      </c>
      <c r="F1785">
        <v>75</v>
      </c>
      <c r="G1785">
        <v>132.5</v>
      </c>
      <c r="H1785">
        <v>132.5</v>
      </c>
      <c r="I1785">
        <v>110</v>
      </c>
      <c r="J1785">
        <v>306572</v>
      </c>
      <c r="K1785" t="s">
        <v>502</v>
      </c>
      <c r="L1785">
        <v>58</v>
      </c>
      <c r="M1785">
        <v>1.5</v>
      </c>
      <c r="N1785">
        <v>2</v>
      </c>
      <c r="O1785">
        <v>-130</v>
      </c>
      <c r="P1785" s="17">
        <f>DATE(IF(Hist_odds_1[[#This Row],[Index]]&lt;=1908,"2022","2023"),LEFT(Hist_odds_1[[#This Row],[Date]],2),RIGHT(Hist_odds_1[[#This Row],[Date]],2))</f>
        <v>44925</v>
      </c>
      <c r="Q1785">
        <f>IF(Hist_odds_1[[#This Row],[Away ML]]&lt;Hist_odds_1[[#This Row],[Home ML]],-Hist_odds_1[[#This Row],[Total_Close]],Hist_odds_1[[#This Row],[Spread_Close]])</f>
        <v>2</v>
      </c>
    </row>
    <row r="1786" spans="1:17">
      <c r="A1786">
        <v>1785</v>
      </c>
      <c r="B1786">
        <v>1230</v>
      </c>
      <c r="C1786">
        <v>306573</v>
      </c>
      <c r="D1786" t="s">
        <v>5552</v>
      </c>
      <c r="E1786" t="s">
        <v>365</v>
      </c>
      <c r="F1786">
        <v>86</v>
      </c>
      <c r="G1786">
        <v>142.5</v>
      </c>
      <c r="H1786">
        <v>143</v>
      </c>
      <c r="I1786">
        <v>245</v>
      </c>
      <c r="J1786">
        <v>306574</v>
      </c>
      <c r="K1786" t="s">
        <v>116</v>
      </c>
      <c r="L1786">
        <v>80</v>
      </c>
      <c r="M1786">
        <v>6</v>
      </c>
      <c r="N1786">
        <v>7</v>
      </c>
      <c r="O1786">
        <v>-290</v>
      </c>
      <c r="P1786" s="17">
        <f>DATE(IF(Hist_odds_1[[#This Row],[Index]]&lt;=1908,"2022","2023"),LEFT(Hist_odds_1[[#This Row],[Date]],2),RIGHT(Hist_odds_1[[#This Row],[Date]],2))</f>
        <v>44925</v>
      </c>
      <c r="Q1786">
        <f>IF(Hist_odds_1[[#This Row],[Away ML]]&lt;Hist_odds_1[[#This Row],[Home ML]],-Hist_odds_1[[#This Row],[Total_Close]],Hist_odds_1[[#This Row],[Spread_Close]])</f>
        <v>7</v>
      </c>
    </row>
    <row r="1787" spans="1:17">
      <c r="A1787">
        <v>1786</v>
      </c>
      <c r="B1787">
        <v>1230</v>
      </c>
      <c r="C1787">
        <v>306575</v>
      </c>
      <c r="D1787" t="s">
        <v>5552</v>
      </c>
      <c r="E1787" t="s">
        <v>154</v>
      </c>
      <c r="F1787">
        <v>78</v>
      </c>
      <c r="G1787">
        <v>144.5</v>
      </c>
      <c r="H1787">
        <v>146</v>
      </c>
      <c r="I1787">
        <v>210</v>
      </c>
      <c r="J1787">
        <v>306576</v>
      </c>
      <c r="K1787" t="s">
        <v>309</v>
      </c>
      <c r="L1787">
        <v>80</v>
      </c>
      <c r="M1787">
        <v>5</v>
      </c>
      <c r="N1787">
        <v>6</v>
      </c>
      <c r="O1787">
        <v>-250</v>
      </c>
      <c r="P1787" s="17">
        <f>DATE(IF(Hist_odds_1[[#This Row],[Index]]&lt;=1908,"2022","2023"),LEFT(Hist_odds_1[[#This Row],[Date]],2),RIGHT(Hist_odds_1[[#This Row],[Date]],2))</f>
        <v>44925</v>
      </c>
      <c r="Q1787">
        <f>IF(Hist_odds_1[[#This Row],[Away ML]]&lt;Hist_odds_1[[#This Row],[Home ML]],-Hist_odds_1[[#This Row],[Total_Close]],Hist_odds_1[[#This Row],[Spread_Close]])</f>
        <v>6</v>
      </c>
    </row>
    <row r="1788" spans="1:17">
      <c r="A1788">
        <v>1787</v>
      </c>
      <c r="B1788">
        <v>1230</v>
      </c>
      <c r="C1788">
        <v>306577</v>
      </c>
      <c r="D1788" t="s">
        <v>5552</v>
      </c>
      <c r="E1788" t="s">
        <v>670</v>
      </c>
      <c r="F1788">
        <v>61</v>
      </c>
      <c r="G1788">
        <v>8.5</v>
      </c>
      <c r="H1788">
        <v>8</v>
      </c>
      <c r="I1788">
        <v>-360</v>
      </c>
      <c r="J1788">
        <v>306578</v>
      </c>
      <c r="K1788" t="s">
        <v>303</v>
      </c>
      <c r="L1788">
        <v>54</v>
      </c>
      <c r="M1788">
        <v>136.5</v>
      </c>
      <c r="N1788">
        <v>136</v>
      </c>
      <c r="O1788">
        <v>300</v>
      </c>
      <c r="P1788" s="17">
        <f>DATE(IF(Hist_odds_1[[#This Row],[Index]]&lt;=1908,"2022","2023"),LEFT(Hist_odds_1[[#This Row],[Date]],2),RIGHT(Hist_odds_1[[#This Row],[Date]],2))</f>
        <v>44925</v>
      </c>
      <c r="Q1788">
        <f>IF(Hist_odds_1[[#This Row],[Away ML]]&lt;Hist_odds_1[[#This Row],[Home ML]],-Hist_odds_1[[#This Row],[Total_Close]],Hist_odds_1[[#This Row],[Spread_Close]])</f>
        <v>-8</v>
      </c>
    </row>
    <row r="1789" spans="1:17">
      <c r="A1789">
        <v>1788</v>
      </c>
      <c r="B1789">
        <v>1230</v>
      </c>
      <c r="C1789">
        <v>306579</v>
      </c>
      <c r="D1789" t="s">
        <v>5552</v>
      </c>
      <c r="E1789" t="s">
        <v>661</v>
      </c>
      <c r="F1789">
        <v>55</v>
      </c>
      <c r="G1789">
        <v>144</v>
      </c>
      <c r="H1789">
        <v>143.5</v>
      </c>
      <c r="I1789">
        <v>850</v>
      </c>
      <c r="J1789">
        <v>306580</v>
      </c>
      <c r="K1789" t="s">
        <v>292</v>
      </c>
      <c r="L1789">
        <v>93</v>
      </c>
      <c r="M1789">
        <v>14</v>
      </c>
      <c r="N1789">
        <v>15</v>
      </c>
      <c r="O1789">
        <v>-1500</v>
      </c>
      <c r="P1789" s="17">
        <f>DATE(IF(Hist_odds_1[[#This Row],[Index]]&lt;=1908,"2022","2023"),LEFT(Hist_odds_1[[#This Row],[Date]],2),RIGHT(Hist_odds_1[[#This Row],[Date]],2))</f>
        <v>44925</v>
      </c>
      <c r="Q1789">
        <f>IF(Hist_odds_1[[#This Row],[Away ML]]&lt;Hist_odds_1[[#This Row],[Home ML]],-Hist_odds_1[[#This Row],[Total_Close]],Hist_odds_1[[#This Row],[Spread_Close]])</f>
        <v>15</v>
      </c>
    </row>
    <row r="1790" spans="1:17">
      <c r="A1790">
        <v>1789</v>
      </c>
      <c r="B1790">
        <v>1230</v>
      </c>
      <c r="C1790">
        <v>306581</v>
      </c>
      <c r="D1790" t="s">
        <v>5552</v>
      </c>
      <c r="E1790" t="s">
        <v>651</v>
      </c>
      <c r="F1790">
        <v>66</v>
      </c>
      <c r="G1790">
        <v>139</v>
      </c>
      <c r="H1790">
        <v>140</v>
      </c>
      <c r="I1790">
        <v>225</v>
      </c>
      <c r="J1790">
        <v>306582</v>
      </c>
      <c r="K1790" t="s">
        <v>615</v>
      </c>
      <c r="L1790">
        <v>62</v>
      </c>
      <c r="M1790">
        <v>7.5</v>
      </c>
      <c r="N1790">
        <v>6.5</v>
      </c>
      <c r="O1790">
        <v>-265</v>
      </c>
      <c r="P1790" s="17">
        <f>DATE(IF(Hist_odds_1[[#This Row],[Index]]&lt;=1908,"2022","2023"),LEFT(Hist_odds_1[[#This Row],[Date]],2),RIGHT(Hist_odds_1[[#This Row],[Date]],2))</f>
        <v>44925</v>
      </c>
      <c r="Q1790">
        <f>IF(Hist_odds_1[[#This Row],[Away ML]]&lt;Hist_odds_1[[#This Row],[Home ML]],-Hist_odds_1[[#This Row],[Total_Close]],Hist_odds_1[[#This Row],[Spread_Close]])</f>
        <v>6.5</v>
      </c>
    </row>
    <row r="1791" spans="1:17">
      <c r="A1791">
        <v>1790</v>
      </c>
      <c r="B1791">
        <v>1230</v>
      </c>
      <c r="C1791">
        <v>306583</v>
      </c>
      <c r="D1791" t="s">
        <v>5552</v>
      </c>
      <c r="E1791" t="s">
        <v>575</v>
      </c>
      <c r="F1791">
        <v>66</v>
      </c>
      <c r="G1791">
        <v>143.5</v>
      </c>
      <c r="H1791">
        <v>141</v>
      </c>
      <c r="I1791">
        <v>1000</v>
      </c>
      <c r="J1791">
        <v>306584</v>
      </c>
      <c r="K1791" t="s">
        <v>470</v>
      </c>
      <c r="L1791">
        <v>86</v>
      </c>
      <c r="M1791">
        <v>16.5</v>
      </c>
      <c r="N1791">
        <v>17.5</v>
      </c>
      <c r="O1791">
        <v>-2000</v>
      </c>
      <c r="P1791" s="17">
        <f>DATE(IF(Hist_odds_1[[#This Row],[Index]]&lt;=1908,"2022","2023"),LEFT(Hist_odds_1[[#This Row],[Date]],2),RIGHT(Hist_odds_1[[#This Row],[Date]],2))</f>
        <v>44925</v>
      </c>
      <c r="Q1791">
        <f>IF(Hist_odds_1[[#This Row],[Away ML]]&lt;Hist_odds_1[[#This Row],[Home ML]],-Hist_odds_1[[#This Row],[Total_Close]],Hist_odds_1[[#This Row],[Spread_Close]])</f>
        <v>17.5</v>
      </c>
    </row>
    <row r="1792" spans="1:17">
      <c r="A1792">
        <v>1791</v>
      </c>
      <c r="B1792">
        <v>1230</v>
      </c>
      <c r="C1792">
        <v>306585</v>
      </c>
      <c r="D1792" t="s">
        <v>5552</v>
      </c>
      <c r="E1792" t="s">
        <v>424</v>
      </c>
      <c r="F1792">
        <v>101</v>
      </c>
      <c r="G1792">
        <v>7.5</v>
      </c>
      <c r="H1792">
        <v>7</v>
      </c>
      <c r="I1792">
        <v>-300</v>
      </c>
      <c r="J1792">
        <v>306586</v>
      </c>
      <c r="K1792" t="s">
        <v>565</v>
      </c>
      <c r="L1792">
        <v>67</v>
      </c>
      <c r="M1792">
        <v>140.5</v>
      </c>
      <c r="N1792">
        <v>139</v>
      </c>
      <c r="O1792">
        <v>250</v>
      </c>
      <c r="P1792" s="17">
        <f>DATE(IF(Hist_odds_1[[#This Row],[Index]]&lt;=1908,"2022","2023"),LEFT(Hist_odds_1[[#This Row],[Date]],2),RIGHT(Hist_odds_1[[#This Row],[Date]],2))</f>
        <v>44925</v>
      </c>
      <c r="Q1792">
        <f>IF(Hist_odds_1[[#This Row],[Away ML]]&lt;Hist_odds_1[[#This Row],[Home ML]],-Hist_odds_1[[#This Row],[Total_Close]],Hist_odds_1[[#This Row],[Spread_Close]])</f>
        <v>-7</v>
      </c>
    </row>
    <row r="1793" spans="1:17">
      <c r="A1793">
        <v>1792</v>
      </c>
      <c r="B1793">
        <v>1230</v>
      </c>
      <c r="C1793">
        <v>306587</v>
      </c>
      <c r="D1793" t="s">
        <v>5552</v>
      </c>
      <c r="E1793" t="s">
        <v>425</v>
      </c>
      <c r="F1793">
        <v>60</v>
      </c>
      <c r="G1793">
        <v>123.5</v>
      </c>
      <c r="H1793">
        <v>1.5</v>
      </c>
      <c r="I1793">
        <v>-115</v>
      </c>
      <c r="J1793">
        <v>306588</v>
      </c>
      <c r="K1793" t="s">
        <v>153</v>
      </c>
      <c r="L1793">
        <v>47</v>
      </c>
      <c r="M1793">
        <v>1.5</v>
      </c>
      <c r="N1793">
        <v>123</v>
      </c>
      <c r="O1793">
        <v>-105</v>
      </c>
      <c r="P1793" s="17">
        <f>DATE(IF(Hist_odds_1[[#This Row],[Index]]&lt;=1908,"2022","2023"),LEFT(Hist_odds_1[[#This Row],[Date]],2),RIGHT(Hist_odds_1[[#This Row],[Date]],2))</f>
        <v>44925</v>
      </c>
      <c r="Q1793">
        <f>IF(Hist_odds_1[[#This Row],[Away ML]]&lt;Hist_odds_1[[#This Row],[Home ML]],-Hist_odds_1[[#This Row],[Total_Close]],Hist_odds_1[[#This Row],[Spread_Close]])</f>
        <v>-1.5</v>
      </c>
    </row>
    <row r="1794" spans="1:17">
      <c r="A1794">
        <v>1793</v>
      </c>
      <c r="B1794">
        <v>1230</v>
      </c>
      <c r="C1794">
        <v>306589</v>
      </c>
      <c r="D1794" t="s">
        <v>5552</v>
      </c>
      <c r="E1794" t="s">
        <v>542</v>
      </c>
      <c r="F1794">
        <v>57</v>
      </c>
      <c r="G1794">
        <v>141.5</v>
      </c>
      <c r="H1794">
        <v>143</v>
      </c>
      <c r="I1794">
        <v>1810</v>
      </c>
      <c r="J1794">
        <v>306590</v>
      </c>
      <c r="K1794" t="s">
        <v>391</v>
      </c>
      <c r="L1794">
        <v>90</v>
      </c>
      <c r="M1794">
        <v>24.5</v>
      </c>
      <c r="N1794">
        <v>25</v>
      </c>
      <c r="O1794">
        <v>-8000</v>
      </c>
      <c r="P1794" s="17">
        <f>DATE(IF(Hist_odds_1[[#This Row],[Index]]&lt;=1908,"2022","2023"),LEFT(Hist_odds_1[[#This Row],[Date]],2),RIGHT(Hist_odds_1[[#This Row],[Date]],2))</f>
        <v>44925</v>
      </c>
      <c r="Q1794">
        <f>IF(Hist_odds_1[[#This Row],[Away ML]]&lt;Hist_odds_1[[#This Row],[Home ML]],-Hist_odds_1[[#This Row],[Total_Close]],Hist_odds_1[[#This Row],[Spread_Close]])</f>
        <v>25</v>
      </c>
    </row>
    <row r="1795" spans="1:17">
      <c r="A1795">
        <v>1794</v>
      </c>
      <c r="B1795">
        <v>1230</v>
      </c>
      <c r="C1795">
        <v>306591</v>
      </c>
      <c r="D1795" t="s">
        <v>5552</v>
      </c>
      <c r="E1795" t="s">
        <v>618</v>
      </c>
      <c r="F1795">
        <v>96</v>
      </c>
      <c r="G1795">
        <v>162.5</v>
      </c>
      <c r="H1795">
        <v>1</v>
      </c>
      <c r="I1795">
        <v>-115</v>
      </c>
      <c r="J1795">
        <v>306592</v>
      </c>
      <c r="K1795" t="s">
        <v>601</v>
      </c>
      <c r="L1795">
        <v>101</v>
      </c>
      <c r="M1795" t="s">
        <v>465</v>
      </c>
      <c r="N1795">
        <v>159</v>
      </c>
      <c r="O1795">
        <v>-105</v>
      </c>
      <c r="P1795" s="17">
        <f>DATE(IF(Hist_odds_1[[#This Row],[Index]]&lt;=1908,"2022","2023"),LEFT(Hist_odds_1[[#This Row],[Date]],2),RIGHT(Hist_odds_1[[#This Row],[Date]],2))</f>
        <v>44925</v>
      </c>
      <c r="Q1795">
        <f>IF(Hist_odds_1[[#This Row],[Away ML]]&lt;Hist_odds_1[[#This Row],[Home ML]],-Hist_odds_1[[#This Row],[Total_Close]],Hist_odds_1[[#This Row],[Spread_Close]])</f>
        <v>-1</v>
      </c>
    </row>
    <row r="1796" spans="1:17">
      <c r="A1796">
        <v>1795</v>
      </c>
      <c r="B1796">
        <v>1231</v>
      </c>
      <c r="C1796">
        <v>601</v>
      </c>
      <c r="D1796" t="s">
        <v>5552</v>
      </c>
      <c r="E1796" t="s">
        <v>406</v>
      </c>
      <c r="F1796">
        <v>74</v>
      </c>
      <c r="G1796">
        <v>9.5</v>
      </c>
      <c r="H1796">
        <v>9</v>
      </c>
      <c r="I1796">
        <v>-420</v>
      </c>
      <c r="J1796">
        <v>602</v>
      </c>
      <c r="K1796" t="s">
        <v>584</v>
      </c>
      <c r="L1796">
        <v>56</v>
      </c>
      <c r="M1796">
        <v>126.5</v>
      </c>
      <c r="N1796">
        <v>124</v>
      </c>
      <c r="O1796">
        <v>350</v>
      </c>
      <c r="P1796" s="17">
        <f>DATE(IF(Hist_odds_1[[#This Row],[Index]]&lt;=1908,"2022","2023"),LEFT(Hist_odds_1[[#This Row],[Date]],2),RIGHT(Hist_odds_1[[#This Row],[Date]],2))</f>
        <v>44926</v>
      </c>
      <c r="Q1796">
        <f>IF(Hist_odds_1[[#This Row],[Away ML]]&lt;Hist_odds_1[[#This Row],[Home ML]],-Hist_odds_1[[#This Row],[Total_Close]],Hist_odds_1[[#This Row],[Spread_Close]])</f>
        <v>-9</v>
      </c>
    </row>
    <row r="1797" spans="1:17">
      <c r="A1797">
        <v>1796</v>
      </c>
      <c r="B1797">
        <v>1231</v>
      </c>
      <c r="C1797">
        <v>603</v>
      </c>
      <c r="D1797" t="s">
        <v>5552</v>
      </c>
      <c r="E1797" t="s">
        <v>339</v>
      </c>
      <c r="F1797">
        <v>63</v>
      </c>
      <c r="G1797">
        <v>137.5</v>
      </c>
      <c r="H1797">
        <v>137</v>
      </c>
      <c r="I1797">
        <v>1800</v>
      </c>
      <c r="J1797">
        <v>604</v>
      </c>
      <c r="K1797" t="s">
        <v>291</v>
      </c>
      <c r="L1797">
        <v>86</v>
      </c>
      <c r="M1797">
        <v>23.5</v>
      </c>
      <c r="N1797">
        <v>23.5</v>
      </c>
      <c r="O1797">
        <v>-8000</v>
      </c>
      <c r="P1797" s="17">
        <f>DATE(IF(Hist_odds_1[[#This Row],[Index]]&lt;=1908,"2022","2023"),LEFT(Hist_odds_1[[#This Row],[Date]],2),RIGHT(Hist_odds_1[[#This Row],[Date]],2))</f>
        <v>44926</v>
      </c>
      <c r="Q1797">
        <f>IF(Hist_odds_1[[#This Row],[Away ML]]&lt;Hist_odds_1[[#This Row],[Home ML]],-Hist_odds_1[[#This Row],[Total_Close]],Hist_odds_1[[#This Row],[Spread_Close]])</f>
        <v>23.5</v>
      </c>
    </row>
    <row r="1798" spans="1:17">
      <c r="A1798">
        <v>1797</v>
      </c>
      <c r="B1798">
        <v>1231</v>
      </c>
      <c r="C1798">
        <v>605</v>
      </c>
      <c r="D1798" t="s">
        <v>5552</v>
      </c>
      <c r="E1798" t="s">
        <v>511</v>
      </c>
      <c r="F1798">
        <v>75</v>
      </c>
      <c r="G1798">
        <v>1</v>
      </c>
      <c r="H1798">
        <v>1</v>
      </c>
      <c r="I1798">
        <v>-120</v>
      </c>
      <c r="J1798">
        <v>606</v>
      </c>
      <c r="K1798" t="s">
        <v>467</v>
      </c>
      <c r="L1798">
        <v>77</v>
      </c>
      <c r="M1798">
        <v>144</v>
      </c>
      <c r="N1798">
        <v>141.5</v>
      </c>
      <c r="O1798">
        <v>100</v>
      </c>
      <c r="P1798" s="17">
        <f>DATE(IF(Hist_odds_1[[#This Row],[Index]]&lt;=1908,"2022","2023"),LEFT(Hist_odds_1[[#This Row],[Date]],2),RIGHT(Hist_odds_1[[#This Row],[Date]],2))</f>
        <v>44926</v>
      </c>
      <c r="Q1798">
        <f>IF(Hist_odds_1[[#This Row],[Away ML]]&lt;Hist_odds_1[[#This Row],[Home ML]],-Hist_odds_1[[#This Row],[Total_Close]],Hist_odds_1[[#This Row],[Spread_Close]])</f>
        <v>-1</v>
      </c>
    </row>
    <row r="1799" spans="1:17">
      <c r="A1799">
        <v>1798</v>
      </c>
      <c r="B1799">
        <v>1231</v>
      </c>
      <c r="C1799">
        <v>607</v>
      </c>
      <c r="D1799" t="s">
        <v>5552</v>
      </c>
      <c r="E1799" t="s">
        <v>463</v>
      </c>
      <c r="F1799">
        <v>76</v>
      </c>
      <c r="G1799">
        <v>2.5</v>
      </c>
      <c r="H1799">
        <v>3</v>
      </c>
      <c r="I1799">
        <v>-150</v>
      </c>
      <c r="J1799">
        <v>608</v>
      </c>
      <c r="K1799" t="s">
        <v>78</v>
      </c>
      <c r="L1799">
        <v>74</v>
      </c>
      <c r="M1799">
        <v>143</v>
      </c>
      <c r="N1799">
        <v>145.5</v>
      </c>
      <c r="O1799">
        <v>130</v>
      </c>
      <c r="P1799" s="17">
        <f>DATE(IF(Hist_odds_1[[#This Row],[Index]]&lt;=1908,"2022","2023"),LEFT(Hist_odds_1[[#This Row],[Date]],2),RIGHT(Hist_odds_1[[#This Row],[Date]],2))</f>
        <v>44926</v>
      </c>
      <c r="Q1799">
        <f>IF(Hist_odds_1[[#This Row],[Away ML]]&lt;Hist_odds_1[[#This Row],[Home ML]],-Hist_odds_1[[#This Row],[Total_Close]],Hist_odds_1[[#This Row],[Spread_Close]])</f>
        <v>-3</v>
      </c>
    </row>
    <row r="1800" spans="1:17">
      <c r="A1800">
        <v>1799</v>
      </c>
      <c r="B1800">
        <v>1231</v>
      </c>
      <c r="C1800">
        <v>609</v>
      </c>
      <c r="D1800" t="s">
        <v>5552</v>
      </c>
      <c r="E1800" t="s">
        <v>490</v>
      </c>
      <c r="F1800">
        <v>66</v>
      </c>
      <c r="G1800">
        <v>143</v>
      </c>
      <c r="H1800">
        <v>145</v>
      </c>
      <c r="I1800">
        <v>145</v>
      </c>
      <c r="J1800">
        <v>610</v>
      </c>
      <c r="K1800" t="s">
        <v>522</v>
      </c>
      <c r="L1800">
        <v>88</v>
      </c>
      <c r="M1800">
        <v>3.5</v>
      </c>
      <c r="N1800">
        <v>3.5</v>
      </c>
      <c r="O1800">
        <v>-165</v>
      </c>
      <c r="P1800" s="17">
        <f>DATE(IF(Hist_odds_1[[#This Row],[Index]]&lt;=1908,"2022","2023"),LEFT(Hist_odds_1[[#This Row],[Date]],2),RIGHT(Hist_odds_1[[#This Row],[Date]],2))</f>
        <v>44926</v>
      </c>
      <c r="Q1800">
        <f>IF(Hist_odds_1[[#This Row],[Away ML]]&lt;Hist_odds_1[[#This Row],[Home ML]],-Hist_odds_1[[#This Row],[Total_Close]],Hist_odds_1[[#This Row],[Spread_Close]])</f>
        <v>3.5</v>
      </c>
    </row>
    <row r="1801" spans="1:17">
      <c r="A1801">
        <v>1800</v>
      </c>
      <c r="B1801">
        <v>1231</v>
      </c>
      <c r="C1801">
        <v>611</v>
      </c>
      <c r="D1801" t="s">
        <v>5552</v>
      </c>
      <c r="E1801" t="s">
        <v>617</v>
      </c>
      <c r="F1801">
        <v>84</v>
      </c>
      <c r="G1801">
        <v>150</v>
      </c>
      <c r="H1801">
        <v>148.5</v>
      </c>
      <c r="I1801">
        <v>275</v>
      </c>
      <c r="J1801">
        <v>612</v>
      </c>
      <c r="K1801" t="s">
        <v>576</v>
      </c>
      <c r="L1801">
        <v>81</v>
      </c>
      <c r="M1801">
        <v>7.5</v>
      </c>
      <c r="N1801">
        <v>7.5</v>
      </c>
      <c r="O1801">
        <v>-335</v>
      </c>
      <c r="P1801" s="17">
        <f>DATE(IF(Hist_odds_1[[#This Row],[Index]]&lt;=1908,"2022","2023"),LEFT(Hist_odds_1[[#This Row],[Date]],2),RIGHT(Hist_odds_1[[#This Row],[Date]],2))</f>
        <v>44926</v>
      </c>
      <c r="Q1801">
        <f>IF(Hist_odds_1[[#This Row],[Away ML]]&lt;Hist_odds_1[[#This Row],[Home ML]],-Hist_odds_1[[#This Row],[Total_Close]],Hist_odds_1[[#This Row],[Spread_Close]])</f>
        <v>7.5</v>
      </c>
    </row>
    <row r="1802" spans="1:17">
      <c r="A1802">
        <v>1801</v>
      </c>
      <c r="B1802">
        <v>1231</v>
      </c>
      <c r="C1802">
        <v>613</v>
      </c>
      <c r="D1802" t="s">
        <v>5552</v>
      </c>
      <c r="E1802" t="s">
        <v>220</v>
      </c>
      <c r="F1802">
        <v>73</v>
      </c>
      <c r="G1802">
        <v>2.5</v>
      </c>
      <c r="H1802">
        <v>3</v>
      </c>
      <c r="I1802">
        <v>-150</v>
      </c>
      <c r="J1802">
        <v>614</v>
      </c>
      <c r="K1802" t="s">
        <v>386</v>
      </c>
      <c r="L1802">
        <v>83</v>
      </c>
      <c r="M1802">
        <v>151.5</v>
      </c>
      <c r="N1802">
        <v>149</v>
      </c>
      <c r="O1802">
        <v>130</v>
      </c>
      <c r="P1802" s="17">
        <f>DATE(IF(Hist_odds_1[[#This Row],[Index]]&lt;=1908,"2022","2023"),LEFT(Hist_odds_1[[#This Row],[Date]],2),RIGHT(Hist_odds_1[[#This Row],[Date]],2))</f>
        <v>44926</v>
      </c>
      <c r="Q1802">
        <f>IF(Hist_odds_1[[#This Row],[Away ML]]&lt;Hist_odds_1[[#This Row],[Home ML]],-Hist_odds_1[[#This Row],[Total_Close]],Hist_odds_1[[#This Row],[Spread_Close]])</f>
        <v>-3</v>
      </c>
    </row>
    <row r="1803" spans="1:17">
      <c r="A1803">
        <v>1802</v>
      </c>
      <c r="B1803">
        <v>1231</v>
      </c>
      <c r="C1803">
        <v>615</v>
      </c>
      <c r="D1803" t="s">
        <v>5552</v>
      </c>
      <c r="E1803" t="s">
        <v>513</v>
      </c>
      <c r="F1803">
        <v>61</v>
      </c>
      <c r="G1803">
        <v>141</v>
      </c>
      <c r="H1803">
        <v>137.5</v>
      </c>
      <c r="I1803">
        <v>210</v>
      </c>
      <c r="J1803">
        <v>616</v>
      </c>
      <c r="K1803" t="s">
        <v>281</v>
      </c>
      <c r="L1803">
        <v>67</v>
      </c>
      <c r="M1803">
        <v>3</v>
      </c>
      <c r="N1803">
        <v>6</v>
      </c>
      <c r="O1803">
        <v>-250</v>
      </c>
      <c r="P1803" s="17">
        <f>DATE(IF(Hist_odds_1[[#This Row],[Index]]&lt;=1908,"2022","2023"),LEFT(Hist_odds_1[[#This Row],[Date]],2),RIGHT(Hist_odds_1[[#This Row],[Date]],2))</f>
        <v>44926</v>
      </c>
      <c r="Q1803">
        <f>IF(Hist_odds_1[[#This Row],[Away ML]]&lt;Hist_odds_1[[#This Row],[Home ML]],-Hist_odds_1[[#This Row],[Total_Close]],Hist_odds_1[[#This Row],[Spread_Close]])</f>
        <v>6</v>
      </c>
    </row>
    <row r="1804" spans="1:17">
      <c r="A1804">
        <v>1803</v>
      </c>
      <c r="B1804">
        <v>1231</v>
      </c>
      <c r="C1804">
        <v>617</v>
      </c>
      <c r="D1804" t="s">
        <v>5552</v>
      </c>
      <c r="E1804" t="s">
        <v>132</v>
      </c>
      <c r="F1804">
        <v>60</v>
      </c>
      <c r="G1804">
        <v>14</v>
      </c>
      <c r="H1804">
        <v>14.5</v>
      </c>
      <c r="I1804">
        <v>-1400</v>
      </c>
      <c r="J1804">
        <v>618</v>
      </c>
      <c r="K1804" t="s">
        <v>63</v>
      </c>
      <c r="L1804">
        <v>62</v>
      </c>
      <c r="M1804">
        <v>132.5</v>
      </c>
      <c r="N1804">
        <v>130.5</v>
      </c>
      <c r="O1804">
        <v>800</v>
      </c>
      <c r="P1804" s="17">
        <f>DATE(IF(Hist_odds_1[[#This Row],[Index]]&lt;=1908,"2022","2023"),LEFT(Hist_odds_1[[#This Row],[Date]],2),RIGHT(Hist_odds_1[[#This Row],[Date]],2))</f>
        <v>44926</v>
      </c>
      <c r="Q1804">
        <f>IF(Hist_odds_1[[#This Row],[Away ML]]&lt;Hist_odds_1[[#This Row],[Home ML]],-Hist_odds_1[[#This Row],[Total_Close]],Hist_odds_1[[#This Row],[Spread_Close]])</f>
        <v>-14.5</v>
      </c>
    </row>
    <row r="1805" spans="1:17">
      <c r="A1805">
        <v>1804</v>
      </c>
      <c r="B1805">
        <v>1231</v>
      </c>
      <c r="C1805">
        <v>619</v>
      </c>
      <c r="D1805" t="s">
        <v>5552</v>
      </c>
      <c r="E1805" t="s">
        <v>643</v>
      </c>
      <c r="F1805">
        <v>65</v>
      </c>
      <c r="G1805">
        <v>132</v>
      </c>
      <c r="H1805">
        <v>131.5</v>
      </c>
      <c r="I1805">
        <v>340</v>
      </c>
      <c r="J1805">
        <v>620</v>
      </c>
      <c r="K1805" t="s">
        <v>362</v>
      </c>
      <c r="L1805">
        <v>61</v>
      </c>
      <c r="M1805">
        <v>9</v>
      </c>
      <c r="N1805">
        <v>9</v>
      </c>
      <c r="O1805">
        <v>-410</v>
      </c>
      <c r="P1805" s="17">
        <f>DATE(IF(Hist_odds_1[[#This Row],[Index]]&lt;=1908,"2022","2023"),LEFT(Hist_odds_1[[#This Row],[Date]],2),RIGHT(Hist_odds_1[[#This Row],[Date]],2))</f>
        <v>44926</v>
      </c>
      <c r="Q1805">
        <f>IF(Hist_odds_1[[#This Row],[Away ML]]&lt;Hist_odds_1[[#This Row],[Home ML]],-Hist_odds_1[[#This Row],[Total_Close]],Hist_odds_1[[#This Row],[Spread_Close]])</f>
        <v>9</v>
      </c>
    </row>
    <row r="1806" spans="1:17">
      <c r="A1806">
        <v>1805</v>
      </c>
      <c r="B1806">
        <v>1231</v>
      </c>
      <c r="C1806">
        <v>621</v>
      </c>
      <c r="D1806" t="s">
        <v>5552</v>
      </c>
      <c r="E1806" t="s">
        <v>474</v>
      </c>
      <c r="F1806">
        <v>83</v>
      </c>
      <c r="G1806">
        <v>7</v>
      </c>
      <c r="H1806">
        <v>7</v>
      </c>
      <c r="I1806">
        <v>-300</v>
      </c>
      <c r="J1806">
        <v>622</v>
      </c>
      <c r="K1806" t="s">
        <v>569</v>
      </c>
      <c r="L1806">
        <v>78</v>
      </c>
      <c r="M1806">
        <v>148.5</v>
      </c>
      <c r="N1806">
        <v>148.5</v>
      </c>
      <c r="O1806">
        <v>250</v>
      </c>
      <c r="P1806" s="17">
        <f>DATE(IF(Hist_odds_1[[#This Row],[Index]]&lt;=1908,"2022","2023"),LEFT(Hist_odds_1[[#This Row],[Date]],2),RIGHT(Hist_odds_1[[#This Row],[Date]],2))</f>
        <v>44926</v>
      </c>
      <c r="Q1806">
        <f>IF(Hist_odds_1[[#This Row],[Away ML]]&lt;Hist_odds_1[[#This Row],[Home ML]],-Hist_odds_1[[#This Row],[Total_Close]],Hist_odds_1[[#This Row],[Spread_Close]])</f>
        <v>-7</v>
      </c>
    </row>
    <row r="1807" spans="1:17">
      <c r="A1807">
        <v>1806</v>
      </c>
      <c r="B1807">
        <v>1231</v>
      </c>
      <c r="C1807">
        <v>623</v>
      </c>
      <c r="D1807" t="s">
        <v>5552</v>
      </c>
      <c r="E1807" t="s">
        <v>457</v>
      </c>
      <c r="F1807">
        <v>61</v>
      </c>
      <c r="G1807">
        <v>135.5</v>
      </c>
      <c r="H1807">
        <v>140</v>
      </c>
      <c r="I1807">
        <v>340</v>
      </c>
      <c r="J1807">
        <v>624</v>
      </c>
      <c r="K1807" t="s">
        <v>322</v>
      </c>
      <c r="L1807">
        <v>72</v>
      </c>
      <c r="M1807">
        <v>9.5</v>
      </c>
      <c r="N1807">
        <v>9</v>
      </c>
      <c r="O1807">
        <v>-410</v>
      </c>
      <c r="P1807" s="17">
        <f>DATE(IF(Hist_odds_1[[#This Row],[Index]]&lt;=1908,"2022","2023"),LEFT(Hist_odds_1[[#This Row],[Date]],2),RIGHT(Hist_odds_1[[#This Row],[Date]],2))</f>
        <v>44926</v>
      </c>
      <c r="Q1807">
        <f>IF(Hist_odds_1[[#This Row],[Away ML]]&lt;Hist_odds_1[[#This Row],[Home ML]],-Hist_odds_1[[#This Row],[Total_Close]],Hist_odds_1[[#This Row],[Spread_Close]])</f>
        <v>9</v>
      </c>
    </row>
    <row r="1808" spans="1:17">
      <c r="A1808">
        <v>1807</v>
      </c>
      <c r="B1808">
        <v>1231</v>
      </c>
      <c r="C1808">
        <v>625</v>
      </c>
      <c r="D1808" t="s">
        <v>5552</v>
      </c>
      <c r="E1808" t="s">
        <v>140</v>
      </c>
      <c r="F1808">
        <v>75</v>
      </c>
      <c r="G1808">
        <v>4.5</v>
      </c>
      <c r="H1808">
        <v>4.5</v>
      </c>
      <c r="I1808">
        <v>-185</v>
      </c>
      <c r="J1808">
        <v>626</v>
      </c>
      <c r="K1808" t="s">
        <v>532</v>
      </c>
      <c r="L1808">
        <v>63</v>
      </c>
      <c r="M1808">
        <v>143.5</v>
      </c>
      <c r="N1808">
        <v>141.5</v>
      </c>
      <c r="O1808">
        <v>165</v>
      </c>
      <c r="P1808" s="17">
        <f>DATE(IF(Hist_odds_1[[#This Row],[Index]]&lt;=1908,"2022","2023"),LEFT(Hist_odds_1[[#This Row],[Date]],2),RIGHT(Hist_odds_1[[#This Row],[Date]],2))</f>
        <v>44926</v>
      </c>
      <c r="Q1808">
        <f>IF(Hist_odds_1[[#This Row],[Away ML]]&lt;Hist_odds_1[[#This Row],[Home ML]],-Hist_odds_1[[#This Row],[Total_Close]],Hist_odds_1[[#This Row],[Spread_Close]])</f>
        <v>-4.5</v>
      </c>
    </row>
    <row r="1809" spans="1:17">
      <c r="A1809">
        <v>1808</v>
      </c>
      <c r="B1809">
        <v>1231</v>
      </c>
      <c r="C1809">
        <v>627</v>
      </c>
      <c r="D1809" t="s">
        <v>5552</v>
      </c>
      <c r="E1809" t="s">
        <v>580</v>
      </c>
      <c r="F1809">
        <v>64</v>
      </c>
      <c r="G1809">
        <v>4.5</v>
      </c>
      <c r="H1809">
        <v>3.5</v>
      </c>
      <c r="I1809">
        <v>-170</v>
      </c>
      <c r="J1809">
        <v>628</v>
      </c>
      <c r="K1809" t="s">
        <v>333</v>
      </c>
      <c r="L1809">
        <v>50</v>
      </c>
      <c r="M1809">
        <v>146</v>
      </c>
      <c r="N1809">
        <v>143</v>
      </c>
      <c r="O1809">
        <v>150</v>
      </c>
      <c r="P1809" s="17">
        <f>DATE(IF(Hist_odds_1[[#This Row],[Index]]&lt;=1908,"2022","2023"),LEFT(Hist_odds_1[[#This Row],[Date]],2),RIGHT(Hist_odds_1[[#This Row],[Date]],2))</f>
        <v>44926</v>
      </c>
      <c r="Q1809">
        <f>IF(Hist_odds_1[[#This Row],[Away ML]]&lt;Hist_odds_1[[#This Row],[Home ML]],-Hist_odds_1[[#This Row],[Total_Close]],Hist_odds_1[[#This Row],[Spread_Close]])</f>
        <v>-3.5</v>
      </c>
    </row>
    <row r="1810" spans="1:17">
      <c r="A1810">
        <v>1809</v>
      </c>
      <c r="B1810">
        <v>1231</v>
      </c>
      <c r="C1810">
        <v>629</v>
      </c>
      <c r="D1810" t="s">
        <v>5552</v>
      </c>
      <c r="E1810" t="s">
        <v>634</v>
      </c>
      <c r="F1810">
        <v>81</v>
      </c>
      <c r="G1810">
        <v>148</v>
      </c>
      <c r="H1810">
        <v>148.5</v>
      </c>
      <c r="I1810">
        <v>525</v>
      </c>
      <c r="J1810">
        <v>630</v>
      </c>
      <c r="K1810" t="s">
        <v>359</v>
      </c>
      <c r="L1810">
        <v>79</v>
      </c>
      <c r="M1810">
        <v>12</v>
      </c>
      <c r="N1810">
        <v>12</v>
      </c>
      <c r="O1810">
        <v>-750</v>
      </c>
      <c r="P1810" s="17">
        <f>DATE(IF(Hist_odds_1[[#This Row],[Index]]&lt;=1908,"2022","2023"),LEFT(Hist_odds_1[[#This Row],[Date]],2),RIGHT(Hist_odds_1[[#This Row],[Date]],2))</f>
        <v>44926</v>
      </c>
      <c r="Q1810">
        <f>IF(Hist_odds_1[[#This Row],[Away ML]]&lt;Hist_odds_1[[#This Row],[Home ML]],-Hist_odds_1[[#This Row],[Total_Close]],Hist_odds_1[[#This Row],[Spread_Close]])</f>
        <v>12</v>
      </c>
    </row>
    <row r="1811" spans="1:17">
      <c r="A1811">
        <v>1810</v>
      </c>
      <c r="B1811">
        <v>1231</v>
      </c>
      <c r="C1811">
        <v>631</v>
      </c>
      <c r="D1811" t="s">
        <v>5552</v>
      </c>
      <c r="E1811" t="s">
        <v>410</v>
      </c>
      <c r="F1811">
        <v>66</v>
      </c>
      <c r="G1811">
        <v>135.5</v>
      </c>
      <c r="H1811">
        <v>135</v>
      </c>
      <c r="I1811">
        <v>200</v>
      </c>
      <c r="J1811">
        <v>632</v>
      </c>
      <c r="K1811" t="s">
        <v>411</v>
      </c>
      <c r="L1811">
        <v>69</v>
      </c>
      <c r="M1811">
        <v>6</v>
      </c>
      <c r="N1811">
        <v>5.5</v>
      </c>
      <c r="O1811">
        <v>-240</v>
      </c>
      <c r="P1811" s="17">
        <f>DATE(IF(Hist_odds_1[[#This Row],[Index]]&lt;=1908,"2022","2023"),LEFT(Hist_odds_1[[#This Row],[Date]],2),RIGHT(Hist_odds_1[[#This Row],[Date]],2))</f>
        <v>44926</v>
      </c>
      <c r="Q1811">
        <f>IF(Hist_odds_1[[#This Row],[Away ML]]&lt;Hist_odds_1[[#This Row],[Home ML]],-Hist_odds_1[[#This Row],[Total_Close]],Hist_odds_1[[#This Row],[Spread_Close]])</f>
        <v>5.5</v>
      </c>
    </row>
    <row r="1812" spans="1:17">
      <c r="A1812">
        <v>1811</v>
      </c>
      <c r="B1812">
        <v>1231</v>
      </c>
      <c r="C1812">
        <v>633</v>
      </c>
      <c r="D1812" t="s">
        <v>5552</v>
      </c>
      <c r="E1812" t="s">
        <v>495</v>
      </c>
      <c r="F1812">
        <v>67</v>
      </c>
      <c r="G1812">
        <v>143.5</v>
      </c>
      <c r="H1812">
        <v>143.5</v>
      </c>
      <c r="I1812">
        <v>1000</v>
      </c>
      <c r="J1812">
        <v>634</v>
      </c>
      <c r="K1812" t="s">
        <v>21</v>
      </c>
      <c r="L1812">
        <v>86</v>
      </c>
      <c r="M1812">
        <v>17</v>
      </c>
      <c r="N1812">
        <v>16.5</v>
      </c>
      <c r="O1812">
        <v>-2000</v>
      </c>
      <c r="P1812" s="17">
        <f>DATE(IF(Hist_odds_1[[#This Row],[Index]]&lt;=1908,"2022","2023"),LEFT(Hist_odds_1[[#This Row],[Date]],2),RIGHT(Hist_odds_1[[#This Row],[Date]],2))</f>
        <v>44926</v>
      </c>
      <c r="Q1812">
        <f>IF(Hist_odds_1[[#This Row],[Away ML]]&lt;Hist_odds_1[[#This Row],[Home ML]],-Hist_odds_1[[#This Row],[Total_Close]],Hist_odds_1[[#This Row],[Spread_Close]])</f>
        <v>16.5</v>
      </c>
    </row>
    <row r="1813" spans="1:17">
      <c r="A1813">
        <v>1812</v>
      </c>
      <c r="B1813">
        <v>1231</v>
      </c>
      <c r="C1813">
        <v>635</v>
      </c>
      <c r="D1813" t="s">
        <v>5552</v>
      </c>
      <c r="E1813" t="s">
        <v>624</v>
      </c>
      <c r="F1813">
        <v>65</v>
      </c>
      <c r="G1813">
        <v>142</v>
      </c>
      <c r="H1813">
        <v>139.5</v>
      </c>
      <c r="I1813">
        <v>500</v>
      </c>
      <c r="J1813">
        <v>636</v>
      </c>
      <c r="K1813" t="s">
        <v>397</v>
      </c>
      <c r="L1813">
        <v>81</v>
      </c>
      <c r="M1813">
        <v>11.5</v>
      </c>
      <c r="N1813">
        <v>12</v>
      </c>
      <c r="O1813">
        <v>-700</v>
      </c>
      <c r="P1813" s="17">
        <f>DATE(IF(Hist_odds_1[[#This Row],[Index]]&lt;=1908,"2022","2023"),LEFT(Hist_odds_1[[#This Row],[Date]],2),RIGHT(Hist_odds_1[[#This Row],[Date]],2))</f>
        <v>44926</v>
      </c>
      <c r="Q1813">
        <f>IF(Hist_odds_1[[#This Row],[Away ML]]&lt;Hist_odds_1[[#This Row],[Home ML]],-Hist_odds_1[[#This Row],[Total_Close]],Hist_odds_1[[#This Row],[Spread_Close]])</f>
        <v>12</v>
      </c>
    </row>
    <row r="1814" spans="1:17">
      <c r="A1814">
        <v>1813</v>
      </c>
      <c r="B1814">
        <v>1231</v>
      </c>
      <c r="C1814">
        <v>637</v>
      </c>
      <c r="D1814" t="s">
        <v>5552</v>
      </c>
      <c r="E1814" t="s">
        <v>123</v>
      </c>
      <c r="F1814">
        <v>70</v>
      </c>
      <c r="G1814">
        <v>2</v>
      </c>
      <c r="H1814">
        <v>3</v>
      </c>
      <c r="I1814">
        <v>-150</v>
      </c>
      <c r="J1814">
        <v>638</v>
      </c>
      <c r="K1814" t="s">
        <v>48</v>
      </c>
      <c r="L1814">
        <v>69</v>
      </c>
      <c r="M1814">
        <v>133.5</v>
      </c>
      <c r="N1814">
        <v>133.5</v>
      </c>
      <c r="O1814">
        <v>130</v>
      </c>
      <c r="P1814" s="17">
        <f>DATE(IF(Hist_odds_1[[#This Row],[Index]]&lt;=1908,"2022","2023"),LEFT(Hist_odds_1[[#This Row],[Date]],2),RIGHT(Hist_odds_1[[#This Row],[Date]],2))</f>
        <v>44926</v>
      </c>
      <c r="Q1814">
        <f>IF(Hist_odds_1[[#This Row],[Away ML]]&lt;Hist_odds_1[[#This Row],[Home ML]],-Hist_odds_1[[#This Row],[Total_Close]],Hist_odds_1[[#This Row],[Spread_Close]])</f>
        <v>-3</v>
      </c>
    </row>
    <row r="1815" spans="1:17">
      <c r="A1815">
        <v>1814</v>
      </c>
      <c r="B1815">
        <v>1231</v>
      </c>
      <c r="C1815">
        <v>639</v>
      </c>
      <c r="D1815" t="s">
        <v>5552</v>
      </c>
      <c r="E1815" t="s">
        <v>471</v>
      </c>
      <c r="F1815">
        <v>65</v>
      </c>
      <c r="G1815">
        <v>133</v>
      </c>
      <c r="H1815">
        <v>133.5</v>
      </c>
      <c r="I1815">
        <v>375</v>
      </c>
      <c r="J1815">
        <v>640</v>
      </c>
      <c r="K1815" t="s">
        <v>290</v>
      </c>
      <c r="L1815">
        <v>79</v>
      </c>
      <c r="M1815">
        <v>10</v>
      </c>
      <c r="N1815">
        <v>8.5</v>
      </c>
      <c r="O1815">
        <v>-450</v>
      </c>
      <c r="P1815" s="17">
        <f>DATE(IF(Hist_odds_1[[#This Row],[Index]]&lt;=1908,"2022","2023"),LEFT(Hist_odds_1[[#This Row],[Date]],2),RIGHT(Hist_odds_1[[#This Row],[Date]],2))</f>
        <v>44926</v>
      </c>
      <c r="Q1815">
        <f>IF(Hist_odds_1[[#This Row],[Away ML]]&lt;Hist_odds_1[[#This Row],[Home ML]],-Hist_odds_1[[#This Row],[Total_Close]],Hist_odds_1[[#This Row],[Spread_Close]])</f>
        <v>8.5</v>
      </c>
    </row>
    <row r="1816" spans="1:17">
      <c r="A1816">
        <v>1815</v>
      </c>
      <c r="B1816">
        <v>1231</v>
      </c>
      <c r="C1816">
        <v>641</v>
      </c>
      <c r="D1816" t="s">
        <v>5552</v>
      </c>
      <c r="E1816" t="s">
        <v>47</v>
      </c>
      <c r="F1816">
        <v>62</v>
      </c>
      <c r="G1816">
        <v>2</v>
      </c>
      <c r="H1816">
        <v>2</v>
      </c>
      <c r="I1816">
        <v>-130</v>
      </c>
      <c r="J1816">
        <v>642</v>
      </c>
      <c r="K1816" t="s">
        <v>469</v>
      </c>
      <c r="L1816">
        <v>77</v>
      </c>
      <c r="M1816">
        <v>132.5</v>
      </c>
      <c r="N1816">
        <v>132</v>
      </c>
      <c r="O1816">
        <v>110</v>
      </c>
      <c r="P1816" s="17">
        <f>DATE(IF(Hist_odds_1[[#This Row],[Index]]&lt;=1908,"2022","2023"),LEFT(Hist_odds_1[[#This Row],[Date]],2),RIGHT(Hist_odds_1[[#This Row],[Date]],2))</f>
        <v>44926</v>
      </c>
      <c r="Q1816">
        <f>IF(Hist_odds_1[[#This Row],[Away ML]]&lt;Hist_odds_1[[#This Row],[Home ML]],-Hist_odds_1[[#This Row],[Total_Close]],Hist_odds_1[[#This Row],[Spread_Close]])</f>
        <v>-2</v>
      </c>
    </row>
    <row r="1817" spans="1:17">
      <c r="A1817">
        <v>1816</v>
      </c>
      <c r="B1817">
        <v>1231</v>
      </c>
      <c r="C1817">
        <v>643</v>
      </c>
      <c r="D1817" t="s">
        <v>5552</v>
      </c>
      <c r="E1817" t="s">
        <v>23</v>
      </c>
      <c r="F1817">
        <v>80</v>
      </c>
      <c r="G1817">
        <v>144.5</v>
      </c>
      <c r="H1817">
        <v>1</v>
      </c>
      <c r="I1817">
        <v>-120</v>
      </c>
      <c r="J1817">
        <v>644</v>
      </c>
      <c r="K1817" t="s">
        <v>76</v>
      </c>
      <c r="L1817">
        <v>51</v>
      </c>
      <c r="M1817">
        <v>1.5</v>
      </c>
      <c r="N1817">
        <v>142</v>
      </c>
      <c r="O1817">
        <v>100</v>
      </c>
      <c r="P1817" s="17">
        <f>DATE(IF(Hist_odds_1[[#This Row],[Index]]&lt;=1908,"2022","2023"),LEFT(Hist_odds_1[[#This Row],[Date]],2),RIGHT(Hist_odds_1[[#This Row],[Date]],2))</f>
        <v>44926</v>
      </c>
      <c r="Q1817">
        <f>IF(Hist_odds_1[[#This Row],[Away ML]]&lt;Hist_odds_1[[#This Row],[Home ML]],-Hist_odds_1[[#This Row],[Total_Close]],Hist_odds_1[[#This Row],[Spread_Close]])</f>
        <v>-1</v>
      </c>
    </row>
    <row r="1818" spans="1:17">
      <c r="A1818">
        <v>1817</v>
      </c>
      <c r="B1818">
        <v>1231</v>
      </c>
      <c r="C1818">
        <v>645</v>
      </c>
      <c r="D1818" t="s">
        <v>5552</v>
      </c>
      <c r="E1818" t="s">
        <v>573</v>
      </c>
      <c r="F1818">
        <v>58</v>
      </c>
      <c r="G1818">
        <v>130.5</v>
      </c>
      <c r="H1818">
        <v>128.5</v>
      </c>
      <c r="I1818">
        <v>115</v>
      </c>
      <c r="J1818">
        <v>646</v>
      </c>
      <c r="K1818" t="s">
        <v>547</v>
      </c>
      <c r="L1818">
        <v>68</v>
      </c>
      <c r="M1818" t="s">
        <v>465</v>
      </c>
      <c r="N1818">
        <v>2</v>
      </c>
      <c r="O1818">
        <v>-135</v>
      </c>
      <c r="P1818" s="17">
        <f>DATE(IF(Hist_odds_1[[#This Row],[Index]]&lt;=1908,"2022","2023"),LEFT(Hist_odds_1[[#This Row],[Date]],2),RIGHT(Hist_odds_1[[#This Row],[Date]],2))</f>
        <v>44926</v>
      </c>
      <c r="Q1818">
        <f>IF(Hist_odds_1[[#This Row],[Away ML]]&lt;Hist_odds_1[[#This Row],[Home ML]],-Hist_odds_1[[#This Row],[Total_Close]],Hist_odds_1[[#This Row],[Spread_Close]])</f>
        <v>2</v>
      </c>
    </row>
    <row r="1819" spans="1:17">
      <c r="A1819">
        <v>1818</v>
      </c>
      <c r="B1819">
        <v>1231</v>
      </c>
      <c r="C1819">
        <v>647</v>
      </c>
      <c r="D1819" t="s">
        <v>5552</v>
      </c>
      <c r="E1819" t="s">
        <v>521</v>
      </c>
      <c r="F1819">
        <v>72</v>
      </c>
      <c r="G1819">
        <v>156</v>
      </c>
      <c r="H1819">
        <v>160.5</v>
      </c>
      <c r="I1819">
        <v>180</v>
      </c>
      <c r="J1819">
        <v>648</v>
      </c>
      <c r="K1819" t="s">
        <v>24</v>
      </c>
      <c r="L1819">
        <v>66</v>
      </c>
      <c r="M1819">
        <v>4.5</v>
      </c>
      <c r="N1819">
        <v>5.5</v>
      </c>
      <c r="O1819">
        <v>-210</v>
      </c>
      <c r="P1819" s="17">
        <f>DATE(IF(Hist_odds_1[[#This Row],[Index]]&lt;=1908,"2022","2023"),LEFT(Hist_odds_1[[#This Row],[Date]],2),RIGHT(Hist_odds_1[[#This Row],[Date]],2))</f>
        <v>44926</v>
      </c>
      <c r="Q1819">
        <f>IF(Hist_odds_1[[#This Row],[Away ML]]&lt;Hist_odds_1[[#This Row],[Home ML]],-Hist_odds_1[[#This Row],[Total_Close]],Hist_odds_1[[#This Row],[Spread_Close]])</f>
        <v>5.5</v>
      </c>
    </row>
    <row r="1820" spans="1:17">
      <c r="A1820">
        <v>1819</v>
      </c>
      <c r="B1820">
        <v>1231</v>
      </c>
      <c r="C1820">
        <v>649</v>
      </c>
      <c r="D1820" t="s">
        <v>5552</v>
      </c>
      <c r="E1820" t="s">
        <v>408</v>
      </c>
      <c r="F1820">
        <v>75</v>
      </c>
      <c r="G1820">
        <v>3</v>
      </c>
      <c r="H1820">
        <v>3.5</v>
      </c>
      <c r="I1820">
        <v>-160</v>
      </c>
      <c r="J1820">
        <v>650</v>
      </c>
      <c r="K1820" t="s">
        <v>535</v>
      </c>
      <c r="L1820">
        <v>69</v>
      </c>
      <c r="M1820">
        <v>130.5</v>
      </c>
      <c r="N1820">
        <v>132</v>
      </c>
      <c r="O1820">
        <v>140</v>
      </c>
      <c r="P1820" s="17">
        <f>DATE(IF(Hist_odds_1[[#This Row],[Index]]&lt;=1908,"2022","2023"),LEFT(Hist_odds_1[[#This Row],[Date]],2),RIGHT(Hist_odds_1[[#This Row],[Date]],2))</f>
        <v>44926</v>
      </c>
      <c r="Q1820">
        <f>IF(Hist_odds_1[[#This Row],[Away ML]]&lt;Hist_odds_1[[#This Row],[Home ML]],-Hist_odds_1[[#This Row],[Total_Close]],Hist_odds_1[[#This Row],[Spread_Close]])</f>
        <v>-3.5</v>
      </c>
    </row>
    <row r="1821" spans="1:17">
      <c r="A1821">
        <v>1820</v>
      </c>
      <c r="B1821">
        <v>1231</v>
      </c>
      <c r="C1821">
        <v>651</v>
      </c>
      <c r="D1821" t="s">
        <v>5552</v>
      </c>
      <c r="E1821" t="s">
        <v>582</v>
      </c>
      <c r="F1821">
        <v>66</v>
      </c>
      <c r="G1821">
        <v>139.5</v>
      </c>
      <c r="H1821">
        <v>134</v>
      </c>
      <c r="I1821">
        <v>100</v>
      </c>
      <c r="J1821">
        <v>652</v>
      </c>
      <c r="K1821" t="s">
        <v>491</v>
      </c>
      <c r="L1821">
        <v>70</v>
      </c>
      <c r="M1821">
        <v>2</v>
      </c>
      <c r="N1821">
        <v>1</v>
      </c>
      <c r="O1821">
        <v>-120</v>
      </c>
      <c r="P1821" s="17">
        <f>DATE(IF(Hist_odds_1[[#This Row],[Index]]&lt;=1908,"2022","2023"),LEFT(Hist_odds_1[[#This Row],[Date]],2),RIGHT(Hist_odds_1[[#This Row],[Date]],2))</f>
        <v>44926</v>
      </c>
      <c r="Q1821">
        <f>IF(Hist_odds_1[[#This Row],[Away ML]]&lt;Hist_odds_1[[#This Row],[Home ML]],-Hist_odds_1[[#This Row],[Total_Close]],Hist_odds_1[[#This Row],[Spread_Close]])</f>
        <v>1</v>
      </c>
    </row>
    <row r="1822" spans="1:17">
      <c r="A1822">
        <v>1821</v>
      </c>
      <c r="B1822">
        <v>1231</v>
      </c>
      <c r="C1822">
        <v>653</v>
      </c>
      <c r="D1822" t="s">
        <v>5552</v>
      </c>
      <c r="E1822" t="s">
        <v>578</v>
      </c>
      <c r="F1822">
        <v>54</v>
      </c>
      <c r="G1822">
        <v>137</v>
      </c>
      <c r="H1822">
        <v>135.5</v>
      </c>
      <c r="I1822">
        <v>500</v>
      </c>
      <c r="J1822">
        <v>654</v>
      </c>
      <c r="K1822" t="s">
        <v>475</v>
      </c>
      <c r="L1822">
        <v>67</v>
      </c>
      <c r="M1822">
        <v>12</v>
      </c>
      <c r="N1822">
        <v>11.5</v>
      </c>
      <c r="O1822">
        <v>-700</v>
      </c>
      <c r="P1822" s="17">
        <f>DATE(IF(Hist_odds_1[[#This Row],[Index]]&lt;=1908,"2022","2023"),LEFT(Hist_odds_1[[#This Row],[Date]],2),RIGHT(Hist_odds_1[[#This Row],[Date]],2))</f>
        <v>44926</v>
      </c>
      <c r="Q1822">
        <f>IF(Hist_odds_1[[#This Row],[Away ML]]&lt;Hist_odds_1[[#This Row],[Home ML]],-Hist_odds_1[[#This Row],[Total_Close]],Hist_odds_1[[#This Row],[Spread_Close]])</f>
        <v>11.5</v>
      </c>
    </row>
    <row r="1823" spans="1:17">
      <c r="A1823">
        <v>1822</v>
      </c>
      <c r="B1823">
        <v>1231</v>
      </c>
      <c r="C1823">
        <v>655</v>
      </c>
      <c r="D1823" t="s">
        <v>5552</v>
      </c>
      <c r="E1823" t="s">
        <v>79</v>
      </c>
      <c r="F1823">
        <v>52</v>
      </c>
      <c r="G1823">
        <v>143.5</v>
      </c>
      <c r="H1823">
        <v>141.5</v>
      </c>
      <c r="I1823">
        <v>550</v>
      </c>
      <c r="J1823">
        <v>656</v>
      </c>
      <c r="K1823" t="s">
        <v>353</v>
      </c>
      <c r="L1823">
        <v>57</v>
      </c>
      <c r="M1823">
        <v>12.5</v>
      </c>
      <c r="N1823">
        <v>12.5</v>
      </c>
      <c r="O1823">
        <v>-800</v>
      </c>
      <c r="P1823" s="17">
        <f>DATE(IF(Hist_odds_1[[#This Row],[Index]]&lt;=1908,"2022","2023"),LEFT(Hist_odds_1[[#This Row],[Date]],2),RIGHT(Hist_odds_1[[#This Row],[Date]],2))</f>
        <v>44926</v>
      </c>
      <c r="Q1823">
        <f>IF(Hist_odds_1[[#This Row],[Away ML]]&lt;Hist_odds_1[[#This Row],[Home ML]],-Hist_odds_1[[#This Row],[Total_Close]],Hist_odds_1[[#This Row],[Spread_Close]])</f>
        <v>12.5</v>
      </c>
    </row>
    <row r="1824" spans="1:17">
      <c r="A1824">
        <v>1823</v>
      </c>
      <c r="B1824">
        <v>1231</v>
      </c>
      <c r="C1824">
        <v>657</v>
      </c>
      <c r="D1824" t="s">
        <v>5552</v>
      </c>
      <c r="E1824" t="s">
        <v>326</v>
      </c>
      <c r="F1824">
        <v>69</v>
      </c>
      <c r="G1824">
        <v>3</v>
      </c>
      <c r="H1824">
        <v>4</v>
      </c>
      <c r="I1824">
        <v>-175</v>
      </c>
      <c r="J1824">
        <v>658</v>
      </c>
      <c r="K1824" t="s">
        <v>272</v>
      </c>
      <c r="L1824">
        <v>55</v>
      </c>
      <c r="M1824">
        <v>129.5</v>
      </c>
      <c r="N1824">
        <v>129.5</v>
      </c>
      <c r="O1824">
        <v>155</v>
      </c>
      <c r="P1824" s="17">
        <f>DATE(IF(Hist_odds_1[[#This Row],[Index]]&lt;=1908,"2022","2023"),LEFT(Hist_odds_1[[#This Row],[Date]],2),RIGHT(Hist_odds_1[[#This Row],[Date]],2))</f>
        <v>44926</v>
      </c>
      <c r="Q1824">
        <f>IF(Hist_odds_1[[#This Row],[Away ML]]&lt;Hist_odds_1[[#This Row],[Home ML]],-Hist_odds_1[[#This Row],[Total_Close]],Hist_odds_1[[#This Row],[Spread_Close]])</f>
        <v>-4</v>
      </c>
    </row>
    <row r="1825" spans="1:17">
      <c r="A1825">
        <v>1824</v>
      </c>
      <c r="B1825">
        <v>1231</v>
      </c>
      <c r="C1825">
        <v>659</v>
      </c>
      <c r="D1825" t="s">
        <v>5552</v>
      </c>
      <c r="E1825" t="s">
        <v>550</v>
      </c>
      <c r="F1825">
        <v>67</v>
      </c>
      <c r="G1825">
        <v>135.5</v>
      </c>
      <c r="H1825">
        <v>134</v>
      </c>
      <c r="I1825">
        <v>625</v>
      </c>
      <c r="J1825">
        <v>660</v>
      </c>
      <c r="K1825" t="s">
        <v>455</v>
      </c>
      <c r="L1825">
        <v>80</v>
      </c>
      <c r="M1825">
        <v>12</v>
      </c>
      <c r="N1825">
        <v>13</v>
      </c>
      <c r="O1825">
        <v>-950</v>
      </c>
      <c r="P1825" s="17">
        <f>DATE(IF(Hist_odds_1[[#This Row],[Index]]&lt;=1908,"2022","2023"),LEFT(Hist_odds_1[[#This Row],[Date]],2),RIGHT(Hist_odds_1[[#This Row],[Date]],2))</f>
        <v>44926</v>
      </c>
      <c r="Q1825">
        <f>IF(Hist_odds_1[[#This Row],[Away ML]]&lt;Hist_odds_1[[#This Row],[Home ML]],-Hist_odds_1[[#This Row],[Total_Close]],Hist_odds_1[[#This Row],[Spread_Close]])</f>
        <v>13</v>
      </c>
    </row>
    <row r="1826" spans="1:17">
      <c r="A1826">
        <v>1825</v>
      </c>
      <c r="B1826">
        <v>1231</v>
      </c>
      <c r="C1826">
        <v>661</v>
      </c>
      <c r="D1826" t="s">
        <v>5552</v>
      </c>
      <c r="E1826" t="s">
        <v>536</v>
      </c>
      <c r="F1826">
        <v>45</v>
      </c>
      <c r="G1826">
        <v>131</v>
      </c>
      <c r="H1826">
        <v>132</v>
      </c>
      <c r="I1826">
        <v>750</v>
      </c>
      <c r="J1826">
        <v>662</v>
      </c>
      <c r="K1826" t="s">
        <v>62</v>
      </c>
      <c r="L1826">
        <v>79</v>
      </c>
      <c r="M1826">
        <v>13.5</v>
      </c>
      <c r="N1826">
        <v>15.5</v>
      </c>
      <c r="O1826">
        <v>-1200</v>
      </c>
      <c r="P1826" s="17">
        <f>DATE(IF(Hist_odds_1[[#This Row],[Index]]&lt;=1908,"2022","2023"),LEFT(Hist_odds_1[[#This Row],[Date]],2),RIGHT(Hist_odds_1[[#This Row],[Date]],2))</f>
        <v>44926</v>
      </c>
      <c r="Q1826">
        <f>IF(Hist_odds_1[[#This Row],[Away ML]]&lt;Hist_odds_1[[#This Row],[Home ML]],-Hist_odds_1[[#This Row],[Total_Close]],Hist_odds_1[[#This Row],[Spread_Close]])</f>
        <v>15.5</v>
      </c>
    </row>
    <row r="1827" spans="1:17">
      <c r="A1827">
        <v>1826</v>
      </c>
      <c r="B1827">
        <v>1231</v>
      </c>
      <c r="C1827">
        <v>663</v>
      </c>
      <c r="D1827" t="s">
        <v>5552</v>
      </c>
      <c r="E1827" t="s">
        <v>389</v>
      </c>
      <c r="F1827">
        <v>64</v>
      </c>
      <c r="G1827">
        <v>136</v>
      </c>
      <c r="H1827">
        <v>135.5</v>
      </c>
      <c r="I1827">
        <v>-110</v>
      </c>
      <c r="J1827">
        <v>664</v>
      </c>
      <c r="K1827" t="s">
        <v>492</v>
      </c>
      <c r="L1827">
        <v>83</v>
      </c>
      <c r="M1827">
        <v>1</v>
      </c>
      <c r="O1827">
        <v>-110</v>
      </c>
      <c r="P1827" s="17">
        <f>DATE(IF(Hist_odds_1[[#This Row],[Index]]&lt;=1908,"2022","2023"),LEFT(Hist_odds_1[[#This Row],[Date]],2),RIGHT(Hist_odds_1[[#This Row],[Date]],2))</f>
        <v>44926</v>
      </c>
      <c r="Q1827">
        <f>IF(Hist_odds_1[[#This Row],[Away ML]]&lt;Hist_odds_1[[#This Row],[Home ML]],-Hist_odds_1[[#This Row],[Total_Close]],Hist_odds_1[[#This Row],[Spread_Close]])</f>
        <v>0</v>
      </c>
    </row>
    <row r="1828" spans="1:17">
      <c r="A1828">
        <v>1827</v>
      </c>
      <c r="B1828">
        <v>1231</v>
      </c>
      <c r="C1828">
        <v>665</v>
      </c>
      <c r="D1828" t="s">
        <v>5552</v>
      </c>
      <c r="E1828" t="s">
        <v>623</v>
      </c>
      <c r="F1828">
        <v>63</v>
      </c>
      <c r="G1828">
        <v>147.5</v>
      </c>
      <c r="H1828">
        <v>149.5</v>
      </c>
      <c r="I1828">
        <v>140</v>
      </c>
      <c r="J1828">
        <v>666</v>
      </c>
      <c r="K1828" t="s">
        <v>524</v>
      </c>
      <c r="L1828">
        <v>80</v>
      </c>
      <c r="M1828">
        <v>3.5</v>
      </c>
      <c r="N1828">
        <v>3.5</v>
      </c>
      <c r="O1828">
        <v>-160</v>
      </c>
      <c r="P1828" s="17">
        <f>DATE(IF(Hist_odds_1[[#This Row],[Index]]&lt;=1908,"2022","2023"),LEFT(Hist_odds_1[[#This Row],[Date]],2),RIGHT(Hist_odds_1[[#This Row],[Date]],2))</f>
        <v>44926</v>
      </c>
      <c r="Q1828">
        <f>IF(Hist_odds_1[[#This Row],[Away ML]]&lt;Hist_odds_1[[#This Row],[Home ML]],-Hist_odds_1[[#This Row],[Total_Close]],Hist_odds_1[[#This Row],[Spread_Close]])</f>
        <v>3.5</v>
      </c>
    </row>
    <row r="1829" spans="1:17">
      <c r="A1829">
        <v>1828</v>
      </c>
      <c r="B1829">
        <v>1231</v>
      </c>
      <c r="C1829">
        <v>667</v>
      </c>
      <c r="D1829" t="s">
        <v>5552</v>
      </c>
      <c r="E1829" t="s">
        <v>607</v>
      </c>
      <c r="F1829">
        <v>66</v>
      </c>
      <c r="G1829">
        <v>133</v>
      </c>
      <c r="H1829">
        <v>134</v>
      </c>
      <c r="I1829">
        <v>200</v>
      </c>
      <c r="J1829">
        <v>668</v>
      </c>
      <c r="K1829" t="s">
        <v>489</v>
      </c>
      <c r="L1829">
        <v>68</v>
      </c>
      <c r="M1829">
        <v>6</v>
      </c>
      <c r="N1829">
        <v>5.5</v>
      </c>
      <c r="O1829">
        <v>-240</v>
      </c>
      <c r="P1829" s="17">
        <f>DATE(IF(Hist_odds_1[[#This Row],[Index]]&lt;=1908,"2022","2023"),LEFT(Hist_odds_1[[#This Row],[Date]],2),RIGHT(Hist_odds_1[[#This Row],[Date]],2))</f>
        <v>44926</v>
      </c>
      <c r="Q1829">
        <f>IF(Hist_odds_1[[#This Row],[Away ML]]&lt;Hist_odds_1[[#This Row],[Home ML]],-Hist_odds_1[[#This Row],[Total_Close]],Hist_odds_1[[#This Row],[Spread_Close]])</f>
        <v>5.5</v>
      </c>
    </row>
    <row r="1830" spans="1:17">
      <c r="A1830">
        <v>1829</v>
      </c>
      <c r="B1830">
        <v>1231</v>
      </c>
      <c r="C1830">
        <v>669</v>
      </c>
      <c r="D1830" t="s">
        <v>5552</v>
      </c>
      <c r="E1830" t="s">
        <v>402</v>
      </c>
      <c r="F1830">
        <v>69</v>
      </c>
      <c r="G1830">
        <v>6</v>
      </c>
      <c r="H1830">
        <v>5.5</v>
      </c>
      <c r="I1830">
        <v>-230</v>
      </c>
      <c r="J1830">
        <v>670</v>
      </c>
      <c r="K1830" t="s">
        <v>459</v>
      </c>
      <c r="L1830">
        <v>60</v>
      </c>
      <c r="M1830">
        <v>155</v>
      </c>
      <c r="N1830">
        <v>155.5</v>
      </c>
      <c r="O1830">
        <v>195</v>
      </c>
      <c r="P1830" s="17">
        <f>DATE(IF(Hist_odds_1[[#This Row],[Index]]&lt;=1908,"2022","2023"),LEFT(Hist_odds_1[[#This Row],[Date]],2),RIGHT(Hist_odds_1[[#This Row],[Date]],2))</f>
        <v>44926</v>
      </c>
      <c r="Q1830">
        <f>IF(Hist_odds_1[[#This Row],[Away ML]]&lt;Hist_odds_1[[#This Row],[Home ML]],-Hist_odds_1[[#This Row],[Total_Close]],Hist_odds_1[[#This Row],[Spread_Close]])</f>
        <v>-5.5</v>
      </c>
    </row>
    <row r="1831" spans="1:17">
      <c r="A1831">
        <v>1830</v>
      </c>
      <c r="B1831">
        <v>1231</v>
      </c>
      <c r="C1831">
        <v>671</v>
      </c>
      <c r="D1831" t="s">
        <v>5552</v>
      </c>
      <c r="E1831" t="s">
        <v>493</v>
      </c>
      <c r="F1831">
        <v>56</v>
      </c>
      <c r="G1831">
        <v>128.5</v>
      </c>
      <c r="H1831">
        <v>127.5</v>
      </c>
      <c r="I1831">
        <v>280</v>
      </c>
      <c r="J1831">
        <v>672</v>
      </c>
      <c r="K1831" t="s">
        <v>355</v>
      </c>
      <c r="L1831">
        <v>66</v>
      </c>
      <c r="M1831">
        <v>8.5</v>
      </c>
      <c r="N1831">
        <v>7.5</v>
      </c>
      <c r="O1831">
        <v>-340</v>
      </c>
      <c r="P1831" s="17">
        <f>DATE(IF(Hist_odds_1[[#This Row],[Index]]&lt;=1908,"2022","2023"),LEFT(Hist_odds_1[[#This Row],[Date]],2),RIGHT(Hist_odds_1[[#This Row],[Date]],2))</f>
        <v>44926</v>
      </c>
      <c r="Q1831">
        <f>IF(Hist_odds_1[[#This Row],[Away ML]]&lt;Hist_odds_1[[#This Row],[Home ML]],-Hist_odds_1[[#This Row],[Total_Close]],Hist_odds_1[[#This Row],[Spread_Close]])</f>
        <v>7.5</v>
      </c>
    </row>
    <row r="1832" spans="1:17">
      <c r="A1832">
        <v>1831</v>
      </c>
      <c r="B1832">
        <v>1231</v>
      </c>
      <c r="C1832">
        <v>673</v>
      </c>
      <c r="D1832" t="s">
        <v>5552</v>
      </c>
      <c r="E1832" t="s">
        <v>320</v>
      </c>
      <c r="F1832">
        <v>58</v>
      </c>
      <c r="G1832">
        <v>131.5</v>
      </c>
      <c r="H1832">
        <v>130.5</v>
      </c>
      <c r="I1832">
        <v>135</v>
      </c>
      <c r="J1832">
        <v>674</v>
      </c>
      <c r="K1832" t="s">
        <v>541</v>
      </c>
      <c r="L1832">
        <v>62</v>
      </c>
      <c r="M1832">
        <v>3</v>
      </c>
      <c r="N1832">
        <v>3.5</v>
      </c>
      <c r="O1832">
        <v>-155</v>
      </c>
      <c r="P1832" s="17">
        <f>DATE(IF(Hist_odds_1[[#This Row],[Index]]&lt;=1908,"2022","2023"),LEFT(Hist_odds_1[[#This Row],[Date]],2),RIGHT(Hist_odds_1[[#This Row],[Date]],2))</f>
        <v>44926</v>
      </c>
      <c r="Q1832">
        <f>IF(Hist_odds_1[[#This Row],[Away ML]]&lt;Hist_odds_1[[#This Row],[Home ML]],-Hist_odds_1[[#This Row],[Total_Close]],Hist_odds_1[[#This Row],[Spread_Close]])</f>
        <v>3.5</v>
      </c>
    </row>
    <row r="1833" spans="1:17">
      <c r="A1833">
        <v>1832</v>
      </c>
      <c r="B1833">
        <v>1231</v>
      </c>
      <c r="C1833">
        <v>675</v>
      </c>
      <c r="D1833" t="s">
        <v>5552</v>
      </c>
      <c r="E1833" t="s">
        <v>638</v>
      </c>
      <c r="F1833">
        <v>73</v>
      </c>
      <c r="G1833">
        <v>134</v>
      </c>
      <c r="H1833">
        <v>135</v>
      </c>
      <c r="I1833">
        <v>155</v>
      </c>
      <c r="J1833">
        <v>676</v>
      </c>
      <c r="K1833" t="s">
        <v>622</v>
      </c>
      <c r="L1833">
        <v>64</v>
      </c>
      <c r="M1833">
        <v>4</v>
      </c>
      <c r="N1833">
        <v>4</v>
      </c>
      <c r="O1833">
        <v>-175</v>
      </c>
      <c r="P1833" s="17">
        <f>DATE(IF(Hist_odds_1[[#This Row],[Index]]&lt;=1908,"2022","2023"),LEFT(Hist_odds_1[[#This Row],[Date]],2),RIGHT(Hist_odds_1[[#This Row],[Date]],2))</f>
        <v>44926</v>
      </c>
      <c r="Q1833">
        <f>IF(Hist_odds_1[[#This Row],[Away ML]]&lt;Hist_odds_1[[#This Row],[Home ML]],-Hist_odds_1[[#This Row],[Total_Close]],Hist_odds_1[[#This Row],[Spread_Close]])</f>
        <v>4</v>
      </c>
    </row>
    <row r="1834" spans="1:17">
      <c r="A1834">
        <v>1833</v>
      </c>
      <c r="B1834">
        <v>1231</v>
      </c>
      <c r="C1834">
        <v>677</v>
      </c>
      <c r="D1834" t="s">
        <v>5552</v>
      </c>
      <c r="E1834" t="s">
        <v>581</v>
      </c>
      <c r="F1834">
        <v>73</v>
      </c>
      <c r="G1834">
        <v>132</v>
      </c>
      <c r="H1834">
        <v>126.5</v>
      </c>
      <c r="I1834">
        <v>130</v>
      </c>
      <c r="J1834">
        <v>678</v>
      </c>
      <c r="K1834" t="s">
        <v>258</v>
      </c>
      <c r="L1834">
        <v>64</v>
      </c>
      <c r="M1834">
        <v>3</v>
      </c>
      <c r="N1834">
        <v>3</v>
      </c>
      <c r="O1834">
        <v>-150</v>
      </c>
      <c r="P1834" s="17">
        <f>DATE(IF(Hist_odds_1[[#This Row],[Index]]&lt;=1908,"2022","2023"),LEFT(Hist_odds_1[[#This Row],[Date]],2),RIGHT(Hist_odds_1[[#This Row],[Date]],2))</f>
        <v>44926</v>
      </c>
      <c r="Q1834">
        <f>IF(Hist_odds_1[[#This Row],[Away ML]]&lt;Hist_odds_1[[#This Row],[Home ML]],-Hist_odds_1[[#This Row],[Total_Close]],Hist_odds_1[[#This Row],[Spread_Close]])</f>
        <v>3</v>
      </c>
    </row>
    <row r="1835" spans="1:17">
      <c r="A1835">
        <v>1834</v>
      </c>
      <c r="B1835">
        <v>1231</v>
      </c>
      <c r="C1835">
        <v>679</v>
      </c>
      <c r="D1835" t="s">
        <v>5552</v>
      </c>
      <c r="E1835" t="s">
        <v>45</v>
      </c>
      <c r="F1835">
        <v>68</v>
      </c>
      <c r="G1835">
        <v>145</v>
      </c>
      <c r="H1835">
        <v>144.5</v>
      </c>
      <c r="I1835">
        <v>120</v>
      </c>
      <c r="J1835">
        <v>680</v>
      </c>
      <c r="K1835" t="s">
        <v>390</v>
      </c>
      <c r="L1835">
        <v>66</v>
      </c>
      <c r="M1835">
        <v>1</v>
      </c>
      <c r="N1835">
        <v>3</v>
      </c>
      <c r="O1835">
        <v>-140</v>
      </c>
      <c r="P1835" s="17">
        <f>DATE(IF(Hist_odds_1[[#This Row],[Index]]&lt;=1908,"2022","2023"),LEFT(Hist_odds_1[[#This Row],[Date]],2),RIGHT(Hist_odds_1[[#This Row],[Date]],2))</f>
        <v>44926</v>
      </c>
      <c r="Q1835">
        <f>IF(Hist_odds_1[[#This Row],[Away ML]]&lt;Hist_odds_1[[#This Row],[Home ML]],-Hist_odds_1[[#This Row],[Total_Close]],Hist_odds_1[[#This Row],[Spread_Close]])</f>
        <v>3</v>
      </c>
    </row>
    <row r="1836" spans="1:17">
      <c r="A1836">
        <v>1835</v>
      </c>
      <c r="B1836">
        <v>1231</v>
      </c>
      <c r="C1836">
        <v>681</v>
      </c>
      <c r="D1836" t="s">
        <v>5552</v>
      </c>
      <c r="E1836" t="s">
        <v>354</v>
      </c>
      <c r="F1836">
        <v>65</v>
      </c>
      <c r="G1836">
        <v>140.5</v>
      </c>
      <c r="H1836">
        <v>140</v>
      </c>
      <c r="I1836">
        <v>900</v>
      </c>
      <c r="J1836">
        <v>682</v>
      </c>
      <c r="K1836" t="s">
        <v>648</v>
      </c>
      <c r="L1836">
        <v>82</v>
      </c>
      <c r="M1836">
        <v>16</v>
      </c>
      <c r="N1836">
        <v>16</v>
      </c>
      <c r="O1836">
        <v>-1600</v>
      </c>
      <c r="P1836" s="17">
        <f>DATE(IF(Hist_odds_1[[#This Row],[Index]]&lt;=1908,"2022","2023"),LEFT(Hist_odds_1[[#This Row],[Date]],2),RIGHT(Hist_odds_1[[#This Row],[Date]],2))</f>
        <v>44926</v>
      </c>
      <c r="Q1836">
        <f>IF(Hist_odds_1[[#This Row],[Away ML]]&lt;Hist_odds_1[[#This Row],[Home ML]],-Hist_odds_1[[#This Row],[Total_Close]],Hist_odds_1[[#This Row],[Spread_Close]])</f>
        <v>16</v>
      </c>
    </row>
    <row r="1837" spans="1:17">
      <c r="A1837">
        <v>1836</v>
      </c>
      <c r="B1837">
        <v>1231</v>
      </c>
      <c r="C1837">
        <v>683</v>
      </c>
      <c r="D1837" t="s">
        <v>5552</v>
      </c>
      <c r="E1837" t="s">
        <v>462</v>
      </c>
      <c r="F1837">
        <v>55</v>
      </c>
      <c r="G1837">
        <v>13</v>
      </c>
      <c r="H1837">
        <v>16</v>
      </c>
      <c r="I1837">
        <v>-1600</v>
      </c>
      <c r="J1837">
        <v>684</v>
      </c>
      <c r="K1837" t="s">
        <v>334</v>
      </c>
      <c r="L1837">
        <v>42</v>
      </c>
      <c r="M1837">
        <v>123.5</v>
      </c>
      <c r="N1837">
        <v>122.5</v>
      </c>
      <c r="O1837">
        <v>900</v>
      </c>
      <c r="P1837" s="17">
        <f>DATE(IF(Hist_odds_1[[#This Row],[Index]]&lt;=1908,"2022","2023"),LEFT(Hist_odds_1[[#This Row],[Date]],2),RIGHT(Hist_odds_1[[#This Row],[Date]],2))</f>
        <v>44926</v>
      </c>
      <c r="Q1837">
        <f>IF(Hist_odds_1[[#This Row],[Away ML]]&lt;Hist_odds_1[[#This Row],[Home ML]],-Hist_odds_1[[#This Row],[Total_Close]],Hist_odds_1[[#This Row],[Spread_Close]])</f>
        <v>-16</v>
      </c>
    </row>
    <row r="1838" spans="1:17">
      <c r="A1838">
        <v>1837</v>
      </c>
      <c r="B1838">
        <v>1231</v>
      </c>
      <c r="C1838">
        <v>685</v>
      </c>
      <c r="D1838" t="s">
        <v>5552</v>
      </c>
      <c r="E1838" t="s">
        <v>480</v>
      </c>
      <c r="F1838">
        <v>67</v>
      </c>
      <c r="G1838">
        <v>139</v>
      </c>
      <c r="H1838">
        <v>139</v>
      </c>
      <c r="I1838">
        <v>425</v>
      </c>
      <c r="J1838">
        <v>686</v>
      </c>
      <c r="K1838" t="s">
        <v>404</v>
      </c>
      <c r="L1838">
        <v>69</v>
      </c>
      <c r="M1838">
        <v>10</v>
      </c>
      <c r="N1838">
        <v>10</v>
      </c>
      <c r="O1838">
        <v>-550</v>
      </c>
      <c r="P1838" s="17">
        <f>DATE(IF(Hist_odds_1[[#This Row],[Index]]&lt;=1908,"2022","2023"),LEFT(Hist_odds_1[[#This Row],[Date]],2),RIGHT(Hist_odds_1[[#This Row],[Date]],2))</f>
        <v>44926</v>
      </c>
      <c r="Q1838">
        <f>IF(Hist_odds_1[[#This Row],[Away ML]]&lt;Hist_odds_1[[#This Row],[Home ML]],-Hist_odds_1[[#This Row],[Total_Close]],Hist_odds_1[[#This Row],[Spread_Close]])</f>
        <v>10</v>
      </c>
    </row>
    <row r="1839" spans="1:17">
      <c r="A1839">
        <v>1838</v>
      </c>
      <c r="B1839">
        <v>1231</v>
      </c>
      <c r="C1839">
        <v>687</v>
      </c>
      <c r="D1839" t="s">
        <v>5552</v>
      </c>
      <c r="E1839" t="s">
        <v>506</v>
      </c>
      <c r="F1839">
        <v>65</v>
      </c>
      <c r="G1839">
        <v>119</v>
      </c>
      <c r="H1839">
        <v>121.5</v>
      </c>
      <c r="I1839">
        <v>850</v>
      </c>
      <c r="J1839">
        <v>688</v>
      </c>
      <c r="K1839" t="s">
        <v>473</v>
      </c>
      <c r="L1839">
        <v>71</v>
      </c>
      <c r="M1839">
        <v>16</v>
      </c>
      <c r="N1839">
        <v>15.5</v>
      </c>
      <c r="O1839">
        <v>-1500</v>
      </c>
      <c r="P1839" s="17">
        <f>DATE(IF(Hist_odds_1[[#This Row],[Index]]&lt;=1908,"2022","2023"),LEFT(Hist_odds_1[[#This Row],[Date]],2),RIGHT(Hist_odds_1[[#This Row],[Date]],2))</f>
        <v>44926</v>
      </c>
      <c r="Q1839">
        <f>IF(Hist_odds_1[[#This Row],[Away ML]]&lt;Hist_odds_1[[#This Row],[Home ML]],-Hist_odds_1[[#This Row],[Total_Close]],Hist_odds_1[[#This Row],[Spread_Close]])</f>
        <v>15.5</v>
      </c>
    </row>
    <row r="1840" spans="1:17">
      <c r="A1840">
        <v>1839</v>
      </c>
      <c r="B1840">
        <v>1231</v>
      </c>
      <c r="C1840">
        <v>689</v>
      </c>
      <c r="D1840" t="s">
        <v>5552</v>
      </c>
      <c r="E1840" t="s">
        <v>533</v>
      </c>
      <c r="F1840">
        <v>66</v>
      </c>
      <c r="G1840">
        <v>3.5</v>
      </c>
      <c r="H1840">
        <v>3.5</v>
      </c>
      <c r="I1840">
        <v>-165</v>
      </c>
      <c r="J1840">
        <v>690</v>
      </c>
      <c r="K1840" t="s">
        <v>587</v>
      </c>
      <c r="L1840">
        <v>62</v>
      </c>
      <c r="M1840">
        <v>135.5</v>
      </c>
      <c r="N1840">
        <v>135</v>
      </c>
      <c r="O1840">
        <v>145</v>
      </c>
      <c r="P1840" s="17">
        <f>DATE(IF(Hist_odds_1[[#This Row],[Index]]&lt;=1908,"2022","2023"),LEFT(Hist_odds_1[[#This Row],[Date]],2),RIGHT(Hist_odds_1[[#This Row],[Date]],2))</f>
        <v>44926</v>
      </c>
      <c r="Q1840">
        <f>IF(Hist_odds_1[[#This Row],[Away ML]]&lt;Hist_odds_1[[#This Row],[Home ML]],-Hist_odds_1[[#This Row],[Total_Close]],Hist_odds_1[[#This Row],[Spread_Close]])</f>
        <v>-3.5</v>
      </c>
    </row>
    <row r="1841" spans="1:17">
      <c r="A1841">
        <v>1840</v>
      </c>
      <c r="B1841">
        <v>1231</v>
      </c>
      <c r="C1841">
        <v>691</v>
      </c>
      <c r="D1841" t="s">
        <v>5552</v>
      </c>
      <c r="E1841" t="s">
        <v>625</v>
      </c>
      <c r="F1841">
        <v>75</v>
      </c>
      <c r="G1841">
        <v>135.5</v>
      </c>
      <c r="H1841">
        <v>132.5</v>
      </c>
      <c r="I1841">
        <v>140</v>
      </c>
      <c r="J1841">
        <v>692</v>
      </c>
      <c r="K1841" t="s">
        <v>557</v>
      </c>
      <c r="L1841">
        <v>59</v>
      </c>
      <c r="M1841">
        <v>2</v>
      </c>
      <c r="N1841">
        <v>4</v>
      </c>
      <c r="O1841">
        <v>-160</v>
      </c>
      <c r="P1841" s="17">
        <f>DATE(IF(Hist_odds_1[[#This Row],[Index]]&lt;=1908,"2022","2023"),LEFT(Hist_odds_1[[#This Row],[Date]],2),RIGHT(Hist_odds_1[[#This Row],[Date]],2))</f>
        <v>44926</v>
      </c>
      <c r="Q1841">
        <f>IF(Hist_odds_1[[#This Row],[Away ML]]&lt;Hist_odds_1[[#This Row],[Home ML]],-Hist_odds_1[[#This Row],[Total_Close]],Hist_odds_1[[#This Row],[Spread_Close]])</f>
        <v>4</v>
      </c>
    </row>
    <row r="1842" spans="1:17">
      <c r="A1842">
        <v>1841</v>
      </c>
      <c r="B1842">
        <v>1231</v>
      </c>
      <c r="C1842">
        <v>693</v>
      </c>
      <c r="D1842" t="s">
        <v>5552</v>
      </c>
      <c r="E1842" t="s">
        <v>545</v>
      </c>
      <c r="F1842">
        <v>76</v>
      </c>
      <c r="G1842">
        <v>152</v>
      </c>
      <c r="H1842">
        <v>149.5</v>
      </c>
      <c r="I1842">
        <v>165</v>
      </c>
      <c r="J1842">
        <v>694</v>
      </c>
      <c r="K1842" t="s">
        <v>520</v>
      </c>
      <c r="L1842">
        <v>71</v>
      </c>
      <c r="M1842">
        <v>4</v>
      </c>
      <c r="N1842">
        <v>4</v>
      </c>
      <c r="O1842">
        <v>-185</v>
      </c>
      <c r="P1842" s="17">
        <f>DATE(IF(Hist_odds_1[[#This Row],[Index]]&lt;=1908,"2022","2023"),LEFT(Hist_odds_1[[#This Row],[Date]],2),RIGHT(Hist_odds_1[[#This Row],[Date]],2))</f>
        <v>44926</v>
      </c>
      <c r="Q1842">
        <f>IF(Hist_odds_1[[#This Row],[Away ML]]&lt;Hist_odds_1[[#This Row],[Home ML]],-Hist_odds_1[[#This Row],[Total_Close]],Hist_odds_1[[#This Row],[Spread_Close]])</f>
        <v>4</v>
      </c>
    </row>
    <row r="1843" spans="1:17">
      <c r="A1843">
        <v>1842</v>
      </c>
      <c r="B1843">
        <v>1231</v>
      </c>
      <c r="C1843">
        <v>695</v>
      </c>
      <c r="D1843" t="s">
        <v>5552</v>
      </c>
      <c r="E1843" t="s">
        <v>621</v>
      </c>
      <c r="F1843">
        <v>66</v>
      </c>
      <c r="G1843">
        <v>1.5</v>
      </c>
      <c r="H1843">
        <v>134.5</v>
      </c>
      <c r="I1843">
        <v>110</v>
      </c>
      <c r="J1843">
        <v>696</v>
      </c>
      <c r="K1843" t="s">
        <v>466</v>
      </c>
      <c r="L1843">
        <v>60</v>
      </c>
      <c r="M1843">
        <v>134.5</v>
      </c>
      <c r="N1843">
        <v>2</v>
      </c>
      <c r="O1843">
        <v>-130</v>
      </c>
      <c r="P1843" s="17">
        <f>DATE(IF(Hist_odds_1[[#This Row],[Index]]&lt;=1908,"2022","2023"),LEFT(Hist_odds_1[[#This Row],[Date]],2),RIGHT(Hist_odds_1[[#This Row],[Date]],2))</f>
        <v>44926</v>
      </c>
      <c r="Q1843">
        <f>IF(Hist_odds_1[[#This Row],[Away ML]]&lt;Hist_odds_1[[#This Row],[Home ML]],-Hist_odds_1[[#This Row],[Total_Close]],Hist_odds_1[[#This Row],[Spread_Close]])</f>
        <v>2</v>
      </c>
    </row>
    <row r="1844" spans="1:17">
      <c r="A1844">
        <v>1843</v>
      </c>
      <c r="B1844">
        <v>1231</v>
      </c>
      <c r="C1844">
        <v>697</v>
      </c>
      <c r="D1844" t="s">
        <v>5552</v>
      </c>
      <c r="E1844" t="s">
        <v>606</v>
      </c>
      <c r="F1844">
        <v>88</v>
      </c>
      <c r="G1844">
        <v>167</v>
      </c>
      <c r="H1844">
        <v>163.5</v>
      </c>
      <c r="I1844">
        <v>700</v>
      </c>
      <c r="J1844">
        <v>698</v>
      </c>
      <c r="K1844" t="s">
        <v>635</v>
      </c>
      <c r="L1844">
        <v>94</v>
      </c>
      <c r="M1844">
        <v>13.5</v>
      </c>
      <c r="N1844">
        <v>14</v>
      </c>
      <c r="O1844">
        <v>-1100</v>
      </c>
      <c r="P1844" s="17">
        <f>DATE(IF(Hist_odds_1[[#This Row],[Index]]&lt;=1908,"2022","2023"),LEFT(Hist_odds_1[[#This Row],[Date]],2),RIGHT(Hist_odds_1[[#This Row],[Date]],2))</f>
        <v>44926</v>
      </c>
      <c r="Q1844">
        <f>IF(Hist_odds_1[[#This Row],[Away ML]]&lt;Hist_odds_1[[#This Row],[Home ML]],-Hist_odds_1[[#This Row],[Total_Close]],Hist_odds_1[[#This Row],[Spread_Close]])</f>
        <v>14</v>
      </c>
    </row>
    <row r="1845" spans="1:17">
      <c r="A1845">
        <v>1844</v>
      </c>
      <c r="B1845">
        <v>1231</v>
      </c>
      <c r="C1845">
        <v>699</v>
      </c>
      <c r="D1845" t="s">
        <v>5552</v>
      </c>
      <c r="E1845" t="s">
        <v>657</v>
      </c>
      <c r="F1845">
        <v>84</v>
      </c>
      <c r="G1845">
        <v>129</v>
      </c>
      <c r="H1845">
        <v>126</v>
      </c>
      <c r="I1845">
        <v>195</v>
      </c>
      <c r="J1845">
        <v>700</v>
      </c>
      <c r="K1845" t="s">
        <v>613</v>
      </c>
      <c r="L1845">
        <v>72</v>
      </c>
      <c r="M1845">
        <v>5</v>
      </c>
      <c r="N1845">
        <v>5.5</v>
      </c>
      <c r="O1845">
        <v>-230</v>
      </c>
      <c r="P1845" s="17">
        <f>DATE(IF(Hist_odds_1[[#This Row],[Index]]&lt;=1908,"2022","2023"),LEFT(Hist_odds_1[[#This Row],[Date]],2),RIGHT(Hist_odds_1[[#This Row],[Date]],2))</f>
        <v>44926</v>
      </c>
      <c r="Q1845">
        <f>IF(Hist_odds_1[[#This Row],[Away ML]]&lt;Hist_odds_1[[#This Row],[Home ML]],-Hist_odds_1[[#This Row],[Total_Close]],Hist_odds_1[[#This Row],[Spread_Close]])</f>
        <v>5.5</v>
      </c>
    </row>
    <row r="1846" spans="1:17">
      <c r="A1846">
        <v>1845</v>
      </c>
      <c r="B1846">
        <v>1231</v>
      </c>
      <c r="C1846">
        <v>701</v>
      </c>
      <c r="D1846" t="s">
        <v>5552</v>
      </c>
      <c r="E1846" t="s">
        <v>529</v>
      </c>
      <c r="F1846">
        <v>70</v>
      </c>
      <c r="G1846">
        <v>135.5</v>
      </c>
      <c r="H1846">
        <v>133.5</v>
      </c>
      <c r="I1846">
        <v>235</v>
      </c>
      <c r="J1846">
        <v>702</v>
      </c>
      <c r="K1846" t="s">
        <v>631</v>
      </c>
      <c r="L1846">
        <v>76</v>
      </c>
      <c r="M1846">
        <v>7.5</v>
      </c>
      <c r="N1846">
        <v>6.5</v>
      </c>
      <c r="O1846">
        <v>-275</v>
      </c>
      <c r="P1846" s="17">
        <f>DATE(IF(Hist_odds_1[[#This Row],[Index]]&lt;=1908,"2022","2023"),LEFT(Hist_odds_1[[#This Row],[Date]],2),RIGHT(Hist_odds_1[[#This Row],[Date]],2))</f>
        <v>44926</v>
      </c>
      <c r="Q1846">
        <f>IF(Hist_odds_1[[#This Row],[Away ML]]&lt;Hist_odds_1[[#This Row],[Home ML]],-Hist_odds_1[[#This Row],[Total_Close]],Hist_odds_1[[#This Row],[Spread_Close]])</f>
        <v>6.5</v>
      </c>
    </row>
    <row r="1847" spans="1:17">
      <c r="A1847">
        <v>1846</v>
      </c>
      <c r="B1847">
        <v>1231</v>
      </c>
      <c r="C1847">
        <v>703</v>
      </c>
      <c r="D1847" t="s">
        <v>5552</v>
      </c>
      <c r="E1847" t="s">
        <v>592</v>
      </c>
      <c r="F1847">
        <v>63</v>
      </c>
      <c r="G1847">
        <v>131</v>
      </c>
      <c r="H1847">
        <v>129</v>
      </c>
      <c r="I1847">
        <v>110</v>
      </c>
      <c r="J1847">
        <v>704</v>
      </c>
      <c r="K1847" t="s">
        <v>630</v>
      </c>
      <c r="L1847">
        <v>54</v>
      </c>
      <c r="M1847">
        <v>1.5</v>
      </c>
      <c r="N1847">
        <v>2</v>
      </c>
      <c r="O1847">
        <v>-130</v>
      </c>
      <c r="P1847" s="17">
        <f>DATE(IF(Hist_odds_1[[#This Row],[Index]]&lt;=1908,"2022","2023"),LEFT(Hist_odds_1[[#This Row],[Date]],2),RIGHT(Hist_odds_1[[#This Row],[Date]],2))</f>
        <v>44926</v>
      </c>
      <c r="Q1847">
        <f>IF(Hist_odds_1[[#This Row],[Away ML]]&lt;Hist_odds_1[[#This Row],[Home ML]],-Hist_odds_1[[#This Row],[Total_Close]],Hist_odds_1[[#This Row],[Spread_Close]])</f>
        <v>2</v>
      </c>
    </row>
    <row r="1848" spans="1:17">
      <c r="A1848">
        <v>1847</v>
      </c>
      <c r="B1848">
        <v>1231</v>
      </c>
      <c r="C1848">
        <v>705</v>
      </c>
      <c r="D1848" t="s">
        <v>5552</v>
      </c>
      <c r="E1848" t="s">
        <v>537</v>
      </c>
      <c r="F1848">
        <v>64</v>
      </c>
      <c r="G1848">
        <v>147.5</v>
      </c>
      <c r="H1848">
        <v>146.5</v>
      </c>
      <c r="I1848">
        <v>170</v>
      </c>
      <c r="J1848">
        <v>706</v>
      </c>
      <c r="K1848" t="s">
        <v>597</v>
      </c>
      <c r="L1848">
        <v>71</v>
      </c>
      <c r="M1848">
        <v>4</v>
      </c>
      <c r="N1848">
        <v>4.5</v>
      </c>
      <c r="O1848">
        <v>-190</v>
      </c>
      <c r="P1848" s="17">
        <f>DATE(IF(Hist_odds_1[[#This Row],[Index]]&lt;=1908,"2022","2023"),LEFT(Hist_odds_1[[#This Row],[Date]],2),RIGHT(Hist_odds_1[[#This Row],[Date]],2))</f>
        <v>44926</v>
      </c>
      <c r="Q1848">
        <f>IF(Hist_odds_1[[#This Row],[Away ML]]&lt;Hist_odds_1[[#This Row],[Home ML]],-Hist_odds_1[[#This Row],[Total_Close]],Hist_odds_1[[#This Row],[Spread_Close]])</f>
        <v>4.5</v>
      </c>
    </row>
    <row r="1849" spans="1:17">
      <c r="A1849">
        <v>1848</v>
      </c>
      <c r="B1849">
        <v>1231</v>
      </c>
      <c r="C1849">
        <v>707</v>
      </c>
      <c r="D1849" t="s">
        <v>5552</v>
      </c>
      <c r="E1849" t="s">
        <v>598</v>
      </c>
      <c r="F1849">
        <v>73</v>
      </c>
      <c r="G1849">
        <v>2.5</v>
      </c>
      <c r="H1849">
        <v>2</v>
      </c>
      <c r="I1849">
        <v>-140</v>
      </c>
      <c r="J1849">
        <v>708</v>
      </c>
      <c r="K1849" t="s">
        <v>649</v>
      </c>
      <c r="L1849">
        <v>82</v>
      </c>
      <c r="M1849">
        <v>145.5</v>
      </c>
      <c r="N1849">
        <v>147.5</v>
      </c>
      <c r="O1849">
        <v>120</v>
      </c>
      <c r="P1849" s="17">
        <f>DATE(IF(Hist_odds_1[[#This Row],[Index]]&lt;=1908,"2022","2023"),LEFT(Hist_odds_1[[#This Row],[Date]],2),RIGHT(Hist_odds_1[[#This Row],[Date]],2))</f>
        <v>44926</v>
      </c>
      <c r="Q1849">
        <f>IF(Hist_odds_1[[#This Row],[Away ML]]&lt;Hist_odds_1[[#This Row],[Home ML]],-Hist_odds_1[[#This Row],[Total_Close]],Hist_odds_1[[#This Row],[Spread_Close]])</f>
        <v>-2</v>
      </c>
    </row>
    <row r="1850" spans="1:17">
      <c r="A1850">
        <v>1849</v>
      </c>
      <c r="B1850">
        <v>1231</v>
      </c>
      <c r="C1850">
        <v>709</v>
      </c>
      <c r="D1850" t="s">
        <v>5552</v>
      </c>
      <c r="E1850" t="s">
        <v>655</v>
      </c>
      <c r="F1850">
        <v>80</v>
      </c>
      <c r="G1850">
        <v>9.5</v>
      </c>
      <c r="H1850">
        <v>11</v>
      </c>
      <c r="I1850">
        <v>-600</v>
      </c>
      <c r="J1850">
        <v>710</v>
      </c>
      <c r="K1850" t="s">
        <v>460</v>
      </c>
      <c r="L1850">
        <v>62</v>
      </c>
      <c r="M1850">
        <v>158.5</v>
      </c>
      <c r="N1850">
        <v>157</v>
      </c>
      <c r="O1850">
        <v>450</v>
      </c>
      <c r="P1850" s="17">
        <f>DATE(IF(Hist_odds_1[[#This Row],[Index]]&lt;=1908,"2022","2023"),LEFT(Hist_odds_1[[#This Row],[Date]],2),RIGHT(Hist_odds_1[[#This Row],[Date]],2))</f>
        <v>44926</v>
      </c>
      <c r="Q1850">
        <f>IF(Hist_odds_1[[#This Row],[Away ML]]&lt;Hist_odds_1[[#This Row],[Home ML]],-Hist_odds_1[[#This Row],[Total_Close]],Hist_odds_1[[#This Row],[Spread_Close]])</f>
        <v>-11</v>
      </c>
    </row>
    <row r="1851" spans="1:17">
      <c r="A1851">
        <v>1850</v>
      </c>
      <c r="B1851">
        <v>1231</v>
      </c>
      <c r="C1851">
        <v>711</v>
      </c>
      <c r="D1851" t="s">
        <v>5552</v>
      </c>
      <c r="E1851" t="s">
        <v>517</v>
      </c>
      <c r="F1851">
        <v>78</v>
      </c>
      <c r="G1851">
        <v>134</v>
      </c>
      <c r="H1851">
        <v>133.5</v>
      </c>
      <c r="I1851">
        <v>320</v>
      </c>
      <c r="J1851">
        <v>712</v>
      </c>
      <c r="K1851" t="s">
        <v>512</v>
      </c>
      <c r="L1851">
        <v>70</v>
      </c>
      <c r="M1851">
        <v>8</v>
      </c>
      <c r="N1851">
        <v>8.5</v>
      </c>
      <c r="O1851">
        <v>-380</v>
      </c>
      <c r="P1851" s="17">
        <f>DATE(IF(Hist_odds_1[[#This Row],[Index]]&lt;=1908,"2022","2023"),LEFT(Hist_odds_1[[#This Row],[Date]],2),RIGHT(Hist_odds_1[[#This Row],[Date]],2))</f>
        <v>44926</v>
      </c>
      <c r="Q1851">
        <f>IF(Hist_odds_1[[#This Row],[Away ML]]&lt;Hist_odds_1[[#This Row],[Home ML]],-Hist_odds_1[[#This Row],[Total_Close]],Hist_odds_1[[#This Row],[Spread_Close]])</f>
        <v>8.5</v>
      </c>
    </row>
    <row r="1852" spans="1:17">
      <c r="A1852">
        <v>1851</v>
      </c>
      <c r="B1852">
        <v>1231</v>
      </c>
      <c r="C1852">
        <v>713</v>
      </c>
      <c r="D1852" t="s">
        <v>5552</v>
      </c>
      <c r="E1852" t="s">
        <v>257</v>
      </c>
      <c r="F1852">
        <v>67</v>
      </c>
      <c r="G1852">
        <v>11.5</v>
      </c>
      <c r="H1852">
        <v>11.5</v>
      </c>
      <c r="I1852">
        <v>-700</v>
      </c>
      <c r="J1852">
        <v>714</v>
      </c>
      <c r="K1852" t="s">
        <v>637</v>
      </c>
      <c r="L1852">
        <v>79</v>
      </c>
      <c r="M1852">
        <v>146</v>
      </c>
      <c r="N1852">
        <v>144.5</v>
      </c>
      <c r="O1852">
        <v>500</v>
      </c>
      <c r="P1852" s="17">
        <f>DATE(IF(Hist_odds_1[[#This Row],[Index]]&lt;=1908,"2022","2023"),LEFT(Hist_odds_1[[#This Row],[Date]],2),RIGHT(Hist_odds_1[[#This Row],[Date]],2))</f>
        <v>44926</v>
      </c>
      <c r="Q1852">
        <f>IF(Hist_odds_1[[#This Row],[Away ML]]&lt;Hist_odds_1[[#This Row],[Home ML]],-Hist_odds_1[[#This Row],[Total_Close]],Hist_odds_1[[#This Row],[Spread_Close]])</f>
        <v>-11.5</v>
      </c>
    </row>
    <row r="1853" spans="1:17">
      <c r="A1853">
        <v>1852</v>
      </c>
      <c r="B1853">
        <v>1231</v>
      </c>
      <c r="C1853">
        <v>715</v>
      </c>
      <c r="D1853" t="s">
        <v>5552</v>
      </c>
      <c r="E1853" t="s">
        <v>500</v>
      </c>
      <c r="F1853">
        <v>57</v>
      </c>
      <c r="G1853">
        <v>126.5</v>
      </c>
      <c r="H1853">
        <v>125.5</v>
      </c>
      <c r="I1853">
        <v>900</v>
      </c>
      <c r="J1853">
        <v>716</v>
      </c>
      <c r="K1853" t="s">
        <v>596</v>
      </c>
      <c r="L1853">
        <v>72</v>
      </c>
      <c r="M1853">
        <v>15.5</v>
      </c>
      <c r="N1853">
        <v>18</v>
      </c>
      <c r="O1853">
        <v>-1600</v>
      </c>
      <c r="P1853" s="17">
        <f>DATE(IF(Hist_odds_1[[#This Row],[Index]]&lt;=1908,"2022","2023"),LEFT(Hist_odds_1[[#This Row],[Date]],2),RIGHT(Hist_odds_1[[#This Row],[Date]],2))</f>
        <v>44926</v>
      </c>
      <c r="Q1853">
        <f>IF(Hist_odds_1[[#This Row],[Away ML]]&lt;Hist_odds_1[[#This Row],[Home ML]],-Hist_odds_1[[#This Row],[Total_Close]],Hist_odds_1[[#This Row],[Spread_Close]])</f>
        <v>18</v>
      </c>
    </row>
    <row r="1854" spans="1:17">
      <c r="A1854">
        <v>1853</v>
      </c>
      <c r="B1854">
        <v>1231</v>
      </c>
      <c r="C1854">
        <v>717</v>
      </c>
      <c r="D1854" t="s">
        <v>5552</v>
      </c>
      <c r="E1854" t="s">
        <v>583</v>
      </c>
      <c r="F1854">
        <v>67</v>
      </c>
      <c r="G1854">
        <v>154.5</v>
      </c>
      <c r="H1854">
        <v>157</v>
      </c>
      <c r="I1854">
        <v>1800</v>
      </c>
      <c r="J1854">
        <v>718</v>
      </c>
      <c r="K1854" t="s">
        <v>68</v>
      </c>
      <c r="L1854">
        <v>90</v>
      </c>
      <c r="M1854">
        <v>24</v>
      </c>
      <c r="N1854">
        <v>23.5</v>
      </c>
      <c r="O1854">
        <v>-8000</v>
      </c>
      <c r="P1854" s="17">
        <f>DATE(IF(Hist_odds_1[[#This Row],[Index]]&lt;=1908,"2022","2023"),LEFT(Hist_odds_1[[#This Row],[Date]],2),RIGHT(Hist_odds_1[[#This Row],[Date]],2))</f>
        <v>44926</v>
      </c>
      <c r="Q1854">
        <f>IF(Hist_odds_1[[#This Row],[Away ML]]&lt;Hist_odds_1[[#This Row],[Home ML]],-Hist_odds_1[[#This Row],[Total_Close]],Hist_odds_1[[#This Row],[Spread_Close]])</f>
        <v>23.5</v>
      </c>
    </row>
    <row r="1855" spans="1:17">
      <c r="A1855">
        <v>1854</v>
      </c>
      <c r="B1855">
        <v>1231</v>
      </c>
      <c r="C1855">
        <v>719</v>
      </c>
      <c r="D1855" t="s">
        <v>5552</v>
      </c>
      <c r="E1855" t="s">
        <v>540</v>
      </c>
      <c r="F1855">
        <v>97</v>
      </c>
      <c r="G1855">
        <v>138</v>
      </c>
      <c r="H1855">
        <v>137.5</v>
      </c>
      <c r="I1855">
        <v>300</v>
      </c>
      <c r="J1855">
        <v>720</v>
      </c>
      <c r="K1855" t="s">
        <v>505</v>
      </c>
      <c r="L1855">
        <v>87</v>
      </c>
      <c r="M1855">
        <v>7</v>
      </c>
      <c r="N1855">
        <v>8</v>
      </c>
      <c r="O1855">
        <v>-360</v>
      </c>
      <c r="P1855" s="17">
        <f>DATE(IF(Hist_odds_1[[#This Row],[Index]]&lt;=1908,"2022","2023"),LEFT(Hist_odds_1[[#This Row],[Date]],2),RIGHT(Hist_odds_1[[#This Row],[Date]],2))</f>
        <v>44926</v>
      </c>
      <c r="Q1855">
        <f>IF(Hist_odds_1[[#This Row],[Away ML]]&lt;Hist_odds_1[[#This Row],[Home ML]],-Hist_odds_1[[#This Row],[Total_Close]],Hist_odds_1[[#This Row],[Spread_Close]])</f>
        <v>8</v>
      </c>
    </row>
    <row r="1856" spans="1:17">
      <c r="A1856">
        <v>1855</v>
      </c>
      <c r="B1856">
        <v>1231</v>
      </c>
      <c r="C1856">
        <v>721</v>
      </c>
      <c r="D1856" t="s">
        <v>5552</v>
      </c>
      <c r="E1856" t="s">
        <v>627</v>
      </c>
      <c r="F1856">
        <v>60</v>
      </c>
      <c r="G1856">
        <v>141</v>
      </c>
      <c r="H1856">
        <v>140</v>
      </c>
      <c r="I1856">
        <v>195</v>
      </c>
      <c r="J1856">
        <v>722</v>
      </c>
      <c r="K1856" t="s">
        <v>571</v>
      </c>
      <c r="L1856">
        <v>65</v>
      </c>
      <c r="M1856">
        <v>6</v>
      </c>
      <c r="N1856">
        <v>5.5</v>
      </c>
      <c r="O1856">
        <v>-230</v>
      </c>
      <c r="P1856" s="17">
        <f>DATE(IF(Hist_odds_1[[#This Row],[Index]]&lt;=1908,"2022","2023"),LEFT(Hist_odds_1[[#This Row],[Date]],2),RIGHT(Hist_odds_1[[#This Row],[Date]],2))</f>
        <v>44926</v>
      </c>
      <c r="Q1856">
        <f>IF(Hist_odds_1[[#This Row],[Away ML]]&lt;Hist_odds_1[[#This Row],[Home ML]],-Hist_odds_1[[#This Row],[Total_Close]],Hist_odds_1[[#This Row],[Spread_Close]])</f>
        <v>5.5</v>
      </c>
    </row>
    <row r="1857" spans="1:17">
      <c r="A1857">
        <v>1856</v>
      </c>
      <c r="B1857">
        <v>1231</v>
      </c>
      <c r="C1857">
        <v>723</v>
      </c>
      <c r="D1857" t="s">
        <v>5552</v>
      </c>
      <c r="E1857" t="s">
        <v>476</v>
      </c>
      <c r="F1857">
        <v>76</v>
      </c>
      <c r="G1857">
        <v>3.5</v>
      </c>
      <c r="H1857">
        <v>1.5</v>
      </c>
      <c r="I1857">
        <v>-130</v>
      </c>
      <c r="J1857">
        <v>724</v>
      </c>
      <c r="K1857" t="s">
        <v>74</v>
      </c>
      <c r="L1857">
        <v>75</v>
      </c>
      <c r="M1857">
        <v>146.5</v>
      </c>
      <c r="N1857">
        <v>144</v>
      </c>
      <c r="O1857">
        <v>110</v>
      </c>
      <c r="P1857" s="17">
        <f>DATE(IF(Hist_odds_1[[#This Row],[Index]]&lt;=1908,"2022","2023"),LEFT(Hist_odds_1[[#This Row],[Date]],2),RIGHT(Hist_odds_1[[#This Row],[Date]],2))</f>
        <v>44926</v>
      </c>
      <c r="Q1857">
        <f>IF(Hist_odds_1[[#This Row],[Away ML]]&lt;Hist_odds_1[[#This Row],[Home ML]],-Hist_odds_1[[#This Row],[Total_Close]],Hist_odds_1[[#This Row],[Spread_Close]])</f>
        <v>-1.5</v>
      </c>
    </row>
    <row r="1858" spans="1:17">
      <c r="A1858">
        <v>1857</v>
      </c>
      <c r="B1858">
        <v>1231</v>
      </c>
      <c r="C1858">
        <v>725</v>
      </c>
      <c r="D1858" t="s">
        <v>5552</v>
      </c>
      <c r="E1858" t="s">
        <v>482</v>
      </c>
      <c r="F1858">
        <v>76</v>
      </c>
      <c r="G1858">
        <v>3.5</v>
      </c>
      <c r="H1858">
        <v>4</v>
      </c>
      <c r="I1858">
        <v>-180</v>
      </c>
      <c r="J1858">
        <v>726</v>
      </c>
      <c r="K1858" t="s">
        <v>133</v>
      </c>
      <c r="L1858">
        <v>67</v>
      </c>
      <c r="M1858">
        <v>140</v>
      </c>
      <c r="N1858">
        <v>137</v>
      </c>
      <c r="O1858">
        <v>160</v>
      </c>
      <c r="P1858" s="17">
        <f>DATE(IF(Hist_odds_1[[#This Row],[Index]]&lt;=1908,"2022","2023"),LEFT(Hist_odds_1[[#This Row],[Date]],2),RIGHT(Hist_odds_1[[#This Row],[Date]],2))</f>
        <v>44926</v>
      </c>
      <c r="Q1858">
        <f>IF(Hist_odds_1[[#This Row],[Away ML]]&lt;Hist_odds_1[[#This Row],[Home ML]],-Hist_odds_1[[#This Row],[Total_Close]],Hist_odds_1[[#This Row],[Spread_Close]])</f>
        <v>-4</v>
      </c>
    </row>
    <row r="1859" spans="1:17">
      <c r="A1859">
        <v>1858</v>
      </c>
      <c r="B1859">
        <v>1231</v>
      </c>
      <c r="C1859">
        <v>727</v>
      </c>
      <c r="D1859" t="s">
        <v>5552</v>
      </c>
      <c r="E1859" t="s">
        <v>367</v>
      </c>
      <c r="F1859">
        <v>72</v>
      </c>
      <c r="G1859">
        <v>141</v>
      </c>
      <c r="H1859">
        <v>137.5</v>
      </c>
      <c r="I1859">
        <v>150</v>
      </c>
      <c r="J1859">
        <v>728</v>
      </c>
      <c r="K1859" t="s">
        <v>197</v>
      </c>
      <c r="L1859">
        <v>67</v>
      </c>
      <c r="M1859">
        <v>2.5</v>
      </c>
      <c r="N1859">
        <v>4</v>
      </c>
      <c r="O1859">
        <v>-170</v>
      </c>
      <c r="P1859" s="17">
        <f>DATE(IF(Hist_odds_1[[#This Row],[Index]]&lt;=1908,"2022","2023"),LEFT(Hist_odds_1[[#This Row],[Date]],2),RIGHT(Hist_odds_1[[#This Row],[Date]],2))</f>
        <v>44926</v>
      </c>
      <c r="Q1859">
        <f>IF(Hist_odds_1[[#This Row],[Away ML]]&lt;Hist_odds_1[[#This Row],[Home ML]],-Hist_odds_1[[#This Row],[Total_Close]],Hist_odds_1[[#This Row],[Spread_Close]])</f>
        <v>4</v>
      </c>
    </row>
    <row r="1860" spans="1:17">
      <c r="A1860">
        <v>1859</v>
      </c>
      <c r="B1860">
        <v>1231</v>
      </c>
      <c r="C1860">
        <v>729</v>
      </c>
      <c r="D1860" t="s">
        <v>5552</v>
      </c>
      <c r="E1860" t="s">
        <v>515</v>
      </c>
      <c r="F1860">
        <v>71</v>
      </c>
      <c r="G1860">
        <v>134.5</v>
      </c>
      <c r="H1860">
        <v>133</v>
      </c>
      <c r="I1860">
        <v>120</v>
      </c>
      <c r="J1860">
        <v>730</v>
      </c>
      <c r="K1860" t="s">
        <v>218</v>
      </c>
      <c r="L1860">
        <v>66</v>
      </c>
      <c r="M1860">
        <v>1.5</v>
      </c>
      <c r="N1860">
        <v>2.5</v>
      </c>
      <c r="O1860">
        <v>-140</v>
      </c>
      <c r="P1860" s="17">
        <f>DATE(IF(Hist_odds_1[[#This Row],[Index]]&lt;=1908,"2022","2023"),LEFT(Hist_odds_1[[#This Row],[Date]],2),RIGHT(Hist_odds_1[[#This Row],[Date]],2))</f>
        <v>44926</v>
      </c>
      <c r="Q1860">
        <f>IF(Hist_odds_1[[#This Row],[Away ML]]&lt;Hist_odds_1[[#This Row],[Home ML]],-Hist_odds_1[[#This Row],[Total_Close]],Hist_odds_1[[#This Row],[Spread_Close]])</f>
        <v>2.5</v>
      </c>
    </row>
    <row r="1861" spans="1:17">
      <c r="A1861">
        <v>1860</v>
      </c>
      <c r="B1861">
        <v>1231</v>
      </c>
      <c r="C1861">
        <v>731</v>
      </c>
      <c r="D1861" t="s">
        <v>5552</v>
      </c>
      <c r="E1861" t="s">
        <v>608</v>
      </c>
      <c r="F1861">
        <v>70</v>
      </c>
      <c r="G1861">
        <v>142</v>
      </c>
      <c r="H1861">
        <v>144</v>
      </c>
      <c r="I1861">
        <v>210</v>
      </c>
      <c r="J1861">
        <v>732</v>
      </c>
      <c r="K1861" t="s">
        <v>652</v>
      </c>
      <c r="L1861">
        <v>67</v>
      </c>
      <c r="M1861">
        <v>6</v>
      </c>
      <c r="N1861">
        <v>6</v>
      </c>
      <c r="O1861">
        <v>-250</v>
      </c>
      <c r="P1861" s="17">
        <f>DATE(IF(Hist_odds_1[[#This Row],[Index]]&lt;=1908,"2022","2023"),LEFT(Hist_odds_1[[#This Row],[Date]],2),RIGHT(Hist_odds_1[[#This Row],[Date]],2))</f>
        <v>44926</v>
      </c>
      <c r="Q1861">
        <f>IF(Hist_odds_1[[#This Row],[Away ML]]&lt;Hist_odds_1[[#This Row],[Home ML]],-Hist_odds_1[[#This Row],[Total_Close]],Hist_odds_1[[#This Row],[Spread_Close]])</f>
        <v>6</v>
      </c>
    </row>
    <row r="1862" spans="1:17">
      <c r="A1862">
        <v>1861</v>
      </c>
      <c r="B1862">
        <v>1231</v>
      </c>
      <c r="C1862">
        <v>733</v>
      </c>
      <c r="D1862" t="s">
        <v>5552</v>
      </c>
      <c r="E1862" t="s">
        <v>588</v>
      </c>
      <c r="F1862">
        <v>60</v>
      </c>
      <c r="G1862">
        <v>138.5</v>
      </c>
      <c r="H1862">
        <v>140</v>
      </c>
      <c r="I1862">
        <v>265</v>
      </c>
      <c r="J1862">
        <v>734</v>
      </c>
      <c r="K1862" t="s">
        <v>644</v>
      </c>
      <c r="L1862">
        <v>76</v>
      </c>
      <c r="M1862">
        <v>6.5</v>
      </c>
      <c r="N1862">
        <v>7</v>
      </c>
      <c r="O1862">
        <v>-320</v>
      </c>
      <c r="P1862" s="17">
        <f>DATE(IF(Hist_odds_1[[#This Row],[Index]]&lt;=1908,"2022","2023"),LEFT(Hist_odds_1[[#This Row],[Date]],2),RIGHT(Hist_odds_1[[#This Row],[Date]],2))</f>
        <v>44926</v>
      </c>
      <c r="Q1862">
        <f>IF(Hist_odds_1[[#This Row],[Away ML]]&lt;Hist_odds_1[[#This Row],[Home ML]],-Hist_odds_1[[#This Row],[Total_Close]],Hist_odds_1[[#This Row],[Spread_Close]])</f>
        <v>7</v>
      </c>
    </row>
    <row r="1863" spans="1:17">
      <c r="A1863">
        <v>1862</v>
      </c>
      <c r="B1863">
        <v>1231</v>
      </c>
      <c r="C1863">
        <v>735</v>
      </c>
      <c r="D1863" t="s">
        <v>5552</v>
      </c>
      <c r="E1863" t="s">
        <v>516</v>
      </c>
      <c r="F1863">
        <v>79</v>
      </c>
      <c r="G1863">
        <v>126.5</v>
      </c>
      <c r="H1863">
        <v>125</v>
      </c>
      <c r="I1863">
        <v>240</v>
      </c>
      <c r="J1863">
        <v>736</v>
      </c>
      <c r="K1863" t="s">
        <v>509</v>
      </c>
      <c r="L1863">
        <v>69</v>
      </c>
      <c r="M1863">
        <v>8</v>
      </c>
      <c r="N1863">
        <v>6.5</v>
      </c>
      <c r="O1863">
        <v>-280</v>
      </c>
      <c r="P1863" s="17">
        <f>DATE(IF(Hist_odds_1[[#This Row],[Index]]&lt;=1908,"2022","2023"),LEFT(Hist_odds_1[[#This Row],[Date]],2),RIGHT(Hist_odds_1[[#This Row],[Date]],2))</f>
        <v>44926</v>
      </c>
      <c r="Q1863">
        <f>IF(Hist_odds_1[[#This Row],[Away ML]]&lt;Hist_odds_1[[#This Row],[Home ML]],-Hist_odds_1[[#This Row],[Total_Close]],Hist_odds_1[[#This Row],[Spread_Close]])</f>
        <v>6.5</v>
      </c>
    </row>
    <row r="1864" spans="1:17">
      <c r="A1864">
        <v>1863</v>
      </c>
      <c r="B1864">
        <v>1231</v>
      </c>
      <c r="C1864">
        <v>737</v>
      </c>
      <c r="D1864" t="s">
        <v>5552</v>
      </c>
      <c r="E1864" t="s">
        <v>548</v>
      </c>
      <c r="F1864">
        <v>60</v>
      </c>
      <c r="G1864">
        <v>144</v>
      </c>
      <c r="H1864">
        <v>146</v>
      </c>
      <c r="I1864">
        <v>400</v>
      </c>
      <c r="J1864">
        <v>738</v>
      </c>
      <c r="K1864" t="s">
        <v>546</v>
      </c>
      <c r="L1864">
        <v>71</v>
      </c>
      <c r="M1864">
        <v>10</v>
      </c>
      <c r="N1864">
        <v>10</v>
      </c>
      <c r="O1864">
        <v>-500</v>
      </c>
      <c r="P1864" s="17">
        <f>DATE(IF(Hist_odds_1[[#This Row],[Index]]&lt;=1908,"2022","2023"),LEFT(Hist_odds_1[[#This Row],[Date]],2),RIGHT(Hist_odds_1[[#This Row],[Date]],2))</f>
        <v>44926</v>
      </c>
      <c r="Q1864">
        <f>IF(Hist_odds_1[[#This Row],[Away ML]]&lt;Hist_odds_1[[#This Row],[Home ML]],-Hist_odds_1[[#This Row],[Total_Close]],Hist_odds_1[[#This Row],[Spread_Close]])</f>
        <v>10</v>
      </c>
    </row>
    <row r="1865" spans="1:17">
      <c r="A1865">
        <v>1864</v>
      </c>
      <c r="B1865">
        <v>1231</v>
      </c>
      <c r="C1865">
        <v>739</v>
      </c>
      <c r="D1865" t="s">
        <v>5552</v>
      </c>
      <c r="E1865" t="s">
        <v>632</v>
      </c>
      <c r="F1865">
        <v>63</v>
      </c>
      <c r="G1865">
        <v>139</v>
      </c>
      <c r="H1865">
        <v>137.5</v>
      </c>
      <c r="I1865">
        <v>160</v>
      </c>
      <c r="J1865">
        <v>740</v>
      </c>
      <c r="K1865" t="s">
        <v>507</v>
      </c>
      <c r="L1865">
        <v>69</v>
      </c>
      <c r="M1865">
        <v>3</v>
      </c>
      <c r="N1865">
        <v>4</v>
      </c>
      <c r="O1865">
        <v>-180</v>
      </c>
      <c r="P1865" s="17">
        <f>DATE(IF(Hist_odds_1[[#This Row],[Index]]&lt;=1908,"2022","2023"),LEFT(Hist_odds_1[[#This Row],[Date]],2),RIGHT(Hist_odds_1[[#This Row],[Date]],2))</f>
        <v>44926</v>
      </c>
      <c r="Q1865">
        <f>IF(Hist_odds_1[[#This Row],[Away ML]]&lt;Hist_odds_1[[#This Row],[Home ML]],-Hist_odds_1[[#This Row],[Total_Close]],Hist_odds_1[[#This Row],[Spread_Close]])</f>
        <v>4</v>
      </c>
    </row>
    <row r="1866" spans="1:17">
      <c r="A1866">
        <v>1865</v>
      </c>
      <c r="B1866">
        <v>1231</v>
      </c>
      <c r="C1866">
        <v>741</v>
      </c>
      <c r="D1866" t="s">
        <v>5552</v>
      </c>
      <c r="E1866" t="s">
        <v>577</v>
      </c>
      <c r="F1866">
        <v>56</v>
      </c>
      <c r="G1866">
        <v>140.5</v>
      </c>
      <c r="H1866">
        <v>141</v>
      </c>
      <c r="I1866">
        <v>350</v>
      </c>
      <c r="J1866">
        <v>742</v>
      </c>
      <c r="K1866" t="s">
        <v>204</v>
      </c>
      <c r="L1866">
        <v>67</v>
      </c>
      <c r="M1866">
        <v>9.5</v>
      </c>
      <c r="N1866">
        <v>9</v>
      </c>
      <c r="O1866">
        <v>-420</v>
      </c>
      <c r="P1866" s="17">
        <f>DATE(IF(Hist_odds_1[[#This Row],[Index]]&lt;=1908,"2022","2023"),LEFT(Hist_odds_1[[#This Row],[Date]],2),RIGHT(Hist_odds_1[[#This Row],[Date]],2))</f>
        <v>44926</v>
      </c>
      <c r="Q1866">
        <f>IF(Hist_odds_1[[#This Row],[Away ML]]&lt;Hist_odds_1[[#This Row],[Home ML]],-Hist_odds_1[[#This Row],[Total_Close]],Hist_odds_1[[#This Row],[Spread_Close]])</f>
        <v>9</v>
      </c>
    </row>
    <row r="1867" spans="1:17">
      <c r="A1867">
        <v>1866</v>
      </c>
      <c r="B1867">
        <v>1231</v>
      </c>
      <c r="C1867">
        <v>743</v>
      </c>
      <c r="D1867" t="s">
        <v>5552</v>
      </c>
      <c r="E1867" t="s">
        <v>574</v>
      </c>
      <c r="F1867">
        <v>79</v>
      </c>
      <c r="G1867">
        <v>9.5</v>
      </c>
      <c r="H1867">
        <v>7.5</v>
      </c>
      <c r="I1867">
        <v>-340</v>
      </c>
      <c r="J1867">
        <v>744</v>
      </c>
      <c r="K1867" t="s">
        <v>660</v>
      </c>
      <c r="L1867">
        <v>75</v>
      </c>
      <c r="M1867">
        <v>126.5</v>
      </c>
      <c r="N1867">
        <v>126.5</v>
      </c>
      <c r="O1867">
        <v>280</v>
      </c>
      <c r="P1867" s="17">
        <f>DATE(IF(Hist_odds_1[[#This Row],[Index]]&lt;=1908,"2022","2023"),LEFT(Hist_odds_1[[#This Row],[Date]],2),RIGHT(Hist_odds_1[[#This Row],[Date]],2))</f>
        <v>44926</v>
      </c>
      <c r="Q1867">
        <f>IF(Hist_odds_1[[#This Row],[Away ML]]&lt;Hist_odds_1[[#This Row],[Home ML]],-Hist_odds_1[[#This Row],[Total_Close]],Hist_odds_1[[#This Row],[Spread_Close]])</f>
        <v>-7.5</v>
      </c>
    </row>
    <row r="1868" spans="1:17">
      <c r="A1868">
        <v>1867</v>
      </c>
      <c r="B1868">
        <v>1231</v>
      </c>
      <c r="C1868">
        <v>745</v>
      </c>
      <c r="D1868" t="s">
        <v>5552</v>
      </c>
      <c r="E1868" t="s">
        <v>605</v>
      </c>
      <c r="F1868">
        <v>69</v>
      </c>
      <c r="G1868">
        <v>155.5</v>
      </c>
      <c r="H1868">
        <v>154</v>
      </c>
      <c r="I1868">
        <v>180</v>
      </c>
      <c r="J1868">
        <v>746</v>
      </c>
      <c r="K1868" t="s">
        <v>549</v>
      </c>
      <c r="L1868">
        <v>94</v>
      </c>
      <c r="M1868">
        <v>5.5</v>
      </c>
      <c r="N1868">
        <v>4.5</v>
      </c>
      <c r="O1868">
        <v>-210</v>
      </c>
      <c r="P1868" s="17">
        <f>DATE(IF(Hist_odds_1[[#This Row],[Index]]&lt;=1908,"2022","2023"),LEFT(Hist_odds_1[[#This Row],[Date]],2),RIGHT(Hist_odds_1[[#This Row],[Date]],2))</f>
        <v>44926</v>
      </c>
      <c r="Q1868">
        <f>IF(Hist_odds_1[[#This Row],[Away ML]]&lt;Hist_odds_1[[#This Row],[Home ML]],-Hist_odds_1[[#This Row],[Total_Close]],Hist_odds_1[[#This Row],[Spread_Close]])</f>
        <v>4.5</v>
      </c>
    </row>
    <row r="1869" spans="1:17">
      <c r="A1869">
        <v>1868</v>
      </c>
      <c r="B1869">
        <v>1231</v>
      </c>
      <c r="C1869">
        <v>747</v>
      </c>
      <c r="D1869" t="s">
        <v>5552</v>
      </c>
      <c r="E1869" t="s">
        <v>553</v>
      </c>
      <c r="F1869">
        <v>57</v>
      </c>
      <c r="G1869">
        <v>145</v>
      </c>
      <c r="H1869">
        <v>144</v>
      </c>
      <c r="I1869">
        <v>130</v>
      </c>
      <c r="J1869">
        <v>748</v>
      </c>
      <c r="K1869" t="s">
        <v>604</v>
      </c>
      <c r="L1869">
        <v>64</v>
      </c>
      <c r="M1869">
        <v>3.5</v>
      </c>
      <c r="N1869">
        <v>3</v>
      </c>
      <c r="O1869">
        <v>-150</v>
      </c>
      <c r="P1869" s="17">
        <f>DATE(IF(Hist_odds_1[[#This Row],[Index]]&lt;=1908,"2022","2023"),LEFT(Hist_odds_1[[#This Row],[Date]],2),RIGHT(Hist_odds_1[[#This Row],[Date]],2))</f>
        <v>44926</v>
      </c>
      <c r="Q1869">
        <f>IF(Hist_odds_1[[#This Row],[Away ML]]&lt;Hist_odds_1[[#This Row],[Home ML]],-Hist_odds_1[[#This Row],[Total_Close]],Hist_odds_1[[#This Row],[Spread_Close]])</f>
        <v>3</v>
      </c>
    </row>
    <row r="1870" spans="1:17">
      <c r="A1870">
        <v>1869</v>
      </c>
      <c r="B1870">
        <v>1231</v>
      </c>
      <c r="C1870">
        <v>749</v>
      </c>
      <c r="D1870" t="s">
        <v>5552</v>
      </c>
      <c r="E1870" t="s">
        <v>558</v>
      </c>
      <c r="F1870">
        <v>80</v>
      </c>
      <c r="G1870">
        <v>6</v>
      </c>
      <c r="H1870">
        <v>5.5</v>
      </c>
      <c r="I1870">
        <v>-240</v>
      </c>
      <c r="J1870">
        <v>750</v>
      </c>
      <c r="K1870" t="s">
        <v>527</v>
      </c>
      <c r="L1870">
        <v>91</v>
      </c>
      <c r="M1870">
        <v>143.5</v>
      </c>
      <c r="N1870">
        <v>144</v>
      </c>
      <c r="O1870">
        <v>200</v>
      </c>
      <c r="P1870" s="17">
        <f>DATE(IF(Hist_odds_1[[#This Row],[Index]]&lt;=1908,"2022","2023"),LEFT(Hist_odds_1[[#This Row],[Date]],2),RIGHT(Hist_odds_1[[#This Row],[Date]],2))</f>
        <v>44926</v>
      </c>
      <c r="Q1870">
        <f>IF(Hist_odds_1[[#This Row],[Away ML]]&lt;Hist_odds_1[[#This Row],[Home ML]],-Hist_odds_1[[#This Row],[Total_Close]],Hist_odds_1[[#This Row],[Spread_Close]])</f>
        <v>-5.5</v>
      </c>
    </row>
    <row r="1871" spans="1:17">
      <c r="A1871">
        <v>1870</v>
      </c>
      <c r="B1871">
        <v>1231</v>
      </c>
      <c r="C1871">
        <v>751</v>
      </c>
      <c r="D1871" t="s">
        <v>5552</v>
      </c>
      <c r="E1871" t="s">
        <v>586</v>
      </c>
      <c r="F1871">
        <v>64</v>
      </c>
      <c r="G1871">
        <v>1.5</v>
      </c>
      <c r="H1871">
        <v>2</v>
      </c>
      <c r="I1871">
        <v>-130</v>
      </c>
      <c r="J1871">
        <v>752</v>
      </c>
      <c r="K1871" t="s">
        <v>98</v>
      </c>
      <c r="L1871">
        <v>82</v>
      </c>
      <c r="M1871">
        <v>138</v>
      </c>
      <c r="N1871">
        <v>135</v>
      </c>
      <c r="O1871">
        <v>110</v>
      </c>
      <c r="P1871" s="17">
        <f>DATE(IF(Hist_odds_1[[#This Row],[Index]]&lt;=1908,"2022","2023"),LEFT(Hist_odds_1[[#This Row],[Date]],2),RIGHT(Hist_odds_1[[#This Row],[Date]],2))</f>
        <v>44926</v>
      </c>
      <c r="Q1871">
        <f>IF(Hist_odds_1[[#This Row],[Away ML]]&lt;Hist_odds_1[[#This Row],[Home ML]],-Hist_odds_1[[#This Row],[Total_Close]],Hist_odds_1[[#This Row],[Spread_Close]])</f>
        <v>-2</v>
      </c>
    </row>
    <row r="1872" spans="1:17">
      <c r="A1872">
        <v>1871</v>
      </c>
      <c r="B1872">
        <v>1231</v>
      </c>
      <c r="C1872">
        <v>753</v>
      </c>
      <c r="D1872" t="s">
        <v>5552</v>
      </c>
      <c r="E1872" t="s">
        <v>528</v>
      </c>
      <c r="F1872">
        <v>72</v>
      </c>
      <c r="G1872">
        <v>4.5</v>
      </c>
      <c r="H1872">
        <v>4.5</v>
      </c>
      <c r="I1872">
        <v>-185</v>
      </c>
      <c r="J1872">
        <v>754</v>
      </c>
      <c r="K1872" t="s">
        <v>206</v>
      </c>
      <c r="L1872">
        <v>78</v>
      </c>
      <c r="M1872">
        <v>145</v>
      </c>
      <c r="N1872">
        <v>145.5</v>
      </c>
      <c r="O1872">
        <v>165</v>
      </c>
      <c r="P1872" s="17">
        <f>DATE(IF(Hist_odds_1[[#This Row],[Index]]&lt;=1908,"2022","2023"),LEFT(Hist_odds_1[[#This Row],[Date]],2),RIGHT(Hist_odds_1[[#This Row],[Date]],2))</f>
        <v>44926</v>
      </c>
      <c r="Q1872">
        <f>IF(Hist_odds_1[[#This Row],[Away ML]]&lt;Hist_odds_1[[#This Row],[Home ML]],-Hist_odds_1[[#This Row],[Total_Close]],Hist_odds_1[[#This Row],[Spread_Close]])</f>
        <v>-4.5</v>
      </c>
    </row>
    <row r="1873" spans="1:17">
      <c r="A1873">
        <v>1872</v>
      </c>
      <c r="B1873">
        <v>1231</v>
      </c>
      <c r="C1873">
        <v>755</v>
      </c>
      <c r="D1873" t="s">
        <v>5552</v>
      </c>
      <c r="E1873" t="s">
        <v>110</v>
      </c>
      <c r="F1873">
        <v>55</v>
      </c>
      <c r="G1873">
        <v>1.5</v>
      </c>
      <c r="H1873">
        <v>1</v>
      </c>
      <c r="I1873">
        <v>-115</v>
      </c>
      <c r="J1873">
        <v>756</v>
      </c>
      <c r="K1873" t="s">
        <v>647</v>
      </c>
      <c r="L1873">
        <v>52</v>
      </c>
      <c r="M1873">
        <v>133</v>
      </c>
      <c r="N1873">
        <v>132.5</v>
      </c>
      <c r="O1873">
        <v>-105</v>
      </c>
      <c r="P1873" s="17">
        <f>DATE(IF(Hist_odds_1[[#This Row],[Index]]&lt;=1908,"2022","2023"),LEFT(Hist_odds_1[[#This Row],[Date]],2),RIGHT(Hist_odds_1[[#This Row],[Date]],2))</f>
        <v>44926</v>
      </c>
      <c r="Q1873">
        <f>IF(Hist_odds_1[[#This Row],[Away ML]]&lt;Hist_odds_1[[#This Row],[Home ML]],-Hist_odds_1[[#This Row],[Total_Close]],Hist_odds_1[[#This Row],[Spread_Close]])</f>
        <v>-1</v>
      </c>
    </row>
    <row r="1874" spans="1:17">
      <c r="A1874">
        <v>1873</v>
      </c>
      <c r="B1874">
        <v>1231</v>
      </c>
      <c r="C1874">
        <v>757</v>
      </c>
      <c r="D1874" t="s">
        <v>5552</v>
      </c>
      <c r="E1874" t="s">
        <v>141</v>
      </c>
      <c r="F1874">
        <v>88</v>
      </c>
      <c r="G1874">
        <v>158.5</v>
      </c>
      <c r="H1874">
        <v>160</v>
      </c>
      <c r="I1874">
        <v>1400</v>
      </c>
      <c r="J1874">
        <v>758</v>
      </c>
      <c r="K1874" t="s">
        <v>205</v>
      </c>
      <c r="L1874">
        <v>111</v>
      </c>
      <c r="M1874">
        <v>19</v>
      </c>
      <c r="N1874">
        <v>21</v>
      </c>
      <c r="O1874">
        <v>-4000</v>
      </c>
      <c r="P1874" s="17">
        <f>DATE(IF(Hist_odds_1[[#This Row],[Index]]&lt;=1908,"2022","2023"),LEFT(Hist_odds_1[[#This Row],[Date]],2),RIGHT(Hist_odds_1[[#This Row],[Date]],2))</f>
        <v>44926</v>
      </c>
      <c r="Q1874">
        <f>IF(Hist_odds_1[[#This Row],[Away ML]]&lt;Hist_odds_1[[#This Row],[Home ML]],-Hist_odds_1[[#This Row],[Total_Close]],Hist_odds_1[[#This Row],[Spread_Close]])</f>
        <v>21</v>
      </c>
    </row>
    <row r="1875" spans="1:17">
      <c r="A1875">
        <v>1874</v>
      </c>
      <c r="B1875">
        <v>1231</v>
      </c>
      <c r="C1875">
        <v>759</v>
      </c>
      <c r="D1875" t="s">
        <v>5552</v>
      </c>
      <c r="E1875" t="s">
        <v>619</v>
      </c>
      <c r="F1875">
        <v>63</v>
      </c>
      <c r="G1875">
        <v>144</v>
      </c>
      <c r="H1875">
        <v>142</v>
      </c>
      <c r="I1875">
        <v>115</v>
      </c>
      <c r="J1875">
        <v>760</v>
      </c>
      <c r="K1875" t="s">
        <v>650</v>
      </c>
      <c r="L1875">
        <v>74</v>
      </c>
      <c r="M1875">
        <v>3</v>
      </c>
      <c r="N1875">
        <v>2</v>
      </c>
      <c r="O1875">
        <v>-135</v>
      </c>
      <c r="P1875" s="17">
        <f>DATE(IF(Hist_odds_1[[#This Row],[Index]]&lt;=1908,"2022","2023"),LEFT(Hist_odds_1[[#This Row],[Date]],2),RIGHT(Hist_odds_1[[#This Row],[Date]],2))</f>
        <v>44926</v>
      </c>
      <c r="Q1875">
        <f>IF(Hist_odds_1[[#This Row],[Away ML]]&lt;Hist_odds_1[[#This Row],[Home ML]],-Hist_odds_1[[#This Row],[Total_Close]],Hist_odds_1[[#This Row],[Spread_Close]])</f>
        <v>2</v>
      </c>
    </row>
    <row r="1876" spans="1:17">
      <c r="A1876">
        <v>1875</v>
      </c>
      <c r="B1876">
        <v>1231</v>
      </c>
      <c r="C1876">
        <v>761</v>
      </c>
      <c r="D1876" t="s">
        <v>5552</v>
      </c>
      <c r="E1876" t="s">
        <v>614</v>
      </c>
      <c r="F1876">
        <v>73</v>
      </c>
      <c r="G1876">
        <v>148</v>
      </c>
      <c r="H1876">
        <v>147</v>
      </c>
      <c r="I1876">
        <v>125</v>
      </c>
      <c r="J1876">
        <v>762</v>
      </c>
      <c r="K1876" t="s">
        <v>560</v>
      </c>
      <c r="L1876">
        <v>72</v>
      </c>
      <c r="M1876">
        <v>2</v>
      </c>
      <c r="N1876">
        <v>2.5</v>
      </c>
      <c r="O1876">
        <v>-145</v>
      </c>
      <c r="P1876" s="17">
        <f>DATE(IF(Hist_odds_1[[#This Row],[Index]]&lt;=1908,"2022","2023"),LEFT(Hist_odds_1[[#This Row],[Date]],2),RIGHT(Hist_odds_1[[#This Row],[Date]],2))</f>
        <v>44926</v>
      </c>
      <c r="Q1876">
        <f>IF(Hist_odds_1[[#This Row],[Away ML]]&lt;Hist_odds_1[[#This Row],[Home ML]],-Hist_odds_1[[#This Row],[Total_Close]],Hist_odds_1[[#This Row],[Spread_Close]])</f>
        <v>2.5</v>
      </c>
    </row>
    <row r="1877" spans="1:17">
      <c r="A1877">
        <v>1876</v>
      </c>
      <c r="B1877">
        <v>1231</v>
      </c>
      <c r="C1877">
        <v>763</v>
      </c>
      <c r="D1877" t="s">
        <v>5552</v>
      </c>
      <c r="E1877" t="s">
        <v>669</v>
      </c>
      <c r="F1877">
        <v>75</v>
      </c>
      <c r="G1877">
        <v>137.5</v>
      </c>
      <c r="H1877">
        <v>139.5</v>
      </c>
      <c r="I1877">
        <v>110</v>
      </c>
      <c r="J1877">
        <v>764</v>
      </c>
      <c r="K1877" t="s">
        <v>636</v>
      </c>
      <c r="L1877">
        <v>62</v>
      </c>
      <c r="M1877">
        <v>1.5</v>
      </c>
      <c r="N1877">
        <v>2</v>
      </c>
      <c r="O1877">
        <v>-130</v>
      </c>
      <c r="P1877" s="17">
        <f>DATE(IF(Hist_odds_1[[#This Row],[Index]]&lt;=1908,"2022","2023"),LEFT(Hist_odds_1[[#This Row],[Date]],2),RIGHT(Hist_odds_1[[#This Row],[Date]],2))</f>
        <v>44926</v>
      </c>
      <c r="Q1877">
        <f>IF(Hist_odds_1[[#This Row],[Away ML]]&lt;Hist_odds_1[[#This Row],[Home ML]],-Hist_odds_1[[#This Row],[Total_Close]],Hist_odds_1[[#This Row],[Spread_Close]])</f>
        <v>2</v>
      </c>
    </row>
    <row r="1878" spans="1:17">
      <c r="A1878">
        <v>1877</v>
      </c>
      <c r="B1878">
        <v>1231</v>
      </c>
      <c r="C1878">
        <v>765</v>
      </c>
      <c r="D1878" t="s">
        <v>5552</v>
      </c>
      <c r="E1878" t="s">
        <v>260</v>
      </c>
      <c r="F1878">
        <v>76</v>
      </c>
      <c r="G1878">
        <v>10.5</v>
      </c>
      <c r="H1878">
        <v>10</v>
      </c>
      <c r="I1878">
        <v>-500</v>
      </c>
      <c r="J1878">
        <v>766</v>
      </c>
      <c r="K1878" t="s">
        <v>256</v>
      </c>
      <c r="L1878">
        <v>80</v>
      </c>
      <c r="M1878">
        <v>130</v>
      </c>
      <c r="N1878">
        <v>129.5</v>
      </c>
      <c r="O1878">
        <v>400</v>
      </c>
      <c r="P1878" s="17">
        <f>DATE(IF(Hist_odds_1[[#This Row],[Index]]&lt;=1908,"2022","2023"),LEFT(Hist_odds_1[[#This Row],[Date]],2),RIGHT(Hist_odds_1[[#This Row],[Date]],2))</f>
        <v>44926</v>
      </c>
      <c r="Q1878">
        <f>IF(Hist_odds_1[[#This Row],[Away ML]]&lt;Hist_odds_1[[#This Row],[Home ML]],-Hist_odds_1[[#This Row],[Total_Close]],Hist_odds_1[[#This Row],[Spread_Close]])</f>
        <v>-10</v>
      </c>
    </row>
    <row r="1879" spans="1:17">
      <c r="A1879">
        <v>1878</v>
      </c>
      <c r="B1879">
        <v>1231</v>
      </c>
      <c r="C1879">
        <v>767</v>
      </c>
      <c r="D1879" t="s">
        <v>5552</v>
      </c>
      <c r="E1879" t="s">
        <v>481</v>
      </c>
      <c r="F1879">
        <v>65</v>
      </c>
      <c r="G1879">
        <v>135.5</v>
      </c>
      <c r="H1879">
        <v>138</v>
      </c>
      <c r="I1879">
        <v>155</v>
      </c>
      <c r="J1879">
        <v>768</v>
      </c>
      <c r="K1879" t="s">
        <v>559</v>
      </c>
      <c r="L1879">
        <v>71</v>
      </c>
      <c r="M1879">
        <v>4</v>
      </c>
      <c r="N1879">
        <v>4</v>
      </c>
      <c r="O1879">
        <v>-175</v>
      </c>
      <c r="P1879" s="17">
        <f>DATE(IF(Hist_odds_1[[#This Row],[Index]]&lt;=1908,"2022","2023"),LEFT(Hist_odds_1[[#This Row],[Date]],2),RIGHT(Hist_odds_1[[#This Row],[Date]],2))</f>
        <v>44926</v>
      </c>
      <c r="Q1879">
        <f>IF(Hist_odds_1[[#This Row],[Away ML]]&lt;Hist_odds_1[[#This Row],[Home ML]],-Hist_odds_1[[#This Row],[Total_Close]],Hist_odds_1[[#This Row],[Spread_Close]])</f>
        <v>4</v>
      </c>
    </row>
    <row r="1880" spans="1:17">
      <c r="A1880">
        <v>1879</v>
      </c>
      <c r="B1880">
        <v>1231</v>
      </c>
      <c r="C1880">
        <v>769</v>
      </c>
      <c r="D1880" t="s">
        <v>5552</v>
      </c>
      <c r="E1880" t="s">
        <v>494</v>
      </c>
      <c r="F1880">
        <v>76</v>
      </c>
      <c r="G1880">
        <v>143</v>
      </c>
      <c r="H1880">
        <v>141.5</v>
      </c>
      <c r="I1880">
        <v>-105</v>
      </c>
      <c r="J1880">
        <v>770</v>
      </c>
      <c r="K1880" t="s">
        <v>478</v>
      </c>
      <c r="L1880">
        <v>82</v>
      </c>
      <c r="M1880">
        <v>1</v>
      </c>
      <c r="N1880">
        <v>1</v>
      </c>
      <c r="O1880">
        <v>-115</v>
      </c>
      <c r="P1880" s="17">
        <f>DATE(IF(Hist_odds_1[[#This Row],[Index]]&lt;=1908,"2022","2023"),LEFT(Hist_odds_1[[#This Row],[Date]],2),RIGHT(Hist_odds_1[[#This Row],[Date]],2))</f>
        <v>44926</v>
      </c>
      <c r="Q1880">
        <f>IF(Hist_odds_1[[#This Row],[Away ML]]&lt;Hist_odds_1[[#This Row],[Home ML]],-Hist_odds_1[[#This Row],[Total_Close]],Hist_odds_1[[#This Row],[Spread_Close]])</f>
        <v>1</v>
      </c>
    </row>
    <row r="1881" spans="1:17">
      <c r="A1881">
        <v>1880</v>
      </c>
      <c r="B1881">
        <v>1231</v>
      </c>
      <c r="C1881">
        <v>771</v>
      </c>
      <c r="D1881" t="s">
        <v>5552</v>
      </c>
      <c r="E1881" t="s">
        <v>483</v>
      </c>
      <c r="F1881">
        <v>67</v>
      </c>
      <c r="G1881">
        <v>5.5</v>
      </c>
      <c r="H1881">
        <v>6</v>
      </c>
      <c r="I1881">
        <v>-250</v>
      </c>
      <c r="J1881">
        <v>772</v>
      </c>
      <c r="K1881" t="s">
        <v>484</v>
      </c>
      <c r="L1881">
        <v>64</v>
      </c>
      <c r="M1881">
        <v>134</v>
      </c>
      <c r="N1881">
        <v>135</v>
      </c>
      <c r="O1881">
        <v>210</v>
      </c>
      <c r="P1881" s="17">
        <f>DATE(IF(Hist_odds_1[[#This Row],[Index]]&lt;=1908,"2022","2023"),LEFT(Hist_odds_1[[#This Row],[Date]],2),RIGHT(Hist_odds_1[[#This Row],[Date]],2))</f>
        <v>44926</v>
      </c>
      <c r="Q1881">
        <f>IF(Hist_odds_1[[#This Row],[Away ML]]&lt;Hist_odds_1[[#This Row],[Home ML]],-Hist_odds_1[[#This Row],[Total_Close]],Hist_odds_1[[#This Row],[Spread_Close]])</f>
        <v>-6</v>
      </c>
    </row>
    <row r="1882" spans="1:17">
      <c r="A1882">
        <v>1881</v>
      </c>
      <c r="B1882">
        <v>1231</v>
      </c>
      <c r="C1882">
        <v>773</v>
      </c>
      <c r="D1882" t="s">
        <v>5552</v>
      </c>
      <c r="E1882" t="s">
        <v>525</v>
      </c>
      <c r="F1882">
        <v>80</v>
      </c>
      <c r="G1882">
        <v>151.5</v>
      </c>
      <c r="H1882">
        <v>153.5</v>
      </c>
      <c r="I1882">
        <v>425</v>
      </c>
      <c r="J1882">
        <v>774</v>
      </c>
      <c r="K1882" t="s">
        <v>514</v>
      </c>
      <c r="L1882">
        <v>68</v>
      </c>
      <c r="M1882">
        <v>10</v>
      </c>
      <c r="N1882">
        <v>10</v>
      </c>
      <c r="O1882">
        <v>-550</v>
      </c>
      <c r="P1882" s="17">
        <f>DATE(IF(Hist_odds_1[[#This Row],[Index]]&lt;=1908,"2022","2023"),LEFT(Hist_odds_1[[#This Row],[Date]],2),RIGHT(Hist_odds_1[[#This Row],[Date]],2))</f>
        <v>44926</v>
      </c>
      <c r="Q1882">
        <f>IF(Hist_odds_1[[#This Row],[Away ML]]&lt;Hist_odds_1[[#This Row],[Home ML]],-Hist_odds_1[[#This Row],[Total_Close]],Hist_odds_1[[#This Row],[Spread_Close]])</f>
        <v>10</v>
      </c>
    </row>
    <row r="1883" spans="1:17">
      <c r="A1883">
        <v>1882</v>
      </c>
      <c r="B1883">
        <v>1231</v>
      </c>
      <c r="C1883">
        <v>775</v>
      </c>
      <c r="D1883" t="s">
        <v>5552</v>
      </c>
      <c r="E1883" t="s">
        <v>485</v>
      </c>
      <c r="F1883">
        <v>61</v>
      </c>
      <c r="G1883">
        <v>130.5</v>
      </c>
      <c r="H1883">
        <v>128</v>
      </c>
      <c r="I1883">
        <v>550</v>
      </c>
      <c r="J1883">
        <v>776</v>
      </c>
      <c r="K1883" t="s">
        <v>609</v>
      </c>
      <c r="L1883">
        <v>82</v>
      </c>
      <c r="M1883">
        <v>12.5</v>
      </c>
      <c r="N1883">
        <v>12.5</v>
      </c>
      <c r="O1883">
        <v>-800</v>
      </c>
      <c r="P1883" s="17">
        <f>DATE(IF(Hist_odds_1[[#This Row],[Index]]&lt;=1908,"2022","2023"),LEFT(Hist_odds_1[[#This Row],[Date]],2),RIGHT(Hist_odds_1[[#This Row],[Date]],2))</f>
        <v>44926</v>
      </c>
      <c r="Q1883">
        <f>IF(Hist_odds_1[[#This Row],[Away ML]]&lt;Hist_odds_1[[#This Row],[Home ML]],-Hist_odds_1[[#This Row],[Total_Close]],Hist_odds_1[[#This Row],[Spread_Close]])</f>
        <v>12.5</v>
      </c>
    </row>
    <row r="1884" spans="1:17">
      <c r="A1884">
        <v>1883</v>
      </c>
      <c r="B1884">
        <v>1231</v>
      </c>
      <c r="C1884">
        <v>777</v>
      </c>
      <c r="D1884" t="s">
        <v>5552</v>
      </c>
      <c r="E1884" t="s">
        <v>654</v>
      </c>
      <c r="F1884">
        <v>52</v>
      </c>
      <c r="G1884">
        <v>127</v>
      </c>
      <c r="H1884">
        <v>125</v>
      </c>
      <c r="I1884">
        <v>250</v>
      </c>
      <c r="J1884">
        <v>778</v>
      </c>
      <c r="K1884" t="s">
        <v>538</v>
      </c>
      <c r="L1884">
        <v>64</v>
      </c>
      <c r="M1884">
        <v>7</v>
      </c>
      <c r="N1884">
        <v>7</v>
      </c>
      <c r="O1884">
        <v>-300</v>
      </c>
      <c r="P1884" s="17">
        <f>DATE(IF(Hist_odds_1[[#This Row],[Index]]&lt;=1908,"2022","2023"),LEFT(Hist_odds_1[[#This Row],[Date]],2),RIGHT(Hist_odds_1[[#This Row],[Date]],2))</f>
        <v>44926</v>
      </c>
      <c r="Q1884">
        <f>IF(Hist_odds_1[[#This Row],[Away ML]]&lt;Hist_odds_1[[#This Row],[Home ML]],-Hist_odds_1[[#This Row],[Total_Close]],Hist_odds_1[[#This Row],[Spread_Close]])</f>
        <v>7</v>
      </c>
    </row>
    <row r="1885" spans="1:17">
      <c r="A1885">
        <v>1884</v>
      </c>
      <c r="B1885">
        <v>1231</v>
      </c>
      <c r="C1885">
        <v>779</v>
      </c>
      <c r="D1885" t="s">
        <v>5552</v>
      </c>
      <c r="E1885" t="s">
        <v>487</v>
      </c>
      <c r="F1885">
        <v>68</v>
      </c>
      <c r="G1885">
        <v>132.5</v>
      </c>
      <c r="H1885">
        <v>132</v>
      </c>
      <c r="I1885">
        <v>750</v>
      </c>
      <c r="J1885">
        <v>780</v>
      </c>
      <c r="K1885" t="s">
        <v>217</v>
      </c>
      <c r="L1885">
        <v>77</v>
      </c>
      <c r="M1885">
        <v>14</v>
      </c>
      <c r="N1885">
        <v>14</v>
      </c>
      <c r="O1885">
        <v>-1200</v>
      </c>
      <c r="P1885" s="17">
        <f>DATE(IF(Hist_odds_1[[#This Row],[Index]]&lt;=1908,"2022","2023"),LEFT(Hist_odds_1[[#This Row],[Date]],2),RIGHT(Hist_odds_1[[#This Row],[Date]],2))</f>
        <v>44926</v>
      </c>
      <c r="Q1885">
        <f>IF(Hist_odds_1[[#This Row],[Away ML]]&lt;Hist_odds_1[[#This Row],[Home ML]],-Hist_odds_1[[#This Row],[Total_Close]],Hist_odds_1[[#This Row],[Spread_Close]])</f>
        <v>14</v>
      </c>
    </row>
    <row r="1886" spans="1:17">
      <c r="A1886">
        <v>1885</v>
      </c>
      <c r="B1886">
        <v>1231</v>
      </c>
      <c r="C1886">
        <v>781</v>
      </c>
      <c r="D1886" t="s">
        <v>5552</v>
      </c>
      <c r="E1886" t="s">
        <v>544</v>
      </c>
      <c r="F1886">
        <v>83</v>
      </c>
      <c r="G1886">
        <v>1.5</v>
      </c>
      <c r="H1886">
        <v>1.5</v>
      </c>
      <c r="I1886">
        <v>-130</v>
      </c>
      <c r="J1886">
        <v>782</v>
      </c>
      <c r="K1886" t="s">
        <v>590</v>
      </c>
      <c r="L1886">
        <v>90</v>
      </c>
      <c r="M1886">
        <v>145.5</v>
      </c>
      <c r="N1886">
        <v>145</v>
      </c>
      <c r="O1886">
        <v>110</v>
      </c>
      <c r="P1886" s="17">
        <f>DATE(IF(Hist_odds_1[[#This Row],[Index]]&lt;=1908,"2022","2023"),LEFT(Hist_odds_1[[#This Row],[Date]],2),RIGHT(Hist_odds_1[[#This Row],[Date]],2))</f>
        <v>44926</v>
      </c>
      <c r="Q1886">
        <f>IF(Hist_odds_1[[#This Row],[Away ML]]&lt;Hist_odds_1[[#This Row],[Home ML]],-Hist_odds_1[[#This Row],[Total_Close]],Hist_odds_1[[#This Row],[Spread_Close]])</f>
        <v>-1.5</v>
      </c>
    </row>
    <row r="1887" spans="1:17">
      <c r="A1887">
        <v>1886</v>
      </c>
      <c r="B1887">
        <v>1231</v>
      </c>
      <c r="C1887">
        <v>783</v>
      </c>
      <c r="D1887" t="s">
        <v>5552</v>
      </c>
      <c r="E1887" t="s">
        <v>526</v>
      </c>
      <c r="F1887">
        <v>58</v>
      </c>
      <c r="G1887">
        <v>149.5</v>
      </c>
      <c r="H1887">
        <v>150.5</v>
      </c>
      <c r="I1887">
        <v>450</v>
      </c>
      <c r="J1887">
        <v>784</v>
      </c>
      <c r="K1887" t="s">
        <v>186</v>
      </c>
      <c r="L1887">
        <v>71</v>
      </c>
      <c r="M1887">
        <v>9</v>
      </c>
      <c r="N1887">
        <v>11</v>
      </c>
      <c r="O1887">
        <v>-600</v>
      </c>
      <c r="P1887" s="17">
        <f>DATE(IF(Hist_odds_1[[#This Row],[Index]]&lt;=1908,"2022","2023"),LEFT(Hist_odds_1[[#This Row],[Date]],2),RIGHT(Hist_odds_1[[#This Row],[Date]],2))</f>
        <v>44926</v>
      </c>
      <c r="Q1887">
        <f>IF(Hist_odds_1[[#This Row],[Away ML]]&lt;Hist_odds_1[[#This Row],[Home ML]],-Hist_odds_1[[#This Row],[Total_Close]],Hist_odds_1[[#This Row],[Spread_Close]])</f>
        <v>11</v>
      </c>
    </row>
    <row r="1888" spans="1:17">
      <c r="A1888">
        <v>1887</v>
      </c>
      <c r="B1888">
        <v>1231</v>
      </c>
      <c r="C1888">
        <v>785</v>
      </c>
      <c r="D1888" t="s">
        <v>5552</v>
      </c>
      <c r="E1888" t="s">
        <v>603</v>
      </c>
      <c r="F1888">
        <v>48</v>
      </c>
      <c r="G1888">
        <v>121.5</v>
      </c>
      <c r="H1888">
        <v>121.5</v>
      </c>
      <c r="I1888">
        <v>450</v>
      </c>
      <c r="J1888">
        <v>786</v>
      </c>
      <c r="K1888" t="s">
        <v>428</v>
      </c>
      <c r="L1888">
        <v>57</v>
      </c>
      <c r="M1888">
        <v>10.5</v>
      </c>
      <c r="N1888">
        <v>10.5</v>
      </c>
      <c r="O1888">
        <v>-600</v>
      </c>
      <c r="P1888" s="17">
        <f>DATE(IF(Hist_odds_1[[#This Row],[Index]]&lt;=1908,"2022","2023"),LEFT(Hist_odds_1[[#This Row],[Date]],2),RIGHT(Hist_odds_1[[#This Row],[Date]],2))</f>
        <v>44926</v>
      </c>
      <c r="Q1888">
        <f>IF(Hist_odds_1[[#This Row],[Away ML]]&lt;Hist_odds_1[[#This Row],[Home ML]],-Hist_odds_1[[#This Row],[Total_Close]],Hist_odds_1[[#This Row],[Spread_Close]])</f>
        <v>10.5</v>
      </c>
    </row>
    <row r="1889" spans="1:17">
      <c r="A1889">
        <v>1888</v>
      </c>
      <c r="B1889">
        <v>1231</v>
      </c>
      <c r="C1889">
        <v>787</v>
      </c>
      <c r="D1889" t="s">
        <v>5552</v>
      </c>
      <c r="E1889" t="s">
        <v>642</v>
      </c>
      <c r="F1889">
        <v>55</v>
      </c>
      <c r="G1889">
        <v>125</v>
      </c>
      <c r="H1889">
        <v>123.5</v>
      </c>
      <c r="I1889">
        <v>120</v>
      </c>
      <c r="J1889">
        <v>788</v>
      </c>
      <c r="K1889" t="s">
        <v>243</v>
      </c>
      <c r="L1889">
        <v>67</v>
      </c>
      <c r="M1889">
        <v>2.5</v>
      </c>
      <c r="N1889">
        <v>2.5</v>
      </c>
      <c r="O1889">
        <v>-140</v>
      </c>
      <c r="P1889" s="17">
        <f>DATE(IF(Hist_odds_1[[#This Row],[Index]]&lt;=1908,"2022","2023"),LEFT(Hist_odds_1[[#This Row],[Date]],2),RIGHT(Hist_odds_1[[#This Row],[Date]],2))</f>
        <v>44926</v>
      </c>
      <c r="Q1889">
        <f>IF(Hist_odds_1[[#This Row],[Away ML]]&lt;Hist_odds_1[[#This Row],[Home ML]],-Hist_odds_1[[#This Row],[Total_Close]],Hist_odds_1[[#This Row],[Spread_Close]])</f>
        <v>2.5</v>
      </c>
    </row>
    <row r="1890" spans="1:17">
      <c r="A1890">
        <v>1889</v>
      </c>
      <c r="B1890">
        <v>1231</v>
      </c>
      <c r="C1890">
        <v>789</v>
      </c>
      <c r="D1890" t="s">
        <v>5552</v>
      </c>
      <c r="E1890" t="s">
        <v>246</v>
      </c>
      <c r="F1890">
        <v>66</v>
      </c>
      <c r="G1890">
        <v>3</v>
      </c>
      <c r="H1890">
        <v>3</v>
      </c>
      <c r="I1890">
        <v>-150</v>
      </c>
      <c r="J1890">
        <v>790</v>
      </c>
      <c r="K1890" t="s">
        <v>247</v>
      </c>
      <c r="L1890">
        <v>64</v>
      </c>
      <c r="M1890">
        <v>142</v>
      </c>
      <c r="N1890">
        <v>141</v>
      </c>
      <c r="O1890">
        <v>130</v>
      </c>
      <c r="P1890" s="17">
        <f>DATE(IF(Hist_odds_1[[#This Row],[Index]]&lt;=1908,"2022","2023"),LEFT(Hist_odds_1[[#This Row],[Date]],2),RIGHT(Hist_odds_1[[#This Row],[Date]],2))</f>
        <v>44926</v>
      </c>
      <c r="Q1890">
        <f>IF(Hist_odds_1[[#This Row],[Away ML]]&lt;Hist_odds_1[[#This Row],[Home ML]],-Hist_odds_1[[#This Row],[Total_Close]],Hist_odds_1[[#This Row],[Spread_Close]])</f>
        <v>-3</v>
      </c>
    </row>
    <row r="1891" spans="1:17">
      <c r="A1891">
        <v>1890</v>
      </c>
      <c r="B1891">
        <v>1231</v>
      </c>
      <c r="C1891">
        <v>306801</v>
      </c>
      <c r="D1891" t="s">
        <v>5552</v>
      </c>
      <c r="E1891" t="s">
        <v>539</v>
      </c>
      <c r="F1891">
        <v>67</v>
      </c>
      <c r="G1891">
        <v>133.5</v>
      </c>
      <c r="H1891">
        <v>132.5</v>
      </c>
      <c r="I1891">
        <v>110</v>
      </c>
      <c r="J1891">
        <v>306802</v>
      </c>
      <c r="K1891" t="s">
        <v>612</v>
      </c>
      <c r="L1891">
        <v>51</v>
      </c>
      <c r="M1891">
        <v>2.5</v>
      </c>
      <c r="N1891">
        <v>2</v>
      </c>
      <c r="O1891">
        <v>-130</v>
      </c>
      <c r="P1891" s="17">
        <f>DATE(IF(Hist_odds_1[[#This Row],[Index]]&lt;=1908,"2022","2023"),LEFT(Hist_odds_1[[#This Row],[Date]],2),RIGHT(Hist_odds_1[[#This Row],[Date]],2))</f>
        <v>44926</v>
      </c>
      <c r="Q1891">
        <f>IF(Hist_odds_1[[#This Row],[Away ML]]&lt;Hist_odds_1[[#This Row],[Home ML]],-Hist_odds_1[[#This Row],[Total_Close]],Hist_odds_1[[#This Row],[Spread_Close]])</f>
        <v>2</v>
      </c>
    </row>
    <row r="1892" spans="1:17">
      <c r="A1892">
        <v>1891</v>
      </c>
      <c r="B1892">
        <v>1231</v>
      </c>
      <c r="C1892">
        <v>306803</v>
      </c>
      <c r="D1892" t="s">
        <v>5552</v>
      </c>
      <c r="E1892" t="s">
        <v>239</v>
      </c>
      <c r="F1892">
        <v>78</v>
      </c>
      <c r="G1892">
        <v>153.5</v>
      </c>
      <c r="H1892">
        <v>153.5</v>
      </c>
      <c r="I1892">
        <v>625</v>
      </c>
      <c r="J1892">
        <v>306804</v>
      </c>
      <c r="K1892" t="s">
        <v>231</v>
      </c>
      <c r="L1892">
        <v>82</v>
      </c>
      <c r="M1892">
        <v>13</v>
      </c>
      <c r="N1892">
        <v>13</v>
      </c>
      <c r="O1892">
        <v>-950</v>
      </c>
      <c r="P1892" s="17">
        <f>DATE(IF(Hist_odds_1[[#This Row],[Index]]&lt;=1908,"2022","2023"),LEFT(Hist_odds_1[[#This Row],[Date]],2),RIGHT(Hist_odds_1[[#This Row],[Date]],2))</f>
        <v>44926</v>
      </c>
      <c r="Q1892">
        <f>IF(Hist_odds_1[[#This Row],[Away ML]]&lt;Hist_odds_1[[#This Row],[Home ML]],-Hist_odds_1[[#This Row],[Total_Close]],Hist_odds_1[[#This Row],[Spread_Close]])</f>
        <v>13</v>
      </c>
    </row>
    <row r="1893" spans="1:17">
      <c r="A1893">
        <v>1892</v>
      </c>
      <c r="B1893">
        <v>1231</v>
      </c>
      <c r="C1893">
        <v>306805</v>
      </c>
      <c r="D1893" t="s">
        <v>5552</v>
      </c>
      <c r="E1893" t="s">
        <v>599</v>
      </c>
      <c r="F1893">
        <v>52</v>
      </c>
      <c r="G1893">
        <v>131.5</v>
      </c>
      <c r="H1893">
        <v>130.5</v>
      </c>
      <c r="I1893">
        <v>120</v>
      </c>
      <c r="J1893">
        <v>306806</v>
      </c>
      <c r="K1893" t="s">
        <v>563</v>
      </c>
      <c r="L1893">
        <v>74</v>
      </c>
      <c r="M1893">
        <v>1.5</v>
      </c>
      <c r="N1893">
        <v>2.5</v>
      </c>
      <c r="O1893">
        <v>-140</v>
      </c>
      <c r="P1893" s="17">
        <f>DATE(IF(Hist_odds_1[[#This Row],[Index]]&lt;=1908,"2022","2023"),LEFT(Hist_odds_1[[#This Row],[Date]],2),RIGHT(Hist_odds_1[[#This Row],[Date]],2))</f>
        <v>44926</v>
      </c>
      <c r="Q1893">
        <f>IF(Hist_odds_1[[#This Row],[Away ML]]&lt;Hist_odds_1[[#This Row],[Home ML]],-Hist_odds_1[[#This Row],[Total_Close]],Hist_odds_1[[#This Row],[Spread_Close]])</f>
        <v>2.5</v>
      </c>
    </row>
    <row r="1894" spans="1:17">
      <c r="A1894">
        <v>1893</v>
      </c>
      <c r="B1894">
        <v>1231</v>
      </c>
      <c r="C1894">
        <v>306807</v>
      </c>
      <c r="D1894" t="s">
        <v>5552</v>
      </c>
      <c r="E1894" t="s">
        <v>364</v>
      </c>
      <c r="F1894">
        <v>65</v>
      </c>
      <c r="G1894">
        <v>130</v>
      </c>
      <c r="H1894">
        <v>129</v>
      </c>
      <c r="I1894">
        <v>240</v>
      </c>
      <c r="J1894">
        <v>306808</v>
      </c>
      <c r="K1894" t="s">
        <v>610</v>
      </c>
      <c r="L1894">
        <v>72</v>
      </c>
      <c r="M1894">
        <v>6</v>
      </c>
      <c r="N1894">
        <v>6.5</v>
      </c>
      <c r="O1894">
        <v>-280</v>
      </c>
      <c r="P1894" s="17">
        <f>DATE(IF(Hist_odds_1[[#This Row],[Index]]&lt;=1908,"2022","2023"),LEFT(Hist_odds_1[[#This Row],[Date]],2),RIGHT(Hist_odds_1[[#This Row],[Date]],2))</f>
        <v>44926</v>
      </c>
      <c r="Q1894">
        <f>IF(Hist_odds_1[[#This Row],[Away ML]]&lt;Hist_odds_1[[#This Row],[Home ML]],-Hist_odds_1[[#This Row],[Total_Close]],Hist_odds_1[[#This Row],[Spread_Close]])</f>
        <v>6.5</v>
      </c>
    </row>
    <row r="1895" spans="1:17">
      <c r="A1895">
        <v>1894</v>
      </c>
      <c r="B1895">
        <v>1231</v>
      </c>
      <c r="C1895">
        <v>306809</v>
      </c>
      <c r="D1895" t="s">
        <v>5552</v>
      </c>
      <c r="E1895" t="s">
        <v>235</v>
      </c>
      <c r="F1895">
        <v>58</v>
      </c>
      <c r="G1895">
        <v>120.5</v>
      </c>
      <c r="H1895">
        <v>121.5</v>
      </c>
      <c r="I1895">
        <v>195</v>
      </c>
      <c r="J1895">
        <v>306810</v>
      </c>
      <c r="K1895" t="s">
        <v>238</v>
      </c>
      <c r="L1895">
        <v>48</v>
      </c>
      <c r="M1895">
        <v>8</v>
      </c>
      <c r="N1895">
        <v>5.5</v>
      </c>
      <c r="O1895">
        <v>-230</v>
      </c>
      <c r="P1895" s="17">
        <f>DATE(IF(Hist_odds_1[[#This Row],[Index]]&lt;=1908,"2022","2023"),LEFT(Hist_odds_1[[#This Row],[Date]],2),RIGHT(Hist_odds_1[[#This Row],[Date]],2))</f>
        <v>44926</v>
      </c>
      <c r="Q1895">
        <f>IF(Hist_odds_1[[#This Row],[Away ML]]&lt;Hist_odds_1[[#This Row],[Home ML]],-Hist_odds_1[[#This Row],[Total_Close]],Hist_odds_1[[#This Row],[Spread_Close]])</f>
        <v>5.5</v>
      </c>
    </row>
    <row r="1896" spans="1:17">
      <c r="A1896">
        <v>1895</v>
      </c>
      <c r="B1896">
        <v>1231</v>
      </c>
      <c r="C1896">
        <v>306811</v>
      </c>
      <c r="D1896" t="s">
        <v>5552</v>
      </c>
      <c r="E1896" t="s">
        <v>562</v>
      </c>
      <c r="F1896">
        <v>82</v>
      </c>
      <c r="G1896">
        <v>6</v>
      </c>
      <c r="H1896">
        <v>6</v>
      </c>
      <c r="I1896">
        <v>-250</v>
      </c>
      <c r="J1896">
        <v>306812</v>
      </c>
      <c r="K1896" t="s">
        <v>641</v>
      </c>
      <c r="L1896">
        <v>64</v>
      </c>
      <c r="M1896">
        <v>151.5</v>
      </c>
      <c r="N1896">
        <v>151.5</v>
      </c>
      <c r="O1896">
        <v>210</v>
      </c>
      <c r="P1896" s="17">
        <f>DATE(IF(Hist_odds_1[[#This Row],[Index]]&lt;=1908,"2022","2023"),LEFT(Hist_odds_1[[#This Row],[Date]],2),RIGHT(Hist_odds_1[[#This Row],[Date]],2))</f>
        <v>44926</v>
      </c>
      <c r="Q1896">
        <f>IF(Hist_odds_1[[#This Row],[Away ML]]&lt;Hist_odds_1[[#This Row],[Home ML]],-Hist_odds_1[[#This Row],[Total_Close]],Hist_odds_1[[#This Row],[Spread_Close]])</f>
        <v>-6</v>
      </c>
    </row>
    <row r="1897" spans="1:17">
      <c r="A1897">
        <v>1896</v>
      </c>
      <c r="B1897">
        <v>1231</v>
      </c>
      <c r="C1897">
        <v>306813</v>
      </c>
      <c r="D1897" t="s">
        <v>5552</v>
      </c>
      <c r="E1897" t="s">
        <v>570</v>
      </c>
      <c r="F1897">
        <v>66</v>
      </c>
      <c r="G1897">
        <v>150</v>
      </c>
      <c r="H1897">
        <v>148</v>
      </c>
      <c r="I1897">
        <v>425</v>
      </c>
      <c r="J1897">
        <v>306814</v>
      </c>
      <c r="K1897" t="s">
        <v>664</v>
      </c>
      <c r="L1897">
        <v>82</v>
      </c>
      <c r="M1897">
        <v>11</v>
      </c>
      <c r="N1897">
        <v>10</v>
      </c>
      <c r="O1897">
        <v>-550</v>
      </c>
      <c r="P1897" s="17">
        <f>DATE(IF(Hist_odds_1[[#This Row],[Index]]&lt;=1908,"2022","2023"),LEFT(Hist_odds_1[[#This Row],[Date]],2),RIGHT(Hist_odds_1[[#This Row],[Date]],2))</f>
        <v>44926</v>
      </c>
      <c r="Q1897">
        <f>IF(Hist_odds_1[[#This Row],[Away ML]]&lt;Hist_odds_1[[#This Row],[Home ML]],-Hist_odds_1[[#This Row],[Total_Close]],Hist_odds_1[[#This Row],[Spread_Close]])</f>
        <v>10</v>
      </c>
    </row>
    <row r="1898" spans="1:17">
      <c r="A1898">
        <v>1897</v>
      </c>
      <c r="B1898">
        <v>1231</v>
      </c>
      <c r="C1898">
        <v>306815</v>
      </c>
      <c r="D1898" t="s">
        <v>5552</v>
      </c>
      <c r="E1898" t="s">
        <v>626</v>
      </c>
      <c r="F1898">
        <v>60</v>
      </c>
      <c r="G1898">
        <v>152</v>
      </c>
      <c r="H1898">
        <v>148.5</v>
      </c>
      <c r="I1898">
        <v>105</v>
      </c>
      <c r="J1898">
        <v>306816</v>
      </c>
      <c r="K1898" t="s">
        <v>330</v>
      </c>
      <c r="L1898">
        <v>62</v>
      </c>
      <c r="M1898">
        <v>1.5</v>
      </c>
      <c r="N1898">
        <v>1.5</v>
      </c>
      <c r="O1898">
        <v>-125</v>
      </c>
      <c r="P1898" s="17">
        <f>DATE(IF(Hist_odds_1[[#This Row],[Index]]&lt;=1908,"2022","2023"),LEFT(Hist_odds_1[[#This Row],[Date]],2),RIGHT(Hist_odds_1[[#This Row],[Date]],2))</f>
        <v>44926</v>
      </c>
      <c r="Q1898">
        <f>IF(Hist_odds_1[[#This Row],[Away ML]]&lt;Hist_odds_1[[#This Row],[Home ML]],-Hist_odds_1[[#This Row],[Total_Close]],Hist_odds_1[[#This Row],[Spread_Close]])</f>
        <v>1.5</v>
      </c>
    </row>
    <row r="1899" spans="1:17">
      <c r="A1899">
        <v>1898</v>
      </c>
      <c r="B1899">
        <v>1231</v>
      </c>
      <c r="C1899">
        <v>306817</v>
      </c>
      <c r="D1899" t="s">
        <v>5552</v>
      </c>
      <c r="E1899" t="s">
        <v>579</v>
      </c>
      <c r="F1899">
        <v>67</v>
      </c>
      <c r="G1899">
        <v>10</v>
      </c>
      <c r="H1899">
        <v>10</v>
      </c>
      <c r="I1899">
        <v>-500</v>
      </c>
      <c r="J1899">
        <v>306818</v>
      </c>
      <c r="K1899" t="s">
        <v>229</v>
      </c>
      <c r="L1899">
        <v>64</v>
      </c>
      <c r="M1899">
        <v>136.5</v>
      </c>
      <c r="N1899">
        <v>136.5</v>
      </c>
      <c r="O1899">
        <v>400</v>
      </c>
      <c r="P1899" s="17">
        <f>DATE(IF(Hist_odds_1[[#This Row],[Index]]&lt;=1908,"2022","2023"),LEFT(Hist_odds_1[[#This Row],[Date]],2),RIGHT(Hist_odds_1[[#This Row],[Date]],2))</f>
        <v>44926</v>
      </c>
      <c r="Q1899">
        <f>IF(Hist_odds_1[[#This Row],[Away ML]]&lt;Hist_odds_1[[#This Row],[Home ML]],-Hist_odds_1[[#This Row],[Total_Close]],Hist_odds_1[[#This Row],[Spread_Close]])</f>
        <v>-10</v>
      </c>
    </row>
    <row r="1900" spans="1:17">
      <c r="A1900">
        <v>1899</v>
      </c>
      <c r="B1900">
        <v>1231</v>
      </c>
      <c r="C1900">
        <v>306819</v>
      </c>
      <c r="D1900" t="s">
        <v>5552</v>
      </c>
      <c r="E1900" t="s">
        <v>347</v>
      </c>
      <c r="F1900">
        <v>67</v>
      </c>
      <c r="G1900">
        <v>1.5</v>
      </c>
      <c r="H1900">
        <v>2</v>
      </c>
      <c r="I1900">
        <v>-130</v>
      </c>
      <c r="J1900">
        <v>306820</v>
      </c>
      <c r="K1900" t="s">
        <v>119</v>
      </c>
      <c r="L1900">
        <v>42</v>
      </c>
      <c r="M1900">
        <v>137</v>
      </c>
      <c r="N1900">
        <v>136</v>
      </c>
      <c r="O1900">
        <v>110</v>
      </c>
      <c r="P1900" s="17">
        <f>DATE(IF(Hist_odds_1[[#This Row],[Index]]&lt;=1908,"2022","2023"),LEFT(Hist_odds_1[[#This Row],[Date]],2),RIGHT(Hist_odds_1[[#This Row],[Date]],2))</f>
        <v>44926</v>
      </c>
      <c r="Q1900">
        <f>IF(Hist_odds_1[[#This Row],[Away ML]]&lt;Hist_odds_1[[#This Row],[Home ML]],-Hist_odds_1[[#This Row],[Total_Close]],Hist_odds_1[[#This Row],[Spread_Close]])</f>
        <v>-2</v>
      </c>
    </row>
    <row r="1901" spans="1:17">
      <c r="A1901">
        <v>1900</v>
      </c>
      <c r="B1901">
        <v>1231</v>
      </c>
      <c r="C1901">
        <v>306821</v>
      </c>
      <c r="D1901" t="s">
        <v>5552</v>
      </c>
      <c r="E1901" t="s">
        <v>645</v>
      </c>
      <c r="F1901">
        <v>80</v>
      </c>
      <c r="G1901">
        <v>141.5</v>
      </c>
      <c r="H1901">
        <v>1.5</v>
      </c>
      <c r="I1901">
        <v>-125</v>
      </c>
      <c r="J1901">
        <v>306822</v>
      </c>
      <c r="K1901" t="s">
        <v>551</v>
      </c>
      <c r="L1901">
        <v>73</v>
      </c>
      <c r="M1901" t="s">
        <v>465</v>
      </c>
      <c r="N1901">
        <v>144</v>
      </c>
      <c r="O1901">
        <v>105</v>
      </c>
      <c r="P1901" s="17">
        <f>DATE(IF(Hist_odds_1[[#This Row],[Index]]&lt;=1908,"2022","2023"),LEFT(Hist_odds_1[[#This Row],[Date]],2),RIGHT(Hist_odds_1[[#This Row],[Date]],2))</f>
        <v>44926</v>
      </c>
      <c r="Q1901">
        <f>IF(Hist_odds_1[[#This Row],[Away ML]]&lt;Hist_odds_1[[#This Row],[Home ML]],-Hist_odds_1[[#This Row],[Total_Close]],Hist_odds_1[[#This Row],[Spread_Close]])</f>
        <v>-1.5</v>
      </c>
    </row>
    <row r="1902" spans="1:17">
      <c r="A1902">
        <v>1901</v>
      </c>
      <c r="B1902">
        <v>1231</v>
      </c>
      <c r="C1902">
        <v>306823</v>
      </c>
      <c r="D1902" t="s">
        <v>5552</v>
      </c>
      <c r="E1902" t="s">
        <v>297</v>
      </c>
      <c r="F1902">
        <v>51</v>
      </c>
      <c r="G1902">
        <v>132</v>
      </c>
      <c r="H1902">
        <v>130.5</v>
      </c>
      <c r="I1902">
        <v>320</v>
      </c>
      <c r="J1902">
        <v>306824</v>
      </c>
      <c r="K1902" t="s">
        <v>348</v>
      </c>
      <c r="L1902">
        <v>69</v>
      </c>
      <c r="M1902">
        <v>8.5</v>
      </c>
      <c r="N1902">
        <v>8.5</v>
      </c>
      <c r="O1902">
        <v>-380</v>
      </c>
      <c r="P1902" s="17">
        <f>DATE(IF(Hist_odds_1[[#This Row],[Index]]&lt;=1908,"2022","2023"),LEFT(Hist_odds_1[[#This Row],[Date]],2),RIGHT(Hist_odds_1[[#This Row],[Date]],2))</f>
        <v>44926</v>
      </c>
      <c r="Q1902">
        <f>IF(Hist_odds_1[[#This Row],[Away ML]]&lt;Hist_odds_1[[#This Row],[Home ML]],-Hist_odds_1[[#This Row],[Total_Close]],Hist_odds_1[[#This Row],[Spread_Close]])</f>
        <v>8.5</v>
      </c>
    </row>
    <row r="1903" spans="1:17">
      <c r="A1903">
        <v>1902</v>
      </c>
      <c r="B1903">
        <v>1231</v>
      </c>
      <c r="C1903">
        <v>306825</v>
      </c>
      <c r="D1903" t="s">
        <v>5552</v>
      </c>
      <c r="E1903" t="s">
        <v>628</v>
      </c>
      <c r="F1903">
        <v>85</v>
      </c>
      <c r="G1903">
        <v>141.5</v>
      </c>
      <c r="H1903">
        <v>141.5</v>
      </c>
      <c r="I1903">
        <v>145</v>
      </c>
      <c r="J1903">
        <v>306826</v>
      </c>
      <c r="K1903" t="s">
        <v>600</v>
      </c>
      <c r="L1903">
        <v>90</v>
      </c>
      <c r="M1903">
        <v>4</v>
      </c>
      <c r="N1903">
        <v>3.5</v>
      </c>
      <c r="O1903">
        <v>-165</v>
      </c>
      <c r="P1903" s="17">
        <f>DATE(IF(Hist_odds_1[[#This Row],[Index]]&lt;=1908,"2022","2023"),LEFT(Hist_odds_1[[#This Row],[Date]],2),RIGHT(Hist_odds_1[[#This Row],[Date]],2))</f>
        <v>44926</v>
      </c>
      <c r="Q1903">
        <f>IF(Hist_odds_1[[#This Row],[Away ML]]&lt;Hist_odds_1[[#This Row],[Home ML]],-Hist_odds_1[[#This Row],[Total_Close]],Hist_odds_1[[#This Row],[Spread_Close]])</f>
        <v>3.5</v>
      </c>
    </row>
    <row r="1904" spans="1:17">
      <c r="A1904">
        <v>1903</v>
      </c>
      <c r="B1904">
        <v>1231</v>
      </c>
      <c r="C1904">
        <v>306827</v>
      </c>
      <c r="D1904" t="s">
        <v>5552</v>
      </c>
      <c r="E1904" t="s">
        <v>593</v>
      </c>
      <c r="F1904">
        <v>85</v>
      </c>
      <c r="G1904">
        <v>143.5</v>
      </c>
      <c r="H1904">
        <v>143.5</v>
      </c>
      <c r="I1904">
        <v>120</v>
      </c>
      <c r="J1904">
        <v>306828</v>
      </c>
      <c r="K1904" t="s">
        <v>611</v>
      </c>
      <c r="L1904">
        <v>90</v>
      </c>
      <c r="M1904">
        <v>2.5</v>
      </c>
      <c r="N1904">
        <v>2.5</v>
      </c>
      <c r="O1904">
        <v>-140</v>
      </c>
      <c r="P1904" s="17">
        <f>DATE(IF(Hist_odds_1[[#This Row],[Index]]&lt;=1908,"2022","2023"),LEFT(Hist_odds_1[[#This Row],[Date]],2),RIGHT(Hist_odds_1[[#This Row],[Date]],2))</f>
        <v>44926</v>
      </c>
      <c r="Q1904">
        <f>IF(Hist_odds_1[[#This Row],[Away ML]]&lt;Hist_odds_1[[#This Row],[Home ML]],-Hist_odds_1[[#This Row],[Total_Close]],Hist_odds_1[[#This Row],[Spread_Close]])</f>
        <v>2.5</v>
      </c>
    </row>
    <row r="1905" spans="1:17">
      <c r="A1905">
        <v>1904</v>
      </c>
      <c r="B1905">
        <v>1231</v>
      </c>
      <c r="C1905">
        <v>306829</v>
      </c>
      <c r="D1905" t="s">
        <v>5552</v>
      </c>
      <c r="E1905" t="s">
        <v>543</v>
      </c>
      <c r="F1905">
        <v>65</v>
      </c>
      <c r="G1905">
        <v>148.5</v>
      </c>
      <c r="H1905">
        <v>150</v>
      </c>
      <c r="I1905">
        <v>150</v>
      </c>
      <c r="J1905">
        <v>306830</v>
      </c>
      <c r="K1905" t="s">
        <v>554</v>
      </c>
      <c r="L1905">
        <v>59</v>
      </c>
      <c r="M1905">
        <v>4</v>
      </c>
      <c r="N1905">
        <v>3.5</v>
      </c>
      <c r="O1905">
        <v>-170</v>
      </c>
      <c r="P1905" s="17">
        <f>DATE(IF(Hist_odds_1[[#This Row],[Index]]&lt;=1908,"2022","2023"),LEFT(Hist_odds_1[[#This Row],[Date]],2),RIGHT(Hist_odds_1[[#This Row],[Date]],2))</f>
        <v>44926</v>
      </c>
      <c r="Q1905">
        <f>IF(Hist_odds_1[[#This Row],[Away ML]]&lt;Hist_odds_1[[#This Row],[Home ML]],-Hist_odds_1[[#This Row],[Total_Close]],Hist_odds_1[[#This Row],[Spread_Close]])</f>
        <v>3.5</v>
      </c>
    </row>
    <row r="1906" spans="1:17">
      <c r="A1906">
        <v>1905</v>
      </c>
      <c r="B1906">
        <v>1231</v>
      </c>
      <c r="C1906">
        <v>306831</v>
      </c>
      <c r="D1906" t="s">
        <v>5552</v>
      </c>
      <c r="E1906" t="s">
        <v>261</v>
      </c>
      <c r="F1906">
        <v>72</v>
      </c>
      <c r="G1906">
        <v>151</v>
      </c>
      <c r="H1906">
        <v>149.5</v>
      </c>
      <c r="I1906">
        <v>110</v>
      </c>
      <c r="J1906">
        <v>306832</v>
      </c>
      <c r="K1906" t="s">
        <v>552</v>
      </c>
      <c r="L1906">
        <v>73</v>
      </c>
      <c r="M1906">
        <v>1.5</v>
      </c>
      <c r="N1906">
        <v>2</v>
      </c>
      <c r="O1906">
        <v>-130</v>
      </c>
      <c r="P1906" s="17">
        <f>DATE(IF(Hist_odds_1[[#This Row],[Index]]&lt;=1908,"2022","2023"),LEFT(Hist_odds_1[[#This Row],[Date]],2),RIGHT(Hist_odds_1[[#This Row],[Date]],2))</f>
        <v>44926</v>
      </c>
      <c r="Q1906">
        <f>IF(Hist_odds_1[[#This Row],[Away ML]]&lt;Hist_odds_1[[#This Row],[Home ML]],-Hist_odds_1[[#This Row],[Total_Close]],Hist_odds_1[[#This Row],[Spread_Close]])</f>
        <v>2</v>
      </c>
    </row>
    <row r="1907" spans="1:17">
      <c r="A1907">
        <v>1906</v>
      </c>
      <c r="B1907">
        <v>1231</v>
      </c>
      <c r="C1907">
        <v>306833</v>
      </c>
      <c r="D1907" t="s">
        <v>5552</v>
      </c>
      <c r="E1907" t="s">
        <v>498</v>
      </c>
      <c r="F1907">
        <v>83</v>
      </c>
      <c r="G1907">
        <v>149.5</v>
      </c>
      <c r="H1907">
        <v>152</v>
      </c>
      <c r="I1907">
        <v>100</v>
      </c>
      <c r="J1907">
        <v>306834</v>
      </c>
      <c r="K1907" t="s">
        <v>530</v>
      </c>
      <c r="L1907">
        <v>88</v>
      </c>
      <c r="M1907" t="s">
        <v>465</v>
      </c>
      <c r="N1907">
        <v>1</v>
      </c>
      <c r="O1907">
        <v>-120</v>
      </c>
      <c r="P1907" s="17">
        <f>DATE(IF(Hist_odds_1[[#This Row],[Index]]&lt;=1908,"2022","2023"),LEFT(Hist_odds_1[[#This Row],[Date]],2),RIGHT(Hist_odds_1[[#This Row],[Date]],2))</f>
        <v>44926</v>
      </c>
      <c r="Q1907">
        <f>IF(Hist_odds_1[[#This Row],[Away ML]]&lt;Hist_odds_1[[#This Row],[Home ML]],-Hist_odds_1[[#This Row],[Total_Close]],Hist_odds_1[[#This Row],[Spread_Close]])</f>
        <v>1</v>
      </c>
    </row>
    <row r="1908" spans="1:17">
      <c r="A1908">
        <v>1907</v>
      </c>
      <c r="B1908">
        <v>1231</v>
      </c>
      <c r="C1908">
        <v>306835</v>
      </c>
      <c r="D1908" t="s">
        <v>5552</v>
      </c>
      <c r="E1908" t="s">
        <v>591</v>
      </c>
      <c r="F1908">
        <v>81</v>
      </c>
      <c r="G1908">
        <v>2.5</v>
      </c>
      <c r="H1908">
        <v>4.5</v>
      </c>
      <c r="I1908">
        <v>-200</v>
      </c>
      <c r="J1908">
        <v>306836</v>
      </c>
      <c r="K1908" t="s">
        <v>162</v>
      </c>
      <c r="L1908">
        <v>62</v>
      </c>
      <c r="M1908">
        <v>138</v>
      </c>
      <c r="N1908">
        <v>137.5</v>
      </c>
      <c r="O1908">
        <v>175</v>
      </c>
      <c r="P1908" s="17">
        <f>DATE(IF(Hist_odds_1[[#This Row],[Index]]&lt;=1908,"2022","2023"),LEFT(Hist_odds_1[[#This Row],[Date]],2),RIGHT(Hist_odds_1[[#This Row],[Date]],2))</f>
        <v>44926</v>
      </c>
      <c r="Q1908">
        <f>IF(Hist_odds_1[[#This Row],[Away ML]]&lt;Hist_odds_1[[#This Row],[Home ML]],-Hist_odds_1[[#This Row],[Total_Close]],Hist_odds_1[[#This Row],[Spread_Close]])</f>
        <v>-4.5</v>
      </c>
    </row>
    <row r="1909" spans="1:17">
      <c r="A1909">
        <v>1908</v>
      </c>
      <c r="B1909">
        <v>1231</v>
      </c>
      <c r="C1909">
        <v>306837</v>
      </c>
      <c r="D1909" t="s">
        <v>5552</v>
      </c>
      <c r="E1909" t="s">
        <v>510</v>
      </c>
      <c r="F1909">
        <v>74</v>
      </c>
      <c r="G1909">
        <v>136</v>
      </c>
      <c r="H1909">
        <v>137</v>
      </c>
      <c r="I1909">
        <v>330</v>
      </c>
      <c r="J1909">
        <v>306838</v>
      </c>
      <c r="K1909" t="s">
        <v>665</v>
      </c>
      <c r="L1909">
        <v>82</v>
      </c>
      <c r="M1909">
        <v>8</v>
      </c>
      <c r="N1909">
        <v>8.5</v>
      </c>
      <c r="O1909">
        <v>-400</v>
      </c>
      <c r="P1909" s="17">
        <f>DATE(IF(Hist_odds_1[[#This Row],[Index]]&lt;=1908,"2022","2023"),LEFT(Hist_odds_1[[#This Row],[Date]],2),RIGHT(Hist_odds_1[[#This Row],[Date]],2))</f>
        <v>44926</v>
      </c>
      <c r="Q1909">
        <f>IF(Hist_odds_1[[#This Row],[Away ML]]&lt;Hist_odds_1[[#This Row],[Home ML]],-Hist_odds_1[[#This Row],[Total_Close]],Hist_odds_1[[#This Row],[Spread_Close]])</f>
        <v>8.5</v>
      </c>
    </row>
    <row r="1910" spans="1:17">
      <c r="A1910">
        <v>1909</v>
      </c>
      <c r="B1910">
        <v>101</v>
      </c>
      <c r="C1910">
        <v>797</v>
      </c>
      <c r="D1910" t="s">
        <v>5552</v>
      </c>
      <c r="E1910" t="s">
        <v>461</v>
      </c>
      <c r="F1910">
        <v>68</v>
      </c>
      <c r="G1910">
        <v>6</v>
      </c>
      <c r="H1910">
        <v>6.5</v>
      </c>
      <c r="I1910">
        <v>-275</v>
      </c>
      <c r="J1910">
        <v>798</v>
      </c>
      <c r="K1910" t="s">
        <v>157</v>
      </c>
      <c r="L1910">
        <v>50</v>
      </c>
      <c r="M1910">
        <v>148</v>
      </c>
      <c r="N1910">
        <v>148.5</v>
      </c>
      <c r="O1910">
        <v>235</v>
      </c>
      <c r="P1910" s="17">
        <f>DATE(IF(Hist_odds_1[[#This Row],[Index]]&lt;=1908,"2022","2023"),IF(LEN(Hist_odds_1[[#This Row],[Date]])=2,LEFT(Hist_odds_1[[#This Row],[Date]],2),LEFT(Hist_odds_1[[#This Row],[Date]],1)),RIGHT(Hist_odds_1[[#This Row],[Date]],2))</f>
        <v>44927</v>
      </c>
      <c r="Q1910">
        <f>IF(Hist_odds_1[[#This Row],[Away ML]]&lt;Hist_odds_1[[#This Row],[Home ML]],-Hist_odds_1[[#This Row],[Total_Close]],Hist_odds_1[[#This Row],[Spread_Close]])</f>
        <v>-6.5</v>
      </c>
    </row>
    <row r="1911" spans="1:17">
      <c r="A1911">
        <v>1910</v>
      </c>
      <c r="B1911">
        <v>101</v>
      </c>
      <c r="C1911">
        <v>799</v>
      </c>
      <c r="D1911" t="s">
        <v>5552</v>
      </c>
      <c r="E1911" t="s">
        <v>242</v>
      </c>
      <c r="F1911">
        <v>70</v>
      </c>
      <c r="G1911">
        <v>132</v>
      </c>
      <c r="H1911">
        <v>130.5</v>
      </c>
      <c r="I1911">
        <v>100</v>
      </c>
      <c r="J1911">
        <v>800</v>
      </c>
      <c r="K1911" t="s">
        <v>241</v>
      </c>
      <c r="L1911">
        <v>61</v>
      </c>
      <c r="M1911">
        <v>1</v>
      </c>
      <c r="N1911">
        <v>1</v>
      </c>
      <c r="O1911">
        <v>-120</v>
      </c>
      <c r="P1911" s="17">
        <f>DATE(IF(Hist_odds_1[[#This Row],[Index]]&lt;=1908,"2022","2023"),IF(LEN(Hist_odds_1[[#This Row],[Date]])=2,LEFT(Hist_odds_1[[#This Row],[Date]],2),LEFT(Hist_odds_1[[#This Row],[Date]],1)),RIGHT(Hist_odds_1[[#This Row],[Date]],2))</f>
        <v>44927</v>
      </c>
      <c r="Q1911">
        <f>IF(Hist_odds_1[[#This Row],[Away ML]]&lt;Hist_odds_1[[#This Row],[Home ML]],-Hist_odds_1[[#This Row],[Total_Close]],Hist_odds_1[[#This Row],[Spread_Close]])</f>
        <v>1</v>
      </c>
    </row>
    <row r="1912" spans="1:17">
      <c r="A1912">
        <v>1911</v>
      </c>
      <c r="B1912">
        <v>101</v>
      </c>
      <c r="C1912">
        <v>801</v>
      </c>
      <c r="D1912" t="s">
        <v>5552</v>
      </c>
      <c r="E1912" t="s">
        <v>639</v>
      </c>
      <c r="F1912">
        <v>78</v>
      </c>
      <c r="G1912">
        <v>5</v>
      </c>
      <c r="H1912">
        <v>5</v>
      </c>
      <c r="I1912">
        <v>-215</v>
      </c>
      <c r="J1912">
        <v>802</v>
      </c>
      <c r="K1912" t="s">
        <v>59</v>
      </c>
      <c r="L1912">
        <v>61</v>
      </c>
      <c r="M1912">
        <v>135</v>
      </c>
      <c r="N1912">
        <v>134</v>
      </c>
      <c r="O1912">
        <v>185</v>
      </c>
      <c r="P1912" s="17">
        <f>DATE(IF(Hist_odds_1[[#This Row],[Index]]&lt;=1908,"2022","2023"),IF(LEN(Hist_odds_1[[#This Row],[Date]])=2,LEFT(Hist_odds_1[[#This Row],[Date]],2),LEFT(Hist_odds_1[[#This Row],[Date]],1)),RIGHT(Hist_odds_1[[#This Row],[Date]],2))</f>
        <v>44927</v>
      </c>
      <c r="Q1912">
        <f>IF(Hist_odds_1[[#This Row],[Away ML]]&lt;Hist_odds_1[[#This Row],[Home ML]],-Hist_odds_1[[#This Row],[Total_Close]],Hist_odds_1[[#This Row],[Spread_Close]])</f>
        <v>-5</v>
      </c>
    </row>
    <row r="1913" spans="1:17">
      <c r="A1913">
        <v>1912</v>
      </c>
      <c r="B1913">
        <v>101</v>
      </c>
      <c r="C1913">
        <v>803</v>
      </c>
      <c r="D1913" t="s">
        <v>5552</v>
      </c>
      <c r="E1913" t="s">
        <v>413</v>
      </c>
      <c r="F1913">
        <v>74</v>
      </c>
      <c r="G1913">
        <v>8</v>
      </c>
      <c r="H1913">
        <v>8</v>
      </c>
      <c r="I1913">
        <v>-380</v>
      </c>
      <c r="J1913">
        <v>804</v>
      </c>
      <c r="K1913" t="s">
        <v>412</v>
      </c>
      <c r="L1913">
        <v>63</v>
      </c>
      <c r="M1913">
        <v>148</v>
      </c>
      <c r="N1913">
        <v>146.5</v>
      </c>
      <c r="O1913">
        <v>320</v>
      </c>
      <c r="P1913" s="17">
        <f>DATE(IF(Hist_odds_1[[#This Row],[Index]]&lt;=1908,"2022","2023"),IF(LEN(Hist_odds_1[[#This Row],[Date]])=2,LEFT(Hist_odds_1[[#This Row],[Date]],2),LEFT(Hist_odds_1[[#This Row],[Date]],1)),RIGHT(Hist_odds_1[[#This Row],[Date]],2))</f>
        <v>44927</v>
      </c>
      <c r="Q1913">
        <f>IF(Hist_odds_1[[#This Row],[Away ML]]&lt;Hist_odds_1[[#This Row],[Home ML]],-Hist_odds_1[[#This Row],[Total_Close]],Hist_odds_1[[#This Row],[Spread_Close]])</f>
        <v>-8</v>
      </c>
    </row>
    <row r="1914" spans="1:17">
      <c r="A1914">
        <v>1913</v>
      </c>
      <c r="B1914">
        <v>101</v>
      </c>
      <c r="C1914">
        <v>805</v>
      </c>
      <c r="D1914" t="s">
        <v>5552</v>
      </c>
      <c r="E1914" t="s">
        <v>337</v>
      </c>
      <c r="F1914">
        <v>74</v>
      </c>
      <c r="G1914">
        <v>4</v>
      </c>
      <c r="H1914">
        <v>5.5</v>
      </c>
      <c r="I1914">
        <v>-230</v>
      </c>
      <c r="J1914">
        <v>806</v>
      </c>
      <c r="K1914" t="s">
        <v>504</v>
      </c>
      <c r="L1914">
        <v>59</v>
      </c>
      <c r="M1914">
        <v>150</v>
      </c>
      <c r="N1914">
        <v>146.5</v>
      </c>
      <c r="O1914">
        <v>195</v>
      </c>
      <c r="P1914" s="17">
        <f>DATE(IF(Hist_odds_1[[#This Row],[Index]]&lt;=1908,"2022","2023"),IF(LEN(Hist_odds_1[[#This Row],[Date]])=2,LEFT(Hist_odds_1[[#This Row],[Date]],2),LEFT(Hist_odds_1[[#This Row],[Date]],1)),RIGHT(Hist_odds_1[[#This Row],[Date]],2))</f>
        <v>44927</v>
      </c>
      <c r="Q1914">
        <f>IF(Hist_odds_1[[#This Row],[Away ML]]&lt;Hist_odds_1[[#This Row],[Home ML]],-Hist_odds_1[[#This Row],[Total_Close]],Hist_odds_1[[#This Row],[Spread_Close]])</f>
        <v>-5.5</v>
      </c>
    </row>
    <row r="1915" spans="1:17">
      <c r="A1915">
        <v>1914</v>
      </c>
      <c r="B1915">
        <v>101</v>
      </c>
      <c r="C1915">
        <v>807</v>
      </c>
      <c r="D1915" t="s">
        <v>5552</v>
      </c>
      <c r="E1915" t="s">
        <v>58</v>
      </c>
      <c r="F1915">
        <v>49</v>
      </c>
      <c r="G1915">
        <v>132.5</v>
      </c>
      <c r="H1915">
        <v>3</v>
      </c>
      <c r="I1915">
        <v>-150</v>
      </c>
      <c r="J1915">
        <v>808</v>
      </c>
      <c r="K1915" t="s">
        <v>595</v>
      </c>
      <c r="L1915">
        <v>52</v>
      </c>
      <c r="M1915" t="s">
        <v>465</v>
      </c>
      <c r="N1915">
        <v>132</v>
      </c>
      <c r="O1915">
        <v>130</v>
      </c>
      <c r="P1915" s="17">
        <f>DATE(IF(Hist_odds_1[[#This Row],[Index]]&lt;=1908,"2022","2023"),IF(LEN(Hist_odds_1[[#This Row],[Date]])=2,LEFT(Hist_odds_1[[#This Row],[Date]],2),LEFT(Hist_odds_1[[#This Row],[Date]],1)),RIGHT(Hist_odds_1[[#This Row],[Date]],2))</f>
        <v>44927</v>
      </c>
      <c r="Q1915">
        <f>IF(Hist_odds_1[[#This Row],[Away ML]]&lt;Hist_odds_1[[#This Row],[Home ML]],-Hist_odds_1[[#This Row],[Total_Close]],Hist_odds_1[[#This Row],[Spread_Close]])</f>
        <v>-3</v>
      </c>
    </row>
    <row r="1916" spans="1:17">
      <c r="A1916">
        <v>1915</v>
      </c>
      <c r="B1916">
        <v>101</v>
      </c>
      <c r="C1916">
        <v>809</v>
      </c>
      <c r="D1916" t="s">
        <v>5552</v>
      </c>
      <c r="E1916" t="s">
        <v>207</v>
      </c>
      <c r="F1916">
        <v>71</v>
      </c>
      <c r="G1916">
        <v>134</v>
      </c>
      <c r="H1916">
        <v>132.5</v>
      </c>
      <c r="I1916">
        <v>105</v>
      </c>
      <c r="J1916">
        <v>810</v>
      </c>
      <c r="K1916" t="s">
        <v>464</v>
      </c>
      <c r="L1916">
        <v>81</v>
      </c>
      <c r="M1916">
        <v>2</v>
      </c>
      <c r="N1916">
        <v>1.5</v>
      </c>
      <c r="O1916">
        <v>-125</v>
      </c>
      <c r="P1916" s="17">
        <f>DATE(IF(Hist_odds_1[[#This Row],[Index]]&lt;=1908,"2022","2023"),IF(LEN(Hist_odds_1[[#This Row],[Date]])=2,LEFT(Hist_odds_1[[#This Row],[Date]],2),LEFT(Hist_odds_1[[#This Row],[Date]],1)),RIGHT(Hist_odds_1[[#This Row],[Date]],2))</f>
        <v>44927</v>
      </c>
      <c r="Q1916">
        <f>IF(Hist_odds_1[[#This Row],[Away ML]]&lt;Hist_odds_1[[#This Row],[Home ML]],-Hist_odds_1[[#This Row],[Total_Close]],Hist_odds_1[[#This Row],[Spread_Close]])</f>
        <v>1.5</v>
      </c>
    </row>
    <row r="1917" spans="1:17">
      <c r="A1917">
        <v>1916</v>
      </c>
      <c r="B1917">
        <v>101</v>
      </c>
      <c r="C1917">
        <v>811</v>
      </c>
      <c r="D1917" t="s">
        <v>5552</v>
      </c>
      <c r="E1917" t="s">
        <v>177</v>
      </c>
      <c r="F1917">
        <v>67</v>
      </c>
      <c r="G1917">
        <v>140</v>
      </c>
      <c r="H1917">
        <v>141.5</v>
      </c>
      <c r="I1917">
        <v>290</v>
      </c>
      <c r="J1917">
        <v>812</v>
      </c>
      <c r="K1917" t="s">
        <v>254</v>
      </c>
      <c r="L1917">
        <v>92</v>
      </c>
      <c r="M1917">
        <v>6</v>
      </c>
      <c r="N1917">
        <v>8</v>
      </c>
      <c r="O1917">
        <v>-350</v>
      </c>
      <c r="P1917" s="17">
        <f>DATE(IF(Hist_odds_1[[#This Row],[Index]]&lt;=1908,"2022","2023"),IF(LEN(Hist_odds_1[[#This Row],[Date]])=2,LEFT(Hist_odds_1[[#This Row],[Date]],2),LEFT(Hist_odds_1[[#This Row],[Date]],1)),RIGHT(Hist_odds_1[[#This Row],[Date]],2))</f>
        <v>44927</v>
      </c>
      <c r="Q1917">
        <f>IF(Hist_odds_1[[#This Row],[Away ML]]&lt;Hist_odds_1[[#This Row],[Home ML]],-Hist_odds_1[[#This Row],[Total_Close]],Hist_odds_1[[#This Row],[Spread_Close]])</f>
        <v>8</v>
      </c>
    </row>
    <row r="1918" spans="1:17">
      <c r="A1918">
        <v>1917</v>
      </c>
      <c r="B1918">
        <v>101</v>
      </c>
      <c r="C1918">
        <v>813</v>
      </c>
      <c r="D1918" t="s">
        <v>5552</v>
      </c>
      <c r="E1918" t="s">
        <v>228</v>
      </c>
      <c r="F1918">
        <v>61</v>
      </c>
      <c r="G1918">
        <v>3.5</v>
      </c>
      <c r="H1918">
        <v>3.5</v>
      </c>
      <c r="I1918">
        <v>-175</v>
      </c>
      <c r="J1918">
        <v>814</v>
      </c>
      <c r="K1918" t="s">
        <v>251</v>
      </c>
      <c r="L1918">
        <v>70</v>
      </c>
      <c r="M1918">
        <v>142.5</v>
      </c>
      <c r="N1918">
        <v>143.5</v>
      </c>
      <c r="O1918">
        <v>155</v>
      </c>
      <c r="P1918" s="17">
        <f>DATE(IF(Hist_odds_1[[#This Row],[Index]]&lt;=1908,"2022","2023"),IF(LEN(Hist_odds_1[[#This Row],[Date]])=2,LEFT(Hist_odds_1[[#This Row],[Date]],2),LEFT(Hist_odds_1[[#This Row],[Date]],1)),RIGHT(Hist_odds_1[[#This Row],[Date]],2))</f>
        <v>44927</v>
      </c>
      <c r="Q1918">
        <f>IF(Hist_odds_1[[#This Row],[Away ML]]&lt;Hist_odds_1[[#This Row],[Home ML]],-Hist_odds_1[[#This Row],[Total_Close]],Hist_odds_1[[#This Row],[Spread_Close]])</f>
        <v>-3.5</v>
      </c>
    </row>
    <row r="1919" spans="1:17">
      <c r="A1919">
        <v>1918</v>
      </c>
      <c r="B1919">
        <v>101</v>
      </c>
      <c r="C1919">
        <v>815</v>
      </c>
      <c r="D1919" t="s">
        <v>5552</v>
      </c>
      <c r="E1919" t="s">
        <v>248</v>
      </c>
      <c r="F1919">
        <v>84</v>
      </c>
      <c r="G1919">
        <v>5</v>
      </c>
      <c r="H1919">
        <v>5</v>
      </c>
      <c r="I1919">
        <v>-210</v>
      </c>
      <c r="J1919">
        <v>816</v>
      </c>
      <c r="K1919" t="s">
        <v>245</v>
      </c>
      <c r="L1919">
        <v>65</v>
      </c>
      <c r="M1919">
        <v>145</v>
      </c>
      <c r="N1919">
        <v>142.5</v>
      </c>
      <c r="O1919">
        <v>180</v>
      </c>
      <c r="P1919" s="17">
        <f>DATE(IF(Hist_odds_1[[#This Row],[Index]]&lt;=1908,"2022","2023"),IF(LEN(Hist_odds_1[[#This Row],[Date]])=2,LEFT(Hist_odds_1[[#This Row],[Date]],2),LEFT(Hist_odds_1[[#This Row],[Date]],1)),RIGHT(Hist_odds_1[[#This Row],[Date]],2))</f>
        <v>44927</v>
      </c>
      <c r="Q1919">
        <f>IF(Hist_odds_1[[#This Row],[Away ML]]&lt;Hist_odds_1[[#This Row],[Home ML]],-Hist_odds_1[[#This Row],[Total_Close]],Hist_odds_1[[#This Row],[Spread_Close]])</f>
        <v>-5</v>
      </c>
    </row>
    <row r="1920" spans="1:17">
      <c r="A1920">
        <v>1919</v>
      </c>
      <c r="B1920">
        <v>101</v>
      </c>
      <c r="C1920">
        <v>817</v>
      </c>
      <c r="D1920" t="s">
        <v>5552</v>
      </c>
      <c r="E1920" t="s">
        <v>499</v>
      </c>
      <c r="F1920">
        <v>55</v>
      </c>
      <c r="G1920">
        <v>134</v>
      </c>
      <c r="H1920">
        <v>133.5</v>
      </c>
      <c r="I1920">
        <v>1100</v>
      </c>
      <c r="J1920">
        <v>818</v>
      </c>
      <c r="K1920" t="s">
        <v>420</v>
      </c>
      <c r="L1920">
        <v>73</v>
      </c>
      <c r="M1920">
        <v>18</v>
      </c>
      <c r="N1920">
        <v>17.5</v>
      </c>
      <c r="O1920">
        <v>-2500</v>
      </c>
      <c r="P1920" s="17">
        <f>DATE(IF(Hist_odds_1[[#This Row],[Index]]&lt;=1908,"2022","2023"),IF(LEN(Hist_odds_1[[#This Row],[Date]])=2,LEFT(Hist_odds_1[[#This Row],[Date]],2),LEFT(Hist_odds_1[[#This Row],[Date]],1)),RIGHT(Hist_odds_1[[#This Row],[Date]],2))</f>
        <v>44927</v>
      </c>
      <c r="Q1920">
        <f>IF(Hist_odds_1[[#This Row],[Away ML]]&lt;Hist_odds_1[[#This Row],[Home ML]],-Hist_odds_1[[#This Row],[Total_Close]],Hist_odds_1[[#This Row],[Spread_Close]])</f>
        <v>17.5</v>
      </c>
    </row>
    <row r="1921" spans="1:17">
      <c r="A1921">
        <v>1920</v>
      </c>
      <c r="B1921">
        <v>101</v>
      </c>
      <c r="C1921">
        <v>819</v>
      </c>
      <c r="D1921" t="s">
        <v>5552</v>
      </c>
      <c r="E1921" t="s">
        <v>225</v>
      </c>
      <c r="F1921">
        <v>46</v>
      </c>
      <c r="G1921">
        <v>144.5</v>
      </c>
      <c r="H1921">
        <v>144</v>
      </c>
      <c r="I1921">
        <v>-110</v>
      </c>
      <c r="J1921">
        <v>820</v>
      </c>
      <c r="K1921" t="s">
        <v>234</v>
      </c>
      <c r="L1921">
        <v>81</v>
      </c>
      <c r="M1921" t="s">
        <v>465</v>
      </c>
      <c r="O1921">
        <v>-110</v>
      </c>
      <c r="P1921" s="17">
        <f>DATE(IF(Hist_odds_1[[#This Row],[Index]]&lt;=1908,"2022","2023"),IF(LEN(Hist_odds_1[[#This Row],[Date]])=2,LEFT(Hist_odds_1[[#This Row],[Date]],2),LEFT(Hist_odds_1[[#This Row],[Date]],1)),RIGHT(Hist_odds_1[[#This Row],[Date]],2))</f>
        <v>44927</v>
      </c>
      <c r="Q1921">
        <f>IF(Hist_odds_1[[#This Row],[Away ML]]&lt;Hist_odds_1[[#This Row],[Home ML]],-Hist_odds_1[[#This Row],[Total_Close]],Hist_odds_1[[#This Row],[Spread_Close]])</f>
        <v>0</v>
      </c>
    </row>
    <row r="1922" spans="1:17">
      <c r="A1922">
        <v>1921</v>
      </c>
      <c r="B1922">
        <v>101</v>
      </c>
      <c r="C1922">
        <v>821</v>
      </c>
      <c r="D1922" t="s">
        <v>5552</v>
      </c>
      <c r="E1922" t="s">
        <v>61</v>
      </c>
      <c r="F1922">
        <v>45</v>
      </c>
      <c r="G1922">
        <v>134</v>
      </c>
      <c r="H1922">
        <v>134</v>
      </c>
      <c r="I1922">
        <v>180</v>
      </c>
      <c r="J1922">
        <v>822</v>
      </c>
      <c r="K1922" t="s">
        <v>472</v>
      </c>
      <c r="L1922">
        <v>63</v>
      </c>
      <c r="M1922">
        <v>4</v>
      </c>
      <c r="N1922">
        <v>5</v>
      </c>
      <c r="O1922">
        <v>-210</v>
      </c>
      <c r="P1922" s="17">
        <f>DATE(IF(Hist_odds_1[[#This Row],[Index]]&lt;=1908,"2022","2023"),IF(LEN(Hist_odds_1[[#This Row],[Date]])=2,LEFT(Hist_odds_1[[#This Row],[Date]],2),LEFT(Hist_odds_1[[#This Row],[Date]],1)),RIGHT(Hist_odds_1[[#This Row],[Date]],2))</f>
        <v>44927</v>
      </c>
      <c r="Q1922">
        <f>IF(Hist_odds_1[[#This Row],[Away ML]]&lt;Hist_odds_1[[#This Row],[Home ML]],-Hist_odds_1[[#This Row],[Total_Close]],Hist_odds_1[[#This Row],[Spread_Close]])</f>
        <v>5</v>
      </c>
    </row>
    <row r="1923" spans="1:17">
      <c r="A1923">
        <v>1922</v>
      </c>
      <c r="B1923">
        <v>101</v>
      </c>
      <c r="C1923">
        <v>823</v>
      </c>
      <c r="D1923" t="s">
        <v>5552</v>
      </c>
      <c r="E1923" t="s">
        <v>602</v>
      </c>
      <c r="F1923">
        <v>89</v>
      </c>
      <c r="G1923">
        <v>5</v>
      </c>
      <c r="H1923">
        <v>4</v>
      </c>
      <c r="I1923">
        <v>-185</v>
      </c>
      <c r="J1923">
        <v>824</v>
      </c>
      <c r="K1923" t="s">
        <v>176</v>
      </c>
      <c r="L1923">
        <v>96</v>
      </c>
      <c r="M1923">
        <v>155</v>
      </c>
      <c r="N1923">
        <v>154</v>
      </c>
      <c r="O1923">
        <v>165</v>
      </c>
      <c r="P1923" s="17">
        <f>DATE(IF(Hist_odds_1[[#This Row],[Index]]&lt;=1908,"2022","2023"),IF(LEN(Hist_odds_1[[#This Row],[Date]])=2,LEFT(Hist_odds_1[[#This Row],[Date]],2),LEFT(Hist_odds_1[[#This Row],[Date]],1)),RIGHT(Hist_odds_1[[#This Row],[Date]],2))</f>
        <v>44927</v>
      </c>
      <c r="Q1923">
        <f>IF(Hist_odds_1[[#This Row],[Away ML]]&lt;Hist_odds_1[[#This Row],[Home ML]],-Hist_odds_1[[#This Row],[Total_Close]],Hist_odds_1[[#This Row],[Spread_Close]])</f>
        <v>-4</v>
      </c>
    </row>
    <row r="1924" spans="1:17">
      <c r="A1924">
        <v>1923</v>
      </c>
      <c r="B1924">
        <v>101</v>
      </c>
      <c r="C1924">
        <v>825</v>
      </c>
      <c r="D1924" t="s">
        <v>5552</v>
      </c>
      <c r="E1924" t="s">
        <v>346</v>
      </c>
      <c r="F1924">
        <v>79</v>
      </c>
      <c r="G1924">
        <v>146</v>
      </c>
      <c r="H1924">
        <v>145</v>
      </c>
      <c r="I1924">
        <v>120</v>
      </c>
      <c r="J1924">
        <v>826</v>
      </c>
      <c r="K1924" t="s">
        <v>497</v>
      </c>
      <c r="L1924">
        <v>83</v>
      </c>
      <c r="M1924">
        <v>3</v>
      </c>
      <c r="N1924">
        <v>2.5</v>
      </c>
      <c r="O1924">
        <v>-140</v>
      </c>
      <c r="P1924" s="17">
        <f>DATE(IF(Hist_odds_1[[#This Row],[Index]]&lt;=1908,"2022","2023"),IF(LEN(Hist_odds_1[[#This Row],[Date]])=2,LEFT(Hist_odds_1[[#This Row],[Date]],2),LEFT(Hist_odds_1[[#This Row],[Date]],1)),RIGHT(Hist_odds_1[[#This Row],[Date]],2))</f>
        <v>44927</v>
      </c>
      <c r="Q1924">
        <f>IF(Hist_odds_1[[#This Row],[Away ML]]&lt;Hist_odds_1[[#This Row],[Home ML]],-Hist_odds_1[[#This Row],[Total_Close]],Hist_odds_1[[#This Row],[Spread_Close]])</f>
        <v>2.5</v>
      </c>
    </row>
    <row r="1925" spans="1:17">
      <c r="A1925">
        <v>1924</v>
      </c>
      <c r="B1925">
        <v>101</v>
      </c>
      <c r="C1925">
        <v>827</v>
      </c>
      <c r="D1925" t="s">
        <v>5552</v>
      </c>
      <c r="E1925" t="s">
        <v>219</v>
      </c>
      <c r="F1925">
        <v>80</v>
      </c>
      <c r="G1925">
        <v>2</v>
      </c>
      <c r="H1925">
        <v>4.5</v>
      </c>
      <c r="I1925">
        <v>-190</v>
      </c>
      <c r="J1925">
        <v>828</v>
      </c>
      <c r="K1925" t="s">
        <v>267</v>
      </c>
      <c r="L1925">
        <v>51</v>
      </c>
      <c r="M1925">
        <v>145</v>
      </c>
      <c r="N1925">
        <v>143.5</v>
      </c>
      <c r="O1925">
        <v>170</v>
      </c>
      <c r="P1925" s="17">
        <f>DATE(IF(Hist_odds_1[[#This Row],[Index]]&lt;=1908,"2022","2023"),IF(LEN(Hist_odds_1[[#This Row],[Date]])=2,LEFT(Hist_odds_1[[#This Row],[Date]],2),LEFT(Hist_odds_1[[#This Row],[Date]],1)),RIGHT(Hist_odds_1[[#This Row],[Date]],2))</f>
        <v>44927</v>
      </c>
      <c r="Q1925">
        <f>IF(Hist_odds_1[[#This Row],[Away ML]]&lt;Hist_odds_1[[#This Row],[Home ML]],-Hist_odds_1[[#This Row],[Total_Close]],Hist_odds_1[[#This Row],[Spread_Close]])</f>
        <v>-4.5</v>
      </c>
    </row>
    <row r="1926" spans="1:17">
      <c r="A1926">
        <v>1925</v>
      </c>
      <c r="B1926">
        <v>101</v>
      </c>
      <c r="C1926">
        <v>829</v>
      </c>
      <c r="D1926" t="s">
        <v>5552</v>
      </c>
      <c r="E1926" t="s">
        <v>374</v>
      </c>
      <c r="F1926">
        <v>74</v>
      </c>
      <c r="G1926">
        <v>11</v>
      </c>
      <c r="H1926">
        <v>11.5</v>
      </c>
      <c r="I1926">
        <v>-650</v>
      </c>
      <c r="J1926">
        <v>830</v>
      </c>
      <c r="K1926" t="s">
        <v>486</v>
      </c>
      <c r="L1926">
        <v>49</v>
      </c>
      <c r="M1926">
        <v>140</v>
      </c>
      <c r="N1926">
        <v>37.5</v>
      </c>
      <c r="O1926">
        <v>475</v>
      </c>
      <c r="P1926" s="17">
        <f>DATE(IF(Hist_odds_1[[#This Row],[Index]]&lt;=1908,"2022","2023"),IF(LEN(Hist_odds_1[[#This Row],[Date]])=2,LEFT(Hist_odds_1[[#This Row],[Date]],2),LEFT(Hist_odds_1[[#This Row],[Date]],1)),RIGHT(Hist_odds_1[[#This Row],[Date]],2))</f>
        <v>44927</v>
      </c>
      <c r="Q1926">
        <f>IF(Hist_odds_1[[#This Row],[Away ML]]&lt;Hist_odds_1[[#This Row],[Home ML]],-Hist_odds_1[[#This Row],[Total_Close]],Hist_odds_1[[#This Row],[Spread_Close]])</f>
        <v>-11.5</v>
      </c>
    </row>
    <row r="1927" spans="1:17">
      <c r="A1927">
        <v>1926</v>
      </c>
      <c r="B1927">
        <v>101</v>
      </c>
      <c r="C1927">
        <v>831</v>
      </c>
      <c r="D1927" t="s">
        <v>5552</v>
      </c>
      <c r="E1927" t="s">
        <v>453</v>
      </c>
      <c r="F1927">
        <v>73</v>
      </c>
      <c r="G1927">
        <v>2</v>
      </c>
      <c r="H1927">
        <v>2.5</v>
      </c>
      <c r="I1927">
        <v>-140</v>
      </c>
      <c r="J1927">
        <v>832</v>
      </c>
      <c r="K1927" t="s">
        <v>316</v>
      </c>
      <c r="L1927">
        <v>57</v>
      </c>
      <c r="M1927">
        <v>136.5</v>
      </c>
      <c r="N1927">
        <v>136</v>
      </c>
      <c r="O1927">
        <v>120</v>
      </c>
      <c r="P1927" s="17">
        <f>DATE(IF(Hist_odds_1[[#This Row],[Index]]&lt;=1908,"2022","2023"),IF(LEN(Hist_odds_1[[#This Row],[Date]])=2,LEFT(Hist_odds_1[[#This Row],[Date]],2),LEFT(Hist_odds_1[[#This Row],[Date]],1)),RIGHT(Hist_odds_1[[#This Row],[Date]],2))</f>
        <v>44927</v>
      </c>
      <c r="Q1927">
        <f>IF(Hist_odds_1[[#This Row],[Away ML]]&lt;Hist_odds_1[[#This Row],[Home ML]],-Hist_odds_1[[#This Row],[Total_Close]],Hist_odds_1[[#This Row],[Spread_Close]])</f>
        <v>-2.5</v>
      </c>
    </row>
    <row r="1928" spans="1:17">
      <c r="A1928">
        <v>1927</v>
      </c>
      <c r="B1928">
        <v>101</v>
      </c>
      <c r="C1928">
        <v>306847</v>
      </c>
      <c r="D1928" t="s">
        <v>5552</v>
      </c>
      <c r="E1928" t="s">
        <v>230</v>
      </c>
      <c r="F1928">
        <v>74</v>
      </c>
      <c r="G1928">
        <v>142.5</v>
      </c>
      <c r="H1928">
        <v>2.5</v>
      </c>
      <c r="I1928">
        <v>-140</v>
      </c>
      <c r="J1928">
        <v>306848</v>
      </c>
      <c r="K1928" t="s">
        <v>568</v>
      </c>
      <c r="L1928">
        <v>61</v>
      </c>
      <c r="M1928">
        <v>2</v>
      </c>
      <c r="N1928">
        <v>142.5</v>
      </c>
      <c r="O1928">
        <v>120</v>
      </c>
      <c r="P1928" s="17">
        <f>DATE(IF(Hist_odds_1[[#This Row],[Index]]&lt;=1908,"2022","2023"),IF(LEN(Hist_odds_1[[#This Row],[Date]])=2,LEFT(Hist_odds_1[[#This Row],[Date]],2),LEFT(Hist_odds_1[[#This Row],[Date]],1)),RIGHT(Hist_odds_1[[#This Row],[Date]],2))</f>
        <v>44927</v>
      </c>
      <c r="Q1928">
        <f>IF(Hist_odds_1[[#This Row],[Away ML]]&lt;Hist_odds_1[[#This Row],[Home ML]],-Hist_odds_1[[#This Row],[Total_Close]],Hist_odds_1[[#This Row],[Spread_Close]])</f>
        <v>-2.5</v>
      </c>
    </row>
    <row r="1929" spans="1:17">
      <c r="A1929">
        <v>1928</v>
      </c>
      <c r="B1929">
        <v>102</v>
      </c>
      <c r="C1929">
        <v>841</v>
      </c>
      <c r="D1929" t="s">
        <v>5552</v>
      </c>
      <c r="E1929" t="s">
        <v>519</v>
      </c>
      <c r="F1929">
        <v>82</v>
      </c>
      <c r="G1929">
        <v>13</v>
      </c>
      <c r="H1929">
        <v>15.5</v>
      </c>
      <c r="I1929">
        <v>-1600</v>
      </c>
      <c r="J1929">
        <v>842</v>
      </c>
      <c r="K1929" t="s">
        <v>334</v>
      </c>
      <c r="L1929">
        <v>68</v>
      </c>
      <c r="M1929">
        <v>138</v>
      </c>
      <c r="N1929">
        <v>133.5</v>
      </c>
      <c r="O1929">
        <v>900</v>
      </c>
      <c r="P1929" s="17">
        <f>DATE(IF(Hist_odds_1[[#This Row],[Index]]&lt;=1908,"2022","2023"),IF(LEN(Hist_odds_1[[#This Row],[Date]])=2,LEFT(Hist_odds_1[[#This Row],[Date]],2),LEFT(Hist_odds_1[[#This Row],[Date]],1)),RIGHT(Hist_odds_1[[#This Row],[Date]],2))</f>
        <v>44928</v>
      </c>
      <c r="Q1929">
        <f>IF(Hist_odds_1[[#This Row],[Away ML]]&lt;Hist_odds_1[[#This Row],[Home ML]],-Hist_odds_1[[#This Row],[Total_Close]],Hist_odds_1[[#This Row],[Spread_Close]])</f>
        <v>-15.5</v>
      </c>
    </row>
    <row r="1930" spans="1:17">
      <c r="A1930">
        <v>1929</v>
      </c>
      <c r="B1930">
        <v>102</v>
      </c>
      <c r="C1930">
        <v>843</v>
      </c>
      <c r="D1930" t="s">
        <v>5552</v>
      </c>
      <c r="E1930" t="s">
        <v>391</v>
      </c>
      <c r="F1930">
        <v>65</v>
      </c>
      <c r="G1930">
        <v>129</v>
      </c>
      <c r="H1930">
        <v>131</v>
      </c>
      <c r="I1930">
        <v>320</v>
      </c>
      <c r="J1930">
        <v>844</v>
      </c>
      <c r="K1930" t="s">
        <v>226</v>
      </c>
      <c r="L1930">
        <v>64</v>
      </c>
      <c r="M1930">
        <v>7</v>
      </c>
      <c r="N1930">
        <v>8</v>
      </c>
      <c r="O1930">
        <v>-380</v>
      </c>
      <c r="P1930" s="17">
        <f>DATE(IF(Hist_odds_1[[#This Row],[Index]]&lt;=1908,"2022","2023"),IF(LEN(Hist_odds_1[[#This Row],[Date]])=2,LEFT(Hist_odds_1[[#This Row],[Date]],2),LEFT(Hist_odds_1[[#This Row],[Date]],1)),RIGHT(Hist_odds_1[[#This Row],[Date]],2))</f>
        <v>44928</v>
      </c>
      <c r="Q1930">
        <f>IF(Hist_odds_1[[#This Row],[Away ML]]&lt;Hist_odds_1[[#This Row],[Home ML]],-Hist_odds_1[[#This Row],[Total_Close]],Hist_odds_1[[#This Row],[Spread_Close]])</f>
        <v>8</v>
      </c>
    </row>
    <row r="1931" spans="1:17">
      <c r="A1931">
        <v>1930</v>
      </c>
      <c r="B1931">
        <v>102</v>
      </c>
      <c r="C1931">
        <v>845</v>
      </c>
      <c r="D1931" t="s">
        <v>5552</v>
      </c>
      <c r="E1931" t="s">
        <v>131</v>
      </c>
      <c r="F1931">
        <v>76</v>
      </c>
      <c r="G1931">
        <v>139.5</v>
      </c>
      <c r="H1931">
        <v>1</v>
      </c>
      <c r="I1931">
        <v>-125</v>
      </c>
      <c r="J1931">
        <v>846</v>
      </c>
      <c r="K1931" t="s">
        <v>64</v>
      </c>
      <c r="L1931">
        <v>68</v>
      </c>
      <c r="M1931" t="s">
        <v>465</v>
      </c>
      <c r="N1931">
        <v>135.5</v>
      </c>
      <c r="O1931">
        <v>105</v>
      </c>
      <c r="P1931" s="17">
        <f>DATE(IF(Hist_odds_1[[#This Row],[Index]]&lt;=1908,"2022","2023"),IF(LEN(Hist_odds_1[[#This Row],[Date]])=2,LEFT(Hist_odds_1[[#This Row],[Date]],2),LEFT(Hist_odds_1[[#This Row],[Date]],1)),RIGHT(Hist_odds_1[[#This Row],[Date]],2))</f>
        <v>44928</v>
      </c>
      <c r="Q1931">
        <f>IF(Hist_odds_1[[#This Row],[Away ML]]&lt;Hist_odds_1[[#This Row],[Home ML]],-Hist_odds_1[[#This Row],[Total_Close]],Hist_odds_1[[#This Row],[Spread_Close]])</f>
        <v>-1</v>
      </c>
    </row>
    <row r="1932" spans="1:17">
      <c r="A1932">
        <v>1931</v>
      </c>
      <c r="B1932">
        <v>102</v>
      </c>
      <c r="C1932">
        <v>847</v>
      </c>
      <c r="D1932" t="s">
        <v>5552</v>
      </c>
      <c r="E1932" t="s">
        <v>494</v>
      </c>
      <c r="F1932">
        <v>60</v>
      </c>
      <c r="G1932">
        <v>139</v>
      </c>
      <c r="H1932">
        <v>138.5</v>
      </c>
      <c r="I1932">
        <v>130</v>
      </c>
      <c r="J1932">
        <v>848</v>
      </c>
      <c r="K1932" t="s">
        <v>480</v>
      </c>
      <c r="L1932">
        <v>67</v>
      </c>
      <c r="M1932">
        <v>2.5</v>
      </c>
      <c r="N1932">
        <v>3</v>
      </c>
      <c r="O1932">
        <v>-150</v>
      </c>
      <c r="P1932" s="17">
        <f>DATE(IF(Hist_odds_1[[#This Row],[Index]]&lt;=1908,"2022","2023"),IF(LEN(Hist_odds_1[[#This Row],[Date]])=2,LEFT(Hist_odds_1[[#This Row],[Date]],2),LEFT(Hist_odds_1[[#This Row],[Date]],1)),RIGHT(Hist_odds_1[[#This Row],[Date]],2))</f>
        <v>44928</v>
      </c>
      <c r="Q1932">
        <f>IF(Hist_odds_1[[#This Row],[Away ML]]&lt;Hist_odds_1[[#This Row],[Home ML]],-Hist_odds_1[[#This Row],[Total_Close]],Hist_odds_1[[#This Row],[Spread_Close]])</f>
        <v>3</v>
      </c>
    </row>
    <row r="1933" spans="1:17">
      <c r="A1933">
        <v>1932</v>
      </c>
      <c r="B1933">
        <v>102</v>
      </c>
      <c r="C1933">
        <v>849</v>
      </c>
      <c r="D1933" t="s">
        <v>5552</v>
      </c>
      <c r="E1933" t="s">
        <v>246</v>
      </c>
      <c r="F1933">
        <v>59</v>
      </c>
      <c r="G1933">
        <v>130.5</v>
      </c>
      <c r="H1933">
        <v>1.5</v>
      </c>
      <c r="I1933">
        <v>-125</v>
      </c>
      <c r="J1933">
        <v>850</v>
      </c>
      <c r="K1933" t="s">
        <v>243</v>
      </c>
      <c r="L1933">
        <v>61</v>
      </c>
      <c r="M1933">
        <v>1.5</v>
      </c>
      <c r="N1933">
        <v>130</v>
      </c>
      <c r="O1933">
        <v>105</v>
      </c>
      <c r="P1933" s="17">
        <f>DATE(IF(Hist_odds_1[[#This Row],[Index]]&lt;=1908,"2022","2023"),IF(LEN(Hist_odds_1[[#This Row],[Date]])=2,LEFT(Hist_odds_1[[#This Row],[Date]],2),LEFT(Hist_odds_1[[#This Row],[Date]],1)),RIGHT(Hist_odds_1[[#This Row],[Date]],2))</f>
        <v>44928</v>
      </c>
      <c r="Q1933">
        <f>IF(Hist_odds_1[[#This Row],[Away ML]]&lt;Hist_odds_1[[#This Row],[Home ML]],-Hist_odds_1[[#This Row],[Total_Close]],Hist_odds_1[[#This Row],[Spread_Close]])</f>
        <v>-1.5</v>
      </c>
    </row>
    <row r="1934" spans="1:17">
      <c r="A1934">
        <v>1933</v>
      </c>
      <c r="B1934">
        <v>102</v>
      </c>
      <c r="C1934">
        <v>306853</v>
      </c>
      <c r="D1934" t="s">
        <v>5552</v>
      </c>
      <c r="E1934" t="s">
        <v>496</v>
      </c>
      <c r="F1934">
        <v>74</v>
      </c>
      <c r="G1934">
        <v>131.5</v>
      </c>
      <c r="H1934">
        <v>132</v>
      </c>
      <c r="I1934">
        <v>700</v>
      </c>
      <c r="J1934">
        <v>306854</v>
      </c>
      <c r="K1934" t="s">
        <v>313</v>
      </c>
      <c r="L1934">
        <v>63</v>
      </c>
      <c r="M1934">
        <v>13.5</v>
      </c>
      <c r="N1934">
        <v>13.5</v>
      </c>
      <c r="O1934">
        <v>-1100</v>
      </c>
      <c r="P1934" s="17">
        <f>DATE(IF(Hist_odds_1[[#This Row],[Index]]&lt;=1908,"2022","2023"),IF(LEN(Hist_odds_1[[#This Row],[Date]])=2,LEFT(Hist_odds_1[[#This Row],[Date]],2),LEFT(Hist_odds_1[[#This Row],[Date]],1)),RIGHT(Hist_odds_1[[#This Row],[Date]],2))</f>
        <v>44928</v>
      </c>
      <c r="Q1934">
        <f>IF(Hist_odds_1[[#This Row],[Away ML]]&lt;Hist_odds_1[[#This Row],[Home ML]],-Hist_odds_1[[#This Row],[Total_Close]],Hist_odds_1[[#This Row],[Spread_Close]])</f>
        <v>13.5</v>
      </c>
    </row>
    <row r="1935" spans="1:17">
      <c r="A1935">
        <v>1934</v>
      </c>
      <c r="B1935">
        <v>102</v>
      </c>
      <c r="C1935">
        <v>306855</v>
      </c>
      <c r="D1935" t="s">
        <v>5552</v>
      </c>
      <c r="E1935" t="s">
        <v>565</v>
      </c>
      <c r="F1935">
        <v>55</v>
      </c>
      <c r="G1935">
        <v>127</v>
      </c>
      <c r="H1935">
        <v>125</v>
      </c>
      <c r="I1935">
        <v>240</v>
      </c>
      <c r="J1935">
        <v>306856</v>
      </c>
      <c r="K1935" t="s">
        <v>425</v>
      </c>
      <c r="L1935">
        <v>71</v>
      </c>
      <c r="M1935">
        <v>9.5</v>
      </c>
      <c r="N1935">
        <v>6.5</v>
      </c>
      <c r="O1935">
        <v>-280</v>
      </c>
      <c r="P1935" s="17">
        <f>DATE(IF(Hist_odds_1[[#This Row],[Index]]&lt;=1908,"2022","2023"),IF(LEN(Hist_odds_1[[#This Row],[Date]])=2,LEFT(Hist_odds_1[[#This Row],[Date]],2),LEFT(Hist_odds_1[[#This Row],[Date]],1)),RIGHT(Hist_odds_1[[#This Row],[Date]],2))</f>
        <v>44928</v>
      </c>
      <c r="Q1935">
        <f>IF(Hist_odds_1[[#This Row],[Away ML]]&lt;Hist_odds_1[[#This Row],[Home ML]],-Hist_odds_1[[#This Row],[Total_Close]],Hist_odds_1[[#This Row],[Spread_Close]])</f>
        <v>6.5</v>
      </c>
    </row>
    <row r="1936" spans="1:17">
      <c r="A1936">
        <v>1935</v>
      </c>
      <c r="B1936">
        <v>102</v>
      </c>
      <c r="C1936">
        <v>306857</v>
      </c>
      <c r="D1936" t="s">
        <v>5552</v>
      </c>
      <c r="E1936" t="s">
        <v>502</v>
      </c>
      <c r="F1936">
        <v>69</v>
      </c>
      <c r="G1936">
        <v>138</v>
      </c>
      <c r="H1936">
        <v>138</v>
      </c>
      <c r="I1936">
        <v>100</v>
      </c>
      <c r="J1936">
        <v>306858</v>
      </c>
      <c r="K1936" t="s">
        <v>314</v>
      </c>
      <c r="L1936">
        <v>61</v>
      </c>
      <c r="M1936">
        <v>2.5</v>
      </c>
      <c r="N1936">
        <v>1</v>
      </c>
      <c r="O1936">
        <v>-120</v>
      </c>
      <c r="P1936" s="17">
        <f>DATE(IF(Hist_odds_1[[#This Row],[Index]]&lt;=1908,"2022","2023"),IF(LEN(Hist_odds_1[[#This Row],[Date]])=2,LEFT(Hist_odds_1[[#This Row],[Date]],2),LEFT(Hist_odds_1[[#This Row],[Date]],1)),RIGHT(Hist_odds_1[[#This Row],[Date]],2))</f>
        <v>44928</v>
      </c>
      <c r="Q1936">
        <f>IF(Hist_odds_1[[#This Row],[Away ML]]&lt;Hist_odds_1[[#This Row],[Home ML]],-Hist_odds_1[[#This Row],[Total_Close]],Hist_odds_1[[#This Row],[Spread_Close]])</f>
        <v>1</v>
      </c>
    </row>
    <row r="1937" spans="1:17">
      <c r="A1937">
        <v>1936</v>
      </c>
      <c r="B1937">
        <v>102</v>
      </c>
      <c r="C1937">
        <v>306859</v>
      </c>
      <c r="D1937" t="s">
        <v>5552</v>
      </c>
      <c r="E1937" t="s">
        <v>424</v>
      </c>
      <c r="F1937">
        <v>76</v>
      </c>
      <c r="G1937">
        <v>10</v>
      </c>
      <c r="H1937">
        <v>11</v>
      </c>
      <c r="I1937">
        <v>-600</v>
      </c>
      <c r="J1937">
        <v>306860</v>
      </c>
      <c r="K1937" t="s">
        <v>154</v>
      </c>
      <c r="L1937">
        <v>60</v>
      </c>
      <c r="M1937">
        <v>154.5</v>
      </c>
      <c r="N1937">
        <v>148.5</v>
      </c>
      <c r="O1937">
        <v>450</v>
      </c>
      <c r="P1937" s="17">
        <f>DATE(IF(Hist_odds_1[[#This Row],[Index]]&lt;=1908,"2022","2023"),IF(LEN(Hist_odds_1[[#This Row],[Date]])=2,LEFT(Hist_odds_1[[#This Row],[Date]],2),LEFT(Hist_odds_1[[#This Row],[Date]],1)),RIGHT(Hist_odds_1[[#This Row],[Date]],2))</f>
        <v>44928</v>
      </c>
      <c r="Q1937">
        <f>IF(Hist_odds_1[[#This Row],[Away ML]]&lt;Hist_odds_1[[#This Row],[Home ML]],-Hist_odds_1[[#This Row],[Total_Close]],Hist_odds_1[[#This Row],[Spread_Close]])</f>
        <v>-11</v>
      </c>
    </row>
    <row r="1938" spans="1:17">
      <c r="A1938">
        <v>1937</v>
      </c>
      <c r="B1938">
        <v>102</v>
      </c>
      <c r="C1938">
        <v>306861</v>
      </c>
      <c r="D1938" t="s">
        <v>5552</v>
      </c>
      <c r="E1938" t="s">
        <v>672</v>
      </c>
      <c r="F1938">
        <v>67</v>
      </c>
      <c r="G1938">
        <v>144</v>
      </c>
      <c r="H1938">
        <v>141</v>
      </c>
      <c r="I1938">
        <v>175</v>
      </c>
      <c r="J1938">
        <v>306862</v>
      </c>
      <c r="K1938" t="s">
        <v>666</v>
      </c>
      <c r="L1938">
        <v>66</v>
      </c>
      <c r="M1938">
        <v>2.5</v>
      </c>
      <c r="N1938">
        <v>4.5</v>
      </c>
      <c r="O1938">
        <v>-200</v>
      </c>
      <c r="P1938" s="17">
        <f>DATE(IF(Hist_odds_1[[#This Row],[Index]]&lt;=1908,"2022","2023"),IF(LEN(Hist_odds_1[[#This Row],[Date]])=2,LEFT(Hist_odds_1[[#This Row],[Date]],2),LEFT(Hist_odds_1[[#This Row],[Date]],1)),RIGHT(Hist_odds_1[[#This Row],[Date]],2))</f>
        <v>44928</v>
      </c>
      <c r="Q1938">
        <f>IF(Hist_odds_1[[#This Row],[Away ML]]&lt;Hist_odds_1[[#This Row],[Home ML]],-Hist_odds_1[[#This Row],[Total_Close]],Hist_odds_1[[#This Row],[Spread_Close]])</f>
        <v>4.5</v>
      </c>
    </row>
    <row r="1939" spans="1:17">
      <c r="A1939">
        <v>1938</v>
      </c>
      <c r="B1939">
        <v>102</v>
      </c>
      <c r="C1939">
        <v>306863</v>
      </c>
      <c r="D1939" t="s">
        <v>5552</v>
      </c>
      <c r="E1939" t="s">
        <v>530</v>
      </c>
      <c r="F1939">
        <v>75</v>
      </c>
      <c r="G1939">
        <v>142.5</v>
      </c>
      <c r="H1939">
        <v>145.5</v>
      </c>
      <c r="I1939">
        <v>200</v>
      </c>
      <c r="J1939">
        <v>306864</v>
      </c>
      <c r="K1939" t="s">
        <v>664</v>
      </c>
      <c r="L1939">
        <v>79</v>
      </c>
      <c r="M1939">
        <v>5.5</v>
      </c>
      <c r="N1939">
        <v>6</v>
      </c>
      <c r="O1939">
        <v>-240</v>
      </c>
      <c r="P1939" s="17">
        <f>DATE(IF(Hist_odds_1[[#This Row],[Index]]&lt;=1908,"2022","2023"),IF(LEN(Hist_odds_1[[#This Row],[Date]])=2,LEFT(Hist_odds_1[[#This Row],[Date]],2),LEFT(Hist_odds_1[[#This Row],[Date]],1)),RIGHT(Hist_odds_1[[#This Row],[Date]],2))</f>
        <v>44928</v>
      </c>
      <c r="Q1939">
        <f>IF(Hist_odds_1[[#This Row],[Away ML]]&lt;Hist_odds_1[[#This Row],[Home ML]],-Hist_odds_1[[#This Row],[Total_Close]],Hist_odds_1[[#This Row],[Spread_Close]])</f>
        <v>6</v>
      </c>
    </row>
    <row r="1940" spans="1:17">
      <c r="A1940">
        <v>1939</v>
      </c>
      <c r="B1940">
        <v>102</v>
      </c>
      <c r="C1940">
        <v>306865</v>
      </c>
      <c r="D1940" t="s">
        <v>5552</v>
      </c>
      <c r="E1940" t="s">
        <v>594</v>
      </c>
      <c r="F1940">
        <v>61</v>
      </c>
      <c r="G1940">
        <v>133</v>
      </c>
      <c r="H1940">
        <v>134.5</v>
      </c>
      <c r="I1940">
        <v>280</v>
      </c>
      <c r="J1940">
        <v>306866</v>
      </c>
      <c r="K1940" t="s">
        <v>667</v>
      </c>
      <c r="L1940">
        <v>70</v>
      </c>
      <c r="M1940">
        <v>8.5</v>
      </c>
      <c r="N1940">
        <v>8</v>
      </c>
      <c r="O1940">
        <v>-340</v>
      </c>
      <c r="P1940" s="17">
        <f>DATE(IF(Hist_odds_1[[#This Row],[Index]]&lt;=1908,"2022","2023"),IF(LEN(Hist_odds_1[[#This Row],[Date]])=2,LEFT(Hist_odds_1[[#This Row],[Date]],2),LEFT(Hist_odds_1[[#This Row],[Date]],1)),RIGHT(Hist_odds_1[[#This Row],[Date]],2))</f>
        <v>44928</v>
      </c>
      <c r="Q1940">
        <f>IF(Hist_odds_1[[#This Row],[Away ML]]&lt;Hist_odds_1[[#This Row],[Home ML]],-Hist_odds_1[[#This Row],[Total_Close]],Hist_odds_1[[#This Row],[Spread_Close]])</f>
        <v>8</v>
      </c>
    </row>
    <row r="1941" spans="1:17">
      <c r="A1941">
        <v>1940</v>
      </c>
      <c r="B1941">
        <v>102</v>
      </c>
      <c r="C1941">
        <v>306867</v>
      </c>
      <c r="D1941" t="s">
        <v>5552</v>
      </c>
      <c r="E1941" t="s">
        <v>116</v>
      </c>
      <c r="F1941">
        <v>48</v>
      </c>
      <c r="G1941">
        <v>141</v>
      </c>
      <c r="H1941">
        <v>139</v>
      </c>
      <c r="I1941">
        <v>425</v>
      </c>
      <c r="J1941">
        <v>306868</v>
      </c>
      <c r="K1941" t="s">
        <v>366</v>
      </c>
      <c r="L1941">
        <v>77</v>
      </c>
      <c r="M1941">
        <v>11</v>
      </c>
      <c r="N1941">
        <v>10.5</v>
      </c>
      <c r="O1941">
        <v>-550</v>
      </c>
      <c r="P1941" s="17">
        <f>DATE(IF(Hist_odds_1[[#This Row],[Index]]&lt;=1908,"2022","2023"),IF(LEN(Hist_odds_1[[#This Row],[Date]])=2,LEFT(Hist_odds_1[[#This Row],[Date]],2),LEFT(Hist_odds_1[[#This Row],[Date]],1)),RIGHT(Hist_odds_1[[#This Row],[Date]],2))</f>
        <v>44928</v>
      </c>
      <c r="Q1941">
        <f>IF(Hist_odds_1[[#This Row],[Away ML]]&lt;Hist_odds_1[[#This Row],[Home ML]],-Hist_odds_1[[#This Row],[Total_Close]],Hist_odds_1[[#This Row],[Spread_Close]])</f>
        <v>10.5</v>
      </c>
    </row>
    <row r="1942" spans="1:17">
      <c r="A1942">
        <v>1941</v>
      </c>
      <c r="B1942">
        <v>102</v>
      </c>
      <c r="C1942">
        <v>306869</v>
      </c>
      <c r="D1942" t="s">
        <v>5552</v>
      </c>
      <c r="E1942" t="s">
        <v>615</v>
      </c>
      <c r="F1942">
        <v>46</v>
      </c>
      <c r="G1942">
        <v>126.5</v>
      </c>
      <c r="H1942">
        <v>127.5</v>
      </c>
      <c r="I1942">
        <v>195</v>
      </c>
      <c r="J1942">
        <v>306870</v>
      </c>
      <c r="K1942" t="s">
        <v>364</v>
      </c>
      <c r="L1942">
        <v>62</v>
      </c>
      <c r="M1942">
        <v>6</v>
      </c>
      <c r="N1942">
        <v>5.5</v>
      </c>
      <c r="O1942">
        <v>-230</v>
      </c>
      <c r="P1942" s="17">
        <f>DATE(IF(Hist_odds_1[[#This Row],[Index]]&lt;=1908,"2022","2023"),IF(LEN(Hist_odds_1[[#This Row],[Date]])=2,LEFT(Hist_odds_1[[#This Row],[Date]],2),LEFT(Hist_odds_1[[#This Row],[Date]],1)),RIGHT(Hist_odds_1[[#This Row],[Date]],2))</f>
        <v>44928</v>
      </c>
      <c r="Q1942">
        <f>IF(Hist_odds_1[[#This Row],[Away ML]]&lt;Hist_odds_1[[#This Row],[Home ML]],-Hist_odds_1[[#This Row],[Total_Close]],Hist_odds_1[[#This Row],[Spread_Close]])</f>
        <v>5.5</v>
      </c>
    </row>
    <row r="1943" spans="1:17">
      <c r="A1943">
        <v>1942</v>
      </c>
      <c r="B1943">
        <v>102</v>
      </c>
      <c r="C1943">
        <v>306871</v>
      </c>
      <c r="D1943" t="s">
        <v>5552</v>
      </c>
      <c r="E1943" t="s">
        <v>309</v>
      </c>
      <c r="F1943">
        <v>82</v>
      </c>
      <c r="G1943">
        <v>132</v>
      </c>
      <c r="H1943">
        <v>133.5</v>
      </c>
      <c r="I1943">
        <v>105</v>
      </c>
      <c r="J1943">
        <v>306872</v>
      </c>
      <c r="K1943" t="s">
        <v>153</v>
      </c>
      <c r="L1943">
        <v>65</v>
      </c>
      <c r="M1943">
        <v>2</v>
      </c>
      <c r="N1943">
        <v>1.5</v>
      </c>
      <c r="O1943">
        <v>-125</v>
      </c>
      <c r="P1943" s="17">
        <f>DATE(IF(Hist_odds_1[[#This Row],[Index]]&lt;=1908,"2022","2023"),IF(LEN(Hist_odds_1[[#This Row],[Date]])=2,LEFT(Hist_odds_1[[#This Row],[Date]],2),LEFT(Hist_odds_1[[#This Row],[Date]],1)),RIGHT(Hist_odds_1[[#This Row],[Date]],2))</f>
        <v>44928</v>
      </c>
      <c r="Q1943">
        <f>IF(Hist_odds_1[[#This Row],[Away ML]]&lt;Hist_odds_1[[#This Row],[Home ML]],-Hist_odds_1[[#This Row],[Total_Close]],Hist_odds_1[[#This Row],[Spread_Close]])</f>
        <v>1.5</v>
      </c>
    </row>
    <row r="1944" spans="1:17">
      <c r="A1944">
        <v>1943</v>
      </c>
      <c r="B1944">
        <v>102</v>
      </c>
      <c r="C1944">
        <v>306873</v>
      </c>
      <c r="D1944" t="s">
        <v>5552</v>
      </c>
      <c r="E1944" t="s">
        <v>115</v>
      </c>
      <c r="F1944">
        <v>69</v>
      </c>
      <c r="G1944">
        <v>135.5</v>
      </c>
      <c r="H1944">
        <v>2.5</v>
      </c>
      <c r="I1944">
        <v>-140</v>
      </c>
      <c r="J1944">
        <v>306874</v>
      </c>
      <c r="K1944" t="s">
        <v>651</v>
      </c>
      <c r="L1944">
        <v>65</v>
      </c>
      <c r="M1944">
        <v>1</v>
      </c>
      <c r="N1944">
        <v>133.5</v>
      </c>
      <c r="O1944">
        <v>120</v>
      </c>
      <c r="P1944" s="17">
        <f>DATE(IF(Hist_odds_1[[#This Row],[Index]]&lt;=1908,"2022","2023"),IF(LEN(Hist_odds_1[[#This Row],[Date]])=2,LEFT(Hist_odds_1[[#This Row],[Date]],2),LEFT(Hist_odds_1[[#This Row],[Date]],1)),RIGHT(Hist_odds_1[[#This Row],[Date]],2))</f>
        <v>44928</v>
      </c>
      <c r="Q1944">
        <f>IF(Hist_odds_1[[#This Row],[Away ML]]&lt;Hist_odds_1[[#This Row],[Home ML]],-Hist_odds_1[[#This Row],[Total_Close]],Hist_odds_1[[#This Row],[Spread_Close]])</f>
        <v>-2.5</v>
      </c>
    </row>
    <row r="1945" spans="1:17">
      <c r="A1945">
        <v>1944</v>
      </c>
      <c r="B1945">
        <v>102</v>
      </c>
      <c r="C1945">
        <v>306875</v>
      </c>
      <c r="D1945" t="s">
        <v>5552</v>
      </c>
      <c r="E1945" t="s">
        <v>600</v>
      </c>
      <c r="F1945">
        <v>62</v>
      </c>
      <c r="G1945">
        <v>145.5</v>
      </c>
      <c r="H1945">
        <v>146</v>
      </c>
      <c r="I1945">
        <v>130</v>
      </c>
      <c r="J1945">
        <v>306876</v>
      </c>
      <c r="K1945" t="s">
        <v>365</v>
      </c>
      <c r="L1945">
        <v>68</v>
      </c>
      <c r="M1945">
        <v>3.5</v>
      </c>
      <c r="N1945">
        <v>3</v>
      </c>
      <c r="O1945">
        <v>-150</v>
      </c>
      <c r="P1945" s="17">
        <f>DATE(IF(Hist_odds_1[[#This Row],[Index]]&lt;=1908,"2022","2023"),IF(LEN(Hist_odds_1[[#This Row],[Date]])=2,LEFT(Hist_odds_1[[#This Row],[Date]],2),LEFT(Hist_odds_1[[#This Row],[Date]],1)),RIGHT(Hist_odds_1[[#This Row],[Date]],2))</f>
        <v>44928</v>
      </c>
      <c r="Q1945">
        <f>IF(Hist_odds_1[[#This Row],[Away ML]]&lt;Hist_odds_1[[#This Row],[Home ML]],-Hist_odds_1[[#This Row],[Total_Close]],Hist_odds_1[[#This Row],[Spread_Close]])</f>
        <v>3</v>
      </c>
    </row>
    <row r="1946" spans="1:17">
      <c r="A1946">
        <v>1945</v>
      </c>
      <c r="B1946">
        <v>102</v>
      </c>
      <c r="C1946">
        <v>306877</v>
      </c>
      <c r="D1946" t="s">
        <v>5552</v>
      </c>
      <c r="E1946" t="s">
        <v>640</v>
      </c>
      <c r="F1946">
        <v>67</v>
      </c>
      <c r="G1946">
        <v>136.5</v>
      </c>
      <c r="H1946">
        <v>2</v>
      </c>
      <c r="I1946">
        <v>-135</v>
      </c>
      <c r="J1946">
        <v>306878</v>
      </c>
      <c r="K1946" t="s">
        <v>668</v>
      </c>
      <c r="L1946">
        <v>59</v>
      </c>
      <c r="M1946" t="s">
        <v>465</v>
      </c>
      <c r="N1946">
        <v>133.5</v>
      </c>
      <c r="O1946">
        <v>115</v>
      </c>
      <c r="P1946" s="17">
        <f>DATE(IF(Hist_odds_1[[#This Row],[Index]]&lt;=1908,"2022","2023"),IF(LEN(Hist_odds_1[[#This Row],[Date]])=2,LEFT(Hist_odds_1[[#This Row],[Date]],2),LEFT(Hist_odds_1[[#This Row],[Date]],1)),RIGHT(Hist_odds_1[[#This Row],[Date]],2))</f>
        <v>44928</v>
      </c>
      <c r="Q1946">
        <f>IF(Hist_odds_1[[#This Row],[Away ML]]&lt;Hist_odds_1[[#This Row],[Home ML]],-Hist_odds_1[[#This Row],[Total_Close]],Hist_odds_1[[#This Row],[Spread_Close]])</f>
        <v>-2</v>
      </c>
    </row>
    <row r="1947" spans="1:17">
      <c r="A1947">
        <v>1946</v>
      </c>
      <c r="B1947">
        <v>102</v>
      </c>
      <c r="C1947">
        <v>306879</v>
      </c>
      <c r="D1947" t="s">
        <v>5552</v>
      </c>
      <c r="E1947" t="s">
        <v>671</v>
      </c>
      <c r="F1947">
        <v>59</v>
      </c>
      <c r="G1947">
        <v>143</v>
      </c>
      <c r="H1947">
        <v>142</v>
      </c>
      <c r="I1947">
        <v>240</v>
      </c>
      <c r="J1947">
        <v>306880</v>
      </c>
      <c r="K1947" t="s">
        <v>534</v>
      </c>
      <c r="L1947">
        <v>66</v>
      </c>
      <c r="M1947">
        <v>6</v>
      </c>
      <c r="N1947">
        <v>6.5</v>
      </c>
      <c r="O1947">
        <v>-280</v>
      </c>
      <c r="P1947" s="17">
        <f>DATE(IF(Hist_odds_1[[#This Row],[Index]]&lt;=1908,"2022","2023"),IF(LEN(Hist_odds_1[[#This Row],[Date]])=2,LEFT(Hist_odds_1[[#This Row],[Date]],2),LEFT(Hist_odds_1[[#This Row],[Date]],1)),RIGHT(Hist_odds_1[[#This Row],[Date]],2))</f>
        <v>44928</v>
      </c>
      <c r="Q1947">
        <f>IF(Hist_odds_1[[#This Row],[Away ML]]&lt;Hist_odds_1[[#This Row],[Home ML]],-Hist_odds_1[[#This Row],[Total_Close]],Hist_odds_1[[#This Row],[Spread_Close]])</f>
        <v>6.5</v>
      </c>
    </row>
    <row r="1948" spans="1:17">
      <c r="A1948">
        <v>1947</v>
      </c>
      <c r="B1948">
        <v>102</v>
      </c>
      <c r="C1948">
        <v>306881</v>
      </c>
      <c r="D1948" t="s">
        <v>5552</v>
      </c>
      <c r="E1948" t="s">
        <v>149</v>
      </c>
      <c r="F1948">
        <v>77</v>
      </c>
      <c r="G1948">
        <v>139.5</v>
      </c>
      <c r="H1948">
        <v>141</v>
      </c>
      <c r="I1948">
        <v>150</v>
      </c>
      <c r="J1948">
        <v>306882</v>
      </c>
      <c r="K1948" t="s">
        <v>561</v>
      </c>
      <c r="L1948">
        <v>76</v>
      </c>
      <c r="M1948">
        <v>3.5</v>
      </c>
      <c r="N1948">
        <v>4</v>
      </c>
      <c r="O1948">
        <v>-170</v>
      </c>
      <c r="P1948" s="17">
        <f>DATE(IF(Hist_odds_1[[#This Row],[Index]]&lt;=1908,"2022","2023"),IF(LEN(Hist_odds_1[[#This Row],[Date]])=2,LEFT(Hist_odds_1[[#This Row],[Date]],2),LEFT(Hist_odds_1[[#This Row],[Date]],1)),RIGHT(Hist_odds_1[[#This Row],[Date]],2))</f>
        <v>44928</v>
      </c>
      <c r="Q1948">
        <f>IF(Hist_odds_1[[#This Row],[Away ML]]&lt;Hist_odds_1[[#This Row],[Home ML]],-Hist_odds_1[[#This Row],[Total_Close]],Hist_odds_1[[#This Row],[Spread_Close]])</f>
        <v>4</v>
      </c>
    </row>
    <row r="1949" spans="1:17">
      <c r="A1949">
        <v>1948</v>
      </c>
      <c r="B1949">
        <v>102</v>
      </c>
      <c r="C1949">
        <v>306883</v>
      </c>
      <c r="D1949" t="s">
        <v>5552</v>
      </c>
      <c r="E1949" t="s">
        <v>610</v>
      </c>
      <c r="F1949">
        <v>84</v>
      </c>
      <c r="G1949">
        <v>9.5</v>
      </c>
      <c r="H1949">
        <v>8.5</v>
      </c>
      <c r="I1949">
        <v>-400</v>
      </c>
      <c r="J1949">
        <v>306884</v>
      </c>
      <c r="K1949" t="s">
        <v>570</v>
      </c>
      <c r="L1949">
        <v>79</v>
      </c>
      <c r="M1949">
        <v>152.5</v>
      </c>
      <c r="N1949">
        <v>153.5</v>
      </c>
      <c r="O1949">
        <v>330</v>
      </c>
      <c r="P1949" s="17">
        <f>DATE(IF(Hist_odds_1[[#This Row],[Index]]&lt;=1908,"2022","2023"),IF(LEN(Hist_odds_1[[#This Row],[Date]])=2,LEFT(Hist_odds_1[[#This Row],[Date]],2),LEFT(Hist_odds_1[[#This Row],[Date]],1)),RIGHT(Hist_odds_1[[#This Row],[Date]],2))</f>
        <v>44928</v>
      </c>
      <c r="Q1949">
        <f>IF(Hist_odds_1[[#This Row],[Away ML]]&lt;Hist_odds_1[[#This Row],[Home ML]],-Hist_odds_1[[#This Row],[Total_Close]],Hist_odds_1[[#This Row],[Spread_Close]])</f>
        <v>-8.5</v>
      </c>
    </row>
    <row r="1950" spans="1:17">
      <c r="A1950">
        <v>1949</v>
      </c>
      <c r="B1950">
        <v>102</v>
      </c>
      <c r="C1950">
        <v>306885</v>
      </c>
      <c r="D1950" t="s">
        <v>5552</v>
      </c>
      <c r="E1950" t="s">
        <v>155</v>
      </c>
      <c r="F1950">
        <v>60</v>
      </c>
      <c r="G1950">
        <v>133.5</v>
      </c>
      <c r="H1950">
        <v>135</v>
      </c>
      <c r="I1950">
        <v>115</v>
      </c>
      <c r="J1950">
        <v>306886</v>
      </c>
      <c r="K1950" t="s">
        <v>575</v>
      </c>
      <c r="L1950">
        <v>61</v>
      </c>
      <c r="M1950">
        <v>1</v>
      </c>
      <c r="N1950">
        <v>2</v>
      </c>
      <c r="O1950">
        <v>-135</v>
      </c>
      <c r="P1950" s="17">
        <f>DATE(IF(Hist_odds_1[[#This Row],[Index]]&lt;=1908,"2022","2023"),IF(LEN(Hist_odds_1[[#This Row],[Date]])=2,LEFT(Hist_odds_1[[#This Row],[Date]],2),LEFT(Hist_odds_1[[#This Row],[Date]],1)),RIGHT(Hist_odds_1[[#This Row],[Date]],2))</f>
        <v>44928</v>
      </c>
      <c r="Q1950">
        <f>IF(Hist_odds_1[[#This Row],[Away ML]]&lt;Hist_odds_1[[#This Row],[Home ML]],-Hist_odds_1[[#This Row],[Total_Close]],Hist_odds_1[[#This Row],[Spread_Close]])</f>
        <v>2</v>
      </c>
    </row>
    <row r="1951" spans="1:17">
      <c r="A1951">
        <v>1950</v>
      </c>
      <c r="B1951">
        <v>103</v>
      </c>
      <c r="C1951">
        <v>601</v>
      </c>
      <c r="D1951" t="s">
        <v>5552</v>
      </c>
      <c r="E1951" t="s">
        <v>45</v>
      </c>
      <c r="F1951">
        <v>96</v>
      </c>
      <c r="G1951">
        <v>3</v>
      </c>
      <c r="H1951">
        <v>3</v>
      </c>
      <c r="I1951">
        <v>-160</v>
      </c>
      <c r="J1951">
        <v>602</v>
      </c>
      <c r="K1951" t="s">
        <v>490</v>
      </c>
      <c r="L1951">
        <v>85</v>
      </c>
      <c r="M1951">
        <v>156.5</v>
      </c>
      <c r="N1951">
        <v>158.5</v>
      </c>
      <c r="O1951">
        <v>140</v>
      </c>
      <c r="P1951" s="17">
        <f>DATE(IF(Hist_odds_1[[#This Row],[Index]]&lt;=1908,"2022","2023"),IF(LEN(Hist_odds_1[[#This Row],[Date]])=2,LEFT(Hist_odds_1[[#This Row],[Date]],2),LEFT(Hist_odds_1[[#This Row],[Date]],1)),RIGHT(Hist_odds_1[[#This Row],[Date]],2))</f>
        <v>44929</v>
      </c>
      <c r="Q1951">
        <f>IF(Hist_odds_1[[#This Row],[Away ML]]&lt;Hist_odds_1[[#This Row],[Home ML]],-Hist_odds_1[[#This Row],[Total_Close]],Hist_odds_1[[#This Row],[Spread_Close]])</f>
        <v>-3</v>
      </c>
    </row>
    <row r="1952" spans="1:17">
      <c r="A1952">
        <v>1951</v>
      </c>
      <c r="B1952">
        <v>103</v>
      </c>
      <c r="C1952">
        <v>603</v>
      </c>
      <c r="D1952" t="s">
        <v>5552</v>
      </c>
      <c r="E1952" t="s">
        <v>280</v>
      </c>
      <c r="F1952">
        <v>72</v>
      </c>
      <c r="G1952">
        <v>155</v>
      </c>
      <c r="H1952">
        <v>1</v>
      </c>
      <c r="I1952">
        <v>-125</v>
      </c>
      <c r="J1952">
        <v>604</v>
      </c>
      <c r="K1952" t="s">
        <v>277</v>
      </c>
      <c r="L1952">
        <v>75</v>
      </c>
      <c r="M1952">
        <v>1</v>
      </c>
      <c r="N1952">
        <v>156.5</v>
      </c>
      <c r="O1952">
        <v>105</v>
      </c>
      <c r="P1952" s="17">
        <f>DATE(IF(Hist_odds_1[[#This Row],[Index]]&lt;=1908,"2022","2023"),IF(LEN(Hist_odds_1[[#This Row],[Date]])=2,LEFT(Hist_odds_1[[#This Row],[Date]],2),LEFT(Hist_odds_1[[#This Row],[Date]],1)),RIGHT(Hist_odds_1[[#This Row],[Date]],2))</f>
        <v>44929</v>
      </c>
      <c r="Q1952">
        <f>IF(Hist_odds_1[[#This Row],[Away ML]]&lt;Hist_odds_1[[#This Row],[Home ML]],-Hist_odds_1[[#This Row],[Total_Close]],Hist_odds_1[[#This Row],[Spread_Close]])</f>
        <v>-1</v>
      </c>
    </row>
    <row r="1953" spans="1:17">
      <c r="A1953">
        <v>1952</v>
      </c>
      <c r="B1953">
        <v>103</v>
      </c>
      <c r="C1953">
        <v>605</v>
      </c>
      <c r="D1953" t="s">
        <v>5552</v>
      </c>
      <c r="E1953" t="s">
        <v>663</v>
      </c>
      <c r="F1953">
        <v>51</v>
      </c>
      <c r="G1953">
        <v>135</v>
      </c>
      <c r="H1953">
        <v>131</v>
      </c>
      <c r="I1953">
        <v>600</v>
      </c>
      <c r="J1953">
        <v>606</v>
      </c>
      <c r="K1953" t="s">
        <v>276</v>
      </c>
      <c r="L1953">
        <v>76</v>
      </c>
      <c r="M1953">
        <v>13.5</v>
      </c>
      <c r="N1953">
        <v>13</v>
      </c>
      <c r="O1953">
        <v>-900</v>
      </c>
      <c r="P1953" s="17">
        <f>DATE(IF(Hist_odds_1[[#This Row],[Index]]&lt;=1908,"2022","2023"),IF(LEN(Hist_odds_1[[#This Row],[Date]])=2,LEFT(Hist_odds_1[[#This Row],[Date]],2),LEFT(Hist_odds_1[[#This Row],[Date]],1)),RIGHT(Hist_odds_1[[#This Row],[Date]],2))</f>
        <v>44929</v>
      </c>
      <c r="Q1953">
        <f>IF(Hist_odds_1[[#This Row],[Away ML]]&lt;Hist_odds_1[[#This Row],[Home ML]],-Hist_odds_1[[#This Row],[Total_Close]],Hist_odds_1[[#This Row],[Spread_Close]])</f>
        <v>13</v>
      </c>
    </row>
    <row r="1954" spans="1:17">
      <c r="A1954">
        <v>1953</v>
      </c>
      <c r="B1954">
        <v>103</v>
      </c>
      <c r="C1954">
        <v>607</v>
      </c>
      <c r="D1954" t="s">
        <v>5552</v>
      </c>
      <c r="E1954" t="s">
        <v>531</v>
      </c>
      <c r="F1954">
        <v>63</v>
      </c>
      <c r="G1954">
        <v>1.5</v>
      </c>
      <c r="H1954">
        <v>1.5</v>
      </c>
      <c r="I1954">
        <v>-130</v>
      </c>
      <c r="J1954">
        <v>608</v>
      </c>
      <c r="K1954" t="s">
        <v>471</v>
      </c>
      <c r="L1954">
        <v>70</v>
      </c>
      <c r="M1954">
        <v>131</v>
      </c>
      <c r="N1954">
        <v>130</v>
      </c>
      <c r="O1954">
        <v>110</v>
      </c>
      <c r="P1954" s="17">
        <f>DATE(IF(Hist_odds_1[[#This Row],[Index]]&lt;=1908,"2022","2023"),IF(LEN(Hist_odds_1[[#This Row],[Date]])=2,LEFT(Hist_odds_1[[#This Row],[Date]],2),LEFT(Hist_odds_1[[#This Row],[Date]],1)),RIGHT(Hist_odds_1[[#This Row],[Date]],2))</f>
        <v>44929</v>
      </c>
      <c r="Q1954">
        <f>IF(Hist_odds_1[[#This Row],[Away ML]]&lt;Hist_odds_1[[#This Row],[Home ML]],-Hist_odds_1[[#This Row],[Total_Close]],Hist_odds_1[[#This Row],[Spread_Close]])</f>
        <v>-1.5</v>
      </c>
    </row>
    <row r="1955" spans="1:17">
      <c r="A1955">
        <v>1954</v>
      </c>
      <c r="B1955">
        <v>103</v>
      </c>
      <c r="C1955">
        <v>609</v>
      </c>
      <c r="D1955" t="s">
        <v>5552</v>
      </c>
      <c r="E1955" t="s">
        <v>454</v>
      </c>
      <c r="F1955">
        <v>56</v>
      </c>
      <c r="G1955">
        <v>149.5</v>
      </c>
      <c r="H1955">
        <v>146</v>
      </c>
      <c r="I1955">
        <v>110</v>
      </c>
      <c r="J1955">
        <v>610</v>
      </c>
      <c r="K1955" t="s">
        <v>556</v>
      </c>
      <c r="L1955">
        <v>68</v>
      </c>
      <c r="M1955">
        <v>4.5</v>
      </c>
      <c r="N1955">
        <v>2</v>
      </c>
      <c r="O1955">
        <v>-130</v>
      </c>
      <c r="P1955" s="17">
        <f>DATE(IF(Hist_odds_1[[#This Row],[Index]]&lt;=1908,"2022","2023"),IF(LEN(Hist_odds_1[[#This Row],[Date]])=2,LEFT(Hist_odds_1[[#This Row],[Date]],2),LEFT(Hist_odds_1[[#This Row],[Date]],1)),RIGHT(Hist_odds_1[[#This Row],[Date]],2))</f>
        <v>44929</v>
      </c>
      <c r="Q1955">
        <f>IF(Hist_odds_1[[#This Row],[Away ML]]&lt;Hist_odds_1[[#This Row],[Home ML]],-Hist_odds_1[[#This Row],[Total_Close]],Hist_odds_1[[#This Row],[Spread_Close]])</f>
        <v>2</v>
      </c>
    </row>
    <row r="1956" spans="1:17">
      <c r="A1956">
        <v>1955</v>
      </c>
      <c r="B1956">
        <v>103</v>
      </c>
      <c r="C1956">
        <v>611</v>
      </c>
      <c r="D1956" t="s">
        <v>5552</v>
      </c>
      <c r="E1956" t="s">
        <v>290</v>
      </c>
      <c r="F1956">
        <v>70</v>
      </c>
      <c r="G1956">
        <v>8.5</v>
      </c>
      <c r="H1956">
        <v>9</v>
      </c>
      <c r="I1956">
        <v>-410</v>
      </c>
      <c r="J1956">
        <v>612</v>
      </c>
      <c r="K1956" t="s">
        <v>339</v>
      </c>
      <c r="L1956">
        <v>69</v>
      </c>
      <c r="M1956">
        <v>137.5</v>
      </c>
      <c r="N1956">
        <v>137</v>
      </c>
      <c r="O1956">
        <v>340</v>
      </c>
      <c r="P1956" s="17">
        <f>DATE(IF(Hist_odds_1[[#This Row],[Index]]&lt;=1908,"2022","2023"),IF(LEN(Hist_odds_1[[#This Row],[Date]])=2,LEFT(Hist_odds_1[[#This Row],[Date]],2),LEFT(Hist_odds_1[[#This Row],[Date]],1)),RIGHT(Hist_odds_1[[#This Row],[Date]],2))</f>
        <v>44929</v>
      </c>
      <c r="Q1956">
        <f>IF(Hist_odds_1[[#This Row],[Away ML]]&lt;Hist_odds_1[[#This Row],[Home ML]],-Hist_odds_1[[#This Row],[Total_Close]],Hist_odds_1[[#This Row],[Spread_Close]])</f>
        <v>-9</v>
      </c>
    </row>
    <row r="1957" spans="1:17">
      <c r="A1957">
        <v>1956</v>
      </c>
      <c r="B1957">
        <v>103</v>
      </c>
      <c r="C1957">
        <v>613</v>
      </c>
      <c r="D1957" t="s">
        <v>5552</v>
      </c>
      <c r="E1957" t="s">
        <v>317</v>
      </c>
      <c r="F1957">
        <v>56</v>
      </c>
      <c r="G1957">
        <v>129</v>
      </c>
      <c r="H1957">
        <v>132</v>
      </c>
      <c r="I1957">
        <v>250</v>
      </c>
      <c r="J1957">
        <v>614</v>
      </c>
      <c r="K1957" t="s">
        <v>452</v>
      </c>
      <c r="L1957">
        <v>74</v>
      </c>
      <c r="M1957">
        <v>7</v>
      </c>
      <c r="N1957">
        <v>7</v>
      </c>
      <c r="O1957">
        <v>-300</v>
      </c>
      <c r="P1957" s="17">
        <f>DATE(IF(Hist_odds_1[[#This Row],[Index]]&lt;=1908,"2022","2023"),IF(LEN(Hist_odds_1[[#This Row],[Date]])=2,LEFT(Hist_odds_1[[#This Row],[Date]],2),LEFT(Hist_odds_1[[#This Row],[Date]],1)),RIGHT(Hist_odds_1[[#This Row],[Date]],2))</f>
        <v>44929</v>
      </c>
      <c r="Q1957">
        <f>IF(Hist_odds_1[[#This Row],[Away ML]]&lt;Hist_odds_1[[#This Row],[Home ML]],-Hist_odds_1[[#This Row],[Total_Close]],Hist_odds_1[[#This Row],[Spread_Close]])</f>
        <v>7</v>
      </c>
    </row>
    <row r="1958" spans="1:17">
      <c r="A1958">
        <v>1957</v>
      </c>
      <c r="B1958">
        <v>103</v>
      </c>
      <c r="C1958">
        <v>615</v>
      </c>
      <c r="D1958" t="s">
        <v>5552</v>
      </c>
      <c r="E1958" t="s">
        <v>518</v>
      </c>
      <c r="F1958">
        <v>79</v>
      </c>
      <c r="G1958">
        <v>127</v>
      </c>
      <c r="H1958">
        <v>129</v>
      </c>
      <c r="I1958">
        <v>400</v>
      </c>
      <c r="J1958">
        <v>616</v>
      </c>
      <c r="K1958" t="s">
        <v>292</v>
      </c>
      <c r="L1958">
        <v>84</v>
      </c>
      <c r="M1958">
        <v>9.5</v>
      </c>
      <c r="N1958">
        <v>10</v>
      </c>
      <c r="O1958">
        <v>-500</v>
      </c>
      <c r="P1958" s="17">
        <f>DATE(IF(Hist_odds_1[[#This Row],[Index]]&lt;=1908,"2022","2023"),IF(LEN(Hist_odds_1[[#This Row],[Date]])=2,LEFT(Hist_odds_1[[#This Row],[Date]],2),LEFT(Hist_odds_1[[#This Row],[Date]],1)),RIGHT(Hist_odds_1[[#This Row],[Date]],2))</f>
        <v>44929</v>
      </c>
      <c r="Q1958">
        <f>IF(Hist_odds_1[[#This Row],[Away ML]]&lt;Hist_odds_1[[#This Row],[Home ML]],-Hist_odds_1[[#This Row],[Total_Close]],Hist_odds_1[[#This Row],[Spread_Close]])</f>
        <v>10</v>
      </c>
    </row>
    <row r="1959" spans="1:17">
      <c r="A1959">
        <v>1958</v>
      </c>
      <c r="B1959">
        <v>103</v>
      </c>
      <c r="C1959">
        <v>617</v>
      </c>
      <c r="D1959" t="s">
        <v>5552</v>
      </c>
      <c r="E1959" t="s">
        <v>501</v>
      </c>
      <c r="F1959">
        <v>53</v>
      </c>
      <c r="G1959">
        <v>119.5</v>
      </c>
      <c r="H1959">
        <v>122</v>
      </c>
      <c r="I1959">
        <v>400</v>
      </c>
      <c r="J1959">
        <v>618</v>
      </c>
      <c r="K1959" t="s">
        <v>42</v>
      </c>
      <c r="L1959">
        <v>87</v>
      </c>
      <c r="M1959">
        <v>11.5</v>
      </c>
      <c r="N1959">
        <v>10</v>
      </c>
      <c r="O1959">
        <v>-500</v>
      </c>
      <c r="P1959" s="17">
        <f>DATE(IF(Hist_odds_1[[#This Row],[Index]]&lt;=1908,"2022","2023"),IF(LEN(Hist_odds_1[[#This Row],[Date]])=2,LEFT(Hist_odds_1[[#This Row],[Date]],2),LEFT(Hist_odds_1[[#This Row],[Date]],1)),RIGHT(Hist_odds_1[[#This Row],[Date]],2))</f>
        <v>44929</v>
      </c>
      <c r="Q1959">
        <f>IF(Hist_odds_1[[#This Row],[Away ML]]&lt;Hist_odds_1[[#This Row],[Home ML]],-Hist_odds_1[[#This Row],[Total_Close]],Hist_odds_1[[#This Row],[Spread_Close]])</f>
        <v>10</v>
      </c>
    </row>
    <row r="1960" spans="1:17">
      <c r="A1960">
        <v>1959</v>
      </c>
      <c r="B1960">
        <v>103</v>
      </c>
      <c r="C1960">
        <v>619</v>
      </c>
      <c r="D1960" t="s">
        <v>5552</v>
      </c>
      <c r="E1960" t="s">
        <v>456</v>
      </c>
      <c r="F1960">
        <v>91</v>
      </c>
      <c r="G1960">
        <v>156.5</v>
      </c>
      <c r="H1960">
        <v>157</v>
      </c>
      <c r="I1960">
        <v>135</v>
      </c>
      <c r="J1960">
        <v>620</v>
      </c>
      <c r="K1960" t="s">
        <v>629</v>
      </c>
      <c r="L1960">
        <v>65</v>
      </c>
      <c r="M1960">
        <v>2</v>
      </c>
      <c r="N1960">
        <v>3</v>
      </c>
      <c r="O1960">
        <v>-155</v>
      </c>
      <c r="P1960" s="17">
        <f>DATE(IF(Hist_odds_1[[#This Row],[Index]]&lt;=1908,"2022","2023"),IF(LEN(Hist_odds_1[[#This Row],[Date]])=2,LEFT(Hist_odds_1[[#This Row],[Date]],2),LEFT(Hist_odds_1[[#This Row],[Date]],1)),RIGHT(Hist_odds_1[[#This Row],[Date]],2))</f>
        <v>44929</v>
      </c>
      <c r="Q1960">
        <f>IF(Hist_odds_1[[#This Row],[Away ML]]&lt;Hist_odds_1[[#This Row],[Home ML]],-Hist_odds_1[[#This Row],[Total_Close]],Hist_odds_1[[#This Row],[Spread_Close]])</f>
        <v>3</v>
      </c>
    </row>
    <row r="1961" spans="1:17">
      <c r="A1961">
        <v>1960</v>
      </c>
      <c r="B1961">
        <v>103</v>
      </c>
      <c r="C1961">
        <v>621</v>
      </c>
      <c r="D1961" t="s">
        <v>5552</v>
      </c>
      <c r="E1961" t="s">
        <v>653</v>
      </c>
      <c r="F1961">
        <v>90</v>
      </c>
      <c r="G1961">
        <v>158</v>
      </c>
      <c r="H1961">
        <v>157</v>
      </c>
      <c r="I1961">
        <v>310</v>
      </c>
      <c r="J1961">
        <v>622</v>
      </c>
      <c r="K1961" t="s">
        <v>274</v>
      </c>
      <c r="L1961">
        <v>83</v>
      </c>
      <c r="M1961">
        <v>8.5</v>
      </c>
      <c r="N1961">
        <v>8.5</v>
      </c>
      <c r="O1961">
        <v>-370</v>
      </c>
      <c r="P1961" s="17">
        <f>DATE(IF(Hist_odds_1[[#This Row],[Index]]&lt;=1908,"2022","2023"),IF(LEN(Hist_odds_1[[#This Row],[Date]])=2,LEFT(Hist_odds_1[[#This Row],[Date]],2),LEFT(Hist_odds_1[[#This Row],[Date]],1)),RIGHT(Hist_odds_1[[#This Row],[Date]],2))</f>
        <v>44929</v>
      </c>
      <c r="Q1961">
        <f>IF(Hist_odds_1[[#This Row],[Away ML]]&lt;Hist_odds_1[[#This Row],[Home ML]],-Hist_odds_1[[#This Row],[Total_Close]],Hist_odds_1[[#This Row],[Spread_Close]])</f>
        <v>8.5</v>
      </c>
    </row>
    <row r="1962" spans="1:17">
      <c r="A1962">
        <v>1961</v>
      </c>
      <c r="B1962">
        <v>103</v>
      </c>
      <c r="C1962">
        <v>623</v>
      </c>
      <c r="D1962" t="s">
        <v>5552</v>
      </c>
      <c r="E1962" t="s">
        <v>620</v>
      </c>
      <c r="F1962">
        <v>72</v>
      </c>
      <c r="G1962">
        <v>136.5</v>
      </c>
      <c r="H1962">
        <v>135.5</v>
      </c>
      <c r="I1962">
        <v>1100</v>
      </c>
      <c r="J1962">
        <v>624</v>
      </c>
      <c r="K1962" t="s">
        <v>566</v>
      </c>
      <c r="L1962">
        <v>80</v>
      </c>
      <c r="M1962">
        <v>18.5</v>
      </c>
      <c r="N1962">
        <v>18.5</v>
      </c>
      <c r="O1962">
        <v>-2500</v>
      </c>
      <c r="P1962" s="17">
        <f>DATE(IF(Hist_odds_1[[#This Row],[Index]]&lt;=1908,"2022","2023"),IF(LEN(Hist_odds_1[[#This Row],[Date]])=2,LEFT(Hist_odds_1[[#This Row],[Date]],2),LEFT(Hist_odds_1[[#This Row],[Date]],1)),RIGHT(Hist_odds_1[[#This Row],[Date]],2))</f>
        <v>44929</v>
      </c>
      <c r="Q1962">
        <f>IF(Hist_odds_1[[#This Row],[Away ML]]&lt;Hist_odds_1[[#This Row],[Home ML]],-Hist_odds_1[[#This Row],[Total_Close]],Hist_odds_1[[#This Row],[Spread_Close]])</f>
        <v>18.5</v>
      </c>
    </row>
    <row r="1963" spans="1:17">
      <c r="A1963">
        <v>1962</v>
      </c>
      <c r="B1963">
        <v>103</v>
      </c>
      <c r="C1963">
        <v>625</v>
      </c>
      <c r="D1963" t="s">
        <v>5552</v>
      </c>
      <c r="E1963" t="s">
        <v>43</v>
      </c>
      <c r="F1963">
        <v>71</v>
      </c>
      <c r="G1963">
        <v>137.5</v>
      </c>
      <c r="H1963">
        <v>137</v>
      </c>
      <c r="I1963">
        <v>425</v>
      </c>
      <c r="J1963">
        <v>626</v>
      </c>
      <c r="K1963" t="s">
        <v>291</v>
      </c>
      <c r="L1963">
        <v>74</v>
      </c>
      <c r="M1963">
        <v>10.5</v>
      </c>
      <c r="N1963">
        <v>10.5</v>
      </c>
      <c r="O1963">
        <v>-550</v>
      </c>
      <c r="P1963" s="17">
        <f>DATE(IF(Hist_odds_1[[#This Row],[Index]]&lt;=1908,"2022","2023"),IF(LEN(Hist_odds_1[[#This Row],[Date]])=2,LEFT(Hist_odds_1[[#This Row],[Date]],2),LEFT(Hist_odds_1[[#This Row],[Date]],1)),RIGHT(Hist_odds_1[[#This Row],[Date]],2))</f>
        <v>44929</v>
      </c>
      <c r="Q1963">
        <f>IF(Hist_odds_1[[#This Row],[Away ML]]&lt;Hist_odds_1[[#This Row],[Home ML]],-Hist_odds_1[[#This Row],[Total_Close]],Hist_odds_1[[#This Row],[Spread_Close]])</f>
        <v>10.5</v>
      </c>
    </row>
    <row r="1964" spans="1:17">
      <c r="A1964">
        <v>1963</v>
      </c>
      <c r="B1964">
        <v>103</v>
      </c>
      <c r="C1964">
        <v>627</v>
      </c>
      <c r="D1964" t="s">
        <v>5552</v>
      </c>
      <c r="E1964" t="s">
        <v>522</v>
      </c>
      <c r="F1964">
        <v>61</v>
      </c>
      <c r="G1964">
        <v>137</v>
      </c>
      <c r="H1964">
        <v>134.5</v>
      </c>
      <c r="I1964">
        <v>320</v>
      </c>
      <c r="J1964">
        <v>628</v>
      </c>
      <c r="K1964" t="s">
        <v>342</v>
      </c>
      <c r="L1964">
        <v>83</v>
      </c>
      <c r="M1964">
        <v>8</v>
      </c>
      <c r="N1964">
        <v>8.5</v>
      </c>
      <c r="O1964">
        <v>-380</v>
      </c>
      <c r="P1964" s="17">
        <f>DATE(IF(Hist_odds_1[[#This Row],[Index]]&lt;=1908,"2022","2023"),IF(LEN(Hist_odds_1[[#This Row],[Date]])=2,LEFT(Hist_odds_1[[#This Row],[Date]],2),LEFT(Hist_odds_1[[#This Row],[Date]],1)),RIGHT(Hist_odds_1[[#This Row],[Date]],2))</f>
        <v>44929</v>
      </c>
      <c r="Q1964">
        <f>IF(Hist_odds_1[[#This Row],[Away ML]]&lt;Hist_odds_1[[#This Row],[Home ML]],-Hist_odds_1[[#This Row],[Total_Close]],Hist_odds_1[[#This Row],[Spread_Close]])</f>
        <v>8.5</v>
      </c>
    </row>
    <row r="1965" spans="1:17">
      <c r="A1965">
        <v>1964</v>
      </c>
      <c r="B1965">
        <v>103</v>
      </c>
      <c r="C1965">
        <v>629</v>
      </c>
      <c r="D1965" t="s">
        <v>5552</v>
      </c>
      <c r="E1965" t="s">
        <v>517</v>
      </c>
      <c r="F1965">
        <v>64</v>
      </c>
      <c r="G1965">
        <v>125</v>
      </c>
      <c r="H1965">
        <v>129</v>
      </c>
      <c r="I1965">
        <v>400</v>
      </c>
      <c r="J1965">
        <v>630</v>
      </c>
      <c r="K1965" t="s">
        <v>523</v>
      </c>
      <c r="L1965">
        <v>67</v>
      </c>
      <c r="M1965">
        <v>9.5</v>
      </c>
      <c r="N1965">
        <v>10</v>
      </c>
      <c r="O1965">
        <v>-500</v>
      </c>
      <c r="P1965" s="17">
        <f>DATE(IF(Hist_odds_1[[#This Row],[Index]]&lt;=1908,"2022","2023"),IF(LEN(Hist_odds_1[[#This Row],[Date]])=2,LEFT(Hist_odds_1[[#This Row],[Date]],2),LEFT(Hist_odds_1[[#This Row],[Date]],1)),RIGHT(Hist_odds_1[[#This Row],[Date]],2))</f>
        <v>44929</v>
      </c>
      <c r="Q1965">
        <f>IF(Hist_odds_1[[#This Row],[Away ML]]&lt;Hist_odds_1[[#This Row],[Home ML]],-Hist_odds_1[[#This Row],[Total_Close]],Hist_odds_1[[#This Row],[Spread_Close]])</f>
        <v>10</v>
      </c>
    </row>
    <row r="1966" spans="1:17">
      <c r="A1966">
        <v>1965</v>
      </c>
      <c r="B1966">
        <v>103</v>
      </c>
      <c r="C1966">
        <v>631</v>
      </c>
      <c r="D1966" t="s">
        <v>5552</v>
      </c>
      <c r="E1966" t="s">
        <v>475</v>
      </c>
      <c r="F1966">
        <v>77</v>
      </c>
      <c r="G1966">
        <v>8</v>
      </c>
      <c r="H1966">
        <v>7.5</v>
      </c>
      <c r="I1966">
        <v>-320</v>
      </c>
      <c r="J1966">
        <v>632</v>
      </c>
      <c r="K1966" t="s">
        <v>535</v>
      </c>
      <c r="L1966">
        <v>65</v>
      </c>
      <c r="M1966">
        <v>137.5</v>
      </c>
      <c r="N1966">
        <v>134.5</v>
      </c>
      <c r="O1966">
        <v>265</v>
      </c>
      <c r="P1966" s="17">
        <f>DATE(IF(Hist_odds_1[[#This Row],[Index]]&lt;=1908,"2022","2023"),IF(LEN(Hist_odds_1[[#This Row],[Date]])=2,LEFT(Hist_odds_1[[#This Row],[Date]],2),LEFT(Hist_odds_1[[#This Row],[Date]],1)),RIGHT(Hist_odds_1[[#This Row],[Date]],2))</f>
        <v>44929</v>
      </c>
      <c r="Q1966">
        <f>IF(Hist_odds_1[[#This Row],[Away ML]]&lt;Hist_odds_1[[#This Row],[Home ML]],-Hist_odds_1[[#This Row],[Total_Close]],Hist_odds_1[[#This Row],[Spread_Close]])</f>
        <v>-7.5</v>
      </c>
    </row>
    <row r="1967" spans="1:17">
      <c r="A1967">
        <v>1966</v>
      </c>
      <c r="B1967">
        <v>103</v>
      </c>
      <c r="C1967">
        <v>633</v>
      </c>
      <c r="D1967" t="s">
        <v>5552</v>
      </c>
      <c r="E1967" t="s">
        <v>406</v>
      </c>
      <c r="F1967">
        <v>65</v>
      </c>
      <c r="G1967">
        <v>4.5</v>
      </c>
      <c r="H1967">
        <v>6</v>
      </c>
      <c r="I1967">
        <v>-250</v>
      </c>
      <c r="J1967">
        <v>634</v>
      </c>
      <c r="K1967" t="s">
        <v>17</v>
      </c>
      <c r="L1967">
        <v>68</v>
      </c>
      <c r="M1967">
        <v>131</v>
      </c>
      <c r="N1967">
        <v>125</v>
      </c>
      <c r="O1967">
        <v>210</v>
      </c>
      <c r="P1967" s="17">
        <f>DATE(IF(Hist_odds_1[[#This Row],[Index]]&lt;=1908,"2022","2023"),IF(LEN(Hist_odds_1[[#This Row],[Date]])=2,LEFT(Hist_odds_1[[#This Row],[Date]],2),LEFT(Hist_odds_1[[#This Row],[Date]],1)),RIGHT(Hist_odds_1[[#This Row],[Date]],2))</f>
        <v>44929</v>
      </c>
      <c r="Q1967">
        <f>IF(Hist_odds_1[[#This Row],[Away ML]]&lt;Hist_odds_1[[#This Row],[Home ML]],-Hist_odds_1[[#This Row],[Total_Close]],Hist_odds_1[[#This Row],[Spread_Close]])</f>
        <v>-6</v>
      </c>
    </row>
    <row r="1968" spans="1:17">
      <c r="A1968">
        <v>1967</v>
      </c>
      <c r="B1968">
        <v>103</v>
      </c>
      <c r="C1968">
        <v>635</v>
      </c>
      <c r="D1968" t="s">
        <v>5552</v>
      </c>
      <c r="E1968" t="s">
        <v>233</v>
      </c>
      <c r="F1968">
        <v>60</v>
      </c>
      <c r="G1968">
        <v>122.5</v>
      </c>
      <c r="H1968">
        <v>123.5</v>
      </c>
      <c r="I1968">
        <v>550</v>
      </c>
      <c r="J1968">
        <v>636</v>
      </c>
      <c r="K1968" t="s">
        <v>315</v>
      </c>
      <c r="L1968">
        <v>63</v>
      </c>
      <c r="M1968">
        <v>13.5</v>
      </c>
      <c r="N1968">
        <v>12.5</v>
      </c>
      <c r="O1968">
        <v>-800</v>
      </c>
      <c r="P1968" s="17">
        <f>DATE(IF(Hist_odds_1[[#This Row],[Index]]&lt;=1908,"2022","2023"),IF(LEN(Hist_odds_1[[#This Row],[Date]])=2,LEFT(Hist_odds_1[[#This Row],[Date]],2),LEFT(Hist_odds_1[[#This Row],[Date]],1)),RIGHT(Hist_odds_1[[#This Row],[Date]],2))</f>
        <v>44929</v>
      </c>
      <c r="Q1968">
        <f>IF(Hist_odds_1[[#This Row],[Away ML]]&lt;Hist_odds_1[[#This Row],[Home ML]],-Hist_odds_1[[#This Row],[Total_Close]],Hist_odds_1[[#This Row],[Spread_Close]])</f>
        <v>12.5</v>
      </c>
    </row>
    <row r="1969" spans="1:17">
      <c r="A1969">
        <v>1968</v>
      </c>
      <c r="B1969">
        <v>103</v>
      </c>
      <c r="C1969">
        <v>637</v>
      </c>
      <c r="D1969" t="s">
        <v>5552</v>
      </c>
      <c r="E1969" t="s">
        <v>440</v>
      </c>
      <c r="F1969">
        <v>62</v>
      </c>
      <c r="G1969">
        <v>145</v>
      </c>
      <c r="H1969">
        <v>147.5</v>
      </c>
      <c r="I1969">
        <v>450</v>
      </c>
      <c r="J1969">
        <v>638</v>
      </c>
      <c r="K1969" t="s">
        <v>121</v>
      </c>
      <c r="L1969">
        <v>84</v>
      </c>
      <c r="M1969">
        <v>11.5</v>
      </c>
      <c r="N1969">
        <v>10.5</v>
      </c>
      <c r="O1969">
        <v>-600</v>
      </c>
      <c r="P1969" s="17">
        <f>DATE(IF(Hist_odds_1[[#This Row],[Index]]&lt;=1908,"2022","2023"),IF(LEN(Hist_odds_1[[#This Row],[Date]])=2,LEFT(Hist_odds_1[[#This Row],[Date]],2),LEFT(Hist_odds_1[[#This Row],[Date]],1)),RIGHT(Hist_odds_1[[#This Row],[Date]],2))</f>
        <v>44929</v>
      </c>
      <c r="Q1969">
        <f>IF(Hist_odds_1[[#This Row],[Away ML]]&lt;Hist_odds_1[[#This Row],[Home ML]],-Hist_odds_1[[#This Row],[Total_Close]],Hist_odds_1[[#This Row],[Spread_Close]])</f>
        <v>10.5</v>
      </c>
    </row>
    <row r="1970" spans="1:17">
      <c r="A1970">
        <v>1969</v>
      </c>
      <c r="B1970">
        <v>103</v>
      </c>
      <c r="C1970">
        <v>639</v>
      </c>
      <c r="D1970" t="s">
        <v>5552</v>
      </c>
      <c r="E1970" t="s">
        <v>478</v>
      </c>
      <c r="F1970">
        <v>116</v>
      </c>
      <c r="G1970">
        <v>139</v>
      </c>
      <c r="H1970">
        <v>136</v>
      </c>
      <c r="I1970">
        <v>330</v>
      </c>
      <c r="J1970">
        <v>640</v>
      </c>
      <c r="K1970" t="s">
        <v>123</v>
      </c>
      <c r="L1970">
        <v>103</v>
      </c>
      <c r="M1970">
        <v>10.5</v>
      </c>
      <c r="N1970">
        <v>8.5</v>
      </c>
      <c r="O1970">
        <v>-400</v>
      </c>
      <c r="P1970" s="17">
        <f>DATE(IF(Hist_odds_1[[#This Row],[Index]]&lt;=1908,"2022","2023"),IF(LEN(Hist_odds_1[[#This Row],[Date]])=2,LEFT(Hist_odds_1[[#This Row],[Date]],2),LEFT(Hist_odds_1[[#This Row],[Date]],1)),RIGHT(Hist_odds_1[[#This Row],[Date]],2))</f>
        <v>44929</v>
      </c>
      <c r="Q1970">
        <f>IF(Hist_odds_1[[#This Row],[Away ML]]&lt;Hist_odds_1[[#This Row],[Home ML]],-Hist_odds_1[[#This Row],[Total_Close]],Hist_odds_1[[#This Row],[Spread_Close]])</f>
        <v>8.5</v>
      </c>
    </row>
    <row r="1971" spans="1:17">
      <c r="A1971">
        <v>1970</v>
      </c>
      <c r="B1971">
        <v>103</v>
      </c>
      <c r="C1971">
        <v>641</v>
      </c>
      <c r="D1971" t="s">
        <v>5552</v>
      </c>
      <c r="E1971" t="s">
        <v>404</v>
      </c>
      <c r="F1971">
        <v>75</v>
      </c>
      <c r="G1971">
        <v>1.5</v>
      </c>
      <c r="H1971">
        <v>141</v>
      </c>
      <c r="I1971">
        <v>-120</v>
      </c>
      <c r="J1971">
        <v>642</v>
      </c>
      <c r="K1971" t="s">
        <v>513</v>
      </c>
      <c r="L1971">
        <v>72</v>
      </c>
      <c r="M1971">
        <v>139.5</v>
      </c>
      <c r="O1971">
        <v>100</v>
      </c>
      <c r="P1971" s="17">
        <f>DATE(IF(Hist_odds_1[[#This Row],[Index]]&lt;=1908,"2022","2023"),IF(LEN(Hist_odds_1[[#This Row],[Date]])=2,LEFT(Hist_odds_1[[#This Row],[Date]],2),LEFT(Hist_odds_1[[#This Row],[Date]],1)),RIGHT(Hist_odds_1[[#This Row],[Date]],2))</f>
        <v>44929</v>
      </c>
      <c r="Q1971">
        <f>IF(Hist_odds_1[[#This Row],[Away ML]]&lt;Hist_odds_1[[#This Row],[Home ML]],-Hist_odds_1[[#This Row],[Total_Close]],Hist_odds_1[[#This Row],[Spread_Close]])</f>
        <v>-141</v>
      </c>
    </row>
    <row r="1972" spans="1:17">
      <c r="A1972">
        <v>1971</v>
      </c>
      <c r="B1972">
        <v>103</v>
      </c>
      <c r="C1972">
        <v>643</v>
      </c>
      <c r="D1972" t="s">
        <v>5552</v>
      </c>
      <c r="E1972" t="s">
        <v>476</v>
      </c>
      <c r="F1972">
        <v>67</v>
      </c>
      <c r="G1972">
        <v>5</v>
      </c>
      <c r="H1972">
        <v>3</v>
      </c>
      <c r="I1972">
        <v>-175</v>
      </c>
      <c r="J1972">
        <v>644</v>
      </c>
      <c r="K1972" t="s">
        <v>578</v>
      </c>
      <c r="L1972">
        <v>71</v>
      </c>
      <c r="M1972">
        <v>137</v>
      </c>
      <c r="N1972">
        <v>137.5</v>
      </c>
      <c r="O1972">
        <v>155</v>
      </c>
      <c r="P1972" s="17">
        <f>DATE(IF(Hist_odds_1[[#This Row],[Index]]&lt;=1908,"2022","2023"),IF(LEN(Hist_odds_1[[#This Row],[Date]])=2,LEFT(Hist_odds_1[[#This Row],[Date]],2),LEFT(Hist_odds_1[[#This Row],[Date]],1)),RIGHT(Hist_odds_1[[#This Row],[Date]],2))</f>
        <v>44929</v>
      </c>
      <c r="Q1972">
        <f>IF(Hist_odds_1[[#This Row],[Away ML]]&lt;Hist_odds_1[[#This Row],[Home ML]],-Hist_odds_1[[#This Row],[Total_Close]],Hist_odds_1[[#This Row],[Spread_Close]])</f>
        <v>-3</v>
      </c>
    </row>
    <row r="1973" spans="1:17">
      <c r="A1973">
        <v>1972</v>
      </c>
      <c r="B1973">
        <v>104</v>
      </c>
      <c r="C1973">
        <v>651</v>
      </c>
      <c r="D1973" t="s">
        <v>5552</v>
      </c>
      <c r="E1973" t="s">
        <v>463</v>
      </c>
      <c r="F1973">
        <v>92</v>
      </c>
      <c r="G1973">
        <v>9.5</v>
      </c>
      <c r="H1973">
        <v>11.5</v>
      </c>
      <c r="I1973">
        <v>-750</v>
      </c>
      <c r="J1973">
        <v>652</v>
      </c>
      <c r="K1973" t="s">
        <v>634</v>
      </c>
      <c r="L1973">
        <v>79</v>
      </c>
      <c r="M1973">
        <v>149</v>
      </c>
      <c r="N1973">
        <v>151</v>
      </c>
      <c r="O1973">
        <v>525</v>
      </c>
      <c r="P1973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73">
        <f>IF(Hist_odds_1[[#This Row],[Away ML]]&lt;Hist_odds_1[[#This Row],[Home ML]],-Hist_odds_1[[#This Row],[Total_Close]],Hist_odds_1[[#This Row],[Spread_Close]])</f>
        <v>-11.5</v>
      </c>
    </row>
    <row r="1974" spans="1:17">
      <c r="A1974">
        <v>1973</v>
      </c>
      <c r="B1974">
        <v>104</v>
      </c>
      <c r="C1974">
        <v>653</v>
      </c>
      <c r="D1974" t="s">
        <v>5552</v>
      </c>
      <c r="E1974" t="s">
        <v>38</v>
      </c>
      <c r="F1974">
        <v>64</v>
      </c>
      <c r="G1974">
        <v>6.5</v>
      </c>
      <c r="H1974">
        <v>6.5</v>
      </c>
      <c r="I1974">
        <v>-300</v>
      </c>
      <c r="J1974">
        <v>654</v>
      </c>
      <c r="K1974" t="s">
        <v>301</v>
      </c>
      <c r="L1974">
        <v>76</v>
      </c>
      <c r="M1974">
        <v>134.5</v>
      </c>
      <c r="N1974">
        <v>136</v>
      </c>
      <c r="O1974">
        <v>250</v>
      </c>
      <c r="P1974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74">
        <f>IF(Hist_odds_1[[#This Row],[Away ML]]&lt;Hist_odds_1[[#This Row],[Home ML]],-Hist_odds_1[[#This Row],[Total_Close]],Hist_odds_1[[#This Row],[Spread_Close]])</f>
        <v>-6.5</v>
      </c>
    </row>
    <row r="1975" spans="1:17">
      <c r="A1975">
        <v>1974</v>
      </c>
      <c r="B1975">
        <v>104</v>
      </c>
      <c r="C1975">
        <v>655</v>
      </c>
      <c r="D1975" t="s">
        <v>5552</v>
      </c>
      <c r="E1975" t="s">
        <v>390</v>
      </c>
      <c r="F1975">
        <v>73</v>
      </c>
      <c r="G1975">
        <v>8</v>
      </c>
      <c r="H1975">
        <v>9.5</v>
      </c>
      <c r="I1975">
        <v>-450</v>
      </c>
      <c r="J1975">
        <v>656</v>
      </c>
      <c r="K1975" t="s">
        <v>267</v>
      </c>
      <c r="L1975">
        <v>57</v>
      </c>
      <c r="M1975">
        <v>142.5</v>
      </c>
      <c r="N1975">
        <v>142.5</v>
      </c>
      <c r="O1975">
        <v>375</v>
      </c>
      <c r="P1975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75">
        <f>IF(Hist_odds_1[[#This Row],[Away ML]]&lt;Hist_odds_1[[#This Row],[Home ML]],-Hist_odds_1[[#This Row],[Total_Close]],Hist_odds_1[[#This Row],[Spread_Close]])</f>
        <v>-9.5</v>
      </c>
    </row>
    <row r="1976" spans="1:17">
      <c r="A1976">
        <v>1975</v>
      </c>
      <c r="B1976">
        <v>104</v>
      </c>
      <c r="C1976">
        <v>657</v>
      </c>
      <c r="D1976" t="s">
        <v>5552</v>
      </c>
      <c r="E1976" t="s">
        <v>569</v>
      </c>
      <c r="F1976">
        <v>56</v>
      </c>
      <c r="G1976">
        <v>131.5</v>
      </c>
      <c r="H1976">
        <v>134</v>
      </c>
      <c r="I1976">
        <v>800</v>
      </c>
      <c r="J1976">
        <v>658</v>
      </c>
      <c r="K1976" t="s">
        <v>326</v>
      </c>
      <c r="L1976">
        <v>76</v>
      </c>
      <c r="M1976">
        <v>14.5</v>
      </c>
      <c r="N1976">
        <v>14</v>
      </c>
      <c r="O1976">
        <v>-1400</v>
      </c>
      <c r="P1976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76">
        <f>IF(Hist_odds_1[[#This Row],[Away ML]]&lt;Hist_odds_1[[#This Row],[Home ML]],-Hist_odds_1[[#This Row],[Total_Close]],Hist_odds_1[[#This Row],[Spread_Close]])</f>
        <v>14</v>
      </c>
    </row>
    <row r="1977" spans="1:17">
      <c r="A1977">
        <v>1976</v>
      </c>
      <c r="B1977">
        <v>104</v>
      </c>
      <c r="C1977">
        <v>659</v>
      </c>
      <c r="D1977" t="s">
        <v>5552</v>
      </c>
      <c r="E1977" t="s">
        <v>637</v>
      </c>
      <c r="F1977">
        <v>71</v>
      </c>
      <c r="G1977">
        <v>140.5</v>
      </c>
      <c r="H1977">
        <v>139</v>
      </c>
      <c r="I1977">
        <v>240</v>
      </c>
      <c r="J1977">
        <v>660</v>
      </c>
      <c r="K1977" t="s">
        <v>580</v>
      </c>
      <c r="L1977">
        <v>60</v>
      </c>
      <c r="M1977">
        <v>5.5</v>
      </c>
      <c r="N1977">
        <v>6.5</v>
      </c>
      <c r="O1977">
        <v>-280</v>
      </c>
      <c r="P1977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77">
        <f>IF(Hist_odds_1[[#This Row],[Away ML]]&lt;Hist_odds_1[[#This Row],[Home ML]],-Hist_odds_1[[#This Row],[Total_Close]],Hist_odds_1[[#This Row],[Spread_Close]])</f>
        <v>6.5</v>
      </c>
    </row>
    <row r="1978" spans="1:17">
      <c r="A1978">
        <v>1977</v>
      </c>
      <c r="B1978">
        <v>104</v>
      </c>
      <c r="C1978">
        <v>661</v>
      </c>
      <c r="D1978" t="s">
        <v>5552</v>
      </c>
      <c r="E1978" t="s">
        <v>258</v>
      </c>
      <c r="F1978">
        <v>53</v>
      </c>
      <c r="G1978">
        <v>140.5</v>
      </c>
      <c r="H1978">
        <v>135.5</v>
      </c>
      <c r="I1978">
        <v>105</v>
      </c>
      <c r="J1978">
        <v>662</v>
      </c>
      <c r="K1978" t="s">
        <v>76</v>
      </c>
      <c r="L1978">
        <v>52</v>
      </c>
      <c r="M1978">
        <v>2.5</v>
      </c>
      <c r="N1978">
        <v>1.5</v>
      </c>
      <c r="O1978">
        <v>-125</v>
      </c>
      <c r="P1978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78">
        <f>IF(Hist_odds_1[[#This Row],[Away ML]]&lt;Hist_odds_1[[#This Row],[Home ML]],-Hist_odds_1[[#This Row],[Total_Close]],Hist_odds_1[[#This Row],[Spread_Close]])</f>
        <v>1.5</v>
      </c>
    </row>
    <row r="1979" spans="1:17">
      <c r="A1979">
        <v>1978</v>
      </c>
      <c r="B1979">
        <v>104</v>
      </c>
      <c r="C1979">
        <v>663</v>
      </c>
      <c r="D1979" t="s">
        <v>5552</v>
      </c>
      <c r="E1979" t="s">
        <v>621</v>
      </c>
      <c r="F1979">
        <v>69</v>
      </c>
      <c r="G1979">
        <v>3.5</v>
      </c>
      <c r="H1979">
        <v>3</v>
      </c>
      <c r="I1979">
        <v>-150</v>
      </c>
      <c r="J1979">
        <v>664</v>
      </c>
      <c r="K1979" t="s">
        <v>157</v>
      </c>
      <c r="L1979">
        <v>67</v>
      </c>
      <c r="M1979">
        <v>135.5</v>
      </c>
      <c r="N1979">
        <v>138</v>
      </c>
      <c r="O1979">
        <v>130</v>
      </c>
      <c r="P1979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79">
        <f>IF(Hist_odds_1[[#This Row],[Away ML]]&lt;Hist_odds_1[[#This Row],[Home ML]],-Hist_odds_1[[#This Row],[Total_Close]],Hist_odds_1[[#This Row],[Spread_Close]])</f>
        <v>-3</v>
      </c>
    </row>
    <row r="1980" spans="1:17">
      <c r="A1980">
        <v>1979</v>
      </c>
      <c r="B1980">
        <v>104</v>
      </c>
      <c r="C1980">
        <v>665</v>
      </c>
      <c r="D1980" t="s">
        <v>5552</v>
      </c>
      <c r="E1980" t="s">
        <v>541</v>
      </c>
      <c r="F1980">
        <v>69</v>
      </c>
      <c r="G1980">
        <v>129.5</v>
      </c>
      <c r="H1980">
        <v>128</v>
      </c>
      <c r="I1980">
        <v>-110</v>
      </c>
      <c r="J1980">
        <v>666</v>
      </c>
      <c r="K1980" t="s">
        <v>492</v>
      </c>
      <c r="L1980">
        <v>73</v>
      </c>
      <c r="M1980" t="s">
        <v>465</v>
      </c>
      <c r="N1980">
        <v>1</v>
      </c>
      <c r="O1980">
        <v>-110</v>
      </c>
      <c r="P1980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80">
        <f>IF(Hist_odds_1[[#This Row],[Away ML]]&lt;Hist_odds_1[[#This Row],[Home ML]],-Hist_odds_1[[#This Row],[Total_Close]],Hist_odds_1[[#This Row],[Spread_Close]])</f>
        <v>1</v>
      </c>
    </row>
    <row r="1981" spans="1:17">
      <c r="A1981">
        <v>1980</v>
      </c>
      <c r="B1981">
        <v>104</v>
      </c>
      <c r="C1981">
        <v>667</v>
      </c>
      <c r="D1981" t="s">
        <v>5552</v>
      </c>
      <c r="E1981" t="s">
        <v>455</v>
      </c>
      <c r="F1981">
        <v>70</v>
      </c>
      <c r="G1981">
        <v>136.5</v>
      </c>
      <c r="H1981">
        <v>137</v>
      </c>
      <c r="I1981">
        <v>-120</v>
      </c>
      <c r="J1981">
        <v>668</v>
      </c>
      <c r="K1981" t="s">
        <v>322</v>
      </c>
      <c r="L1981">
        <v>79</v>
      </c>
      <c r="M1981">
        <v>2.5</v>
      </c>
      <c r="O1981">
        <v>100</v>
      </c>
      <c r="P1981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81">
        <f>IF(Hist_odds_1[[#This Row],[Away ML]]&lt;Hist_odds_1[[#This Row],[Home ML]],-Hist_odds_1[[#This Row],[Total_Close]],Hist_odds_1[[#This Row],[Spread_Close]])</f>
        <v>-137</v>
      </c>
    </row>
    <row r="1982" spans="1:17">
      <c r="A1982">
        <v>1981</v>
      </c>
      <c r="B1982">
        <v>104</v>
      </c>
      <c r="C1982">
        <v>669</v>
      </c>
      <c r="D1982" t="s">
        <v>5552</v>
      </c>
      <c r="E1982" t="s">
        <v>505</v>
      </c>
      <c r="F1982">
        <v>57</v>
      </c>
      <c r="G1982">
        <v>134.5</v>
      </c>
      <c r="H1982">
        <v>135</v>
      </c>
      <c r="I1982">
        <v>155</v>
      </c>
      <c r="J1982">
        <v>670</v>
      </c>
      <c r="K1982" t="s">
        <v>272</v>
      </c>
      <c r="L1982">
        <v>80</v>
      </c>
      <c r="M1982">
        <v>4.5</v>
      </c>
      <c r="N1982">
        <v>4</v>
      </c>
      <c r="O1982">
        <v>-175</v>
      </c>
      <c r="P1982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82">
        <f>IF(Hist_odds_1[[#This Row],[Away ML]]&lt;Hist_odds_1[[#This Row],[Home ML]],-Hist_odds_1[[#This Row],[Total_Close]],Hist_odds_1[[#This Row],[Spread_Close]])</f>
        <v>4</v>
      </c>
    </row>
    <row r="1983" spans="1:17">
      <c r="A1983">
        <v>1982</v>
      </c>
      <c r="B1983">
        <v>104</v>
      </c>
      <c r="C1983">
        <v>671</v>
      </c>
      <c r="D1983" t="s">
        <v>5552</v>
      </c>
      <c r="E1983" t="s">
        <v>23</v>
      </c>
      <c r="F1983">
        <v>61</v>
      </c>
      <c r="G1983">
        <v>136</v>
      </c>
      <c r="H1983">
        <v>134.5</v>
      </c>
      <c r="I1983">
        <v>110</v>
      </c>
      <c r="J1983">
        <v>672</v>
      </c>
      <c r="K1983" t="s">
        <v>581</v>
      </c>
      <c r="L1983">
        <v>73</v>
      </c>
      <c r="M1983">
        <v>2</v>
      </c>
      <c r="N1983">
        <v>2</v>
      </c>
      <c r="O1983">
        <v>-130</v>
      </c>
      <c r="P1983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83">
        <f>IF(Hist_odds_1[[#This Row],[Away ML]]&lt;Hist_odds_1[[#This Row],[Home ML]],-Hist_odds_1[[#This Row],[Total_Close]],Hist_odds_1[[#This Row],[Spread_Close]])</f>
        <v>2</v>
      </c>
    </row>
    <row r="1984" spans="1:17">
      <c r="A1984">
        <v>1983</v>
      </c>
      <c r="B1984">
        <v>104</v>
      </c>
      <c r="C1984">
        <v>673</v>
      </c>
      <c r="D1984" t="s">
        <v>5552</v>
      </c>
      <c r="E1984" t="s">
        <v>532</v>
      </c>
      <c r="F1984">
        <v>72</v>
      </c>
      <c r="G1984">
        <v>147.5</v>
      </c>
      <c r="H1984">
        <v>148</v>
      </c>
      <c r="I1984">
        <v>850</v>
      </c>
      <c r="J1984">
        <v>674</v>
      </c>
      <c r="K1984" t="s">
        <v>257</v>
      </c>
      <c r="L1984">
        <v>97</v>
      </c>
      <c r="M1984">
        <v>13</v>
      </c>
      <c r="N1984">
        <v>15.5</v>
      </c>
      <c r="O1984">
        <v>-1500</v>
      </c>
      <c r="P1984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84">
        <f>IF(Hist_odds_1[[#This Row],[Away ML]]&lt;Hist_odds_1[[#This Row],[Home ML]],-Hist_odds_1[[#This Row],[Total_Close]],Hist_odds_1[[#This Row],[Spread_Close]])</f>
        <v>15.5</v>
      </c>
    </row>
    <row r="1985" spans="1:17">
      <c r="A1985">
        <v>1984</v>
      </c>
      <c r="B1985">
        <v>104</v>
      </c>
      <c r="C1985">
        <v>675</v>
      </c>
      <c r="D1985" t="s">
        <v>5552</v>
      </c>
      <c r="E1985" t="s">
        <v>503</v>
      </c>
      <c r="F1985">
        <v>70</v>
      </c>
      <c r="G1985">
        <v>6</v>
      </c>
      <c r="H1985">
        <v>6.5</v>
      </c>
      <c r="I1985">
        <v>-270</v>
      </c>
      <c r="J1985">
        <v>676</v>
      </c>
      <c r="K1985" t="s">
        <v>584</v>
      </c>
      <c r="L1985">
        <v>76</v>
      </c>
      <c r="M1985">
        <v>144.5</v>
      </c>
      <c r="N1985">
        <v>146.5</v>
      </c>
      <c r="O1985">
        <v>230</v>
      </c>
      <c r="P1985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85">
        <f>IF(Hist_odds_1[[#This Row],[Away ML]]&lt;Hist_odds_1[[#This Row],[Home ML]],-Hist_odds_1[[#This Row],[Total_Close]],Hist_odds_1[[#This Row],[Spread_Close]])</f>
        <v>-6.5</v>
      </c>
    </row>
    <row r="1986" spans="1:17">
      <c r="A1986">
        <v>1985</v>
      </c>
      <c r="B1986">
        <v>104</v>
      </c>
      <c r="C1986">
        <v>677</v>
      </c>
      <c r="D1986" t="s">
        <v>5552</v>
      </c>
      <c r="E1986" t="s">
        <v>21</v>
      </c>
      <c r="F1986">
        <v>60</v>
      </c>
      <c r="G1986">
        <v>3.5</v>
      </c>
      <c r="H1986">
        <v>5</v>
      </c>
      <c r="I1986">
        <v>-200</v>
      </c>
      <c r="J1986">
        <v>678</v>
      </c>
      <c r="K1986" t="s">
        <v>508</v>
      </c>
      <c r="L1986">
        <v>84</v>
      </c>
      <c r="M1986">
        <v>144.5</v>
      </c>
      <c r="N1986">
        <v>145</v>
      </c>
      <c r="O1986">
        <v>175</v>
      </c>
      <c r="P1986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86">
        <f>IF(Hist_odds_1[[#This Row],[Away ML]]&lt;Hist_odds_1[[#This Row],[Home ML]],-Hist_odds_1[[#This Row],[Total_Close]],Hist_odds_1[[#This Row],[Spread_Close]])</f>
        <v>-5</v>
      </c>
    </row>
    <row r="1987" spans="1:17">
      <c r="A1987">
        <v>1986</v>
      </c>
      <c r="B1987">
        <v>104</v>
      </c>
      <c r="C1987">
        <v>679</v>
      </c>
      <c r="D1987" t="s">
        <v>5552</v>
      </c>
      <c r="E1987" t="s">
        <v>540</v>
      </c>
      <c r="F1987">
        <v>63</v>
      </c>
      <c r="G1987">
        <v>139</v>
      </c>
      <c r="H1987">
        <v>139</v>
      </c>
      <c r="I1987">
        <v>320</v>
      </c>
      <c r="J1987">
        <v>680</v>
      </c>
      <c r="K1987" t="s">
        <v>320</v>
      </c>
      <c r="L1987">
        <v>73</v>
      </c>
      <c r="M1987">
        <v>8.5</v>
      </c>
      <c r="N1987">
        <v>8.5</v>
      </c>
      <c r="O1987">
        <v>-380</v>
      </c>
      <c r="P1987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87">
        <f>IF(Hist_odds_1[[#This Row],[Away ML]]&lt;Hist_odds_1[[#This Row],[Home ML]],-Hist_odds_1[[#This Row],[Total_Close]],Hist_odds_1[[#This Row],[Spread_Close]])</f>
        <v>8.5</v>
      </c>
    </row>
    <row r="1988" spans="1:17">
      <c r="A1988">
        <v>1987</v>
      </c>
      <c r="B1988">
        <v>104</v>
      </c>
      <c r="C1988">
        <v>681</v>
      </c>
      <c r="D1988" t="s">
        <v>5552</v>
      </c>
      <c r="E1988" t="s">
        <v>325</v>
      </c>
      <c r="F1988">
        <v>79</v>
      </c>
      <c r="G1988">
        <v>133</v>
      </c>
      <c r="H1988">
        <v>136</v>
      </c>
      <c r="I1988">
        <v>125</v>
      </c>
      <c r="J1988">
        <v>682</v>
      </c>
      <c r="K1988" t="s">
        <v>457</v>
      </c>
      <c r="L1988">
        <v>82</v>
      </c>
      <c r="M1988">
        <v>2</v>
      </c>
      <c r="N1988">
        <v>2.5</v>
      </c>
      <c r="O1988">
        <v>-145</v>
      </c>
      <c r="P1988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88">
        <f>IF(Hist_odds_1[[#This Row],[Away ML]]&lt;Hist_odds_1[[#This Row],[Home ML]],-Hist_odds_1[[#This Row],[Total_Close]],Hist_odds_1[[#This Row],[Spread_Close]])</f>
        <v>2.5</v>
      </c>
    </row>
    <row r="1989" spans="1:17">
      <c r="A1989">
        <v>1988</v>
      </c>
      <c r="B1989">
        <v>104</v>
      </c>
      <c r="C1989">
        <v>683</v>
      </c>
      <c r="D1989" t="s">
        <v>5552</v>
      </c>
      <c r="E1989" t="s">
        <v>497</v>
      </c>
      <c r="F1989">
        <v>69</v>
      </c>
      <c r="G1989">
        <v>140.5</v>
      </c>
      <c r="H1989">
        <v>141</v>
      </c>
      <c r="I1989">
        <v>155</v>
      </c>
      <c r="J1989">
        <v>684</v>
      </c>
      <c r="K1989" t="s">
        <v>234</v>
      </c>
      <c r="L1989">
        <v>79</v>
      </c>
      <c r="M1989">
        <v>3</v>
      </c>
      <c r="N1989">
        <v>4</v>
      </c>
      <c r="O1989">
        <v>-175</v>
      </c>
      <c r="P1989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89">
        <f>IF(Hist_odds_1[[#This Row],[Away ML]]&lt;Hist_odds_1[[#This Row],[Home ML]],-Hist_odds_1[[#This Row],[Total_Close]],Hist_odds_1[[#This Row],[Spread_Close]])</f>
        <v>4</v>
      </c>
    </row>
    <row r="1990" spans="1:17">
      <c r="A1990">
        <v>1989</v>
      </c>
      <c r="B1990">
        <v>104</v>
      </c>
      <c r="C1990">
        <v>685</v>
      </c>
      <c r="D1990" t="s">
        <v>5552</v>
      </c>
      <c r="E1990" t="s">
        <v>470</v>
      </c>
      <c r="F1990">
        <v>66</v>
      </c>
      <c r="G1990">
        <v>143.5</v>
      </c>
      <c r="H1990">
        <v>138</v>
      </c>
      <c r="I1990">
        <v>195</v>
      </c>
      <c r="J1990">
        <v>686</v>
      </c>
      <c r="K1990" t="s">
        <v>194</v>
      </c>
      <c r="L1990">
        <v>63</v>
      </c>
      <c r="M1990">
        <v>7</v>
      </c>
      <c r="N1990">
        <v>6</v>
      </c>
      <c r="O1990">
        <v>-230</v>
      </c>
      <c r="P1990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90">
        <f>IF(Hist_odds_1[[#This Row],[Away ML]]&lt;Hist_odds_1[[#This Row],[Home ML]],-Hist_odds_1[[#This Row],[Total_Close]],Hist_odds_1[[#This Row],[Spread_Close]])</f>
        <v>6</v>
      </c>
    </row>
    <row r="1991" spans="1:17">
      <c r="A1991">
        <v>1990</v>
      </c>
      <c r="B1991">
        <v>104</v>
      </c>
      <c r="C1991">
        <v>687</v>
      </c>
      <c r="D1991" t="s">
        <v>5552</v>
      </c>
      <c r="E1991" t="s">
        <v>648</v>
      </c>
      <c r="F1991">
        <v>81</v>
      </c>
      <c r="G1991">
        <v>11.5</v>
      </c>
      <c r="H1991">
        <v>10</v>
      </c>
      <c r="I1991">
        <v>-500</v>
      </c>
      <c r="J1991">
        <v>688</v>
      </c>
      <c r="K1991" t="s">
        <v>79</v>
      </c>
      <c r="L1991">
        <v>66</v>
      </c>
      <c r="M1991">
        <v>134.5</v>
      </c>
      <c r="N1991">
        <v>132.5</v>
      </c>
      <c r="O1991">
        <v>400</v>
      </c>
      <c r="P1991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91">
        <f>IF(Hist_odds_1[[#This Row],[Away ML]]&lt;Hist_odds_1[[#This Row],[Home ML]],-Hist_odds_1[[#This Row],[Total_Close]],Hist_odds_1[[#This Row],[Spread_Close]])</f>
        <v>-10</v>
      </c>
    </row>
    <row r="1992" spans="1:17">
      <c r="A1992">
        <v>1991</v>
      </c>
      <c r="B1992">
        <v>104</v>
      </c>
      <c r="C1992">
        <v>689</v>
      </c>
      <c r="D1992" t="s">
        <v>5552</v>
      </c>
      <c r="E1992" t="s">
        <v>469</v>
      </c>
      <c r="F1992">
        <v>63</v>
      </c>
      <c r="G1992">
        <v>124.5</v>
      </c>
      <c r="H1992">
        <v>125.5</v>
      </c>
      <c r="I1992">
        <v>145</v>
      </c>
      <c r="J1992">
        <v>690</v>
      </c>
      <c r="K1992" t="s">
        <v>48</v>
      </c>
      <c r="L1992">
        <v>60</v>
      </c>
      <c r="M1992">
        <v>4.5</v>
      </c>
      <c r="N1992">
        <v>3.5</v>
      </c>
      <c r="O1992">
        <v>-165</v>
      </c>
      <c r="P1992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92">
        <f>IF(Hist_odds_1[[#This Row],[Away ML]]&lt;Hist_odds_1[[#This Row],[Home ML]],-Hist_odds_1[[#This Row],[Total_Close]],Hist_odds_1[[#This Row],[Spread_Close]])</f>
        <v>3.5</v>
      </c>
    </row>
    <row r="1993" spans="1:17">
      <c r="A1993">
        <v>1992</v>
      </c>
      <c r="B1993">
        <v>104</v>
      </c>
      <c r="C1993">
        <v>691</v>
      </c>
      <c r="D1993" t="s">
        <v>5552</v>
      </c>
      <c r="E1993" t="s">
        <v>506</v>
      </c>
      <c r="F1993">
        <v>64</v>
      </c>
      <c r="G1993">
        <v>6.5</v>
      </c>
      <c r="H1993">
        <v>5.5</v>
      </c>
      <c r="I1993">
        <v>-240</v>
      </c>
      <c r="J1993">
        <v>692</v>
      </c>
      <c r="K1993" t="s">
        <v>516</v>
      </c>
      <c r="L1993">
        <v>61</v>
      </c>
      <c r="M1993">
        <v>128.5</v>
      </c>
      <c r="N1993">
        <v>129.5</v>
      </c>
      <c r="O1993">
        <v>200</v>
      </c>
      <c r="P1993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93">
        <f>IF(Hist_odds_1[[#This Row],[Away ML]]&lt;Hist_odds_1[[#This Row],[Home ML]],-Hist_odds_1[[#This Row],[Total_Close]],Hist_odds_1[[#This Row],[Spread_Close]])</f>
        <v>-5.5</v>
      </c>
    </row>
    <row r="1994" spans="1:17">
      <c r="A1994">
        <v>1993</v>
      </c>
      <c r="B1994">
        <v>104</v>
      </c>
      <c r="C1994">
        <v>693</v>
      </c>
      <c r="D1994" t="s">
        <v>5552</v>
      </c>
      <c r="E1994" t="s">
        <v>251</v>
      </c>
      <c r="F1994">
        <v>68</v>
      </c>
      <c r="G1994">
        <v>133.5</v>
      </c>
      <c r="H1994">
        <v>135.5</v>
      </c>
      <c r="I1994">
        <v>105</v>
      </c>
      <c r="J1994">
        <v>694</v>
      </c>
      <c r="K1994" t="s">
        <v>468</v>
      </c>
      <c r="L1994">
        <v>64</v>
      </c>
      <c r="M1994" t="s">
        <v>465</v>
      </c>
      <c r="N1994">
        <v>1.5</v>
      </c>
      <c r="O1994">
        <v>-125</v>
      </c>
      <c r="P1994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94">
        <f>IF(Hist_odds_1[[#This Row],[Away ML]]&lt;Hist_odds_1[[#This Row],[Home ML]],-Hist_odds_1[[#This Row],[Total_Close]],Hist_odds_1[[#This Row],[Spread_Close]])</f>
        <v>1.5</v>
      </c>
    </row>
    <row r="1995" spans="1:17">
      <c r="A1995">
        <v>1994</v>
      </c>
      <c r="B1995">
        <v>104</v>
      </c>
      <c r="C1995">
        <v>695</v>
      </c>
      <c r="D1995" t="s">
        <v>5552</v>
      </c>
      <c r="E1995" t="s">
        <v>177</v>
      </c>
      <c r="F1995">
        <v>77</v>
      </c>
      <c r="G1995">
        <v>149.5</v>
      </c>
      <c r="H1995">
        <v>153</v>
      </c>
      <c r="I1995">
        <v>650</v>
      </c>
      <c r="J1995">
        <v>696</v>
      </c>
      <c r="K1995" t="s">
        <v>176</v>
      </c>
      <c r="L1995">
        <v>93</v>
      </c>
      <c r="M1995">
        <v>12</v>
      </c>
      <c r="N1995">
        <v>13</v>
      </c>
      <c r="O1995">
        <v>-1000</v>
      </c>
      <c r="P1995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95">
        <f>IF(Hist_odds_1[[#This Row],[Away ML]]&lt;Hist_odds_1[[#This Row],[Home ML]],-Hist_odds_1[[#This Row],[Total_Close]],Hist_odds_1[[#This Row],[Spread_Close]])</f>
        <v>13</v>
      </c>
    </row>
    <row r="1996" spans="1:17">
      <c r="A1996">
        <v>1995</v>
      </c>
      <c r="B1996">
        <v>104</v>
      </c>
      <c r="C1996">
        <v>697</v>
      </c>
      <c r="D1996" t="s">
        <v>5552</v>
      </c>
      <c r="E1996" t="s">
        <v>333</v>
      </c>
      <c r="F1996">
        <v>78</v>
      </c>
      <c r="G1996">
        <v>148.5</v>
      </c>
      <c r="H1996">
        <v>143.5</v>
      </c>
      <c r="I1996">
        <v>700</v>
      </c>
      <c r="J1996">
        <v>698</v>
      </c>
      <c r="K1996" t="s">
        <v>140</v>
      </c>
      <c r="L1996">
        <v>87</v>
      </c>
      <c r="M1996">
        <v>13</v>
      </c>
      <c r="N1996">
        <v>13.5</v>
      </c>
      <c r="O1996">
        <v>-1100</v>
      </c>
      <c r="P1996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96">
        <f>IF(Hist_odds_1[[#This Row],[Away ML]]&lt;Hist_odds_1[[#This Row],[Home ML]],-Hist_odds_1[[#This Row],[Total_Close]],Hist_odds_1[[#This Row],[Spread_Close]])</f>
        <v>13.5</v>
      </c>
    </row>
    <row r="1997" spans="1:17">
      <c r="A1997">
        <v>1996</v>
      </c>
      <c r="B1997">
        <v>104</v>
      </c>
      <c r="C1997">
        <v>699</v>
      </c>
      <c r="D1997" t="s">
        <v>5552</v>
      </c>
      <c r="E1997" t="s">
        <v>636</v>
      </c>
      <c r="F1997">
        <v>60</v>
      </c>
      <c r="G1997">
        <v>146.5</v>
      </c>
      <c r="H1997">
        <v>144</v>
      </c>
      <c r="I1997">
        <v>120</v>
      </c>
      <c r="J1997">
        <v>700</v>
      </c>
      <c r="K1997" t="s">
        <v>533</v>
      </c>
      <c r="L1997">
        <v>69</v>
      </c>
      <c r="M1997">
        <v>2</v>
      </c>
      <c r="N1997">
        <v>2.5</v>
      </c>
      <c r="O1997">
        <v>-140</v>
      </c>
      <c r="P1997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97">
        <f>IF(Hist_odds_1[[#This Row],[Away ML]]&lt;Hist_odds_1[[#This Row],[Home ML]],-Hist_odds_1[[#This Row],[Total_Close]],Hist_odds_1[[#This Row],[Spread_Close]])</f>
        <v>2.5</v>
      </c>
    </row>
    <row r="1998" spans="1:17">
      <c r="A1998">
        <v>1997</v>
      </c>
      <c r="B1998">
        <v>104</v>
      </c>
      <c r="C1998">
        <v>701</v>
      </c>
      <c r="D1998" t="s">
        <v>5552</v>
      </c>
      <c r="E1998" t="s">
        <v>474</v>
      </c>
      <c r="F1998">
        <v>81</v>
      </c>
      <c r="G1998">
        <v>4</v>
      </c>
      <c r="H1998">
        <v>3</v>
      </c>
      <c r="I1998">
        <v>-160</v>
      </c>
      <c r="J1998">
        <v>702</v>
      </c>
      <c r="K1998" t="s">
        <v>389</v>
      </c>
      <c r="L1998">
        <v>90</v>
      </c>
      <c r="M1998">
        <v>148</v>
      </c>
      <c r="N1998">
        <v>150</v>
      </c>
      <c r="O1998">
        <v>140</v>
      </c>
      <c r="P1998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98">
        <f>IF(Hist_odds_1[[#This Row],[Away ML]]&lt;Hist_odds_1[[#This Row],[Home ML]],-Hist_odds_1[[#This Row],[Total_Close]],Hist_odds_1[[#This Row],[Spread_Close]])</f>
        <v>-3</v>
      </c>
    </row>
    <row r="1999" spans="1:17">
      <c r="A1999">
        <v>1998</v>
      </c>
      <c r="B1999">
        <v>104</v>
      </c>
      <c r="C1999">
        <v>703</v>
      </c>
      <c r="D1999" t="s">
        <v>5552</v>
      </c>
      <c r="E1999" t="s">
        <v>62</v>
      </c>
      <c r="F1999">
        <v>58</v>
      </c>
      <c r="G1999">
        <v>4</v>
      </c>
      <c r="H1999">
        <v>5</v>
      </c>
      <c r="I1999">
        <v>-210</v>
      </c>
      <c r="J1999">
        <v>704</v>
      </c>
      <c r="K1999" t="s">
        <v>639</v>
      </c>
      <c r="L1999">
        <v>67</v>
      </c>
      <c r="M1999">
        <v>129.5</v>
      </c>
      <c r="N1999">
        <v>131.5</v>
      </c>
      <c r="O1999">
        <v>180</v>
      </c>
      <c r="P1999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1999">
        <f>IF(Hist_odds_1[[#This Row],[Away ML]]&lt;Hist_odds_1[[#This Row],[Home ML]],-Hist_odds_1[[#This Row],[Total_Close]],Hist_odds_1[[#This Row],[Spread_Close]])</f>
        <v>-5</v>
      </c>
    </row>
    <row r="2000" spans="1:17">
      <c r="A2000">
        <v>1999</v>
      </c>
      <c r="B2000">
        <v>104</v>
      </c>
      <c r="C2000">
        <v>705</v>
      </c>
      <c r="D2000" t="s">
        <v>5552</v>
      </c>
      <c r="E2000" t="s">
        <v>461</v>
      </c>
      <c r="F2000">
        <v>76</v>
      </c>
      <c r="G2000">
        <v>5.5</v>
      </c>
      <c r="H2000">
        <v>6.5</v>
      </c>
      <c r="I2000">
        <v>-260</v>
      </c>
      <c r="J2000">
        <v>706</v>
      </c>
      <c r="K2000" t="s">
        <v>466</v>
      </c>
      <c r="L2000">
        <v>67</v>
      </c>
      <c r="M2000">
        <v>142.5</v>
      </c>
      <c r="N2000">
        <v>142</v>
      </c>
      <c r="O2000">
        <v>220</v>
      </c>
      <c r="P2000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2000">
        <f>IF(Hist_odds_1[[#This Row],[Away ML]]&lt;Hist_odds_1[[#This Row],[Home ML]],-Hist_odds_1[[#This Row],[Total_Close]],Hist_odds_1[[#This Row],[Spread_Close]])</f>
        <v>-6.5</v>
      </c>
    </row>
    <row r="2001" spans="1:17">
      <c r="A2001">
        <v>2000</v>
      </c>
      <c r="B2001">
        <v>104</v>
      </c>
      <c r="C2001">
        <v>707</v>
      </c>
      <c r="D2001" t="s">
        <v>5552</v>
      </c>
      <c r="E2001" t="s">
        <v>61</v>
      </c>
      <c r="F2001">
        <v>77</v>
      </c>
      <c r="G2001">
        <v>3.5</v>
      </c>
      <c r="H2001">
        <v>4.5</v>
      </c>
      <c r="I2001">
        <v>-185</v>
      </c>
      <c r="J2001">
        <v>708</v>
      </c>
      <c r="K2001" t="s">
        <v>536</v>
      </c>
      <c r="L2001">
        <v>71</v>
      </c>
      <c r="M2001">
        <v>143</v>
      </c>
      <c r="N2001">
        <v>143</v>
      </c>
      <c r="O2001">
        <v>165</v>
      </c>
      <c r="P2001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2001">
        <f>IF(Hist_odds_1[[#This Row],[Away ML]]&lt;Hist_odds_1[[#This Row],[Home ML]],-Hist_odds_1[[#This Row],[Total_Close]],Hist_odds_1[[#This Row],[Spread_Close]])</f>
        <v>-4.5</v>
      </c>
    </row>
    <row r="2002" spans="1:17">
      <c r="A2002">
        <v>2001</v>
      </c>
      <c r="B2002">
        <v>104</v>
      </c>
      <c r="C2002">
        <v>709</v>
      </c>
      <c r="D2002" t="s">
        <v>5552</v>
      </c>
      <c r="E2002" t="s">
        <v>59</v>
      </c>
      <c r="F2002">
        <v>62</v>
      </c>
      <c r="G2002">
        <v>127.5</v>
      </c>
      <c r="H2002">
        <v>127</v>
      </c>
      <c r="I2002">
        <v>750</v>
      </c>
      <c r="J2002">
        <v>710</v>
      </c>
      <c r="K2002" t="s">
        <v>595</v>
      </c>
      <c r="L2002">
        <v>85</v>
      </c>
      <c r="M2002">
        <v>15.5</v>
      </c>
      <c r="N2002">
        <v>13.5</v>
      </c>
      <c r="O2002">
        <v>-1200</v>
      </c>
      <c r="P2002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2002">
        <f>IF(Hist_odds_1[[#This Row],[Away ML]]&lt;Hist_odds_1[[#This Row],[Home ML]],-Hist_odds_1[[#This Row],[Total_Close]],Hist_odds_1[[#This Row],[Spread_Close]])</f>
        <v>13.5</v>
      </c>
    </row>
    <row r="2003" spans="1:17">
      <c r="A2003">
        <v>2002</v>
      </c>
      <c r="B2003">
        <v>104</v>
      </c>
      <c r="C2003">
        <v>711</v>
      </c>
      <c r="D2003" t="s">
        <v>5552</v>
      </c>
      <c r="E2003" t="s">
        <v>58</v>
      </c>
      <c r="F2003">
        <v>49</v>
      </c>
      <c r="G2003">
        <v>126.5</v>
      </c>
      <c r="H2003">
        <v>126</v>
      </c>
      <c r="I2003">
        <v>-105</v>
      </c>
      <c r="J2003">
        <v>712</v>
      </c>
      <c r="K2003" t="s">
        <v>472</v>
      </c>
      <c r="L2003">
        <v>53</v>
      </c>
      <c r="M2003">
        <v>2</v>
      </c>
      <c r="N2003">
        <v>1</v>
      </c>
      <c r="O2003">
        <v>-115</v>
      </c>
      <c r="P2003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2003">
        <f>IF(Hist_odds_1[[#This Row],[Away ML]]&lt;Hist_odds_1[[#This Row],[Home ML]],-Hist_odds_1[[#This Row],[Total_Close]],Hist_odds_1[[#This Row],[Spread_Close]])</f>
        <v>1</v>
      </c>
    </row>
    <row r="2004" spans="1:17">
      <c r="A2004">
        <v>2003</v>
      </c>
      <c r="B2004">
        <v>104</v>
      </c>
      <c r="C2004">
        <v>713</v>
      </c>
      <c r="D2004" t="s">
        <v>5552</v>
      </c>
      <c r="E2004" t="s">
        <v>122</v>
      </c>
      <c r="F2004">
        <v>68</v>
      </c>
      <c r="G2004">
        <v>159.5</v>
      </c>
      <c r="H2004">
        <v>154</v>
      </c>
      <c r="I2004">
        <v>260</v>
      </c>
      <c r="J2004">
        <v>714</v>
      </c>
      <c r="K2004" t="s">
        <v>270</v>
      </c>
      <c r="L2004">
        <v>74</v>
      </c>
      <c r="M2004">
        <v>8</v>
      </c>
      <c r="N2004">
        <v>8</v>
      </c>
      <c r="O2004">
        <v>-310</v>
      </c>
      <c r="P2004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2004">
        <f>IF(Hist_odds_1[[#This Row],[Away ML]]&lt;Hist_odds_1[[#This Row],[Home ML]],-Hist_odds_1[[#This Row],[Total_Close]],Hist_odds_1[[#This Row],[Spread_Close]])</f>
        <v>8</v>
      </c>
    </row>
    <row r="2005" spans="1:17">
      <c r="A2005">
        <v>2004</v>
      </c>
      <c r="B2005">
        <v>104</v>
      </c>
      <c r="C2005">
        <v>715</v>
      </c>
      <c r="D2005" t="s">
        <v>5552</v>
      </c>
      <c r="E2005" t="s">
        <v>98</v>
      </c>
      <c r="F2005">
        <v>67</v>
      </c>
      <c r="G2005">
        <v>147.5</v>
      </c>
      <c r="H2005">
        <v>148</v>
      </c>
      <c r="I2005">
        <v>235</v>
      </c>
      <c r="J2005">
        <v>716</v>
      </c>
      <c r="K2005" t="s">
        <v>605</v>
      </c>
      <c r="L2005">
        <v>62</v>
      </c>
      <c r="M2005">
        <v>5.5</v>
      </c>
      <c r="N2005">
        <v>6.5</v>
      </c>
      <c r="O2005">
        <v>-275</v>
      </c>
      <c r="P2005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2005">
        <f>IF(Hist_odds_1[[#This Row],[Away ML]]&lt;Hist_odds_1[[#This Row],[Home ML]],-Hist_odds_1[[#This Row],[Total_Close]],Hist_odds_1[[#This Row],[Spread_Close]])</f>
        <v>6.5</v>
      </c>
    </row>
    <row r="2006" spans="1:17">
      <c r="A2006">
        <v>2005</v>
      </c>
      <c r="B2006">
        <v>104</v>
      </c>
      <c r="C2006">
        <v>717</v>
      </c>
      <c r="D2006" t="s">
        <v>5552</v>
      </c>
      <c r="E2006" t="s">
        <v>220</v>
      </c>
      <c r="F2006">
        <v>61</v>
      </c>
      <c r="G2006">
        <v>5.5</v>
      </c>
      <c r="H2006">
        <v>5.5</v>
      </c>
      <c r="I2006">
        <v>-240</v>
      </c>
      <c r="J2006">
        <v>718</v>
      </c>
      <c r="K2006" t="s">
        <v>337</v>
      </c>
      <c r="L2006">
        <v>73</v>
      </c>
      <c r="M2006">
        <v>140.5</v>
      </c>
      <c r="N2006">
        <v>142</v>
      </c>
      <c r="O2006">
        <v>200</v>
      </c>
      <c r="P2006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2006">
        <f>IF(Hist_odds_1[[#This Row],[Away ML]]&lt;Hist_odds_1[[#This Row],[Home ML]],-Hist_odds_1[[#This Row],[Total_Close]],Hist_odds_1[[#This Row],[Spread_Close]])</f>
        <v>-5.5</v>
      </c>
    </row>
    <row r="2007" spans="1:17">
      <c r="A2007">
        <v>2006</v>
      </c>
      <c r="B2007">
        <v>104</v>
      </c>
      <c r="C2007">
        <v>719</v>
      </c>
      <c r="D2007" t="s">
        <v>5552</v>
      </c>
      <c r="E2007" t="s">
        <v>126</v>
      </c>
      <c r="F2007">
        <v>68</v>
      </c>
      <c r="G2007">
        <v>139.5</v>
      </c>
      <c r="H2007">
        <v>136.5</v>
      </c>
      <c r="I2007">
        <v>240</v>
      </c>
      <c r="J2007">
        <v>720</v>
      </c>
      <c r="K2007" t="s">
        <v>511</v>
      </c>
      <c r="L2007">
        <v>65</v>
      </c>
      <c r="M2007">
        <v>6.5</v>
      </c>
      <c r="N2007">
        <v>6.5</v>
      </c>
      <c r="O2007">
        <v>-280</v>
      </c>
      <c r="P2007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2007">
        <f>IF(Hist_odds_1[[#This Row],[Away ML]]&lt;Hist_odds_1[[#This Row],[Home ML]],-Hist_odds_1[[#This Row],[Total_Close]],Hist_odds_1[[#This Row],[Spread_Close]])</f>
        <v>6.5</v>
      </c>
    </row>
    <row r="2008" spans="1:17">
      <c r="A2008">
        <v>2007</v>
      </c>
      <c r="B2008">
        <v>104</v>
      </c>
      <c r="C2008">
        <v>721</v>
      </c>
      <c r="D2008" t="s">
        <v>5552</v>
      </c>
      <c r="E2008" t="s">
        <v>467</v>
      </c>
      <c r="F2008">
        <v>79</v>
      </c>
      <c r="G2008">
        <v>150</v>
      </c>
      <c r="H2008">
        <v>152.5</v>
      </c>
      <c r="I2008">
        <v>400</v>
      </c>
      <c r="J2008">
        <v>722</v>
      </c>
      <c r="K2008" t="s">
        <v>479</v>
      </c>
      <c r="L2008">
        <v>88</v>
      </c>
      <c r="M2008">
        <v>9.5</v>
      </c>
      <c r="N2008">
        <v>10</v>
      </c>
      <c r="O2008">
        <v>-500</v>
      </c>
      <c r="P2008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2008">
        <f>IF(Hist_odds_1[[#This Row],[Away ML]]&lt;Hist_odds_1[[#This Row],[Home ML]],-Hist_odds_1[[#This Row],[Total_Close]],Hist_odds_1[[#This Row],[Spread_Close]])</f>
        <v>10</v>
      </c>
    </row>
    <row r="2009" spans="1:17">
      <c r="A2009">
        <v>2008</v>
      </c>
      <c r="B2009">
        <v>104</v>
      </c>
      <c r="C2009">
        <v>723</v>
      </c>
      <c r="D2009" t="s">
        <v>5552</v>
      </c>
      <c r="E2009" t="s">
        <v>269</v>
      </c>
      <c r="F2009">
        <v>60</v>
      </c>
      <c r="G2009">
        <v>1.5</v>
      </c>
      <c r="H2009">
        <v>3.5</v>
      </c>
      <c r="I2009">
        <v>-165</v>
      </c>
      <c r="J2009">
        <v>724</v>
      </c>
      <c r="K2009" t="s">
        <v>316</v>
      </c>
      <c r="L2009">
        <v>73</v>
      </c>
      <c r="M2009">
        <v>131.5</v>
      </c>
      <c r="N2009">
        <v>134.5</v>
      </c>
      <c r="O2009">
        <v>145</v>
      </c>
      <c r="P2009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2009">
        <f>IF(Hist_odds_1[[#This Row],[Away ML]]&lt;Hist_odds_1[[#This Row],[Home ML]],-Hist_odds_1[[#This Row],[Total_Close]],Hist_odds_1[[#This Row],[Spread_Close]])</f>
        <v>-3.5</v>
      </c>
    </row>
    <row r="2010" spans="1:17">
      <c r="A2010">
        <v>2009</v>
      </c>
      <c r="B2010">
        <v>104</v>
      </c>
      <c r="C2010">
        <v>725</v>
      </c>
      <c r="D2010" t="s">
        <v>5552</v>
      </c>
      <c r="E2010" t="s">
        <v>504</v>
      </c>
      <c r="F2010">
        <v>70</v>
      </c>
      <c r="G2010">
        <v>140.5</v>
      </c>
      <c r="H2010">
        <v>136</v>
      </c>
      <c r="I2010">
        <v>280</v>
      </c>
      <c r="J2010">
        <v>726</v>
      </c>
      <c r="K2010" t="s">
        <v>219</v>
      </c>
      <c r="L2010">
        <v>78</v>
      </c>
      <c r="M2010">
        <v>9</v>
      </c>
      <c r="N2010">
        <v>8</v>
      </c>
      <c r="O2010">
        <v>-340</v>
      </c>
      <c r="P2010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2010">
        <f>IF(Hist_odds_1[[#This Row],[Away ML]]&lt;Hist_odds_1[[#This Row],[Home ML]],-Hist_odds_1[[#This Row],[Total_Close]],Hist_odds_1[[#This Row],[Spread_Close]])</f>
        <v>8</v>
      </c>
    </row>
    <row r="2011" spans="1:17">
      <c r="A2011">
        <v>2010</v>
      </c>
      <c r="B2011">
        <v>104</v>
      </c>
      <c r="C2011">
        <v>727</v>
      </c>
      <c r="D2011" t="s">
        <v>5552</v>
      </c>
      <c r="E2011" t="s">
        <v>281</v>
      </c>
      <c r="F2011">
        <v>88</v>
      </c>
      <c r="G2011">
        <v>142.5</v>
      </c>
      <c r="H2011">
        <v>144.5</v>
      </c>
      <c r="I2011">
        <v>220</v>
      </c>
      <c r="J2011">
        <v>728</v>
      </c>
      <c r="K2011" t="s">
        <v>47</v>
      </c>
      <c r="L2011">
        <v>87</v>
      </c>
      <c r="M2011">
        <v>5.5</v>
      </c>
      <c r="N2011">
        <v>6</v>
      </c>
      <c r="O2011">
        <v>-260</v>
      </c>
      <c r="P2011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2011">
        <f>IF(Hist_odds_1[[#This Row],[Away ML]]&lt;Hist_odds_1[[#This Row],[Home ML]],-Hist_odds_1[[#This Row],[Total_Close]],Hist_odds_1[[#This Row],[Spread_Close]])</f>
        <v>6</v>
      </c>
    </row>
    <row r="2012" spans="1:17">
      <c r="A2012">
        <v>2011</v>
      </c>
      <c r="B2012">
        <v>104</v>
      </c>
      <c r="C2012">
        <v>729</v>
      </c>
      <c r="D2012" t="s">
        <v>5552</v>
      </c>
      <c r="E2012" t="s">
        <v>512</v>
      </c>
      <c r="F2012">
        <v>69</v>
      </c>
      <c r="G2012">
        <v>142</v>
      </c>
      <c r="H2012">
        <v>141.5</v>
      </c>
      <c r="I2012">
        <v>155</v>
      </c>
      <c r="J2012">
        <v>730</v>
      </c>
      <c r="K2012" t="s">
        <v>408</v>
      </c>
      <c r="L2012">
        <v>80</v>
      </c>
      <c r="M2012">
        <v>5.5</v>
      </c>
      <c r="N2012">
        <v>4</v>
      </c>
      <c r="O2012">
        <v>-175</v>
      </c>
      <c r="P2012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2012">
        <f>IF(Hist_odds_1[[#This Row],[Away ML]]&lt;Hist_odds_1[[#This Row],[Home ML]],-Hist_odds_1[[#This Row],[Total_Close]],Hist_odds_1[[#This Row],[Spread_Close]])</f>
        <v>4</v>
      </c>
    </row>
    <row r="2013" spans="1:17">
      <c r="A2013">
        <v>2012</v>
      </c>
      <c r="B2013">
        <v>104</v>
      </c>
      <c r="C2013">
        <v>306501</v>
      </c>
      <c r="D2013" t="s">
        <v>5552</v>
      </c>
      <c r="E2013" t="s">
        <v>297</v>
      </c>
      <c r="F2013">
        <v>72</v>
      </c>
      <c r="G2013">
        <v>137</v>
      </c>
      <c r="H2013">
        <v>135.5</v>
      </c>
      <c r="I2013">
        <v>235</v>
      </c>
      <c r="J2013">
        <v>306502</v>
      </c>
      <c r="K2013" t="s">
        <v>330</v>
      </c>
      <c r="L2013">
        <v>82</v>
      </c>
      <c r="M2013">
        <v>7.5</v>
      </c>
      <c r="N2013">
        <v>6.5</v>
      </c>
      <c r="O2013">
        <v>-275</v>
      </c>
      <c r="P2013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2013">
        <f>IF(Hist_odds_1[[#This Row],[Away ML]]&lt;Hist_odds_1[[#This Row],[Home ML]],-Hist_odds_1[[#This Row],[Total_Close]],Hist_odds_1[[#This Row],[Spread_Close]])</f>
        <v>6.5</v>
      </c>
    </row>
    <row r="2014" spans="1:17">
      <c r="A2014">
        <v>2013</v>
      </c>
      <c r="B2014">
        <v>104</v>
      </c>
      <c r="C2014">
        <v>306503</v>
      </c>
      <c r="D2014" t="s">
        <v>5552</v>
      </c>
      <c r="E2014" t="s">
        <v>645</v>
      </c>
      <c r="F2014">
        <v>58</v>
      </c>
      <c r="G2014">
        <v>1</v>
      </c>
      <c r="H2014">
        <v>4.5</v>
      </c>
      <c r="I2014">
        <v>-185</v>
      </c>
      <c r="J2014">
        <v>306504</v>
      </c>
      <c r="K2014" t="s">
        <v>119</v>
      </c>
      <c r="L2014">
        <v>63</v>
      </c>
      <c r="M2014">
        <v>126.5</v>
      </c>
      <c r="N2014">
        <v>128.5</v>
      </c>
      <c r="O2014">
        <v>165</v>
      </c>
      <c r="P2014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2014">
        <f>IF(Hist_odds_1[[#This Row],[Away ML]]&lt;Hist_odds_1[[#This Row],[Home ML]],-Hist_odds_1[[#This Row],[Total_Close]],Hist_odds_1[[#This Row],[Spread_Close]])</f>
        <v>-4.5</v>
      </c>
    </row>
    <row r="2015" spans="1:17">
      <c r="A2015">
        <v>2014</v>
      </c>
      <c r="B2015">
        <v>104</v>
      </c>
      <c r="C2015">
        <v>306505</v>
      </c>
      <c r="D2015" t="s">
        <v>5552</v>
      </c>
      <c r="E2015" t="s">
        <v>626</v>
      </c>
      <c r="F2015">
        <v>76</v>
      </c>
      <c r="G2015">
        <v>153</v>
      </c>
      <c r="H2015">
        <v>155</v>
      </c>
      <c r="I2015">
        <v>120</v>
      </c>
      <c r="J2015">
        <v>306506</v>
      </c>
      <c r="K2015" t="s">
        <v>551</v>
      </c>
      <c r="L2015">
        <v>72</v>
      </c>
      <c r="M2015">
        <v>2.5</v>
      </c>
      <c r="N2015">
        <v>2.5</v>
      </c>
      <c r="O2015">
        <v>-140</v>
      </c>
      <c r="P2015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2015">
        <f>IF(Hist_odds_1[[#This Row],[Away ML]]&lt;Hist_odds_1[[#This Row],[Home ML]],-Hist_odds_1[[#This Row],[Total_Close]],Hist_odds_1[[#This Row],[Spread_Close]])</f>
        <v>2.5</v>
      </c>
    </row>
    <row r="2016" spans="1:17">
      <c r="A2016">
        <v>2015</v>
      </c>
      <c r="B2016">
        <v>104</v>
      </c>
      <c r="C2016">
        <v>306507</v>
      </c>
      <c r="D2016" t="s">
        <v>5552</v>
      </c>
      <c r="E2016" t="s">
        <v>347</v>
      </c>
      <c r="F2016">
        <v>79</v>
      </c>
      <c r="G2016">
        <v>7</v>
      </c>
      <c r="H2016">
        <v>7</v>
      </c>
      <c r="I2016">
        <v>-310</v>
      </c>
      <c r="J2016">
        <v>306508</v>
      </c>
      <c r="K2016" t="s">
        <v>611</v>
      </c>
      <c r="L2016">
        <v>74</v>
      </c>
      <c r="M2016">
        <v>143.5</v>
      </c>
      <c r="N2016">
        <v>144.5</v>
      </c>
      <c r="O2016">
        <v>260</v>
      </c>
      <c r="P2016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2016">
        <f>IF(Hist_odds_1[[#This Row],[Away ML]]&lt;Hist_odds_1[[#This Row],[Home ML]],-Hist_odds_1[[#This Row],[Total_Close]],Hist_odds_1[[#This Row],[Spread_Close]])</f>
        <v>-7</v>
      </c>
    </row>
    <row r="2017" spans="1:17">
      <c r="A2017">
        <v>2016</v>
      </c>
      <c r="B2017">
        <v>104</v>
      </c>
      <c r="C2017">
        <v>306509</v>
      </c>
      <c r="D2017" t="s">
        <v>5552</v>
      </c>
      <c r="E2017" t="s">
        <v>593</v>
      </c>
      <c r="F2017">
        <v>65</v>
      </c>
      <c r="G2017">
        <v>139.5</v>
      </c>
      <c r="H2017">
        <v>135</v>
      </c>
      <c r="I2017">
        <v>325</v>
      </c>
      <c r="J2017">
        <v>306510</v>
      </c>
      <c r="K2017" t="s">
        <v>348</v>
      </c>
      <c r="L2017">
        <v>60</v>
      </c>
      <c r="M2017">
        <v>8.5</v>
      </c>
      <c r="N2017">
        <v>9.5</v>
      </c>
      <c r="O2017">
        <v>-390</v>
      </c>
      <c r="P2017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2017">
        <f>IF(Hist_odds_1[[#This Row],[Away ML]]&lt;Hist_odds_1[[#This Row],[Home ML]],-Hist_odds_1[[#This Row],[Total_Close]],Hist_odds_1[[#This Row],[Spread_Close]])</f>
        <v>9.5</v>
      </c>
    </row>
    <row r="2018" spans="1:17">
      <c r="A2018">
        <v>2017</v>
      </c>
      <c r="B2018">
        <v>104</v>
      </c>
      <c r="C2018">
        <v>306511</v>
      </c>
      <c r="D2018" t="s">
        <v>5552</v>
      </c>
      <c r="E2018" t="s">
        <v>594</v>
      </c>
      <c r="F2018">
        <v>68</v>
      </c>
      <c r="G2018">
        <v>132.5</v>
      </c>
      <c r="H2018">
        <v>133</v>
      </c>
      <c r="I2018">
        <v>550</v>
      </c>
      <c r="J2018">
        <v>306512</v>
      </c>
      <c r="K2018" t="s">
        <v>534</v>
      </c>
      <c r="L2018">
        <v>75</v>
      </c>
      <c r="M2018">
        <v>10.5</v>
      </c>
      <c r="N2018">
        <v>12</v>
      </c>
      <c r="O2018">
        <v>-800</v>
      </c>
      <c r="P2018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2018">
        <f>IF(Hist_odds_1[[#This Row],[Away ML]]&lt;Hist_odds_1[[#This Row],[Home ML]],-Hist_odds_1[[#This Row],[Total_Close]],Hist_odds_1[[#This Row],[Spread_Close]])</f>
        <v>12</v>
      </c>
    </row>
    <row r="2019" spans="1:17">
      <c r="A2019">
        <v>2018</v>
      </c>
      <c r="B2019">
        <v>104</v>
      </c>
      <c r="C2019">
        <v>306513</v>
      </c>
      <c r="D2019" t="s">
        <v>5552</v>
      </c>
      <c r="E2019" t="s">
        <v>671</v>
      </c>
      <c r="F2019">
        <v>66</v>
      </c>
      <c r="G2019">
        <v>139.5</v>
      </c>
      <c r="H2019">
        <v>140.5</v>
      </c>
      <c r="I2019">
        <v>115</v>
      </c>
      <c r="J2019">
        <v>306514</v>
      </c>
      <c r="K2019" t="s">
        <v>667</v>
      </c>
      <c r="L2019">
        <v>80</v>
      </c>
      <c r="M2019">
        <v>5.5</v>
      </c>
      <c r="N2019">
        <v>2.5</v>
      </c>
      <c r="O2019">
        <v>-135</v>
      </c>
      <c r="P2019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2019">
        <f>IF(Hist_odds_1[[#This Row],[Away ML]]&lt;Hist_odds_1[[#This Row],[Home ML]],-Hist_odds_1[[#This Row],[Total_Close]],Hist_odds_1[[#This Row],[Spread_Close]])</f>
        <v>2.5</v>
      </c>
    </row>
    <row r="2020" spans="1:17">
      <c r="A2020">
        <v>2019</v>
      </c>
      <c r="B2020">
        <v>104</v>
      </c>
      <c r="C2020">
        <v>306515</v>
      </c>
      <c r="D2020" t="s">
        <v>5552</v>
      </c>
      <c r="E2020" t="s">
        <v>155</v>
      </c>
      <c r="F2020">
        <v>85</v>
      </c>
      <c r="G2020">
        <v>131.5</v>
      </c>
      <c r="H2020">
        <v>131.5</v>
      </c>
      <c r="I2020">
        <v>125</v>
      </c>
      <c r="J2020">
        <v>306516</v>
      </c>
      <c r="K2020" t="s">
        <v>561</v>
      </c>
      <c r="L2020">
        <v>72</v>
      </c>
      <c r="M2020">
        <v>2.5</v>
      </c>
      <c r="N2020">
        <v>2.5</v>
      </c>
      <c r="O2020">
        <v>-145</v>
      </c>
      <c r="P2020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2020">
        <f>IF(Hist_odds_1[[#This Row],[Away ML]]&lt;Hist_odds_1[[#This Row],[Home ML]],-Hist_odds_1[[#This Row],[Total_Close]],Hist_odds_1[[#This Row],[Spread_Close]])</f>
        <v>2.5</v>
      </c>
    </row>
    <row r="2021" spans="1:17">
      <c r="A2021">
        <v>2020</v>
      </c>
      <c r="B2021">
        <v>104</v>
      </c>
      <c r="C2021">
        <v>306517</v>
      </c>
      <c r="D2021" t="s">
        <v>5552</v>
      </c>
      <c r="E2021" t="s">
        <v>149</v>
      </c>
      <c r="F2021">
        <v>66</v>
      </c>
      <c r="G2021">
        <v>141.5</v>
      </c>
      <c r="H2021">
        <v>143</v>
      </c>
      <c r="I2021">
        <v>115</v>
      </c>
      <c r="J2021">
        <v>306518</v>
      </c>
      <c r="K2021" t="s">
        <v>575</v>
      </c>
      <c r="L2021">
        <v>62</v>
      </c>
      <c r="M2021">
        <v>3</v>
      </c>
      <c r="N2021">
        <v>2</v>
      </c>
      <c r="O2021">
        <v>-135</v>
      </c>
      <c r="P2021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2021">
        <f>IF(Hist_odds_1[[#This Row],[Away ML]]&lt;Hist_odds_1[[#This Row],[Home ML]],-Hist_odds_1[[#This Row],[Total_Close]],Hist_odds_1[[#This Row],[Spread_Close]])</f>
        <v>2</v>
      </c>
    </row>
    <row r="2022" spans="1:17">
      <c r="A2022">
        <v>2021</v>
      </c>
      <c r="B2022">
        <v>104</v>
      </c>
      <c r="C2022">
        <v>306519</v>
      </c>
      <c r="D2022" t="s">
        <v>5552</v>
      </c>
      <c r="E2022" t="s">
        <v>510</v>
      </c>
      <c r="F2022">
        <v>61</v>
      </c>
      <c r="G2022">
        <v>139.5</v>
      </c>
      <c r="H2022">
        <v>141.5</v>
      </c>
      <c r="I2022">
        <v>700</v>
      </c>
      <c r="J2022">
        <v>306520</v>
      </c>
      <c r="K2022" t="s">
        <v>543</v>
      </c>
      <c r="L2022">
        <v>91</v>
      </c>
      <c r="M2022">
        <v>14</v>
      </c>
      <c r="N2022">
        <v>13.5</v>
      </c>
      <c r="O2022">
        <v>-1100</v>
      </c>
      <c r="P2022" s="17">
        <f>DATE(IF(Hist_odds_1[[#This Row],[Index]]&lt;=1908,"2022","2023"),IF(LEN(Hist_odds_1[[#This Row],[Date]])=2,LEFT(Hist_odds_1[[#This Row],[Date]],2),LEFT(Hist_odds_1[[#This Row],[Date]],1)),RIGHT(Hist_odds_1[[#This Row],[Date]],2))</f>
        <v>44930</v>
      </c>
      <c r="Q2022">
        <f>IF(Hist_odds_1[[#This Row],[Away ML]]&lt;Hist_odds_1[[#This Row],[Home ML]],-Hist_odds_1[[#This Row],[Total_Close]],Hist_odds_1[[#This Row],[Spread_Close]])</f>
        <v>13.5</v>
      </c>
    </row>
    <row r="2023" spans="1:17">
      <c r="A2023">
        <v>2022</v>
      </c>
      <c r="B2023">
        <v>105</v>
      </c>
      <c r="C2023">
        <v>735</v>
      </c>
      <c r="D2023" t="s">
        <v>5552</v>
      </c>
      <c r="E2023" t="s">
        <v>622</v>
      </c>
      <c r="F2023">
        <v>62</v>
      </c>
      <c r="G2023">
        <v>137</v>
      </c>
      <c r="H2023">
        <v>136</v>
      </c>
      <c r="I2023">
        <v>180</v>
      </c>
      <c r="J2023">
        <v>736</v>
      </c>
      <c r="K2023" t="s">
        <v>529</v>
      </c>
      <c r="L2023">
        <v>63</v>
      </c>
      <c r="M2023">
        <v>4.5</v>
      </c>
      <c r="N2023">
        <v>5.5</v>
      </c>
      <c r="O2023">
        <v>-210</v>
      </c>
      <c r="P2023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23">
        <f>IF(Hist_odds_1[[#This Row],[Away ML]]&lt;Hist_odds_1[[#This Row],[Home ML]],-Hist_odds_1[[#This Row],[Total_Close]],Hist_odds_1[[#This Row],[Spread_Close]])</f>
        <v>5.5</v>
      </c>
    </row>
    <row r="2024" spans="1:17">
      <c r="A2024">
        <v>2023</v>
      </c>
      <c r="B2024">
        <v>105</v>
      </c>
      <c r="C2024">
        <v>737</v>
      </c>
      <c r="D2024" t="s">
        <v>5552</v>
      </c>
      <c r="E2024" t="s">
        <v>225</v>
      </c>
      <c r="F2024">
        <v>50</v>
      </c>
      <c r="G2024">
        <v>129</v>
      </c>
      <c r="H2024">
        <v>131</v>
      </c>
      <c r="I2024">
        <v>195</v>
      </c>
      <c r="J2024">
        <v>738</v>
      </c>
      <c r="K2024" t="s">
        <v>391</v>
      </c>
      <c r="L2024">
        <v>64</v>
      </c>
      <c r="M2024">
        <v>6</v>
      </c>
      <c r="N2024">
        <v>5.5</v>
      </c>
      <c r="O2024">
        <v>-230</v>
      </c>
      <c r="P2024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24">
        <f>IF(Hist_odds_1[[#This Row],[Away ML]]&lt;Hist_odds_1[[#This Row],[Home ML]],-Hist_odds_1[[#This Row],[Total_Close]],Hist_odds_1[[#This Row],[Spread_Close]])</f>
        <v>5.5</v>
      </c>
    </row>
    <row r="2025" spans="1:17">
      <c r="A2025">
        <v>2024</v>
      </c>
      <c r="B2025">
        <v>105</v>
      </c>
      <c r="C2025">
        <v>739</v>
      </c>
      <c r="D2025" t="s">
        <v>5552</v>
      </c>
      <c r="E2025" t="s">
        <v>24</v>
      </c>
      <c r="F2025">
        <v>76</v>
      </c>
      <c r="G2025">
        <v>6</v>
      </c>
      <c r="H2025">
        <v>6.5</v>
      </c>
      <c r="I2025">
        <v>-300</v>
      </c>
      <c r="J2025">
        <v>740</v>
      </c>
      <c r="K2025" t="s">
        <v>638</v>
      </c>
      <c r="L2025">
        <v>81</v>
      </c>
      <c r="M2025">
        <v>137.5</v>
      </c>
      <c r="N2025">
        <v>141.5</v>
      </c>
      <c r="O2025">
        <v>250</v>
      </c>
      <c r="P2025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25">
        <f>IF(Hist_odds_1[[#This Row],[Away ML]]&lt;Hist_odds_1[[#This Row],[Home ML]],-Hist_odds_1[[#This Row],[Total_Close]],Hist_odds_1[[#This Row],[Spread_Close]])</f>
        <v>-6.5</v>
      </c>
    </row>
    <row r="2026" spans="1:17">
      <c r="A2026">
        <v>2025</v>
      </c>
      <c r="B2026">
        <v>105</v>
      </c>
      <c r="C2026">
        <v>741</v>
      </c>
      <c r="D2026" t="s">
        <v>5552</v>
      </c>
      <c r="E2026" t="s">
        <v>359</v>
      </c>
      <c r="F2026">
        <v>67</v>
      </c>
      <c r="G2026">
        <v>9.5</v>
      </c>
      <c r="H2026">
        <v>10.5</v>
      </c>
      <c r="I2026">
        <v>-550</v>
      </c>
      <c r="J2026">
        <v>742</v>
      </c>
      <c r="K2026" t="s">
        <v>354</v>
      </c>
      <c r="L2026">
        <v>51</v>
      </c>
      <c r="M2026">
        <v>151</v>
      </c>
      <c r="N2026">
        <v>151.5</v>
      </c>
      <c r="O2026">
        <v>425</v>
      </c>
      <c r="P2026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26">
        <f>IF(Hist_odds_1[[#This Row],[Away ML]]&lt;Hist_odds_1[[#This Row],[Home ML]],-Hist_odds_1[[#This Row],[Total_Close]],Hist_odds_1[[#This Row],[Spread_Close]])</f>
        <v>-10.5</v>
      </c>
    </row>
    <row r="2027" spans="1:17">
      <c r="A2027">
        <v>2026</v>
      </c>
      <c r="B2027">
        <v>105</v>
      </c>
      <c r="C2027">
        <v>743</v>
      </c>
      <c r="D2027" t="s">
        <v>5552</v>
      </c>
      <c r="E2027" t="s">
        <v>643</v>
      </c>
      <c r="F2027">
        <v>67</v>
      </c>
      <c r="G2027">
        <v>1</v>
      </c>
      <c r="H2027">
        <v>2.5</v>
      </c>
      <c r="I2027">
        <v>-145</v>
      </c>
      <c r="J2027">
        <v>744</v>
      </c>
      <c r="K2027" t="s">
        <v>357</v>
      </c>
      <c r="L2027">
        <v>56</v>
      </c>
      <c r="M2027">
        <v>133</v>
      </c>
      <c r="N2027">
        <v>135</v>
      </c>
      <c r="O2027">
        <v>125</v>
      </c>
      <c r="P2027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27">
        <f>IF(Hist_odds_1[[#This Row],[Away ML]]&lt;Hist_odds_1[[#This Row],[Home ML]],-Hist_odds_1[[#This Row],[Total_Close]],Hist_odds_1[[#This Row],[Spread_Close]])</f>
        <v>-2.5</v>
      </c>
    </row>
    <row r="2028" spans="1:17">
      <c r="A2028">
        <v>2027</v>
      </c>
      <c r="B2028">
        <v>105</v>
      </c>
      <c r="C2028">
        <v>745</v>
      </c>
      <c r="D2028" t="s">
        <v>5552</v>
      </c>
      <c r="E2028" t="s">
        <v>489</v>
      </c>
      <c r="F2028">
        <v>60</v>
      </c>
      <c r="G2028">
        <v>5</v>
      </c>
      <c r="H2028">
        <v>5</v>
      </c>
      <c r="I2028">
        <v>-210</v>
      </c>
      <c r="J2028">
        <v>746</v>
      </c>
      <c r="K2028" t="s">
        <v>500</v>
      </c>
      <c r="L2028">
        <v>62</v>
      </c>
      <c r="M2028">
        <v>134.5</v>
      </c>
      <c r="N2028">
        <v>134.5</v>
      </c>
      <c r="O2028">
        <v>180</v>
      </c>
      <c r="P2028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28">
        <f>IF(Hist_odds_1[[#This Row],[Away ML]]&lt;Hist_odds_1[[#This Row],[Home ML]],-Hist_odds_1[[#This Row],[Total_Close]],Hist_odds_1[[#This Row],[Spread_Close]])</f>
        <v>-5</v>
      </c>
    </row>
    <row r="2029" spans="1:17">
      <c r="A2029">
        <v>2028</v>
      </c>
      <c r="B2029">
        <v>105</v>
      </c>
      <c r="C2029">
        <v>747</v>
      </c>
      <c r="D2029" t="s">
        <v>5552</v>
      </c>
      <c r="E2029" t="s">
        <v>558</v>
      </c>
      <c r="F2029">
        <v>80</v>
      </c>
      <c r="G2029">
        <v>143.5</v>
      </c>
      <c r="H2029">
        <v>143.5</v>
      </c>
      <c r="I2029">
        <v>110</v>
      </c>
      <c r="J2029">
        <v>748</v>
      </c>
      <c r="K2029" t="s">
        <v>553</v>
      </c>
      <c r="L2029">
        <v>84</v>
      </c>
      <c r="M2029">
        <v>1.5</v>
      </c>
      <c r="N2029">
        <v>2</v>
      </c>
      <c r="O2029">
        <v>-130</v>
      </c>
      <c r="P2029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29">
        <f>IF(Hist_odds_1[[#This Row],[Away ML]]&lt;Hist_odds_1[[#This Row],[Home ML]],-Hist_odds_1[[#This Row],[Total_Close]],Hist_odds_1[[#This Row],[Spread_Close]])</f>
        <v>2</v>
      </c>
    </row>
    <row r="2030" spans="1:17">
      <c r="A2030">
        <v>2029</v>
      </c>
      <c r="B2030">
        <v>105</v>
      </c>
      <c r="C2030">
        <v>749</v>
      </c>
      <c r="D2030" t="s">
        <v>5552</v>
      </c>
      <c r="E2030" t="s">
        <v>647</v>
      </c>
      <c r="F2030">
        <v>63</v>
      </c>
      <c r="G2030">
        <v>137.5</v>
      </c>
      <c r="H2030">
        <v>137</v>
      </c>
      <c r="I2030">
        <v>500</v>
      </c>
      <c r="J2030">
        <v>750</v>
      </c>
      <c r="K2030" t="s">
        <v>521</v>
      </c>
      <c r="L2030">
        <v>62</v>
      </c>
      <c r="M2030">
        <v>13</v>
      </c>
      <c r="N2030">
        <v>11.5</v>
      </c>
      <c r="O2030">
        <v>-700</v>
      </c>
      <c r="P2030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30">
        <f>IF(Hist_odds_1[[#This Row],[Away ML]]&lt;Hist_odds_1[[#This Row],[Home ML]],-Hist_odds_1[[#This Row],[Total_Close]],Hist_odds_1[[#This Row],[Spread_Close]])</f>
        <v>11.5</v>
      </c>
    </row>
    <row r="2031" spans="1:17">
      <c r="A2031">
        <v>2030</v>
      </c>
      <c r="B2031">
        <v>105</v>
      </c>
      <c r="C2031">
        <v>751</v>
      </c>
      <c r="D2031" t="s">
        <v>5552</v>
      </c>
      <c r="E2031" t="s">
        <v>491</v>
      </c>
      <c r="F2031">
        <v>71</v>
      </c>
      <c r="G2031">
        <v>131.5</v>
      </c>
      <c r="H2031">
        <v>129.5</v>
      </c>
      <c r="I2031">
        <v>175</v>
      </c>
      <c r="J2031">
        <v>752</v>
      </c>
      <c r="K2031" t="s">
        <v>110</v>
      </c>
      <c r="L2031">
        <v>78</v>
      </c>
      <c r="M2031">
        <v>5</v>
      </c>
      <c r="N2031">
        <v>5</v>
      </c>
      <c r="O2031">
        <v>-200</v>
      </c>
      <c r="P2031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31">
        <f>IF(Hist_odds_1[[#This Row],[Away ML]]&lt;Hist_odds_1[[#This Row],[Home ML]],-Hist_odds_1[[#This Row],[Total_Close]],Hist_odds_1[[#This Row],[Spread_Close]])</f>
        <v>5</v>
      </c>
    </row>
    <row r="2032" spans="1:17">
      <c r="A2032">
        <v>2031</v>
      </c>
      <c r="B2032">
        <v>105</v>
      </c>
      <c r="C2032">
        <v>753</v>
      </c>
      <c r="D2032" t="s">
        <v>5552</v>
      </c>
      <c r="E2032" t="s">
        <v>68</v>
      </c>
      <c r="F2032">
        <v>86</v>
      </c>
      <c r="G2032">
        <v>150.5</v>
      </c>
      <c r="H2032">
        <v>150.5</v>
      </c>
      <c r="I2032">
        <v>110</v>
      </c>
      <c r="J2032">
        <v>754</v>
      </c>
      <c r="K2032" t="s">
        <v>585</v>
      </c>
      <c r="L2032">
        <v>88</v>
      </c>
      <c r="M2032">
        <v>4</v>
      </c>
      <c r="N2032">
        <v>2</v>
      </c>
      <c r="O2032">
        <v>-130</v>
      </c>
      <c r="P2032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32">
        <f>IF(Hist_odds_1[[#This Row],[Away ML]]&lt;Hist_odds_1[[#This Row],[Home ML]],-Hist_odds_1[[#This Row],[Total_Close]],Hist_odds_1[[#This Row],[Spread_Close]])</f>
        <v>2</v>
      </c>
    </row>
    <row r="2033" spans="1:17">
      <c r="A2033">
        <v>2032</v>
      </c>
      <c r="B2033">
        <v>105</v>
      </c>
      <c r="C2033">
        <v>755</v>
      </c>
      <c r="D2033" t="s">
        <v>5552</v>
      </c>
      <c r="E2033" t="s">
        <v>630</v>
      </c>
      <c r="F2033">
        <v>56</v>
      </c>
      <c r="G2033">
        <v>145</v>
      </c>
      <c r="H2033">
        <v>142.5</v>
      </c>
      <c r="I2033">
        <v>270</v>
      </c>
      <c r="J2033">
        <v>756</v>
      </c>
      <c r="K2033" t="s">
        <v>520</v>
      </c>
      <c r="L2033">
        <v>78</v>
      </c>
      <c r="M2033">
        <v>8</v>
      </c>
      <c r="N2033">
        <v>7.5</v>
      </c>
      <c r="O2033">
        <v>-330</v>
      </c>
      <c r="P2033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33">
        <f>IF(Hist_odds_1[[#This Row],[Away ML]]&lt;Hist_odds_1[[#This Row],[Home ML]],-Hist_odds_1[[#This Row],[Total_Close]],Hist_odds_1[[#This Row],[Spread_Close]])</f>
        <v>7.5</v>
      </c>
    </row>
    <row r="2034" spans="1:17">
      <c r="A2034">
        <v>2033</v>
      </c>
      <c r="B2034">
        <v>105</v>
      </c>
      <c r="C2034">
        <v>757</v>
      </c>
      <c r="D2034" t="s">
        <v>5552</v>
      </c>
      <c r="E2034" t="s">
        <v>617</v>
      </c>
      <c r="F2034">
        <v>68</v>
      </c>
      <c r="G2034">
        <v>135.5</v>
      </c>
      <c r="H2034">
        <v>138.5</v>
      </c>
      <c r="I2034">
        <v>190</v>
      </c>
      <c r="J2034">
        <v>758</v>
      </c>
      <c r="K2034" t="s">
        <v>592</v>
      </c>
      <c r="L2034">
        <v>64</v>
      </c>
      <c r="M2034">
        <v>6</v>
      </c>
      <c r="N2034">
        <v>5.5</v>
      </c>
      <c r="O2034">
        <v>-220</v>
      </c>
      <c r="P2034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34">
        <f>IF(Hist_odds_1[[#This Row],[Away ML]]&lt;Hist_odds_1[[#This Row],[Home ML]],-Hist_odds_1[[#This Row],[Total_Close]],Hist_odds_1[[#This Row],[Spread_Close]])</f>
        <v>5.5</v>
      </c>
    </row>
    <row r="2035" spans="1:17">
      <c r="A2035">
        <v>2034</v>
      </c>
      <c r="B2035">
        <v>105</v>
      </c>
      <c r="C2035">
        <v>759</v>
      </c>
      <c r="D2035" t="s">
        <v>5552</v>
      </c>
      <c r="E2035" t="s">
        <v>226</v>
      </c>
      <c r="F2035">
        <v>71</v>
      </c>
      <c r="G2035">
        <v>141.5</v>
      </c>
      <c r="H2035">
        <v>139</v>
      </c>
      <c r="I2035">
        <v>115</v>
      </c>
      <c r="J2035">
        <v>760</v>
      </c>
      <c r="K2035" t="s">
        <v>453</v>
      </c>
      <c r="L2035">
        <v>69</v>
      </c>
      <c r="M2035">
        <v>2</v>
      </c>
      <c r="N2035">
        <v>2</v>
      </c>
      <c r="O2035">
        <v>-135</v>
      </c>
      <c r="P2035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35">
        <f>IF(Hist_odds_1[[#This Row],[Away ML]]&lt;Hist_odds_1[[#This Row],[Home ML]],-Hist_odds_1[[#This Row],[Total_Close]],Hist_odds_1[[#This Row],[Spread_Close]])</f>
        <v>2</v>
      </c>
    </row>
    <row r="2036" spans="1:17">
      <c r="A2036">
        <v>2035</v>
      </c>
      <c r="B2036">
        <v>105</v>
      </c>
      <c r="C2036">
        <v>761</v>
      </c>
      <c r="D2036" t="s">
        <v>5552</v>
      </c>
      <c r="E2036" t="s">
        <v>557</v>
      </c>
      <c r="F2036">
        <v>78</v>
      </c>
      <c r="G2036">
        <v>146.5</v>
      </c>
      <c r="H2036">
        <v>147</v>
      </c>
      <c r="I2036">
        <v>155</v>
      </c>
      <c r="J2036">
        <v>762</v>
      </c>
      <c r="K2036" t="s">
        <v>623</v>
      </c>
      <c r="L2036">
        <v>74</v>
      </c>
      <c r="M2036">
        <v>4.5</v>
      </c>
      <c r="N2036">
        <v>4.5</v>
      </c>
      <c r="O2036">
        <v>-175</v>
      </c>
      <c r="P2036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36">
        <f>IF(Hist_odds_1[[#This Row],[Away ML]]&lt;Hist_odds_1[[#This Row],[Home ML]],-Hist_odds_1[[#This Row],[Total_Close]],Hist_odds_1[[#This Row],[Spread_Close]])</f>
        <v>4.5</v>
      </c>
    </row>
    <row r="2037" spans="1:17">
      <c r="A2037">
        <v>2036</v>
      </c>
      <c r="B2037">
        <v>105</v>
      </c>
      <c r="C2037">
        <v>763</v>
      </c>
      <c r="D2037" t="s">
        <v>5552</v>
      </c>
      <c r="E2037" t="s">
        <v>355</v>
      </c>
      <c r="F2037">
        <v>58</v>
      </c>
      <c r="G2037">
        <v>124.5</v>
      </c>
      <c r="H2037">
        <v>125.5</v>
      </c>
      <c r="I2037">
        <v>220</v>
      </c>
      <c r="J2037">
        <v>764</v>
      </c>
      <c r="K2037" t="s">
        <v>78</v>
      </c>
      <c r="L2037">
        <v>64</v>
      </c>
      <c r="M2037">
        <v>6</v>
      </c>
      <c r="N2037">
        <v>6.5</v>
      </c>
      <c r="O2037">
        <v>-260</v>
      </c>
      <c r="P2037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37">
        <f>IF(Hist_odds_1[[#This Row],[Away ML]]&lt;Hist_odds_1[[#This Row],[Home ML]],-Hist_odds_1[[#This Row],[Total_Close]],Hist_odds_1[[#This Row],[Spread_Close]])</f>
        <v>6.5</v>
      </c>
    </row>
    <row r="2038" spans="1:17">
      <c r="A2038">
        <v>2037</v>
      </c>
      <c r="B2038">
        <v>105</v>
      </c>
      <c r="C2038">
        <v>765</v>
      </c>
      <c r="D2038" t="s">
        <v>5552</v>
      </c>
      <c r="E2038" t="s">
        <v>624</v>
      </c>
      <c r="F2038">
        <v>69</v>
      </c>
      <c r="G2038">
        <v>136.5</v>
      </c>
      <c r="H2038">
        <v>137</v>
      </c>
      <c r="I2038">
        <v>1000</v>
      </c>
      <c r="J2038">
        <v>766</v>
      </c>
      <c r="K2038" t="s">
        <v>545</v>
      </c>
      <c r="L2038">
        <v>79</v>
      </c>
      <c r="M2038">
        <v>19.5</v>
      </c>
      <c r="N2038">
        <v>18</v>
      </c>
      <c r="O2038">
        <v>-2000</v>
      </c>
      <c r="P2038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38">
        <f>IF(Hist_odds_1[[#This Row],[Away ML]]&lt;Hist_odds_1[[#This Row],[Home ML]],-Hist_odds_1[[#This Row],[Total_Close]],Hist_odds_1[[#This Row],[Spread_Close]])</f>
        <v>18</v>
      </c>
    </row>
    <row r="2039" spans="1:17">
      <c r="A2039">
        <v>2038</v>
      </c>
      <c r="B2039">
        <v>105</v>
      </c>
      <c r="C2039">
        <v>767</v>
      </c>
      <c r="D2039" t="s">
        <v>5552</v>
      </c>
      <c r="E2039" t="s">
        <v>362</v>
      </c>
      <c r="F2039">
        <v>66</v>
      </c>
      <c r="G2039">
        <v>1</v>
      </c>
      <c r="H2039">
        <v>2</v>
      </c>
      <c r="I2039">
        <v>-130</v>
      </c>
      <c r="J2039">
        <v>768</v>
      </c>
      <c r="K2039" t="s">
        <v>493</v>
      </c>
      <c r="L2039">
        <v>69</v>
      </c>
      <c r="M2039">
        <v>133</v>
      </c>
      <c r="N2039">
        <v>132.5</v>
      </c>
      <c r="O2039">
        <v>110</v>
      </c>
      <c r="P2039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39">
        <f>IF(Hist_odds_1[[#This Row],[Away ML]]&lt;Hist_odds_1[[#This Row],[Home ML]],-Hist_odds_1[[#This Row],[Total_Close]],Hist_odds_1[[#This Row],[Spread_Close]])</f>
        <v>-2</v>
      </c>
    </row>
    <row r="2040" spans="1:17">
      <c r="A2040">
        <v>2039</v>
      </c>
      <c r="B2040">
        <v>105</v>
      </c>
      <c r="C2040">
        <v>769</v>
      </c>
      <c r="D2040" t="s">
        <v>5552</v>
      </c>
      <c r="E2040" t="s">
        <v>254</v>
      </c>
      <c r="F2040">
        <v>53</v>
      </c>
      <c r="G2040">
        <v>130</v>
      </c>
      <c r="H2040">
        <v>131.5</v>
      </c>
      <c r="I2040">
        <v>1300</v>
      </c>
      <c r="J2040">
        <v>770</v>
      </c>
      <c r="K2040" t="s">
        <v>473</v>
      </c>
      <c r="L2040">
        <v>87</v>
      </c>
      <c r="M2040">
        <v>22</v>
      </c>
      <c r="N2040">
        <v>20</v>
      </c>
      <c r="O2040">
        <v>-3500</v>
      </c>
      <c r="P2040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40">
        <f>IF(Hist_odds_1[[#This Row],[Away ML]]&lt;Hist_odds_1[[#This Row],[Home ML]],-Hist_odds_1[[#This Row],[Total_Close]],Hist_odds_1[[#This Row],[Spread_Close]])</f>
        <v>20</v>
      </c>
    </row>
    <row r="2041" spans="1:17">
      <c r="A2041">
        <v>2040</v>
      </c>
      <c r="B2041">
        <v>105</v>
      </c>
      <c r="C2041">
        <v>771</v>
      </c>
      <c r="D2041" t="s">
        <v>5552</v>
      </c>
      <c r="E2041" t="s">
        <v>549</v>
      </c>
      <c r="F2041">
        <v>72</v>
      </c>
      <c r="G2041">
        <v>146</v>
      </c>
      <c r="H2041">
        <v>145.5</v>
      </c>
      <c r="I2041">
        <v>250</v>
      </c>
      <c r="J2041">
        <v>772</v>
      </c>
      <c r="K2041" t="s">
        <v>598</v>
      </c>
      <c r="L2041">
        <v>81</v>
      </c>
      <c r="M2041">
        <v>8</v>
      </c>
      <c r="N2041">
        <v>7</v>
      </c>
      <c r="O2041">
        <v>-300</v>
      </c>
      <c r="P2041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41">
        <f>IF(Hist_odds_1[[#This Row],[Away ML]]&lt;Hist_odds_1[[#This Row],[Home ML]],-Hist_odds_1[[#This Row],[Total_Close]],Hist_odds_1[[#This Row],[Spread_Close]])</f>
        <v>7</v>
      </c>
    </row>
    <row r="2042" spans="1:17">
      <c r="A2042">
        <v>2041</v>
      </c>
      <c r="B2042">
        <v>105</v>
      </c>
      <c r="C2042">
        <v>773</v>
      </c>
      <c r="D2042" t="s">
        <v>5552</v>
      </c>
      <c r="E2042" t="s">
        <v>547</v>
      </c>
      <c r="F2042">
        <v>58</v>
      </c>
      <c r="G2042">
        <v>1.5</v>
      </c>
      <c r="H2042">
        <v>4.5</v>
      </c>
      <c r="I2042">
        <v>-185</v>
      </c>
      <c r="J2042">
        <v>774</v>
      </c>
      <c r="K2042" t="s">
        <v>657</v>
      </c>
      <c r="L2042">
        <v>66</v>
      </c>
      <c r="M2042">
        <v>130</v>
      </c>
      <c r="N2042">
        <v>129</v>
      </c>
      <c r="O2042">
        <v>165</v>
      </c>
      <c r="P2042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42">
        <f>IF(Hist_odds_1[[#This Row],[Away ML]]&lt;Hist_odds_1[[#This Row],[Home ML]],-Hist_odds_1[[#This Row],[Total_Close]],Hist_odds_1[[#This Row],[Spread_Close]])</f>
        <v>-4.5</v>
      </c>
    </row>
    <row r="2043" spans="1:17">
      <c r="A2043">
        <v>2042</v>
      </c>
      <c r="B2043">
        <v>105</v>
      </c>
      <c r="C2043">
        <v>775</v>
      </c>
      <c r="D2043" t="s">
        <v>5552</v>
      </c>
      <c r="E2043" t="s">
        <v>477</v>
      </c>
      <c r="F2043">
        <v>72</v>
      </c>
      <c r="G2043">
        <v>125</v>
      </c>
      <c r="H2043">
        <v>127</v>
      </c>
      <c r="I2043">
        <v>135</v>
      </c>
      <c r="J2043">
        <v>776</v>
      </c>
      <c r="K2043" t="s">
        <v>669</v>
      </c>
      <c r="L2043">
        <v>68</v>
      </c>
      <c r="M2043">
        <v>5.5</v>
      </c>
      <c r="N2043">
        <v>3</v>
      </c>
      <c r="O2043">
        <v>-155</v>
      </c>
      <c r="P2043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43">
        <f>IF(Hist_odds_1[[#This Row],[Away ML]]&lt;Hist_odds_1[[#This Row],[Home ML]],-Hist_odds_1[[#This Row],[Total_Close]],Hist_odds_1[[#This Row],[Spread_Close]])</f>
        <v>3</v>
      </c>
    </row>
    <row r="2044" spans="1:17">
      <c r="A2044">
        <v>2043</v>
      </c>
      <c r="B2044">
        <v>105</v>
      </c>
      <c r="C2044">
        <v>777</v>
      </c>
      <c r="D2044" t="s">
        <v>5552</v>
      </c>
      <c r="E2044" t="s">
        <v>559</v>
      </c>
      <c r="F2044">
        <v>66</v>
      </c>
      <c r="G2044">
        <v>7.5</v>
      </c>
      <c r="H2044">
        <v>6</v>
      </c>
      <c r="I2044">
        <v>-250</v>
      </c>
      <c r="J2044">
        <v>778</v>
      </c>
      <c r="K2044" t="s">
        <v>606</v>
      </c>
      <c r="L2044">
        <v>64</v>
      </c>
      <c r="M2044">
        <v>157.5</v>
      </c>
      <c r="N2044">
        <v>158</v>
      </c>
      <c r="O2044">
        <v>210</v>
      </c>
      <c r="P2044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44">
        <f>IF(Hist_odds_1[[#This Row],[Away ML]]&lt;Hist_odds_1[[#This Row],[Home ML]],-Hist_odds_1[[#This Row],[Total_Close]],Hist_odds_1[[#This Row],[Spread_Close]])</f>
        <v>-6</v>
      </c>
    </row>
    <row r="2045" spans="1:17">
      <c r="A2045">
        <v>2044</v>
      </c>
      <c r="B2045">
        <v>105</v>
      </c>
      <c r="C2045">
        <v>779</v>
      </c>
      <c r="D2045" t="s">
        <v>5552</v>
      </c>
      <c r="E2045" t="s">
        <v>524</v>
      </c>
      <c r="F2045">
        <v>62</v>
      </c>
      <c r="G2045">
        <v>1</v>
      </c>
      <c r="H2045">
        <v>3</v>
      </c>
      <c r="I2045">
        <v>-150</v>
      </c>
      <c r="J2045">
        <v>780</v>
      </c>
      <c r="K2045" t="s">
        <v>572</v>
      </c>
      <c r="L2045">
        <v>60</v>
      </c>
      <c r="M2045">
        <v>139</v>
      </c>
      <c r="N2045">
        <v>138.5</v>
      </c>
      <c r="O2045">
        <v>130</v>
      </c>
      <c r="P2045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45">
        <f>IF(Hist_odds_1[[#This Row],[Away ML]]&lt;Hist_odds_1[[#This Row],[Home ML]],-Hist_odds_1[[#This Row],[Total_Close]],Hist_odds_1[[#This Row],[Spread_Close]])</f>
        <v>-3</v>
      </c>
    </row>
    <row r="2046" spans="1:17">
      <c r="A2046">
        <v>2045</v>
      </c>
      <c r="B2046">
        <v>105</v>
      </c>
      <c r="C2046">
        <v>781</v>
      </c>
      <c r="D2046" t="s">
        <v>5552</v>
      </c>
      <c r="E2046" t="s">
        <v>631</v>
      </c>
      <c r="F2046">
        <v>61</v>
      </c>
      <c r="G2046">
        <v>146.5</v>
      </c>
      <c r="H2046">
        <v>145.5</v>
      </c>
      <c r="I2046">
        <v>130</v>
      </c>
      <c r="J2046">
        <v>782</v>
      </c>
      <c r="K2046" t="s">
        <v>582</v>
      </c>
      <c r="L2046">
        <v>75</v>
      </c>
      <c r="M2046">
        <v>2.5</v>
      </c>
      <c r="N2046">
        <v>3</v>
      </c>
      <c r="O2046">
        <v>-150</v>
      </c>
      <c r="P2046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46">
        <f>IF(Hist_odds_1[[#This Row],[Away ML]]&lt;Hist_odds_1[[#This Row],[Home ML]],-Hist_odds_1[[#This Row],[Total_Close]],Hist_odds_1[[#This Row],[Spread_Close]])</f>
        <v>3</v>
      </c>
    </row>
    <row r="2047" spans="1:17">
      <c r="A2047">
        <v>2046</v>
      </c>
      <c r="B2047">
        <v>105</v>
      </c>
      <c r="C2047">
        <v>783</v>
      </c>
      <c r="D2047" t="s">
        <v>5552</v>
      </c>
      <c r="E2047" t="s">
        <v>571</v>
      </c>
      <c r="F2047">
        <v>72</v>
      </c>
      <c r="G2047">
        <v>10</v>
      </c>
      <c r="H2047">
        <v>10</v>
      </c>
      <c r="I2047">
        <v>-500</v>
      </c>
      <c r="J2047">
        <v>784</v>
      </c>
      <c r="K2047" t="s">
        <v>583</v>
      </c>
      <c r="L2047">
        <v>75</v>
      </c>
      <c r="M2047">
        <v>142.5</v>
      </c>
      <c r="N2047">
        <v>141.5</v>
      </c>
      <c r="O2047">
        <v>400</v>
      </c>
      <c r="P2047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47">
        <f>IF(Hist_odds_1[[#This Row],[Away ML]]&lt;Hist_odds_1[[#This Row],[Home ML]],-Hist_odds_1[[#This Row],[Total_Close]],Hist_odds_1[[#This Row],[Spread_Close]])</f>
        <v>-10</v>
      </c>
    </row>
    <row r="2048" spans="1:17">
      <c r="A2048">
        <v>2047</v>
      </c>
      <c r="B2048">
        <v>105</v>
      </c>
      <c r="C2048">
        <v>785</v>
      </c>
      <c r="D2048" t="s">
        <v>5552</v>
      </c>
      <c r="E2048" t="s">
        <v>607</v>
      </c>
      <c r="F2048">
        <v>88</v>
      </c>
      <c r="G2048">
        <v>154</v>
      </c>
      <c r="H2048">
        <v>154.5</v>
      </c>
      <c r="I2048">
        <v>120</v>
      </c>
      <c r="J2048">
        <v>786</v>
      </c>
      <c r="K2048" t="s">
        <v>367</v>
      </c>
      <c r="L2048">
        <v>82</v>
      </c>
      <c r="M2048">
        <v>2</v>
      </c>
      <c r="N2048">
        <v>2.5</v>
      </c>
      <c r="O2048">
        <v>-140</v>
      </c>
      <c r="P2048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48">
        <f>IF(Hist_odds_1[[#This Row],[Away ML]]&lt;Hist_odds_1[[#This Row],[Home ML]],-Hist_odds_1[[#This Row],[Total_Close]],Hist_odds_1[[#This Row],[Spread_Close]])</f>
        <v>2.5</v>
      </c>
    </row>
    <row r="2049" spans="1:17">
      <c r="A2049">
        <v>2048</v>
      </c>
      <c r="B2049">
        <v>105</v>
      </c>
      <c r="C2049">
        <v>787</v>
      </c>
      <c r="D2049" t="s">
        <v>5552</v>
      </c>
      <c r="E2049" t="s">
        <v>635</v>
      </c>
      <c r="F2049">
        <v>65</v>
      </c>
      <c r="G2049">
        <v>152</v>
      </c>
      <c r="H2049">
        <v>1</v>
      </c>
      <c r="I2049">
        <v>-115</v>
      </c>
      <c r="J2049">
        <v>788</v>
      </c>
      <c r="K2049" t="s">
        <v>632</v>
      </c>
      <c r="L2049">
        <v>68</v>
      </c>
      <c r="M2049">
        <v>1</v>
      </c>
      <c r="N2049">
        <v>146.5</v>
      </c>
      <c r="O2049">
        <v>-105</v>
      </c>
      <c r="P2049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49">
        <f>IF(Hist_odds_1[[#This Row],[Away ML]]&lt;Hist_odds_1[[#This Row],[Home ML]],-Hist_odds_1[[#This Row],[Total_Close]],Hist_odds_1[[#This Row],[Spread_Close]])</f>
        <v>-1</v>
      </c>
    </row>
    <row r="2050" spans="1:17">
      <c r="A2050">
        <v>2049</v>
      </c>
      <c r="B2050">
        <v>105</v>
      </c>
      <c r="C2050">
        <v>789</v>
      </c>
      <c r="D2050" t="s">
        <v>5552</v>
      </c>
      <c r="E2050" t="s">
        <v>613</v>
      </c>
      <c r="F2050">
        <v>45</v>
      </c>
      <c r="G2050">
        <v>128</v>
      </c>
      <c r="H2050">
        <v>129</v>
      </c>
      <c r="I2050">
        <v>290</v>
      </c>
      <c r="J2050">
        <v>790</v>
      </c>
      <c r="K2050" t="s">
        <v>573</v>
      </c>
      <c r="L2050">
        <v>63</v>
      </c>
      <c r="M2050">
        <v>9</v>
      </c>
      <c r="N2050">
        <v>7</v>
      </c>
      <c r="O2050">
        <v>-350</v>
      </c>
      <c r="P2050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50">
        <f>IF(Hist_odds_1[[#This Row],[Away ML]]&lt;Hist_odds_1[[#This Row],[Home ML]],-Hist_odds_1[[#This Row],[Total_Close]],Hist_odds_1[[#This Row],[Spread_Close]])</f>
        <v>7</v>
      </c>
    </row>
    <row r="2051" spans="1:17">
      <c r="A2051">
        <v>2050</v>
      </c>
      <c r="B2051">
        <v>105</v>
      </c>
      <c r="C2051">
        <v>791</v>
      </c>
      <c r="D2051" t="s">
        <v>5552</v>
      </c>
      <c r="E2051" t="s">
        <v>460</v>
      </c>
      <c r="F2051">
        <v>71</v>
      </c>
      <c r="G2051">
        <v>149.5</v>
      </c>
      <c r="H2051">
        <v>146.5</v>
      </c>
      <c r="I2051">
        <v>230</v>
      </c>
      <c r="J2051">
        <v>792</v>
      </c>
      <c r="K2051" t="s">
        <v>537</v>
      </c>
      <c r="L2051">
        <v>81</v>
      </c>
      <c r="M2051">
        <v>6</v>
      </c>
      <c r="N2051">
        <v>6.5</v>
      </c>
      <c r="O2051">
        <v>-270</v>
      </c>
      <c r="P2051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51">
        <f>IF(Hist_odds_1[[#This Row],[Away ML]]&lt;Hist_odds_1[[#This Row],[Home ML]],-Hist_odds_1[[#This Row],[Total_Close]],Hist_odds_1[[#This Row],[Spread_Close]])</f>
        <v>6.5</v>
      </c>
    </row>
    <row r="2052" spans="1:17">
      <c r="A2052">
        <v>2051</v>
      </c>
      <c r="B2052">
        <v>105</v>
      </c>
      <c r="C2052">
        <v>793</v>
      </c>
      <c r="D2052" t="s">
        <v>5552</v>
      </c>
      <c r="E2052" t="s">
        <v>464</v>
      </c>
      <c r="F2052">
        <v>71</v>
      </c>
      <c r="G2052">
        <v>130</v>
      </c>
      <c r="H2052">
        <v>130.5</v>
      </c>
      <c r="I2052">
        <v>155</v>
      </c>
      <c r="J2052">
        <v>794</v>
      </c>
      <c r="K2052" t="s">
        <v>459</v>
      </c>
      <c r="L2052">
        <v>77</v>
      </c>
      <c r="M2052">
        <v>7</v>
      </c>
      <c r="N2052">
        <v>4</v>
      </c>
      <c r="O2052">
        <v>-175</v>
      </c>
      <c r="P2052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52">
        <f>IF(Hist_odds_1[[#This Row],[Away ML]]&lt;Hist_odds_1[[#This Row],[Home ML]],-Hist_odds_1[[#This Row],[Total_Close]],Hist_odds_1[[#This Row],[Spread_Close]])</f>
        <v>4</v>
      </c>
    </row>
    <row r="2053" spans="1:17">
      <c r="A2053">
        <v>2052</v>
      </c>
      <c r="B2053">
        <v>105</v>
      </c>
      <c r="C2053">
        <v>795</v>
      </c>
      <c r="D2053" t="s">
        <v>5552</v>
      </c>
      <c r="E2053" t="s">
        <v>652</v>
      </c>
      <c r="F2053">
        <v>77</v>
      </c>
      <c r="G2053">
        <v>1.5</v>
      </c>
      <c r="H2053">
        <v>2.5</v>
      </c>
      <c r="I2053">
        <v>-145</v>
      </c>
      <c r="J2053">
        <v>796</v>
      </c>
      <c r="K2053" t="s">
        <v>544</v>
      </c>
      <c r="L2053">
        <v>56</v>
      </c>
      <c r="M2053">
        <v>149</v>
      </c>
      <c r="N2053">
        <v>147.5</v>
      </c>
      <c r="O2053">
        <v>125</v>
      </c>
      <c r="P2053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53">
        <f>IF(Hist_odds_1[[#This Row],[Away ML]]&lt;Hist_odds_1[[#This Row],[Home ML]],-Hist_odds_1[[#This Row],[Total_Close]],Hist_odds_1[[#This Row],[Spread_Close]])</f>
        <v>-2.5</v>
      </c>
    </row>
    <row r="2054" spans="1:17">
      <c r="A2054">
        <v>2053</v>
      </c>
      <c r="B2054">
        <v>105</v>
      </c>
      <c r="C2054">
        <v>797</v>
      </c>
      <c r="D2054" t="s">
        <v>5552</v>
      </c>
      <c r="E2054" t="s">
        <v>546</v>
      </c>
      <c r="F2054">
        <v>72</v>
      </c>
      <c r="G2054">
        <v>7.5</v>
      </c>
      <c r="H2054">
        <v>6</v>
      </c>
      <c r="I2054">
        <v>-260</v>
      </c>
      <c r="J2054">
        <v>798</v>
      </c>
      <c r="K2054" t="s">
        <v>587</v>
      </c>
      <c r="L2054">
        <v>64</v>
      </c>
      <c r="M2054">
        <v>132.5</v>
      </c>
      <c r="N2054">
        <v>134</v>
      </c>
      <c r="O2054">
        <v>220</v>
      </c>
      <c r="P2054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54">
        <f>IF(Hist_odds_1[[#This Row],[Away ML]]&lt;Hist_odds_1[[#This Row],[Home ML]],-Hist_odds_1[[#This Row],[Total_Close]],Hist_odds_1[[#This Row],[Spread_Close]])</f>
        <v>-6</v>
      </c>
    </row>
    <row r="2055" spans="1:17">
      <c r="A2055">
        <v>2054</v>
      </c>
      <c r="B2055">
        <v>105</v>
      </c>
      <c r="C2055">
        <v>799</v>
      </c>
      <c r="D2055" t="s">
        <v>5552</v>
      </c>
      <c r="E2055" t="s">
        <v>597</v>
      </c>
      <c r="F2055">
        <v>59</v>
      </c>
      <c r="G2055">
        <v>1.5</v>
      </c>
      <c r="H2055">
        <v>2</v>
      </c>
      <c r="I2055">
        <v>-135</v>
      </c>
      <c r="J2055">
        <v>800</v>
      </c>
      <c r="K2055" t="s">
        <v>555</v>
      </c>
      <c r="L2055">
        <v>65</v>
      </c>
      <c r="M2055">
        <v>141</v>
      </c>
      <c r="N2055">
        <v>143.5</v>
      </c>
      <c r="O2055">
        <v>115</v>
      </c>
      <c r="P2055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55">
        <f>IF(Hist_odds_1[[#This Row],[Away ML]]&lt;Hist_odds_1[[#This Row],[Home ML]],-Hist_odds_1[[#This Row],[Total_Close]],Hist_odds_1[[#This Row],[Spread_Close]])</f>
        <v>-2</v>
      </c>
    </row>
    <row r="2056" spans="1:17">
      <c r="A2056">
        <v>2055</v>
      </c>
      <c r="B2056">
        <v>105</v>
      </c>
      <c r="C2056">
        <v>801</v>
      </c>
      <c r="D2056" t="s">
        <v>5552</v>
      </c>
      <c r="E2056" t="s">
        <v>204</v>
      </c>
      <c r="F2056">
        <v>74</v>
      </c>
      <c r="G2056">
        <v>2</v>
      </c>
      <c r="H2056">
        <v>2.5</v>
      </c>
      <c r="I2056">
        <v>-150</v>
      </c>
      <c r="J2056">
        <v>802</v>
      </c>
      <c r="K2056" t="s">
        <v>588</v>
      </c>
      <c r="L2056">
        <v>75</v>
      </c>
      <c r="M2056">
        <v>140.5</v>
      </c>
      <c r="N2056">
        <v>137.5</v>
      </c>
      <c r="O2056">
        <v>130</v>
      </c>
      <c r="P2056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56">
        <f>IF(Hist_odds_1[[#This Row],[Away ML]]&lt;Hist_odds_1[[#This Row],[Home ML]],-Hist_odds_1[[#This Row],[Total_Close]],Hist_odds_1[[#This Row],[Spread_Close]])</f>
        <v>-2.5</v>
      </c>
    </row>
    <row r="2057" spans="1:17">
      <c r="A2057">
        <v>2056</v>
      </c>
      <c r="B2057">
        <v>105</v>
      </c>
      <c r="C2057">
        <v>803</v>
      </c>
      <c r="D2057" t="s">
        <v>5552</v>
      </c>
      <c r="E2057" t="s">
        <v>527</v>
      </c>
      <c r="F2057">
        <v>49</v>
      </c>
      <c r="G2057">
        <v>136</v>
      </c>
      <c r="H2057">
        <v>135.5</v>
      </c>
      <c r="I2057">
        <v>155</v>
      </c>
      <c r="J2057">
        <v>804</v>
      </c>
      <c r="K2057" t="s">
        <v>586</v>
      </c>
      <c r="L2057">
        <v>70</v>
      </c>
      <c r="M2057">
        <v>3.5</v>
      </c>
      <c r="N2057">
        <v>4</v>
      </c>
      <c r="O2057">
        <v>-175</v>
      </c>
      <c r="P2057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57">
        <f>IF(Hist_odds_1[[#This Row],[Away ML]]&lt;Hist_odds_1[[#This Row],[Home ML]],-Hist_odds_1[[#This Row],[Total_Close]],Hist_odds_1[[#This Row],[Spread_Close]])</f>
        <v>4</v>
      </c>
    </row>
    <row r="2058" spans="1:17">
      <c r="A2058">
        <v>2057</v>
      </c>
      <c r="B2058">
        <v>105</v>
      </c>
      <c r="C2058">
        <v>805</v>
      </c>
      <c r="D2058" t="s">
        <v>5552</v>
      </c>
      <c r="E2058" t="s">
        <v>596</v>
      </c>
      <c r="F2058">
        <v>70</v>
      </c>
      <c r="G2058">
        <v>3.5</v>
      </c>
      <c r="H2058">
        <v>4</v>
      </c>
      <c r="I2058">
        <v>-170</v>
      </c>
      <c r="J2058">
        <v>806</v>
      </c>
      <c r="K2058" t="s">
        <v>627</v>
      </c>
      <c r="L2058">
        <v>66</v>
      </c>
      <c r="M2058">
        <v>120.5</v>
      </c>
      <c r="N2058">
        <v>122</v>
      </c>
      <c r="O2058">
        <v>150</v>
      </c>
      <c r="P2058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58">
        <f>IF(Hist_odds_1[[#This Row],[Away ML]]&lt;Hist_odds_1[[#This Row],[Home ML]],-Hist_odds_1[[#This Row],[Total_Close]],Hist_odds_1[[#This Row],[Spread_Close]])</f>
        <v>-4</v>
      </c>
    </row>
    <row r="2059" spans="1:17">
      <c r="A2059">
        <v>2058</v>
      </c>
      <c r="B2059">
        <v>105</v>
      </c>
      <c r="C2059">
        <v>807</v>
      </c>
      <c r="D2059" t="s">
        <v>5552</v>
      </c>
      <c r="E2059" t="s">
        <v>619</v>
      </c>
      <c r="F2059">
        <v>80</v>
      </c>
      <c r="G2059">
        <v>153</v>
      </c>
      <c r="H2059">
        <v>153.5</v>
      </c>
      <c r="I2059">
        <v>240</v>
      </c>
      <c r="J2059">
        <v>808</v>
      </c>
      <c r="K2059" t="s">
        <v>608</v>
      </c>
      <c r="L2059">
        <v>92</v>
      </c>
      <c r="M2059">
        <v>7</v>
      </c>
      <c r="N2059">
        <v>7</v>
      </c>
      <c r="O2059">
        <v>-280</v>
      </c>
      <c r="P2059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59">
        <f>IF(Hist_odds_1[[#This Row],[Away ML]]&lt;Hist_odds_1[[#This Row],[Home ML]],-Hist_odds_1[[#This Row],[Total_Close]],Hist_odds_1[[#This Row],[Spread_Close]])</f>
        <v>7</v>
      </c>
    </row>
    <row r="2060" spans="1:17">
      <c r="A2060">
        <v>2059</v>
      </c>
      <c r="B2060">
        <v>105</v>
      </c>
      <c r="C2060">
        <v>809</v>
      </c>
      <c r="D2060" t="s">
        <v>5552</v>
      </c>
      <c r="E2060" t="s">
        <v>217</v>
      </c>
      <c r="F2060">
        <v>41</v>
      </c>
      <c r="G2060">
        <v>146</v>
      </c>
      <c r="H2060">
        <v>143.5</v>
      </c>
      <c r="I2060">
        <v>125</v>
      </c>
      <c r="J2060">
        <v>810</v>
      </c>
      <c r="K2060" t="s">
        <v>260</v>
      </c>
      <c r="L2060">
        <v>68</v>
      </c>
      <c r="M2060">
        <v>2.5</v>
      </c>
      <c r="N2060">
        <v>2.5</v>
      </c>
      <c r="O2060">
        <v>-145</v>
      </c>
      <c r="P2060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60">
        <f>IF(Hist_odds_1[[#This Row],[Away ML]]&lt;Hist_odds_1[[#This Row],[Home ML]],-Hist_odds_1[[#This Row],[Total_Close]],Hist_odds_1[[#This Row],[Spread_Close]])</f>
        <v>2.5</v>
      </c>
    </row>
    <row r="2061" spans="1:17">
      <c r="A2061">
        <v>2060</v>
      </c>
      <c r="B2061">
        <v>105</v>
      </c>
      <c r="C2061">
        <v>811</v>
      </c>
      <c r="D2061" t="s">
        <v>5552</v>
      </c>
      <c r="E2061" t="s">
        <v>649</v>
      </c>
      <c r="F2061">
        <v>82</v>
      </c>
      <c r="G2061">
        <v>152</v>
      </c>
      <c r="H2061">
        <v>155</v>
      </c>
      <c r="I2061">
        <v>120</v>
      </c>
      <c r="J2061">
        <v>812</v>
      </c>
      <c r="K2061" t="s">
        <v>604</v>
      </c>
      <c r="L2061">
        <v>87</v>
      </c>
      <c r="M2061">
        <v>2</v>
      </c>
      <c r="N2061">
        <v>2.5</v>
      </c>
      <c r="O2061">
        <v>-140</v>
      </c>
      <c r="P2061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61">
        <f>IF(Hist_odds_1[[#This Row],[Away ML]]&lt;Hist_odds_1[[#This Row],[Home ML]],-Hist_odds_1[[#This Row],[Total_Close]],Hist_odds_1[[#This Row],[Spread_Close]])</f>
        <v>2.5</v>
      </c>
    </row>
    <row r="2062" spans="1:17">
      <c r="A2062">
        <v>2061</v>
      </c>
      <c r="B2062">
        <v>105</v>
      </c>
      <c r="C2062">
        <v>813</v>
      </c>
      <c r="D2062" t="s">
        <v>5552</v>
      </c>
      <c r="E2062" t="s">
        <v>650</v>
      </c>
      <c r="F2062">
        <v>85</v>
      </c>
      <c r="G2062">
        <v>1</v>
      </c>
      <c r="H2062">
        <v>3</v>
      </c>
      <c r="I2062">
        <v>-150</v>
      </c>
      <c r="J2062">
        <v>814</v>
      </c>
      <c r="K2062" t="s">
        <v>577</v>
      </c>
      <c r="L2062">
        <v>83</v>
      </c>
      <c r="M2062">
        <v>133.5</v>
      </c>
      <c r="N2062">
        <v>131</v>
      </c>
      <c r="O2062">
        <v>130</v>
      </c>
      <c r="P2062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62">
        <f>IF(Hist_odds_1[[#This Row],[Away ML]]&lt;Hist_odds_1[[#This Row],[Home ML]],-Hist_odds_1[[#This Row],[Total_Close]],Hist_odds_1[[#This Row],[Spread_Close]])</f>
        <v>-3</v>
      </c>
    </row>
    <row r="2063" spans="1:17">
      <c r="A2063">
        <v>2062</v>
      </c>
      <c r="B2063">
        <v>105</v>
      </c>
      <c r="C2063">
        <v>815</v>
      </c>
      <c r="D2063" t="s">
        <v>5552</v>
      </c>
      <c r="E2063" t="s">
        <v>574</v>
      </c>
      <c r="F2063">
        <v>88</v>
      </c>
      <c r="G2063">
        <v>2</v>
      </c>
      <c r="H2063">
        <v>2.5</v>
      </c>
      <c r="I2063">
        <v>-140</v>
      </c>
      <c r="J2063">
        <v>816</v>
      </c>
      <c r="K2063" t="s">
        <v>589</v>
      </c>
      <c r="L2063">
        <v>83</v>
      </c>
      <c r="M2063">
        <v>145</v>
      </c>
      <c r="N2063">
        <v>146</v>
      </c>
      <c r="O2063">
        <v>120</v>
      </c>
      <c r="P2063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63">
        <f>IF(Hist_odds_1[[#This Row],[Away ML]]&lt;Hist_odds_1[[#This Row],[Home ML]],-Hist_odds_1[[#This Row],[Total_Close]],Hist_odds_1[[#This Row],[Spread_Close]])</f>
        <v>-2.5</v>
      </c>
    </row>
    <row r="2064" spans="1:17">
      <c r="A2064">
        <v>2063</v>
      </c>
      <c r="B2064">
        <v>105</v>
      </c>
      <c r="C2064">
        <v>817</v>
      </c>
      <c r="D2064" t="s">
        <v>5552</v>
      </c>
      <c r="E2064" t="s">
        <v>228</v>
      </c>
      <c r="F2064">
        <v>70</v>
      </c>
      <c r="G2064">
        <v>1</v>
      </c>
      <c r="H2064">
        <v>2</v>
      </c>
      <c r="I2064">
        <v>-130</v>
      </c>
      <c r="J2064">
        <v>818</v>
      </c>
      <c r="K2064" t="s">
        <v>509</v>
      </c>
      <c r="L2064">
        <v>61</v>
      </c>
      <c r="M2064">
        <v>132.5</v>
      </c>
      <c r="N2064">
        <v>135</v>
      </c>
      <c r="O2064">
        <v>110</v>
      </c>
      <c r="P2064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64">
        <f>IF(Hist_odds_1[[#This Row],[Away ML]]&lt;Hist_odds_1[[#This Row],[Home ML]],-Hist_odds_1[[#This Row],[Total_Close]],Hist_odds_1[[#This Row],[Spread_Close]])</f>
        <v>-2</v>
      </c>
    </row>
    <row r="2065" spans="1:17">
      <c r="A2065">
        <v>2064</v>
      </c>
      <c r="B2065">
        <v>105</v>
      </c>
      <c r="C2065">
        <v>819</v>
      </c>
      <c r="D2065" t="s">
        <v>5552</v>
      </c>
      <c r="E2065" t="s">
        <v>458</v>
      </c>
      <c r="F2065">
        <v>89</v>
      </c>
      <c r="G2065">
        <v>151.5</v>
      </c>
      <c r="H2065">
        <v>153</v>
      </c>
      <c r="I2065">
        <v>100</v>
      </c>
      <c r="J2065">
        <v>820</v>
      </c>
      <c r="K2065" t="s">
        <v>346</v>
      </c>
      <c r="L2065">
        <v>91</v>
      </c>
      <c r="M2065" t="s">
        <v>465</v>
      </c>
      <c r="N2065">
        <v>1</v>
      </c>
      <c r="O2065">
        <v>-120</v>
      </c>
      <c r="P2065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65">
        <f>IF(Hist_odds_1[[#This Row],[Away ML]]&lt;Hist_odds_1[[#This Row],[Home ML]],-Hist_odds_1[[#This Row],[Total_Close]],Hist_odds_1[[#This Row],[Spread_Close]])</f>
        <v>1</v>
      </c>
    </row>
    <row r="2066" spans="1:17">
      <c r="A2066">
        <v>2065</v>
      </c>
      <c r="B2066">
        <v>105</v>
      </c>
      <c r="C2066">
        <v>821</v>
      </c>
      <c r="D2066" t="s">
        <v>5552</v>
      </c>
      <c r="E2066" t="s">
        <v>207</v>
      </c>
      <c r="F2066">
        <v>58</v>
      </c>
      <c r="G2066">
        <v>140.5</v>
      </c>
      <c r="H2066">
        <v>137.5</v>
      </c>
      <c r="I2066">
        <v>450</v>
      </c>
      <c r="J2066">
        <v>822</v>
      </c>
      <c r="K2066" t="s">
        <v>374</v>
      </c>
      <c r="L2066">
        <v>60</v>
      </c>
      <c r="M2066">
        <v>14.5</v>
      </c>
      <c r="N2066">
        <v>11</v>
      </c>
      <c r="O2066">
        <v>-600</v>
      </c>
      <c r="P2066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66">
        <f>IF(Hist_odds_1[[#This Row],[Away ML]]&lt;Hist_odds_1[[#This Row],[Home ML]],-Hist_odds_1[[#This Row],[Total_Close]],Hist_odds_1[[#This Row],[Spread_Close]])</f>
        <v>11</v>
      </c>
    </row>
    <row r="2067" spans="1:17">
      <c r="A2067">
        <v>2066</v>
      </c>
      <c r="B2067">
        <v>105</v>
      </c>
      <c r="C2067">
        <v>823</v>
      </c>
      <c r="D2067" t="s">
        <v>5552</v>
      </c>
      <c r="E2067" t="s">
        <v>484</v>
      </c>
      <c r="F2067">
        <v>89</v>
      </c>
      <c r="G2067">
        <v>1</v>
      </c>
      <c r="H2067">
        <v>154.5</v>
      </c>
      <c r="I2067">
        <v>110</v>
      </c>
      <c r="J2067">
        <v>824</v>
      </c>
      <c r="K2067" t="s">
        <v>141</v>
      </c>
      <c r="L2067">
        <v>79</v>
      </c>
      <c r="M2067">
        <v>151.5</v>
      </c>
      <c r="N2067">
        <v>1</v>
      </c>
      <c r="O2067">
        <v>-130</v>
      </c>
      <c r="P2067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67">
        <f>IF(Hist_odds_1[[#This Row],[Away ML]]&lt;Hist_odds_1[[#This Row],[Home ML]],-Hist_odds_1[[#This Row],[Total_Close]],Hist_odds_1[[#This Row],[Spread_Close]])</f>
        <v>1</v>
      </c>
    </row>
    <row r="2068" spans="1:17">
      <c r="A2068">
        <v>2067</v>
      </c>
      <c r="B2068">
        <v>105</v>
      </c>
      <c r="C2068">
        <v>825</v>
      </c>
      <c r="D2068" t="s">
        <v>5552</v>
      </c>
      <c r="E2068" t="s">
        <v>428</v>
      </c>
      <c r="F2068">
        <v>62</v>
      </c>
      <c r="G2068">
        <v>5</v>
      </c>
      <c r="H2068">
        <v>7</v>
      </c>
      <c r="I2068">
        <v>-270</v>
      </c>
      <c r="J2068">
        <v>826</v>
      </c>
      <c r="K2068" t="s">
        <v>485</v>
      </c>
      <c r="L2068">
        <v>49</v>
      </c>
      <c r="M2068">
        <v>126</v>
      </c>
      <c r="N2068">
        <v>127</v>
      </c>
      <c r="O2068">
        <v>230</v>
      </c>
      <c r="P2068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68">
        <f>IF(Hist_odds_1[[#This Row],[Away ML]]&lt;Hist_odds_1[[#This Row],[Home ML]],-Hist_odds_1[[#This Row],[Total_Close]],Hist_odds_1[[#This Row],[Spread_Close]])</f>
        <v>-7</v>
      </c>
    </row>
    <row r="2069" spans="1:17">
      <c r="A2069">
        <v>2068</v>
      </c>
      <c r="B2069">
        <v>105</v>
      </c>
      <c r="C2069">
        <v>827</v>
      </c>
      <c r="D2069" t="s">
        <v>5552</v>
      </c>
      <c r="E2069" t="s">
        <v>206</v>
      </c>
      <c r="F2069">
        <v>84</v>
      </c>
      <c r="G2069">
        <v>153</v>
      </c>
      <c r="H2069">
        <v>150.5</v>
      </c>
      <c r="I2069">
        <v>210</v>
      </c>
      <c r="J2069">
        <v>828</v>
      </c>
      <c r="K2069" t="s">
        <v>525</v>
      </c>
      <c r="L2069">
        <v>82</v>
      </c>
      <c r="M2069">
        <v>7</v>
      </c>
      <c r="N2069">
        <v>6</v>
      </c>
      <c r="O2069">
        <v>-250</v>
      </c>
      <c r="P2069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69">
        <f>IF(Hist_odds_1[[#This Row],[Away ML]]&lt;Hist_odds_1[[#This Row],[Home ML]],-Hist_odds_1[[#This Row],[Total_Close]],Hist_odds_1[[#This Row],[Spread_Close]])</f>
        <v>6</v>
      </c>
    </row>
    <row r="2070" spans="1:17">
      <c r="A2070">
        <v>2069</v>
      </c>
      <c r="B2070">
        <v>105</v>
      </c>
      <c r="C2070">
        <v>829</v>
      </c>
      <c r="D2070" t="s">
        <v>5552</v>
      </c>
      <c r="E2070" t="s">
        <v>603</v>
      </c>
      <c r="F2070">
        <v>51</v>
      </c>
      <c r="G2070">
        <v>117.5</v>
      </c>
      <c r="H2070">
        <v>119</v>
      </c>
      <c r="I2070">
        <v>130</v>
      </c>
      <c r="J2070">
        <v>830</v>
      </c>
      <c r="K2070" t="s">
        <v>660</v>
      </c>
      <c r="L2070">
        <v>61</v>
      </c>
      <c r="M2070">
        <v>1.5</v>
      </c>
      <c r="N2070">
        <v>2</v>
      </c>
      <c r="O2070">
        <v>-150</v>
      </c>
      <c r="P2070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70">
        <f>IF(Hist_odds_1[[#This Row],[Away ML]]&lt;Hist_odds_1[[#This Row],[Home ML]],-Hist_odds_1[[#This Row],[Total_Close]],Hist_odds_1[[#This Row],[Spread_Close]])</f>
        <v>2</v>
      </c>
    </row>
    <row r="2071" spans="1:17">
      <c r="A2071">
        <v>2070</v>
      </c>
      <c r="B2071">
        <v>105</v>
      </c>
      <c r="C2071">
        <v>831</v>
      </c>
      <c r="D2071" t="s">
        <v>5552</v>
      </c>
      <c r="E2071" t="s">
        <v>487</v>
      </c>
      <c r="F2071">
        <v>60</v>
      </c>
      <c r="G2071">
        <v>129</v>
      </c>
      <c r="H2071">
        <v>130.5</v>
      </c>
      <c r="I2071">
        <v>700</v>
      </c>
      <c r="J2071">
        <v>832</v>
      </c>
      <c r="K2071" t="s">
        <v>515</v>
      </c>
      <c r="L2071">
        <v>79</v>
      </c>
      <c r="M2071">
        <v>14.5</v>
      </c>
      <c r="N2071">
        <v>13.5</v>
      </c>
      <c r="O2071">
        <v>-1100</v>
      </c>
      <c r="P2071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71">
        <f>IF(Hist_odds_1[[#This Row],[Away ML]]&lt;Hist_odds_1[[#This Row],[Home ML]],-Hist_odds_1[[#This Row],[Total_Close]],Hist_odds_1[[#This Row],[Spread_Close]])</f>
        <v>13.5</v>
      </c>
    </row>
    <row r="2072" spans="1:17">
      <c r="A2072">
        <v>2071</v>
      </c>
      <c r="B2072">
        <v>105</v>
      </c>
      <c r="C2072">
        <v>833</v>
      </c>
      <c r="D2072" t="s">
        <v>5552</v>
      </c>
      <c r="E2072" t="s">
        <v>548</v>
      </c>
      <c r="F2072">
        <v>58</v>
      </c>
      <c r="G2072">
        <v>133.5</v>
      </c>
      <c r="H2072">
        <v>137.5</v>
      </c>
      <c r="I2072">
        <v>230</v>
      </c>
      <c r="J2072">
        <v>834</v>
      </c>
      <c r="K2072" t="s">
        <v>481</v>
      </c>
      <c r="L2072">
        <v>72</v>
      </c>
      <c r="M2072">
        <v>4</v>
      </c>
      <c r="N2072">
        <v>6.5</v>
      </c>
      <c r="O2072">
        <v>-270</v>
      </c>
      <c r="P2072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72">
        <f>IF(Hist_odds_1[[#This Row],[Away ML]]&lt;Hist_odds_1[[#This Row],[Home ML]],-Hist_odds_1[[#This Row],[Total_Close]],Hist_odds_1[[#This Row],[Spread_Close]])</f>
        <v>6.5</v>
      </c>
    </row>
    <row r="2073" spans="1:17">
      <c r="A2073">
        <v>2072</v>
      </c>
      <c r="B2073">
        <v>105</v>
      </c>
      <c r="C2073">
        <v>835</v>
      </c>
      <c r="D2073" t="s">
        <v>5552</v>
      </c>
      <c r="E2073" t="s">
        <v>560</v>
      </c>
      <c r="F2073">
        <v>84</v>
      </c>
      <c r="G2073">
        <v>5</v>
      </c>
      <c r="H2073">
        <v>6</v>
      </c>
      <c r="I2073">
        <v>-240</v>
      </c>
      <c r="J2073">
        <v>836</v>
      </c>
      <c r="K2073" t="s">
        <v>654</v>
      </c>
      <c r="L2073">
        <v>74</v>
      </c>
      <c r="M2073">
        <v>145</v>
      </c>
      <c r="N2073">
        <v>144.5</v>
      </c>
      <c r="O2073">
        <v>200</v>
      </c>
      <c r="P2073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73">
        <f>IF(Hist_odds_1[[#This Row],[Away ML]]&lt;Hist_odds_1[[#This Row],[Home ML]],-Hist_odds_1[[#This Row],[Total_Close]],Hist_odds_1[[#This Row],[Spread_Close]])</f>
        <v>-6</v>
      </c>
    </row>
    <row r="2074" spans="1:17">
      <c r="A2074">
        <v>2073</v>
      </c>
      <c r="B2074">
        <v>105</v>
      </c>
      <c r="C2074">
        <v>837</v>
      </c>
      <c r="D2074" t="s">
        <v>5552</v>
      </c>
      <c r="E2074" t="s">
        <v>538</v>
      </c>
      <c r="F2074">
        <v>77</v>
      </c>
      <c r="G2074">
        <v>129.5</v>
      </c>
      <c r="H2074">
        <v>128.5</v>
      </c>
      <c r="I2074">
        <v>160</v>
      </c>
      <c r="J2074">
        <v>838</v>
      </c>
      <c r="K2074" t="s">
        <v>614</v>
      </c>
      <c r="L2074">
        <v>62</v>
      </c>
      <c r="M2074">
        <v>7.5</v>
      </c>
      <c r="N2074">
        <v>4.5</v>
      </c>
      <c r="O2074">
        <v>-180</v>
      </c>
      <c r="P2074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74">
        <f>IF(Hist_odds_1[[#This Row],[Away ML]]&lt;Hist_odds_1[[#This Row],[Home ML]],-Hist_odds_1[[#This Row],[Total_Close]],Hist_odds_1[[#This Row],[Spread_Close]])</f>
        <v>4.5</v>
      </c>
    </row>
    <row r="2075" spans="1:17">
      <c r="A2075">
        <v>2074</v>
      </c>
      <c r="B2075">
        <v>105</v>
      </c>
      <c r="C2075">
        <v>839</v>
      </c>
      <c r="D2075" t="s">
        <v>5552</v>
      </c>
      <c r="E2075" t="s">
        <v>205</v>
      </c>
      <c r="F2075">
        <v>77</v>
      </c>
      <c r="G2075">
        <v>9.5</v>
      </c>
      <c r="H2075">
        <v>9.5</v>
      </c>
      <c r="I2075">
        <v>-450</v>
      </c>
      <c r="J2075">
        <v>840</v>
      </c>
      <c r="K2075" t="s">
        <v>514</v>
      </c>
      <c r="L2075">
        <v>75</v>
      </c>
      <c r="M2075">
        <v>156.5</v>
      </c>
      <c r="N2075">
        <v>157</v>
      </c>
      <c r="O2075">
        <v>375</v>
      </c>
      <c r="P2075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75">
        <f>IF(Hist_odds_1[[#This Row],[Away ML]]&lt;Hist_odds_1[[#This Row],[Home ML]],-Hist_odds_1[[#This Row],[Total_Close]],Hist_odds_1[[#This Row],[Spread_Close]])</f>
        <v>-9.5</v>
      </c>
    </row>
    <row r="2076" spans="1:17">
      <c r="A2076">
        <v>2075</v>
      </c>
      <c r="B2076">
        <v>105</v>
      </c>
      <c r="C2076">
        <v>841</v>
      </c>
      <c r="D2076" t="s">
        <v>5552</v>
      </c>
      <c r="E2076" t="s">
        <v>186</v>
      </c>
      <c r="F2076">
        <v>59</v>
      </c>
      <c r="G2076">
        <v>143.5</v>
      </c>
      <c r="H2076">
        <v>145</v>
      </c>
      <c r="I2076">
        <v>-105</v>
      </c>
      <c r="J2076">
        <v>842</v>
      </c>
      <c r="K2076" t="s">
        <v>528</v>
      </c>
      <c r="L2076">
        <v>64</v>
      </c>
      <c r="M2076" t="s">
        <v>465</v>
      </c>
      <c r="N2076">
        <v>1</v>
      </c>
      <c r="O2076">
        <v>-115</v>
      </c>
      <c r="P2076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76">
        <f>IF(Hist_odds_1[[#This Row],[Away ML]]&lt;Hist_odds_1[[#This Row],[Home ML]],-Hist_odds_1[[#This Row],[Total_Close]],Hist_odds_1[[#This Row],[Spread_Close]])</f>
        <v>1</v>
      </c>
    </row>
    <row r="2077" spans="1:17">
      <c r="A2077">
        <v>2076</v>
      </c>
      <c r="B2077">
        <v>105</v>
      </c>
      <c r="C2077">
        <v>843</v>
      </c>
      <c r="D2077" t="s">
        <v>5552</v>
      </c>
      <c r="E2077" t="s">
        <v>486</v>
      </c>
      <c r="F2077">
        <v>67</v>
      </c>
      <c r="G2077">
        <v>154</v>
      </c>
      <c r="H2077">
        <v>154.5</v>
      </c>
      <c r="I2077">
        <v>1100</v>
      </c>
      <c r="J2077">
        <v>844</v>
      </c>
      <c r="K2077" t="s">
        <v>402</v>
      </c>
      <c r="L2077">
        <v>70</v>
      </c>
      <c r="M2077">
        <v>18</v>
      </c>
      <c r="N2077">
        <v>18.5</v>
      </c>
      <c r="O2077">
        <v>-2500</v>
      </c>
      <c r="P2077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77">
        <f>IF(Hist_odds_1[[#This Row],[Away ML]]&lt;Hist_odds_1[[#This Row],[Home ML]],-Hist_odds_1[[#This Row],[Total_Close]],Hist_odds_1[[#This Row],[Spread_Close]])</f>
        <v>18.5</v>
      </c>
    </row>
    <row r="2078" spans="1:17">
      <c r="A2078">
        <v>2077</v>
      </c>
      <c r="B2078">
        <v>105</v>
      </c>
      <c r="C2078">
        <v>306529</v>
      </c>
      <c r="D2078" t="s">
        <v>5552</v>
      </c>
      <c r="E2078" t="s">
        <v>564</v>
      </c>
      <c r="F2078">
        <v>76</v>
      </c>
      <c r="G2078">
        <v>144.5</v>
      </c>
      <c r="H2078">
        <v>142.5</v>
      </c>
      <c r="I2078">
        <v>120</v>
      </c>
      <c r="J2078">
        <v>306530</v>
      </c>
      <c r="K2078" t="s">
        <v>599</v>
      </c>
      <c r="L2078">
        <v>57</v>
      </c>
      <c r="M2078">
        <v>1</v>
      </c>
      <c r="N2078">
        <v>2.5</v>
      </c>
      <c r="O2078">
        <v>-140</v>
      </c>
      <c r="P2078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78">
        <f>IF(Hist_odds_1[[#This Row],[Away ML]]&lt;Hist_odds_1[[#This Row],[Home ML]],-Hist_odds_1[[#This Row],[Total_Close]],Hist_odds_1[[#This Row],[Spread_Close]])</f>
        <v>2.5</v>
      </c>
    </row>
    <row r="2079" spans="1:17">
      <c r="A2079">
        <v>2078</v>
      </c>
      <c r="B2079">
        <v>105</v>
      </c>
      <c r="C2079">
        <v>306531</v>
      </c>
      <c r="D2079" t="s">
        <v>5552</v>
      </c>
      <c r="E2079" t="s">
        <v>240</v>
      </c>
      <c r="F2079">
        <v>70</v>
      </c>
      <c r="G2079">
        <v>139.5</v>
      </c>
      <c r="H2079">
        <v>138</v>
      </c>
      <c r="I2079">
        <v>475</v>
      </c>
      <c r="J2079">
        <v>306532</v>
      </c>
      <c r="K2079" t="s">
        <v>579</v>
      </c>
      <c r="L2079">
        <v>72</v>
      </c>
      <c r="M2079">
        <v>13.5</v>
      </c>
      <c r="N2079">
        <v>11</v>
      </c>
      <c r="O2079">
        <v>-650</v>
      </c>
      <c r="P2079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79">
        <f>IF(Hist_odds_1[[#This Row],[Away ML]]&lt;Hist_odds_1[[#This Row],[Home ML]],-Hist_odds_1[[#This Row],[Total_Close]],Hist_odds_1[[#This Row],[Spread_Close]])</f>
        <v>11</v>
      </c>
    </row>
    <row r="2080" spans="1:17">
      <c r="A2080">
        <v>2079</v>
      </c>
      <c r="B2080">
        <v>105</v>
      </c>
      <c r="C2080">
        <v>306533</v>
      </c>
      <c r="D2080" t="s">
        <v>5552</v>
      </c>
      <c r="E2080" t="s">
        <v>498</v>
      </c>
      <c r="F2080">
        <v>75</v>
      </c>
      <c r="G2080">
        <v>139</v>
      </c>
      <c r="H2080">
        <v>139.5</v>
      </c>
      <c r="I2080">
        <v>-110</v>
      </c>
      <c r="J2080">
        <v>306534</v>
      </c>
      <c r="K2080" t="s">
        <v>115</v>
      </c>
      <c r="L2080">
        <v>74</v>
      </c>
      <c r="M2080" t="s">
        <v>465</v>
      </c>
      <c r="O2080">
        <v>-110</v>
      </c>
      <c r="P2080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80">
        <f>IF(Hist_odds_1[[#This Row],[Away ML]]&lt;Hist_odds_1[[#This Row],[Home ML]],-Hist_odds_1[[#This Row],[Total_Close]],Hist_odds_1[[#This Row],[Spread_Close]])</f>
        <v>0</v>
      </c>
    </row>
    <row r="2081" spans="1:17">
      <c r="A2081">
        <v>2080</v>
      </c>
      <c r="B2081">
        <v>105</v>
      </c>
      <c r="C2081">
        <v>306535</v>
      </c>
      <c r="D2081" t="s">
        <v>5552</v>
      </c>
      <c r="E2081" t="s">
        <v>425</v>
      </c>
      <c r="F2081">
        <v>73</v>
      </c>
      <c r="G2081">
        <v>5</v>
      </c>
      <c r="H2081">
        <v>5.5</v>
      </c>
      <c r="I2081">
        <v>-240</v>
      </c>
      <c r="J2081">
        <v>306536</v>
      </c>
      <c r="K2081" t="s">
        <v>496</v>
      </c>
      <c r="L2081">
        <v>68</v>
      </c>
      <c r="M2081">
        <v>127.5</v>
      </c>
      <c r="N2081">
        <v>126.5</v>
      </c>
      <c r="O2081">
        <v>200</v>
      </c>
      <c r="P2081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81">
        <f>IF(Hist_odds_1[[#This Row],[Away ML]]&lt;Hist_odds_1[[#This Row],[Home ML]],-Hist_odds_1[[#This Row],[Total_Close]],Hist_odds_1[[#This Row],[Spread_Close]])</f>
        <v>-5.5</v>
      </c>
    </row>
    <row r="2082" spans="1:17">
      <c r="A2082">
        <v>2081</v>
      </c>
      <c r="B2082">
        <v>105</v>
      </c>
      <c r="C2082">
        <v>306537</v>
      </c>
      <c r="D2082" t="s">
        <v>5552</v>
      </c>
      <c r="E2082" t="s">
        <v>238</v>
      </c>
      <c r="F2082">
        <v>58</v>
      </c>
      <c r="G2082">
        <v>133</v>
      </c>
      <c r="H2082">
        <v>132</v>
      </c>
      <c r="I2082">
        <v>105</v>
      </c>
      <c r="J2082">
        <v>306538</v>
      </c>
      <c r="K2082" t="s">
        <v>261</v>
      </c>
      <c r="L2082">
        <v>62</v>
      </c>
      <c r="M2082">
        <v>1.5</v>
      </c>
      <c r="N2082">
        <v>1.5</v>
      </c>
      <c r="O2082">
        <v>-125</v>
      </c>
      <c r="P2082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82">
        <f>IF(Hist_odds_1[[#This Row],[Away ML]]&lt;Hist_odds_1[[#This Row],[Home ML]],-Hist_odds_1[[#This Row],[Total_Close]],Hist_odds_1[[#This Row],[Spread_Close]])</f>
        <v>1.5</v>
      </c>
    </row>
    <row r="2083" spans="1:17">
      <c r="A2083">
        <v>2082</v>
      </c>
      <c r="B2083">
        <v>105</v>
      </c>
      <c r="C2083">
        <v>306539</v>
      </c>
      <c r="D2083" t="s">
        <v>5552</v>
      </c>
      <c r="E2083" t="s">
        <v>562</v>
      </c>
      <c r="F2083">
        <v>59</v>
      </c>
      <c r="G2083">
        <v>129.5</v>
      </c>
      <c r="H2083">
        <v>132</v>
      </c>
      <c r="I2083">
        <v>130</v>
      </c>
      <c r="J2083">
        <v>306540</v>
      </c>
      <c r="K2083" t="s">
        <v>235</v>
      </c>
      <c r="L2083">
        <v>55</v>
      </c>
      <c r="M2083">
        <v>1.5</v>
      </c>
      <c r="N2083">
        <v>3</v>
      </c>
      <c r="O2083">
        <v>-150</v>
      </c>
      <c r="P2083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83">
        <f>IF(Hist_odds_1[[#This Row],[Away ML]]&lt;Hist_odds_1[[#This Row],[Home ML]],-Hist_odds_1[[#This Row],[Total_Close]],Hist_odds_1[[#This Row],[Spread_Close]])</f>
        <v>3</v>
      </c>
    </row>
    <row r="2084" spans="1:17">
      <c r="A2084">
        <v>2083</v>
      </c>
      <c r="B2084">
        <v>105</v>
      </c>
      <c r="C2084">
        <v>306541</v>
      </c>
      <c r="D2084" t="s">
        <v>5552</v>
      </c>
      <c r="E2084" t="s">
        <v>612</v>
      </c>
      <c r="F2084">
        <v>83</v>
      </c>
      <c r="G2084">
        <v>147</v>
      </c>
      <c r="H2084">
        <v>143.5</v>
      </c>
      <c r="I2084">
        <v>450</v>
      </c>
      <c r="J2084">
        <v>306542</v>
      </c>
      <c r="K2084" t="s">
        <v>568</v>
      </c>
      <c r="L2084">
        <v>92</v>
      </c>
      <c r="M2084">
        <v>10</v>
      </c>
      <c r="N2084">
        <v>11</v>
      </c>
      <c r="O2084">
        <v>-600</v>
      </c>
      <c r="P2084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84">
        <f>IF(Hist_odds_1[[#This Row],[Away ML]]&lt;Hist_odds_1[[#This Row],[Home ML]],-Hist_odds_1[[#This Row],[Total_Close]],Hist_odds_1[[#This Row],[Spread_Close]])</f>
        <v>11</v>
      </c>
    </row>
    <row r="2085" spans="1:17">
      <c r="A2085">
        <v>2084</v>
      </c>
      <c r="B2085">
        <v>105</v>
      </c>
      <c r="C2085">
        <v>306543</v>
      </c>
      <c r="D2085" t="s">
        <v>5552</v>
      </c>
      <c r="E2085" t="s">
        <v>615</v>
      </c>
      <c r="F2085">
        <v>41</v>
      </c>
      <c r="G2085">
        <v>128.5</v>
      </c>
      <c r="H2085">
        <v>126.5</v>
      </c>
      <c r="I2085">
        <v>900</v>
      </c>
      <c r="J2085">
        <v>306544</v>
      </c>
      <c r="K2085" t="s">
        <v>366</v>
      </c>
      <c r="L2085">
        <v>75</v>
      </c>
      <c r="M2085">
        <v>14</v>
      </c>
      <c r="N2085">
        <v>15</v>
      </c>
      <c r="O2085">
        <v>-1600</v>
      </c>
      <c r="P2085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85">
        <f>IF(Hist_odds_1[[#This Row],[Away ML]]&lt;Hist_odds_1[[#This Row],[Home ML]],-Hist_odds_1[[#This Row],[Total_Close]],Hist_odds_1[[#This Row],[Spread_Close]])</f>
        <v>15</v>
      </c>
    </row>
    <row r="2086" spans="1:17">
      <c r="A2086">
        <v>2085</v>
      </c>
      <c r="B2086">
        <v>105</v>
      </c>
      <c r="C2086">
        <v>306545</v>
      </c>
      <c r="D2086" t="s">
        <v>5552</v>
      </c>
      <c r="E2086" t="s">
        <v>539</v>
      </c>
      <c r="F2086">
        <v>50</v>
      </c>
      <c r="G2086">
        <v>131</v>
      </c>
      <c r="H2086">
        <v>130.5</v>
      </c>
      <c r="I2086">
        <v>120</v>
      </c>
      <c r="J2086">
        <v>306546</v>
      </c>
      <c r="K2086" t="s">
        <v>239</v>
      </c>
      <c r="L2086">
        <v>68</v>
      </c>
      <c r="M2086">
        <v>1.5</v>
      </c>
      <c r="N2086">
        <v>2.5</v>
      </c>
      <c r="O2086">
        <v>-140</v>
      </c>
      <c r="P2086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86">
        <f>IF(Hist_odds_1[[#This Row],[Away ML]]&lt;Hist_odds_1[[#This Row],[Home ML]],-Hist_odds_1[[#This Row],[Total_Close]],Hist_odds_1[[#This Row],[Spread_Close]])</f>
        <v>2.5</v>
      </c>
    </row>
    <row r="2087" spans="1:17">
      <c r="A2087">
        <v>2086</v>
      </c>
      <c r="B2087">
        <v>105</v>
      </c>
      <c r="C2087">
        <v>306547</v>
      </c>
      <c r="D2087" t="s">
        <v>5552</v>
      </c>
      <c r="E2087" t="s">
        <v>641</v>
      </c>
      <c r="F2087">
        <v>59</v>
      </c>
      <c r="G2087">
        <v>141.5</v>
      </c>
      <c r="H2087">
        <v>143.5</v>
      </c>
      <c r="I2087">
        <v>340</v>
      </c>
      <c r="J2087">
        <v>306548</v>
      </c>
      <c r="K2087" t="s">
        <v>563</v>
      </c>
      <c r="L2087">
        <v>78</v>
      </c>
      <c r="M2087">
        <v>9.5</v>
      </c>
      <c r="N2087">
        <v>8.5</v>
      </c>
      <c r="O2087">
        <v>-410</v>
      </c>
      <c r="P2087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87">
        <f>IF(Hist_odds_1[[#This Row],[Away ML]]&lt;Hist_odds_1[[#This Row],[Home ML]],-Hist_odds_1[[#This Row],[Total_Close]],Hist_odds_1[[#This Row],[Spread_Close]])</f>
        <v>8.5</v>
      </c>
    </row>
    <row r="2088" spans="1:17">
      <c r="A2088">
        <v>2087</v>
      </c>
      <c r="B2088">
        <v>105</v>
      </c>
      <c r="C2088">
        <v>306549</v>
      </c>
      <c r="D2088" t="s">
        <v>5552</v>
      </c>
      <c r="E2088" t="s">
        <v>364</v>
      </c>
      <c r="F2088">
        <v>61</v>
      </c>
      <c r="G2088">
        <v>1.5</v>
      </c>
      <c r="H2088">
        <v>1</v>
      </c>
      <c r="I2088">
        <v>-115</v>
      </c>
      <c r="J2088">
        <v>306550</v>
      </c>
      <c r="K2088" t="s">
        <v>365</v>
      </c>
      <c r="L2088">
        <v>73</v>
      </c>
      <c r="M2088">
        <v>125</v>
      </c>
      <c r="N2088">
        <v>125.5</v>
      </c>
      <c r="O2088">
        <v>-105</v>
      </c>
      <c r="P2088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88">
        <f>IF(Hist_odds_1[[#This Row],[Away ML]]&lt;Hist_odds_1[[#This Row],[Home ML]],-Hist_odds_1[[#This Row],[Total_Close]],Hist_odds_1[[#This Row],[Spread_Close]])</f>
        <v>-1</v>
      </c>
    </row>
    <row r="2089" spans="1:17">
      <c r="A2089">
        <v>2088</v>
      </c>
      <c r="B2089">
        <v>105</v>
      </c>
      <c r="C2089">
        <v>306551</v>
      </c>
      <c r="D2089" t="s">
        <v>5552</v>
      </c>
      <c r="E2089" t="s">
        <v>153</v>
      </c>
      <c r="F2089">
        <v>69</v>
      </c>
      <c r="G2089">
        <v>127</v>
      </c>
      <c r="H2089">
        <v>126.5</v>
      </c>
      <c r="I2089">
        <v>195</v>
      </c>
      <c r="J2089">
        <v>306552</v>
      </c>
      <c r="K2089" t="s">
        <v>502</v>
      </c>
      <c r="L2089">
        <v>73</v>
      </c>
      <c r="M2089">
        <v>6</v>
      </c>
      <c r="N2089">
        <v>5</v>
      </c>
      <c r="O2089">
        <v>-230</v>
      </c>
      <c r="P2089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89">
        <f>IF(Hist_odds_1[[#This Row],[Away ML]]&lt;Hist_odds_1[[#This Row],[Home ML]],-Hist_odds_1[[#This Row],[Total_Close]],Hist_odds_1[[#This Row],[Spread_Close]])</f>
        <v>5</v>
      </c>
    </row>
    <row r="2090" spans="1:17">
      <c r="A2090">
        <v>2089</v>
      </c>
      <c r="B2090">
        <v>105</v>
      </c>
      <c r="C2090">
        <v>306553</v>
      </c>
      <c r="D2090" t="s">
        <v>5552</v>
      </c>
      <c r="E2090" t="s">
        <v>309</v>
      </c>
      <c r="F2090">
        <v>78</v>
      </c>
      <c r="G2090">
        <v>138.5</v>
      </c>
      <c r="H2090">
        <v>2</v>
      </c>
      <c r="I2090">
        <v>-125</v>
      </c>
      <c r="J2090">
        <v>306554</v>
      </c>
      <c r="K2090" t="s">
        <v>565</v>
      </c>
      <c r="L2090">
        <v>55</v>
      </c>
      <c r="M2090">
        <v>1</v>
      </c>
      <c r="N2090">
        <v>138.5</v>
      </c>
      <c r="O2090">
        <v>105</v>
      </c>
      <c r="P2090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90">
        <f>IF(Hist_odds_1[[#This Row],[Away ML]]&lt;Hist_odds_1[[#This Row],[Home ML]],-Hist_odds_1[[#This Row],[Total_Close]],Hist_odds_1[[#This Row],[Spread_Close]])</f>
        <v>-2</v>
      </c>
    </row>
    <row r="2091" spans="1:17">
      <c r="A2091">
        <v>2090</v>
      </c>
      <c r="B2091">
        <v>105</v>
      </c>
      <c r="C2091">
        <v>306555</v>
      </c>
      <c r="D2091" t="s">
        <v>5552</v>
      </c>
      <c r="E2091" t="s">
        <v>664</v>
      </c>
      <c r="F2091">
        <v>86</v>
      </c>
      <c r="G2091">
        <v>145</v>
      </c>
      <c r="H2091">
        <v>147.5</v>
      </c>
      <c r="I2091">
        <v>-105</v>
      </c>
      <c r="J2091">
        <v>306556</v>
      </c>
      <c r="K2091" t="s">
        <v>600</v>
      </c>
      <c r="L2091">
        <v>89</v>
      </c>
      <c r="M2091">
        <v>1</v>
      </c>
      <c r="N2091">
        <v>1.5</v>
      </c>
      <c r="O2091">
        <v>-115</v>
      </c>
      <c r="P2091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91">
        <f>IF(Hist_odds_1[[#This Row],[Away ML]]&lt;Hist_odds_1[[#This Row],[Home ML]],-Hist_odds_1[[#This Row],[Total_Close]],Hist_odds_1[[#This Row],[Spread_Close]])</f>
        <v>1.5</v>
      </c>
    </row>
    <row r="2092" spans="1:17">
      <c r="A2092">
        <v>2091</v>
      </c>
      <c r="B2092">
        <v>105</v>
      </c>
      <c r="C2092">
        <v>306557</v>
      </c>
      <c r="D2092" t="s">
        <v>5552</v>
      </c>
      <c r="E2092" t="s">
        <v>231</v>
      </c>
      <c r="F2092">
        <v>64</v>
      </c>
      <c r="G2092">
        <v>149.5</v>
      </c>
      <c r="H2092">
        <v>149.5</v>
      </c>
      <c r="I2092">
        <v>155</v>
      </c>
      <c r="J2092">
        <v>306558</v>
      </c>
      <c r="K2092" t="s">
        <v>230</v>
      </c>
      <c r="L2092">
        <v>74</v>
      </c>
      <c r="M2092">
        <v>5</v>
      </c>
      <c r="N2092">
        <v>4</v>
      </c>
      <c r="O2092">
        <v>-175</v>
      </c>
      <c r="P2092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92">
        <f>IF(Hist_odds_1[[#This Row],[Away ML]]&lt;Hist_odds_1[[#This Row],[Home ML]],-Hist_odds_1[[#This Row],[Total_Close]],Hist_odds_1[[#This Row],[Spread_Close]])</f>
        <v>4</v>
      </c>
    </row>
    <row r="2093" spans="1:17">
      <c r="A2093">
        <v>2092</v>
      </c>
      <c r="B2093">
        <v>105</v>
      </c>
      <c r="C2093">
        <v>306559</v>
      </c>
      <c r="D2093" t="s">
        <v>5552</v>
      </c>
      <c r="E2093" t="s">
        <v>313</v>
      </c>
      <c r="F2093">
        <v>73</v>
      </c>
      <c r="G2093">
        <v>144.5</v>
      </c>
      <c r="H2093">
        <v>141.5</v>
      </c>
      <c r="I2093">
        <v>320</v>
      </c>
      <c r="J2093">
        <v>306560</v>
      </c>
      <c r="K2093" t="s">
        <v>424</v>
      </c>
      <c r="L2093">
        <v>87</v>
      </c>
      <c r="M2093">
        <v>9</v>
      </c>
      <c r="N2093">
        <v>8.5</v>
      </c>
      <c r="O2093">
        <v>-380</v>
      </c>
      <c r="P2093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93">
        <f>IF(Hist_odds_1[[#This Row],[Away ML]]&lt;Hist_odds_1[[#This Row],[Home ML]],-Hist_odds_1[[#This Row],[Total_Close]],Hist_odds_1[[#This Row],[Spread_Close]])</f>
        <v>8.5</v>
      </c>
    </row>
    <row r="2094" spans="1:17">
      <c r="A2094">
        <v>2093</v>
      </c>
      <c r="B2094">
        <v>105</v>
      </c>
      <c r="C2094">
        <v>306561</v>
      </c>
      <c r="D2094" t="s">
        <v>5552</v>
      </c>
      <c r="E2094" t="s">
        <v>154</v>
      </c>
      <c r="F2094">
        <v>72</v>
      </c>
      <c r="G2094">
        <v>142.5</v>
      </c>
      <c r="H2094">
        <v>143.5</v>
      </c>
      <c r="I2094">
        <v>270</v>
      </c>
      <c r="J2094">
        <v>306562</v>
      </c>
      <c r="K2094" t="s">
        <v>314</v>
      </c>
      <c r="L2094">
        <v>64</v>
      </c>
      <c r="M2094">
        <v>8</v>
      </c>
      <c r="N2094">
        <v>7.5</v>
      </c>
      <c r="O2094">
        <v>-330</v>
      </c>
      <c r="P2094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94">
        <f>IF(Hist_odds_1[[#This Row],[Away ML]]&lt;Hist_odds_1[[#This Row],[Home ML]],-Hist_odds_1[[#This Row],[Total_Close]],Hist_odds_1[[#This Row],[Spread_Close]])</f>
        <v>7.5</v>
      </c>
    </row>
    <row r="2095" spans="1:17">
      <c r="A2095">
        <v>2094</v>
      </c>
      <c r="B2095">
        <v>105</v>
      </c>
      <c r="C2095">
        <v>306563</v>
      </c>
      <c r="D2095" t="s">
        <v>5552</v>
      </c>
      <c r="E2095" t="s">
        <v>162</v>
      </c>
      <c r="F2095">
        <v>55</v>
      </c>
      <c r="G2095">
        <v>147.5</v>
      </c>
      <c r="H2095">
        <v>147</v>
      </c>
      <c r="I2095">
        <v>250</v>
      </c>
      <c r="J2095">
        <v>306564</v>
      </c>
      <c r="K2095" t="s">
        <v>618</v>
      </c>
      <c r="L2095">
        <v>81</v>
      </c>
      <c r="M2095">
        <v>9</v>
      </c>
      <c r="N2095">
        <v>7.5</v>
      </c>
      <c r="O2095">
        <v>-300</v>
      </c>
      <c r="P2095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95">
        <f>IF(Hist_odds_1[[#This Row],[Away ML]]&lt;Hist_odds_1[[#This Row],[Home ML]],-Hist_odds_1[[#This Row],[Total_Close]],Hist_odds_1[[#This Row],[Spread_Close]])</f>
        <v>7.5</v>
      </c>
    </row>
    <row r="2096" spans="1:17">
      <c r="A2096">
        <v>2095</v>
      </c>
      <c r="B2096">
        <v>105</v>
      </c>
      <c r="C2096">
        <v>306565</v>
      </c>
      <c r="D2096" t="s">
        <v>5552</v>
      </c>
      <c r="E2096" t="s">
        <v>610</v>
      </c>
      <c r="F2096">
        <v>59</v>
      </c>
      <c r="G2096">
        <v>3.5</v>
      </c>
      <c r="H2096">
        <v>5</v>
      </c>
      <c r="I2096">
        <v>-200</v>
      </c>
      <c r="J2096">
        <v>306566</v>
      </c>
      <c r="K2096" t="s">
        <v>628</v>
      </c>
      <c r="L2096">
        <v>61</v>
      </c>
      <c r="M2096">
        <v>135.5</v>
      </c>
      <c r="N2096">
        <v>134.5</v>
      </c>
      <c r="O2096">
        <v>175</v>
      </c>
      <c r="P2096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96">
        <f>IF(Hist_odds_1[[#This Row],[Away ML]]&lt;Hist_odds_1[[#This Row],[Home ML]],-Hist_odds_1[[#This Row],[Total_Close]],Hist_odds_1[[#This Row],[Spread_Close]])</f>
        <v>-5</v>
      </c>
    </row>
    <row r="2097" spans="1:17">
      <c r="A2097">
        <v>2096</v>
      </c>
      <c r="B2097">
        <v>105</v>
      </c>
      <c r="C2097">
        <v>306567</v>
      </c>
      <c r="D2097" t="s">
        <v>5552</v>
      </c>
      <c r="E2097" t="s">
        <v>530</v>
      </c>
      <c r="F2097">
        <v>77</v>
      </c>
      <c r="G2097">
        <v>2.5</v>
      </c>
      <c r="H2097">
        <v>3.5</v>
      </c>
      <c r="I2097">
        <v>-170</v>
      </c>
      <c r="J2097">
        <v>306568</v>
      </c>
      <c r="K2097" t="s">
        <v>570</v>
      </c>
      <c r="L2097">
        <v>75</v>
      </c>
      <c r="M2097">
        <v>158</v>
      </c>
      <c r="N2097">
        <v>161.5</v>
      </c>
      <c r="O2097">
        <v>150</v>
      </c>
      <c r="P2097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97">
        <f>IF(Hist_odds_1[[#This Row],[Away ML]]&lt;Hist_odds_1[[#This Row],[Home ML]],-Hist_odds_1[[#This Row],[Total_Close]],Hist_odds_1[[#This Row],[Spread_Close]])</f>
        <v>-3.5</v>
      </c>
    </row>
    <row r="2098" spans="1:17">
      <c r="A2098">
        <v>2097</v>
      </c>
      <c r="B2098">
        <v>105</v>
      </c>
      <c r="C2098">
        <v>306569</v>
      </c>
      <c r="D2098" t="s">
        <v>5552</v>
      </c>
      <c r="E2098" t="s">
        <v>651</v>
      </c>
      <c r="F2098">
        <v>62</v>
      </c>
      <c r="G2098">
        <v>148</v>
      </c>
      <c r="H2098">
        <v>149</v>
      </c>
      <c r="I2098">
        <v>260</v>
      </c>
      <c r="J2098">
        <v>306570</v>
      </c>
      <c r="K2098" t="s">
        <v>116</v>
      </c>
      <c r="L2098">
        <v>86</v>
      </c>
      <c r="M2098">
        <v>7.5</v>
      </c>
      <c r="N2098">
        <v>7.5</v>
      </c>
      <c r="O2098">
        <v>-310</v>
      </c>
      <c r="P2098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98">
        <f>IF(Hist_odds_1[[#This Row],[Away ML]]&lt;Hist_odds_1[[#This Row],[Home ML]],-Hist_odds_1[[#This Row],[Total_Close]],Hist_odds_1[[#This Row],[Spread_Close]])</f>
        <v>7.5</v>
      </c>
    </row>
    <row r="2099" spans="1:17">
      <c r="A2099">
        <v>2098</v>
      </c>
      <c r="B2099">
        <v>105</v>
      </c>
      <c r="C2099">
        <v>306571</v>
      </c>
      <c r="D2099" t="s">
        <v>5552</v>
      </c>
      <c r="E2099" t="s">
        <v>601</v>
      </c>
      <c r="F2099">
        <v>59</v>
      </c>
      <c r="G2099">
        <v>161.5</v>
      </c>
      <c r="H2099">
        <v>160.5</v>
      </c>
      <c r="I2099">
        <v>375</v>
      </c>
      <c r="J2099">
        <v>306572</v>
      </c>
      <c r="K2099" t="s">
        <v>661</v>
      </c>
      <c r="L2099">
        <v>71</v>
      </c>
      <c r="M2099">
        <v>9</v>
      </c>
      <c r="N2099">
        <v>10</v>
      </c>
      <c r="O2099">
        <v>-450</v>
      </c>
      <c r="P2099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099">
        <f>IF(Hist_odds_1[[#This Row],[Away ML]]&lt;Hist_odds_1[[#This Row],[Home ML]],-Hist_odds_1[[#This Row],[Total_Close]],Hist_odds_1[[#This Row],[Spread_Close]])</f>
        <v>10</v>
      </c>
    </row>
    <row r="2100" spans="1:17">
      <c r="A2100">
        <v>2099</v>
      </c>
      <c r="B2100">
        <v>105</v>
      </c>
      <c r="C2100">
        <v>306573</v>
      </c>
      <c r="D2100" t="s">
        <v>5552</v>
      </c>
      <c r="E2100" t="s">
        <v>554</v>
      </c>
      <c r="F2100">
        <v>77</v>
      </c>
      <c r="G2100">
        <v>4</v>
      </c>
      <c r="H2100">
        <v>3.5</v>
      </c>
      <c r="I2100">
        <v>-160</v>
      </c>
      <c r="J2100">
        <v>306574</v>
      </c>
      <c r="K2100" t="s">
        <v>591</v>
      </c>
      <c r="L2100">
        <v>92</v>
      </c>
      <c r="M2100">
        <v>140.5</v>
      </c>
      <c r="N2100">
        <v>138</v>
      </c>
      <c r="O2100">
        <v>140</v>
      </c>
      <c r="P2100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100">
        <f>IF(Hist_odds_1[[#This Row],[Away ML]]&lt;Hist_odds_1[[#This Row],[Home ML]],-Hist_odds_1[[#This Row],[Total_Close]],Hist_odds_1[[#This Row],[Spread_Close]])</f>
        <v>-3.5</v>
      </c>
    </row>
    <row r="2101" spans="1:17">
      <c r="A2101">
        <v>2100</v>
      </c>
      <c r="B2101">
        <v>105</v>
      </c>
      <c r="C2101">
        <v>306575</v>
      </c>
      <c r="D2101" t="s">
        <v>5552</v>
      </c>
      <c r="E2101" t="s">
        <v>659</v>
      </c>
      <c r="F2101">
        <v>66</v>
      </c>
      <c r="G2101">
        <v>1</v>
      </c>
      <c r="H2101">
        <v>3.5</v>
      </c>
      <c r="I2101">
        <v>-165</v>
      </c>
      <c r="J2101">
        <v>306576</v>
      </c>
      <c r="K2101" t="s">
        <v>665</v>
      </c>
      <c r="L2101">
        <v>63</v>
      </c>
      <c r="M2101">
        <v>147</v>
      </c>
      <c r="N2101">
        <v>150.5</v>
      </c>
      <c r="O2101">
        <v>145</v>
      </c>
      <c r="P2101" s="17">
        <f>DATE(IF(Hist_odds_1[[#This Row],[Index]]&lt;=1908,"2022","2023"),IF(LEN(Hist_odds_1[[#This Row],[Date]])=2,LEFT(Hist_odds_1[[#This Row],[Date]],2),LEFT(Hist_odds_1[[#This Row],[Date]],1)),RIGHT(Hist_odds_1[[#This Row],[Date]],2))</f>
        <v>44931</v>
      </c>
      <c r="Q2101">
        <f>IF(Hist_odds_1[[#This Row],[Away ML]]&lt;Hist_odds_1[[#This Row],[Home ML]],-Hist_odds_1[[#This Row],[Total_Close]],Hist_odds_1[[#This Row],[Spread_Close]])</f>
        <v>-3.5</v>
      </c>
    </row>
    <row r="2102" spans="1:17">
      <c r="A2102">
        <v>2101</v>
      </c>
      <c r="B2102">
        <v>106</v>
      </c>
      <c r="C2102">
        <v>869</v>
      </c>
      <c r="D2102" t="s">
        <v>5552</v>
      </c>
      <c r="E2102" t="s">
        <v>620</v>
      </c>
      <c r="F2102">
        <v>74</v>
      </c>
      <c r="G2102">
        <v>156.5</v>
      </c>
      <c r="H2102">
        <v>154.5</v>
      </c>
      <c r="I2102">
        <v>900</v>
      </c>
      <c r="J2102">
        <v>870</v>
      </c>
      <c r="K2102" t="s">
        <v>274</v>
      </c>
      <c r="L2102">
        <v>102</v>
      </c>
      <c r="M2102">
        <v>14</v>
      </c>
      <c r="N2102">
        <v>16</v>
      </c>
      <c r="O2102">
        <v>-1600</v>
      </c>
      <c r="P2102" s="17">
        <f>DATE(IF(Hist_odds_1[[#This Row],[Index]]&lt;=1908,"2022","2023"),IF(LEN(Hist_odds_1[[#This Row],[Date]])=2,LEFT(Hist_odds_1[[#This Row],[Date]],2),LEFT(Hist_odds_1[[#This Row],[Date]],1)),RIGHT(Hist_odds_1[[#This Row],[Date]],2))</f>
        <v>44932</v>
      </c>
      <c r="Q2102">
        <f>IF(Hist_odds_1[[#This Row],[Away ML]]&lt;Hist_odds_1[[#This Row],[Home ML]],-Hist_odds_1[[#This Row],[Total_Close]],Hist_odds_1[[#This Row],[Spread_Close]])</f>
        <v>16</v>
      </c>
    </row>
    <row r="2103" spans="1:17">
      <c r="A2103">
        <v>2102</v>
      </c>
      <c r="B2103">
        <v>106</v>
      </c>
      <c r="C2103">
        <v>871</v>
      </c>
      <c r="D2103" t="s">
        <v>5552</v>
      </c>
      <c r="E2103" t="s">
        <v>397</v>
      </c>
      <c r="F2103">
        <v>64</v>
      </c>
      <c r="G2103">
        <v>135</v>
      </c>
      <c r="H2103">
        <v>133</v>
      </c>
      <c r="I2103">
        <v>230</v>
      </c>
      <c r="J2103">
        <v>872</v>
      </c>
      <c r="K2103" t="s">
        <v>462</v>
      </c>
      <c r="L2103">
        <v>63</v>
      </c>
      <c r="M2103">
        <v>6.5</v>
      </c>
      <c r="N2103">
        <v>7</v>
      </c>
      <c r="O2103">
        <v>-270</v>
      </c>
      <c r="P2103" s="17">
        <f>DATE(IF(Hist_odds_1[[#This Row],[Index]]&lt;=1908,"2022","2023"),IF(LEN(Hist_odds_1[[#This Row],[Date]])=2,LEFT(Hist_odds_1[[#This Row],[Date]],2),LEFT(Hist_odds_1[[#This Row],[Date]],1)),RIGHT(Hist_odds_1[[#This Row],[Date]],2))</f>
        <v>44932</v>
      </c>
      <c r="Q2103">
        <f>IF(Hist_odds_1[[#This Row],[Away ML]]&lt;Hist_odds_1[[#This Row],[Home ML]],-Hist_odds_1[[#This Row],[Total_Close]],Hist_odds_1[[#This Row],[Spread_Close]])</f>
        <v>7</v>
      </c>
    </row>
    <row r="2104" spans="1:17">
      <c r="A2104">
        <v>2103</v>
      </c>
      <c r="B2104">
        <v>106</v>
      </c>
      <c r="C2104">
        <v>873</v>
      </c>
      <c r="D2104" t="s">
        <v>5552</v>
      </c>
      <c r="E2104" t="s">
        <v>412</v>
      </c>
      <c r="F2104">
        <v>81</v>
      </c>
      <c r="G2104">
        <v>129.5</v>
      </c>
      <c r="H2104">
        <v>130</v>
      </c>
      <c r="I2104">
        <v>950</v>
      </c>
      <c r="J2104">
        <v>874</v>
      </c>
      <c r="K2104" t="s">
        <v>132</v>
      </c>
      <c r="L2104">
        <v>77</v>
      </c>
      <c r="M2104">
        <v>16</v>
      </c>
      <c r="N2104">
        <v>16.5</v>
      </c>
      <c r="O2104">
        <v>-1800</v>
      </c>
      <c r="P2104" s="17">
        <f>DATE(IF(Hist_odds_1[[#This Row],[Index]]&lt;=1908,"2022","2023"),IF(LEN(Hist_odds_1[[#This Row],[Date]])=2,LEFT(Hist_odds_1[[#This Row],[Date]],2),LEFT(Hist_odds_1[[#This Row],[Date]],1)),RIGHT(Hist_odds_1[[#This Row],[Date]],2))</f>
        <v>44932</v>
      </c>
      <c r="Q2104">
        <f>IF(Hist_odds_1[[#This Row],[Away ML]]&lt;Hist_odds_1[[#This Row],[Home ML]],-Hist_odds_1[[#This Row],[Total_Close]],Hist_odds_1[[#This Row],[Spread_Close]])</f>
        <v>16.5</v>
      </c>
    </row>
    <row r="2105" spans="1:17">
      <c r="A2105">
        <v>2104</v>
      </c>
      <c r="B2105">
        <v>106</v>
      </c>
      <c r="C2105">
        <v>875</v>
      </c>
      <c r="D2105" t="s">
        <v>5552</v>
      </c>
      <c r="E2105" t="s">
        <v>243</v>
      </c>
      <c r="F2105">
        <v>77</v>
      </c>
      <c r="G2105">
        <v>122.5</v>
      </c>
      <c r="H2105">
        <v>122.5</v>
      </c>
      <c r="I2105">
        <v>140</v>
      </c>
      <c r="J2105">
        <v>876</v>
      </c>
      <c r="K2105" t="s">
        <v>241</v>
      </c>
      <c r="L2105">
        <v>69</v>
      </c>
      <c r="M2105">
        <v>3</v>
      </c>
      <c r="N2105">
        <v>3.5</v>
      </c>
      <c r="O2105">
        <v>-160</v>
      </c>
      <c r="P2105" s="17">
        <f>DATE(IF(Hist_odds_1[[#This Row],[Index]]&lt;=1908,"2022","2023"),IF(LEN(Hist_odds_1[[#This Row],[Date]])=2,LEFT(Hist_odds_1[[#This Row],[Date]],2),LEFT(Hist_odds_1[[#This Row],[Date]],1)),RIGHT(Hist_odds_1[[#This Row],[Date]],2))</f>
        <v>44932</v>
      </c>
      <c r="Q2105">
        <f>IF(Hist_odds_1[[#This Row],[Away ML]]&lt;Hist_odds_1[[#This Row],[Home ML]],-Hist_odds_1[[#This Row],[Total_Close]],Hist_odds_1[[#This Row],[Spread_Close]])</f>
        <v>3.5</v>
      </c>
    </row>
    <row r="2106" spans="1:17">
      <c r="A2106">
        <v>2105</v>
      </c>
      <c r="B2106">
        <v>106</v>
      </c>
      <c r="C2106">
        <v>877</v>
      </c>
      <c r="D2106" t="s">
        <v>5552</v>
      </c>
      <c r="E2106" t="s">
        <v>499</v>
      </c>
      <c r="F2106">
        <v>60</v>
      </c>
      <c r="G2106">
        <v>130</v>
      </c>
      <c r="H2106">
        <v>128</v>
      </c>
      <c r="I2106">
        <v>265</v>
      </c>
      <c r="J2106">
        <v>878</v>
      </c>
      <c r="K2106" t="s">
        <v>242</v>
      </c>
      <c r="L2106">
        <v>70</v>
      </c>
      <c r="M2106">
        <v>8.5</v>
      </c>
      <c r="N2106">
        <v>7.5</v>
      </c>
      <c r="O2106">
        <v>-320</v>
      </c>
      <c r="P2106" s="17">
        <f>DATE(IF(Hist_odds_1[[#This Row],[Index]]&lt;=1908,"2022","2023"),IF(LEN(Hist_odds_1[[#This Row],[Date]])=2,LEFT(Hist_odds_1[[#This Row],[Date]],2),LEFT(Hist_odds_1[[#This Row],[Date]],1)),RIGHT(Hist_odds_1[[#This Row],[Date]],2))</f>
        <v>44932</v>
      </c>
      <c r="Q2106">
        <f>IF(Hist_odds_1[[#This Row],[Away ML]]&lt;Hist_odds_1[[#This Row],[Home ML]],-Hist_odds_1[[#This Row],[Total_Close]],Hist_odds_1[[#This Row],[Spread_Close]])</f>
        <v>7.5</v>
      </c>
    </row>
    <row r="2107" spans="1:17">
      <c r="A2107">
        <v>2106</v>
      </c>
      <c r="B2107">
        <v>106</v>
      </c>
      <c r="C2107">
        <v>879</v>
      </c>
      <c r="D2107" t="s">
        <v>5552</v>
      </c>
      <c r="E2107" t="s">
        <v>576</v>
      </c>
      <c r="F2107">
        <v>85</v>
      </c>
      <c r="G2107">
        <v>153.5</v>
      </c>
      <c r="H2107">
        <v>154.5</v>
      </c>
      <c r="I2107">
        <v>175</v>
      </c>
      <c r="J2107">
        <v>880</v>
      </c>
      <c r="K2107" t="s">
        <v>519</v>
      </c>
      <c r="L2107">
        <v>90</v>
      </c>
      <c r="M2107">
        <v>3.5</v>
      </c>
      <c r="N2107">
        <v>5</v>
      </c>
      <c r="O2107">
        <v>-200</v>
      </c>
      <c r="P2107" s="17">
        <f>DATE(IF(Hist_odds_1[[#This Row],[Index]]&lt;=1908,"2022","2023"),IF(LEN(Hist_odds_1[[#This Row],[Date]])=2,LEFT(Hist_odds_1[[#This Row],[Date]],2),LEFT(Hist_odds_1[[#This Row],[Date]],1)),RIGHT(Hist_odds_1[[#This Row],[Date]],2))</f>
        <v>44932</v>
      </c>
      <c r="Q2107">
        <f>IF(Hist_odds_1[[#This Row],[Away ML]]&lt;Hist_odds_1[[#This Row],[Home ML]],-Hist_odds_1[[#This Row],[Total_Close]],Hist_odds_1[[#This Row],[Spread_Close]])</f>
        <v>5</v>
      </c>
    </row>
    <row r="2108" spans="1:17">
      <c r="A2108">
        <v>2107</v>
      </c>
      <c r="B2108">
        <v>106</v>
      </c>
      <c r="C2108">
        <v>881</v>
      </c>
      <c r="D2108" t="s">
        <v>5552</v>
      </c>
      <c r="E2108" t="s">
        <v>420</v>
      </c>
      <c r="F2108">
        <v>84</v>
      </c>
      <c r="G2108">
        <v>12.5</v>
      </c>
      <c r="H2108">
        <v>11.5</v>
      </c>
      <c r="I2108">
        <v>-750</v>
      </c>
      <c r="J2108">
        <v>882</v>
      </c>
      <c r="K2108" t="s">
        <v>249</v>
      </c>
      <c r="L2108">
        <v>57</v>
      </c>
      <c r="M2108">
        <v>135</v>
      </c>
      <c r="N2108">
        <v>136</v>
      </c>
      <c r="O2108">
        <v>525</v>
      </c>
      <c r="P2108" s="17">
        <f>DATE(IF(Hist_odds_1[[#This Row],[Index]]&lt;=1908,"2022","2023"),IF(LEN(Hist_odds_1[[#This Row],[Date]])=2,LEFT(Hist_odds_1[[#This Row],[Date]],2),LEFT(Hist_odds_1[[#This Row],[Date]],1)),RIGHT(Hist_odds_1[[#This Row],[Date]],2))</f>
        <v>44932</v>
      </c>
      <c r="Q2108">
        <f>IF(Hist_odds_1[[#This Row],[Away ML]]&lt;Hist_odds_1[[#This Row],[Home ML]],-Hist_odds_1[[#This Row],[Total_Close]],Hist_odds_1[[#This Row],[Spread_Close]])</f>
        <v>-11.5</v>
      </c>
    </row>
    <row r="2109" spans="1:17">
      <c r="A2109">
        <v>2108</v>
      </c>
      <c r="B2109">
        <v>106</v>
      </c>
      <c r="C2109">
        <v>883</v>
      </c>
      <c r="D2109" t="s">
        <v>5552</v>
      </c>
      <c r="E2109" t="s">
        <v>248</v>
      </c>
      <c r="F2109">
        <v>72</v>
      </c>
      <c r="G2109">
        <v>143.5</v>
      </c>
      <c r="H2109">
        <v>1</v>
      </c>
      <c r="I2109">
        <v>-125</v>
      </c>
      <c r="J2109">
        <v>884</v>
      </c>
      <c r="K2109" t="s">
        <v>246</v>
      </c>
      <c r="L2109">
        <v>63</v>
      </c>
      <c r="M2109">
        <v>2</v>
      </c>
      <c r="N2109">
        <v>143.5</v>
      </c>
      <c r="O2109">
        <v>105</v>
      </c>
      <c r="P2109" s="17">
        <f>DATE(IF(Hist_odds_1[[#This Row],[Index]]&lt;=1908,"2022","2023"),IF(LEN(Hist_odds_1[[#This Row],[Date]])=2,LEFT(Hist_odds_1[[#This Row],[Date]],2),LEFT(Hist_odds_1[[#This Row],[Date]],1)),RIGHT(Hist_odds_1[[#This Row],[Date]],2))</f>
        <v>44932</v>
      </c>
      <c r="Q2109">
        <f>IF(Hist_odds_1[[#This Row],[Away ML]]&lt;Hist_odds_1[[#This Row],[Home ML]],-Hist_odds_1[[#This Row],[Total_Close]],Hist_odds_1[[#This Row],[Spread_Close]])</f>
        <v>-1</v>
      </c>
    </row>
    <row r="2110" spans="1:17">
      <c r="A2110">
        <v>2109</v>
      </c>
      <c r="B2110">
        <v>106</v>
      </c>
      <c r="C2110">
        <v>885</v>
      </c>
      <c r="D2110" t="s">
        <v>5552</v>
      </c>
      <c r="E2110" t="s">
        <v>247</v>
      </c>
      <c r="F2110">
        <v>64</v>
      </c>
      <c r="G2110">
        <v>1</v>
      </c>
      <c r="H2110">
        <v>142.5</v>
      </c>
      <c r="I2110">
        <v>115</v>
      </c>
      <c r="J2110">
        <v>886</v>
      </c>
      <c r="K2110" t="s">
        <v>245</v>
      </c>
      <c r="L2110">
        <v>57</v>
      </c>
      <c r="M2110">
        <v>142.5</v>
      </c>
      <c r="N2110">
        <v>1</v>
      </c>
      <c r="O2110">
        <v>-135</v>
      </c>
      <c r="P2110" s="17">
        <f>DATE(IF(Hist_odds_1[[#This Row],[Index]]&lt;=1908,"2022","2023"),IF(LEN(Hist_odds_1[[#This Row],[Date]])=2,LEFT(Hist_odds_1[[#This Row],[Date]],2),LEFT(Hist_odds_1[[#This Row],[Date]],1)),RIGHT(Hist_odds_1[[#This Row],[Date]],2))</f>
        <v>44932</v>
      </c>
      <c r="Q2110">
        <f>IF(Hist_odds_1[[#This Row],[Away ML]]&lt;Hist_odds_1[[#This Row],[Home ML]],-Hist_odds_1[[#This Row],[Total_Close]],Hist_odds_1[[#This Row],[Spread_Close]])</f>
        <v>1</v>
      </c>
    </row>
    <row r="2111" spans="1:17">
      <c r="A2111">
        <v>2110</v>
      </c>
      <c r="B2111">
        <v>106</v>
      </c>
      <c r="C2111">
        <v>887</v>
      </c>
      <c r="D2111" t="s">
        <v>5552</v>
      </c>
      <c r="E2111" t="s">
        <v>411</v>
      </c>
      <c r="F2111">
        <v>68</v>
      </c>
      <c r="G2111">
        <v>9</v>
      </c>
      <c r="H2111">
        <v>11</v>
      </c>
      <c r="I2111">
        <v>-600</v>
      </c>
      <c r="J2111">
        <v>888</v>
      </c>
      <c r="K2111" t="s">
        <v>63</v>
      </c>
      <c r="L2111">
        <v>49</v>
      </c>
      <c r="M2111">
        <v>138.5</v>
      </c>
      <c r="N2111">
        <v>140</v>
      </c>
      <c r="O2111">
        <v>450</v>
      </c>
      <c r="P2111" s="17">
        <f>DATE(IF(Hist_odds_1[[#This Row],[Index]]&lt;=1908,"2022","2023"),IF(LEN(Hist_odds_1[[#This Row],[Date]])=2,LEFT(Hist_odds_1[[#This Row],[Date]],2),LEFT(Hist_odds_1[[#This Row],[Date]],1)),RIGHT(Hist_odds_1[[#This Row],[Date]],2))</f>
        <v>44932</v>
      </c>
      <c r="Q2111">
        <f>IF(Hist_odds_1[[#This Row],[Away ML]]&lt;Hist_odds_1[[#This Row],[Home ML]],-Hist_odds_1[[#This Row],[Total_Close]],Hist_odds_1[[#This Row],[Spread_Close]])</f>
        <v>-11</v>
      </c>
    </row>
    <row r="2112" spans="1:17">
      <c r="A2112">
        <v>2111</v>
      </c>
      <c r="B2112">
        <v>106</v>
      </c>
      <c r="C2112">
        <v>889</v>
      </c>
      <c r="D2112" t="s">
        <v>5552</v>
      </c>
      <c r="E2112" t="s">
        <v>410</v>
      </c>
      <c r="F2112">
        <v>70</v>
      </c>
      <c r="G2112">
        <v>126.5</v>
      </c>
      <c r="H2112">
        <v>127.5</v>
      </c>
      <c r="I2112">
        <v>-120</v>
      </c>
      <c r="J2112">
        <v>890</v>
      </c>
      <c r="K2112" t="s">
        <v>64</v>
      </c>
      <c r="L2112">
        <v>68</v>
      </c>
      <c r="M2112">
        <v>1.5</v>
      </c>
      <c r="O2112">
        <v>100</v>
      </c>
      <c r="P2112" s="17">
        <f>DATE(IF(Hist_odds_1[[#This Row],[Index]]&lt;=1908,"2022","2023"),IF(LEN(Hist_odds_1[[#This Row],[Date]])=2,LEFT(Hist_odds_1[[#This Row],[Date]],2),LEFT(Hist_odds_1[[#This Row],[Date]],1)),RIGHT(Hist_odds_1[[#This Row],[Date]],2))</f>
        <v>44932</v>
      </c>
      <c r="Q2112">
        <f>IF(Hist_odds_1[[#This Row],[Away ML]]&lt;Hist_odds_1[[#This Row],[Home ML]],-Hist_odds_1[[#This Row],[Total_Close]],Hist_odds_1[[#This Row],[Spread_Close]])</f>
        <v>-127.5</v>
      </c>
    </row>
    <row r="2113" spans="1:17">
      <c r="A2113">
        <v>2112</v>
      </c>
      <c r="B2113">
        <v>106</v>
      </c>
      <c r="C2113">
        <v>891</v>
      </c>
      <c r="D2113" t="s">
        <v>5552</v>
      </c>
      <c r="E2113" t="s">
        <v>131</v>
      </c>
      <c r="F2113">
        <v>69</v>
      </c>
      <c r="G2113">
        <v>155.5</v>
      </c>
      <c r="H2113">
        <v>154.5</v>
      </c>
      <c r="I2113">
        <v>155</v>
      </c>
      <c r="J2113">
        <v>892</v>
      </c>
      <c r="K2113" t="s">
        <v>413</v>
      </c>
      <c r="L2113">
        <v>88</v>
      </c>
      <c r="M2113">
        <v>3.5</v>
      </c>
      <c r="N2113">
        <v>3.5</v>
      </c>
      <c r="O2113">
        <v>-175</v>
      </c>
      <c r="P2113" s="17">
        <f>DATE(IF(Hist_odds_1[[#This Row],[Index]]&lt;=1908,"2022","2023"),IF(LEN(Hist_odds_1[[#This Row],[Date]])=2,LEFT(Hist_odds_1[[#This Row],[Date]],2),LEFT(Hist_odds_1[[#This Row],[Date]],1)),RIGHT(Hist_odds_1[[#This Row],[Date]],2))</f>
        <v>44932</v>
      </c>
      <c r="Q2113">
        <f>IF(Hist_odds_1[[#This Row],[Away ML]]&lt;Hist_odds_1[[#This Row],[Home ML]],-Hist_odds_1[[#This Row],[Total_Close]],Hist_odds_1[[#This Row],[Spread_Close]])</f>
        <v>3.5</v>
      </c>
    </row>
    <row r="2114" spans="1:17">
      <c r="A2114">
        <v>2113</v>
      </c>
      <c r="B2114">
        <v>106</v>
      </c>
      <c r="C2114">
        <v>893</v>
      </c>
      <c r="D2114" t="s">
        <v>5552</v>
      </c>
      <c r="E2114" t="s">
        <v>276</v>
      </c>
      <c r="F2114">
        <v>63</v>
      </c>
      <c r="G2114">
        <v>135</v>
      </c>
      <c r="H2114">
        <v>132</v>
      </c>
      <c r="I2114">
        <v>145</v>
      </c>
      <c r="J2114">
        <v>894</v>
      </c>
      <c r="K2114" t="s">
        <v>653</v>
      </c>
      <c r="L2114">
        <v>70</v>
      </c>
      <c r="M2114">
        <v>2</v>
      </c>
      <c r="N2114">
        <v>3.5</v>
      </c>
      <c r="O2114">
        <v>-165</v>
      </c>
      <c r="P2114" s="17">
        <f>DATE(IF(Hist_odds_1[[#This Row],[Index]]&lt;=1908,"2022","2023"),IF(LEN(Hist_odds_1[[#This Row],[Date]])=2,LEFT(Hist_odds_1[[#This Row],[Date]],2),LEFT(Hist_odds_1[[#This Row],[Date]],1)),RIGHT(Hist_odds_1[[#This Row],[Date]],2))</f>
        <v>44932</v>
      </c>
      <c r="Q2114">
        <f>IF(Hist_odds_1[[#This Row],[Away ML]]&lt;Hist_odds_1[[#This Row],[Home ML]],-Hist_odds_1[[#This Row],[Total_Close]],Hist_odds_1[[#This Row],[Spread_Close]])</f>
        <v>3.5</v>
      </c>
    </row>
    <row r="2115" spans="1:17">
      <c r="A2115">
        <v>2114</v>
      </c>
      <c r="B2115">
        <v>106</v>
      </c>
      <c r="C2115">
        <v>895</v>
      </c>
      <c r="D2115" t="s">
        <v>5552</v>
      </c>
      <c r="E2115" t="s">
        <v>218</v>
      </c>
      <c r="F2115">
        <v>70</v>
      </c>
      <c r="G2115">
        <v>7</v>
      </c>
      <c r="H2115">
        <v>8.5</v>
      </c>
      <c r="I2115">
        <v>-400</v>
      </c>
      <c r="J2115">
        <v>896</v>
      </c>
      <c r="K2115" t="s">
        <v>256</v>
      </c>
      <c r="L2115">
        <v>92</v>
      </c>
      <c r="M2115">
        <v>124</v>
      </c>
      <c r="N2115">
        <v>122.5</v>
      </c>
      <c r="O2115">
        <v>330</v>
      </c>
      <c r="P2115" s="17">
        <f>DATE(IF(Hist_odds_1[[#This Row],[Index]]&lt;=1908,"2022","2023"),IF(LEN(Hist_odds_1[[#This Row],[Date]])=2,LEFT(Hist_odds_1[[#This Row],[Date]],2),LEFT(Hist_odds_1[[#This Row],[Date]],1)),RIGHT(Hist_odds_1[[#This Row],[Date]],2))</f>
        <v>44932</v>
      </c>
      <c r="Q2115">
        <f>IF(Hist_odds_1[[#This Row],[Away ML]]&lt;Hist_odds_1[[#This Row],[Home ML]],-Hist_odds_1[[#This Row],[Total_Close]],Hist_odds_1[[#This Row],[Spread_Close]])</f>
        <v>-8.5</v>
      </c>
    </row>
    <row r="2116" spans="1:17">
      <c r="A2116">
        <v>2115</v>
      </c>
      <c r="B2116">
        <v>107</v>
      </c>
      <c r="C2116">
        <v>601</v>
      </c>
      <c r="D2116" t="s">
        <v>5552</v>
      </c>
      <c r="E2116" t="s">
        <v>531</v>
      </c>
      <c r="F2116">
        <v>64</v>
      </c>
      <c r="G2116">
        <v>145.5</v>
      </c>
      <c r="H2116">
        <v>144.5</v>
      </c>
      <c r="I2116">
        <v>550</v>
      </c>
      <c r="J2116">
        <v>602</v>
      </c>
      <c r="K2116" t="s">
        <v>479</v>
      </c>
      <c r="L2116">
        <v>81</v>
      </c>
      <c r="M2116">
        <v>12.5</v>
      </c>
      <c r="N2116">
        <v>12</v>
      </c>
      <c r="O2116">
        <v>-800</v>
      </c>
      <c r="P2116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16">
        <f>IF(Hist_odds_1[[#This Row],[Away ML]]&lt;Hist_odds_1[[#This Row],[Home ML]],-Hist_odds_1[[#This Row],[Total_Close]],Hist_odds_1[[#This Row],[Spread_Close]])</f>
        <v>12</v>
      </c>
    </row>
    <row r="2117" spans="1:17">
      <c r="A2117">
        <v>2116</v>
      </c>
      <c r="B2117">
        <v>107</v>
      </c>
      <c r="C2117">
        <v>603</v>
      </c>
      <c r="D2117" t="s">
        <v>5552</v>
      </c>
      <c r="E2117" t="s">
        <v>292</v>
      </c>
      <c r="F2117">
        <v>82</v>
      </c>
      <c r="G2117">
        <v>152.5</v>
      </c>
      <c r="H2117">
        <v>147.5</v>
      </c>
      <c r="I2117">
        <v>265</v>
      </c>
      <c r="J2117">
        <v>604</v>
      </c>
      <c r="K2117" t="s">
        <v>122</v>
      </c>
      <c r="L2117">
        <v>85</v>
      </c>
      <c r="M2117">
        <v>9</v>
      </c>
      <c r="N2117">
        <v>8</v>
      </c>
      <c r="O2117">
        <v>-320</v>
      </c>
      <c r="P2117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17">
        <f>IF(Hist_odds_1[[#This Row],[Away ML]]&lt;Hist_odds_1[[#This Row],[Home ML]],-Hist_odds_1[[#This Row],[Total_Close]],Hist_odds_1[[#This Row],[Spread_Close]])</f>
        <v>8</v>
      </c>
    </row>
    <row r="2118" spans="1:17">
      <c r="A2118">
        <v>2117</v>
      </c>
      <c r="B2118">
        <v>107</v>
      </c>
      <c r="C2118">
        <v>605</v>
      </c>
      <c r="D2118" t="s">
        <v>5552</v>
      </c>
      <c r="E2118" t="s">
        <v>663</v>
      </c>
      <c r="F2118">
        <v>62</v>
      </c>
      <c r="G2118">
        <v>151.5</v>
      </c>
      <c r="H2118">
        <v>151.5</v>
      </c>
      <c r="I2118">
        <v>450</v>
      </c>
      <c r="J2118">
        <v>606</v>
      </c>
      <c r="K2118" t="s">
        <v>277</v>
      </c>
      <c r="L2118">
        <v>80</v>
      </c>
      <c r="M2118">
        <v>11.5</v>
      </c>
      <c r="N2118">
        <v>10.5</v>
      </c>
      <c r="O2118">
        <v>-600</v>
      </c>
      <c r="P2118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18">
        <f>IF(Hist_odds_1[[#This Row],[Away ML]]&lt;Hist_odds_1[[#This Row],[Home ML]],-Hist_odds_1[[#This Row],[Total_Close]],Hist_odds_1[[#This Row],[Spread_Close]])</f>
        <v>10.5</v>
      </c>
    </row>
    <row r="2119" spans="1:17">
      <c r="A2119">
        <v>2118</v>
      </c>
      <c r="B2119">
        <v>107</v>
      </c>
      <c r="C2119">
        <v>607</v>
      </c>
      <c r="D2119" t="s">
        <v>5552</v>
      </c>
      <c r="E2119" t="s">
        <v>342</v>
      </c>
      <c r="F2119">
        <v>60</v>
      </c>
      <c r="G2119">
        <v>141.5</v>
      </c>
      <c r="H2119">
        <v>140.5</v>
      </c>
      <c r="I2119">
        <v>250</v>
      </c>
      <c r="J2119">
        <v>608</v>
      </c>
      <c r="K2119" t="s">
        <v>220</v>
      </c>
      <c r="L2119">
        <v>69</v>
      </c>
      <c r="M2119">
        <v>7.5</v>
      </c>
      <c r="N2119">
        <v>7.5</v>
      </c>
      <c r="O2119">
        <v>-300</v>
      </c>
      <c r="P2119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19">
        <f>IF(Hist_odds_1[[#This Row],[Away ML]]&lt;Hist_odds_1[[#This Row],[Home ML]],-Hist_odds_1[[#This Row],[Total_Close]],Hist_odds_1[[#This Row],[Spread_Close]])</f>
        <v>7.5</v>
      </c>
    </row>
    <row r="2120" spans="1:17">
      <c r="A2120">
        <v>2119</v>
      </c>
      <c r="B2120">
        <v>107</v>
      </c>
      <c r="C2120">
        <v>609</v>
      </c>
      <c r="D2120" t="s">
        <v>5552</v>
      </c>
      <c r="E2120" t="s">
        <v>272</v>
      </c>
      <c r="F2120">
        <v>72</v>
      </c>
      <c r="G2120">
        <v>136.5</v>
      </c>
      <c r="H2120">
        <v>135.5</v>
      </c>
      <c r="I2120">
        <v>195</v>
      </c>
      <c r="J2120">
        <v>610</v>
      </c>
      <c r="K2120" t="s">
        <v>455</v>
      </c>
      <c r="L2120">
        <v>89</v>
      </c>
      <c r="M2120">
        <v>3</v>
      </c>
      <c r="N2120">
        <v>5.5</v>
      </c>
      <c r="O2120">
        <v>-235</v>
      </c>
      <c r="P2120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20">
        <f>IF(Hist_odds_1[[#This Row],[Away ML]]&lt;Hist_odds_1[[#This Row],[Home ML]],-Hist_odds_1[[#This Row],[Total_Close]],Hist_odds_1[[#This Row],[Spread_Close]])</f>
        <v>5.5</v>
      </c>
    </row>
    <row r="2121" spans="1:17">
      <c r="A2121">
        <v>2120</v>
      </c>
      <c r="B2121">
        <v>107</v>
      </c>
      <c r="C2121">
        <v>611</v>
      </c>
      <c r="D2121" t="s">
        <v>5552</v>
      </c>
      <c r="E2121" t="s">
        <v>490</v>
      </c>
      <c r="F2121">
        <v>80</v>
      </c>
      <c r="G2121">
        <v>153.5</v>
      </c>
      <c r="H2121">
        <v>152.5</v>
      </c>
      <c r="I2121">
        <v>230</v>
      </c>
      <c r="J2121">
        <v>612</v>
      </c>
      <c r="K2121" t="s">
        <v>337</v>
      </c>
      <c r="L2121">
        <v>83</v>
      </c>
      <c r="M2121">
        <v>8.5</v>
      </c>
      <c r="N2121">
        <v>6.5</v>
      </c>
      <c r="O2121">
        <v>-270</v>
      </c>
      <c r="P2121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21">
        <f>IF(Hist_odds_1[[#This Row],[Away ML]]&lt;Hist_odds_1[[#This Row],[Home ML]],-Hist_odds_1[[#This Row],[Total_Close]],Hist_odds_1[[#This Row],[Spread_Close]])</f>
        <v>6.5</v>
      </c>
    </row>
    <row r="2122" spans="1:17">
      <c r="A2122">
        <v>2121</v>
      </c>
      <c r="B2122">
        <v>107</v>
      </c>
      <c r="C2122">
        <v>613</v>
      </c>
      <c r="D2122" t="s">
        <v>5552</v>
      </c>
      <c r="E2122" t="s">
        <v>123</v>
      </c>
      <c r="F2122">
        <v>56</v>
      </c>
      <c r="G2122">
        <v>140.5</v>
      </c>
      <c r="H2122">
        <v>3</v>
      </c>
      <c r="I2122">
        <v>-160</v>
      </c>
      <c r="J2122">
        <v>614</v>
      </c>
      <c r="K2122" t="s">
        <v>480</v>
      </c>
      <c r="L2122">
        <v>46</v>
      </c>
      <c r="M2122">
        <v>1</v>
      </c>
      <c r="N2122">
        <v>140.5</v>
      </c>
      <c r="O2122">
        <v>140</v>
      </c>
      <c r="P2122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22">
        <f>IF(Hist_odds_1[[#This Row],[Away ML]]&lt;Hist_odds_1[[#This Row],[Home ML]],-Hist_odds_1[[#This Row],[Total_Close]],Hist_odds_1[[#This Row],[Spread_Close]])</f>
        <v>-3</v>
      </c>
    </row>
    <row r="2123" spans="1:17">
      <c r="A2123">
        <v>2122</v>
      </c>
      <c r="B2123">
        <v>107</v>
      </c>
      <c r="C2123">
        <v>615</v>
      </c>
      <c r="D2123" t="s">
        <v>5552</v>
      </c>
      <c r="E2123" t="s">
        <v>317</v>
      </c>
      <c r="F2123">
        <v>81</v>
      </c>
      <c r="G2123">
        <v>2.5</v>
      </c>
      <c r="H2123">
        <v>3</v>
      </c>
      <c r="I2123">
        <v>-150</v>
      </c>
      <c r="J2123">
        <v>616</v>
      </c>
      <c r="K2123" t="s">
        <v>233</v>
      </c>
      <c r="L2123">
        <v>79</v>
      </c>
      <c r="M2123">
        <v>128.5</v>
      </c>
      <c r="N2123">
        <v>129.5</v>
      </c>
      <c r="O2123">
        <v>130</v>
      </c>
      <c r="P2123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23">
        <f>IF(Hist_odds_1[[#This Row],[Away ML]]&lt;Hist_odds_1[[#This Row],[Home ML]],-Hist_odds_1[[#This Row],[Total_Close]],Hist_odds_1[[#This Row],[Spread_Close]])</f>
        <v>-3</v>
      </c>
    </row>
    <row r="2124" spans="1:17">
      <c r="A2124">
        <v>2123</v>
      </c>
      <c r="B2124">
        <v>107</v>
      </c>
      <c r="C2124">
        <v>617</v>
      </c>
      <c r="D2124" t="s">
        <v>5552</v>
      </c>
      <c r="E2124" t="s">
        <v>21</v>
      </c>
      <c r="F2124">
        <v>65</v>
      </c>
      <c r="G2124">
        <v>9.5</v>
      </c>
      <c r="H2124">
        <v>8</v>
      </c>
      <c r="I2124">
        <v>-340</v>
      </c>
      <c r="J2124">
        <v>618</v>
      </c>
      <c r="K2124" t="s">
        <v>471</v>
      </c>
      <c r="L2124">
        <v>64</v>
      </c>
      <c r="M2124">
        <v>134.5</v>
      </c>
      <c r="N2124">
        <v>131</v>
      </c>
      <c r="O2124">
        <v>280</v>
      </c>
      <c r="P2124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24">
        <f>IF(Hist_odds_1[[#This Row],[Away ML]]&lt;Hist_odds_1[[#This Row],[Home ML]],-Hist_odds_1[[#This Row],[Total_Close]],Hist_odds_1[[#This Row],[Spread_Close]])</f>
        <v>-8</v>
      </c>
    </row>
    <row r="2125" spans="1:17">
      <c r="A2125">
        <v>2124</v>
      </c>
      <c r="B2125">
        <v>107</v>
      </c>
      <c r="C2125">
        <v>619</v>
      </c>
      <c r="D2125" t="s">
        <v>5552</v>
      </c>
      <c r="E2125" t="s">
        <v>584</v>
      </c>
      <c r="F2125">
        <v>64</v>
      </c>
      <c r="G2125">
        <v>145.5</v>
      </c>
      <c r="H2125">
        <v>142.5</v>
      </c>
      <c r="I2125">
        <v>125</v>
      </c>
      <c r="J2125">
        <v>620</v>
      </c>
      <c r="K2125" t="s">
        <v>495</v>
      </c>
      <c r="L2125">
        <v>75</v>
      </c>
      <c r="M2125">
        <v>1.5</v>
      </c>
      <c r="N2125">
        <v>2.5</v>
      </c>
      <c r="O2125">
        <v>-145</v>
      </c>
      <c r="P2125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25">
        <f>IF(Hist_odds_1[[#This Row],[Away ML]]&lt;Hist_odds_1[[#This Row],[Home ML]],-Hist_odds_1[[#This Row],[Total_Close]],Hist_odds_1[[#This Row],[Spread_Close]])</f>
        <v>2.5</v>
      </c>
    </row>
    <row r="2126" spans="1:17">
      <c r="A2126">
        <v>2125</v>
      </c>
      <c r="B2126">
        <v>107</v>
      </c>
      <c r="C2126">
        <v>621</v>
      </c>
      <c r="D2126" t="s">
        <v>5552</v>
      </c>
      <c r="E2126" t="s">
        <v>291</v>
      </c>
      <c r="F2126">
        <v>52</v>
      </c>
      <c r="G2126">
        <v>152.5</v>
      </c>
      <c r="H2126">
        <v>149</v>
      </c>
      <c r="I2126">
        <v>175</v>
      </c>
      <c r="J2126">
        <v>622</v>
      </c>
      <c r="K2126" t="s">
        <v>121</v>
      </c>
      <c r="L2126">
        <v>78</v>
      </c>
      <c r="M2126">
        <v>5</v>
      </c>
      <c r="N2126">
        <v>4.5</v>
      </c>
      <c r="O2126">
        <v>-200</v>
      </c>
      <c r="P2126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26">
        <f>IF(Hist_odds_1[[#This Row],[Away ML]]&lt;Hist_odds_1[[#This Row],[Home ML]],-Hist_odds_1[[#This Row],[Total_Close]],Hist_odds_1[[#This Row],[Spread_Close]])</f>
        <v>4.5</v>
      </c>
    </row>
    <row r="2127" spans="1:17">
      <c r="A2127">
        <v>2126</v>
      </c>
      <c r="B2127">
        <v>107</v>
      </c>
      <c r="C2127">
        <v>623</v>
      </c>
      <c r="D2127" t="s">
        <v>5552</v>
      </c>
      <c r="E2127" t="s">
        <v>617</v>
      </c>
      <c r="F2127">
        <v>74</v>
      </c>
      <c r="G2127">
        <v>143.5</v>
      </c>
      <c r="H2127">
        <v>146.5</v>
      </c>
      <c r="I2127">
        <v>300</v>
      </c>
      <c r="J2127">
        <v>624</v>
      </c>
      <c r="K2127" t="s">
        <v>545</v>
      </c>
      <c r="L2127">
        <v>70</v>
      </c>
      <c r="M2127">
        <v>7.5</v>
      </c>
      <c r="N2127">
        <v>7.5</v>
      </c>
      <c r="O2127">
        <v>-360</v>
      </c>
      <c r="P2127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27">
        <f>IF(Hist_odds_1[[#This Row],[Away ML]]&lt;Hist_odds_1[[#This Row],[Home ML]],-Hist_odds_1[[#This Row],[Total_Close]],Hist_odds_1[[#This Row],[Spread_Close]])</f>
        <v>7.5</v>
      </c>
    </row>
    <row r="2128" spans="1:17">
      <c r="A2128">
        <v>2127</v>
      </c>
      <c r="B2128">
        <v>107</v>
      </c>
      <c r="C2128">
        <v>625</v>
      </c>
      <c r="D2128" t="s">
        <v>5552</v>
      </c>
      <c r="E2128" t="s">
        <v>301</v>
      </c>
      <c r="F2128">
        <v>75</v>
      </c>
      <c r="G2128">
        <v>139.5</v>
      </c>
      <c r="H2128">
        <v>137</v>
      </c>
      <c r="I2128">
        <v>330</v>
      </c>
      <c r="J2128">
        <v>626</v>
      </c>
      <c r="K2128" t="s">
        <v>194</v>
      </c>
      <c r="L2128">
        <v>82</v>
      </c>
      <c r="M2128">
        <v>8</v>
      </c>
      <c r="N2128">
        <v>9</v>
      </c>
      <c r="O2128">
        <v>-400</v>
      </c>
      <c r="P2128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28">
        <f>IF(Hist_odds_1[[#This Row],[Away ML]]&lt;Hist_odds_1[[#This Row],[Home ML]],-Hist_odds_1[[#This Row],[Total_Close]],Hist_odds_1[[#This Row],[Spread_Close]])</f>
        <v>9</v>
      </c>
    </row>
    <row r="2129" spans="1:17">
      <c r="A2129">
        <v>2128</v>
      </c>
      <c r="B2129">
        <v>107</v>
      </c>
      <c r="C2129">
        <v>627</v>
      </c>
      <c r="D2129" t="s">
        <v>5552</v>
      </c>
      <c r="E2129" t="s">
        <v>315</v>
      </c>
      <c r="F2129">
        <v>69</v>
      </c>
      <c r="G2129">
        <v>132.5</v>
      </c>
      <c r="H2129">
        <v>130.5</v>
      </c>
      <c r="I2129">
        <v>265</v>
      </c>
      <c r="J2129">
        <v>628</v>
      </c>
      <c r="K2129" t="s">
        <v>269</v>
      </c>
      <c r="L2129">
        <v>79</v>
      </c>
      <c r="M2129">
        <v>4</v>
      </c>
      <c r="N2129">
        <v>7.5</v>
      </c>
      <c r="O2129">
        <v>-320</v>
      </c>
      <c r="P2129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29">
        <f>IF(Hist_odds_1[[#This Row],[Away ML]]&lt;Hist_odds_1[[#This Row],[Home ML]],-Hist_odds_1[[#This Row],[Total_Close]],Hist_odds_1[[#This Row],[Spread_Close]])</f>
        <v>7.5</v>
      </c>
    </row>
    <row r="2130" spans="1:17">
      <c r="A2130">
        <v>2129</v>
      </c>
      <c r="B2130">
        <v>107</v>
      </c>
      <c r="C2130">
        <v>629</v>
      </c>
      <c r="D2130" t="s">
        <v>5552</v>
      </c>
      <c r="E2130" t="s">
        <v>472</v>
      </c>
      <c r="F2130">
        <v>57</v>
      </c>
      <c r="G2130">
        <v>125.5</v>
      </c>
      <c r="H2130">
        <v>1.5</v>
      </c>
      <c r="I2130">
        <v>-125</v>
      </c>
      <c r="J2130">
        <v>630</v>
      </c>
      <c r="K2130" t="s">
        <v>621</v>
      </c>
      <c r="L2130">
        <v>69</v>
      </c>
      <c r="M2130">
        <v>1.5</v>
      </c>
      <c r="N2130">
        <v>126</v>
      </c>
      <c r="O2130">
        <v>105</v>
      </c>
      <c r="P2130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30">
        <f>IF(Hist_odds_1[[#This Row],[Away ML]]&lt;Hist_odds_1[[#This Row],[Home ML]],-Hist_odds_1[[#This Row],[Total_Close]],Hist_odds_1[[#This Row],[Spread_Close]])</f>
        <v>-1.5</v>
      </c>
    </row>
    <row r="2131" spans="1:17">
      <c r="A2131">
        <v>2130</v>
      </c>
      <c r="B2131">
        <v>107</v>
      </c>
      <c r="C2131">
        <v>631</v>
      </c>
      <c r="D2131" t="s">
        <v>5552</v>
      </c>
      <c r="E2131" t="s">
        <v>556</v>
      </c>
      <c r="F2131">
        <v>56</v>
      </c>
      <c r="G2131">
        <v>149.5</v>
      </c>
      <c r="H2131">
        <v>148.5</v>
      </c>
      <c r="I2131">
        <v>110</v>
      </c>
      <c r="J2131">
        <v>632</v>
      </c>
      <c r="K2131" t="s">
        <v>629</v>
      </c>
      <c r="L2131">
        <v>62</v>
      </c>
      <c r="M2131" t="s">
        <v>465</v>
      </c>
      <c r="N2131">
        <v>1.5</v>
      </c>
      <c r="O2131">
        <v>-130</v>
      </c>
      <c r="P2131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31">
        <f>IF(Hist_odds_1[[#This Row],[Away ML]]&lt;Hist_odds_1[[#This Row],[Home ML]],-Hist_odds_1[[#This Row],[Total_Close]],Hist_odds_1[[#This Row],[Spread_Close]])</f>
        <v>1.5</v>
      </c>
    </row>
    <row r="2132" spans="1:17">
      <c r="A2132">
        <v>2131</v>
      </c>
      <c r="B2132">
        <v>107</v>
      </c>
      <c r="C2132">
        <v>633</v>
      </c>
      <c r="D2132" t="s">
        <v>5552</v>
      </c>
      <c r="E2132" t="s">
        <v>536</v>
      </c>
      <c r="F2132">
        <v>60</v>
      </c>
      <c r="G2132">
        <v>146.5</v>
      </c>
      <c r="H2132">
        <v>147</v>
      </c>
      <c r="I2132">
        <v>750</v>
      </c>
      <c r="J2132">
        <v>634</v>
      </c>
      <c r="K2132" t="s">
        <v>461</v>
      </c>
      <c r="L2132">
        <v>80</v>
      </c>
      <c r="M2132">
        <v>11.5</v>
      </c>
      <c r="N2132">
        <v>14</v>
      </c>
      <c r="O2132">
        <v>-1200</v>
      </c>
      <c r="P2132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32">
        <f>IF(Hist_odds_1[[#This Row],[Away ML]]&lt;Hist_odds_1[[#This Row],[Home ML]],-Hist_odds_1[[#This Row],[Total_Close]],Hist_odds_1[[#This Row],[Spread_Close]])</f>
        <v>14</v>
      </c>
    </row>
    <row r="2133" spans="1:17">
      <c r="A2133">
        <v>2132</v>
      </c>
      <c r="B2133">
        <v>107</v>
      </c>
      <c r="C2133">
        <v>635</v>
      </c>
      <c r="D2133" t="s">
        <v>5552</v>
      </c>
      <c r="E2133" t="s">
        <v>597</v>
      </c>
      <c r="F2133">
        <v>60</v>
      </c>
      <c r="G2133">
        <v>4.5</v>
      </c>
      <c r="H2133">
        <v>5.5</v>
      </c>
      <c r="I2133">
        <v>-230</v>
      </c>
      <c r="J2133">
        <v>636</v>
      </c>
      <c r="K2133" t="s">
        <v>572</v>
      </c>
      <c r="L2133">
        <v>59</v>
      </c>
      <c r="M2133">
        <v>139.5</v>
      </c>
      <c r="N2133">
        <v>137.5</v>
      </c>
      <c r="O2133">
        <v>195</v>
      </c>
      <c r="P2133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33">
        <f>IF(Hist_odds_1[[#This Row],[Away ML]]&lt;Hist_odds_1[[#This Row],[Home ML]],-Hist_odds_1[[#This Row],[Total_Close]],Hist_odds_1[[#This Row],[Spread_Close]])</f>
        <v>-5.5</v>
      </c>
    </row>
    <row r="2134" spans="1:17">
      <c r="A2134">
        <v>2133</v>
      </c>
      <c r="B2134">
        <v>107</v>
      </c>
      <c r="C2134">
        <v>637</v>
      </c>
      <c r="D2134" t="s">
        <v>5552</v>
      </c>
      <c r="E2134" t="s">
        <v>648</v>
      </c>
      <c r="F2134">
        <v>66</v>
      </c>
      <c r="G2134">
        <v>6</v>
      </c>
      <c r="H2134">
        <v>6.5</v>
      </c>
      <c r="I2134">
        <v>-280</v>
      </c>
      <c r="J2134">
        <v>638</v>
      </c>
      <c r="K2134" t="s">
        <v>634</v>
      </c>
      <c r="L2134">
        <v>61</v>
      </c>
      <c r="M2134">
        <v>140.5</v>
      </c>
      <c r="N2134">
        <v>140.5</v>
      </c>
      <c r="O2134">
        <v>240</v>
      </c>
      <c r="P2134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34">
        <f>IF(Hist_odds_1[[#This Row],[Away ML]]&lt;Hist_odds_1[[#This Row],[Home ML]],-Hist_odds_1[[#This Row],[Total_Close]],Hist_odds_1[[#This Row],[Spread_Close]])</f>
        <v>-6.5</v>
      </c>
    </row>
    <row r="2135" spans="1:17">
      <c r="A2135">
        <v>2134</v>
      </c>
      <c r="B2135">
        <v>107</v>
      </c>
      <c r="C2135">
        <v>639</v>
      </c>
      <c r="D2135" t="s">
        <v>5552</v>
      </c>
      <c r="E2135" t="s">
        <v>334</v>
      </c>
      <c r="F2135">
        <v>74</v>
      </c>
      <c r="G2135">
        <v>143.5</v>
      </c>
      <c r="H2135">
        <v>137.5</v>
      </c>
      <c r="I2135">
        <v>1800</v>
      </c>
      <c r="J2135">
        <v>640</v>
      </c>
      <c r="K2135" t="s">
        <v>520</v>
      </c>
      <c r="L2135">
        <v>105</v>
      </c>
      <c r="M2135">
        <v>22.5</v>
      </c>
      <c r="N2135">
        <v>22.5</v>
      </c>
      <c r="O2135">
        <v>-8000</v>
      </c>
      <c r="P2135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35">
        <f>IF(Hist_odds_1[[#This Row],[Away ML]]&lt;Hist_odds_1[[#This Row],[Home ML]],-Hist_odds_1[[#This Row],[Total_Close]],Hist_odds_1[[#This Row],[Spread_Close]])</f>
        <v>22.5</v>
      </c>
    </row>
    <row r="2136" spans="1:17">
      <c r="A2136">
        <v>2135</v>
      </c>
      <c r="B2136">
        <v>107</v>
      </c>
      <c r="C2136">
        <v>641</v>
      </c>
      <c r="D2136" t="s">
        <v>5552</v>
      </c>
      <c r="E2136" t="s">
        <v>457</v>
      </c>
      <c r="F2136">
        <v>75</v>
      </c>
      <c r="G2136">
        <v>1</v>
      </c>
      <c r="H2136">
        <v>139</v>
      </c>
      <c r="I2136">
        <v>105</v>
      </c>
      <c r="J2136">
        <v>642</v>
      </c>
      <c r="K2136" t="s">
        <v>550</v>
      </c>
      <c r="L2136">
        <v>77</v>
      </c>
      <c r="M2136">
        <v>137.5</v>
      </c>
      <c r="N2136">
        <v>1</v>
      </c>
      <c r="O2136">
        <v>-125</v>
      </c>
      <c r="P2136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36">
        <f>IF(Hist_odds_1[[#This Row],[Away ML]]&lt;Hist_odds_1[[#This Row],[Home ML]],-Hist_odds_1[[#This Row],[Total_Close]],Hist_odds_1[[#This Row],[Spread_Close]])</f>
        <v>1</v>
      </c>
    </row>
    <row r="2137" spans="1:17">
      <c r="A2137">
        <v>2136</v>
      </c>
      <c r="B2137">
        <v>107</v>
      </c>
      <c r="C2137">
        <v>643</v>
      </c>
      <c r="D2137" t="s">
        <v>5552</v>
      </c>
      <c r="E2137" t="s">
        <v>569</v>
      </c>
      <c r="F2137">
        <v>54</v>
      </c>
      <c r="G2137">
        <v>143.5</v>
      </c>
      <c r="H2137">
        <v>143.5</v>
      </c>
      <c r="I2137">
        <v>160</v>
      </c>
      <c r="J2137">
        <v>644</v>
      </c>
      <c r="K2137" t="s">
        <v>325</v>
      </c>
      <c r="L2137">
        <v>66</v>
      </c>
      <c r="M2137">
        <v>4.5</v>
      </c>
      <c r="N2137">
        <v>4</v>
      </c>
      <c r="O2137">
        <v>-180</v>
      </c>
      <c r="P2137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37">
        <f>IF(Hist_odds_1[[#This Row],[Away ML]]&lt;Hist_odds_1[[#This Row],[Home ML]],-Hist_odds_1[[#This Row],[Total_Close]],Hist_odds_1[[#This Row],[Spread_Close]])</f>
        <v>4</v>
      </c>
    </row>
    <row r="2138" spans="1:17">
      <c r="A2138">
        <v>2137</v>
      </c>
      <c r="B2138">
        <v>107</v>
      </c>
      <c r="C2138">
        <v>645</v>
      </c>
      <c r="D2138" t="s">
        <v>5552</v>
      </c>
      <c r="E2138" t="s">
        <v>489</v>
      </c>
      <c r="F2138">
        <v>67</v>
      </c>
      <c r="G2138">
        <v>130.5</v>
      </c>
      <c r="H2138">
        <v>129.5</v>
      </c>
      <c r="I2138">
        <v>300</v>
      </c>
      <c r="J2138">
        <v>646</v>
      </c>
      <c r="K2138" t="s">
        <v>585</v>
      </c>
      <c r="L2138">
        <v>71</v>
      </c>
      <c r="M2138">
        <v>9.5</v>
      </c>
      <c r="N2138">
        <v>8.5</v>
      </c>
      <c r="O2138">
        <v>-360</v>
      </c>
      <c r="P2138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38">
        <f>IF(Hist_odds_1[[#This Row],[Away ML]]&lt;Hist_odds_1[[#This Row],[Home ML]],-Hist_odds_1[[#This Row],[Total_Close]],Hist_odds_1[[#This Row],[Spread_Close]])</f>
        <v>8.5</v>
      </c>
    </row>
    <row r="2139" spans="1:17">
      <c r="A2139">
        <v>2138</v>
      </c>
      <c r="B2139">
        <v>107</v>
      </c>
      <c r="C2139">
        <v>647</v>
      </c>
      <c r="D2139" t="s">
        <v>5552</v>
      </c>
      <c r="E2139" t="s">
        <v>466</v>
      </c>
      <c r="F2139">
        <v>69</v>
      </c>
      <c r="G2139">
        <v>1.5</v>
      </c>
      <c r="H2139">
        <v>2.5</v>
      </c>
      <c r="I2139">
        <v>-140</v>
      </c>
      <c r="J2139">
        <v>648</v>
      </c>
      <c r="K2139" t="s">
        <v>59</v>
      </c>
      <c r="L2139">
        <v>61</v>
      </c>
      <c r="M2139">
        <v>132.5</v>
      </c>
      <c r="N2139">
        <v>128.5</v>
      </c>
      <c r="O2139">
        <v>120</v>
      </c>
      <c r="P2139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39">
        <f>IF(Hist_odds_1[[#This Row],[Away ML]]&lt;Hist_odds_1[[#This Row],[Home ML]],-Hist_odds_1[[#This Row],[Total_Close]],Hist_odds_1[[#This Row],[Spread_Close]])</f>
        <v>-2.5</v>
      </c>
    </row>
    <row r="2140" spans="1:17">
      <c r="A2140">
        <v>2139</v>
      </c>
      <c r="B2140">
        <v>107</v>
      </c>
      <c r="C2140">
        <v>649</v>
      </c>
      <c r="D2140" t="s">
        <v>5552</v>
      </c>
      <c r="E2140" t="s">
        <v>357</v>
      </c>
      <c r="F2140">
        <v>35</v>
      </c>
      <c r="G2140">
        <v>133.5</v>
      </c>
      <c r="H2140">
        <v>129</v>
      </c>
      <c r="I2140">
        <v>600</v>
      </c>
      <c r="J2140">
        <v>650</v>
      </c>
      <c r="K2140" t="s">
        <v>355</v>
      </c>
      <c r="L2140">
        <v>67</v>
      </c>
      <c r="M2140">
        <v>13.5</v>
      </c>
      <c r="N2140">
        <v>13.5</v>
      </c>
      <c r="O2140">
        <v>-900</v>
      </c>
      <c r="P2140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40">
        <f>IF(Hist_odds_1[[#This Row],[Away ML]]&lt;Hist_odds_1[[#This Row],[Home ML]],-Hist_odds_1[[#This Row],[Total_Close]],Hist_odds_1[[#This Row],[Spread_Close]])</f>
        <v>13.5</v>
      </c>
    </row>
    <row r="2141" spans="1:17">
      <c r="A2141">
        <v>2140</v>
      </c>
      <c r="B2141">
        <v>107</v>
      </c>
      <c r="C2141">
        <v>651</v>
      </c>
      <c r="D2141" t="s">
        <v>5552</v>
      </c>
      <c r="E2141" t="s">
        <v>505</v>
      </c>
      <c r="F2141">
        <v>75</v>
      </c>
      <c r="G2141">
        <v>131</v>
      </c>
      <c r="H2141">
        <v>131.5</v>
      </c>
      <c r="I2141">
        <v>180</v>
      </c>
      <c r="J2141">
        <v>652</v>
      </c>
      <c r="K2141" t="s">
        <v>541</v>
      </c>
      <c r="L2141">
        <v>86</v>
      </c>
      <c r="M2141">
        <v>5.5</v>
      </c>
      <c r="N2141">
        <v>5.5</v>
      </c>
      <c r="O2141">
        <v>-210</v>
      </c>
      <c r="P2141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41">
        <f>IF(Hist_odds_1[[#This Row],[Away ML]]&lt;Hist_odds_1[[#This Row],[Home ML]],-Hist_odds_1[[#This Row],[Total_Close]],Hist_odds_1[[#This Row],[Spread_Close]])</f>
        <v>5.5</v>
      </c>
    </row>
    <row r="2142" spans="1:17">
      <c r="A2142">
        <v>2141</v>
      </c>
      <c r="B2142">
        <v>107</v>
      </c>
      <c r="C2142">
        <v>653</v>
      </c>
      <c r="D2142" t="s">
        <v>5552</v>
      </c>
      <c r="E2142" t="s">
        <v>524</v>
      </c>
      <c r="F2142">
        <v>61</v>
      </c>
      <c r="G2142">
        <v>143.5</v>
      </c>
      <c r="H2142">
        <v>140.5</v>
      </c>
      <c r="I2142">
        <v>175</v>
      </c>
      <c r="J2142">
        <v>654</v>
      </c>
      <c r="K2142" t="s">
        <v>555</v>
      </c>
      <c r="L2142">
        <v>73</v>
      </c>
      <c r="M2142">
        <v>3.5</v>
      </c>
      <c r="N2142">
        <v>4.5</v>
      </c>
      <c r="O2142">
        <v>-200</v>
      </c>
      <c r="P2142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42">
        <f>IF(Hist_odds_1[[#This Row],[Away ML]]&lt;Hist_odds_1[[#This Row],[Home ML]],-Hist_odds_1[[#This Row],[Total_Close]],Hist_odds_1[[#This Row],[Spread_Close]])</f>
        <v>4.5</v>
      </c>
    </row>
    <row r="2143" spans="1:17">
      <c r="A2143">
        <v>2142</v>
      </c>
      <c r="B2143">
        <v>107</v>
      </c>
      <c r="C2143">
        <v>655</v>
      </c>
      <c r="D2143" t="s">
        <v>5552</v>
      </c>
      <c r="E2143" t="s">
        <v>333</v>
      </c>
      <c r="F2143">
        <v>78</v>
      </c>
      <c r="G2143">
        <v>150.5</v>
      </c>
      <c r="H2143">
        <v>147</v>
      </c>
      <c r="I2143">
        <v>1000</v>
      </c>
      <c r="J2143">
        <v>656</v>
      </c>
      <c r="K2143" t="s">
        <v>23</v>
      </c>
      <c r="L2143">
        <v>85</v>
      </c>
      <c r="M2143">
        <v>14</v>
      </c>
      <c r="N2143">
        <v>16.5</v>
      </c>
      <c r="O2143">
        <v>-2000</v>
      </c>
      <c r="P2143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43">
        <f>IF(Hist_odds_1[[#This Row],[Away ML]]&lt;Hist_odds_1[[#This Row],[Home ML]],-Hist_odds_1[[#This Row],[Total_Close]],Hist_odds_1[[#This Row],[Spread_Close]])</f>
        <v>16.5</v>
      </c>
    </row>
    <row r="2144" spans="1:17">
      <c r="A2144">
        <v>2143</v>
      </c>
      <c r="B2144">
        <v>107</v>
      </c>
      <c r="C2144">
        <v>657</v>
      </c>
      <c r="D2144" t="s">
        <v>5552</v>
      </c>
      <c r="E2144" t="s">
        <v>440</v>
      </c>
      <c r="F2144">
        <v>54</v>
      </c>
      <c r="G2144">
        <v>123.5</v>
      </c>
      <c r="H2144">
        <v>125.5</v>
      </c>
      <c r="I2144">
        <v>200</v>
      </c>
      <c r="J2144">
        <v>658</v>
      </c>
      <c r="K2144" t="s">
        <v>501</v>
      </c>
      <c r="L2144">
        <v>64</v>
      </c>
      <c r="M2144">
        <v>6</v>
      </c>
      <c r="N2144">
        <v>5.5</v>
      </c>
      <c r="O2144">
        <v>-240</v>
      </c>
      <c r="P2144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44">
        <f>IF(Hist_odds_1[[#This Row],[Away ML]]&lt;Hist_odds_1[[#This Row],[Home ML]],-Hist_odds_1[[#This Row],[Total_Close]],Hist_odds_1[[#This Row],[Spread_Close]])</f>
        <v>5.5</v>
      </c>
    </row>
    <row r="2145" spans="1:17">
      <c r="A2145">
        <v>2144</v>
      </c>
      <c r="B2145">
        <v>107</v>
      </c>
      <c r="C2145">
        <v>659</v>
      </c>
      <c r="D2145" t="s">
        <v>5552</v>
      </c>
      <c r="E2145" t="s">
        <v>267</v>
      </c>
      <c r="F2145">
        <v>73</v>
      </c>
      <c r="G2145">
        <v>155.5</v>
      </c>
      <c r="H2145">
        <v>155.5</v>
      </c>
      <c r="I2145">
        <v>1200</v>
      </c>
      <c r="J2145">
        <v>660</v>
      </c>
      <c r="K2145" t="s">
        <v>45</v>
      </c>
      <c r="L2145">
        <v>95</v>
      </c>
      <c r="M2145">
        <v>19.5</v>
      </c>
      <c r="N2145">
        <v>18</v>
      </c>
      <c r="O2145">
        <v>-3000</v>
      </c>
      <c r="P2145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45">
        <f>IF(Hist_odds_1[[#This Row],[Away ML]]&lt;Hist_odds_1[[#This Row],[Home ML]],-Hist_odds_1[[#This Row],[Total_Close]],Hist_odds_1[[#This Row],[Spread_Close]])</f>
        <v>18</v>
      </c>
    </row>
    <row r="2146" spans="1:17">
      <c r="A2146">
        <v>2145</v>
      </c>
      <c r="B2146">
        <v>107</v>
      </c>
      <c r="C2146">
        <v>661</v>
      </c>
      <c r="D2146" t="s">
        <v>5552</v>
      </c>
      <c r="E2146" t="s">
        <v>359</v>
      </c>
      <c r="F2146">
        <v>75</v>
      </c>
      <c r="G2146">
        <v>5.5</v>
      </c>
      <c r="H2146">
        <v>6.5</v>
      </c>
      <c r="I2146">
        <v>-265</v>
      </c>
      <c r="J2146">
        <v>662</v>
      </c>
      <c r="K2146" t="s">
        <v>493</v>
      </c>
      <c r="L2146">
        <v>62</v>
      </c>
      <c r="M2146">
        <v>142.5</v>
      </c>
      <c r="N2146">
        <v>139</v>
      </c>
      <c r="O2146">
        <v>225</v>
      </c>
      <c r="P2146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46">
        <f>IF(Hist_odds_1[[#This Row],[Away ML]]&lt;Hist_odds_1[[#This Row],[Home ML]],-Hist_odds_1[[#This Row],[Total_Close]],Hist_odds_1[[#This Row],[Spread_Close]])</f>
        <v>-6.5</v>
      </c>
    </row>
    <row r="2147" spans="1:17">
      <c r="A2147">
        <v>2146</v>
      </c>
      <c r="B2147">
        <v>107</v>
      </c>
      <c r="C2147">
        <v>663</v>
      </c>
      <c r="D2147" t="s">
        <v>5552</v>
      </c>
      <c r="E2147" t="s">
        <v>389</v>
      </c>
      <c r="F2147">
        <v>73</v>
      </c>
      <c r="G2147">
        <v>1</v>
      </c>
      <c r="H2147">
        <v>1.5</v>
      </c>
      <c r="I2147">
        <v>-125</v>
      </c>
      <c r="J2147">
        <v>664</v>
      </c>
      <c r="K2147" t="s">
        <v>540</v>
      </c>
      <c r="L2147">
        <v>81</v>
      </c>
      <c r="M2147">
        <v>151.5</v>
      </c>
      <c r="N2147">
        <v>152.5</v>
      </c>
      <c r="O2147">
        <v>105</v>
      </c>
      <c r="P2147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47">
        <f>IF(Hist_odds_1[[#This Row],[Away ML]]&lt;Hist_odds_1[[#This Row],[Home ML]],-Hist_odds_1[[#This Row],[Total_Close]],Hist_odds_1[[#This Row],[Spread_Close]])</f>
        <v>-1.5</v>
      </c>
    </row>
    <row r="2148" spans="1:17">
      <c r="A2148">
        <v>2147</v>
      </c>
      <c r="B2148">
        <v>107</v>
      </c>
      <c r="C2148">
        <v>665</v>
      </c>
      <c r="D2148" t="s">
        <v>5552</v>
      </c>
      <c r="E2148" t="s">
        <v>469</v>
      </c>
      <c r="F2148">
        <v>69</v>
      </c>
      <c r="G2148">
        <v>130.5</v>
      </c>
      <c r="H2148">
        <v>132</v>
      </c>
      <c r="I2148">
        <v>195</v>
      </c>
      <c r="J2148">
        <v>666</v>
      </c>
      <c r="K2148" t="s">
        <v>281</v>
      </c>
      <c r="L2148">
        <v>67</v>
      </c>
      <c r="M2148">
        <v>4.5</v>
      </c>
      <c r="N2148">
        <v>5.5</v>
      </c>
      <c r="O2148">
        <v>-230</v>
      </c>
      <c r="P2148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48">
        <f>IF(Hist_odds_1[[#This Row],[Away ML]]&lt;Hist_odds_1[[#This Row],[Home ML]],-Hist_odds_1[[#This Row],[Total_Close]],Hist_odds_1[[#This Row],[Spread_Close]])</f>
        <v>5.5</v>
      </c>
    </row>
    <row r="2149" spans="1:17">
      <c r="A2149">
        <v>2148</v>
      </c>
      <c r="B2149">
        <v>107</v>
      </c>
      <c r="C2149">
        <v>667</v>
      </c>
      <c r="D2149" t="s">
        <v>5552</v>
      </c>
      <c r="E2149" t="s">
        <v>516</v>
      </c>
      <c r="F2149">
        <v>59</v>
      </c>
      <c r="G2149">
        <v>145.5</v>
      </c>
      <c r="H2149">
        <v>147.5</v>
      </c>
      <c r="I2149">
        <v>850</v>
      </c>
      <c r="J2149">
        <v>668</v>
      </c>
      <c r="K2149" t="s">
        <v>602</v>
      </c>
      <c r="L2149">
        <v>69</v>
      </c>
      <c r="M2149">
        <v>13.5</v>
      </c>
      <c r="N2149">
        <v>15</v>
      </c>
      <c r="O2149">
        <v>-1500</v>
      </c>
      <c r="P2149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49">
        <f>IF(Hist_odds_1[[#This Row],[Away ML]]&lt;Hist_odds_1[[#This Row],[Home ML]],-Hist_odds_1[[#This Row],[Total_Close]],Hist_odds_1[[#This Row],[Spread_Close]])</f>
        <v>15</v>
      </c>
    </row>
    <row r="2150" spans="1:17">
      <c r="A2150">
        <v>2149</v>
      </c>
      <c r="B2150">
        <v>107</v>
      </c>
      <c r="C2150">
        <v>669</v>
      </c>
      <c r="D2150" t="s">
        <v>5552</v>
      </c>
      <c r="E2150" t="s">
        <v>176</v>
      </c>
      <c r="F2150">
        <v>87</v>
      </c>
      <c r="G2150">
        <v>145.5</v>
      </c>
      <c r="H2150">
        <v>147.5</v>
      </c>
      <c r="I2150">
        <v>105</v>
      </c>
      <c r="J2150">
        <v>670</v>
      </c>
      <c r="K2150" t="s">
        <v>251</v>
      </c>
      <c r="L2150">
        <v>76</v>
      </c>
      <c r="M2150">
        <v>1.5</v>
      </c>
      <c r="N2150">
        <v>1.5</v>
      </c>
      <c r="O2150">
        <v>-125</v>
      </c>
      <c r="P2150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50">
        <f>IF(Hist_odds_1[[#This Row],[Away ML]]&lt;Hist_odds_1[[#This Row],[Home ML]],-Hist_odds_1[[#This Row],[Total_Close]],Hist_odds_1[[#This Row],[Spread_Close]])</f>
        <v>1.5</v>
      </c>
    </row>
    <row r="2151" spans="1:17">
      <c r="A2151">
        <v>2150</v>
      </c>
      <c r="B2151">
        <v>107</v>
      </c>
      <c r="C2151">
        <v>671</v>
      </c>
      <c r="D2151" t="s">
        <v>5552</v>
      </c>
      <c r="E2151" t="s">
        <v>234</v>
      </c>
      <c r="F2151">
        <v>53</v>
      </c>
      <c r="G2151">
        <v>141.5</v>
      </c>
      <c r="H2151">
        <v>138.5</v>
      </c>
      <c r="I2151">
        <v>150</v>
      </c>
      <c r="J2151">
        <v>672</v>
      </c>
      <c r="K2151" t="s">
        <v>452</v>
      </c>
      <c r="L2151">
        <v>59</v>
      </c>
      <c r="M2151">
        <v>3.5</v>
      </c>
      <c r="N2151">
        <v>3.5</v>
      </c>
      <c r="O2151">
        <v>-170</v>
      </c>
      <c r="P2151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51">
        <f>IF(Hist_odds_1[[#This Row],[Away ML]]&lt;Hist_odds_1[[#This Row],[Home ML]],-Hist_odds_1[[#This Row],[Total_Close]],Hist_odds_1[[#This Row],[Spread_Close]])</f>
        <v>3.5</v>
      </c>
    </row>
    <row r="2152" spans="1:17">
      <c r="A2152">
        <v>2151</v>
      </c>
      <c r="B2152">
        <v>107</v>
      </c>
      <c r="C2152">
        <v>673</v>
      </c>
      <c r="D2152" t="s">
        <v>5552</v>
      </c>
      <c r="E2152" t="s">
        <v>647</v>
      </c>
      <c r="F2152">
        <v>64</v>
      </c>
      <c r="G2152">
        <v>129.5</v>
      </c>
      <c r="H2152">
        <v>126.5</v>
      </c>
      <c r="I2152">
        <v>175</v>
      </c>
      <c r="J2152">
        <v>674</v>
      </c>
      <c r="K2152" t="s">
        <v>573</v>
      </c>
      <c r="L2152">
        <v>58</v>
      </c>
      <c r="M2152">
        <v>3.5</v>
      </c>
      <c r="N2152">
        <v>5</v>
      </c>
      <c r="O2152">
        <v>-200</v>
      </c>
      <c r="P2152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52">
        <f>IF(Hist_odds_1[[#This Row],[Away ML]]&lt;Hist_odds_1[[#This Row],[Home ML]],-Hist_odds_1[[#This Row],[Total_Close]],Hist_odds_1[[#This Row],[Spread_Close]])</f>
        <v>5</v>
      </c>
    </row>
    <row r="2153" spans="1:17">
      <c r="A2153">
        <v>2152</v>
      </c>
      <c r="B2153">
        <v>107</v>
      </c>
      <c r="C2153">
        <v>675</v>
      </c>
      <c r="D2153" t="s">
        <v>5552</v>
      </c>
      <c r="E2153" t="s">
        <v>157</v>
      </c>
      <c r="F2153">
        <v>66</v>
      </c>
      <c r="G2153">
        <v>128.5</v>
      </c>
      <c r="H2153">
        <v>126.5</v>
      </c>
      <c r="I2153">
        <v>900</v>
      </c>
      <c r="J2153">
        <v>676</v>
      </c>
      <c r="K2153" t="s">
        <v>62</v>
      </c>
      <c r="L2153">
        <v>88</v>
      </c>
      <c r="M2153">
        <v>15.5</v>
      </c>
      <c r="N2153">
        <v>16</v>
      </c>
      <c r="O2153">
        <v>-1600</v>
      </c>
      <c r="P2153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53">
        <f>IF(Hist_odds_1[[#This Row],[Away ML]]&lt;Hist_odds_1[[#This Row],[Home ML]],-Hist_odds_1[[#This Row],[Total_Close]],Hist_odds_1[[#This Row],[Spread_Close]])</f>
        <v>16</v>
      </c>
    </row>
    <row r="2154" spans="1:17">
      <c r="A2154">
        <v>2153</v>
      </c>
      <c r="B2154">
        <v>107</v>
      </c>
      <c r="C2154">
        <v>677</v>
      </c>
      <c r="D2154" t="s">
        <v>5552</v>
      </c>
      <c r="E2154" t="s">
        <v>491</v>
      </c>
      <c r="F2154">
        <v>81</v>
      </c>
      <c r="G2154">
        <v>129.5</v>
      </c>
      <c r="H2154">
        <v>127.5</v>
      </c>
      <c r="I2154">
        <v>110</v>
      </c>
      <c r="J2154">
        <v>678</v>
      </c>
      <c r="K2154" t="s">
        <v>638</v>
      </c>
      <c r="L2154">
        <v>75</v>
      </c>
      <c r="M2154" t="s">
        <v>465</v>
      </c>
      <c r="N2154">
        <v>2</v>
      </c>
      <c r="O2154">
        <v>-130</v>
      </c>
      <c r="P2154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54">
        <f>IF(Hist_odds_1[[#This Row],[Away ML]]&lt;Hist_odds_1[[#This Row],[Home ML]],-Hist_odds_1[[#This Row],[Total_Close]],Hist_odds_1[[#This Row],[Spread_Close]])</f>
        <v>2</v>
      </c>
    </row>
    <row r="2155" spans="1:17">
      <c r="A2155">
        <v>2154</v>
      </c>
      <c r="B2155">
        <v>107</v>
      </c>
      <c r="C2155">
        <v>679</v>
      </c>
      <c r="D2155" t="s">
        <v>5552</v>
      </c>
      <c r="E2155" t="s">
        <v>197</v>
      </c>
      <c r="F2155">
        <v>58</v>
      </c>
      <c r="G2155">
        <v>134.5</v>
      </c>
      <c r="H2155">
        <v>133.5</v>
      </c>
      <c r="I2155">
        <v>220</v>
      </c>
      <c r="J2155">
        <v>680</v>
      </c>
      <c r="K2155" t="s">
        <v>607</v>
      </c>
      <c r="L2155">
        <v>60</v>
      </c>
      <c r="M2155">
        <v>6.5</v>
      </c>
      <c r="N2155">
        <v>6.5</v>
      </c>
      <c r="O2155">
        <v>-260</v>
      </c>
      <c r="P2155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55">
        <f>IF(Hist_odds_1[[#This Row],[Away ML]]&lt;Hist_odds_1[[#This Row],[Home ML]],-Hist_odds_1[[#This Row],[Total_Close]],Hist_odds_1[[#This Row],[Spread_Close]])</f>
        <v>6.5</v>
      </c>
    </row>
    <row r="2156" spans="1:17">
      <c r="A2156">
        <v>2155</v>
      </c>
      <c r="B2156">
        <v>107</v>
      </c>
      <c r="C2156">
        <v>681</v>
      </c>
      <c r="D2156" t="s">
        <v>5552</v>
      </c>
      <c r="E2156" t="s">
        <v>631</v>
      </c>
      <c r="F2156">
        <v>65</v>
      </c>
      <c r="G2156">
        <v>4.5</v>
      </c>
      <c r="H2156">
        <v>6.5</v>
      </c>
      <c r="I2156">
        <v>-270</v>
      </c>
      <c r="J2156">
        <v>682</v>
      </c>
      <c r="K2156" t="s">
        <v>657</v>
      </c>
      <c r="L2156">
        <v>60</v>
      </c>
      <c r="M2156">
        <v>139.5</v>
      </c>
      <c r="N2156">
        <v>137</v>
      </c>
      <c r="O2156">
        <v>230</v>
      </c>
      <c r="P2156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56">
        <f>IF(Hist_odds_1[[#This Row],[Away ML]]&lt;Hist_odds_1[[#This Row],[Home ML]],-Hist_odds_1[[#This Row],[Total_Close]],Hist_odds_1[[#This Row],[Spread_Close]])</f>
        <v>-6.5</v>
      </c>
    </row>
    <row r="2157" spans="1:17">
      <c r="A2157">
        <v>2156</v>
      </c>
      <c r="B2157">
        <v>107</v>
      </c>
      <c r="C2157">
        <v>683</v>
      </c>
      <c r="D2157" t="s">
        <v>5552</v>
      </c>
      <c r="E2157" t="s">
        <v>624</v>
      </c>
      <c r="F2157">
        <v>77</v>
      </c>
      <c r="G2157">
        <v>130.5</v>
      </c>
      <c r="H2157">
        <v>126</v>
      </c>
      <c r="I2157">
        <v>750</v>
      </c>
      <c r="J2157">
        <v>684</v>
      </c>
      <c r="K2157" t="s">
        <v>592</v>
      </c>
      <c r="L2157">
        <v>82</v>
      </c>
      <c r="M2157">
        <v>14.5</v>
      </c>
      <c r="N2157">
        <v>13.5</v>
      </c>
      <c r="O2157">
        <v>-1200</v>
      </c>
      <c r="P2157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57">
        <f>IF(Hist_odds_1[[#This Row],[Away ML]]&lt;Hist_odds_1[[#This Row],[Home ML]],-Hist_odds_1[[#This Row],[Total_Close]],Hist_odds_1[[#This Row],[Spread_Close]])</f>
        <v>13.5</v>
      </c>
    </row>
    <row r="2158" spans="1:17">
      <c r="A2158">
        <v>2157</v>
      </c>
      <c r="B2158">
        <v>107</v>
      </c>
      <c r="C2158">
        <v>685</v>
      </c>
      <c r="D2158" t="s">
        <v>5552</v>
      </c>
      <c r="E2158" t="s">
        <v>467</v>
      </c>
      <c r="F2158">
        <v>80</v>
      </c>
      <c r="G2158">
        <v>7.5</v>
      </c>
      <c r="H2158">
        <v>9.5</v>
      </c>
      <c r="I2158">
        <v>-475</v>
      </c>
      <c r="J2158">
        <v>686</v>
      </c>
      <c r="K2158" t="s">
        <v>339</v>
      </c>
      <c r="L2158">
        <v>72</v>
      </c>
      <c r="M2158">
        <v>143.5</v>
      </c>
      <c r="N2158">
        <v>142</v>
      </c>
      <c r="O2158">
        <v>385</v>
      </c>
      <c r="P2158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58">
        <f>IF(Hist_odds_1[[#This Row],[Away ML]]&lt;Hist_odds_1[[#This Row],[Home ML]],-Hist_odds_1[[#This Row],[Total_Close]],Hist_odds_1[[#This Row],[Spread_Close]])</f>
        <v>-9.5</v>
      </c>
    </row>
    <row r="2159" spans="1:17">
      <c r="A2159">
        <v>2158</v>
      </c>
      <c r="B2159">
        <v>107</v>
      </c>
      <c r="C2159">
        <v>687</v>
      </c>
      <c r="D2159" t="s">
        <v>5552</v>
      </c>
      <c r="E2159" t="s">
        <v>559</v>
      </c>
      <c r="F2159">
        <v>76</v>
      </c>
      <c r="G2159">
        <v>2.5</v>
      </c>
      <c r="H2159">
        <v>3.5</v>
      </c>
      <c r="I2159">
        <v>-160</v>
      </c>
      <c r="J2159">
        <v>688</v>
      </c>
      <c r="K2159" t="s">
        <v>587</v>
      </c>
      <c r="L2159">
        <v>61</v>
      </c>
      <c r="M2159">
        <v>135.5</v>
      </c>
      <c r="N2159">
        <v>135</v>
      </c>
      <c r="O2159">
        <v>140</v>
      </c>
      <c r="P2159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59">
        <f>IF(Hist_odds_1[[#This Row],[Away ML]]&lt;Hist_odds_1[[#This Row],[Home ML]],-Hist_odds_1[[#This Row],[Total_Close]],Hist_odds_1[[#This Row],[Spread_Close]])</f>
        <v>-3.5</v>
      </c>
    </row>
    <row r="2160" spans="1:17">
      <c r="A2160">
        <v>2159</v>
      </c>
      <c r="B2160">
        <v>107</v>
      </c>
      <c r="C2160">
        <v>689</v>
      </c>
      <c r="D2160" t="s">
        <v>5552</v>
      </c>
      <c r="E2160" t="s">
        <v>460</v>
      </c>
      <c r="F2160">
        <v>74</v>
      </c>
      <c r="G2160">
        <v>150.5</v>
      </c>
      <c r="H2160">
        <v>147.5</v>
      </c>
      <c r="I2160">
        <v>155</v>
      </c>
      <c r="J2160">
        <v>690</v>
      </c>
      <c r="K2160" t="s">
        <v>623</v>
      </c>
      <c r="L2160">
        <v>91</v>
      </c>
      <c r="M2160">
        <v>2.5</v>
      </c>
      <c r="N2160">
        <v>3.5</v>
      </c>
      <c r="O2160">
        <v>-175</v>
      </c>
      <c r="P2160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60">
        <f>IF(Hist_odds_1[[#This Row],[Away ML]]&lt;Hist_odds_1[[#This Row],[Home ML]],-Hist_odds_1[[#This Row],[Total_Close]],Hist_odds_1[[#This Row],[Spread_Close]])</f>
        <v>3.5</v>
      </c>
    </row>
    <row r="2161" spans="1:17">
      <c r="A2161">
        <v>2160</v>
      </c>
      <c r="B2161">
        <v>107</v>
      </c>
      <c r="C2161">
        <v>691</v>
      </c>
      <c r="D2161" t="s">
        <v>5552</v>
      </c>
      <c r="E2161" t="s">
        <v>527</v>
      </c>
      <c r="F2161">
        <v>59</v>
      </c>
      <c r="G2161">
        <v>130.5</v>
      </c>
      <c r="H2161">
        <v>134.5</v>
      </c>
      <c r="I2161">
        <v>330</v>
      </c>
      <c r="J2161">
        <v>692</v>
      </c>
      <c r="K2161" t="s">
        <v>553</v>
      </c>
      <c r="L2161">
        <v>69</v>
      </c>
      <c r="M2161">
        <v>8.5</v>
      </c>
      <c r="N2161">
        <v>8.5</v>
      </c>
      <c r="O2161">
        <v>-400</v>
      </c>
      <c r="P2161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61">
        <f>IF(Hist_odds_1[[#This Row],[Away ML]]&lt;Hist_odds_1[[#This Row],[Home ML]],-Hist_odds_1[[#This Row],[Total_Close]],Hist_odds_1[[#This Row],[Spread_Close]])</f>
        <v>8.5</v>
      </c>
    </row>
    <row r="2162" spans="1:17">
      <c r="A2162">
        <v>2161</v>
      </c>
      <c r="B2162">
        <v>107</v>
      </c>
      <c r="C2162">
        <v>693</v>
      </c>
      <c r="D2162" t="s">
        <v>5552</v>
      </c>
      <c r="E2162" t="s">
        <v>477</v>
      </c>
      <c r="F2162">
        <v>68</v>
      </c>
      <c r="G2162">
        <v>1</v>
      </c>
      <c r="H2162">
        <v>134.5</v>
      </c>
      <c r="I2162">
        <v>120</v>
      </c>
      <c r="J2162">
        <v>694</v>
      </c>
      <c r="K2162" t="s">
        <v>533</v>
      </c>
      <c r="L2162">
        <v>73</v>
      </c>
      <c r="M2162">
        <v>136.5</v>
      </c>
      <c r="N2162">
        <v>2.5</v>
      </c>
      <c r="O2162">
        <v>-140</v>
      </c>
      <c r="P2162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62">
        <f>IF(Hist_odds_1[[#This Row],[Away ML]]&lt;Hist_odds_1[[#This Row],[Home ML]],-Hist_odds_1[[#This Row],[Total_Close]],Hist_odds_1[[#This Row],[Spread_Close]])</f>
        <v>2.5</v>
      </c>
    </row>
    <row r="2163" spans="1:17">
      <c r="A2163">
        <v>2162</v>
      </c>
      <c r="B2163">
        <v>107</v>
      </c>
      <c r="C2163">
        <v>695</v>
      </c>
      <c r="D2163" t="s">
        <v>5552</v>
      </c>
      <c r="E2163" t="s">
        <v>42</v>
      </c>
      <c r="F2163">
        <v>85</v>
      </c>
      <c r="G2163">
        <v>18</v>
      </c>
      <c r="H2163">
        <v>17</v>
      </c>
      <c r="I2163">
        <v>-2000</v>
      </c>
      <c r="J2163">
        <v>696</v>
      </c>
      <c r="K2163" t="s">
        <v>518</v>
      </c>
      <c r="L2163">
        <v>42</v>
      </c>
      <c r="M2163">
        <v>127.5</v>
      </c>
      <c r="N2163">
        <v>127.5</v>
      </c>
      <c r="O2163">
        <v>1000</v>
      </c>
      <c r="P2163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63">
        <f>IF(Hist_odds_1[[#This Row],[Away ML]]&lt;Hist_odds_1[[#This Row],[Home ML]],-Hist_odds_1[[#This Row],[Total_Close]],Hist_odds_1[[#This Row],[Spread_Close]])</f>
        <v>-17</v>
      </c>
    </row>
    <row r="2164" spans="1:17">
      <c r="A2164">
        <v>2163</v>
      </c>
      <c r="B2164">
        <v>107</v>
      </c>
      <c r="C2164">
        <v>697</v>
      </c>
      <c r="D2164" t="s">
        <v>5552</v>
      </c>
      <c r="E2164" t="s">
        <v>566</v>
      </c>
      <c r="F2164">
        <v>69</v>
      </c>
      <c r="G2164">
        <v>10.5</v>
      </c>
      <c r="H2164">
        <v>11.5</v>
      </c>
      <c r="I2164">
        <v>-650</v>
      </c>
      <c r="J2164">
        <v>698</v>
      </c>
      <c r="K2164" t="s">
        <v>454</v>
      </c>
      <c r="L2164">
        <v>66</v>
      </c>
      <c r="M2164">
        <v>144.5</v>
      </c>
      <c r="N2164">
        <v>145</v>
      </c>
      <c r="O2164">
        <v>475</v>
      </c>
      <c r="P2164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64">
        <f>IF(Hist_odds_1[[#This Row],[Away ML]]&lt;Hist_odds_1[[#This Row],[Home ML]],-Hist_odds_1[[#This Row],[Total_Close]],Hist_odds_1[[#This Row],[Spread_Close]])</f>
        <v>-11.5</v>
      </c>
    </row>
    <row r="2165" spans="1:17">
      <c r="A2165">
        <v>2164</v>
      </c>
      <c r="B2165">
        <v>107</v>
      </c>
      <c r="C2165">
        <v>699</v>
      </c>
      <c r="D2165" t="s">
        <v>5552</v>
      </c>
      <c r="E2165" t="s">
        <v>622</v>
      </c>
      <c r="F2165">
        <v>66</v>
      </c>
      <c r="G2165">
        <v>151.5</v>
      </c>
      <c r="H2165">
        <v>153</v>
      </c>
      <c r="I2165">
        <v>600</v>
      </c>
      <c r="J2165">
        <v>700</v>
      </c>
      <c r="K2165" t="s">
        <v>24</v>
      </c>
      <c r="L2165">
        <v>81</v>
      </c>
      <c r="M2165">
        <v>12.5</v>
      </c>
      <c r="N2165">
        <v>13</v>
      </c>
      <c r="O2165">
        <v>-900</v>
      </c>
      <c r="P2165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65">
        <f>IF(Hist_odds_1[[#This Row],[Away ML]]&lt;Hist_odds_1[[#This Row],[Home ML]],-Hist_odds_1[[#This Row],[Total_Close]],Hist_odds_1[[#This Row],[Spread_Close]])</f>
        <v>13</v>
      </c>
    </row>
    <row r="2166" spans="1:17">
      <c r="A2166">
        <v>2165</v>
      </c>
      <c r="B2166">
        <v>107</v>
      </c>
      <c r="C2166">
        <v>701</v>
      </c>
      <c r="D2166" t="s">
        <v>5552</v>
      </c>
      <c r="E2166" t="s">
        <v>257</v>
      </c>
      <c r="F2166">
        <v>70</v>
      </c>
      <c r="G2166">
        <v>4.5</v>
      </c>
      <c r="H2166">
        <v>7.5</v>
      </c>
      <c r="I2166">
        <v>-320</v>
      </c>
      <c r="J2166">
        <v>702</v>
      </c>
      <c r="K2166" t="s">
        <v>580</v>
      </c>
      <c r="L2166">
        <v>56</v>
      </c>
      <c r="M2166">
        <v>146.5</v>
      </c>
      <c r="N2166">
        <v>148.5</v>
      </c>
      <c r="O2166">
        <v>265</v>
      </c>
      <c r="P2166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66">
        <f>IF(Hist_odds_1[[#This Row],[Away ML]]&lt;Hist_odds_1[[#This Row],[Home ML]],-Hist_odds_1[[#This Row],[Total_Close]],Hist_odds_1[[#This Row],[Spread_Close]])</f>
        <v>-7.5</v>
      </c>
    </row>
    <row r="2167" spans="1:17">
      <c r="A2167">
        <v>2166</v>
      </c>
      <c r="B2167">
        <v>107</v>
      </c>
      <c r="C2167">
        <v>703</v>
      </c>
      <c r="D2167" t="s">
        <v>5552</v>
      </c>
      <c r="E2167" t="s">
        <v>362</v>
      </c>
      <c r="F2167">
        <v>79</v>
      </c>
      <c r="G2167">
        <v>3.5</v>
      </c>
      <c r="H2167">
        <v>6.5</v>
      </c>
      <c r="I2167">
        <v>-230</v>
      </c>
      <c r="J2167">
        <v>704</v>
      </c>
      <c r="K2167" t="s">
        <v>354</v>
      </c>
      <c r="L2167">
        <v>63</v>
      </c>
      <c r="M2167">
        <v>140</v>
      </c>
      <c r="N2167">
        <v>140</v>
      </c>
      <c r="O2167">
        <v>195</v>
      </c>
      <c r="P2167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67">
        <f>IF(Hist_odds_1[[#This Row],[Away ML]]&lt;Hist_odds_1[[#This Row],[Home ML]],-Hist_odds_1[[#This Row],[Total_Close]],Hist_odds_1[[#This Row],[Spread_Close]])</f>
        <v>-6.5</v>
      </c>
    </row>
    <row r="2168" spans="1:17">
      <c r="A2168">
        <v>2167</v>
      </c>
      <c r="B2168">
        <v>107</v>
      </c>
      <c r="C2168">
        <v>705</v>
      </c>
      <c r="D2168" t="s">
        <v>5552</v>
      </c>
      <c r="E2168" t="s">
        <v>76</v>
      </c>
      <c r="F2168">
        <v>45</v>
      </c>
      <c r="G2168">
        <v>1</v>
      </c>
      <c r="H2168">
        <v>135.5</v>
      </c>
      <c r="I2168">
        <v>-110</v>
      </c>
      <c r="J2168">
        <v>706</v>
      </c>
      <c r="K2168" t="s">
        <v>637</v>
      </c>
      <c r="L2168">
        <v>73</v>
      </c>
      <c r="M2168">
        <v>142.5</v>
      </c>
      <c r="O2168">
        <v>-110</v>
      </c>
      <c r="P2168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68">
        <f>IF(Hist_odds_1[[#This Row],[Away ML]]&lt;Hist_odds_1[[#This Row],[Home ML]],-Hist_odds_1[[#This Row],[Total_Close]],Hist_odds_1[[#This Row],[Spread_Close]])</f>
        <v>0</v>
      </c>
    </row>
    <row r="2169" spans="1:17">
      <c r="A2169">
        <v>2168</v>
      </c>
      <c r="B2169">
        <v>107</v>
      </c>
      <c r="C2169">
        <v>707</v>
      </c>
      <c r="D2169" t="s">
        <v>5552</v>
      </c>
      <c r="E2169" t="s">
        <v>627</v>
      </c>
      <c r="F2169">
        <v>74</v>
      </c>
      <c r="G2169">
        <v>5.5</v>
      </c>
      <c r="H2169">
        <v>7</v>
      </c>
      <c r="I2169">
        <v>-300</v>
      </c>
      <c r="J2169">
        <v>708</v>
      </c>
      <c r="K2169" t="s">
        <v>583</v>
      </c>
      <c r="L2169">
        <v>64</v>
      </c>
      <c r="M2169">
        <v>143.5</v>
      </c>
      <c r="N2169">
        <v>143.5</v>
      </c>
      <c r="O2169">
        <v>250</v>
      </c>
      <c r="P2169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69">
        <f>IF(Hist_odds_1[[#This Row],[Away ML]]&lt;Hist_odds_1[[#This Row],[Home ML]],-Hist_odds_1[[#This Row],[Total_Close]],Hist_odds_1[[#This Row],[Spread_Close]])</f>
        <v>-7</v>
      </c>
    </row>
    <row r="2170" spans="1:17">
      <c r="A2170">
        <v>2169</v>
      </c>
      <c r="B2170">
        <v>107</v>
      </c>
      <c r="C2170">
        <v>709</v>
      </c>
      <c r="D2170" t="s">
        <v>5552</v>
      </c>
      <c r="E2170" t="s">
        <v>492</v>
      </c>
      <c r="F2170">
        <v>55</v>
      </c>
      <c r="G2170">
        <v>140.5</v>
      </c>
      <c r="H2170">
        <v>142.5</v>
      </c>
      <c r="I2170">
        <v>350</v>
      </c>
      <c r="J2170">
        <v>710</v>
      </c>
      <c r="K2170" t="s">
        <v>474</v>
      </c>
      <c r="L2170">
        <v>78</v>
      </c>
      <c r="M2170">
        <v>7</v>
      </c>
      <c r="N2170">
        <v>9</v>
      </c>
      <c r="O2170">
        <v>-420</v>
      </c>
      <c r="P2170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70">
        <f>IF(Hist_odds_1[[#This Row],[Away ML]]&lt;Hist_odds_1[[#This Row],[Home ML]],-Hist_odds_1[[#This Row],[Total_Close]],Hist_odds_1[[#This Row],[Spread_Close]])</f>
        <v>9</v>
      </c>
    </row>
    <row r="2171" spans="1:17">
      <c r="A2171">
        <v>2170</v>
      </c>
      <c r="B2171">
        <v>107</v>
      </c>
      <c r="C2171">
        <v>711</v>
      </c>
      <c r="D2171" t="s">
        <v>5552</v>
      </c>
      <c r="E2171" t="s">
        <v>482</v>
      </c>
      <c r="F2171">
        <v>80</v>
      </c>
      <c r="G2171">
        <v>6</v>
      </c>
      <c r="H2171">
        <v>8</v>
      </c>
      <c r="I2171">
        <v>-360</v>
      </c>
      <c r="J2171">
        <v>712</v>
      </c>
      <c r="K2171" t="s">
        <v>74</v>
      </c>
      <c r="L2171">
        <v>75</v>
      </c>
      <c r="M2171">
        <v>137.5</v>
      </c>
      <c r="N2171">
        <v>132.5</v>
      </c>
      <c r="O2171">
        <v>300</v>
      </c>
      <c r="P2171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71">
        <f>IF(Hist_odds_1[[#This Row],[Away ML]]&lt;Hist_odds_1[[#This Row],[Home ML]],-Hist_odds_1[[#This Row],[Total_Close]],Hist_odds_1[[#This Row],[Spread_Close]])</f>
        <v>-8</v>
      </c>
    </row>
    <row r="2172" spans="1:17">
      <c r="A2172">
        <v>2171</v>
      </c>
      <c r="B2172">
        <v>107</v>
      </c>
      <c r="C2172">
        <v>713</v>
      </c>
      <c r="D2172" t="s">
        <v>5552</v>
      </c>
      <c r="E2172" t="s">
        <v>140</v>
      </c>
      <c r="F2172">
        <v>70</v>
      </c>
      <c r="G2172">
        <v>137</v>
      </c>
      <c r="H2172">
        <v>134.5</v>
      </c>
      <c r="I2172">
        <v>165</v>
      </c>
      <c r="J2172">
        <v>714</v>
      </c>
      <c r="K2172" t="s">
        <v>581</v>
      </c>
      <c r="L2172">
        <v>68</v>
      </c>
      <c r="M2172">
        <v>5</v>
      </c>
      <c r="N2172">
        <v>4.5</v>
      </c>
      <c r="O2172">
        <v>-185</v>
      </c>
      <c r="P2172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72">
        <f>IF(Hist_odds_1[[#This Row],[Away ML]]&lt;Hist_odds_1[[#This Row],[Home ML]],-Hist_odds_1[[#This Row],[Total_Close]],Hist_odds_1[[#This Row],[Spread_Close]])</f>
        <v>4.5</v>
      </c>
    </row>
    <row r="2173" spans="1:17">
      <c r="A2173">
        <v>2172</v>
      </c>
      <c r="B2173">
        <v>107</v>
      </c>
      <c r="C2173">
        <v>715</v>
      </c>
      <c r="D2173" t="s">
        <v>5552</v>
      </c>
      <c r="E2173" t="s">
        <v>126</v>
      </c>
      <c r="F2173">
        <v>75</v>
      </c>
      <c r="G2173">
        <v>142.5</v>
      </c>
      <c r="H2173">
        <v>141.5</v>
      </c>
      <c r="I2173">
        <v>125</v>
      </c>
      <c r="J2173">
        <v>716</v>
      </c>
      <c r="K2173" t="s">
        <v>17</v>
      </c>
      <c r="L2173">
        <v>74</v>
      </c>
      <c r="M2173">
        <v>2.5</v>
      </c>
      <c r="N2173">
        <v>2.5</v>
      </c>
      <c r="O2173">
        <v>-145</v>
      </c>
      <c r="P2173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73">
        <f>IF(Hist_odds_1[[#This Row],[Away ML]]&lt;Hist_odds_1[[#This Row],[Home ML]],-Hist_odds_1[[#This Row],[Total_Close]],Hist_odds_1[[#This Row],[Spread_Close]])</f>
        <v>2.5</v>
      </c>
    </row>
    <row r="2174" spans="1:17">
      <c r="A2174">
        <v>2173</v>
      </c>
      <c r="B2174">
        <v>107</v>
      </c>
      <c r="C2174">
        <v>717</v>
      </c>
      <c r="D2174" t="s">
        <v>5552</v>
      </c>
      <c r="E2174" t="s">
        <v>652</v>
      </c>
      <c r="F2174">
        <v>69</v>
      </c>
      <c r="G2174">
        <v>4.5</v>
      </c>
      <c r="H2174">
        <v>6.5</v>
      </c>
      <c r="I2174">
        <v>-275</v>
      </c>
      <c r="J2174">
        <v>718</v>
      </c>
      <c r="K2174" t="s">
        <v>588</v>
      </c>
      <c r="L2174">
        <v>54</v>
      </c>
      <c r="M2174">
        <v>140.5</v>
      </c>
      <c r="N2174">
        <v>138.5</v>
      </c>
      <c r="O2174">
        <v>235</v>
      </c>
      <c r="P2174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74">
        <f>IF(Hist_odds_1[[#This Row],[Away ML]]&lt;Hist_odds_1[[#This Row],[Home ML]],-Hist_odds_1[[#This Row],[Total_Close]],Hist_odds_1[[#This Row],[Spread_Close]])</f>
        <v>-6.5</v>
      </c>
    </row>
    <row r="2175" spans="1:17">
      <c r="A2175">
        <v>2174</v>
      </c>
      <c r="B2175">
        <v>107</v>
      </c>
      <c r="C2175">
        <v>719</v>
      </c>
      <c r="D2175" t="s">
        <v>5552</v>
      </c>
      <c r="E2175" t="s">
        <v>609</v>
      </c>
      <c r="F2175">
        <v>62</v>
      </c>
      <c r="G2175">
        <v>6</v>
      </c>
      <c r="H2175">
        <v>7</v>
      </c>
      <c r="I2175">
        <v>-360</v>
      </c>
      <c r="J2175">
        <v>720</v>
      </c>
      <c r="K2175" t="s">
        <v>603</v>
      </c>
      <c r="L2175">
        <v>57</v>
      </c>
      <c r="M2175">
        <v>127.5</v>
      </c>
      <c r="N2175">
        <v>125.5</v>
      </c>
      <c r="O2175">
        <v>300</v>
      </c>
      <c r="P2175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75">
        <f>IF(Hist_odds_1[[#This Row],[Away ML]]&lt;Hist_odds_1[[#This Row],[Home ML]],-Hist_odds_1[[#This Row],[Total_Close]],Hist_odds_1[[#This Row],[Spread_Close]])</f>
        <v>-7</v>
      </c>
    </row>
    <row r="2176" spans="1:17">
      <c r="A2176">
        <v>2175</v>
      </c>
      <c r="B2176">
        <v>107</v>
      </c>
      <c r="C2176">
        <v>721</v>
      </c>
      <c r="D2176" t="s">
        <v>5552</v>
      </c>
      <c r="E2176" t="s">
        <v>408</v>
      </c>
      <c r="F2176">
        <v>67</v>
      </c>
      <c r="G2176">
        <v>3</v>
      </c>
      <c r="H2176">
        <v>2</v>
      </c>
      <c r="I2176">
        <v>-130</v>
      </c>
      <c r="J2176">
        <v>722</v>
      </c>
      <c r="K2176" t="s">
        <v>517</v>
      </c>
      <c r="L2176">
        <v>40</v>
      </c>
      <c r="M2176">
        <v>137.5</v>
      </c>
      <c r="N2176">
        <v>134</v>
      </c>
      <c r="O2176">
        <v>110</v>
      </c>
      <c r="P2176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76">
        <f>IF(Hist_odds_1[[#This Row],[Away ML]]&lt;Hist_odds_1[[#This Row],[Home ML]],-Hist_odds_1[[#This Row],[Total_Close]],Hist_odds_1[[#This Row],[Spread_Close]])</f>
        <v>-2</v>
      </c>
    </row>
    <row r="2177" spans="1:17">
      <c r="A2177">
        <v>2176</v>
      </c>
      <c r="B2177">
        <v>107</v>
      </c>
      <c r="C2177">
        <v>723</v>
      </c>
      <c r="D2177" t="s">
        <v>5552</v>
      </c>
      <c r="E2177" t="s">
        <v>578</v>
      </c>
      <c r="F2177">
        <v>57</v>
      </c>
      <c r="G2177">
        <v>131.5</v>
      </c>
      <c r="H2177">
        <v>129.5</v>
      </c>
      <c r="I2177">
        <v>230</v>
      </c>
      <c r="J2177">
        <v>724</v>
      </c>
      <c r="K2177" t="s">
        <v>512</v>
      </c>
      <c r="L2177">
        <v>79</v>
      </c>
      <c r="M2177">
        <v>5</v>
      </c>
      <c r="N2177">
        <v>6.5</v>
      </c>
      <c r="O2177">
        <v>-270</v>
      </c>
      <c r="P2177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77">
        <f>IF(Hist_odds_1[[#This Row],[Away ML]]&lt;Hist_odds_1[[#This Row],[Home ML]],-Hist_odds_1[[#This Row],[Total_Close]],Hist_odds_1[[#This Row],[Spread_Close]])</f>
        <v>6.5</v>
      </c>
    </row>
    <row r="2178" spans="1:17">
      <c r="A2178">
        <v>2177</v>
      </c>
      <c r="B2178">
        <v>107</v>
      </c>
      <c r="C2178">
        <v>725</v>
      </c>
      <c r="D2178" t="s">
        <v>5552</v>
      </c>
      <c r="E2178" t="s">
        <v>649</v>
      </c>
      <c r="F2178">
        <v>74</v>
      </c>
      <c r="G2178">
        <v>1.5</v>
      </c>
      <c r="H2178">
        <v>1</v>
      </c>
      <c r="I2178">
        <v>-120</v>
      </c>
      <c r="J2178">
        <v>726</v>
      </c>
      <c r="K2178" t="s">
        <v>605</v>
      </c>
      <c r="L2178">
        <v>68</v>
      </c>
      <c r="M2178">
        <v>153.5</v>
      </c>
      <c r="N2178">
        <v>156</v>
      </c>
      <c r="O2178">
        <v>100</v>
      </c>
      <c r="P2178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78">
        <f>IF(Hist_odds_1[[#This Row],[Away ML]]&lt;Hist_odds_1[[#This Row],[Home ML]],-Hist_odds_1[[#This Row],[Total_Close]],Hist_odds_1[[#This Row],[Spread_Close]])</f>
        <v>-1</v>
      </c>
    </row>
    <row r="2179" spans="1:17">
      <c r="A2179">
        <v>2178</v>
      </c>
      <c r="B2179">
        <v>107</v>
      </c>
      <c r="C2179">
        <v>727</v>
      </c>
      <c r="D2179" t="s">
        <v>5552</v>
      </c>
      <c r="E2179" t="s">
        <v>586</v>
      </c>
      <c r="F2179">
        <v>84</v>
      </c>
      <c r="G2179">
        <v>146.5</v>
      </c>
      <c r="H2179">
        <v>144.5</v>
      </c>
      <c r="I2179">
        <v>200</v>
      </c>
      <c r="J2179">
        <v>728</v>
      </c>
      <c r="K2179" t="s">
        <v>604</v>
      </c>
      <c r="L2179">
        <v>80</v>
      </c>
      <c r="M2179">
        <v>5.5</v>
      </c>
      <c r="N2179">
        <v>5.5</v>
      </c>
      <c r="O2179">
        <v>-240</v>
      </c>
      <c r="P2179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79">
        <f>IF(Hist_odds_1[[#This Row],[Away ML]]&lt;Hist_odds_1[[#This Row],[Home ML]],-Hist_odds_1[[#This Row],[Total_Close]],Hist_odds_1[[#This Row],[Spread_Close]])</f>
        <v>5.5</v>
      </c>
    </row>
    <row r="2180" spans="1:17">
      <c r="A2180">
        <v>2179</v>
      </c>
      <c r="B2180">
        <v>107</v>
      </c>
      <c r="C2180">
        <v>729</v>
      </c>
      <c r="D2180" t="s">
        <v>5552</v>
      </c>
      <c r="E2180" t="s">
        <v>386</v>
      </c>
      <c r="F2180">
        <v>88</v>
      </c>
      <c r="G2180">
        <v>148.5</v>
      </c>
      <c r="H2180">
        <v>146</v>
      </c>
      <c r="I2180">
        <v>105</v>
      </c>
      <c r="J2180">
        <v>730</v>
      </c>
      <c r="K2180" t="s">
        <v>390</v>
      </c>
      <c r="L2180">
        <v>80</v>
      </c>
      <c r="M2180">
        <v>2</v>
      </c>
      <c r="N2180">
        <v>2</v>
      </c>
      <c r="O2180">
        <v>-125</v>
      </c>
      <c r="P2180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80">
        <f>IF(Hist_odds_1[[#This Row],[Away ML]]&lt;Hist_odds_1[[#This Row],[Home ML]],-Hist_odds_1[[#This Row],[Total_Close]],Hist_odds_1[[#This Row],[Spread_Close]])</f>
        <v>2</v>
      </c>
    </row>
    <row r="2181" spans="1:17">
      <c r="A2181">
        <v>2180</v>
      </c>
      <c r="B2181">
        <v>107</v>
      </c>
      <c r="C2181">
        <v>731</v>
      </c>
      <c r="D2181" t="s">
        <v>5552</v>
      </c>
      <c r="E2181" t="s">
        <v>549</v>
      </c>
      <c r="F2181">
        <v>60</v>
      </c>
      <c r="G2181">
        <v>1.5</v>
      </c>
      <c r="H2181">
        <v>3.5</v>
      </c>
      <c r="I2181">
        <v>-160</v>
      </c>
      <c r="J2181">
        <v>732</v>
      </c>
      <c r="K2181" t="s">
        <v>98</v>
      </c>
      <c r="L2181">
        <v>57</v>
      </c>
      <c r="M2181">
        <v>148</v>
      </c>
      <c r="N2181">
        <v>146</v>
      </c>
      <c r="O2181">
        <v>140</v>
      </c>
      <c r="P2181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81">
        <f>IF(Hist_odds_1[[#This Row],[Away ML]]&lt;Hist_odds_1[[#This Row],[Home ML]],-Hist_odds_1[[#This Row],[Total_Close]],Hist_odds_1[[#This Row],[Spread_Close]])</f>
        <v>-3.5</v>
      </c>
    </row>
    <row r="2182" spans="1:17">
      <c r="A2182">
        <v>2181</v>
      </c>
      <c r="B2182">
        <v>107</v>
      </c>
      <c r="C2182">
        <v>733</v>
      </c>
      <c r="D2182" t="s">
        <v>5552</v>
      </c>
      <c r="E2182" t="s">
        <v>595</v>
      </c>
      <c r="F2182">
        <v>61</v>
      </c>
      <c r="G2182">
        <v>139.5</v>
      </c>
      <c r="H2182">
        <v>135.5</v>
      </c>
      <c r="I2182">
        <v>120</v>
      </c>
      <c r="J2182">
        <v>734</v>
      </c>
      <c r="K2182" t="s">
        <v>61</v>
      </c>
      <c r="L2182">
        <v>74</v>
      </c>
      <c r="M2182">
        <v>2</v>
      </c>
      <c r="N2182">
        <v>3</v>
      </c>
      <c r="O2182">
        <v>-140</v>
      </c>
      <c r="P2182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82">
        <f>IF(Hist_odds_1[[#This Row],[Away ML]]&lt;Hist_odds_1[[#This Row],[Home ML]],-Hist_odds_1[[#This Row],[Total_Close]],Hist_odds_1[[#This Row],[Spread_Close]])</f>
        <v>3</v>
      </c>
    </row>
    <row r="2183" spans="1:17">
      <c r="A2183">
        <v>2182</v>
      </c>
      <c r="B2183">
        <v>107</v>
      </c>
      <c r="C2183">
        <v>735</v>
      </c>
      <c r="D2183" t="s">
        <v>5552</v>
      </c>
      <c r="E2183" t="s">
        <v>353</v>
      </c>
      <c r="F2183">
        <v>64</v>
      </c>
      <c r="G2183">
        <v>149.5</v>
      </c>
      <c r="H2183">
        <v>148</v>
      </c>
      <c r="I2183">
        <v>700</v>
      </c>
      <c r="J2183">
        <v>736</v>
      </c>
      <c r="K2183" t="s">
        <v>463</v>
      </c>
      <c r="L2183">
        <v>75</v>
      </c>
      <c r="M2183">
        <v>10</v>
      </c>
      <c r="N2183">
        <v>15</v>
      </c>
      <c r="O2183">
        <v>-1100</v>
      </c>
      <c r="P2183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83">
        <f>IF(Hist_odds_1[[#This Row],[Away ML]]&lt;Hist_odds_1[[#This Row],[Home ML]],-Hist_odds_1[[#This Row],[Total_Close]],Hist_odds_1[[#This Row],[Spread_Close]])</f>
        <v>15</v>
      </c>
    </row>
    <row r="2184" spans="1:17">
      <c r="A2184">
        <v>2183</v>
      </c>
      <c r="B2184">
        <v>107</v>
      </c>
      <c r="C2184">
        <v>737</v>
      </c>
      <c r="D2184" t="s">
        <v>5552</v>
      </c>
      <c r="E2184" t="s">
        <v>613</v>
      </c>
      <c r="F2184">
        <v>54</v>
      </c>
      <c r="G2184">
        <v>131.5</v>
      </c>
      <c r="H2184">
        <v>130.5</v>
      </c>
      <c r="I2184">
        <v>450</v>
      </c>
      <c r="J2184">
        <v>738</v>
      </c>
      <c r="K2184" t="s">
        <v>110</v>
      </c>
      <c r="L2184">
        <v>66</v>
      </c>
      <c r="M2184">
        <v>11.5</v>
      </c>
      <c r="N2184">
        <v>10.5</v>
      </c>
      <c r="O2184">
        <v>-600</v>
      </c>
      <c r="P2184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84">
        <f>IF(Hist_odds_1[[#This Row],[Away ML]]&lt;Hist_odds_1[[#This Row],[Home ML]],-Hist_odds_1[[#This Row],[Total_Close]],Hist_odds_1[[#This Row],[Spread_Close]])</f>
        <v>10.5</v>
      </c>
    </row>
    <row r="2185" spans="1:17">
      <c r="A2185">
        <v>2184</v>
      </c>
      <c r="B2185">
        <v>107</v>
      </c>
      <c r="C2185">
        <v>739</v>
      </c>
      <c r="D2185" t="s">
        <v>5552</v>
      </c>
      <c r="E2185" t="s">
        <v>650</v>
      </c>
      <c r="F2185">
        <v>75</v>
      </c>
      <c r="G2185">
        <v>141</v>
      </c>
      <c r="H2185">
        <v>138</v>
      </c>
      <c r="I2185">
        <v>175</v>
      </c>
      <c r="J2185">
        <v>740</v>
      </c>
      <c r="K2185" t="s">
        <v>608</v>
      </c>
      <c r="L2185">
        <v>78</v>
      </c>
      <c r="M2185">
        <v>5.5</v>
      </c>
      <c r="N2185">
        <v>5</v>
      </c>
      <c r="O2185">
        <v>-200</v>
      </c>
      <c r="P2185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85">
        <f>IF(Hist_odds_1[[#This Row],[Away ML]]&lt;Hist_odds_1[[#This Row],[Home ML]],-Hist_odds_1[[#This Row],[Total_Close]],Hist_odds_1[[#This Row],[Spread_Close]])</f>
        <v>5</v>
      </c>
    </row>
    <row r="2186" spans="1:17">
      <c r="A2186">
        <v>2185</v>
      </c>
      <c r="B2186">
        <v>107</v>
      </c>
      <c r="C2186">
        <v>741</v>
      </c>
      <c r="D2186" t="s">
        <v>5552</v>
      </c>
      <c r="E2186" t="s">
        <v>464</v>
      </c>
      <c r="F2186">
        <v>74</v>
      </c>
      <c r="G2186">
        <v>151</v>
      </c>
      <c r="H2186">
        <v>150.5</v>
      </c>
      <c r="I2186">
        <v>575</v>
      </c>
      <c r="J2186">
        <v>742</v>
      </c>
      <c r="K2186" t="s">
        <v>402</v>
      </c>
      <c r="L2186">
        <v>61</v>
      </c>
      <c r="M2186">
        <v>11</v>
      </c>
      <c r="N2186">
        <v>12</v>
      </c>
      <c r="O2186">
        <v>-850</v>
      </c>
      <c r="P2186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86">
        <f>IF(Hist_odds_1[[#This Row],[Away ML]]&lt;Hist_odds_1[[#This Row],[Home ML]],-Hist_odds_1[[#This Row],[Total_Close]],Hist_odds_1[[#This Row],[Spread_Close]])</f>
        <v>12</v>
      </c>
    </row>
    <row r="2187" spans="1:17">
      <c r="A2187">
        <v>2186</v>
      </c>
      <c r="B2187">
        <v>107</v>
      </c>
      <c r="C2187">
        <v>743</v>
      </c>
      <c r="D2187" t="s">
        <v>5552</v>
      </c>
      <c r="E2187" t="s">
        <v>290</v>
      </c>
      <c r="F2187">
        <v>66</v>
      </c>
      <c r="G2187">
        <v>131.5</v>
      </c>
      <c r="H2187">
        <v>127</v>
      </c>
      <c r="I2187">
        <v>500</v>
      </c>
      <c r="J2187">
        <v>744</v>
      </c>
      <c r="K2187" t="s">
        <v>406</v>
      </c>
      <c r="L2187">
        <v>73</v>
      </c>
      <c r="M2187">
        <v>10.5</v>
      </c>
      <c r="N2187">
        <v>12</v>
      </c>
      <c r="O2187">
        <v>-700</v>
      </c>
      <c r="P2187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87">
        <f>IF(Hist_odds_1[[#This Row],[Away ML]]&lt;Hist_odds_1[[#This Row],[Home ML]],-Hist_odds_1[[#This Row],[Total_Close]],Hist_odds_1[[#This Row],[Spread_Close]])</f>
        <v>12</v>
      </c>
    </row>
    <row r="2188" spans="1:17">
      <c r="A2188">
        <v>2187</v>
      </c>
      <c r="B2188">
        <v>107</v>
      </c>
      <c r="C2188">
        <v>745</v>
      </c>
      <c r="D2188" t="s">
        <v>5552</v>
      </c>
      <c r="E2188" t="s">
        <v>280</v>
      </c>
      <c r="F2188">
        <v>79</v>
      </c>
      <c r="G2188">
        <v>2.5</v>
      </c>
      <c r="H2188">
        <v>3</v>
      </c>
      <c r="I2188">
        <v>-155</v>
      </c>
      <c r="J2188">
        <v>746</v>
      </c>
      <c r="K2188" t="s">
        <v>456</v>
      </c>
      <c r="L2188">
        <v>88</v>
      </c>
      <c r="M2188">
        <v>148.5</v>
      </c>
      <c r="N2188">
        <v>152</v>
      </c>
      <c r="O2188">
        <v>135</v>
      </c>
      <c r="P2188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88">
        <f>IF(Hist_odds_1[[#This Row],[Away ML]]&lt;Hist_odds_1[[#This Row],[Home ML]],-Hist_odds_1[[#This Row],[Total_Close]],Hist_odds_1[[#This Row],[Spread_Close]])</f>
        <v>-3</v>
      </c>
    </row>
    <row r="2189" spans="1:17">
      <c r="A2189">
        <v>2188</v>
      </c>
      <c r="B2189">
        <v>107</v>
      </c>
      <c r="C2189">
        <v>747</v>
      </c>
      <c r="D2189" t="s">
        <v>5552</v>
      </c>
      <c r="E2189" t="s">
        <v>619</v>
      </c>
      <c r="F2189">
        <v>74</v>
      </c>
      <c r="G2189">
        <v>1</v>
      </c>
      <c r="H2189">
        <v>1</v>
      </c>
      <c r="I2189">
        <v>-120</v>
      </c>
      <c r="J2189">
        <v>748</v>
      </c>
      <c r="K2189" t="s">
        <v>577</v>
      </c>
      <c r="L2189">
        <v>58</v>
      </c>
      <c r="M2189">
        <v>153</v>
      </c>
      <c r="N2189">
        <v>153.5</v>
      </c>
      <c r="O2189">
        <v>100</v>
      </c>
      <c r="P2189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89">
        <f>IF(Hist_odds_1[[#This Row],[Away ML]]&lt;Hist_odds_1[[#This Row],[Home ML]],-Hist_odds_1[[#This Row],[Total_Close]],Hist_odds_1[[#This Row],[Spread_Close]])</f>
        <v>-1</v>
      </c>
    </row>
    <row r="2190" spans="1:17">
      <c r="A2190">
        <v>2189</v>
      </c>
      <c r="B2190">
        <v>107</v>
      </c>
      <c r="C2190">
        <v>749</v>
      </c>
      <c r="D2190" t="s">
        <v>5552</v>
      </c>
      <c r="E2190" t="s">
        <v>632</v>
      </c>
      <c r="F2190">
        <v>68</v>
      </c>
      <c r="G2190">
        <v>133</v>
      </c>
      <c r="H2190">
        <v>127.5</v>
      </c>
      <c r="I2190">
        <v>400</v>
      </c>
      <c r="J2190">
        <v>750</v>
      </c>
      <c r="K2190" t="s">
        <v>669</v>
      </c>
      <c r="L2190">
        <v>75</v>
      </c>
      <c r="M2190">
        <v>11</v>
      </c>
      <c r="N2190">
        <v>10</v>
      </c>
      <c r="O2190">
        <v>-500</v>
      </c>
      <c r="P2190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90">
        <f>IF(Hist_odds_1[[#This Row],[Away ML]]&lt;Hist_odds_1[[#This Row],[Home ML]],-Hist_odds_1[[#This Row],[Total_Close]],Hist_odds_1[[#This Row],[Spread_Close]])</f>
        <v>10</v>
      </c>
    </row>
    <row r="2191" spans="1:17">
      <c r="A2191">
        <v>2190</v>
      </c>
      <c r="B2191">
        <v>107</v>
      </c>
      <c r="C2191">
        <v>751</v>
      </c>
      <c r="D2191" t="s">
        <v>5552</v>
      </c>
      <c r="E2191" t="s">
        <v>639</v>
      </c>
      <c r="F2191">
        <v>64</v>
      </c>
      <c r="G2191">
        <v>138</v>
      </c>
      <c r="H2191">
        <v>136</v>
      </c>
      <c r="I2191">
        <v>400</v>
      </c>
      <c r="J2191">
        <v>752</v>
      </c>
      <c r="K2191" t="s">
        <v>58</v>
      </c>
      <c r="L2191">
        <v>82</v>
      </c>
      <c r="M2191">
        <v>6</v>
      </c>
      <c r="N2191">
        <v>10</v>
      </c>
      <c r="O2191">
        <v>-500</v>
      </c>
      <c r="P2191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91">
        <f>IF(Hist_odds_1[[#This Row],[Away ML]]&lt;Hist_odds_1[[#This Row],[Home ML]],-Hist_odds_1[[#This Row],[Total_Close]],Hist_odds_1[[#This Row],[Spread_Close]])</f>
        <v>10</v>
      </c>
    </row>
    <row r="2192" spans="1:17">
      <c r="A2192">
        <v>2191</v>
      </c>
      <c r="B2192">
        <v>107</v>
      </c>
      <c r="C2192">
        <v>753</v>
      </c>
      <c r="D2192" t="s">
        <v>5552</v>
      </c>
      <c r="E2192" t="s">
        <v>596</v>
      </c>
      <c r="F2192">
        <v>56</v>
      </c>
      <c r="G2192">
        <v>3</v>
      </c>
      <c r="H2192">
        <v>3</v>
      </c>
      <c r="I2192">
        <v>-155</v>
      </c>
      <c r="J2192">
        <v>754</v>
      </c>
      <c r="K2192" t="s">
        <v>571</v>
      </c>
      <c r="L2192">
        <v>51</v>
      </c>
      <c r="M2192">
        <v>121.5</v>
      </c>
      <c r="N2192">
        <v>119.5</v>
      </c>
      <c r="O2192">
        <v>135</v>
      </c>
      <c r="P2192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92">
        <f>IF(Hist_odds_1[[#This Row],[Away ML]]&lt;Hist_odds_1[[#This Row],[Home ML]],-Hist_odds_1[[#This Row],[Total_Close]],Hist_odds_1[[#This Row],[Spread_Close]])</f>
        <v>-3</v>
      </c>
    </row>
    <row r="2193" spans="1:17">
      <c r="A2193">
        <v>2192</v>
      </c>
      <c r="B2193">
        <v>107</v>
      </c>
      <c r="C2193">
        <v>755</v>
      </c>
      <c r="D2193" t="s">
        <v>5552</v>
      </c>
      <c r="E2193" t="s">
        <v>322</v>
      </c>
      <c r="F2193">
        <v>73</v>
      </c>
      <c r="G2193">
        <v>136.5</v>
      </c>
      <c r="H2193">
        <v>134.5</v>
      </c>
      <c r="I2193">
        <v>125</v>
      </c>
      <c r="J2193">
        <v>756</v>
      </c>
      <c r="K2193" t="s">
        <v>320</v>
      </c>
      <c r="L2193">
        <v>75</v>
      </c>
      <c r="M2193">
        <v>5</v>
      </c>
      <c r="N2193">
        <v>3</v>
      </c>
      <c r="O2193">
        <v>-145</v>
      </c>
      <c r="P2193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93">
        <f>IF(Hist_odds_1[[#This Row],[Away ML]]&lt;Hist_odds_1[[#This Row],[Home ML]],-Hist_odds_1[[#This Row],[Total_Close]],Hist_odds_1[[#This Row],[Spread_Close]])</f>
        <v>3</v>
      </c>
    </row>
    <row r="2194" spans="1:17">
      <c r="A2194">
        <v>2193</v>
      </c>
      <c r="B2194">
        <v>107</v>
      </c>
      <c r="C2194">
        <v>757</v>
      </c>
      <c r="D2194" t="s">
        <v>5552</v>
      </c>
      <c r="E2194" t="s">
        <v>43</v>
      </c>
      <c r="F2194">
        <v>56</v>
      </c>
      <c r="G2194">
        <v>139.5</v>
      </c>
      <c r="H2194">
        <v>139</v>
      </c>
      <c r="I2194">
        <v>190</v>
      </c>
      <c r="J2194">
        <v>758</v>
      </c>
      <c r="K2194" t="s">
        <v>470</v>
      </c>
      <c r="L2194">
        <v>69</v>
      </c>
      <c r="M2194">
        <v>3</v>
      </c>
      <c r="N2194">
        <v>5.5</v>
      </c>
      <c r="O2194">
        <v>-220</v>
      </c>
      <c r="P2194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94">
        <f>IF(Hist_odds_1[[#This Row],[Away ML]]&lt;Hist_odds_1[[#This Row],[Home ML]],-Hist_odds_1[[#This Row],[Total_Close]],Hist_odds_1[[#This Row],[Spread_Close]])</f>
        <v>5.5</v>
      </c>
    </row>
    <row r="2195" spans="1:17">
      <c r="A2195">
        <v>2194</v>
      </c>
      <c r="B2195">
        <v>107</v>
      </c>
      <c r="C2195">
        <v>759</v>
      </c>
      <c r="D2195" t="s">
        <v>5552</v>
      </c>
      <c r="E2195" t="s">
        <v>411</v>
      </c>
      <c r="F2195">
        <v>75</v>
      </c>
      <c r="G2195">
        <v>153</v>
      </c>
      <c r="H2195">
        <v>152</v>
      </c>
      <c r="I2195">
        <v>140</v>
      </c>
      <c r="J2195">
        <v>760</v>
      </c>
      <c r="K2195" t="s">
        <v>413</v>
      </c>
      <c r="L2195">
        <v>68</v>
      </c>
      <c r="M2195">
        <v>3</v>
      </c>
      <c r="N2195">
        <v>3</v>
      </c>
      <c r="O2195">
        <v>-160</v>
      </c>
      <c r="P2195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95">
        <f>IF(Hist_odds_1[[#This Row],[Away ML]]&lt;Hist_odds_1[[#This Row],[Home ML]],-Hist_odds_1[[#This Row],[Total_Close]],Hist_odds_1[[#This Row],[Spread_Close]])</f>
        <v>3</v>
      </c>
    </row>
    <row r="2196" spans="1:17">
      <c r="A2196">
        <v>2195</v>
      </c>
      <c r="B2196">
        <v>107</v>
      </c>
      <c r="C2196">
        <v>761</v>
      </c>
      <c r="D2196" t="s">
        <v>5552</v>
      </c>
      <c r="E2196" t="s">
        <v>412</v>
      </c>
      <c r="F2196">
        <v>70</v>
      </c>
      <c r="G2196">
        <v>128</v>
      </c>
      <c r="H2196">
        <v>129</v>
      </c>
      <c r="I2196">
        <v>245</v>
      </c>
      <c r="J2196">
        <v>762</v>
      </c>
      <c r="K2196" t="s">
        <v>64</v>
      </c>
      <c r="L2196">
        <v>77</v>
      </c>
      <c r="M2196">
        <v>8.5</v>
      </c>
      <c r="N2196">
        <v>6.5</v>
      </c>
      <c r="O2196">
        <v>-290</v>
      </c>
      <c r="P2196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96">
        <f>IF(Hist_odds_1[[#This Row],[Away ML]]&lt;Hist_odds_1[[#This Row],[Home ML]],-Hist_odds_1[[#This Row],[Total_Close]],Hist_odds_1[[#This Row],[Spread_Close]])</f>
        <v>6.5</v>
      </c>
    </row>
    <row r="2197" spans="1:17">
      <c r="A2197">
        <v>2196</v>
      </c>
      <c r="B2197">
        <v>107</v>
      </c>
      <c r="C2197">
        <v>763</v>
      </c>
      <c r="D2197" t="s">
        <v>5552</v>
      </c>
      <c r="E2197" t="s">
        <v>478</v>
      </c>
      <c r="F2197">
        <v>97</v>
      </c>
      <c r="G2197">
        <v>147.5</v>
      </c>
      <c r="H2197">
        <v>146.5</v>
      </c>
      <c r="I2197">
        <v>260</v>
      </c>
      <c r="J2197">
        <v>764</v>
      </c>
      <c r="K2197" t="s">
        <v>47</v>
      </c>
      <c r="L2197">
        <v>95</v>
      </c>
      <c r="M2197">
        <v>5</v>
      </c>
      <c r="N2197">
        <v>7.5</v>
      </c>
      <c r="O2197">
        <v>-310</v>
      </c>
      <c r="P2197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97">
        <f>IF(Hist_odds_1[[#This Row],[Away ML]]&lt;Hist_odds_1[[#This Row],[Home ML]],-Hist_odds_1[[#This Row],[Total_Close]],Hist_odds_1[[#This Row],[Spread_Close]])</f>
        <v>7.5</v>
      </c>
    </row>
    <row r="2198" spans="1:17">
      <c r="A2198">
        <v>2197</v>
      </c>
      <c r="B2198">
        <v>107</v>
      </c>
      <c r="C2198">
        <v>765</v>
      </c>
      <c r="D2198" t="s">
        <v>5552</v>
      </c>
      <c r="E2198" t="s">
        <v>404</v>
      </c>
      <c r="F2198">
        <v>76</v>
      </c>
      <c r="G2198">
        <v>1.5</v>
      </c>
      <c r="H2198">
        <v>2</v>
      </c>
      <c r="I2198">
        <v>-130</v>
      </c>
      <c r="J2198">
        <v>766</v>
      </c>
      <c r="K2198" t="s">
        <v>494</v>
      </c>
      <c r="L2198">
        <v>62</v>
      </c>
      <c r="M2198">
        <v>144</v>
      </c>
      <c r="N2198">
        <v>146.5</v>
      </c>
      <c r="O2198">
        <v>110</v>
      </c>
      <c r="P2198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98">
        <f>IF(Hist_odds_1[[#This Row],[Away ML]]&lt;Hist_odds_1[[#This Row],[Home ML]],-Hist_odds_1[[#This Row],[Total_Close]],Hist_odds_1[[#This Row],[Spread_Close]])</f>
        <v>-2</v>
      </c>
    </row>
    <row r="2199" spans="1:17">
      <c r="A2199">
        <v>2198</v>
      </c>
      <c r="B2199">
        <v>107</v>
      </c>
      <c r="C2199">
        <v>767</v>
      </c>
      <c r="D2199" t="s">
        <v>5552</v>
      </c>
      <c r="E2199" t="s">
        <v>475</v>
      </c>
      <c r="F2199">
        <v>59</v>
      </c>
      <c r="G2199">
        <v>139.5</v>
      </c>
      <c r="H2199">
        <v>139</v>
      </c>
      <c r="I2199">
        <v>125</v>
      </c>
      <c r="J2199">
        <v>768</v>
      </c>
      <c r="K2199" t="s">
        <v>523</v>
      </c>
      <c r="L2199">
        <v>82</v>
      </c>
      <c r="M2199">
        <v>1.5</v>
      </c>
      <c r="N2199">
        <v>2</v>
      </c>
      <c r="O2199">
        <v>-145</v>
      </c>
      <c r="P2199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199">
        <f>IF(Hist_odds_1[[#This Row],[Away ML]]&lt;Hist_odds_1[[#This Row],[Home ML]],-Hist_odds_1[[#This Row],[Total_Close]],Hist_odds_1[[#This Row],[Spread_Close]])</f>
        <v>2</v>
      </c>
    </row>
    <row r="2200" spans="1:17">
      <c r="A2200">
        <v>2199</v>
      </c>
      <c r="B2200">
        <v>107</v>
      </c>
      <c r="C2200">
        <v>769</v>
      </c>
      <c r="D2200" t="s">
        <v>5552</v>
      </c>
      <c r="E2200" t="s">
        <v>78</v>
      </c>
      <c r="F2200">
        <v>67</v>
      </c>
      <c r="G2200">
        <v>5.5</v>
      </c>
      <c r="H2200">
        <v>5.5</v>
      </c>
      <c r="I2200">
        <v>-210</v>
      </c>
      <c r="J2200">
        <v>770</v>
      </c>
      <c r="K2200" t="s">
        <v>643</v>
      </c>
      <c r="L2200">
        <v>55</v>
      </c>
      <c r="M2200">
        <v>129.5</v>
      </c>
      <c r="N2200">
        <v>126.5</v>
      </c>
      <c r="O2200">
        <v>180</v>
      </c>
      <c r="P2200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00">
        <f>IF(Hist_odds_1[[#This Row],[Away ML]]&lt;Hist_odds_1[[#This Row],[Home ML]],-Hist_odds_1[[#This Row],[Total_Close]],Hist_odds_1[[#This Row],[Spread_Close]])</f>
        <v>-5.5</v>
      </c>
    </row>
    <row r="2201" spans="1:17">
      <c r="A2201">
        <v>2200</v>
      </c>
      <c r="B2201">
        <v>107</v>
      </c>
      <c r="C2201">
        <v>771</v>
      </c>
      <c r="D2201" t="s">
        <v>5552</v>
      </c>
      <c r="E2201" t="s">
        <v>410</v>
      </c>
      <c r="F2201">
        <v>54</v>
      </c>
      <c r="G2201">
        <v>130.5</v>
      </c>
      <c r="H2201">
        <v>130</v>
      </c>
      <c r="I2201">
        <v>290</v>
      </c>
      <c r="J2201">
        <v>772</v>
      </c>
      <c r="K2201" t="s">
        <v>132</v>
      </c>
      <c r="L2201">
        <v>58</v>
      </c>
      <c r="M2201">
        <v>9.5</v>
      </c>
      <c r="N2201">
        <v>8</v>
      </c>
      <c r="O2201">
        <v>-350</v>
      </c>
      <c r="P2201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01">
        <f>IF(Hist_odds_1[[#This Row],[Away ML]]&lt;Hist_odds_1[[#This Row],[Home ML]],-Hist_odds_1[[#This Row],[Total_Close]],Hist_odds_1[[#This Row],[Spread_Close]])</f>
        <v>8</v>
      </c>
    </row>
    <row r="2202" spans="1:17">
      <c r="A2202">
        <v>2201</v>
      </c>
      <c r="B2202">
        <v>107</v>
      </c>
      <c r="C2202">
        <v>773</v>
      </c>
      <c r="D2202" t="s">
        <v>5552</v>
      </c>
      <c r="E2202" t="s">
        <v>68</v>
      </c>
      <c r="F2202">
        <v>87</v>
      </c>
      <c r="G2202">
        <v>12</v>
      </c>
      <c r="H2202">
        <v>12</v>
      </c>
      <c r="I2202">
        <v>-700</v>
      </c>
      <c r="J2202">
        <v>774</v>
      </c>
      <c r="K2202" t="s">
        <v>500</v>
      </c>
      <c r="L2202">
        <v>90</v>
      </c>
      <c r="M2202">
        <v>155.5</v>
      </c>
      <c r="N2202">
        <v>157.5</v>
      </c>
      <c r="O2202">
        <v>500</v>
      </c>
      <c r="P2202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02">
        <f>IF(Hist_odds_1[[#This Row],[Away ML]]&lt;Hist_odds_1[[#This Row],[Home ML]],-Hist_odds_1[[#This Row],[Total_Close]],Hist_odds_1[[#This Row],[Spread_Close]])</f>
        <v>-12</v>
      </c>
    </row>
    <row r="2203" spans="1:17">
      <c r="A2203">
        <v>2202</v>
      </c>
      <c r="B2203">
        <v>107</v>
      </c>
      <c r="C2203">
        <v>775</v>
      </c>
      <c r="D2203" t="s">
        <v>5552</v>
      </c>
      <c r="E2203" t="s">
        <v>217</v>
      </c>
      <c r="F2203">
        <v>70</v>
      </c>
      <c r="G2203">
        <v>136</v>
      </c>
      <c r="H2203">
        <v>137.5</v>
      </c>
      <c r="I2203">
        <v>180</v>
      </c>
      <c r="J2203">
        <v>776</v>
      </c>
      <c r="K2203" t="s">
        <v>515</v>
      </c>
      <c r="L2203">
        <v>60</v>
      </c>
      <c r="M2203">
        <v>5.5</v>
      </c>
      <c r="N2203">
        <v>4.5</v>
      </c>
      <c r="O2203">
        <v>-210</v>
      </c>
      <c r="P2203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03">
        <f>IF(Hist_odds_1[[#This Row],[Away ML]]&lt;Hist_odds_1[[#This Row],[Home ML]],-Hist_odds_1[[#This Row],[Total_Close]],Hist_odds_1[[#This Row],[Spread_Close]])</f>
        <v>4.5</v>
      </c>
    </row>
    <row r="2204" spans="1:17">
      <c r="A2204">
        <v>2203</v>
      </c>
      <c r="B2204">
        <v>107</v>
      </c>
      <c r="C2204">
        <v>777</v>
      </c>
      <c r="D2204" t="s">
        <v>5552</v>
      </c>
      <c r="E2204" t="s">
        <v>532</v>
      </c>
      <c r="F2204">
        <v>57</v>
      </c>
      <c r="G2204">
        <v>144.5</v>
      </c>
      <c r="H2204">
        <v>137</v>
      </c>
      <c r="I2204">
        <v>375</v>
      </c>
      <c r="J2204">
        <v>778</v>
      </c>
      <c r="K2204" t="s">
        <v>258</v>
      </c>
      <c r="L2204">
        <v>77</v>
      </c>
      <c r="M2204">
        <v>9.5</v>
      </c>
      <c r="N2204">
        <v>10</v>
      </c>
      <c r="O2204">
        <v>-450</v>
      </c>
      <c r="P2204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04">
        <f>IF(Hist_odds_1[[#This Row],[Away ML]]&lt;Hist_odds_1[[#This Row],[Home ML]],-Hist_odds_1[[#This Row],[Total_Close]],Hist_odds_1[[#This Row],[Spread_Close]])</f>
        <v>10</v>
      </c>
    </row>
    <row r="2205" spans="1:17">
      <c r="A2205">
        <v>2204</v>
      </c>
      <c r="B2205">
        <v>107</v>
      </c>
      <c r="C2205">
        <v>779</v>
      </c>
      <c r="D2205" t="s">
        <v>5552</v>
      </c>
      <c r="E2205" t="s">
        <v>131</v>
      </c>
      <c r="F2205">
        <v>84</v>
      </c>
      <c r="G2205">
        <v>7</v>
      </c>
      <c r="H2205">
        <v>9</v>
      </c>
      <c r="I2205">
        <v>-375</v>
      </c>
      <c r="J2205">
        <v>780</v>
      </c>
      <c r="K2205" t="s">
        <v>63</v>
      </c>
      <c r="L2205">
        <v>55</v>
      </c>
      <c r="M2205">
        <v>143.5</v>
      </c>
      <c r="N2205">
        <v>141</v>
      </c>
      <c r="O2205">
        <v>315</v>
      </c>
      <c r="P2205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05">
        <f>IF(Hist_odds_1[[#This Row],[Away ML]]&lt;Hist_odds_1[[#This Row],[Home ML]],-Hist_odds_1[[#This Row],[Total_Close]],Hist_odds_1[[#This Row],[Spread_Close]])</f>
        <v>-9</v>
      </c>
    </row>
    <row r="2206" spans="1:17">
      <c r="A2206">
        <v>2205</v>
      </c>
      <c r="B2206">
        <v>107</v>
      </c>
      <c r="C2206">
        <v>781</v>
      </c>
      <c r="D2206" t="s">
        <v>5552</v>
      </c>
      <c r="E2206" t="s">
        <v>635</v>
      </c>
      <c r="F2206">
        <v>74</v>
      </c>
      <c r="G2206">
        <v>151.5</v>
      </c>
      <c r="H2206">
        <v>149</v>
      </c>
      <c r="I2206">
        <v>125</v>
      </c>
      <c r="J2206">
        <v>782</v>
      </c>
      <c r="K2206" t="s">
        <v>507</v>
      </c>
      <c r="L2206">
        <v>72</v>
      </c>
      <c r="M2206">
        <v>2</v>
      </c>
      <c r="N2206">
        <v>2.5</v>
      </c>
      <c r="O2206">
        <v>-145</v>
      </c>
      <c r="P2206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06">
        <f>IF(Hist_odds_1[[#This Row],[Away ML]]&lt;Hist_odds_1[[#This Row],[Home ML]],-Hist_odds_1[[#This Row],[Total_Close]],Hist_odds_1[[#This Row],[Spread_Close]])</f>
        <v>2.5</v>
      </c>
    </row>
    <row r="2207" spans="1:17">
      <c r="A2207">
        <v>2206</v>
      </c>
      <c r="B2207">
        <v>107</v>
      </c>
      <c r="C2207">
        <v>783</v>
      </c>
      <c r="D2207" t="s">
        <v>5552</v>
      </c>
      <c r="E2207" t="s">
        <v>48</v>
      </c>
      <c r="F2207">
        <v>68</v>
      </c>
      <c r="G2207">
        <v>133.5</v>
      </c>
      <c r="H2207">
        <v>134</v>
      </c>
      <c r="I2207">
        <v>190</v>
      </c>
      <c r="J2207">
        <v>784</v>
      </c>
      <c r="K2207" t="s">
        <v>513</v>
      </c>
      <c r="L2207">
        <v>63</v>
      </c>
      <c r="M2207">
        <v>5</v>
      </c>
      <c r="N2207">
        <v>5</v>
      </c>
      <c r="O2207">
        <v>-220</v>
      </c>
      <c r="P2207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07">
        <f>IF(Hist_odds_1[[#This Row],[Away ML]]&lt;Hist_odds_1[[#This Row],[Home ML]],-Hist_odds_1[[#This Row],[Total_Close]],Hist_odds_1[[#This Row],[Spread_Close]])</f>
        <v>5</v>
      </c>
    </row>
    <row r="2208" spans="1:17">
      <c r="A2208">
        <v>2207</v>
      </c>
      <c r="B2208">
        <v>107</v>
      </c>
      <c r="C2208">
        <v>785</v>
      </c>
      <c r="D2208" t="s">
        <v>5552</v>
      </c>
      <c r="E2208" t="s">
        <v>508</v>
      </c>
      <c r="F2208">
        <v>73</v>
      </c>
      <c r="G2208">
        <v>144.5</v>
      </c>
      <c r="H2208">
        <v>143</v>
      </c>
      <c r="I2208">
        <v>200</v>
      </c>
      <c r="J2208">
        <v>786</v>
      </c>
      <c r="K2208" t="s">
        <v>511</v>
      </c>
      <c r="L2208">
        <v>69</v>
      </c>
      <c r="M2208">
        <v>4.5</v>
      </c>
      <c r="N2208">
        <v>5.5</v>
      </c>
      <c r="O2208">
        <v>-240</v>
      </c>
      <c r="P2208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08">
        <f>IF(Hist_odds_1[[#This Row],[Away ML]]&lt;Hist_odds_1[[#This Row],[Home ML]],-Hist_odds_1[[#This Row],[Total_Close]],Hist_odds_1[[#This Row],[Spread_Close]])</f>
        <v>5.5</v>
      </c>
    </row>
    <row r="2209" spans="1:17">
      <c r="A2209">
        <v>2208</v>
      </c>
      <c r="B2209">
        <v>107</v>
      </c>
      <c r="C2209">
        <v>787</v>
      </c>
      <c r="D2209" t="s">
        <v>5552</v>
      </c>
      <c r="E2209" t="s">
        <v>546</v>
      </c>
      <c r="F2209">
        <v>75</v>
      </c>
      <c r="G2209">
        <v>8.5</v>
      </c>
      <c r="H2209">
        <v>10.5</v>
      </c>
      <c r="I2209">
        <v>-500</v>
      </c>
      <c r="J2209">
        <v>788</v>
      </c>
      <c r="K2209" t="s">
        <v>606</v>
      </c>
      <c r="L2209">
        <v>61</v>
      </c>
      <c r="M2209">
        <v>151</v>
      </c>
      <c r="N2209">
        <v>153</v>
      </c>
      <c r="O2209">
        <v>400</v>
      </c>
      <c r="P2209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09">
        <f>IF(Hist_odds_1[[#This Row],[Away ML]]&lt;Hist_odds_1[[#This Row],[Home ML]],-Hist_odds_1[[#This Row],[Total_Close]],Hist_odds_1[[#This Row],[Spread_Close]])</f>
        <v>-10.5</v>
      </c>
    </row>
    <row r="2210" spans="1:17">
      <c r="A2210">
        <v>2209</v>
      </c>
      <c r="B2210">
        <v>107</v>
      </c>
      <c r="C2210">
        <v>789</v>
      </c>
      <c r="D2210" t="s">
        <v>5552</v>
      </c>
      <c r="E2210" t="s">
        <v>529</v>
      </c>
      <c r="F2210">
        <v>71</v>
      </c>
      <c r="G2210">
        <v>140.5</v>
      </c>
      <c r="H2210">
        <v>138</v>
      </c>
      <c r="I2210">
        <v>450</v>
      </c>
      <c r="J2210">
        <v>790</v>
      </c>
      <c r="K2210" t="s">
        <v>521</v>
      </c>
      <c r="L2210">
        <v>62</v>
      </c>
      <c r="M2210">
        <v>11.5</v>
      </c>
      <c r="N2210">
        <v>11</v>
      </c>
      <c r="O2210">
        <v>-600</v>
      </c>
      <c r="P2210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10">
        <f>IF(Hist_odds_1[[#This Row],[Away ML]]&lt;Hist_odds_1[[#This Row],[Home ML]],-Hist_odds_1[[#This Row],[Total_Close]],Hist_odds_1[[#This Row],[Spread_Close]])</f>
        <v>11</v>
      </c>
    </row>
    <row r="2211" spans="1:17">
      <c r="A2211">
        <v>2210</v>
      </c>
      <c r="B2211">
        <v>107</v>
      </c>
      <c r="C2211">
        <v>791</v>
      </c>
      <c r="D2211" t="s">
        <v>5552</v>
      </c>
      <c r="E2211" t="s">
        <v>206</v>
      </c>
      <c r="F2211">
        <v>80</v>
      </c>
      <c r="G2211">
        <v>154.5</v>
      </c>
      <c r="H2211">
        <v>155</v>
      </c>
      <c r="I2211">
        <v>290</v>
      </c>
      <c r="J2211">
        <v>792</v>
      </c>
      <c r="K2211" t="s">
        <v>141</v>
      </c>
      <c r="L2211">
        <v>75</v>
      </c>
      <c r="M2211">
        <v>7.5</v>
      </c>
      <c r="N2211">
        <v>7</v>
      </c>
      <c r="O2211">
        <v>-350</v>
      </c>
      <c r="P2211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11">
        <f>IF(Hist_odds_1[[#This Row],[Away ML]]&lt;Hist_odds_1[[#This Row],[Home ML]],-Hist_odds_1[[#This Row],[Total_Close]],Hist_odds_1[[#This Row],[Spread_Close]])</f>
        <v>7</v>
      </c>
    </row>
    <row r="2212" spans="1:17">
      <c r="A2212">
        <v>2211</v>
      </c>
      <c r="B2212">
        <v>107</v>
      </c>
      <c r="C2212">
        <v>793</v>
      </c>
      <c r="D2212" t="s">
        <v>5552</v>
      </c>
      <c r="E2212" t="s">
        <v>547</v>
      </c>
      <c r="F2212">
        <v>70</v>
      </c>
      <c r="G2212">
        <v>138.5</v>
      </c>
      <c r="H2212">
        <v>134</v>
      </c>
      <c r="I2212">
        <v>320</v>
      </c>
      <c r="J2212">
        <v>794</v>
      </c>
      <c r="K2212" t="s">
        <v>582</v>
      </c>
      <c r="L2212">
        <v>78</v>
      </c>
      <c r="M2212">
        <v>7.5</v>
      </c>
      <c r="N2212">
        <v>8</v>
      </c>
      <c r="O2212">
        <v>-380</v>
      </c>
      <c r="P2212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12">
        <f>IF(Hist_odds_1[[#This Row],[Away ML]]&lt;Hist_odds_1[[#This Row],[Home ML]],-Hist_odds_1[[#This Row],[Total_Close]],Hist_odds_1[[#This Row],[Spread_Close]])</f>
        <v>8</v>
      </c>
    </row>
    <row r="2213" spans="1:17">
      <c r="A2213">
        <v>2212</v>
      </c>
      <c r="B2213">
        <v>107</v>
      </c>
      <c r="C2213">
        <v>795</v>
      </c>
      <c r="D2213" t="s">
        <v>5552</v>
      </c>
      <c r="E2213" t="s">
        <v>660</v>
      </c>
      <c r="F2213">
        <v>48</v>
      </c>
      <c r="G2213">
        <v>134.5</v>
      </c>
      <c r="H2213">
        <v>134.5</v>
      </c>
      <c r="I2213">
        <v>330</v>
      </c>
      <c r="J2213">
        <v>796</v>
      </c>
      <c r="K2213" t="s">
        <v>589</v>
      </c>
      <c r="L2213">
        <v>67</v>
      </c>
      <c r="M2213">
        <v>7.5</v>
      </c>
      <c r="N2213">
        <v>9</v>
      </c>
      <c r="O2213">
        <v>-400</v>
      </c>
      <c r="P2213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13">
        <f>IF(Hist_odds_1[[#This Row],[Away ML]]&lt;Hist_odds_1[[#This Row],[Home ML]],-Hist_odds_1[[#This Row],[Total_Close]],Hist_odds_1[[#This Row],[Spread_Close]])</f>
        <v>9</v>
      </c>
    </row>
    <row r="2214" spans="1:17">
      <c r="A2214">
        <v>2213</v>
      </c>
      <c r="B2214">
        <v>107</v>
      </c>
      <c r="C2214">
        <v>797</v>
      </c>
      <c r="D2214" t="s">
        <v>5552</v>
      </c>
      <c r="E2214" t="s">
        <v>557</v>
      </c>
      <c r="F2214">
        <v>68</v>
      </c>
      <c r="G2214">
        <v>152.5</v>
      </c>
      <c r="H2214">
        <v>148</v>
      </c>
      <c r="I2214">
        <v>310</v>
      </c>
      <c r="J2214">
        <v>798</v>
      </c>
      <c r="K2214" t="s">
        <v>537</v>
      </c>
      <c r="L2214">
        <v>80</v>
      </c>
      <c r="M2214">
        <v>7</v>
      </c>
      <c r="N2214">
        <v>8</v>
      </c>
      <c r="O2214">
        <v>-370</v>
      </c>
      <c r="P2214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14">
        <f>IF(Hist_odds_1[[#This Row],[Away ML]]&lt;Hist_odds_1[[#This Row],[Home ML]],-Hist_odds_1[[#This Row],[Total_Close]],Hist_odds_1[[#This Row],[Spread_Close]])</f>
        <v>8</v>
      </c>
    </row>
    <row r="2215" spans="1:17">
      <c r="A2215">
        <v>2214</v>
      </c>
      <c r="B2215">
        <v>107</v>
      </c>
      <c r="C2215">
        <v>799</v>
      </c>
      <c r="D2215" t="s">
        <v>5552</v>
      </c>
      <c r="E2215" t="s">
        <v>204</v>
      </c>
      <c r="F2215">
        <v>79</v>
      </c>
      <c r="G2215">
        <v>148</v>
      </c>
      <c r="H2215">
        <v>9</v>
      </c>
      <c r="I2215">
        <v>100</v>
      </c>
      <c r="J2215">
        <v>800</v>
      </c>
      <c r="K2215" t="s">
        <v>544</v>
      </c>
      <c r="L2215">
        <v>74</v>
      </c>
      <c r="M2215">
        <v>1.5</v>
      </c>
      <c r="N2215">
        <v>141</v>
      </c>
      <c r="O2215">
        <v>-120</v>
      </c>
      <c r="P2215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15">
        <f>IF(Hist_odds_1[[#This Row],[Away ML]]&lt;Hist_odds_1[[#This Row],[Home ML]],-Hist_odds_1[[#This Row],[Total_Close]],Hist_odds_1[[#This Row],[Spread_Close]])</f>
        <v>141</v>
      </c>
    </row>
    <row r="2216" spans="1:17">
      <c r="A2216">
        <v>2215</v>
      </c>
      <c r="B2216">
        <v>107</v>
      </c>
      <c r="C2216">
        <v>801</v>
      </c>
      <c r="D2216" t="s">
        <v>5552</v>
      </c>
      <c r="E2216" t="s">
        <v>625</v>
      </c>
      <c r="F2216">
        <v>71</v>
      </c>
      <c r="G2216">
        <v>144</v>
      </c>
      <c r="H2216">
        <v>143.5</v>
      </c>
      <c r="I2216">
        <v>800</v>
      </c>
      <c r="J2216">
        <v>802</v>
      </c>
      <c r="K2216" t="s">
        <v>655</v>
      </c>
      <c r="L2216">
        <v>74</v>
      </c>
      <c r="M2216">
        <v>13.5</v>
      </c>
      <c r="N2216">
        <v>14.5</v>
      </c>
      <c r="O2216">
        <v>-1400</v>
      </c>
      <c r="P2216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16">
        <f>IF(Hist_odds_1[[#This Row],[Away ML]]&lt;Hist_odds_1[[#This Row],[Home ML]],-Hist_odds_1[[#This Row],[Total_Close]],Hist_odds_1[[#This Row],[Spread_Close]])</f>
        <v>14.5</v>
      </c>
    </row>
    <row r="2217" spans="1:17">
      <c r="A2217">
        <v>2216</v>
      </c>
      <c r="B2217">
        <v>107</v>
      </c>
      <c r="C2217">
        <v>803</v>
      </c>
      <c r="D2217" t="s">
        <v>5552</v>
      </c>
      <c r="E2217" t="s">
        <v>654</v>
      </c>
      <c r="F2217">
        <v>45</v>
      </c>
      <c r="G2217">
        <v>136.5</v>
      </c>
      <c r="H2217">
        <v>130</v>
      </c>
      <c r="I2217">
        <v>400</v>
      </c>
      <c r="J2217">
        <v>804</v>
      </c>
      <c r="K2217" t="s">
        <v>614</v>
      </c>
      <c r="L2217">
        <v>68</v>
      </c>
      <c r="M2217">
        <v>11.5</v>
      </c>
      <c r="N2217">
        <v>9</v>
      </c>
      <c r="O2217">
        <v>-500</v>
      </c>
      <c r="P2217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17">
        <f>IF(Hist_odds_1[[#This Row],[Away ML]]&lt;Hist_odds_1[[#This Row],[Home ML]],-Hist_odds_1[[#This Row],[Total_Close]],Hist_odds_1[[#This Row],[Spread_Close]])</f>
        <v>9</v>
      </c>
    </row>
    <row r="2218" spans="1:17">
      <c r="A2218">
        <v>2217</v>
      </c>
      <c r="B2218">
        <v>107</v>
      </c>
      <c r="C2218">
        <v>805</v>
      </c>
      <c r="D2218" t="s">
        <v>5552</v>
      </c>
      <c r="E2218" t="s">
        <v>186</v>
      </c>
      <c r="F2218">
        <v>68</v>
      </c>
      <c r="G2218">
        <v>4.5</v>
      </c>
      <c r="H2218">
        <v>5</v>
      </c>
      <c r="I2218">
        <v>-210</v>
      </c>
      <c r="J2218">
        <v>806</v>
      </c>
      <c r="K2218" t="s">
        <v>525</v>
      </c>
      <c r="L2218">
        <v>48</v>
      </c>
      <c r="M2218">
        <v>150.5</v>
      </c>
      <c r="N2218">
        <v>148.5</v>
      </c>
      <c r="O2218">
        <v>180</v>
      </c>
      <c r="P2218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18">
        <f>IF(Hist_odds_1[[#This Row],[Away ML]]&lt;Hist_odds_1[[#This Row],[Home ML]],-Hist_odds_1[[#This Row],[Total_Close]],Hist_odds_1[[#This Row],[Spread_Close]])</f>
        <v>-5</v>
      </c>
    </row>
    <row r="2219" spans="1:17">
      <c r="A2219">
        <v>2218</v>
      </c>
      <c r="B2219">
        <v>107</v>
      </c>
      <c r="C2219">
        <v>807</v>
      </c>
      <c r="D2219" t="s">
        <v>5552</v>
      </c>
      <c r="E2219" t="s">
        <v>270</v>
      </c>
      <c r="F2219">
        <v>59</v>
      </c>
      <c r="G2219">
        <v>145.5</v>
      </c>
      <c r="H2219">
        <v>140.5</v>
      </c>
      <c r="I2219">
        <v>120</v>
      </c>
      <c r="J2219">
        <v>808</v>
      </c>
      <c r="K2219" t="s">
        <v>38</v>
      </c>
      <c r="L2219">
        <v>72</v>
      </c>
      <c r="M2219" t="s">
        <v>465</v>
      </c>
      <c r="N2219">
        <v>2.5</v>
      </c>
      <c r="O2219">
        <v>-140</v>
      </c>
      <c r="P2219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19">
        <f>IF(Hist_odds_1[[#This Row],[Away ML]]&lt;Hist_odds_1[[#This Row],[Home ML]],-Hist_odds_1[[#This Row],[Total_Close]],Hist_odds_1[[#This Row],[Spread_Close]])</f>
        <v>2.5</v>
      </c>
    </row>
    <row r="2220" spans="1:17">
      <c r="A2220">
        <v>2219</v>
      </c>
      <c r="B2220">
        <v>107</v>
      </c>
      <c r="C2220">
        <v>809</v>
      </c>
      <c r="D2220" t="s">
        <v>5552</v>
      </c>
      <c r="E2220" t="s">
        <v>219</v>
      </c>
      <c r="F2220">
        <v>51</v>
      </c>
      <c r="G2220">
        <v>130.5</v>
      </c>
      <c r="H2220">
        <v>131.5</v>
      </c>
      <c r="I2220">
        <v>170</v>
      </c>
      <c r="J2220">
        <v>810</v>
      </c>
      <c r="K2220" t="s">
        <v>522</v>
      </c>
      <c r="L2220">
        <v>76</v>
      </c>
      <c r="M2220">
        <v>4</v>
      </c>
      <c r="N2220">
        <v>4.5</v>
      </c>
      <c r="O2220">
        <v>-190</v>
      </c>
      <c r="P2220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20">
        <f>IF(Hist_odds_1[[#This Row],[Away ML]]&lt;Hist_odds_1[[#This Row],[Home ML]],-Hist_odds_1[[#This Row],[Total_Close]],Hist_odds_1[[#This Row],[Spread_Close]])</f>
        <v>4.5</v>
      </c>
    </row>
    <row r="2221" spans="1:17">
      <c r="A2221">
        <v>2220</v>
      </c>
      <c r="B2221">
        <v>107</v>
      </c>
      <c r="C2221">
        <v>811</v>
      </c>
      <c r="D2221" t="s">
        <v>5552</v>
      </c>
      <c r="E2221" t="s">
        <v>598</v>
      </c>
      <c r="F2221">
        <v>69</v>
      </c>
      <c r="G2221">
        <v>150</v>
      </c>
      <c r="H2221">
        <v>150.5</v>
      </c>
      <c r="I2221">
        <v>100</v>
      </c>
      <c r="J2221">
        <v>812</v>
      </c>
      <c r="K2221" t="s">
        <v>558</v>
      </c>
      <c r="L2221">
        <v>62</v>
      </c>
      <c r="M2221" t="s">
        <v>465</v>
      </c>
      <c r="N2221">
        <v>1</v>
      </c>
      <c r="O2221">
        <v>-120</v>
      </c>
      <c r="P2221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21">
        <f>IF(Hist_odds_1[[#This Row],[Away ML]]&lt;Hist_odds_1[[#This Row],[Home ML]],-Hist_odds_1[[#This Row],[Total_Close]],Hist_odds_1[[#This Row],[Spread_Close]])</f>
        <v>1</v>
      </c>
    </row>
    <row r="2222" spans="1:17">
      <c r="A2222">
        <v>2221</v>
      </c>
      <c r="B2222">
        <v>107</v>
      </c>
      <c r="C2222">
        <v>813</v>
      </c>
      <c r="D2222" t="s">
        <v>5552</v>
      </c>
      <c r="E2222" t="s">
        <v>560</v>
      </c>
      <c r="F2222">
        <v>70</v>
      </c>
      <c r="G2222">
        <v>151</v>
      </c>
      <c r="H2222">
        <v>152.5</v>
      </c>
      <c r="I2222">
        <v>265</v>
      </c>
      <c r="J2222">
        <v>814</v>
      </c>
      <c r="K2222" t="s">
        <v>574</v>
      </c>
      <c r="L2222">
        <v>87</v>
      </c>
      <c r="M2222">
        <v>7.5</v>
      </c>
      <c r="N2222">
        <v>7.5</v>
      </c>
      <c r="O2222">
        <v>-320</v>
      </c>
      <c r="P2222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22">
        <f>IF(Hist_odds_1[[#This Row],[Away ML]]&lt;Hist_odds_1[[#This Row],[Home ML]],-Hist_odds_1[[#This Row],[Total_Close]],Hist_odds_1[[#This Row],[Spread_Close]])</f>
        <v>7.5</v>
      </c>
    </row>
    <row r="2223" spans="1:17">
      <c r="A2223">
        <v>2222</v>
      </c>
      <c r="B2223">
        <v>107</v>
      </c>
      <c r="C2223">
        <v>815</v>
      </c>
      <c r="D2223" t="s">
        <v>5552</v>
      </c>
      <c r="E2223" t="s">
        <v>526</v>
      </c>
      <c r="F2223">
        <v>43</v>
      </c>
      <c r="G2223">
        <v>135.5</v>
      </c>
      <c r="H2223">
        <v>131</v>
      </c>
      <c r="I2223">
        <v>1000</v>
      </c>
      <c r="J2223">
        <v>816</v>
      </c>
      <c r="K2223" t="s">
        <v>483</v>
      </c>
      <c r="L2223">
        <v>85</v>
      </c>
      <c r="M2223">
        <v>17.5</v>
      </c>
      <c r="N2223">
        <v>17</v>
      </c>
      <c r="O2223">
        <v>-2000</v>
      </c>
      <c r="P2223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23">
        <f>IF(Hist_odds_1[[#This Row],[Away ML]]&lt;Hist_odds_1[[#This Row],[Home ML]],-Hist_odds_1[[#This Row],[Total_Close]],Hist_odds_1[[#This Row],[Spread_Close]])</f>
        <v>17</v>
      </c>
    </row>
    <row r="2224" spans="1:17">
      <c r="A2224">
        <v>2223</v>
      </c>
      <c r="B2224">
        <v>107</v>
      </c>
      <c r="C2224">
        <v>817</v>
      </c>
      <c r="D2224" t="s">
        <v>5552</v>
      </c>
      <c r="E2224" t="s">
        <v>481</v>
      </c>
      <c r="F2224">
        <v>70</v>
      </c>
      <c r="G2224">
        <v>135.5</v>
      </c>
      <c r="H2224">
        <v>136.5</v>
      </c>
      <c r="I2224">
        <v>185</v>
      </c>
      <c r="J2224">
        <v>818</v>
      </c>
      <c r="K2224" t="s">
        <v>636</v>
      </c>
      <c r="L2224">
        <v>61</v>
      </c>
      <c r="M2224">
        <v>7</v>
      </c>
      <c r="N2224">
        <v>5</v>
      </c>
      <c r="O2224">
        <v>-215</v>
      </c>
      <c r="P2224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24">
        <f>IF(Hist_odds_1[[#This Row],[Away ML]]&lt;Hist_odds_1[[#This Row],[Home ML]],-Hist_odds_1[[#This Row],[Total_Close]],Hist_odds_1[[#This Row],[Spread_Close]])</f>
        <v>5</v>
      </c>
    </row>
    <row r="2225" spans="1:17">
      <c r="A2225">
        <v>2224</v>
      </c>
      <c r="B2225">
        <v>107</v>
      </c>
      <c r="C2225">
        <v>819</v>
      </c>
      <c r="D2225" t="s">
        <v>5552</v>
      </c>
      <c r="E2225" t="s">
        <v>428</v>
      </c>
      <c r="F2225">
        <v>72</v>
      </c>
      <c r="G2225">
        <v>124.5</v>
      </c>
      <c r="H2225">
        <v>3</v>
      </c>
      <c r="I2225">
        <v>-150</v>
      </c>
      <c r="J2225">
        <v>820</v>
      </c>
      <c r="K2225" t="s">
        <v>538</v>
      </c>
      <c r="L2225">
        <v>79</v>
      </c>
      <c r="M2225" t="s">
        <v>465</v>
      </c>
      <c r="N2225">
        <v>121.5</v>
      </c>
      <c r="O2225">
        <v>130</v>
      </c>
      <c r="P2225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25">
        <f>IF(Hist_odds_1[[#This Row],[Away ML]]&lt;Hist_odds_1[[#This Row],[Home ML]],-Hist_odds_1[[#This Row],[Total_Close]],Hist_odds_1[[#This Row],[Spread_Close]])</f>
        <v>-3</v>
      </c>
    </row>
    <row r="2226" spans="1:17">
      <c r="A2226">
        <v>2225</v>
      </c>
      <c r="B2226">
        <v>107</v>
      </c>
      <c r="C2226">
        <v>821</v>
      </c>
      <c r="D2226" t="s">
        <v>5552</v>
      </c>
      <c r="E2226" t="s">
        <v>590</v>
      </c>
      <c r="F2226">
        <v>67</v>
      </c>
      <c r="G2226">
        <v>133.5</v>
      </c>
      <c r="H2226">
        <v>132.5</v>
      </c>
      <c r="I2226">
        <v>330</v>
      </c>
      <c r="J2226">
        <v>822</v>
      </c>
      <c r="K2226" t="s">
        <v>644</v>
      </c>
      <c r="L2226">
        <v>57</v>
      </c>
      <c r="M2226">
        <v>7.5</v>
      </c>
      <c r="N2226">
        <v>8.5</v>
      </c>
      <c r="O2226">
        <v>-400</v>
      </c>
      <c r="P2226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26">
        <f>IF(Hist_odds_1[[#This Row],[Away ML]]&lt;Hist_odds_1[[#This Row],[Home ML]],-Hist_odds_1[[#This Row],[Total_Close]],Hist_odds_1[[#This Row],[Spread_Close]])</f>
        <v>8.5</v>
      </c>
    </row>
    <row r="2227" spans="1:17">
      <c r="A2227">
        <v>2226</v>
      </c>
      <c r="B2227">
        <v>107</v>
      </c>
      <c r="C2227">
        <v>823</v>
      </c>
      <c r="D2227" t="s">
        <v>5552</v>
      </c>
      <c r="E2227" t="s">
        <v>133</v>
      </c>
      <c r="F2227">
        <v>84</v>
      </c>
      <c r="G2227">
        <v>149.5</v>
      </c>
      <c r="H2227">
        <v>149.5</v>
      </c>
      <c r="I2227">
        <v>180</v>
      </c>
      <c r="J2227">
        <v>824</v>
      </c>
      <c r="K2227" t="s">
        <v>476</v>
      </c>
      <c r="L2227">
        <v>77</v>
      </c>
      <c r="M2227">
        <v>4</v>
      </c>
      <c r="N2227">
        <v>5.5</v>
      </c>
      <c r="O2227">
        <v>-210</v>
      </c>
      <c r="P2227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27">
        <f>IF(Hist_odds_1[[#This Row],[Away ML]]&lt;Hist_odds_1[[#This Row],[Home ML]],-Hist_odds_1[[#This Row],[Total_Close]],Hist_odds_1[[#This Row],[Spread_Close]])</f>
        <v>5.5</v>
      </c>
    </row>
    <row r="2228" spans="1:17">
      <c r="A2228">
        <v>2227</v>
      </c>
      <c r="B2228">
        <v>107</v>
      </c>
      <c r="C2228">
        <v>825</v>
      </c>
      <c r="D2228" t="s">
        <v>5552</v>
      </c>
      <c r="E2228" t="s">
        <v>487</v>
      </c>
      <c r="F2228">
        <v>42</v>
      </c>
      <c r="G2228">
        <v>137</v>
      </c>
      <c r="H2228">
        <v>138</v>
      </c>
      <c r="I2228">
        <v>800</v>
      </c>
      <c r="J2228">
        <v>826</v>
      </c>
      <c r="K2228" t="s">
        <v>260</v>
      </c>
      <c r="L2228">
        <v>62</v>
      </c>
      <c r="M2228">
        <v>13.5</v>
      </c>
      <c r="N2228">
        <v>14</v>
      </c>
      <c r="O2228">
        <v>-1400</v>
      </c>
      <c r="P2228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28">
        <f>IF(Hist_odds_1[[#This Row],[Away ML]]&lt;Hist_odds_1[[#This Row],[Home ML]],-Hist_odds_1[[#This Row],[Total_Close]],Hist_odds_1[[#This Row],[Spread_Close]])</f>
        <v>14</v>
      </c>
    </row>
    <row r="2229" spans="1:17">
      <c r="A2229">
        <v>2228</v>
      </c>
      <c r="B2229">
        <v>107</v>
      </c>
      <c r="C2229">
        <v>827</v>
      </c>
      <c r="D2229" t="s">
        <v>5552</v>
      </c>
      <c r="E2229" t="s">
        <v>514</v>
      </c>
      <c r="F2229">
        <v>72</v>
      </c>
      <c r="G2229">
        <v>144.5</v>
      </c>
      <c r="H2229">
        <v>144.5</v>
      </c>
      <c r="I2229">
        <v>120</v>
      </c>
      <c r="J2229">
        <v>828</v>
      </c>
      <c r="K2229" t="s">
        <v>528</v>
      </c>
      <c r="L2229">
        <v>70</v>
      </c>
      <c r="M2229">
        <v>2</v>
      </c>
      <c r="N2229">
        <v>2</v>
      </c>
      <c r="O2229">
        <v>-140</v>
      </c>
      <c r="P2229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29">
        <f>IF(Hist_odds_1[[#This Row],[Away ML]]&lt;Hist_odds_1[[#This Row],[Home ML]],-Hist_odds_1[[#This Row],[Total_Close]],Hist_odds_1[[#This Row],[Spread_Close]])</f>
        <v>2</v>
      </c>
    </row>
    <row r="2230" spans="1:17">
      <c r="A2230">
        <v>2229</v>
      </c>
      <c r="B2230">
        <v>107</v>
      </c>
      <c r="C2230">
        <v>829</v>
      </c>
      <c r="D2230" t="s">
        <v>5552</v>
      </c>
      <c r="E2230" t="s">
        <v>205</v>
      </c>
      <c r="F2230">
        <v>81</v>
      </c>
      <c r="G2230">
        <v>7.5</v>
      </c>
      <c r="H2230">
        <v>8</v>
      </c>
      <c r="I2230">
        <v>-370</v>
      </c>
      <c r="J2230">
        <v>830</v>
      </c>
      <c r="K2230" t="s">
        <v>484</v>
      </c>
      <c r="L2230">
        <v>76</v>
      </c>
      <c r="M2230">
        <v>157.5</v>
      </c>
      <c r="N2230">
        <v>159</v>
      </c>
      <c r="O2230">
        <v>310</v>
      </c>
      <c r="P2230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30">
        <f>IF(Hist_odds_1[[#This Row],[Away ML]]&lt;Hist_odds_1[[#This Row],[Home ML]],-Hist_odds_1[[#This Row],[Total_Close]],Hist_odds_1[[#This Row],[Spread_Close]])</f>
        <v>-8</v>
      </c>
    </row>
    <row r="2231" spans="1:17">
      <c r="A2231">
        <v>2230</v>
      </c>
      <c r="B2231">
        <v>107</v>
      </c>
      <c r="C2231">
        <v>306585</v>
      </c>
      <c r="D2231" t="s">
        <v>5552</v>
      </c>
      <c r="E2231" t="s">
        <v>641</v>
      </c>
      <c r="F2231">
        <v>89</v>
      </c>
      <c r="G2231">
        <v>154.5</v>
      </c>
      <c r="H2231">
        <v>153.5</v>
      </c>
      <c r="I2231">
        <v>550</v>
      </c>
      <c r="J2231">
        <v>306586</v>
      </c>
      <c r="K2231" t="s">
        <v>564</v>
      </c>
      <c r="L2231">
        <v>101</v>
      </c>
      <c r="M2231">
        <v>11.5</v>
      </c>
      <c r="N2231">
        <v>12.5</v>
      </c>
      <c r="O2231">
        <v>-800</v>
      </c>
      <c r="P2231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31">
        <f>IF(Hist_odds_1[[#This Row],[Away ML]]&lt;Hist_odds_1[[#This Row],[Home ML]],-Hist_odds_1[[#This Row],[Total_Close]],Hist_odds_1[[#This Row],[Spread_Close]])</f>
        <v>12.5</v>
      </c>
    </row>
    <row r="2232" spans="1:17">
      <c r="A2232">
        <v>2231</v>
      </c>
      <c r="B2232">
        <v>107</v>
      </c>
      <c r="C2232">
        <v>306587</v>
      </c>
      <c r="D2232" t="s">
        <v>5552</v>
      </c>
      <c r="E2232" t="s">
        <v>119</v>
      </c>
      <c r="F2232">
        <v>55</v>
      </c>
      <c r="G2232">
        <v>138.5</v>
      </c>
      <c r="H2232">
        <v>136.5</v>
      </c>
      <c r="I2232">
        <v>195</v>
      </c>
      <c r="J2232">
        <v>306588</v>
      </c>
      <c r="K2232" t="s">
        <v>626</v>
      </c>
      <c r="L2232">
        <v>58</v>
      </c>
      <c r="M2232">
        <v>5</v>
      </c>
      <c r="N2232">
        <v>5.5</v>
      </c>
      <c r="O2232">
        <v>-230</v>
      </c>
      <c r="P2232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32">
        <f>IF(Hist_odds_1[[#This Row],[Away ML]]&lt;Hist_odds_1[[#This Row],[Home ML]],-Hist_odds_1[[#This Row],[Total_Close]],Hist_odds_1[[#This Row],[Spread_Close]])</f>
        <v>5.5</v>
      </c>
    </row>
    <row r="2233" spans="1:17">
      <c r="A2233">
        <v>2232</v>
      </c>
      <c r="B2233">
        <v>107</v>
      </c>
      <c r="C2233">
        <v>306589</v>
      </c>
      <c r="D2233" t="s">
        <v>5552</v>
      </c>
      <c r="E2233" t="s">
        <v>611</v>
      </c>
      <c r="F2233">
        <v>67</v>
      </c>
      <c r="G2233">
        <v>140.5</v>
      </c>
      <c r="H2233">
        <v>135.5</v>
      </c>
      <c r="I2233">
        <v>135</v>
      </c>
      <c r="J2233">
        <v>306590</v>
      </c>
      <c r="K2233" t="s">
        <v>297</v>
      </c>
      <c r="L2233">
        <v>61</v>
      </c>
      <c r="M2233">
        <v>2.5</v>
      </c>
      <c r="N2233">
        <v>3</v>
      </c>
      <c r="O2233">
        <v>-155</v>
      </c>
      <c r="P2233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33">
        <f>IF(Hist_odds_1[[#This Row],[Away ML]]&lt;Hist_odds_1[[#This Row],[Home ML]],-Hist_odds_1[[#This Row],[Total_Close]],Hist_odds_1[[#This Row],[Spread_Close]])</f>
        <v>3</v>
      </c>
    </row>
    <row r="2234" spans="1:17">
      <c r="A2234">
        <v>2233</v>
      </c>
      <c r="B2234">
        <v>107</v>
      </c>
      <c r="C2234">
        <v>306591</v>
      </c>
      <c r="D2234" t="s">
        <v>5552</v>
      </c>
      <c r="E2234" t="s">
        <v>633</v>
      </c>
      <c r="F2234">
        <v>73</v>
      </c>
      <c r="G2234">
        <v>2.5</v>
      </c>
      <c r="H2234">
        <v>143.5</v>
      </c>
      <c r="I2234">
        <v>-120</v>
      </c>
      <c r="J2234">
        <v>306592</v>
      </c>
      <c r="K2234" t="s">
        <v>670</v>
      </c>
      <c r="L2234">
        <v>78</v>
      </c>
      <c r="M2234">
        <v>141</v>
      </c>
      <c r="O2234">
        <v>100</v>
      </c>
      <c r="P2234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34">
        <f>IF(Hist_odds_1[[#This Row],[Away ML]]&lt;Hist_odds_1[[#This Row],[Home ML]],-Hist_odds_1[[#This Row],[Total_Close]],Hist_odds_1[[#This Row],[Spread_Close]])</f>
        <v>-143.5</v>
      </c>
    </row>
    <row r="2235" spans="1:17">
      <c r="A2235">
        <v>2234</v>
      </c>
      <c r="B2235">
        <v>107</v>
      </c>
      <c r="C2235">
        <v>306593</v>
      </c>
      <c r="D2235" t="s">
        <v>5552</v>
      </c>
      <c r="E2235" t="s">
        <v>563</v>
      </c>
      <c r="F2235">
        <v>49</v>
      </c>
      <c r="G2235">
        <v>140</v>
      </c>
      <c r="H2235">
        <v>136.5</v>
      </c>
      <c r="I2235">
        <v>145</v>
      </c>
      <c r="J2235">
        <v>306594</v>
      </c>
      <c r="K2235" t="s">
        <v>261</v>
      </c>
      <c r="L2235">
        <v>51</v>
      </c>
      <c r="M2235">
        <v>3</v>
      </c>
      <c r="N2235">
        <v>3.5</v>
      </c>
      <c r="O2235">
        <v>-165</v>
      </c>
      <c r="P2235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35">
        <f>IF(Hist_odds_1[[#This Row],[Away ML]]&lt;Hist_odds_1[[#This Row],[Home ML]],-Hist_odds_1[[#This Row],[Total_Close]],Hist_odds_1[[#This Row],[Spread_Close]])</f>
        <v>3.5</v>
      </c>
    </row>
    <row r="2236" spans="1:17">
      <c r="A2236">
        <v>2235</v>
      </c>
      <c r="B2236">
        <v>107</v>
      </c>
      <c r="C2236">
        <v>306595</v>
      </c>
      <c r="D2236" t="s">
        <v>5552</v>
      </c>
      <c r="E2236" t="s">
        <v>303</v>
      </c>
      <c r="F2236">
        <v>71</v>
      </c>
      <c r="G2236">
        <v>136.5</v>
      </c>
      <c r="H2236">
        <v>137</v>
      </c>
      <c r="I2236">
        <v>550</v>
      </c>
      <c r="J2236">
        <v>306596</v>
      </c>
      <c r="K2236" t="s">
        <v>562</v>
      </c>
      <c r="L2236">
        <v>78</v>
      </c>
      <c r="M2236">
        <v>14</v>
      </c>
      <c r="N2236">
        <v>13</v>
      </c>
      <c r="O2236">
        <v>-800</v>
      </c>
      <c r="P2236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36">
        <f>IF(Hist_odds_1[[#This Row],[Away ML]]&lt;Hist_odds_1[[#This Row],[Home ML]],-Hist_odds_1[[#This Row],[Total_Close]],Hist_odds_1[[#This Row],[Spread_Close]])</f>
        <v>13</v>
      </c>
    </row>
    <row r="2237" spans="1:17">
      <c r="A2237">
        <v>2236</v>
      </c>
      <c r="B2237">
        <v>107</v>
      </c>
      <c r="C2237">
        <v>306597</v>
      </c>
      <c r="D2237" t="s">
        <v>5552</v>
      </c>
      <c r="E2237" t="s">
        <v>348</v>
      </c>
      <c r="F2237">
        <v>63</v>
      </c>
      <c r="G2237">
        <v>128</v>
      </c>
      <c r="H2237">
        <v>127</v>
      </c>
      <c r="I2237">
        <v>170</v>
      </c>
      <c r="J2237">
        <v>306598</v>
      </c>
      <c r="K2237" t="s">
        <v>645</v>
      </c>
      <c r="L2237">
        <v>59</v>
      </c>
      <c r="M2237">
        <v>5.5</v>
      </c>
      <c r="N2237">
        <v>4.5</v>
      </c>
      <c r="O2237">
        <v>-190</v>
      </c>
      <c r="P2237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37">
        <f>IF(Hist_odds_1[[#This Row],[Away ML]]&lt;Hist_odds_1[[#This Row],[Home ML]],-Hist_odds_1[[#This Row],[Total_Close]],Hist_odds_1[[#This Row],[Spread_Close]])</f>
        <v>4.5</v>
      </c>
    </row>
    <row r="2238" spans="1:17">
      <c r="A2238">
        <v>2237</v>
      </c>
      <c r="B2238">
        <v>107</v>
      </c>
      <c r="C2238">
        <v>306599</v>
      </c>
      <c r="D2238" t="s">
        <v>5552</v>
      </c>
      <c r="E2238" t="s">
        <v>551</v>
      </c>
      <c r="F2238">
        <v>57</v>
      </c>
      <c r="G2238">
        <v>1.5</v>
      </c>
      <c r="H2238">
        <v>150.5</v>
      </c>
      <c r="I2238">
        <v>-110</v>
      </c>
      <c r="J2238">
        <v>306600</v>
      </c>
      <c r="K2238" t="s">
        <v>593</v>
      </c>
      <c r="L2238">
        <v>76</v>
      </c>
      <c r="M2238">
        <v>152.5</v>
      </c>
      <c r="O2238">
        <v>-110</v>
      </c>
      <c r="P2238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38">
        <f>IF(Hist_odds_1[[#This Row],[Away ML]]&lt;Hist_odds_1[[#This Row],[Home ML]],-Hist_odds_1[[#This Row],[Total_Close]],Hist_odds_1[[#This Row],[Spread_Close]])</f>
        <v>0</v>
      </c>
    </row>
    <row r="2239" spans="1:17">
      <c r="A2239">
        <v>2238</v>
      </c>
      <c r="B2239">
        <v>107</v>
      </c>
      <c r="C2239">
        <v>306601</v>
      </c>
      <c r="D2239" t="s">
        <v>5552</v>
      </c>
      <c r="E2239" t="s">
        <v>599</v>
      </c>
      <c r="F2239">
        <v>53</v>
      </c>
      <c r="G2239">
        <v>119.5</v>
      </c>
      <c r="H2239">
        <v>121</v>
      </c>
      <c r="I2239">
        <v>160</v>
      </c>
      <c r="J2239">
        <v>306602</v>
      </c>
      <c r="K2239" t="s">
        <v>235</v>
      </c>
      <c r="L2239">
        <v>65</v>
      </c>
      <c r="M2239">
        <v>3.5</v>
      </c>
      <c r="N2239">
        <v>4.5</v>
      </c>
      <c r="O2239">
        <v>-180</v>
      </c>
      <c r="P2239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39">
        <f>IF(Hist_odds_1[[#This Row],[Away ML]]&lt;Hist_odds_1[[#This Row],[Home ML]],-Hist_odds_1[[#This Row],[Total_Close]],Hist_odds_1[[#This Row],[Spread_Close]])</f>
        <v>4.5</v>
      </c>
    </row>
    <row r="2240" spans="1:17">
      <c r="A2240">
        <v>2239</v>
      </c>
      <c r="B2240">
        <v>107</v>
      </c>
      <c r="C2240">
        <v>306603</v>
      </c>
      <c r="D2240" t="s">
        <v>5552</v>
      </c>
      <c r="E2240" t="s">
        <v>330</v>
      </c>
      <c r="F2240">
        <v>71</v>
      </c>
      <c r="G2240">
        <v>145</v>
      </c>
      <c r="H2240">
        <v>144.5</v>
      </c>
      <c r="I2240">
        <v>340</v>
      </c>
      <c r="J2240">
        <v>306604</v>
      </c>
      <c r="K2240" t="s">
        <v>347</v>
      </c>
      <c r="L2240">
        <v>85</v>
      </c>
      <c r="M2240">
        <v>3.5</v>
      </c>
      <c r="N2240">
        <v>8</v>
      </c>
      <c r="O2240">
        <v>-410</v>
      </c>
      <c r="P2240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40">
        <f>IF(Hist_odds_1[[#This Row],[Away ML]]&lt;Hist_odds_1[[#This Row],[Home ML]],-Hist_odds_1[[#This Row],[Total_Close]],Hist_odds_1[[#This Row],[Spread_Close]])</f>
        <v>8</v>
      </c>
    </row>
    <row r="2241" spans="1:17">
      <c r="A2241">
        <v>2240</v>
      </c>
      <c r="B2241">
        <v>107</v>
      </c>
      <c r="C2241">
        <v>306605</v>
      </c>
      <c r="D2241" t="s">
        <v>5552</v>
      </c>
      <c r="E2241" t="s">
        <v>552</v>
      </c>
      <c r="F2241">
        <v>68</v>
      </c>
      <c r="G2241">
        <v>135</v>
      </c>
      <c r="H2241">
        <v>132</v>
      </c>
      <c r="I2241">
        <v>190</v>
      </c>
      <c r="J2241">
        <v>306606</v>
      </c>
      <c r="K2241" t="s">
        <v>238</v>
      </c>
      <c r="L2241">
        <v>63</v>
      </c>
      <c r="M2241">
        <v>4.5</v>
      </c>
      <c r="N2241">
        <v>5</v>
      </c>
      <c r="O2241">
        <v>-220</v>
      </c>
      <c r="P2241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41">
        <f>IF(Hist_odds_1[[#This Row],[Away ML]]&lt;Hist_odds_1[[#This Row],[Home ML]],-Hist_odds_1[[#This Row],[Total_Close]],Hist_odds_1[[#This Row],[Spread_Close]])</f>
        <v>5</v>
      </c>
    </row>
    <row r="2242" spans="1:17">
      <c r="A2242">
        <v>2241</v>
      </c>
      <c r="B2242">
        <v>107</v>
      </c>
      <c r="C2242">
        <v>306607</v>
      </c>
      <c r="D2242" t="s">
        <v>5552</v>
      </c>
      <c r="E2242" t="s">
        <v>616</v>
      </c>
      <c r="F2242">
        <v>46</v>
      </c>
      <c r="G2242">
        <v>135</v>
      </c>
      <c r="H2242">
        <v>136.5</v>
      </c>
      <c r="I2242">
        <v>375</v>
      </c>
      <c r="J2242">
        <v>306608</v>
      </c>
      <c r="K2242" t="s">
        <v>658</v>
      </c>
      <c r="L2242">
        <v>57</v>
      </c>
      <c r="M2242">
        <v>9</v>
      </c>
      <c r="N2242">
        <v>9.5</v>
      </c>
      <c r="O2242">
        <v>-450</v>
      </c>
      <c r="P2242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42">
        <f>IF(Hist_odds_1[[#This Row],[Away ML]]&lt;Hist_odds_1[[#This Row],[Home ML]],-Hist_odds_1[[#This Row],[Total_Close]],Hist_odds_1[[#This Row],[Spread_Close]])</f>
        <v>9.5</v>
      </c>
    </row>
    <row r="2243" spans="1:17">
      <c r="A2243">
        <v>2242</v>
      </c>
      <c r="B2243">
        <v>107</v>
      </c>
      <c r="C2243">
        <v>306609</v>
      </c>
      <c r="D2243" t="s">
        <v>5552</v>
      </c>
      <c r="E2243" t="s">
        <v>656</v>
      </c>
      <c r="F2243">
        <v>73</v>
      </c>
      <c r="G2243">
        <v>163</v>
      </c>
      <c r="H2243">
        <v>162</v>
      </c>
      <c r="I2243">
        <v>250</v>
      </c>
      <c r="J2243">
        <v>306610</v>
      </c>
      <c r="K2243" t="s">
        <v>542</v>
      </c>
      <c r="L2243">
        <v>85</v>
      </c>
      <c r="M2243">
        <v>7</v>
      </c>
      <c r="N2243">
        <v>7</v>
      </c>
      <c r="O2243">
        <v>-300</v>
      </c>
      <c r="P2243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43">
        <f>IF(Hist_odds_1[[#This Row],[Away ML]]&lt;Hist_odds_1[[#This Row],[Home ML]],-Hist_odds_1[[#This Row],[Total_Close]],Hist_odds_1[[#This Row],[Spread_Close]])</f>
        <v>7</v>
      </c>
    </row>
    <row r="2244" spans="1:17">
      <c r="A2244">
        <v>2243</v>
      </c>
      <c r="B2244">
        <v>107</v>
      </c>
      <c r="C2244">
        <v>306611</v>
      </c>
      <c r="D2244" t="s">
        <v>5552</v>
      </c>
      <c r="E2244" t="s">
        <v>646</v>
      </c>
      <c r="F2244">
        <v>64</v>
      </c>
      <c r="G2244">
        <v>135.5</v>
      </c>
      <c r="H2244">
        <v>136</v>
      </c>
      <c r="I2244">
        <v>550</v>
      </c>
      <c r="J2244">
        <v>306612</v>
      </c>
      <c r="K2244" t="s">
        <v>50</v>
      </c>
      <c r="L2244">
        <v>84</v>
      </c>
      <c r="M2244">
        <v>12.5</v>
      </c>
      <c r="N2244">
        <v>13</v>
      </c>
      <c r="O2244">
        <v>-800</v>
      </c>
      <c r="P2244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44">
        <f>IF(Hist_odds_1[[#This Row],[Away ML]]&lt;Hist_odds_1[[#This Row],[Home ML]],-Hist_odds_1[[#This Row],[Total_Close]],Hist_odds_1[[#This Row],[Spread_Close]])</f>
        <v>13</v>
      </c>
    </row>
    <row r="2245" spans="1:17">
      <c r="A2245">
        <v>2244</v>
      </c>
      <c r="B2245">
        <v>107</v>
      </c>
      <c r="C2245">
        <v>306613</v>
      </c>
      <c r="D2245" t="s">
        <v>5552</v>
      </c>
      <c r="E2245" t="s">
        <v>561</v>
      </c>
      <c r="F2245">
        <v>66</v>
      </c>
      <c r="G2245">
        <v>6.5</v>
      </c>
      <c r="H2245">
        <v>5.5</v>
      </c>
      <c r="I2245">
        <v>-220</v>
      </c>
      <c r="J2245">
        <v>306614</v>
      </c>
      <c r="K2245" t="s">
        <v>671</v>
      </c>
      <c r="L2245">
        <v>70</v>
      </c>
      <c r="M2245">
        <v>140</v>
      </c>
      <c r="N2245">
        <v>140.5</v>
      </c>
      <c r="O2245">
        <v>190</v>
      </c>
      <c r="P2245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45">
        <f>IF(Hist_odds_1[[#This Row],[Away ML]]&lt;Hist_odds_1[[#This Row],[Home ML]],-Hist_odds_1[[#This Row],[Total_Close]],Hist_odds_1[[#This Row],[Spread_Close]])</f>
        <v>-5.5</v>
      </c>
    </row>
    <row r="2246" spans="1:17">
      <c r="A2246">
        <v>2245</v>
      </c>
      <c r="B2246">
        <v>107</v>
      </c>
      <c r="C2246">
        <v>306615</v>
      </c>
      <c r="D2246" t="s">
        <v>5552</v>
      </c>
      <c r="E2246" t="s">
        <v>162</v>
      </c>
      <c r="F2246">
        <v>84</v>
      </c>
      <c r="G2246">
        <v>145.5</v>
      </c>
      <c r="H2246">
        <v>145</v>
      </c>
      <c r="I2246">
        <v>750</v>
      </c>
      <c r="J2246">
        <v>306616</v>
      </c>
      <c r="K2246" t="s">
        <v>661</v>
      </c>
      <c r="L2246">
        <v>89</v>
      </c>
      <c r="M2246">
        <v>13.5</v>
      </c>
      <c r="N2246">
        <v>13.5</v>
      </c>
      <c r="O2246">
        <v>-1200</v>
      </c>
      <c r="P2246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46">
        <f>IF(Hist_odds_1[[#This Row],[Away ML]]&lt;Hist_odds_1[[#This Row],[Home ML]],-Hist_odds_1[[#This Row],[Total_Close]],Hist_odds_1[[#This Row],[Spread_Close]])</f>
        <v>13.5</v>
      </c>
    </row>
    <row r="2247" spans="1:17">
      <c r="A2247">
        <v>2246</v>
      </c>
      <c r="B2247">
        <v>107</v>
      </c>
      <c r="C2247">
        <v>306617</v>
      </c>
      <c r="D2247" t="s">
        <v>5552</v>
      </c>
      <c r="E2247" t="s">
        <v>665</v>
      </c>
      <c r="F2247">
        <v>82</v>
      </c>
      <c r="G2247">
        <v>141.5</v>
      </c>
      <c r="H2247">
        <v>138.5</v>
      </c>
      <c r="I2247">
        <v>115</v>
      </c>
      <c r="J2247">
        <v>306618</v>
      </c>
      <c r="K2247" t="s">
        <v>591</v>
      </c>
      <c r="L2247">
        <v>80</v>
      </c>
      <c r="M2247">
        <v>2</v>
      </c>
      <c r="N2247">
        <v>2.5</v>
      </c>
      <c r="O2247">
        <v>-135</v>
      </c>
      <c r="P2247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47">
        <f>IF(Hist_odds_1[[#This Row],[Away ML]]&lt;Hist_odds_1[[#This Row],[Home ML]],-Hist_odds_1[[#This Row],[Total_Close]],Hist_odds_1[[#This Row],[Spread_Close]])</f>
        <v>2.5</v>
      </c>
    </row>
    <row r="2248" spans="1:17">
      <c r="A2248">
        <v>2247</v>
      </c>
      <c r="B2248">
        <v>107</v>
      </c>
      <c r="C2248">
        <v>306619</v>
      </c>
      <c r="D2248" t="s">
        <v>5552</v>
      </c>
      <c r="E2248" t="s">
        <v>659</v>
      </c>
      <c r="F2248">
        <v>48</v>
      </c>
      <c r="G2248">
        <v>149</v>
      </c>
      <c r="H2248">
        <v>149</v>
      </c>
      <c r="I2248">
        <v>105</v>
      </c>
      <c r="J2248">
        <v>306620</v>
      </c>
      <c r="K2248" t="s">
        <v>554</v>
      </c>
      <c r="L2248">
        <v>68</v>
      </c>
      <c r="M2248" t="s">
        <v>465</v>
      </c>
      <c r="N2248">
        <v>1.5</v>
      </c>
      <c r="O2248">
        <v>-125</v>
      </c>
      <c r="P2248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48">
        <f>IF(Hist_odds_1[[#This Row],[Away ML]]&lt;Hist_odds_1[[#This Row],[Home ML]],-Hist_odds_1[[#This Row],[Total_Close]],Hist_odds_1[[#This Row],[Spread_Close]])</f>
        <v>1.5</v>
      </c>
    </row>
    <row r="2249" spans="1:17">
      <c r="A2249">
        <v>2248</v>
      </c>
      <c r="B2249">
        <v>107</v>
      </c>
      <c r="C2249">
        <v>306621</v>
      </c>
      <c r="D2249" t="s">
        <v>5552</v>
      </c>
      <c r="E2249" t="s">
        <v>534</v>
      </c>
      <c r="F2249">
        <v>76</v>
      </c>
      <c r="G2249">
        <v>39.5</v>
      </c>
      <c r="H2249">
        <v>140.5</v>
      </c>
      <c r="I2249">
        <v>175</v>
      </c>
      <c r="J2249">
        <v>306622</v>
      </c>
      <c r="K2249" t="s">
        <v>666</v>
      </c>
      <c r="L2249">
        <v>89</v>
      </c>
      <c r="M2249">
        <v>4.5</v>
      </c>
      <c r="N2249">
        <v>5</v>
      </c>
      <c r="O2249">
        <v>-200</v>
      </c>
      <c r="P2249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49">
        <f>IF(Hist_odds_1[[#This Row],[Away ML]]&lt;Hist_odds_1[[#This Row],[Home ML]],-Hist_odds_1[[#This Row],[Total_Close]],Hist_odds_1[[#This Row],[Spread_Close]])</f>
        <v>5</v>
      </c>
    </row>
    <row r="2250" spans="1:17">
      <c r="A2250">
        <v>2249</v>
      </c>
      <c r="B2250">
        <v>107</v>
      </c>
      <c r="C2250">
        <v>306623</v>
      </c>
      <c r="D2250" t="s">
        <v>5552</v>
      </c>
      <c r="E2250" t="s">
        <v>601</v>
      </c>
      <c r="F2250">
        <v>59</v>
      </c>
      <c r="G2250">
        <v>162</v>
      </c>
      <c r="H2250">
        <v>157</v>
      </c>
      <c r="I2250">
        <v>195</v>
      </c>
      <c r="J2250">
        <v>306624</v>
      </c>
      <c r="K2250" t="s">
        <v>618</v>
      </c>
      <c r="L2250">
        <v>82</v>
      </c>
      <c r="M2250">
        <v>5</v>
      </c>
      <c r="N2250">
        <v>5.5</v>
      </c>
      <c r="O2250">
        <v>-230</v>
      </c>
      <c r="P2250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50">
        <f>IF(Hist_odds_1[[#This Row],[Away ML]]&lt;Hist_odds_1[[#This Row],[Home ML]],-Hist_odds_1[[#This Row],[Total_Close]],Hist_odds_1[[#This Row],[Spread_Close]])</f>
        <v>5.5</v>
      </c>
    </row>
    <row r="2251" spans="1:17">
      <c r="A2251">
        <v>2250</v>
      </c>
      <c r="B2251">
        <v>107</v>
      </c>
      <c r="C2251">
        <v>306625</v>
      </c>
      <c r="D2251" t="s">
        <v>5552</v>
      </c>
      <c r="E2251" t="s">
        <v>543</v>
      </c>
      <c r="F2251">
        <v>80</v>
      </c>
      <c r="G2251">
        <v>9</v>
      </c>
      <c r="H2251">
        <v>9</v>
      </c>
      <c r="I2251">
        <v>-450</v>
      </c>
      <c r="J2251">
        <v>306626</v>
      </c>
      <c r="K2251" t="s">
        <v>510</v>
      </c>
      <c r="L2251">
        <v>71</v>
      </c>
      <c r="M2251">
        <v>142</v>
      </c>
      <c r="N2251">
        <v>142</v>
      </c>
      <c r="O2251">
        <v>375</v>
      </c>
      <c r="P2251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51">
        <f>IF(Hist_odds_1[[#This Row],[Away ML]]&lt;Hist_odds_1[[#This Row],[Home ML]],-Hist_odds_1[[#This Row],[Total_Close]],Hist_odds_1[[#This Row],[Spread_Close]])</f>
        <v>-9</v>
      </c>
    </row>
    <row r="2252" spans="1:17">
      <c r="A2252">
        <v>2251</v>
      </c>
      <c r="B2252">
        <v>107</v>
      </c>
      <c r="C2252">
        <v>306627</v>
      </c>
      <c r="D2252" t="s">
        <v>5552</v>
      </c>
      <c r="E2252" t="s">
        <v>570</v>
      </c>
      <c r="F2252">
        <v>62</v>
      </c>
      <c r="G2252">
        <v>144.5</v>
      </c>
      <c r="H2252">
        <v>145</v>
      </c>
      <c r="I2252">
        <v>250</v>
      </c>
      <c r="J2252">
        <v>306628</v>
      </c>
      <c r="K2252" t="s">
        <v>628</v>
      </c>
      <c r="L2252">
        <v>86</v>
      </c>
      <c r="M2252">
        <v>8</v>
      </c>
      <c r="N2252">
        <v>7</v>
      </c>
      <c r="O2252">
        <v>-300</v>
      </c>
      <c r="P2252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52">
        <f>IF(Hist_odds_1[[#This Row],[Away ML]]&lt;Hist_odds_1[[#This Row],[Home ML]],-Hist_odds_1[[#This Row],[Total_Close]],Hist_odds_1[[#This Row],[Spread_Close]])</f>
        <v>7</v>
      </c>
    </row>
    <row r="2253" spans="1:17">
      <c r="A2253">
        <v>2252</v>
      </c>
      <c r="B2253">
        <v>107</v>
      </c>
      <c r="C2253">
        <v>306629</v>
      </c>
      <c r="D2253" t="s">
        <v>5552</v>
      </c>
      <c r="E2253" t="s">
        <v>116</v>
      </c>
      <c r="F2253">
        <v>44</v>
      </c>
      <c r="G2253">
        <v>132.5</v>
      </c>
      <c r="H2253">
        <v>133.5</v>
      </c>
      <c r="I2253">
        <v>160</v>
      </c>
      <c r="J2253">
        <v>306630</v>
      </c>
      <c r="K2253" t="s">
        <v>364</v>
      </c>
      <c r="L2253">
        <v>51</v>
      </c>
      <c r="M2253">
        <v>5</v>
      </c>
      <c r="N2253">
        <v>4.5</v>
      </c>
      <c r="O2253">
        <v>-180</v>
      </c>
      <c r="P2253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53">
        <f>IF(Hist_odds_1[[#This Row],[Away ML]]&lt;Hist_odds_1[[#This Row],[Home ML]],-Hist_odds_1[[#This Row],[Total_Close]],Hist_odds_1[[#This Row],[Spread_Close]])</f>
        <v>4.5</v>
      </c>
    </row>
    <row r="2254" spans="1:17">
      <c r="A2254">
        <v>2253</v>
      </c>
      <c r="B2254">
        <v>107</v>
      </c>
      <c r="C2254">
        <v>306631</v>
      </c>
      <c r="D2254" t="s">
        <v>5552</v>
      </c>
      <c r="E2254" t="s">
        <v>667</v>
      </c>
      <c r="F2254">
        <v>58</v>
      </c>
      <c r="G2254">
        <v>132.5</v>
      </c>
      <c r="H2254">
        <v>143.5</v>
      </c>
      <c r="I2254">
        <v>270</v>
      </c>
      <c r="J2254">
        <v>306632</v>
      </c>
      <c r="K2254" t="s">
        <v>672</v>
      </c>
      <c r="L2254">
        <v>61</v>
      </c>
      <c r="M2254">
        <v>5</v>
      </c>
      <c r="N2254">
        <v>7.5</v>
      </c>
      <c r="O2254">
        <v>-330</v>
      </c>
      <c r="P2254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54">
        <f>IF(Hist_odds_1[[#This Row],[Away ML]]&lt;Hist_odds_1[[#This Row],[Home ML]],-Hist_odds_1[[#This Row],[Total_Close]],Hist_odds_1[[#This Row],[Spread_Close]])</f>
        <v>7.5</v>
      </c>
    </row>
    <row r="2255" spans="1:17">
      <c r="A2255">
        <v>2254</v>
      </c>
      <c r="B2255">
        <v>107</v>
      </c>
      <c r="C2255">
        <v>306633</v>
      </c>
      <c r="D2255" t="s">
        <v>5552</v>
      </c>
      <c r="E2255" t="s">
        <v>640</v>
      </c>
      <c r="F2255">
        <v>70</v>
      </c>
      <c r="G2255">
        <v>137.5</v>
      </c>
      <c r="H2255">
        <v>136</v>
      </c>
      <c r="I2255">
        <v>450</v>
      </c>
      <c r="J2255">
        <v>306634</v>
      </c>
      <c r="K2255" t="s">
        <v>155</v>
      </c>
      <c r="L2255">
        <v>76</v>
      </c>
      <c r="M2255">
        <v>11</v>
      </c>
      <c r="N2255">
        <v>11.5</v>
      </c>
      <c r="O2255">
        <v>-600</v>
      </c>
      <c r="P2255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55">
        <f>IF(Hist_odds_1[[#This Row],[Away ML]]&lt;Hist_odds_1[[#This Row],[Home ML]],-Hist_odds_1[[#This Row],[Total_Close]],Hist_odds_1[[#This Row],[Spread_Close]])</f>
        <v>11.5</v>
      </c>
    </row>
    <row r="2256" spans="1:17">
      <c r="A2256">
        <v>2255</v>
      </c>
      <c r="B2256">
        <v>107</v>
      </c>
      <c r="C2256">
        <v>306635</v>
      </c>
      <c r="D2256" t="s">
        <v>5552</v>
      </c>
      <c r="E2256" t="s">
        <v>668</v>
      </c>
      <c r="F2256">
        <v>66</v>
      </c>
      <c r="G2256">
        <v>133.5</v>
      </c>
      <c r="H2256">
        <v>135</v>
      </c>
      <c r="I2256">
        <v>900</v>
      </c>
      <c r="J2256">
        <v>306636</v>
      </c>
      <c r="K2256" t="s">
        <v>149</v>
      </c>
      <c r="L2256">
        <v>84</v>
      </c>
      <c r="M2256">
        <v>14.5</v>
      </c>
      <c r="N2256">
        <v>15.5</v>
      </c>
      <c r="O2256">
        <v>-1600</v>
      </c>
      <c r="P2256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56">
        <f>IF(Hist_odds_1[[#This Row],[Away ML]]&lt;Hist_odds_1[[#This Row],[Home ML]],-Hist_odds_1[[#This Row],[Total_Close]],Hist_odds_1[[#This Row],[Spread_Close]])</f>
        <v>15.5</v>
      </c>
    </row>
    <row r="2257" spans="1:17">
      <c r="A2257">
        <v>2256</v>
      </c>
      <c r="B2257">
        <v>107</v>
      </c>
      <c r="C2257">
        <v>306637</v>
      </c>
      <c r="D2257" t="s">
        <v>5552</v>
      </c>
      <c r="E2257" t="s">
        <v>575</v>
      </c>
      <c r="F2257">
        <v>67</v>
      </c>
      <c r="G2257">
        <v>9.5</v>
      </c>
      <c r="H2257">
        <v>9.5</v>
      </c>
      <c r="I2257">
        <v>-420</v>
      </c>
      <c r="J2257">
        <v>306638</v>
      </c>
      <c r="K2257" t="s">
        <v>594</v>
      </c>
      <c r="L2257">
        <v>60</v>
      </c>
      <c r="M2257">
        <v>132</v>
      </c>
      <c r="N2257">
        <v>132.5</v>
      </c>
      <c r="O2257">
        <v>350</v>
      </c>
      <c r="P2257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57">
        <f>IF(Hist_odds_1[[#This Row],[Away ML]]&lt;Hist_odds_1[[#This Row],[Home ML]],-Hist_odds_1[[#This Row],[Total_Close]],Hist_odds_1[[#This Row],[Spread_Close]])</f>
        <v>-9.5</v>
      </c>
    </row>
    <row r="2258" spans="1:17">
      <c r="A2258">
        <v>2257</v>
      </c>
      <c r="B2258">
        <v>107</v>
      </c>
      <c r="C2258">
        <v>306639</v>
      </c>
      <c r="D2258" t="s">
        <v>5552</v>
      </c>
      <c r="E2258" t="s">
        <v>600</v>
      </c>
      <c r="F2258">
        <v>57</v>
      </c>
      <c r="G2258">
        <v>148.5</v>
      </c>
      <c r="H2258">
        <v>148.5</v>
      </c>
      <c r="I2258">
        <v>300</v>
      </c>
      <c r="J2258">
        <v>306640</v>
      </c>
      <c r="K2258" t="s">
        <v>610</v>
      </c>
      <c r="L2258">
        <v>82</v>
      </c>
      <c r="M2258">
        <v>10</v>
      </c>
      <c r="N2258">
        <v>8</v>
      </c>
      <c r="O2258">
        <v>-360</v>
      </c>
      <c r="P2258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58">
        <f>IF(Hist_odds_1[[#This Row],[Away ML]]&lt;Hist_odds_1[[#This Row],[Home ML]],-Hist_odds_1[[#This Row],[Total_Close]],Hist_odds_1[[#This Row],[Spread_Close]])</f>
        <v>8</v>
      </c>
    </row>
    <row r="2259" spans="1:17">
      <c r="A2259">
        <v>2258</v>
      </c>
      <c r="B2259">
        <v>107</v>
      </c>
      <c r="C2259">
        <v>306641</v>
      </c>
      <c r="D2259" t="s">
        <v>5552</v>
      </c>
      <c r="E2259" t="s">
        <v>664</v>
      </c>
      <c r="F2259">
        <v>76</v>
      </c>
      <c r="G2259">
        <v>50</v>
      </c>
      <c r="H2259">
        <v>149.5</v>
      </c>
      <c r="I2259">
        <v>145</v>
      </c>
      <c r="J2259">
        <v>306642</v>
      </c>
      <c r="K2259" t="s">
        <v>498</v>
      </c>
      <c r="L2259">
        <v>67</v>
      </c>
      <c r="M2259">
        <v>3.5</v>
      </c>
      <c r="N2259">
        <v>3.5</v>
      </c>
      <c r="O2259">
        <v>-165</v>
      </c>
      <c r="P2259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59">
        <f>IF(Hist_odds_1[[#This Row],[Away ML]]&lt;Hist_odds_1[[#This Row],[Home ML]],-Hist_odds_1[[#This Row],[Total_Close]],Hist_odds_1[[#This Row],[Spread_Close]])</f>
        <v>3.5</v>
      </c>
    </row>
    <row r="2260" spans="1:17">
      <c r="A2260">
        <v>2259</v>
      </c>
      <c r="B2260">
        <v>107</v>
      </c>
      <c r="C2260">
        <v>306643</v>
      </c>
      <c r="D2260" t="s">
        <v>5552</v>
      </c>
      <c r="E2260" t="s">
        <v>365</v>
      </c>
      <c r="F2260">
        <v>95</v>
      </c>
      <c r="G2260">
        <v>1.5</v>
      </c>
      <c r="H2260">
        <v>3</v>
      </c>
      <c r="I2260">
        <v>-145</v>
      </c>
      <c r="J2260">
        <v>306644</v>
      </c>
      <c r="K2260" t="s">
        <v>651</v>
      </c>
      <c r="L2260">
        <v>85</v>
      </c>
      <c r="M2260">
        <v>140.5</v>
      </c>
      <c r="N2260">
        <v>139</v>
      </c>
      <c r="O2260">
        <v>125</v>
      </c>
      <c r="P2260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60">
        <f>IF(Hist_odds_1[[#This Row],[Away ML]]&lt;Hist_odds_1[[#This Row],[Home ML]],-Hist_odds_1[[#This Row],[Total_Close]],Hist_odds_1[[#This Row],[Spread_Close]])</f>
        <v>-3</v>
      </c>
    </row>
    <row r="2261" spans="1:17">
      <c r="A2261">
        <v>2260</v>
      </c>
      <c r="B2261">
        <v>107</v>
      </c>
      <c r="C2261">
        <v>306645</v>
      </c>
      <c r="D2261" t="s">
        <v>5552</v>
      </c>
      <c r="E2261" t="s">
        <v>115</v>
      </c>
      <c r="F2261">
        <v>75</v>
      </c>
      <c r="G2261">
        <v>131</v>
      </c>
      <c r="H2261">
        <v>127</v>
      </c>
      <c r="I2261">
        <v>115</v>
      </c>
      <c r="J2261">
        <v>306646</v>
      </c>
      <c r="K2261" t="s">
        <v>615</v>
      </c>
      <c r="L2261">
        <v>62</v>
      </c>
      <c r="M2261">
        <v>2.5</v>
      </c>
      <c r="N2261">
        <v>2</v>
      </c>
      <c r="O2261">
        <v>-135</v>
      </c>
      <c r="P2261" s="17">
        <f>DATE(IF(Hist_odds_1[[#This Row],[Index]]&lt;=1908,"2022","2023"),IF(LEN(Hist_odds_1[[#This Row],[Date]])=2,LEFT(Hist_odds_1[[#This Row],[Date]],2),LEFT(Hist_odds_1[[#This Row],[Date]],1)),RIGHT(Hist_odds_1[[#This Row],[Date]],2))</f>
        <v>44933</v>
      </c>
      <c r="Q2261">
        <f>IF(Hist_odds_1[[#This Row],[Away ML]]&lt;Hist_odds_1[[#This Row],[Home ML]],-Hist_odds_1[[#This Row],[Total_Close]],Hist_odds_1[[#This Row],[Spread_Close]])</f>
        <v>2</v>
      </c>
    </row>
    <row r="2262" spans="1:17">
      <c r="A2262">
        <v>2261</v>
      </c>
      <c r="B2262">
        <v>108</v>
      </c>
      <c r="C2262">
        <v>841</v>
      </c>
      <c r="D2262" t="s">
        <v>5552</v>
      </c>
      <c r="E2262" t="s">
        <v>316</v>
      </c>
      <c r="F2262">
        <v>84</v>
      </c>
      <c r="G2262">
        <v>132</v>
      </c>
      <c r="H2262">
        <v>133.5</v>
      </c>
      <c r="I2262">
        <v>230</v>
      </c>
      <c r="J2262">
        <v>842</v>
      </c>
      <c r="K2262" t="s">
        <v>458</v>
      </c>
      <c r="L2262">
        <v>83</v>
      </c>
      <c r="M2262">
        <v>7</v>
      </c>
      <c r="N2262">
        <v>6.5</v>
      </c>
      <c r="O2262">
        <v>-270</v>
      </c>
      <c r="P2262" s="17">
        <f>DATE(IF(Hist_odds_1[[#This Row],[Index]]&lt;=1908,"2022","2023"),IF(LEN(Hist_odds_1[[#This Row],[Date]])=2,LEFT(Hist_odds_1[[#This Row],[Date]],2),LEFT(Hist_odds_1[[#This Row],[Date]],1)),RIGHT(Hist_odds_1[[#This Row],[Date]],2))</f>
        <v>44934</v>
      </c>
      <c r="Q2262">
        <f>IF(Hist_odds_1[[#This Row],[Away ML]]&lt;Hist_odds_1[[#This Row],[Home ML]],-Hist_odds_1[[#This Row],[Total_Close]],Hist_odds_1[[#This Row],[Spread_Close]])</f>
        <v>6.5</v>
      </c>
    </row>
    <row r="2263" spans="1:17">
      <c r="A2263">
        <v>2262</v>
      </c>
      <c r="B2263">
        <v>108</v>
      </c>
      <c r="C2263">
        <v>843</v>
      </c>
      <c r="D2263" t="s">
        <v>5552</v>
      </c>
      <c r="E2263" t="s">
        <v>346</v>
      </c>
      <c r="F2263">
        <v>76</v>
      </c>
      <c r="G2263">
        <v>140.5</v>
      </c>
      <c r="H2263">
        <v>140.5</v>
      </c>
      <c r="I2263">
        <v>200</v>
      </c>
      <c r="J2263">
        <v>844</v>
      </c>
      <c r="K2263" t="s">
        <v>391</v>
      </c>
      <c r="L2263">
        <v>65</v>
      </c>
      <c r="M2263">
        <v>6.5</v>
      </c>
      <c r="N2263">
        <v>5.5</v>
      </c>
      <c r="O2263">
        <v>-240</v>
      </c>
      <c r="P2263" s="17">
        <f>DATE(IF(Hist_odds_1[[#This Row],[Index]]&lt;=1908,"2022","2023"),IF(LEN(Hist_odds_1[[#This Row],[Date]])=2,LEFT(Hist_odds_1[[#This Row],[Date]],2),LEFT(Hist_odds_1[[#This Row],[Date]],1)),RIGHT(Hist_odds_1[[#This Row],[Date]],2))</f>
        <v>44934</v>
      </c>
      <c r="Q2263">
        <f>IF(Hist_odds_1[[#This Row],[Away ML]]&lt;Hist_odds_1[[#This Row],[Home ML]],-Hist_odds_1[[#This Row],[Total_Close]],Hist_odds_1[[#This Row],[Spread_Close]])</f>
        <v>5.5</v>
      </c>
    </row>
    <row r="2264" spans="1:17">
      <c r="A2264">
        <v>2263</v>
      </c>
      <c r="B2264">
        <v>108</v>
      </c>
      <c r="C2264">
        <v>845</v>
      </c>
      <c r="D2264" t="s">
        <v>5552</v>
      </c>
      <c r="E2264" t="s">
        <v>453</v>
      </c>
      <c r="F2264">
        <v>73</v>
      </c>
      <c r="G2264">
        <v>1</v>
      </c>
      <c r="H2264">
        <v>136.5</v>
      </c>
      <c r="I2264">
        <v>120</v>
      </c>
      <c r="J2264">
        <v>846</v>
      </c>
      <c r="K2264" t="s">
        <v>225</v>
      </c>
      <c r="L2264">
        <v>80</v>
      </c>
      <c r="M2264">
        <v>141</v>
      </c>
      <c r="N2264">
        <v>2</v>
      </c>
      <c r="O2264">
        <v>-140</v>
      </c>
      <c r="P2264" s="17">
        <f>DATE(IF(Hist_odds_1[[#This Row],[Index]]&lt;=1908,"2022","2023"),IF(LEN(Hist_odds_1[[#This Row],[Date]])=2,LEFT(Hist_odds_1[[#This Row],[Date]],2),LEFT(Hist_odds_1[[#This Row],[Date]],1)),RIGHT(Hist_odds_1[[#This Row],[Date]],2))</f>
        <v>44934</v>
      </c>
      <c r="Q2264">
        <f>IF(Hist_odds_1[[#This Row],[Away ML]]&lt;Hist_odds_1[[#This Row],[Home ML]],-Hist_odds_1[[#This Row],[Total_Close]],Hist_odds_1[[#This Row],[Spread_Close]])</f>
        <v>2</v>
      </c>
    </row>
    <row r="2265" spans="1:17">
      <c r="A2265">
        <v>2264</v>
      </c>
      <c r="B2265">
        <v>108</v>
      </c>
      <c r="C2265">
        <v>847</v>
      </c>
      <c r="D2265" t="s">
        <v>5552</v>
      </c>
      <c r="E2265" t="s">
        <v>397</v>
      </c>
      <c r="F2265">
        <v>75</v>
      </c>
      <c r="G2265">
        <v>153.5</v>
      </c>
      <c r="H2265">
        <v>151.5</v>
      </c>
      <c r="I2265">
        <v>200</v>
      </c>
      <c r="J2265">
        <v>848</v>
      </c>
      <c r="K2265" t="s">
        <v>519</v>
      </c>
      <c r="L2265">
        <v>73</v>
      </c>
      <c r="M2265">
        <v>6.5</v>
      </c>
      <c r="N2265">
        <v>6</v>
      </c>
      <c r="O2265">
        <v>-240</v>
      </c>
      <c r="P2265" s="17">
        <f>DATE(IF(Hist_odds_1[[#This Row],[Index]]&lt;=1908,"2022","2023"),IF(LEN(Hist_odds_1[[#This Row],[Date]])=2,LEFT(Hist_odds_1[[#This Row],[Date]],2),LEFT(Hist_odds_1[[#This Row],[Date]],1)),RIGHT(Hist_odds_1[[#This Row],[Date]],2))</f>
        <v>44934</v>
      </c>
      <c r="Q2265">
        <f>IF(Hist_odds_1[[#This Row],[Away ML]]&lt;Hist_odds_1[[#This Row],[Home ML]],-Hist_odds_1[[#This Row],[Total_Close]],Hist_odds_1[[#This Row],[Spread_Close]])</f>
        <v>6</v>
      </c>
    </row>
    <row r="2266" spans="1:17">
      <c r="A2266">
        <v>2265</v>
      </c>
      <c r="B2266">
        <v>108</v>
      </c>
      <c r="C2266">
        <v>849</v>
      </c>
      <c r="D2266" t="s">
        <v>5552</v>
      </c>
      <c r="E2266" t="s">
        <v>509</v>
      </c>
      <c r="F2266">
        <v>70</v>
      </c>
      <c r="G2266">
        <v>126</v>
      </c>
      <c r="H2266">
        <v>128.5</v>
      </c>
      <c r="I2266">
        <v>115</v>
      </c>
      <c r="J2266">
        <v>850</v>
      </c>
      <c r="K2266" t="s">
        <v>468</v>
      </c>
      <c r="L2266">
        <v>66</v>
      </c>
      <c r="M2266" t="s">
        <v>465</v>
      </c>
      <c r="N2266">
        <v>1.5</v>
      </c>
      <c r="O2266">
        <v>-135</v>
      </c>
      <c r="P2266" s="17">
        <f>DATE(IF(Hist_odds_1[[#This Row],[Index]]&lt;=1908,"2022","2023"),IF(LEN(Hist_odds_1[[#This Row],[Date]])=2,LEFT(Hist_odds_1[[#This Row],[Date]],2),LEFT(Hist_odds_1[[#This Row],[Date]],1)),RIGHT(Hist_odds_1[[#This Row],[Date]],2))</f>
        <v>44934</v>
      </c>
      <c r="Q2266">
        <f>IF(Hist_odds_1[[#This Row],[Away ML]]&lt;Hist_odds_1[[#This Row],[Home ML]],-Hist_odds_1[[#This Row],[Total_Close]],Hist_odds_1[[#This Row],[Spread_Close]])</f>
        <v>1.5</v>
      </c>
    </row>
    <row r="2267" spans="1:17">
      <c r="A2267">
        <v>2266</v>
      </c>
      <c r="B2267">
        <v>108</v>
      </c>
      <c r="C2267">
        <v>851</v>
      </c>
      <c r="D2267" t="s">
        <v>5552</v>
      </c>
      <c r="E2267" t="s">
        <v>576</v>
      </c>
      <c r="F2267">
        <v>76</v>
      </c>
      <c r="G2267">
        <v>135</v>
      </c>
      <c r="H2267">
        <v>134</v>
      </c>
      <c r="I2267">
        <v>200</v>
      </c>
      <c r="J2267">
        <v>852</v>
      </c>
      <c r="K2267" t="s">
        <v>462</v>
      </c>
      <c r="L2267">
        <v>78</v>
      </c>
      <c r="M2267">
        <v>3</v>
      </c>
      <c r="N2267">
        <v>5</v>
      </c>
      <c r="O2267">
        <v>-240</v>
      </c>
      <c r="P2267" s="17">
        <f>DATE(IF(Hist_odds_1[[#This Row],[Index]]&lt;=1908,"2022","2023"),IF(LEN(Hist_odds_1[[#This Row],[Date]])=2,LEFT(Hist_odds_1[[#This Row],[Date]],2),LEFT(Hist_odds_1[[#This Row],[Date]],1)),RIGHT(Hist_odds_1[[#This Row],[Date]],2))</f>
        <v>44934</v>
      </c>
      <c r="Q2267">
        <f>IF(Hist_odds_1[[#This Row],[Away ML]]&lt;Hist_odds_1[[#This Row],[Home ML]],-Hist_odds_1[[#This Row],[Total_Close]],Hist_odds_1[[#This Row],[Spread_Close]])</f>
        <v>5</v>
      </c>
    </row>
    <row r="2268" spans="1:17">
      <c r="A2268">
        <v>2267</v>
      </c>
      <c r="B2268">
        <v>108</v>
      </c>
      <c r="C2268">
        <v>853</v>
      </c>
      <c r="D2268" t="s">
        <v>5552</v>
      </c>
      <c r="E2268" t="s">
        <v>247</v>
      </c>
      <c r="F2268">
        <v>67</v>
      </c>
      <c r="G2268">
        <v>130</v>
      </c>
      <c r="H2268">
        <v>130</v>
      </c>
      <c r="I2268">
        <v>135</v>
      </c>
      <c r="J2268">
        <v>854</v>
      </c>
      <c r="K2268" t="s">
        <v>499</v>
      </c>
      <c r="L2268">
        <v>60</v>
      </c>
      <c r="M2268">
        <v>2.5</v>
      </c>
      <c r="N2268">
        <v>3</v>
      </c>
      <c r="O2268">
        <v>-155</v>
      </c>
      <c r="P2268" s="17">
        <f>DATE(IF(Hist_odds_1[[#This Row],[Index]]&lt;=1908,"2022","2023"),IF(LEN(Hist_odds_1[[#This Row],[Date]])=2,LEFT(Hist_odds_1[[#This Row],[Date]],2),LEFT(Hist_odds_1[[#This Row],[Date]],1)),RIGHT(Hist_odds_1[[#This Row],[Date]],2))</f>
        <v>44934</v>
      </c>
      <c r="Q2268">
        <f>IF(Hist_odds_1[[#This Row],[Away ML]]&lt;Hist_odds_1[[#This Row],[Home ML]],-Hist_odds_1[[#This Row],[Total_Close]],Hist_odds_1[[#This Row],[Spread_Close]])</f>
        <v>3</v>
      </c>
    </row>
    <row r="2269" spans="1:17">
      <c r="A2269">
        <v>2268</v>
      </c>
      <c r="B2269">
        <v>108</v>
      </c>
      <c r="C2269">
        <v>855</v>
      </c>
      <c r="D2269" t="s">
        <v>5552</v>
      </c>
      <c r="E2269" t="s">
        <v>246</v>
      </c>
      <c r="F2269">
        <v>63</v>
      </c>
      <c r="G2269">
        <v>139.5</v>
      </c>
      <c r="H2269">
        <v>136</v>
      </c>
      <c r="I2269">
        <v>150</v>
      </c>
      <c r="J2269">
        <v>856</v>
      </c>
      <c r="K2269" t="s">
        <v>242</v>
      </c>
      <c r="L2269">
        <v>68</v>
      </c>
      <c r="M2269">
        <v>5.5</v>
      </c>
      <c r="N2269">
        <v>4</v>
      </c>
      <c r="O2269">
        <v>-170</v>
      </c>
      <c r="P2269" s="17">
        <f>DATE(IF(Hist_odds_1[[#This Row],[Index]]&lt;=1908,"2022","2023"),IF(LEN(Hist_odds_1[[#This Row],[Date]])=2,LEFT(Hist_odds_1[[#This Row],[Date]],2),LEFT(Hist_odds_1[[#This Row],[Date]],1)),RIGHT(Hist_odds_1[[#This Row],[Date]],2))</f>
        <v>44934</v>
      </c>
      <c r="Q2269">
        <f>IF(Hist_odds_1[[#This Row],[Away ML]]&lt;Hist_odds_1[[#This Row],[Home ML]],-Hist_odds_1[[#This Row],[Total_Close]],Hist_odds_1[[#This Row],[Spread_Close]])</f>
        <v>4</v>
      </c>
    </row>
    <row r="2270" spans="1:17">
      <c r="A2270">
        <v>2269</v>
      </c>
      <c r="B2270">
        <v>108</v>
      </c>
      <c r="C2270">
        <v>857</v>
      </c>
      <c r="D2270" t="s">
        <v>5552</v>
      </c>
      <c r="E2270" t="s">
        <v>642</v>
      </c>
      <c r="F2270">
        <v>56</v>
      </c>
      <c r="G2270">
        <v>126.5</v>
      </c>
      <c r="H2270">
        <v>1</v>
      </c>
      <c r="I2270">
        <v>-120</v>
      </c>
      <c r="J2270">
        <v>858</v>
      </c>
      <c r="K2270" t="s">
        <v>249</v>
      </c>
      <c r="L2270">
        <v>63</v>
      </c>
      <c r="M2270">
        <v>1.5</v>
      </c>
      <c r="N2270">
        <v>124.5</v>
      </c>
      <c r="O2270">
        <v>100</v>
      </c>
      <c r="P2270" s="17">
        <f>DATE(IF(Hist_odds_1[[#This Row],[Index]]&lt;=1908,"2022","2023"),IF(LEN(Hist_odds_1[[#This Row],[Date]])=2,LEFT(Hist_odds_1[[#This Row],[Date]],2),LEFT(Hist_odds_1[[#This Row],[Date]],1)),RIGHT(Hist_odds_1[[#This Row],[Date]],2))</f>
        <v>44934</v>
      </c>
      <c r="Q2270">
        <f>IF(Hist_odds_1[[#This Row],[Away ML]]&lt;Hist_odds_1[[#This Row],[Home ML]],-Hist_odds_1[[#This Row],[Total_Close]],Hist_odds_1[[#This Row],[Spread_Close]])</f>
        <v>-1</v>
      </c>
    </row>
    <row r="2271" spans="1:17">
      <c r="A2271">
        <v>2270</v>
      </c>
      <c r="B2271">
        <v>108</v>
      </c>
      <c r="C2271">
        <v>859</v>
      </c>
      <c r="D2271" t="s">
        <v>5552</v>
      </c>
      <c r="E2271" t="s">
        <v>243</v>
      </c>
      <c r="F2271">
        <v>59</v>
      </c>
      <c r="G2271">
        <v>2.5</v>
      </c>
      <c r="H2271">
        <v>3</v>
      </c>
      <c r="I2271">
        <v>-155</v>
      </c>
      <c r="J2271">
        <v>860</v>
      </c>
      <c r="K2271" t="s">
        <v>245</v>
      </c>
      <c r="L2271">
        <v>64</v>
      </c>
      <c r="M2271">
        <v>130</v>
      </c>
      <c r="N2271">
        <v>128.5</v>
      </c>
      <c r="O2271">
        <v>135</v>
      </c>
      <c r="P2271" s="17">
        <f>DATE(IF(Hist_odds_1[[#This Row],[Index]]&lt;=1908,"2022","2023"),IF(LEN(Hist_odds_1[[#This Row],[Date]])=2,LEFT(Hist_odds_1[[#This Row],[Date]],2),LEFT(Hist_odds_1[[#This Row],[Date]],1)),RIGHT(Hist_odds_1[[#This Row],[Date]],2))</f>
        <v>44934</v>
      </c>
      <c r="Q2271">
        <f>IF(Hist_odds_1[[#This Row],[Away ML]]&lt;Hist_odds_1[[#This Row],[Home ML]],-Hist_odds_1[[#This Row],[Total_Close]],Hist_odds_1[[#This Row],[Spread_Close]])</f>
        <v>-3</v>
      </c>
    </row>
    <row r="2272" spans="1:17">
      <c r="A2272">
        <v>2271</v>
      </c>
      <c r="B2272">
        <v>108</v>
      </c>
      <c r="C2272">
        <v>861</v>
      </c>
      <c r="D2272" t="s">
        <v>5552</v>
      </c>
      <c r="E2272" t="s">
        <v>420</v>
      </c>
      <c r="F2272">
        <v>58</v>
      </c>
      <c r="G2272">
        <v>6</v>
      </c>
      <c r="H2272">
        <v>6.5</v>
      </c>
      <c r="I2272">
        <v>-280</v>
      </c>
      <c r="J2272">
        <v>862</v>
      </c>
      <c r="K2272" t="s">
        <v>248</v>
      </c>
      <c r="L2272">
        <v>81</v>
      </c>
      <c r="M2272">
        <v>146.5</v>
      </c>
      <c r="N2272">
        <v>146.5</v>
      </c>
      <c r="O2272">
        <v>240</v>
      </c>
      <c r="P2272" s="17">
        <f>DATE(IF(Hist_odds_1[[#This Row],[Index]]&lt;=1908,"2022","2023"),IF(LEN(Hist_odds_1[[#This Row],[Date]])=2,LEFT(Hist_odds_1[[#This Row],[Date]],2),LEFT(Hist_odds_1[[#This Row],[Date]],1)),RIGHT(Hist_odds_1[[#This Row],[Date]],2))</f>
        <v>44934</v>
      </c>
      <c r="Q2272">
        <f>IF(Hist_odds_1[[#This Row],[Away ML]]&lt;Hist_odds_1[[#This Row],[Home ML]],-Hist_odds_1[[#This Row],[Total_Close]],Hist_odds_1[[#This Row],[Spread_Close]])</f>
        <v>-6.5</v>
      </c>
    </row>
    <row r="2273" spans="1:17">
      <c r="A2273">
        <v>2272</v>
      </c>
      <c r="B2273">
        <v>108</v>
      </c>
      <c r="C2273">
        <v>863</v>
      </c>
      <c r="D2273" t="s">
        <v>5552</v>
      </c>
      <c r="E2273" t="s">
        <v>254</v>
      </c>
      <c r="F2273">
        <v>53</v>
      </c>
      <c r="G2273">
        <v>129.5</v>
      </c>
      <c r="H2273">
        <v>129.5</v>
      </c>
      <c r="I2273">
        <v>425</v>
      </c>
      <c r="J2273">
        <v>864</v>
      </c>
      <c r="K2273" t="s">
        <v>506</v>
      </c>
      <c r="L2273">
        <v>85</v>
      </c>
      <c r="M2273">
        <v>9.5</v>
      </c>
      <c r="N2273">
        <v>9</v>
      </c>
      <c r="O2273">
        <v>-550</v>
      </c>
      <c r="P2273" s="17">
        <f>DATE(IF(Hist_odds_1[[#This Row],[Index]]&lt;=1908,"2022","2023"),IF(LEN(Hist_odds_1[[#This Row],[Date]])=2,LEFT(Hist_odds_1[[#This Row],[Date]],2),LEFT(Hist_odds_1[[#This Row],[Date]],1)),RIGHT(Hist_odds_1[[#This Row],[Date]],2))</f>
        <v>44934</v>
      </c>
      <c r="Q2273">
        <f>IF(Hist_odds_1[[#This Row],[Away ML]]&lt;Hist_odds_1[[#This Row],[Home ML]],-Hist_odds_1[[#This Row],[Total_Close]],Hist_odds_1[[#This Row],[Spread_Close]])</f>
        <v>9</v>
      </c>
    </row>
    <row r="2274" spans="1:17">
      <c r="A2274">
        <v>2273</v>
      </c>
      <c r="B2274">
        <v>108</v>
      </c>
      <c r="C2274">
        <v>865</v>
      </c>
      <c r="D2274" t="s">
        <v>5552</v>
      </c>
      <c r="E2274" t="s">
        <v>473</v>
      </c>
      <c r="F2274">
        <v>72</v>
      </c>
      <c r="G2274">
        <v>9</v>
      </c>
      <c r="H2274">
        <v>9.5</v>
      </c>
      <c r="I2274">
        <v>-450</v>
      </c>
      <c r="J2274">
        <v>866</v>
      </c>
      <c r="K2274" t="s">
        <v>228</v>
      </c>
      <c r="L2274">
        <v>59</v>
      </c>
      <c r="M2274">
        <v>133.5</v>
      </c>
      <c r="N2274">
        <v>136</v>
      </c>
      <c r="O2274">
        <v>375</v>
      </c>
      <c r="P2274" s="17">
        <f>DATE(IF(Hist_odds_1[[#This Row],[Index]]&lt;=1908,"2022","2023"),IF(LEN(Hist_odds_1[[#This Row],[Date]])=2,LEFT(Hist_odds_1[[#This Row],[Date]],2),LEFT(Hist_odds_1[[#This Row],[Date]],1)),RIGHT(Hist_odds_1[[#This Row],[Date]],2))</f>
        <v>44934</v>
      </c>
      <c r="Q2274">
        <f>IF(Hist_odds_1[[#This Row],[Away ML]]&lt;Hist_odds_1[[#This Row],[Home ML]],-Hist_odds_1[[#This Row],[Total_Close]],Hist_odds_1[[#This Row],[Spread_Close]])</f>
        <v>-9.5</v>
      </c>
    </row>
    <row r="2275" spans="1:17">
      <c r="A2275">
        <v>2274</v>
      </c>
      <c r="B2275">
        <v>108</v>
      </c>
      <c r="C2275">
        <v>867</v>
      </c>
      <c r="D2275" t="s">
        <v>5552</v>
      </c>
      <c r="E2275" t="s">
        <v>486</v>
      </c>
      <c r="F2275">
        <v>65</v>
      </c>
      <c r="G2275">
        <v>7.5</v>
      </c>
      <c r="H2275">
        <v>137.5</v>
      </c>
      <c r="I2275">
        <v>375</v>
      </c>
      <c r="J2275">
        <v>868</v>
      </c>
      <c r="K2275" t="s">
        <v>459</v>
      </c>
      <c r="L2275">
        <v>73</v>
      </c>
      <c r="M2275">
        <v>134.5</v>
      </c>
      <c r="N2275">
        <v>9</v>
      </c>
      <c r="O2275">
        <v>-450</v>
      </c>
      <c r="P2275" s="17">
        <f>DATE(IF(Hist_odds_1[[#This Row],[Index]]&lt;=1908,"2022","2023"),IF(LEN(Hist_odds_1[[#This Row],[Date]])=2,LEFT(Hist_odds_1[[#This Row],[Date]],2),LEFT(Hist_odds_1[[#This Row],[Date]],1)),RIGHT(Hist_odds_1[[#This Row],[Date]],2))</f>
        <v>44934</v>
      </c>
      <c r="Q2275">
        <f>IF(Hist_odds_1[[#This Row],[Away ML]]&lt;Hist_odds_1[[#This Row],[Home ML]],-Hist_odds_1[[#This Row],[Total_Close]],Hist_odds_1[[#This Row],[Spread_Close]])</f>
        <v>9</v>
      </c>
    </row>
    <row r="2276" spans="1:17">
      <c r="A2276">
        <v>2275</v>
      </c>
      <c r="B2276">
        <v>108</v>
      </c>
      <c r="C2276">
        <v>869</v>
      </c>
      <c r="D2276" t="s">
        <v>5552</v>
      </c>
      <c r="E2276" t="s">
        <v>226</v>
      </c>
      <c r="F2276">
        <v>76</v>
      </c>
      <c r="G2276">
        <v>5</v>
      </c>
      <c r="H2276">
        <v>5</v>
      </c>
      <c r="I2276">
        <v>-210</v>
      </c>
      <c r="J2276">
        <v>870</v>
      </c>
      <c r="K2276" t="s">
        <v>497</v>
      </c>
      <c r="L2276">
        <v>63</v>
      </c>
      <c r="M2276">
        <v>135.5</v>
      </c>
      <c r="N2276">
        <v>135.5</v>
      </c>
      <c r="O2276">
        <v>180</v>
      </c>
      <c r="P2276" s="17">
        <f>DATE(IF(Hist_odds_1[[#This Row],[Index]]&lt;=1908,"2022","2023"),IF(LEN(Hist_odds_1[[#This Row],[Date]])=2,LEFT(Hist_odds_1[[#This Row],[Date]],2),LEFT(Hist_odds_1[[#This Row],[Date]],1)),RIGHT(Hist_odds_1[[#This Row],[Date]],2))</f>
        <v>44934</v>
      </c>
      <c r="Q2276">
        <f>IF(Hist_odds_1[[#This Row],[Away ML]]&lt;Hist_odds_1[[#This Row],[Home ML]],-Hist_odds_1[[#This Row],[Total_Close]],Hist_odds_1[[#This Row],[Spread_Close]])</f>
        <v>-5</v>
      </c>
    </row>
    <row r="2277" spans="1:17">
      <c r="A2277">
        <v>2276</v>
      </c>
      <c r="B2277">
        <v>108</v>
      </c>
      <c r="C2277">
        <v>306653</v>
      </c>
      <c r="D2277" t="s">
        <v>5552</v>
      </c>
      <c r="E2277" t="s">
        <v>230</v>
      </c>
      <c r="F2277">
        <v>60</v>
      </c>
      <c r="G2277">
        <v>7</v>
      </c>
      <c r="H2277">
        <v>9</v>
      </c>
      <c r="I2277">
        <v>-430</v>
      </c>
      <c r="J2277">
        <v>306654</v>
      </c>
      <c r="K2277" t="s">
        <v>539</v>
      </c>
      <c r="L2277">
        <v>67</v>
      </c>
      <c r="M2277">
        <v>125</v>
      </c>
      <c r="N2277">
        <v>124.5</v>
      </c>
      <c r="O2277">
        <v>360</v>
      </c>
      <c r="P2277" s="17">
        <f>DATE(IF(Hist_odds_1[[#This Row],[Index]]&lt;=1908,"2022","2023"),IF(LEN(Hist_odds_1[[#This Row],[Date]])=2,LEFT(Hist_odds_1[[#This Row],[Date]],2),LEFT(Hist_odds_1[[#This Row],[Date]],1)),RIGHT(Hist_odds_1[[#This Row],[Date]],2))</f>
        <v>44934</v>
      </c>
      <c r="Q2277">
        <f>IF(Hist_odds_1[[#This Row],[Away ML]]&lt;Hist_odds_1[[#This Row],[Home ML]],-Hist_odds_1[[#This Row],[Total_Close]],Hist_odds_1[[#This Row],[Spread_Close]])</f>
        <v>-9</v>
      </c>
    </row>
    <row r="2278" spans="1:17">
      <c r="A2278">
        <v>2277</v>
      </c>
      <c r="B2278">
        <v>108</v>
      </c>
      <c r="C2278">
        <v>306655</v>
      </c>
      <c r="D2278" t="s">
        <v>5552</v>
      </c>
      <c r="E2278" t="s">
        <v>565</v>
      </c>
      <c r="F2278">
        <v>55</v>
      </c>
      <c r="G2278">
        <v>130</v>
      </c>
      <c r="H2278">
        <v>129.5</v>
      </c>
      <c r="I2278">
        <v>115</v>
      </c>
      <c r="J2278">
        <v>306656</v>
      </c>
      <c r="K2278" t="s">
        <v>496</v>
      </c>
      <c r="L2278">
        <v>63</v>
      </c>
      <c r="M2278">
        <v>2</v>
      </c>
      <c r="N2278">
        <v>2</v>
      </c>
      <c r="O2278">
        <v>-135</v>
      </c>
      <c r="P2278" s="17">
        <f>DATE(IF(Hist_odds_1[[#This Row],[Index]]&lt;=1908,"2022","2023"),IF(LEN(Hist_odds_1[[#This Row],[Date]])=2,LEFT(Hist_odds_1[[#This Row],[Date]],2),LEFT(Hist_odds_1[[#This Row],[Date]],1)),RIGHT(Hist_odds_1[[#This Row],[Date]],2))</f>
        <v>44934</v>
      </c>
      <c r="Q2278">
        <f>IF(Hist_odds_1[[#This Row],[Away ML]]&lt;Hist_odds_1[[#This Row],[Home ML]],-Hist_odds_1[[#This Row],[Total_Close]],Hist_odds_1[[#This Row],[Spread_Close]])</f>
        <v>2</v>
      </c>
    </row>
    <row r="2279" spans="1:17">
      <c r="A2279">
        <v>2278</v>
      </c>
      <c r="B2279">
        <v>108</v>
      </c>
      <c r="C2279">
        <v>306657</v>
      </c>
      <c r="D2279" t="s">
        <v>5552</v>
      </c>
      <c r="E2279" t="s">
        <v>568</v>
      </c>
      <c r="F2279">
        <v>81</v>
      </c>
      <c r="G2279">
        <v>159</v>
      </c>
      <c r="H2279">
        <v>159</v>
      </c>
      <c r="I2279">
        <v>200</v>
      </c>
      <c r="J2279">
        <v>306658</v>
      </c>
      <c r="K2279" t="s">
        <v>231</v>
      </c>
      <c r="L2279">
        <v>73</v>
      </c>
      <c r="M2279">
        <v>5.5</v>
      </c>
      <c r="N2279">
        <v>5.5</v>
      </c>
      <c r="O2279">
        <v>-240</v>
      </c>
      <c r="P2279" s="17">
        <f>DATE(IF(Hist_odds_1[[#This Row],[Index]]&lt;=1908,"2022","2023"),IF(LEN(Hist_odds_1[[#This Row],[Date]])=2,LEFT(Hist_odds_1[[#This Row],[Date]],2),LEFT(Hist_odds_1[[#This Row],[Date]],1)),RIGHT(Hist_odds_1[[#This Row],[Date]],2))</f>
        <v>44934</v>
      </c>
      <c r="Q2279">
        <f>IF(Hist_odds_1[[#This Row],[Away ML]]&lt;Hist_odds_1[[#This Row],[Home ML]],-Hist_odds_1[[#This Row],[Total_Close]],Hist_odds_1[[#This Row],[Spread_Close]])</f>
        <v>5.5</v>
      </c>
    </row>
    <row r="2280" spans="1:17">
      <c r="A2280">
        <v>2279</v>
      </c>
      <c r="B2280">
        <v>108</v>
      </c>
      <c r="C2280">
        <v>306659</v>
      </c>
      <c r="D2280" t="s">
        <v>5552</v>
      </c>
      <c r="E2280" t="s">
        <v>366</v>
      </c>
      <c r="F2280">
        <v>59</v>
      </c>
      <c r="G2280">
        <v>8</v>
      </c>
      <c r="H2280">
        <v>10.5</v>
      </c>
      <c r="I2280">
        <v>-550</v>
      </c>
      <c r="J2280">
        <v>306660</v>
      </c>
      <c r="K2280" t="s">
        <v>530</v>
      </c>
      <c r="L2280">
        <v>62</v>
      </c>
      <c r="M2280">
        <v>139</v>
      </c>
      <c r="N2280">
        <v>141.5</v>
      </c>
      <c r="O2280">
        <v>425</v>
      </c>
      <c r="P2280" s="17">
        <f>DATE(IF(Hist_odds_1[[#This Row],[Index]]&lt;=1908,"2022","2023"),IF(LEN(Hist_odds_1[[#This Row],[Date]])=2,LEFT(Hist_odds_1[[#This Row],[Date]],2),LEFT(Hist_odds_1[[#This Row],[Date]],1)),RIGHT(Hist_odds_1[[#This Row],[Date]],2))</f>
        <v>44934</v>
      </c>
      <c r="Q2280">
        <f>IF(Hist_odds_1[[#This Row],[Away ML]]&lt;Hist_odds_1[[#This Row],[Home ML]],-Hist_odds_1[[#This Row],[Total_Close]],Hist_odds_1[[#This Row],[Spread_Close]])</f>
        <v>-10.5</v>
      </c>
    </row>
    <row r="2281" spans="1:17">
      <c r="A2281">
        <v>2280</v>
      </c>
      <c r="B2281">
        <v>108</v>
      </c>
      <c r="C2281">
        <v>306661</v>
      </c>
      <c r="D2281" t="s">
        <v>5552</v>
      </c>
      <c r="E2281" t="s">
        <v>314</v>
      </c>
      <c r="F2281">
        <v>67</v>
      </c>
      <c r="G2281">
        <v>131.5</v>
      </c>
      <c r="H2281">
        <v>130</v>
      </c>
      <c r="I2281">
        <v>120</v>
      </c>
      <c r="J2281">
        <v>306662</v>
      </c>
      <c r="K2281" t="s">
        <v>153</v>
      </c>
      <c r="L2281">
        <v>74</v>
      </c>
      <c r="M2281">
        <v>1.5</v>
      </c>
      <c r="N2281">
        <v>1.5</v>
      </c>
      <c r="O2281">
        <v>-140</v>
      </c>
      <c r="P2281" s="17">
        <f>DATE(IF(Hist_odds_1[[#This Row],[Index]]&lt;=1908,"2022","2023"),IF(LEN(Hist_odds_1[[#This Row],[Date]])=2,LEFT(Hist_odds_1[[#This Row],[Date]],2),LEFT(Hist_odds_1[[#This Row],[Date]],1)),RIGHT(Hist_odds_1[[#This Row],[Date]],2))</f>
        <v>44934</v>
      </c>
      <c r="Q2281">
        <f>IF(Hist_odds_1[[#This Row],[Away ML]]&lt;Hist_odds_1[[#This Row],[Home ML]],-Hist_odds_1[[#This Row],[Total_Close]],Hist_odds_1[[#This Row],[Spread_Close]])</f>
        <v>1.5</v>
      </c>
    </row>
    <row r="2282" spans="1:17">
      <c r="A2282">
        <v>2281</v>
      </c>
      <c r="B2282">
        <v>108</v>
      </c>
      <c r="C2282">
        <v>306663</v>
      </c>
      <c r="D2282" t="s">
        <v>5552</v>
      </c>
      <c r="E2282" t="s">
        <v>229</v>
      </c>
      <c r="F2282">
        <v>91</v>
      </c>
      <c r="G2282">
        <v>134</v>
      </c>
      <c r="H2282">
        <v>133</v>
      </c>
      <c r="I2282">
        <v>240</v>
      </c>
      <c r="J2282">
        <v>306664</v>
      </c>
      <c r="K2282" t="s">
        <v>240</v>
      </c>
      <c r="L2282">
        <v>83</v>
      </c>
      <c r="M2282">
        <v>5.5</v>
      </c>
      <c r="N2282">
        <v>6.5</v>
      </c>
      <c r="O2282">
        <v>-280</v>
      </c>
      <c r="P2282" s="17">
        <f>DATE(IF(Hist_odds_1[[#This Row],[Index]]&lt;=1908,"2022","2023"),IF(LEN(Hist_odds_1[[#This Row],[Date]])=2,LEFT(Hist_odds_1[[#This Row],[Date]],2),LEFT(Hist_odds_1[[#This Row],[Date]],1)),RIGHT(Hist_odds_1[[#This Row],[Date]],2))</f>
        <v>44934</v>
      </c>
      <c r="Q2282">
        <f>IF(Hist_odds_1[[#This Row],[Away ML]]&lt;Hist_odds_1[[#This Row],[Home ML]],-Hist_odds_1[[#This Row],[Total_Close]],Hist_odds_1[[#This Row],[Spread_Close]])</f>
        <v>6.5</v>
      </c>
    </row>
    <row r="2283" spans="1:17">
      <c r="A2283">
        <v>2282</v>
      </c>
      <c r="B2283">
        <v>108</v>
      </c>
      <c r="C2283">
        <v>306665</v>
      </c>
      <c r="D2283" t="s">
        <v>5552</v>
      </c>
      <c r="E2283" t="s">
        <v>502</v>
      </c>
      <c r="F2283">
        <v>74</v>
      </c>
      <c r="G2283">
        <v>128.5</v>
      </c>
      <c r="H2283">
        <v>126</v>
      </c>
      <c r="I2283">
        <v>150</v>
      </c>
      <c r="J2283">
        <v>306666</v>
      </c>
      <c r="K2283" t="s">
        <v>425</v>
      </c>
      <c r="L2283">
        <v>76</v>
      </c>
      <c r="M2283">
        <v>5</v>
      </c>
      <c r="N2283">
        <v>4</v>
      </c>
      <c r="O2283">
        <v>-170</v>
      </c>
      <c r="P2283" s="17">
        <f>DATE(IF(Hist_odds_1[[#This Row],[Index]]&lt;=1908,"2022","2023"),IF(LEN(Hist_odds_1[[#This Row],[Date]])=2,LEFT(Hist_odds_1[[#This Row],[Date]],2),LEFT(Hist_odds_1[[#This Row],[Date]],1)),RIGHT(Hist_odds_1[[#This Row],[Date]],2))</f>
        <v>44934</v>
      </c>
      <c r="Q2283">
        <f>IF(Hist_odds_1[[#This Row],[Away ML]]&lt;Hist_odds_1[[#This Row],[Home ML]],-Hist_odds_1[[#This Row],[Total_Close]],Hist_odds_1[[#This Row],[Spread_Close]])</f>
        <v>4</v>
      </c>
    </row>
    <row r="2284" spans="1:17">
      <c r="A2284">
        <v>2283</v>
      </c>
      <c r="B2284">
        <v>108</v>
      </c>
      <c r="C2284">
        <v>306667</v>
      </c>
      <c r="D2284" t="s">
        <v>5552</v>
      </c>
      <c r="E2284" t="s">
        <v>154</v>
      </c>
      <c r="F2284">
        <v>78</v>
      </c>
      <c r="G2284">
        <v>39.5</v>
      </c>
      <c r="H2284">
        <v>139</v>
      </c>
      <c r="I2284">
        <v>375</v>
      </c>
      <c r="J2284">
        <v>306668</v>
      </c>
      <c r="K2284" t="s">
        <v>313</v>
      </c>
      <c r="L2284">
        <v>73</v>
      </c>
      <c r="M2284">
        <v>9</v>
      </c>
      <c r="N2284">
        <v>9.5</v>
      </c>
      <c r="O2284">
        <v>-450</v>
      </c>
      <c r="P2284" s="17">
        <f>DATE(IF(Hist_odds_1[[#This Row],[Index]]&lt;=1908,"2022","2023"),IF(LEN(Hist_odds_1[[#This Row],[Date]])=2,LEFT(Hist_odds_1[[#This Row],[Date]],2),LEFT(Hist_odds_1[[#This Row],[Date]],1)),RIGHT(Hist_odds_1[[#This Row],[Date]],2))</f>
        <v>44934</v>
      </c>
      <c r="Q2284">
        <f>IF(Hist_odds_1[[#This Row],[Away ML]]&lt;Hist_odds_1[[#This Row],[Home ML]],-Hist_odds_1[[#This Row],[Total_Close]],Hist_odds_1[[#This Row],[Spread_Close]])</f>
        <v>9.5</v>
      </c>
    </row>
    <row r="2285" spans="1:17">
      <c r="A2285">
        <v>2284</v>
      </c>
      <c r="B2285">
        <v>108</v>
      </c>
      <c r="C2285">
        <v>306669</v>
      </c>
      <c r="D2285" t="s">
        <v>5552</v>
      </c>
      <c r="E2285" t="s">
        <v>579</v>
      </c>
      <c r="F2285">
        <v>63</v>
      </c>
      <c r="G2285">
        <v>9</v>
      </c>
      <c r="H2285">
        <v>9.5</v>
      </c>
      <c r="I2285">
        <v>-500</v>
      </c>
      <c r="J2285">
        <v>306670</v>
      </c>
      <c r="K2285" t="s">
        <v>612</v>
      </c>
      <c r="L2285">
        <v>89</v>
      </c>
      <c r="M2285">
        <v>141.5</v>
      </c>
      <c r="N2285">
        <v>139.5</v>
      </c>
      <c r="O2285">
        <v>400</v>
      </c>
      <c r="P2285" s="17">
        <f>DATE(IF(Hist_odds_1[[#This Row],[Index]]&lt;=1908,"2022","2023"),IF(LEN(Hist_odds_1[[#This Row],[Date]])=2,LEFT(Hist_odds_1[[#This Row],[Date]],2),LEFT(Hist_odds_1[[#This Row],[Date]],1)),RIGHT(Hist_odds_1[[#This Row],[Date]],2))</f>
        <v>44934</v>
      </c>
      <c r="Q2285">
        <f>IF(Hist_odds_1[[#This Row],[Away ML]]&lt;Hist_odds_1[[#This Row],[Home ML]],-Hist_odds_1[[#This Row],[Total_Close]],Hist_odds_1[[#This Row],[Spread_Close]])</f>
        <v>-9.5</v>
      </c>
    </row>
    <row r="2286" spans="1:17">
      <c r="A2286">
        <v>2285</v>
      </c>
      <c r="B2286">
        <v>109</v>
      </c>
      <c r="C2286">
        <v>879</v>
      </c>
      <c r="D2286" t="s">
        <v>5552</v>
      </c>
      <c r="E2286" t="s">
        <v>334</v>
      </c>
      <c r="F2286">
        <v>70</v>
      </c>
      <c r="G2286">
        <v>129</v>
      </c>
      <c r="H2286">
        <v>129</v>
      </c>
      <c r="I2286">
        <v>950</v>
      </c>
      <c r="J2286">
        <v>880</v>
      </c>
      <c r="K2286" t="s">
        <v>630</v>
      </c>
      <c r="L2286">
        <v>77</v>
      </c>
      <c r="M2286">
        <v>16.5</v>
      </c>
      <c r="N2286">
        <v>16</v>
      </c>
      <c r="O2286">
        <v>-1800</v>
      </c>
      <c r="P2286" s="17">
        <f>DATE(IF(Hist_odds_1[[#This Row],[Index]]&lt;=1908,"2022","2023"),IF(LEN(Hist_odds_1[[#This Row],[Date]])=2,LEFT(Hist_odds_1[[#This Row],[Date]],2),LEFT(Hist_odds_1[[#This Row],[Date]],1)),RIGHT(Hist_odds_1[[#This Row],[Date]],2))</f>
        <v>44935</v>
      </c>
      <c r="Q2286">
        <f>IF(Hist_odds_1[[#This Row],[Away ML]]&lt;Hist_odds_1[[#This Row],[Home ML]],-Hist_odds_1[[#This Row],[Total_Close]],Hist_odds_1[[#This Row],[Spread_Close]])</f>
        <v>16</v>
      </c>
    </row>
    <row r="2287" spans="1:17">
      <c r="A2287">
        <v>2286</v>
      </c>
      <c r="B2287">
        <v>109</v>
      </c>
      <c r="C2287">
        <v>881</v>
      </c>
      <c r="D2287" t="s">
        <v>5552</v>
      </c>
      <c r="E2287" t="s">
        <v>655</v>
      </c>
      <c r="F2287">
        <v>75</v>
      </c>
      <c r="G2287">
        <v>161.5</v>
      </c>
      <c r="H2287">
        <v>163</v>
      </c>
      <c r="I2287">
        <v>200</v>
      </c>
      <c r="J2287">
        <v>882</v>
      </c>
      <c r="K2287" t="s">
        <v>476</v>
      </c>
      <c r="L2287">
        <v>82</v>
      </c>
      <c r="M2287">
        <v>4.5</v>
      </c>
      <c r="N2287">
        <v>6</v>
      </c>
      <c r="O2287">
        <v>-240</v>
      </c>
      <c r="P2287" s="17">
        <f>DATE(IF(Hist_odds_1[[#This Row],[Index]]&lt;=1908,"2022","2023"),IF(LEN(Hist_odds_1[[#This Row],[Date]])=2,LEFT(Hist_odds_1[[#This Row],[Date]],2),LEFT(Hist_odds_1[[#This Row],[Date]],1)),RIGHT(Hist_odds_1[[#This Row],[Date]],2))</f>
        <v>44935</v>
      </c>
      <c r="Q2287">
        <f>IF(Hist_odds_1[[#This Row],[Away ML]]&lt;Hist_odds_1[[#This Row],[Home ML]],-Hist_odds_1[[#This Row],[Total_Close]],Hist_odds_1[[#This Row],[Spread_Close]])</f>
        <v>6</v>
      </c>
    </row>
    <row r="2288" spans="1:17">
      <c r="A2288">
        <v>2287</v>
      </c>
      <c r="B2288">
        <v>109</v>
      </c>
      <c r="C2288">
        <v>306677</v>
      </c>
      <c r="D2288" t="s">
        <v>5552</v>
      </c>
      <c r="E2288" t="s">
        <v>575</v>
      </c>
      <c r="F2288">
        <v>55</v>
      </c>
      <c r="G2288">
        <v>4.5</v>
      </c>
      <c r="H2288">
        <v>4</v>
      </c>
      <c r="I2288">
        <v>-170</v>
      </c>
      <c r="J2288">
        <v>306678</v>
      </c>
      <c r="K2288" t="s">
        <v>671</v>
      </c>
      <c r="L2288">
        <v>63</v>
      </c>
      <c r="M2288">
        <v>140.5</v>
      </c>
      <c r="N2288">
        <v>140</v>
      </c>
      <c r="O2288">
        <v>150</v>
      </c>
      <c r="P2288" s="17">
        <f>DATE(IF(Hist_odds_1[[#This Row],[Index]]&lt;=1908,"2022","2023"),IF(LEN(Hist_odds_1[[#This Row],[Date]])=2,LEFT(Hist_odds_1[[#This Row],[Date]],2),LEFT(Hist_odds_1[[#This Row],[Date]],1)),RIGHT(Hist_odds_1[[#This Row],[Date]],2))</f>
        <v>44935</v>
      </c>
      <c r="Q2288">
        <f>IF(Hist_odds_1[[#This Row],[Away ML]]&lt;Hist_odds_1[[#This Row],[Home ML]],-Hist_odds_1[[#This Row],[Total_Close]],Hist_odds_1[[#This Row],[Spread_Close]])</f>
        <v>-4</v>
      </c>
    </row>
    <row r="2289" spans="1:17">
      <c r="A2289">
        <v>2288</v>
      </c>
      <c r="B2289">
        <v>109</v>
      </c>
      <c r="C2289">
        <v>306679</v>
      </c>
      <c r="D2289" t="s">
        <v>5552</v>
      </c>
      <c r="E2289" t="s">
        <v>424</v>
      </c>
      <c r="F2289">
        <v>77</v>
      </c>
      <c r="G2289">
        <v>6.5</v>
      </c>
      <c r="H2289">
        <v>7.5</v>
      </c>
      <c r="I2289">
        <v>-340</v>
      </c>
      <c r="J2289">
        <v>306680</v>
      </c>
      <c r="K2289" t="s">
        <v>309</v>
      </c>
      <c r="L2289">
        <v>75</v>
      </c>
      <c r="M2289">
        <v>155.5</v>
      </c>
      <c r="N2289">
        <v>151</v>
      </c>
      <c r="O2289">
        <v>280</v>
      </c>
      <c r="P2289" s="17">
        <f>DATE(IF(Hist_odds_1[[#This Row],[Index]]&lt;=1908,"2022","2023"),IF(LEN(Hist_odds_1[[#This Row],[Date]])=2,LEFT(Hist_odds_1[[#This Row],[Date]],2),LEFT(Hist_odds_1[[#This Row],[Date]],1)),RIGHT(Hist_odds_1[[#This Row],[Date]],2))</f>
        <v>44935</v>
      </c>
      <c r="Q2289">
        <f>IF(Hist_odds_1[[#This Row],[Away ML]]&lt;Hist_odds_1[[#This Row],[Home ML]],-Hist_odds_1[[#This Row],[Total_Close]],Hist_odds_1[[#This Row],[Spread_Close]])</f>
        <v>-7.5</v>
      </c>
    </row>
    <row r="2290" spans="1:17">
      <c r="A2290">
        <v>2289</v>
      </c>
      <c r="B2290">
        <v>109</v>
      </c>
      <c r="C2290">
        <v>306681</v>
      </c>
      <c r="D2290" t="s">
        <v>5552</v>
      </c>
      <c r="E2290" t="s">
        <v>658</v>
      </c>
      <c r="F2290">
        <v>78</v>
      </c>
      <c r="G2290">
        <v>12.5</v>
      </c>
      <c r="H2290">
        <v>13.5</v>
      </c>
      <c r="I2290">
        <v>-1000</v>
      </c>
      <c r="J2290">
        <v>306682</v>
      </c>
      <c r="K2290" t="s">
        <v>646</v>
      </c>
      <c r="L2290">
        <v>65</v>
      </c>
      <c r="M2290">
        <v>135.5</v>
      </c>
      <c r="N2290">
        <v>134.5</v>
      </c>
      <c r="O2290">
        <v>650</v>
      </c>
      <c r="P2290" s="17">
        <f>DATE(IF(Hist_odds_1[[#This Row],[Index]]&lt;=1908,"2022","2023"),IF(LEN(Hist_odds_1[[#This Row],[Date]])=2,LEFT(Hist_odds_1[[#This Row],[Date]],2),LEFT(Hist_odds_1[[#This Row],[Date]],1)),RIGHT(Hist_odds_1[[#This Row],[Date]],2))</f>
        <v>44935</v>
      </c>
      <c r="Q2290">
        <f>IF(Hist_odds_1[[#This Row],[Away ML]]&lt;Hist_odds_1[[#This Row],[Home ML]],-Hist_odds_1[[#This Row],[Total_Close]],Hist_odds_1[[#This Row],[Spread_Close]])</f>
        <v>-13.5</v>
      </c>
    </row>
    <row r="2291" spans="1:17">
      <c r="A2291">
        <v>2290</v>
      </c>
      <c r="B2291">
        <v>109</v>
      </c>
      <c r="C2291">
        <v>306683</v>
      </c>
      <c r="D2291" t="s">
        <v>5552</v>
      </c>
      <c r="E2291" t="s">
        <v>633</v>
      </c>
      <c r="F2291">
        <v>64</v>
      </c>
      <c r="G2291">
        <v>1</v>
      </c>
      <c r="H2291">
        <v>2.5</v>
      </c>
      <c r="I2291">
        <v>-130</v>
      </c>
      <c r="J2291">
        <v>306684</v>
      </c>
      <c r="K2291" t="s">
        <v>542</v>
      </c>
      <c r="L2291">
        <v>59</v>
      </c>
      <c r="M2291">
        <v>156.5</v>
      </c>
      <c r="N2291">
        <v>154.5</v>
      </c>
      <c r="O2291">
        <v>110</v>
      </c>
      <c r="P2291" s="17">
        <f>DATE(IF(Hist_odds_1[[#This Row],[Index]]&lt;=1908,"2022","2023"),IF(LEN(Hist_odds_1[[#This Row],[Date]])=2,LEFT(Hist_odds_1[[#This Row],[Date]],2),LEFT(Hist_odds_1[[#This Row],[Date]],1)),RIGHT(Hist_odds_1[[#This Row],[Date]],2))</f>
        <v>44935</v>
      </c>
      <c r="Q2291">
        <f>IF(Hist_odds_1[[#This Row],[Away ML]]&lt;Hist_odds_1[[#This Row],[Home ML]],-Hist_odds_1[[#This Row],[Total_Close]],Hist_odds_1[[#This Row],[Spread_Close]])</f>
        <v>-2.5</v>
      </c>
    </row>
    <row r="2292" spans="1:17">
      <c r="A2292">
        <v>2291</v>
      </c>
      <c r="B2292">
        <v>109</v>
      </c>
      <c r="C2292">
        <v>306685</v>
      </c>
      <c r="D2292" t="s">
        <v>5552</v>
      </c>
      <c r="E2292" t="s">
        <v>50</v>
      </c>
      <c r="F2292">
        <v>73</v>
      </c>
      <c r="G2292">
        <v>135.5</v>
      </c>
      <c r="H2292">
        <v>1</v>
      </c>
      <c r="I2292">
        <v>-110</v>
      </c>
      <c r="J2292">
        <v>306686</v>
      </c>
      <c r="K2292" t="s">
        <v>616</v>
      </c>
      <c r="L2292">
        <v>82</v>
      </c>
      <c r="M2292">
        <v>1.5</v>
      </c>
      <c r="N2292">
        <v>135.5</v>
      </c>
      <c r="O2292">
        <v>-110</v>
      </c>
      <c r="P2292" s="17">
        <f>DATE(IF(Hist_odds_1[[#This Row],[Index]]&lt;=1908,"2022","2023"),IF(LEN(Hist_odds_1[[#This Row],[Date]])=2,LEFT(Hist_odds_1[[#This Row],[Date]],2),LEFT(Hist_odds_1[[#This Row],[Date]],1)),RIGHT(Hist_odds_1[[#This Row],[Date]],2))</f>
        <v>44935</v>
      </c>
      <c r="Q2292">
        <f>IF(Hist_odds_1[[#This Row],[Away ML]]&lt;Hist_odds_1[[#This Row],[Home ML]],-Hist_odds_1[[#This Row],[Total_Close]],Hist_odds_1[[#This Row],[Spread_Close]])</f>
        <v>135.5</v>
      </c>
    </row>
    <row r="2293" spans="1:17">
      <c r="A2293">
        <v>2292</v>
      </c>
      <c r="B2293">
        <v>109</v>
      </c>
      <c r="C2293">
        <v>306687</v>
      </c>
      <c r="D2293" t="s">
        <v>5552</v>
      </c>
      <c r="E2293" t="s">
        <v>656</v>
      </c>
      <c r="F2293">
        <v>85</v>
      </c>
      <c r="G2293">
        <v>149.5</v>
      </c>
      <c r="H2293">
        <v>150.5</v>
      </c>
      <c r="I2293">
        <v>350</v>
      </c>
      <c r="J2293">
        <v>306688</v>
      </c>
      <c r="K2293" t="s">
        <v>670</v>
      </c>
      <c r="L2293">
        <v>90</v>
      </c>
      <c r="M2293">
        <v>7.5</v>
      </c>
      <c r="N2293">
        <v>9</v>
      </c>
      <c r="O2293">
        <v>-420</v>
      </c>
      <c r="P2293" s="17">
        <f>DATE(IF(Hist_odds_1[[#This Row],[Index]]&lt;=1908,"2022","2023"),IF(LEN(Hist_odds_1[[#This Row],[Date]])=2,LEFT(Hist_odds_1[[#This Row],[Date]],2),LEFT(Hist_odds_1[[#This Row],[Date]],1)),RIGHT(Hist_odds_1[[#This Row],[Date]],2))</f>
        <v>44935</v>
      </c>
      <c r="Q2293">
        <f>IF(Hist_odds_1[[#This Row],[Away ML]]&lt;Hist_odds_1[[#This Row],[Home ML]],-Hist_odds_1[[#This Row],[Total_Close]],Hist_odds_1[[#This Row],[Spread_Close]])</f>
        <v>9</v>
      </c>
    </row>
    <row r="2294" spans="1:17">
      <c r="A2294">
        <v>2293</v>
      </c>
      <c r="B2294">
        <v>109</v>
      </c>
      <c r="C2294">
        <v>306689</v>
      </c>
      <c r="D2294" t="s">
        <v>5552</v>
      </c>
      <c r="E2294" t="s">
        <v>667</v>
      </c>
      <c r="F2294">
        <v>76</v>
      </c>
      <c r="G2294">
        <v>141</v>
      </c>
      <c r="H2294">
        <v>141</v>
      </c>
      <c r="I2294">
        <v>265</v>
      </c>
      <c r="J2294">
        <v>306690</v>
      </c>
      <c r="K2294" t="s">
        <v>666</v>
      </c>
      <c r="L2294">
        <v>92</v>
      </c>
      <c r="M2294">
        <v>7</v>
      </c>
      <c r="N2294">
        <v>7.5</v>
      </c>
      <c r="O2294">
        <v>-320</v>
      </c>
      <c r="P2294" s="17">
        <f>DATE(IF(Hist_odds_1[[#This Row],[Index]]&lt;=1908,"2022","2023"),IF(LEN(Hist_odds_1[[#This Row],[Date]])=2,LEFT(Hist_odds_1[[#This Row],[Date]],2),LEFT(Hist_odds_1[[#This Row],[Date]],1)),RIGHT(Hist_odds_1[[#This Row],[Date]],2))</f>
        <v>44935</v>
      </c>
      <c r="Q2294">
        <f>IF(Hist_odds_1[[#This Row],[Away ML]]&lt;Hist_odds_1[[#This Row],[Home ML]],-Hist_odds_1[[#This Row],[Total_Close]],Hist_odds_1[[#This Row],[Spread_Close]])</f>
        <v>7.5</v>
      </c>
    </row>
    <row r="2295" spans="1:17">
      <c r="A2295">
        <v>2294</v>
      </c>
      <c r="B2295">
        <v>109</v>
      </c>
      <c r="C2295">
        <v>306691</v>
      </c>
      <c r="D2295" t="s">
        <v>5552</v>
      </c>
      <c r="E2295" t="s">
        <v>668</v>
      </c>
      <c r="F2295">
        <v>57</v>
      </c>
      <c r="G2295">
        <v>128.5</v>
      </c>
      <c r="H2295">
        <v>128.5</v>
      </c>
      <c r="I2295">
        <v>850</v>
      </c>
      <c r="J2295">
        <v>306692</v>
      </c>
      <c r="K2295" t="s">
        <v>155</v>
      </c>
      <c r="L2295">
        <v>62</v>
      </c>
      <c r="M2295">
        <v>15.5</v>
      </c>
      <c r="N2295">
        <v>15.5</v>
      </c>
      <c r="O2295">
        <v>-1500</v>
      </c>
      <c r="P2295" s="17">
        <f>DATE(IF(Hist_odds_1[[#This Row],[Index]]&lt;=1908,"2022","2023"),IF(LEN(Hist_odds_1[[#This Row],[Date]])=2,LEFT(Hist_odds_1[[#This Row],[Date]],2),LEFT(Hist_odds_1[[#This Row],[Date]],1)),RIGHT(Hist_odds_1[[#This Row],[Date]],2))</f>
        <v>44935</v>
      </c>
      <c r="Q2295">
        <f>IF(Hist_odds_1[[#This Row],[Away ML]]&lt;Hist_odds_1[[#This Row],[Home ML]],-Hist_odds_1[[#This Row],[Total_Close]],Hist_odds_1[[#This Row],[Spread_Close]])</f>
        <v>15.5</v>
      </c>
    </row>
    <row r="2296" spans="1:17">
      <c r="A2296">
        <v>2295</v>
      </c>
      <c r="B2296">
        <v>109</v>
      </c>
      <c r="C2296">
        <v>306693</v>
      </c>
      <c r="D2296" t="s">
        <v>5552</v>
      </c>
      <c r="E2296" t="s">
        <v>561</v>
      </c>
      <c r="F2296">
        <v>67</v>
      </c>
      <c r="G2296">
        <v>8.5</v>
      </c>
      <c r="H2296">
        <v>8.5</v>
      </c>
      <c r="I2296">
        <v>-400</v>
      </c>
      <c r="J2296">
        <v>306694</v>
      </c>
      <c r="K2296" t="s">
        <v>594</v>
      </c>
      <c r="L2296">
        <v>71</v>
      </c>
      <c r="M2296">
        <v>133.5</v>
      </c>
      <c r="N2296">
        <v>132</v>
      </c>
      <c r="O2296">
        <v>330</v>
      </c>
      <c r="P2296" s="17">
        <f>DATE(IF(Hist_odds_1[[#This Row],[Index]]&lt;=1908,"2022","2023"),IF(LEN(Hist_odds_1[[#This Row],[Date]])=2,LEFT(Hist_odds_1[[#This Row],[Date]],2),LEFT(Hist_odds_1[[#This Row],[Date]],1)),RIGHT(Hist_odds_1[[#This Row],[Date]],2))</f>
        <v>44935</v>
      </c>
      <c r="Q2296">
        <f>IF(Hist_odds_1[[#This Row],[Away ML]]&lt;Hist_odds_1[[#This Row],[Home ML]],-Hist_odds_1[[#This Row],[Total_Close]],Hist_odds_1[[#This Row],[Spread_Close]])</f>
        <v>-8.5</v>
      </c>
    </row>
    <row r="2297" spans="1:17">
      <c r="A2297">
        <v>2296</v>
      </c>
      <c r="B2297">
        <v>109</v>
      </c>
      <c r="C2297">
        <v>306695</v>
      </c>
      <c r="D2297" t="s">
        <v>5552</v>
      </c>
      <c r="E2297" t="s">
        <v>534</v>
      </c>
      <c r="F2297">
        <v>64</v>
      </c>
      <c r="G2297">
        <v>142.5</v>
      </c>
      <c r="H2297">
        <v>141.5</v>
      </c>
      <c r="I2297">
        <v>180</v>
      </c>
      <c r="J2297">
        <v>306696</v>
      </c>
      <c r="K2297" t="s">
        <v>672</v>
      </c>
      <c r="L2297">
        <v>72</v>
      </c>
      <c r="M2297">
        <v>5.5</v>
      </c>
      <c r="N2297">
        <v>5</v>
      </c>
      <c r="O2297">
        <v>-210</v>
      </c>
      <c r="P2297" s="17">
        <f>DATE(IF(Hist_odds_1[[#This Row],[Index]]&lt;=1908,"2022","2023"),IF(LEN(Hist_odds_1[[#This Row],[Date]])=2,LEFT(Hist_odds_1[[#This Row],[Date]],2),LEFT(Hist_odds_1[[#This Row],[Date]],1)),RIGHT(Hist_odds_1[[#This Row],[Date]],2))</f>
        <v>44935</v>
      </c>
      <c r="Q2297">
        <f>IF(Hist_odds_1[[#This Row],[Away ML]]&lt;Hist_odds_1[[#This Row],[Home ML]],-Hist_odds_1[[#This Row],[Total_Close]],Hist_odds_1[[#This Row],[Spread_Close]])</f>
        <v>5</v>
      </c>
    </row>
    <row r="2298" spans="1:17">
      <c r="A2298">
        <v>2297</v>
      </c>
      <c r="B2298">
        <v>109</v>
      </c>
      <c r="C2298">
        <v>306697</v>
      </c>
      <c r="D2298" t="s">
        <v>5552</v>
      </c>
      <c r="E2298" t="s">
        <v>640</v>
      </c>
      <c r="F2298">
        <v>75</v>
      </c>
      <c r="G2298">
        <v>143.5</v>
      </c>
      <c r="H2298">
        <v>144</v>
      </c>
      <c r="I2298">
        <v>400</v>
      </c>
      <c r="J2298">
        <v>306698</v>
      </c>
      <c r="K2298" t="s">
        <v>149</v>
      </c>
      <c r="L2298">
        <v>102</v>
      </c>
      <c r="M2298">
        <v>10.5</v>
      </c>
      <c r="N2298">
        <v>10</v>
      </c>
      <c r="O2298">
        <v>-500</v>
      </c>
      <c r="P2298" s="17">
        <f>DATE(IF(Hist_odds_1[[#This Row],[Index]]&lt;=1908,"2022","2023"),IF(LEN(Hist_odds_1[[#This Row],[Date]])=2,LEFT(Hist_odds_1[[#This Row],[Date]],2),LEFT(Hist_odds_1[[#This Row],[Date]],1)),RIGHT(Hist_odds_1[[#This Row],[Date]],2))</f>
        <v>44935</v>
      </c>
      <c r="Q2298">
        <f>IF(Hist_odds_1[[#This Row],[Away ML]]&lt;Hist_odds_1[[#This Row],[Home ML]],-Hist_odds_1[[#This Row],[Total_Close]],Hist_odds_1[[#This Row],[Spread_Close]])</f>
        <v>10</v>
      </c>
    </row>
    <row r="2299" spans="1:17">
      <c r="A2299">
        <v>2298</v>
      </c>
      <c r="B2299">
        <v>110</v>
      </c>
      <c r="C2299">
        <v>601</v>
      </c>
      <c r="D2299" t="s">
        <v>5552</v>
      </c>
      <c r="E2299" t="s">
        <v>219</v>
      </c>
      <c r="F2299">
        <v>61</v>
      </c>
      <c r="G2299">
        <v>145</v>
      </c>
      <c r="H2299">
        <v>149</v>
      </c>
      <c r="I2299">
        <v>145</v>
      </c>
      <c r="J2299">
        <v>602</v>
      </c>
      <c r="K2299" t="s">
        <v>490</v>
      </c>
      <c r="L2299">
        <v>77</v>
      </c>
      <c r="M2299">
        <v>4</v>
      </c>
      <c r="N2299">
        <v>3.5</v>
      </c>
      <c r="O2299">
        <v>-165</v>
      </c>
      <c r="P2299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299">
        <f>IF(Hist_odds_1[[#This Row],[Away ML]]&lt;Hist_odds_1[[#This Row],[Home ML]],-Hist_odds_1[[#This Row],[Total_Close]],Hist_odds_1[[#This Row],[Spread_Close]])</f>
        <v>3.5</v>
      </c>
    </row>
    <row r="2300" spans="1:17">
      <c r="A2300">
        <v>2299</v>
      </c>
      <c r="B2300">
        <v>110</v>
      </c>
      <c r="C2300">
        <v>603</v>
      </c>
      <c r="D2300" t="s">
        <v>5552</v>
      </c>
      <c r="E2300" t="s">
        <v>629</v>
      </c>
      <c r="F2300">
        <v>79</v>
      </c>
      <c r="G2300">
        <v>149</v>
      </c>
      <c r="H2300">
        <v>145.5</v>
      </c>
      <c r="I2300">
        <v>125</v>
      </c>
      <c r="J2300">
        <v>604</v>
      </c>
      <c r="K2300" t="s">
        <v>620</v>
      </c>
      <c r="L2300">
        <v>85</v>
      </c>
      <c r="M2300">
        <v>2.5</v>
      </c>
      <c r="N2300">
        <v>2.5</v>
      </c>
      <c r="O2300">
        <v>-145</v>
      </c>
      <c r="P2300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00">
        <f>IF(Hist_odds_1[[#This Row],[Away ML]]&lt;Hist_odds_1[[#This Row],[Home ML]],-Hist_odds_1[[#This Row],[Total_Close]],Hist_odds_1[[#This Row],[Spread_Close]])</f>
        <v>2.5</v>
      </c>
    </row>
    <row r="2301" spans="1:17">
      <c r="A2301">
        <v>2300</v>
      </c>
      <c r="B2301">
        <v>110</v>
      </c>
      <c r="C2301">
        <v>605</v>
      </c>
      <c r="D2301" t="s">
        <v>5552</v>
      </c>
      <c r="E2301" t="s">
        <v>277</v>
      </c>
      <c r="F2301">
        <v>80</v>
      </c>
      <c r="G2301">
        <v>3.5</v>
      </c>
      <c r="H2301">
        <v>3.5</v>
      </c>
      <c r="I2301">
        <v>-155</v>
      </c>
      <c r="J2301">
        <v>606</v>
      </c>
      <c r="K2301" t="s">
        <v>454</v>
      </c>
      <c r="L2301">
        <v>91</v>
      </c>
      <c r="M2301">
        <v>157</v>
      </c>
      <c r="N2301">
        <v>152.5</v>
      </c>
      <c r="O2301">
        <v>135</v>
      </c>
      <c r="P2301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01">
        <f>IF(Hist_odds_1[[#This Row],[Away ML]]&lt;Hist_odds_1[[#This Row],[Home ML]],-Hist_odds_1[[#This Row],[Total_Close]],Hist_odds_1[[#This Row],[Spread_Close]])</f>
        <v>-3.5</v>
      </c>
    </row>
    <row r="2302" spans="1:17">
      <c r="A2302">
        <v>2301</v>
      </c>
      <c r="B2302">
        <v>110</v>
      </c>
      <c r="C2302">
        <v>607</v>
      </c>
      <c r="D2302" t="s">
        <v>5552</v>
      </c>
      <c r="E2302" t="s">
        <v>455</v>
      </c>
      <c r="F2302">
        <v>78</v>
      </c>
      <c r="G2302">
        <v>2</v>
      </c>
      <c r="H2302">
        <v>3.5</v>
      </c>
      <c r="I2302">
        <v>-155</v>
      </c>
      <c r="J2302">
        <v>608</v>
      </c>
      <c r="K2302" t="s">
        <v>505</v>
      </c>
      <c r="L2302">
        <v>64</v>
      </c>
      <c r="M2302">
        <v>132.5</v>
      </c>
      <c r="N2302">
        <v>136</v>
      </c>
      <c r="O2302">
        <v>135</v>
      </c>
      <c r="P2302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02">
        <f>IF(Hist_odds_1[[#This Row],[Away ML]]&lt;Hist_odds_1[[#This Row],[Home ML]],-Hist_odds_1[[#This Row],[Total_Close]],Hist_odds_1[[#This Row],[Spread_Close]])</f>
        <v>-3.5</v>
      </c>
    </row>
    <row r="2303" spans="1:17">
      <c r="A2303">
        <v>2302</v>
      </c>
      <c r="B2303">
        <v>110</v>
      </c>
      <c r="C2303">
        <v>609</v>
      </c>
      <c r="D2303" t="s">
        <v>5552</v>
      </c>
      <c r="E2303" t="s">
        <v>61</v>
      </c>
      <c r="F2303">
        <v>74</v>
      </c>
      <c r="G2303">
        <v>6</v>
      </c>
      <c r="H2303">
        <v>4.5</v>
      </c>
      <c r="I2303">
        <v>-200</v>
      </c>
      <c r="J2303">
        <v>610</v>
      </c>
      <c r="K2303" t="s">
        <v>157</v>
      </c>
      <c r="L2303">
        <v>59</v>
      </c>
      <c r="M2303">
        <v>141.5</v>
      </c>
      <c r="N2303">
        <v>142.5</v>
      </c>
      <c r="O2303">
        <v>175</v>
      </c>
      <c r="P2303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03">
        <f>IF(Hist_odds_1[[#This Row],[Away ML]]&lt;Hist_odds_1[[#This Row],[Home ML]],-Hist_odds_1[[#This Row],[Total_Close]],Hist_odds_1[[#This Row],[Spread_Close]])</f>
        <v>-4.5</v>
      </c>
    </row>
    <row r="2304" spans="1:17">
      <c r="A2304">
        <v>2303</v>
      </c>
      <c r="B2304">
        <v>110</v>
      </c>
      <c r="C2304">
        <v>611</v>
      </c>
      <c r="D2304" t="s">
        <v>5552</v>
      </c>
      <c r="E2304" t="s">
        <v>653</v>
      </c>
      <c r="F2304">
        <v>71</v>
      </c>
      <c r="G2304">
        <v>145</v>
      </c>
      <c r="H2304">
        <v>145</v>
      </c>
      <c r="I2304">
        <v>100</v>
      </c>
      <c r="J2304">
        <v>612</v>
      </c>
      <c r="K2304" t="s">
        <v>280</v>
      </c>
      <c r="L2304">
        <v>76</v>
      </c>
      <c r="M2304">
        <v>2</v>
      </c>
      <c r="N2304">
        <v>2</v>
      </c>
      <c r="O2304">
        <v>-120</v>
      </c>
      <c r="P2304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04">
        <f>IF(Hist_odds_1[[#This Row],[Away ML]]&lt;Hist_odds_1[[#This Row],[Home ML]],-Hist_odds_1[[#This Row],[Total_Close]],Hist_odds_1[[#This Row],[Spread_Close]])</f>
        <v>2</v>
      </c>
    </row>
    <row r="2305" spans="1:17">
      <c r="A2305">
        <v>2304</v>
      </c>
      <c r="B2305">
        <v>110</v>
      </c>
      <c r="C2305">
        <v>613</v>
      </c>
      <c r="D2305" t="s">
        <v>5552</v>
      </c>
      <c r="E2305" t="s">
        <v>518</v>
      </c>
      <c r="F2305">
        <v>71</v>
      </c>
      <c r="G2305">
        <v>136.5</v>
      </c>
      <c r="H2305">
        <v>132.5</v>
      </c>
      <c r="I2305">
        <v>1100</v>
      </c>
      <c r="J2305">
        <v>614</v>
      </c>
      <c r="K2305" t="s">
        <v>291</v>
      </c>
      <c r="L2305">
        <v>68</v>
      </c>
      <c r="M2305">
        <v>17</v>
      </c>
      <c r="N2305">
        <v>20</v>
      </c>
      <c r="O2305">
        <v>-2500</v>
      </c>
      <c r="P2305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05">
        <f>IF(Hist_odds_1[[#This Row],[Away ML]]&lt;Hist_odds_1[[#This Row],[Home ML]],-Hist_odds_1[[#This Row],[Total_Close]],Hist_odds_1[[#This Row],[Spread_Close]])</f>
        <v>20</v>
      </c>
    </row>
    <row r="2306" spans="1:17">
      <c r="A2306">
        <v>2305</v>
      </c>
      <c r="B2306">
        <v>110</v>
      </c>
      <c r="C2306">
        <v>615</v>
      </c>
      <c r="D2306" t="s">
        <v>5552</v>
      </c>
      <c r="E2306" t="s">
        <v>584</v>
      </c>
      <c r="F2306">
        <v>72</v>
      </c>
      <c r="G2306">
        <v>137</v>
      </c>
      <c r="H2306">
        <v>136.5</v>
      </c>
      <c r="I2306">
        <v>180</v>
      </c>
      <c r="J2306">
        <v>616</v>
      </c>
      <c r="K2306" t="s">
        <v>531</v>
      </c>
      <c r="L2306">
        <v>73</v>
      </c>
      <c r="M2306">
        <v>5</v>
      </c>
      <c r="N2306">
        <v>5</v>
      </c>
      <c r="O2306">
        <v>-210</v>
      </c>
      <c r="P2306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06">
        <f>IF(Hist_odds_1[[#This Row],[Away ML]]&lt;Hist_odds_1[[#This Row],[Home ML]],-Hist_odds_1[[#This Row],[Total_Close]],Hist_odds_1[[#This Row],[Spread_Close]])</f>
        <v>5</v>
      </c>
    </row>
    <row r="2307" spans="1:17">
      <c r="A2307">
        <v>2306</v>
      </c>
      <c r="B2307">
        <v>110</v>
      </c>
      <c r="C2307">
        <v>617</v>
      </c>
      <c r="D2307" t="s">
        <v>5552</v>
      </c>
      <c r="E2307" t="s">
        <v>326</v>
      </c>
      <c r="F2307">
        <v>82</v>
      </c>
      <c r="G2307">
        <v>7</v>
      </c>
      <c r="H2307">
        <v>7.5</v>
      </c>
      <c r="I2307">
        <v>-290</v>
      </c>
      <c r="J2307">
        <v>618</v>
      </c>
      <c r="K2307" t="s">
        <v>325</v>
      </c>
      <c r="L2307">
        <v>58</v>
      </c>
      <c r="M2307">
        <v>127.5</v>
      </c>
      <c r="N2307">
        <v>127</v>
      </c>
      <c r="O2307">
        <v>245</v>
      </c>
      <c r="P2307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07">
        <f>IF(Hist_odds_1[[#This Row],[Away ML]]&lt;Hist_odds_1[[#This Row],[Home ML]],-Hist_odds_1[[#This Row],[Total_Close]],Hist_odds_1[[#This Row],[Spread_Close]])</f>
        <v>-7.5</v>
      </c>
    </row>
    <row r="2308" spans="1:17">
      <c r="A2308">
        <v>2307</v>
      </c>
      <c r="B2308">
        <v>110</v>
      </c>
      <c r="C2308">
        <v>619</v>
      </c>
      <c r="D2308" t="s">
        <v>5552</v>
      </c>
      <c r="E2308" t="s">
        <v>452</v>
      </c>
      <c r="F2308">
        <v>69</v>
      </c>
      <c r="G2308">
        <v>125.5</v>
      </c>
      <c r="H2308">
        <v>1.5</v>
      </c>
      <c r="I2308">
        <v>-120</v>
      </c>
      <c r="J2308">
        <v>620</v>
      </c>
      <c r="K2308" t="s">
        <v>315</v>
      </c>
      <c r="L2308">
        <v>65</v>
      </c>
      <c r="M2308">
        <v>3.5</v>
      </c>
      <c r="N2308">
        <v>126.5</v>
      </c>
      <c r="O2308">
        <v>100</v>
      </c>
      <c r="P2308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08">
        <f>IF(Hist_odds_1[[#This Row],[Away ML]]&lt;Hist_odds_1[[#This Row],[Home ML]],-Hist_odds_1[[#This Row],[Total_Close]],Hist_odds_1[[#This Row],[Spread_Close]])</f>
        <v>-1.5</v>
      </c>
    </row>
    <row r="2309" spans="1:17">
      <c r="A2309">
        <v>2308</v>
      </c>
      <c r="B2309">
        <v>110</v>
      </c>
      <c r="C2309">
        <v>621</v>
      </c>
      <c r="D2309" t="s">
        <v>5552</v>
      </c>
      <c r="E2309" t="s">
        <v>194</v>
      </c>
      <c r="F2309">
        <v>67</v>
      </c>
      <c r="G2309">
        <v>139.5</v>
      </c>
      <c r="H2309">
        <v>2.5</v>
      </c>
      <c r="I2309">
        <v>-130</v>
      </c>
      <c r="J2309">
        <v>622</v>
      </c>
      <c r="K2309" t="s">
        <v>43</v>
      </c>
      <c r="L2309">
        <v>56</v>
      </c>
      <c r="M2309" t="s">
        <v>465</v>
      </c>
      <c r="N2309">
        <v>137</v>
      </c>
      <c r="O2309">
        <v>110</v>
      </c>
      <c r="P2309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09">
        <f>IF(Hist_odds_1[[#This Row],[Away ML]]&lt;Hist_odds_1[[#This Row],[Home ML]],-Hist_odds_1[[#This Row],[Total_Close]],Hist_odds_1[[#This Row],[Spread_Close]])</f>
        <v>-2.5</v>
      </c>
    </row>
    <row r="2310" spans="1:17">
      <c r="A2310">
        <v>2309</v>
      </c>
      <c r="B2310">
        <v>110</v>
      </c>
      <c r="C2310">
        <v>623</v>
      </c>
      <c r="D2310" t="s">
        <v>5552</v>
      </c>
      <c r="E2310" t="s">
        <v>276</v>
      </c>
      <c r="F2310">
        <v>74</v>
      </c>
      <c r="G2310">
        <v>4</v>
      </c>
      <c r="H2310">
        <v>5</v>
      </c>
      <c r="I2310">
        <v>-200</v>
      </c>
      <c r="J2310">
        <v>624</v>
      </c>
      <c r="K2310" t="s">
        <v>456</v>
      </c>
      <c r="L2310">
        <v>70</v>
      </c>
      <c r="M2310">
        <v>140.5</v>
      </c>
      <c r="N2310">
        <v>141.5</v>
      </c>
      <c r="O2310">
        <v>175</v>
      </c>
      <c r="P2310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10">
        <f>IF(Hist_odds_1[[#This Row],[Away ML]]&lt;Hist_odds_1[[#This Row],[Home ML]],-Hist_odds_1[[#This Row],[Total_Close]],Hist_odds_1[[#This Row],[Spread_Close]])</f>
        <v>-5</v>
      </c>
    </row>
    <row r="2311" spans="1:17">
      <c r="A2311">
        <v>2310</v>
      </c>
      <c r="B2311">
        <v>110</v>
      </c>
      <c r="C2311">
        <v>625</v>
      </c>
      <c r="D2311" t="s">
        <v>5552</v>
      </c>
      <c r="E2311" t="s">
        <v>274</v>
      </c>
      <c r="F2311">
        <v>63</v>
      </c>
      <c r="G2311">
        <v>156.5</v>
      </c>
      <c r="H2311">
        <v>152</v>
      </c>
      <c r="I2311">
        <v>155</v>
      </c>
      <c r="J2311">
        <v>626</v>
      </c>
      <c r="K2311" t="s">
        <v>566</v>
      </c>
      <c r="L2311">
        <v>75</v>
      </c>
      <c r="M2311">
        <v>6</v>
      </c>
      <c r="N2311">
        <v>4</v>
      </c>
      <c r="O2311">
        <v>-175</v>
      </c>
      <c r="P2311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11">
        <f>IF(Hist_odds_1[[#This Row],[Away ML]]&lt;Hist_odds_1[[#This Row],[Home ML]],-Hist_odds_1[[#This Row],[Total_Close]],Hist_odds_1[[#This Row],[Spread_Close]])</f>
        <v>4</v>
      </c>
    </row>
    <row r="2312" spans="1:17">
      <c r="A2312">
        <v>2311</v>
      </c>
      <c r="B2312">
        <v>110</v>
      </c>
      <c r="C2312">
        <v>627</v>
      </c>
      <c r="D2312" t="s">
        <v>5552</v>
      </c>
      <c r="E2312" t="s">
        <v>480</v>
      </c>
      <c r="F2312">
        <v>57</v>
      </c>
      <c r="G2312">
        <v>135</v>
      </c>
      <c r="H2312">
        <v>138</v>
      </c>
      <c r="I2312">
        <v>180</v>
      </c>
      <c r="J2312">
        <v>628</v>
      </c>
      <c r="K2312" t="s">
        <v>478</v>
      </c>
      <c r="L2312">
        <v>65</v>
      </c>
      <c r="M2312">
        <v>3.5</v>
      </c>
      <c r="N2312">
        <v>5</v>
      </c>
      <c r="O2312">
        <v>-210</v>
      </c>
      <c r="P2312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12">
        <f>IF(Hist_odds_1[[#This Row],[Away ML]]&lt;Hist_odds_1[[#This Row],[Home ML]],-Hist_odds_1[[#This Row],[Total_Close]],Hist_odds_1[[#This Row],[Spread_Close]])</f>
        <v>5</v>
      </c>
    </row>
    <row r="2313" spans="1:17">
      <c r="A2313">
        <v>2312</v>
      </c>
      <c r="B2313">
        <v>110</v>
      </c>
      <c r="C2313">
        <v>629</v>
      </c>
      <c r="D2313" t="s">
        <v>5552</v>
      </c>
      <c r="E2313" t="s">
        <v>58</v>
      </c>
      <c r="F2313">
        <v>76</v>
      </c>
      <c r="G2313">
        <v>7.5</v>
      </c>
      <c r="H2313">
        <v>11</v>
      </c>
      <c r="I2313">
        <v>-600</v>
      </c>
      <c r="J2313">
        <v>630</v>
      </c>
      <c r="K2313" t="s">
        <v>536</v>
      </c>
      <c r="L2313">
        <v>71</v>
      </c>
      <c r="M2313">
        <v>135.5</v>
      </c>
      <c r="N2313">
        <v>137.5</v>
      </c>
      <c r="O2313">
        <v>450</v>
      </c>
      <c r="P2313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13">
        <f>IF(Hist_odds_1[[#This Row],[Away ML]]&lt;Hist_odds_1[[#This Row],[Home ML]],-Hist_odds_1[[#This Row],[Total_Close]],Hist_odds_1[[#This Row],[Spread_Close]])</f>
        <v>-11</v>
      </c>
    </row>
    <row r="2314" spans="1:17">
      <c r="A2314">
        <v>2313</v>
      </c>
      <c r="B2314">
        <v>110</v>
      </c>
      <c r="C2314">
        <v>631</v>
      </c>
      <c r="D2314" t="s">
        <v>5552</v>
      </c>
      <c r="E2314" t="s">
        <v>639</v>
      </c>
      <c r="F2314">
        <v>67</v>
      </c>
      <c r="G2314">
        <v>137.5</v>
      </c>
      <c r="H2314">
        <v>138</v>
      </c>
      <c r="I2314">
        <v>150</v>
      </c>
      <c r="J2314">
        <v>632</v>
      </c>
      <c r="K2314" t="s">
        <v>621</v>
      </c>
      <c r="L2314">
        <v>75</v>
      </c>
      <c r="M2314">
        <v>4</v>
      </c>
      <c r="N2314">
        <v>3.5</v>
      </c>
      <c r="O2314">
        <v>-170</v>
      </c>
      <c r="P2314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14">
        <f>IF(Hist_odds_1[[#This Row],[Away ML]]&lt;Hist_odds_1[[#This Row],[Home ML]],-Hist_odds_1[[#This Row],[Total_Close]],Hist_odds_1[[#This Row],[Spread_Close]])</f>
        <v>3.5</v>
      </c>
    </row>
    <row r="2315" spans="1:17">
      <c r="A2315">
        <v>2314</v>
      </c>
      <c r="B2315">
        <v>110</v>
      </c>
      <c r="C2315">
        <v>633</v>
      </c>
      <c r="D2315" t="s">
        <v>5552</v>
      </c>
      <c r="E2315" t="s">
        <v>556</v>
      </c>
      <c r="F2315">
        <v>54</v>
      </c>
      <c r="G2315">
        <v>138.5</v>
      </c>
      <c r="H2315">
        <v>135</v>
      </c>
      <c r="I2315">
        <v>-110</v>
      </c>
      <c r="J2315">
        <v>634</v>
      </c>
      <c r="K2315" t="s">
        <v>663</v>
      </c>
      <c r="L2315">
        <v>73</v>
      </c>
      <c r="M2315" t="s">
        <v>465</v>
      </c>
      <c r="O2315">
        <v>-110</v>
      </c>
      <c r="P2315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15">
        <f>IF(Hist_odds_1[[#This Row],[Away ML]]&lt;Hist_odds_1[[#This Row],[Home ML]],-Hist_odds_1[[#This Row],[Total_Close]],Hist_odds_1[[#This Row],[Spread_Close]])</f>
        <v>0</v>
      </c>
    </row>
    <row r="2316" spans="1:17">
      <c r="A2316">
        <v>2315</v>
      </c>
      <c r="B2316">
        <v>110</v>
      </c>
      <c r="C2316">
        <v>635</v>
      </c>
      <c r="D2316" t="s">
        <v>5552</v>
      </c>
      <c r="E2316" t="s">
        <v>513</v>
      </c>
      <c r="F2316">
        <v>50</v>
      </c>
      <c r="G2316">
        <v>127.5</v>
      </c>
      <c r="H2316">
        <v>129</v>
      </c>
      <c r="I2316">
        <v>180</v>
      </c>
      <c r="J2316">
        <v>636</v>
      </c>
      <c r="K2316" t="s">
        <v>469</v>
      </c>
      <c r="L2316">
        <v>84</v>
      </c>
      <c r="M2316">
        <v>5</v>
      </c>
      <c r="N2316">
        <v>4.5</v>
      </c>
      <c r="O2316">
        <v>-210</v>
      </c>
      <c r="P2316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16">
        <f>IF(Hist_odds_1[[#This Row],[Away ML]]&lt;Hist_odds_1[[#This Row],[Home ML]],-Hist_odds_1[[#This Row],[Total_Close]],Hist_odds_1[[#This Row],[Spread_Close]])</f>
        <v>4.5</v>
      </c>
    </row>
    <row r="2317" spans="1:17">
      <c r="A2317">
        <v>2316</v>
      </c>
      <c r="B2317">
        <v>110</v>
      </c>
      <c r="C2317">
        <v>637</v>
      </c>
      <c r="D2317" t="s">
        <v>5552</v>
      </c>
      <c r="E2317" t="s">
        <v>251</v>
      </c>
      <c r="F2317">
        <v>76</v>
      </c>
      <c r="G2317">
        <v>3</v>
      </c>
      <c r="H2317">
        <v>3.5</v>
      </c>
      <c r="I2317">
        <v>-165</v>
      </c>
      <c r="J2317">
        <v>638</v>
      </c>
      <c r="K2317" t="s">
        <v>177</v>
      </c>
      <c r="L2317">
        <v>72</v>
      </c>
      <c r="M2317">
        <v>140.5</v>
      </c>
      <c r="N2317">
        <v>141.5</v>
      </c>
      <c r="O2317">
        <v>145</v>
      </c>
      <c r="P2317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17">
        <f>IF(Hist_odds_1[[#This Row],[Away ML]]&lt;Hist_odds_1[[#This Row],[Home ML]],-Hist_odds_1[[#This Row],[Total_Close]],Hist_odds_1[[#This Row],[Spread_Close]])</f>
        <v>-3.5</v>
      </c>
    </row>
    <row r="2318" spans="1:17">
      <c r="A2318">
        <v>2317</v>
      </c>
      <c r="B2318">
        <v>110</v>
      </c>
      <c r="C2318">
        <v>639</v>
      </c>
      <c r="D2318" t="s">
        <v>5552</v>
      </c>
      <c r="E2318" t="s">
        <v>522</v>
      </c>
      <c r="F2318">
        <v>66</v>
      </c>
      <c r="G2318">
        <v>7.5</v>
      </c>
      <c r="H2318">
        <v>8.5</v>
      </c>
      <c r="I2318">
        <v>-400</v>
      </c>
      <c r="J2318">
        <v>640</v>
      </c>
      <c r="K2318" t="s">
        <v>267</v>
      </c>
      <c r="L2318">
        <v>51</v>
      </c>
      <c r="M2318">
        <v>140</v>
      </c>
      <c r="N2318">
        <v>142.5</v>
      </c>
      <c r="O2318">
        <v>330</v>
      </c>
      <c r="P2318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18">
        <f>IF(Hist_odds_1[[#This Row],[Away ML]]&lt;Hist_odds_1[[#This Row],[Home ML]],-Hist_odds_1[[#This Row],[Total_Close]],Hist_odds_1[[#This Row],[Spread_Close]])</f>
        <v>-8.5</v>
      </c>
    </row>
    <row r="2319" spans="1:17">
      <c r="A2319">
        <v>2318</v>
      </c>
      <c r="B2319">
        <v>110</v>
      </c>
      <c r="C2319">
        <v>641</v>
      </c>
      <c r="D2319" t="s">
        <v>5552</v>
      </c>
      <c r="E2319" t="s">
        <v>535</v>
      </c>
      <c r="F2319">
        <v>85</v>
      </c>
      <c r="G2319">
        <v>134.5</v>
      </c>
      <c r="H2319">
        <v>132.5</v>
      </c>
      <c r="I2319">
        <v>375</v>
      </c>
      <c r="J2319">
        <v>642</v>
      </c>
      <c r="K2319" t="s">
        <v>512</v>
      </c>
      <c r="L2319">
        <v>74</v>
      </c>
      <c r="M2319">
        <v>8</v>
      </c>
      <c r="N2319">
        <v>9</v>
      </c>
      <c r="O2319">
        <v>-450</v>
      </c>
      <c r="P2319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19">
        <f>IF(Hist_odds_1[[#This Row],[Away ML]]&lt;Hist_odds_1[[#This Row],[Home ML]],-Hist_odds_1[[#This Row],[Total_Close]],Hist_odds_1[[#This Row],[Spread_Close]])</f>
        <v>9</v>
      </c>
    </row>
    <row r="2320" spans="1:17">
      <c r="A2320">
        <v>2319</v>
      </c>
      <c r="B2320">
        <v>110</v>
      </c>
      <c r="C2320">
        <v>643</v>
      </c>
      <c r="D2320" t="s">
        <v>5552</v>
      </c>
      <c r="E2320" t="s">
        <v>479</v>
      </c>
      <c r="F2320">
        <v>58</v>
      </c>
      <c r="G2320">
        <v>136</v>
      </c>
      <c r="H2320">
        <v>132.5</v>
      </c>
      <c r="I2320">
        <v>170</v>
      </c>
      <c r="J2320">
        <v>644</v>
      </c>
      <c r="K2320" t="s">
        <v>406</v>
      </c>
      <c r="L2320">
        <v>65</v>
      </c>
      <c r="M2320">
        <v>3.5</v>
      </c>
      <c r="N2320">
        <v>4.5</v>
      </c>
      <c r="O2320">
        <v>-190</v>
      </c>
      <c r="P2320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20">
        <f>IF(Hist_odds_1[[#This Row],[Away ML]]&lt;Hist_odds_1[[#This Row],[Home ML]],-Hist_odds_1[[#This Row],[Total_Close]],Hist_odds_1[[#This Row],[Spread_Close]])</f>
        <v>4.5</v>
      </c>
    </row>
    <row r="2321" spans="1:17">
      <c r="A2321">
        <v>2320</v>
      </c>
      <c r="B2321">
        <v>110</v>
      </c>
      <c r="C2321">
        <v>645</v>
      </c>
      <c r="D2321" t="s">
        <v>5552</v>
      </c>
      <c r="E2321" t="s">
        <v>292</v>
      </c>
      <c r="F2321">
        <v>68</v>
      </c>
      <c r="G2321">
        <v>130.5</v>
      </c>
      <c r="H2321">
        <v>133</v>
      </c>
      <c r="I2321">
        <v>1000</v>
      </c>
      <c r="J2321">
        <v>646</v>
      </c>
      <c r="K2321" t="s">
        <v>42</v>
      </c>
      <c r="L2321">
        <v>77</v>
      </c>
      <c r="M2321">
        <v>19</v>
      </c>
      <c r="N2321">
        <v>16.5</v>
      </c>
      <c r="O2321">
        <v>-2000</v>
      </c>
      <c r="P2321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21">
        <f>IF(Hist_odds_1[[#This Row],[Away ML]]&lt;Hist_odds_1[[#This Row],[Home ML]],-Hist_odds_1[[#This Row],[Total_Close]],Hist_odds_1[[#This Row],[Spread_Close]])</f>
        <v>16.5</v>
      </c>
    </row>
    <row r="2322" spans="1:17">
      <c r="A2322">
        <v>2321</v>
      </c>
      <c r="B2322">
        <v>110</v>
      </c>
      <c r="C2322">
        <v>647</v>
      </c>
      <c r="D2322" t="s">
        <v>5552</v>
      </c>
      <c r="E2322" t="s">
        <v>38</v>
      </c>
      <c r="F2322">
        <v>82</v>
      </c>
      <c r="G2322">
        <v>3</v>
      </c>
      <c r="H2322">
        <v>1.5</v>
      </c>
      <c r="I2322">
        <v>-130</v>
      </c>
      <c r="J2322">
        <v>648</v>
      </c>
      <c r="K2322" t="s">
        <v>440</v>
      </c>
      <c r="L2322">
        <v>73</v>
      </c>
      <c r="M2322">
        <v>130.5</v>
      </c>
      <c r="N2322">
        <v>133</v>
      </c>
      <c r="O2322">
        <v>110</v>
      </c>
      <c r="P2322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22">
        <f>IF(Hist_odds_1[[#This Row],[Away ML]]&lt;Hist_odds_1[[#This Row],[Home ML]],-Hist_odds_1[[#This Row],[Total_Close]],Hist_odds_1[[#This Row],[Spread_Close]])</f>
        <v>-1.5</v>
      </c>
    </row>
    <row r="2323" spans="1:17">
      <c r="A2323">
        <v>2322</v>
      </c>
      <c r="B2323">
        <v>110</v>
      </c>
      <c r="C2323">
        <v>649</v>
      </c>
      <c r="D2323" t="s">
        <v>5552</v>
      </c>
      <c r="E2323" t="s">
        <v>390</v>
      </c>
      <c r="F2323">
        <v>65</v>
      </c>
      <c r="G2323">
        <v>4.5</v>
      </c>
      <c r="H2323">
        <v>6.5</v>
      </c>
      <c r="I2323">
        <v>-275</v>
      </c>
      <c r="J2323">
        <v>650</v>
      </c>
      <c r="K2323" t="s">
        <v>504</v>
      </c>
      <c r="L2323">
        <v>75</v>
      </c>
      <c r="M2323">
        <v>141</v>
      </c>
      <c r="N2323">
        <v>141</v>
      </c>
      <c r="O2323">
        <v>235</v>
      </c>
      <c r="P2323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23">
        <f>IF(Hist_odds_1[[#This Row],[Away ML]]&lt;Hist_odds_1[[#This Row],[Home ML]],-Hist_odds_1[[#This Row],[Total_Close]],Hist_odds_1[[#This Row],[Spread_Close]])</f>
        <v>-6.5</v>
      </c>
    </row>
    <row r="2324" spans="1:17">
      <c r="A2324">
        <v>2323</v>
      </c>
      <c r="B2324">
        <v>110</v>
      </c>
      <c r="C2324">
        <v>651</v>
      </c>
      <c r="D2324" t="s">
        <v>5552</v>
      </c>
      <c r="E2324" t="s">
        <v>48</v>
      </c>
      <c r="F2324">
        <v>75</v>
      </c>
      <c r="G2324">
        <v>134.5</v>
      </c>
      <c r="H2324">
        <v>134</v>
      </c>
      <c r="I2324">
        <v>425</v>
      </c>
      <c r="J2324">
        <v>652</v>
      </c>
      <c r="K2324" t="s">
        <v>404</v>
      </c>
      <c r="L2324">
        <v>79</v>
      </c>
      <c r="M2324">
        <v>10</v>
      </c>
      <c r="N2324">
        <v>10.5</v>
      </c>
      <c r="O2324">
        <v>-550</v>
      </c>
      <c r="P2324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24">
        <f>IF(Hist_odds_1[[#This Row],[Away ML]]&lt;Hist_odds_1[[#This Row],[Home ML]],-Hist_odds_1[[#This Row],[Total_Close]],Hist_odds_1[[#This Row],[Spread_Close]])</f>
        <v>10.5</v>
      </c>
    </row>
    <row r="2325" spans="1:17">
      <c r="A2325">
        <v>2324</v>
      </c>
      <c r="B2325">
        <v>110</v>
      </c>
      <c r="C2325">
        <v>653</v>
      </c>
      <c r="D2325" t="s">
        <v>5552</v>
      </c>
      <c r="E2325" t="s">
        <v>269</v>
      </c>
      <c r="F2325">
        <v>76</v>
      </c>
      <c r="G2325">
        <v>3</v>
      </c>
      <c r="H2325">
        <v>3.5</v>
      </c>
      <c r="I2325">
        <v>-160</v>
      </c>
      <c r="J2325">
        <v>654</v>
      </c>
      <c r="K2325" t="s">
        <v>317</v>
      </c>
      <c r="L2325">
        <v>50</v>
      </c>
      <c r="M2325">
        <v>135.5</v>
      </c>
      <c r="N2325">
        <v>139</v>
      </c>
      <c r="O2325">
        <v>140</v>
      </c>
      <c r="P2325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25">
        <f>IF(Hist_odds_1[[#This Row],[Away ML]]&lt;Hist_odds_1[[#This Row],[Home ML]],-Hist_odds_1[[#This Row],[Total_Close]],Hist_odds_1[[#This Row],[Spread_Close]])</f>
        <v>-3.5</v>
      </c>
    </row>
    <row r="2326" spans="1:17">
      <c r="A2326">
        <v>2325</v>
      </c>
      <c r="B2326">
        <v>110</v>
      </c>
      <c r="C2326">
        <v>655</v>
      </c>
      <c r="D2326" t="s">
        <v>5552</v>
      </c>
      <c r="E2326" t="s">
        <v>578</v>
      </c>
      <c r="F2326">
        <v>64</v>
      </c>
      <c r="G2326">
        <v>122.5</v>
      </c>
      <c r="H2326">
        <v>122</v>
      </c>
      <c r="I2326">
        <v>145</v>
      </c>
      <c r="J2326">
        <v>656</v>
      </c>
      <c r="K2326" t="s">
        <v>517</v>
      </c>
      <c r="L2326">
        <v>74</v>
      </c>
      <c r="M2326">
        <v>4.5</v>
      </c>
      <c r="N2326">
        <v>3</v>
      </c>
      <c r="O2326">
        <v>-165</v>
      </c>
      <c r="P2326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26">
        <f>IF(Hist_odds_1[[#This Row],[Away ML]]&lt;Hist_odds_1[[#This Row],[Home ML]],-Hist_odds_1[[#This Row],[Total_Close]],Hist_odds_1[[#This Row],[Spread_Close]])</f>
        <v>3</v>
      </c>
    </row>
    <row r="2327" spans="1:17">
      <c r="A2327">
        <v>2326</v>
      </c>
      <c r="B2327">
        <v>110</v>
      </c>
      <c r="C2327">
        <v>657</v>
      </c>
      <c r="D2327" t="s">
        <v>5552</v>
      </c>
      <c r="E2327" t="s">
        <v>74</v>
      </c>
      <c r="F2327">
        <v>63</v>
      </c>
      <c r="G2327">
        <v>145.5</v>
      </c>
      <c r="H2327">
        <v>141.5</v>
      </c>
      <c r="I2327">
        <v>400</v>
      </c>
      <c r="J2327">
        <v>658</v>
      </c>
      <c r="K2327" t="s">
        <v>475</v>
      </c>
      <c r="L2327">
        <v>83</v>
      </c>
      <c r="M2327">
        <v>11</v>
      </c>
      <c r="N2327">
        <v>10</v>
      </c>
      <c r="O2327">
        <v>-500</v>
      </c>
      <c r="P2327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27">
        <f>IF(Hist_odds_1[[#This Row],[Away ML]]&lt;Hist_odds_1[[#This Row],[Home ML]],-Hist_odds_1[[#This Row],[Total_Close]],Hist_odds_1[[#This Row],[Spread_Close]])</f>
        <v>10</v>
      </c>
    </row>
    <row r="2328" spans="1:17">
      <c r="A2328">
        <v>2327</v>
      </c>
      <c r="B2328">
        <v>110</v>
      </c>
      <c r="C2328">
        <v>659</v>
      </c>
      <c r="D2328" t="s">
        <v>5552</v>
      </c>
      <c r="E2328" t="s">
        <v>408</v>
      </c>
      <c r="F2328">
        <v>65</v>
      </c>
      <c r="G2328">
        <v>137</v>
      </c>
      <c r="H2328">
        <v>137</v>
      </c>
      <c r="I2328">
        <v>360</v>
      </c>
      <c r="J2328">
        <v>660</v>
      </c>
      <c r="K2328" t="s">
        <v>482</v>
      </c>
      <c r="L2328">
        <v>74</v>
      </c>
      <c r="M2328">
        <v>8</v>
      </c>
      <c r="N2328">
        <v>9.5</v>
      </c>
      <c r="O2328">
        <v>-430</v>
      </c>
      <c r="P2328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28">
        <f>IF(Hist_odds_1[[#This Row],[Away ML]]&lt;Hist_odds_1[[#This Row],[Home ML]],-Hist_odds_1[[#This Row],[Total_Close]],Hist_odds_1[[#This Row],[Spread_Close]])</f>
        <v>9.5</v>
      </c>
    </row>
    <row r="2329" spans="1:17">
      <c r="A2329">
        <v>2328</v>
      </c>
      <c r="B2329">
        <v>110</v>
      </c>
      <c r="C2329">
        <v>306501</v>
      </c>
      <c r="D2329" t="s">
        <v>5552</v>
      </c>
      <c r="E2329" t="s">
        <v>303</v>
      </c>
      <c r="F2329">
        <v>73</v>
      </c>
      <c r="G2329">
        <v>128</v>
      </c>
      <c r="H2329">
        <v>129.5</v>
      </c>
      <c r="I2329">
        <v>320</v>
      </c>
      <c r="J2329">
        <v>306502</v>
      </c>
      <c r="K2329" t="s">
        <v>599</v>
      </c>
      <c r="L2329">
        <v>78</v>
      </c>
      <c r="M2329">
        <v>8</v>
      </c>
      <c r="N2329">
        <v>8.5</v>
      </c>
      <c r="O2329">
        <v>-380</v>
      </c>
      <c r="P2329" s="17">
        <f>DATE(IF(Hist_odds_1[[#This Row],[Index]]&lt;=1908,"2022","2023"),IF(LEN(Hist_odds_1[[#This Row],[Date]])=2,LEFT(Hist_odds_1[[#This Row],[Date]],2),LEFT(Hist_odds_1[[#This Row],[Date]],1)),RIGHT(Hist_odds_1[[#This Row],[Date]],2))</f>
        <v>44936</v>
      </c>
      <c r="Q2329">
        <f>IF(Hist_odds_1[[#This Row],[Away ML]]&lt;Hist_odds_1[[#This Row],[Home ML]],-Hist_odds_1[[#This Row],[Total_Close]],Hist_odds_1[[#This Row],[Spread_Close]])</f>
        <v>8.5</v>
      </c>
    </row>
    <row r="2330" spans="1:17">
      <c r="A2330">
        <v>2329</v>
      </c>
      <c r="B2330">
        <v>111</v>
      </c>
      <c r="C2330">
        <v>665</v>
      </c>
      <c r="D2330" t="s">
        <v>5552</v>
      </c>
      <c r="E2330" t="s">
        <v>501</v>
      </c>
      <c r="F2330">
        <v>50</v>
      </c>
      <c r="G2330">
        <v>1.5</v>
      </c>
      <c r="H2330">
        <v>2.5</v>
      </c>
      <c r="I2330">
        <v>-140</v>
      </c>
      <c r="J2330">
        <v>666</v>
      </c>
      <c r="K2330" t="s">
        <v>301</v>
      </c>
      <c r="L2330">
        <v>58</v>
      </c>
      <c r="M2330">
        <v>124.5</v>
      </c>
      <c r="N2330">
        <v>128.5</v>
      </c>
      <c r="O2330">
        <v>120</v>
      </c>
      <c r="P2330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30">
        <f>IF(Hist_odds_1[[#This Row],[Away ML]]&lt;Hist_odds_1[[#This Row],[Home ML]],-Hist_odds_1[[#This Row],[Total_Close]],Hist_odds_1[[#This Row],[Spread_Close]])</f>
        <v>-2.5</v>
      </c>
    </row>
    <row r="2331" spans="1:17">
      <c r="A2331">
        <v>2330</v>
      </c>
      <c r="B2331">
        <v>111</v>
      </c>
      <c r="C2331">
        <v>667</v>
      </c>
      <c r="D2331" t="s">
        <v>5552</v>
      </c>
      <c r="E2331" t="s">
        <v>322</v>
      </c>
      <c r="F2331">
        <v>92</v>
      </c>
      <c r="G2331">
        <v>3.5</v>
      </c>
      <c r="H2331">
        <v>3</v>
      </c>
      <c r="I2331">
        <v>-155</v>
      </c>
      <c r="J2331">
        <v>668</v>
      </c>
      <c r="K2331" t="s">
        <v>569</v>
      </c>
      <c r="L2331">
        <v>80</v>
      </c>
      <c r="M2331">
        <v>143.5</v>
      </c>
      <c r="N2331">
        <v>144</v>
      </c>
      <c r="O2331">
        <v>135</v>
      </c>
      <c r="P2331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31">
        <f>IF(Hist_odds_1[[#This Row],[Away ML]]&lt;Hist_odds_1[[#This Row],[Home ML]],-Hist_odds_1[[#This Row],[Total_Close]],Hist_odds_1[[#This Row],[Spread_Close]])</f>
        <v>-3</v>
      </c>
    </row>
    <row r="2332" spans="1:17">
      <c r="A2332">
        <v>2331</v>
      </c>
      <c r="B2332">
        <v>111</v>
      </c>
      <c r="C2332">
        <v>669</v>
      </c>
      <c r="D2332" t="s">
        <v>5552</v>
      </c>
      <c r="E2332" t="s">
        <v>257</v>
      </c>
      <c r="F2332">
        <v>84</v>
      </c>
      <c r="G2332">
        <v>4.5</v>
      </c>
      <c r="H2332">
        <v>6</v>
      </c>
      <c r="I2332">
        <v>-250</v>
      </c>
      <c r="J2332">
        <v>670</v>
      </c>
      <c r="K2332" t="s">
        <v>76</v>
      </c>
      <c r="L2332">
        <v>66</v>
      </c>
      <c r="M2332">
        <v>143.5</v>
      </c>
      <c r="N2332">
        <v>140.5</v>
      </c>
      <c r="O2332">
        <v>210</v>
      </c>
      <c r="P2332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32">
        <f>IF(Hist_odds_1[[#This Row],[Away ML]]&lt;Hist_odds_1[[#This Row],[Home ML]],-Hist_odds_1[[#This Row],[Total_Close]],Hist_odds_1[[#This Row],[Spread_Close]])</f>
        <v>-6</v>
      </c>
    </row>
    <row r="2333" spans="1:17">
      <c r="A2333">
        <v>2332</v>
      </c>
      <c r="B2333">
        <v>111</v>
      </c>
      <c r="C2333">
        <v>671</v>
      </c>
      <c r="D2333" t="s">
        <v>5552</v>
      </c>
      <c r="E2333" t="s">
        <v>78</v>
      </c>
      <c r="F2333">
        <v>59</v>
      </c>
      <c r="G2333">
        <v>1</v>
      </c>
      <c r="H2333">
        <v>2.5</v>
      </c>
      <c r="I2333">
        <v>-140</v>
      </c>
      <c r="J2333">
        <v>672</v>
      </c>
      <c r="K2333" t="s">
        <v>353</v>
      </c>
      <c r="L2333">
        <v>72</v>
      </c>
      <c r="M2333">
        <v>134.5</v>
      </c>
      <c r="N2333">
        <v>130</v>
      </c>
      <c r="O2333">
        <v>120</v>
      </c>
      <c r="P2333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33">
        <f>IF(Hist_odds_1[[#This Row],[Away ML]]&lt;Hist_odds_1[[#This Row],[Home ML]],-Hist_odds_1[[#This Row],[Total_Close]],Hist_odds_1[[#This Row],[Spread_Close]])</f>
        <v>-2.5</v>
      </c>
    </row>
    <row r="2334" spans="1:17">
      <c r="A2334">
        <v>2333</v>
      </c>
      <c r="B2334">
        <v>111</v>
      </c>
      <c r="C2334">
        <v>673</v>
      </c>
      <c r="D2334" t="s">
        <v>5552</v>
      </c>
      <c r="E2334" t="s">
        <v>550</v>
      </c>
      <c r="F2334">
        <v>78</v>
      </c>
      <c r="G2334">
        <v>142.5</v>
      </c>
      <c r="H2334">
        <v>147</v>
      </c>
      <c r="I2334">
        <v>330</v>
      </c>
      <c r="J2334">
        <v>674</v>
      </c>
      <c r="K2334" t="s">
        <v>389</v>
      </c>
      <c r="L2334">
        <v>77</v>
      </c>
      <c r="M2334">
        <v>9.5</v>
      </c>
      <c r="N2334">
        <v>9</v>
      </c>
      <c r="O2334">
        <v>-400</v>
      </c>
      <c r="P2334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34">
        <f>IF(Hist_odds_1[[#This Row],[Away ML]]&lt;Hist_odds_1[[#This Row],[Home ML]],-Hist_odds_1[[#This Row],[Total_Close]],Hist_odds_1[[#This Row],[Spread_Close]])</f>
        <v>9</v>
      </c>
    </row>
    <row r="2335" spans="1:17">
      <c r="A2335">
        <v>2334</v>
      </c>
      <c r="B2335">
        <v>111</v>
      </c>
      <c r="C2335">
        <v>675</v>
      </c>
      <c r="D2335" t="s">
        <v>5552</v>
      </c>
      <c r="E2335" t="s">
        <v>580</v>
      </c>
      <c r="F2335">
        <v>96</v>
      </c>
      <c r="G2335">
        <v>138.5</v>
      </c>
      <c r="H2335">
        <v>138.5</v>
      </c>
      <c r="I2335">
        <v>-110</v>
      </c>
      <c r="J2335">
        <v>676</v>
      </c>
      <c r="K2335" t="s">
        <v>532</v>
      </c>
      <c r="L2335">
        <v>74</v>
      </c>
      <c r="M2335" t="s">
        <v>465</v>
      </c>
      <c r="O2335">
        <v>-110</v>
      </c>
      <c r="P2335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35">
        <f>IF(Hist_odds_1[[#This Row],[Away ML]]&lt;Hist_odds_1[[#This Row],[Home ML]],-Hist_odds_1[[#This Row],[Total_Close]],Hist_odds_1[[#This Row],[Spread_Close]])</f>
        <v>0</v>
      </c>
    </row>
    <row r="2336" spans="1:17">
      <c r="A2336">
        <v>2335</v>
      </c>
      <c r="B2336">
        <v>111</v>
      </c>
      <c r="C2336">
        <v>677</v>
      </c>
      <c r="D2336" t="s">
        <v>5552</v>
      </c>
      <c r="E2336" t="s">
        <v>581</v>
      </c>
      <c r="F2336">
        <v>72</v>
      </c>
      <c r="G2336">
        <v>9</v>
      </c>
      <c r="H2336">
        <v>9</v>
      </c>
      <c r="I2336">
        <v>-420</v>
      </c>
      <c r="J2336">
        <v>678</v>
      </c>
      <c r="K2336" t="s">
        <v>333</v>
      </c>
      <c r="L2336">
        <v>57</v>
      </c>
      <c r="M2336">
        <v>136.5</v>
      </c>
      <c r="N2336">
        <v>137</v>
      </c>
      <c r="O2336">
        <v>350</v>
      </c>
      <c r="P2336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36">
        <f>IF(Hist_odds_1[[#This Row],[Away ML]]&lt;Hist_odds_1[[#This Row],[Home ML]],-Hist_odds_1[[#This Row],[Total_Close]],Hist_odds_1[[#This Row],[Spread_Close]])</f>
        <v>-9</v>
      </c>
    </row>
    <row r="2337" spans="1:17">
      <c r="A2337">
        <v>2336</v>
      </c>
      <c r="B2337">
        <v>111</v>
      </c>
      <c r="C2337">
        <v>679</v>
      </c>
      <c r="D2337" t="s">
        <v>5552</v>
      </c>
      <c r="E2337" t="s">
        <v>471</v>
      </c>
      <c r="F2337">
        <v>72</v>
      </c>
      <c r="G2337">
        <v>138.5</v>
      </c>
      <c r="H2337">
        <v>140.5</v>
      </c>
      <c r="I2337">
        <v>450</v>
      </c>
      <c r="J2337">
        <v>680</v>
      </c>
      <c r="K2337" t="s">
        <v>503</v>
      </c>
      <c r="L2337">
        <v>88</v>
      </c>
      <c r="M2337">
        <v>13.5</v>
      </c>
      <c r="N2337">
        <v>11</v>
      </c>
      <c r="O2337">
        <v>-600</v>
      </c>
      <c r="P2337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37">
        <f>IF(Hist_odds_1[[#This Row],[Away ML]]&lt;Hist_odds_1[[#This Row],[Home ML]],-Hist_odds_1[[#This Row],[Total_Close]],Hist_odds_1[[#This Row],[Spread_Close]])</f>
        <v>11</v>
      </c>
    </row>
    <row r="2338" spans="1:17">
      <c r="A2338">
        <v>2337</v>
      </c>
      <c r="B2338">
        <v>111</v>
      </c>
      <c r="C2338">
        <v>681</v>
      </c>
      <c r="D2338" t="s">
        <v>5552</v>
      </c>
      <c r="E2338" t="s">
        <v>17</v>
      </c>
      <c r="F2338">
        <v>69</v>
      </c>
      <c r="G2338">
        <v>139</v>
      </c>
      <c r="H2338">
        <v>142.5</v>
      </c>
      <c r="I2338">
        <v>330</v>
      </c>
      <c r="J2338">
        <v>682</v>
      </c>
      <c r="K2338" t="s">
        <v>21</v>
      </c>
      <c r="L2338">
        <v>77</v>
      </c>
      <c r="M2338">
        <v>8</v>
      </c>
      <c r="N2338">
        <v>9</v>
      </c>
      <c r="O2338">
        <v>-400</v>
      </c>
      <c r="P2338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38">
        <f>IF(Hist_odds_1[[#This Row],[Away ML]]&lt;Hist_odds_1[[#This Row],[Home ML]],-Hist_odds_1[[#This Row],[Total_Close]],Hist_odds_1[[#This Row],[Spread_Close]])</f>
        <v>9</v>
      </c>
    </row>
    <row r="2339" spans="1:17">
      <c r="A2339">
        <v>2338</v>
      </c>
      <c r="B2339">
        <v>111</v>
      </c>
      <c r="C2339">
        <v>683</v>
      </c>
      <c r="D2339" t="s">
        <v>5552</v>
      </c>
      <c r="E2339" t="s">
        <v>511</v>
      </c>
      <c r="F2339">
        <v>72</v>
      </c>
      <c r="G2339">
        <v>2.5</v>
      </c>
      <c r="H2339">
        <v>2.5</v>
      </c>
      <c r="I2339">
        <v>-140</v>
      </c>
      <c r="J2339">
        <v>684</v>
      </c>
      <c r="K2339" t="s">
        <v>290</v>
      </c>
      <c r="L2339">
        <v>82</v>
      </c>
      <c r="M2339">
        <v>139.5</v>
      </c>
      <c r="N2339">
        <v>140</v>
      </c>
      <c r="O2339">
        <v>120</v>
      </c>
      <c r="P2339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39">
        <f>IF(Hist_odds_1[[#This Row],[Away ML]]&lt;Hist_odds_1[[#This Row],[Home ML]],-Hist_odds_1[[#This Row],[Total_Close]],Hist_odds_1[[#This Row],[Spread_Close]])</f>
        <v>-2.5</v>
      </c>
    </row>
    <row r="2340" spans="1:17">
      <c r="A2340">
        <v>2339</v>
      </c>
      <c r="B2340">
        <v>111</v>
      </c>
      <c r="C2340">
        <v>685</v>
      </c>
      <c r="D2340" t="s">
        <v>5552</v>
      </c>
      <c r="E2340" t="s">
        <v>357</v>
      </c>
      <c r="F2340">
        <v>57</v>
      </c>
      <c r="G2340">
        <v>144.5</v>
      </c>
      <c r="H2340">
        <v>141</v>
      </c>
      <c r="I2340">
        <v>1200</v>
      </c>
      <c r="J2340">
        <v>686</v>
      </c>
      <c r="K2340" t="s">
        <v>359</v>
      </c>
      <c r="L2340">
        <v>77</v>
      </c>
      <c r="M2340">
        <v>20.5</v>
      </c>
      <c r="N2340">
        <v>18.5</v>
      </c>
      <c r="O2340">
        <v>-3000</v>
      </c>
      <c r="P2340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40">
        <f>IF(Hist_odds_1[[#This Row],[Away ML]]&lt;Hist_odds_1[[#This Row],[Home ML]],-Hist_odds_1[[#This Row],[Total_Close]],Hist_odds_1[[#This Row],[Spread_Close]])</f>
        <v>18.5</v>
      </c>
    </row>
    <row r="2341" spans="1:17">
      <c r="A2341">
        <v>2340</v>
      </c>
      <c r="B2341">
        <v>111</v>
      </c>
      <c r="C2341">
        <v>687</v>
      </c>
      <c r="D2341" t="s">
        <v>5552</v>
      </c>
      <c r="E2341" t="s">
        <v>458</v>
      </c>
      <c r="F2341">
        <v>66</v>
      </c>
      <c r="G2341">
        <v>143.5</v>
      </c>
      <c r="H2341">
        <v>142</v>
      </c>
      <c r="I2341">
        <v>115</v>
      </c>
      <c r="J2341">
        <v>688</v>
      </c>
      <c r="K2341" t="s">
        <v>497</v>
      </c>
      <c r="L2341">
        <v>85</v>
      </c>
      <c r="M2341">
        <v>1.5</v>
      </c>
      <c r="N2341">
        <v>2</v>
      </c>
      <c r="O2341">
        <v>-135</v>
      </c>
      <c r="P2341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41">
        <f>IF(Hist_odds_1[[#This Row],[Away ML]]&lt;Hist_odds_1[[#This Row],[Home ML]],-Hist_odds_1[[#This Row],[Total_Close]],Hist_odds_1[[#This Row],[Spread_Close]])</f>
        <v>2</v>
      </c>
    </row>
    <row r="2342" spans="1:17">
      <c r="A2342">
        <v>2341</v>
      </c>
      <c r="B2342">
        <v>111</v>
      </c>
      <c r="C2342">
        <v>689</v>
      </c>
      <c r="D2342" t="s">
        <v>5552</v>
      </c>
      <c r="E2342" t="s">
        <v>320</v>
      </c>
      <c r="F2342">
        <v>61</v>
      </c>
      <c r="G2342">
        <v>132.5</v>
      </c>
      <c r="H2342">
        <v>135.5</v>
      </c>
      <c r="I2342">
        <v>120</v>
      </c>
      <c r="J2342">
        <v>690</v>
      </c>
      <c r="K2342" t="s">
        <v>272</v>
      </c>
      <c r="L2342">
        <v>57</v>
      </c>
      <c r="M2342">
        <v>1.5</v>
      </c>
      <c r="N2342">
        <v>2.5</v>
      </c>
      <c r="O2342">
        <v>-140</v>
      </c>
      <c r="P2342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42">
        <f>IF(Hist_odds_1[[#This Row],[Away ML]]&lt;Hist_odds_1[[#This Row],[Home ML]],-Hist_odds_1[[#This Row],[Total_Close]],Hist_odds_1[[#This Row],[Spread_Close]])</f>
        <v>2.5</v>
      </c>
    </row>
    <row r="2343" spans="1:17">
      <c r="A2343">
        <v>2342</v>
      </c>
      <c r="B2343">
        <v>111</v>
      </c>
      <c r="C2343">
        <v>691</v>
      </c>
      <c r="D2343" t="s">
        <v>5552</v>
      </c>
      <c r="E2343" t="s">
        <v>492</v>
      </c>
      <c r="F2343">
        <v>67</v>
      </c>
      <c r="G2343">
        <v>130.5</v>
      </c>
      <c r="H2343">
        <v>132.5</v>
      </c>
      <c r="I2343">
        <v>110</v>
      </c>
      <c r="J2343">
        <v>692</v>
      </c>
      <c r="K2343" t="s">
        <v>457</v>
      </c>
      <c r="L2343">
        <v>68</v>
      </c>
      <c r="M2343" t="s">
        <v>465</v>
      </c>
      <c r="N2343">
        <v>2</v>
      </c>
      <c r="O2343">
        <v>-130</v>
      </c>
      <c r="P2343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43">
        <f>IF(Hist_odds_1[[#This Row],[Away ML]]&lt;Hist_odds_1[[#This Row],[Home ML]],-Hist_odds_1[[#This Row],[Total_Close]],Hist_odds_1[[#This Row],[Spread_Close]])</f>
        <v>2</v>
      </c>
    </row>
    <row r="2344" spans="1:17">
      <c r="A2344">
        <v>2343</v>
      </c>
      <c r="B2344">
        <v>111</v>
      </c>
      <c r="C2344">
        <v>693</v>
      </c>
      <c r="D2344" t="s">
        <v>5552</v>
      </c>
      <c r="E2344" t="s">
        <v>637</v>
      </c>
      <c r="F2344">
        <v>76</v>
      </c>
      <c r="G2344">
        <v>145</v>
      </c>
      <c r="H2344">
        <v>141.5</v>
      </c>
      <c r="I2344">
        <v>375</v>
      </c>
      <c r="J2344">
        <v>694</v>
      </c>
      <c r="K2344" t="s">
        <v>23</v>
      </c>
      <c r="L2344">
        <v>95</v>
      </c>
      <c r="M2344">
        <v>9</v>
      </c>
      <c r="N2344">
        <v>9.5</v>
      </c>
      <c r="O2344">
        <v>-450</v>
      </c>
      <c r="P2344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44">
        <f>IF(Hist_odds_1[[#This Row],[Away ML]]&lt;Hist_odds_1[[#This Row],[Home ML]],-Hist_odds_1[[#This Row],[Total_Close]],Hist_odds_1[[#This Row],[Spread_Close]])</f>
        <v>9.5</v>
      </c>
    </row>
    <row r="2345" spans="1:17">
      <c r="A2345">
        <v>2344</v>
      </c>
      <c r="B2345">
        <v>111</v>
      </c>
      <c r="C2345">
        <v>695</v>
      </c>
      <c r="D2345" t="s">
        <v>5552</v>
      </c>
      <c r="E2345" t="s">
        <v>121</v>
      </c>
      <c r="F2345">
        <v>84</v>
      </c>
      <c r="G2345">
        <v>148.5</v>
      </c>
      <c r="H2345">
        <v>153</v>
      </c>
      <c r="I2345">
        <v>105</v>
      </c>
      <c r="J2345">
        <v>696</v>
      </c>
      <c r="K2345" t="s">
        <v>270</v>
      </c>
      <c r="L2345">
        <v>69</v>
      </c>
      <c r="M2345" t="s">
        <v>465</v>
      </c>
      <c r="N2345">
        <v>1.5</v>
      </c>
      <c r="O2345">
        <v>-125</v>
      </c>
      <c r="P2345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45">
        <f>IF(Hist_odds_1[[#This Row],[Away ML]]&lt;Hist_odds_1[[#This Row],[Home ML]],-Hist_odds_1[[#This Row],[Total_Close]],Hist_odds_1[[#This Row],[Spread_Close]])</f>
        <v>1.5</v>
      </c>
    </row>
    <row r="2346" spans="1:17">
      <c r="A2346">
        <v>2345</v>
      </c>
      <c r="B2346">
        <v>111</v>
      </c>
      <c r="C2346">
        <v>697</v>
      </c>
      <c r="D2346" t="s">
        <v>5552</v>
      </c>
      <c r="E2346" t="s">
        <v>472</v>
      </c>
      <c r="F2346">
        <v>69</v>
      </c>
      <c r="G2346">
        <v>133.5</v>
      </c>
      <c r="H2346">
        <v>135</v>
      </c>
      <c r="I2346">
        <v>170</v>
      </c>
      <c r="J2346">
        <v>698</v>
      </c>
      <c r="K2346" t="s">
        <v>461</v>
      </c>
      <c r="L2346">
        <v>61</v>
      </c>
      <c r="M2346">
        <v>4.5</v>
      </c>
      <c r="N2346">
        <v>4.5</v>
      </c>
      <c r="O2346">
        <v>-190</v>
      </c>
      <c r="P2346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46">
        <f>IF(Hist_odds_1[[#This Row],[Away ML]]&lt;Hist_odds_1[[#This Row],[Home ML]],-Hist_odds_1[[#This Row],[Total_Close]],Hist_odds_1[[#This Row],[Spread_Close]])</f>
        <v>4.5</v>
      </c>
    </row>
    <row r="2347" spans="1:17">
      <c r="A2347">
        <v>2346</v>
      </c>
      <c r="B2347">
        <v>111</v>
      </c>
      <c r="C2347">
        <v>699</v>
      </c>
      <c r="D2347" t="s">
        <v>5552</v>
      </c>
      <c r="E2347" t="s">
        <v>354</v>
      </c>
      <c r="F2347">
        <v>65</v>
      </c>
      <c r="G2347">
        <v>140.5</v>
      </c>
      <c r="H2347">
        <v>137.5</v>
      </c>
      <c r="I2347">
        <v>290</v>
      </c>
      <c r="J2347">
        <v>700</v>
      </c>
      <c r="K2347" t="s">
        <v>493</v>
      </c>
      <c r="L2347">
        <v>81</v>
      </c>
      <c r="M2347">
        <v>7.5</v>
      </c>
      <c r="N2347">
        <v>8</v>
      </c>
      <c r="O2347">
        <v>-350</v>
      </c>
      <c r="P2347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47">
        <f>IF(Hist_odds_1[[#This Row],[Away ML]]&lt;Hist_odds_1[[#This Row],[Home ML]],-Hist_odds_1[[#This Row],[Total_Close]],Hist_odds_1[[#This Row],[Spread_Close]])</f>
        <v>8</v>
      </c>
    </row>
    <row r="2348" spans="1:17">
      <c r="A2348">
        <v>2347</v>
      </c>
      <c r="B2348">
        <v>111</v>
      </c>
      <c r="C2348">
        <v>701</v>
      </c>
      <c r="D2348" t="s">
        <v>5552</v>
      </c>
      <c r="E2348" t="s">
        <v>634</v>
      </c>
      <c r="F2348">
        <v>80</v>
      </c>
      <c r="G2348">
        <v>1.5</v>
      </c>
      <c r="H2348">
        <v>3</v>
      </c>
      <c r="I2348">
        <v>-155</v>
      </c>
      <c r="J2348">
        <v>702</v>
      </c>
      <c r="K2348" t="s">
        <v>79</v>
      </c>
      <c r="L2348">
        <v>71</v>
      </c>
      <c r="M2348">
        <v>144</v>
      </c>
      <c r="N2348">
        <v>140.5</v>
      </c>
      <c r="O2348">
        <v>135</v>
      </c>
      <c r="P2348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48">
        <f>IF(Hist_odds_1[[#This Row],[Away ML]]&lt;Hist_odds_1[[#This Row],[Home ML]],-Hist_odds_1[[#This Row],[Total_Close]],Hist_odds_1[[#This Row],[Spread_Close]])</f>
        <v>-3</v>
      </c>
    </row>
    <row r="2349" spans="1:17">
      <c r="A2349">
        <v>2348</v>
      </c>
      <c r="B2349">
        <v>111</v>
      </c>
      <c r="C2349">
        <v>703</v>
      </c>
      <c r="D2349" t="s">
        <v>5552</v>
      </c>
      <c r="E2349" t="s">
        <v>463</v>
      </c>
      <c r="F2349">
        <v>71</v>
      </c>
      <c r="G2349">
        <v>143.5</v>
      </c>
      <c r="H2349">
        <v>3</v>
      </c>
      <c r="I2349">
        <v>-155</v>
      </c>
      <c r="J2349">
        <v>704</v>
      </c>
      <c r="K2349" t="s">
        <v>648</v>
      </c>
      <c r="L2349">
        <v>69</v>
      </c>
      <c r="M2349" t="s">
        <v>465</v>
      </c>
      <c r="N2349">
        <v>147</v>
      </c>
      <c r="O2349">
        <v>135</v>
      </c>
      <c r="P2349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49">
        <f>IF(Hist_odds_1[[#This Row],[Away ML]]&lt;Hist_odds_1[[#This Row],[Home ML]],-Hist_odds_1[[#This Row],[Total_Close]],Hist_odds_1[[#This Row],[Spread_Close]])</f>
        <v>-3</v>
      </c>
    </row>
    <row r="2350" spans="1:17">
      <c r="A2350">
        <v>2349</v>
      </c>
      <c r="B2350">
        <v>111</v>
      </c>
      <c r="C2350">
        <v>705</v>
      </c>
      <c r="D2350" t="s">
        <v>5552</v>
      </c>
      <c r="E2350" t="s">
        <v>342</v>
      </c>
      <c r="F2350">
        <v>87</v>
      </c>
      <c r="G2350">
        <v>152.5</v>
      </c>
      <c r="H2350">
        <v>153.5</v>
      </c>
      <c r="I2350">
        <v>120</v>
      </c>
      <c r="J2350">
        <v>706</v>
      </c>
      <c r="K2350" t="s">
        <v>386</v>
      </c>
      <c r="L2350">
        <v>90</v>
      </c>
      <c r="M2350">
        <v>3</v>
      </c>
      <c r="N2350">
        <v>2.5</v>
      </c>
      <c r="O2350">
        <v>-140</v>
      </c>
      <c r="P2350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50">
        <f>IF(Hist_odds_1[[#This Row],[Away ML]]&lt;Hist_odds_1[[#This Row],[Home ML]],-Hist_odds_1[[#This Row],[Total_Close]],Hist_odds_1[[#This Row],[Spread_Close]])</f>
        <v>2.5</v>
      </c>
    </row>
    <row r="2351" spans="1:17">
      <c r="A2351">
        <v>2350</v>
      </c>
      <c r="B2351">
        <v>111</v>
      </c>
      <c r="C2351">
        <v>707</v>
      </c>
      <c r="D2351" t="s">
        <v>5552</v>
      </c>
      <c r="E2351" t="s">
        <v>220</v>
      </c>
      <c r="F2351">
        <v>76</v>
      </c>
      <c r="G2351">
        <v>2</v>
      </c>
      <c r="H2351">
        <v>2.5</v>
      </c>
      <c r="I2351">
        <v>-145</v>
      </c>
      <c r="J2351">
        <v>708</v>
      </c>
      <c r="K2351" t="s">
        <v>45</v>
      </c>
      <c r="L2351">
        <v>82</v>
      </c>
      <c r="M2351">
        <v>147.5</v>
      </c>
      <c r="N2351">
        <v>148</v>
      </c>
      <c r="O2351">
        <v>125</v>
      </c>
      <c r="P2351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51">
        <f>IF(Hist_odds_1[[#This Row],[Away ML]]&lt;Hist_odds_1[[#This Row],[Home ML]],-Hist_odds_1[[#This Row],[Total_Close]],Hist_odds_1[[#This Row],[Spread_Close]])</f>
        <v>-2.5</v>
      </c>
    </row>
    <row r="2352" spans="1:17">
      <c r="A2352">
        <v>2351</v>
      </c>
      <c r="B2352">
        <v>111</v>
      </c>
      <c r="C2352">
        <v>709</v>
      </c>
      <c r="D2352" t="s">
        <v>5552</v>
      </c>
      <c r="E2352" t="s">
        <v>47</v>
      </c>
      <c r="F2352">
        <v>83</v>
      </c>
      <c r="G2352">
        <v>147.5</v>
      </c>
      <c r="H2352">
        <v>150</v>
      </c>
      <c r="I2352">
        <v>105</v>
      </c>
      <c r="J2352">
        <v>710</v>
      </c>
      <c r="K2352" t="s">
        <v>494</v>
      </c>
      <c r="L2352">
        <v>78</v>
      </c>
      <c r="M2352">
        <v>3.5</v>
      </c>
      <c r="N2352">
        <v>1.5</v>
      </c>
      <c r="O2352">
        <v>-125</v>
      </c>
      <c r="P2352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52">
        <f>IF(Hist_odds_1[[#This Row],[Away ML]]&lt;Hist_odds_1[[#This Row],[Home ML]],-Hist_odds_1[[#This Row],[Total_Close]],Hist_odds_1[[#This Row],[Spread_Close]])</f>
        <v>1.5</v>
      </c>
    </row>
    <row r="2353" spans="1:17">
      <c r="A2353">
        <v>2352</v>
      </c>
      <c r="B2353">
        <v>111</v>
      </c>
      <c r="C2353">
        <v>711</v>
      </c>
      <c r="D2353" t="s">
        <v>5552</v>
      </c>
      <c r="E2353" t="s">
        <v>602</v>
      </c>
      <c r="F2353">
        <v>104</v>
      </c>
      <c r="G2353">
        <v>133.5</v>
      </c>
      <c r="H2353">
        <v>138.5</v>
      </c>
      <c r="I2353">
        <v>105</v>
      </c>
      <c r="J2353">
        <v>712</v>
      </c>
      <c r="K2353" t="s">
        <v>506</v>
      </c>
      <c r="L2353">
        <v>107</v>
      </c>
      <c r="M2353">
        <v>3.5</v>
      </c>
      <c r="N2353">
        <v>1.5</v>
      </c>
      <c r="O2353">
        <v>-125</v>
      </c>
      <c r="P2353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53">
        <f>IF(Hist_odds_1[[#This Row],[Away ML]]&lt;Hist_odds_1[[#This Row],[Home ML]],-Hist_odds_1[[#This Row],[Total_Close]],Hist_odds_1[[#This Row],[Spread_Close]])</f>
        <v>1.5</v>
      </c>
    </row>
    <row r="2354" spans="1:17">
      <c r="A2354">
        <v>2353</v>
      </c>
      <c r="B2354">
        <v>111</v>
      </c>
      <c r="C2354">
        <v>713</v>
      </c>
      <c r="D2354" t="s">
        <v>5552</v>
      </c>
      <c r="E2354" t="s">
        <v>585</v>
      </c>
      <c r="F2354">
        <v>77</v>
      </c>
      <c r="G2354">
        <v>11.5</v>
      </c>
      <c r="H2354">
        <v>10</v>
      </c>
      <c r="I2354">
        <v>-550</v>
      </c>
      <c r="J2354">
        <v>714</v>
      </c>
      <c r="K2354" t="s">
        <v>500</v>
      </c>
      <c r="L2354">
        <v>73</v>
      </c>
      <c r="M2354">
        <v>145.5</v>
      </c>
      <c r="N2354">
        <v>146.5</v>
      </c>
      <c r="O2354">
        <v>425</v>
      </c>
      <c r="P2354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54">
        <f>IF(Hist_odds_1[[#This Row],[Away ML]]&lt;Hist_odds_1[[#This Row],[Home ML]],-Hist_odds_1[[#This Row],[Total_Close]],Hist_odds_1[[#This Row],[Spread_Close]])</f>
        <v>-10</v>
      </c>
    </row>
    <row r="2355" spans="1:17">
      <c r="A2355">
        <v>2354</v>
      </c>
      <c r="B2355">
        <v>111</v>
      </c>
      <c r="C2355">
        <v>715</v>
      </c>
      <c r="D2355" t="s">
        <v>5552</v>
      </c>
      <c r="E2355" t="s">
        <v>507</v>
      </c>
      <c r="F2355">
        <v>86</v>
      </c>
      <c r="G2355">
        <v>3.5</v>
      </c>
      <c r="H2355">
        <v>6.5</v>
      </c>
      <c r="I2355">
        <v>-260</v>
      </c>
      <c r="J2355">
        <v>716</v>
      </c>
      <c r="K2355" t="s">
        <v>606</v>
      </c>
      <c r="L2355">
        <v>103</v>
      </c>
      <c r="M2355">
        <v>150.5</v>
      </c>
      <c r="N2355">
        <v>150.5</v>
      </c>
      <c r="O2355">
        <v>220</v>
      </c>
      <c r="P2355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55">
        <f>IF(Hist_odds_1[[#This Row],[Away ML]]&lt;Hist_odds_1[[#This Row],[Home ML]],-Hist_odds_1[[#This Row],[Total_Close]],Hist_odds_1[[#This Row],[Spread_Close]])</f>
        <v>-6.5</v>
      </c>
    </row>
    <row r="2356" spans="1:17">
      <c r="A2356">
        <v>2355</v>
      </c>
      <c r="B2356">
        <v>111</v>
      </c>
      <c r="C2356">
        <v>717</v>
      </c>
      <c r="D2356" t="s">
        <v>5552</v>
      </c>
      <c r="E2356" t="s">
        <v>258</v>
      </c>
      <c r="F2356">
        <v>58</v>
      </c>
      <c r="G2356">
        <v>141.5</v>
      </c>
      <c r="H2356">
        <v>139.5</v>
      </c>
      <c r="I2356">
        <v>140</v>
      </c>
      <c r="J2356">
        <v>718</v>
      </c>
      <c r="K2356" t="s">
        <v>140</v>
      </c>
      <c r="L2356">
        <v>83</v>
      </c>
      <c r="M2356">
        <v>3.5</v>
      </c>
      <c r="N2356">
        <v>3</v>
      </c>
      <c r="O2356">
        <v>-160</v>
      </c>
      <c r="P2356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56">
        <f>IF(Hist_odds_1[[#This Row],[Away ML]]&lt;Hist_odds_1[[#This Row],[Home ML]],-Hist_odds_1[[#This Row],[Total_Close]],Hist_odds_1[[#This Row],[Spread_Close]])</f>
        <v>3</v>
      </c>
    </row>
    <row r="2357" spans="1:17">
      <c r="A2357">
        <v>2356</v>
      </c>
      <c r="B2357">
        <v>111</v>
      </c>
      <c r="C2357">
        <v>719</v>
      </c>
      <c r="D2357" t="s">
        <v>5552</v>
      </c>
      <c r="E2357" t="s">
        <v>595</v>
      </c>
      <c r="F2357">
        <v>66</v>
      </c>
      <c r="G2357">
        <v>3</v>
      </c>
      <c r="H2357">
        <v>4</v>
      </c>
      <c r="I2357">
        <v>-175</v>
      </c>
      <c r="J2357">
        <v>720</v>
      </c>
      <c r="K2357" t="s">
        <v>466</v>
      </c>
      <c r="L2357">
        <v>76</v>
      </c>
      <c r="M2357">
        <v>124.5</v>
      </c>
      <c r="N2357">
        <v>127.5</v>
      </c>
      <c r="O2357">
        <v>155</v>
      </c>
      <c r="P2357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57">
        <f>IF(Hist_odds_1[[#This Row],[Away ML]]&lt;Hist_odds_1[[#This Row],[Home ML]],-Hist_odds_1[[#This Row],[Total_Close]],Hist_odds_1[[#This Row],[Spread_Close]])</f>
        <v>-4</v>
      </c>
    </row>
    <row r="2358" spans="1:17">
      <c r="A2358">
        <v>2357</v>
      </c>
      <c r="B2358">
        <v>111</v>
      </c>
      <c r="C2358">
        <v>721</v>
      </c>
      <c r="D2358" t="s">
        <v>5552</v>
      </c>
      <c r="E2358" t="s">
        <v>567</v>
      </c>
      <c r="F2358">
        <v>63</v>
      </c>
      <c r="G2358">
        <v>138.5</v>
      </c>
      <c r="H2358">
        <v>131.5</v>
      </c>
      <c r="I2358">
        <v>350</v>
      </c>
      <c r="J2358">
        <v>722</v>
      </c>
      <c r="K2358" t="s">
        <v>632</v>
      </c>
      <c r="L2358">
        <v>73</v>
      </c>
      <c r="M2358">
        <v>10</v>
      </c>
      <c r="N2358">
        <v>9.5</v>
      </c>
      <c r="O2358">
        <v>-420</v>
      </c>
      <c r="P2358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58">
        <f>IF(Hist_odds_1[[#This Row],[Away ML]]&lt;Hist_odds_1[[#This Row],[Home ML]],-Hist_odds_1[[#This Row],[Total_Close]],Hist_odds_1[[#This Row],[Spread_Close]])</f>
        <v>9.5</v>
      </c>
    </row>
    <row r="2359" spans="1:17">
      <c r="A2359">
        <v>2358</v>
      </c>
      <c r="B2359">
        <v>111</v>
      </c>
      <c r="C2359">
        <v>723</v>
      </c>
      <c r="D2359" t="s">
        <v>5552</v>
      </c>
      <c r="E2359" t="s">
        <v>571</v>
      </c>
      <c r="F2359">
        <v>71</v>
      </c>
      <c r="G2359">
        <v>148.5</v>
      </c>
      <c r="H2359">
        <v>146</v>
      </c>
      <c r="I2359">
        <v>120</v>
      </c>
      <c r="J2359">
        <v>724</v>
      </c>
      <c r="K2359" t="s">
        <v>367</v>
      </c>
      <c r="L2359">
        <v>68</v>
      </c>
      <c r="M2359">
        <v>1</v>
      </c>
      <c r="N2359">
        <v>2.5</v>
      </c>
      <c r="O2359">
        <v>-140</v>
      </c>
      <c r="P2359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59">
        <f>IF(Hist_odds_1[[#This Row],[Away ML]]&lt;Hist_odds_1[[#This Row],[Home ML]],-Hist_odds_1[[#This Row],[Total_Close]],Hist_odds_1[[#This Row],[Spread_Close]])</f>
        <v>2.5</v>
      </c>
    </row>
    <row r="2360" spans="1:17">
      <c r="A2360">
        <v>2359</v>
      </c>
      <c r="B2360">
        <v>111</v>
      </c>
      <c r="C2360">
        <v>725</v>
      </c>
      <c r="D2360" t="s">
        <v>5552</v>
      </c>
      <c r="E2360" t="s">
        <v>607</v>
      </c>
      <c r="F2360">
        <v>65</v>
      </c>
      <c r="G2360">
        <v>124.5</v>
      </c>
      <c r="H2360">
        <v>121</v>
      </c>
      <c r="I2360">
        <v>375</v>
      </c>
      <c r="J2360">
        <v>726</v>
      </c>
      <c r="K2360" t="s">
        <v>596</v>
      </c>
      <c r="L2360">
        <v>67</v>
      </c>
      <c r="M2360">
        <v>10</v>
      </c>
      <c r="N2360">
        <v>9.5</v>
      </c>
      <c r="O2360">
        <v>-450</v>
      </c>
      <c r="P2360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60">
        <f>IF(Hist_odds_1[[#This Row],[Away ML]]&lt;Hist_odds_1[[#This Row],[Home ML]],-Hist_odds_1[[#This Row],[Total_Close]],Hist_odds_1[[#This Row],[Spread_Close]])</f>
        <v>9.5</v>
      </c>
    </row>
    <row r="2361" spans="1:17">
      <c r="A2361">
        <v>2360</v>
      </c>
      <c r="B2361">
        <v>111</v>
      </c>
      <c r="C2361">
        <v>727</v>
      </c>
      <c r="D2361" t="s">
        <v>5552</v>
      </c>
      <c r="E2361" t="s">
        <v>541</v>
      </c>
      <c r="F2361">
        <v>62</v>
      </c>
      <c r="G2361">
        <v>143.5</v>
      </c>
      <c r="H2361">
        <v>143.5</v>
      </c>
      <c r="I2361">
        <v>265</v>
      </c>
      <c r="J2361">
        <v>728</v>
      </c>
      <c r="K2361" t="s">
        <v>474</v>
      </c>
      <c r="L2361">
        <v>63</v>
      </c>
      <c r="M2361">
        <v>5.5</v>
      </c>
      <c r="N2361">
        <v>7.5</v>
      </c>
      <c r="O2361">
        <v>-320</v>
      </c>
      <c r="P2361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61">
        <f>IF(Hist_odds_1[[#This Row],[Away ML]]&lt;Hist_odds_1[[#This Row],[Home ML]],-Hist_odds_1[[#This Row],[Total_Close]],Hist_odds_1[[#This Row],[Spread_Close]])</f>
        <v>7.5</v>
      </c>
    </row>
    <row r="2362" spans="1:17">
      <c r="A2362">
        <v>2361</v>
      </c>
      <c r="B2362">
        <v>111</v>
      </c>
      <c r="C2362">
        <v>729</v>
      </c>
      <c r="D2362" t="s">
        <v>5552</v>
      </c>
      <c r="E2362" t="s">
        <v>59</v>
      </c>
      <c r="F2362">
        <v>46</v>
      </c>
      <c r="G2362">
        <v>126.5</v>
      </c>
      <c r="H2362">
        <v>130</v>
      </c>
      <c r="I2362">
        <v>1200</v>
      </c>
      <c r="J2362">
        <v>730</v>
      </c>
      <c r="K2362" t="s">
        <v>62</v>
      </c>
      <c r="L2362">
        <v>91</v>
      </c>
      <c r="M2362">
        <v>19.5</v>
      </c>
      <c r="N2362">
        <v>20</v>
      </c>
      <c r="O2362">
        <v>-3000</v>
      </c>
      <c r="P2362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62">
        <f>IF(Hist_odds_1[[#This Row],[Away ML]]&lt;Hist_odds_1[[#This Row],[Home ML]],-Hist_odds_1[[#This Row],[Total_Close]],Hist_odds_1[[#This Row],[Spread_Close]])</f>
        <v>20</v>
      </c>
    </row>
    <row r="2363" spans="1:17">
      <c r="A2363">
        <v>2362</v>
      </c>
      <c r="B2363">
        <v>111</v>
      </c>
      <c r="C2363">
        <v>731</v>
      </c>
      <c r="D2363" t="s">
        <v>5552</v>
      </c>
      <c r="E2363" t="s">
        <v>468</v>
      </c>
      <c r="F2363">
        <v>77</v>
      </c>
      <c r="G2363">
        <v>126.5</v>
      </c>
      <c r="H2363">
        <v>131</v>
      </c>
      <c r="I2363">
        <v>1500</v>
      </c>
      <c r="J2363">
        <v>732</v>
      </c>
      <c r="K2363" t="s">
        <v>473</v>
      </c>
      <c r="L2363">
        <v>83</v>
      </c>
      <c r="M2363">
        <v>24</v>
      </c>
      <c r="N2363">
        <v>23</v>
      </c>
      <c r="O2363">
        <v>-5000</v>
      </c>
      <c r="P2363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63">
        <f>IF(Hist_odds_1[[#This Row],[Away ML]]&lt;Hist_odds_1[[#This Row],[Home ML]],-Hist_odds_1[[#This Row],[Total_Close]],Hist_odds_1[[#This Row],[Spread_Close]])</f>
        <v>23</v>
      </c>
    </row>
    <row r="2364" spans="1:17">
      <c r="A2364">
        <v>2363</v>
      </c>
      <c r="B2364">
        <v>111</v>
      </c>
      <c r="C2364">
        <v>733</v>
      </c>
      <c r="D2364" t="s">
        <v>5552</v>
      </c>
      <c r="E2364" t="s">
        <v>176</v>
      </c>
      <c r="F2364">
        <v>97</v>
      </c>
      <c r="G2364">
        <v>3</v>
      </c>
      <c r="H2364">
        <v>4</v>
      </c>
      <c r="I2364">
        <v>-185</v>
      </c>
      <c r="J2364">
        <v>734</v>
      </c>
      <c r="K2364" t="s">
        <v>254</v>
      </c>
      <c r="L2364">
        <v>88</v>
      </c>
      <c r="M2364">
        <v>148.5</v>
      </c>
      <c r="N2364">
        <v>149</v>
      </c>
      <c r="O2364">
        <v>165</v>
      </c>
      <c r="P2364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64">
        <f>IF(Hist_odds_1[[#This Row],[Away ML]]&lt;Hist_odds_1[[#This Row],[Home ML]],-Hist_odds_1[[#This Row],[Total_Close]],Hist_odds_1[[#This Row],[Spread_Close]])</f>
        <v>-4</v>
      </c>
    </row>
    <row r="2365" spans="1:17">
      <c r="A2365">
        <v>2364</v>
      </c>
      <c r="B2365">
        <v>111</v>
      </c>
      <c r="C2365">
        <v>735</v>
      </c>
      <c r="D2365" t="s">
        <v>5552</v>
      </c>
      <c r="E2365" t="s">
        <v>122</v>
      </c>
      <c r="F2365">
        <v>64</v>
      </c>
      <c r="G2365">
        <v>158.5</v>
      </c>
      <c r="H2365">
        <v>152.5</v>
      </c>
      <c r="I2365">
        <v>160</v>
      </c>
      <c r="J2365">
        <v>736</v>
      </c>
      <c r="K2365" t="s">
        <v>470</v>
      </c>
      <c r="L2365">
        <v>82</v>
      </c>
      <c r="M2365" t="s">
        <v>465</v>
      </c>
      <c r="N2365">
        <v>4.5</v>
      </c>
      <c r="O2365">
        <v>-180</v>
      </c>
      <c r="P2365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65">
        <f>IF(Hist_odds_1[[#This Row],[Away ML]]&lt;Hist_odds_1[[#This Row],[Home ML]],-Hist_odds_1[[#This Row],[Total_Close]],Hist_odds_1[[#This Row],[Spread_Close]])</f>
        <v>4.5</v>
      </c>
    </row>
    <row r="2366" spans="1:17">
      <c r="A2366">
        <v>2365</v>
      </c>
      <c r="B2366">
        <v>111</v>
      </c>
      <c r="C2366">
        <v>737</v>
      </c>
      <c r="D2366" t="s">
        <v>5552</v>
      </c>
      <c r="E2366" t="s">
        <v>627</v>
      </c>
      <c r="F2366">
        <v>80</v>
      </c>
      <c r="G2366">
        <v>154.5</v>
      </c>
      <c r="H2366">
        <v>151</v>
      </c>
      <c r="I2366">
        <v>425</v>
      </c>
      <c r="J2366">
        <v>738</v>
      </c>
      <c r="K2366" t="s">
        <v>68</v>
      </c>
      <c r="L2366">
        <v>78</v>
      </c>
      <c r="M2366">
        <v>11.5</v>
      </c>
      <c r="N2366">
        <v>10.5</v>
      </c>
      <c r="O2366">
        <v>-550</v>
      </c>
      <c r="P2366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66">
        <f>IF(Hist_odds_1[[#This Row],[Away ML]]&lt;Hist_odds_1[[#This Row],[Home ML]],-Hist_odds_1[[#This Row],[Total_Close]],Hist_odds_1[[#This Row],[Spread_Close]])</f>
        <v>10.5</v>
      </c>
    </row>
    <row r="2367" spans="1:17">
      <c r="A2367">
        <v>2366</v>
      </c>
      <c r="B2367">
        <v>111</v>
      </c>
      <c r="C2367">
        <v>739</v>
      </c>
      <c r="D2367" t="s">
        <v>5552</v>
      </c>
      <c r="E2367" t="s">
        <v>583</v>
      </c>
      <c r="F2367">
        <v>57</v>
      </c>
      <c r="G2367">
        <v>129.5</v>
      </c>
      <c r="H2367">
        <v>132</v>
      </c>
      <c r="I2367">
        <v>450</v>
      </c>
      <c r="J2367">
        <v>740</v>
      </c>
      <c r="K2367" t="s">
        <v>197</v>
      </c>
      <c r="L2367">
        <v>69</v>
      </c>
      <c r="M2367">
        <v>10</v>
      </c>
      <c r="N2367">
        <v>10.5</v>
      </c>
      <c r="O2367">
        <v>-600</v>
      </c>
      <c r="P2367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67">
        <f>IF(Hist_odds_1[[#This Row],[Away ML]]&lt;Hist_odds_1[[#This Row],[Home ML]],-Hist_odds_1[[#This Row],[Total_Close]],Hist_odds_1[[#This Row],[Spread_Close]])</f>
        <v>10.5</v>
      </c>
    </row>
    <row r="2368" spans="1:17">
      <c r="A2368">
        <v>2367</v>
      </c>
      <c r="B2368">
        <v>111</v>
      </c>
      <c r="C2368">
        <v>741</v>
      </c>
      <c r="D2368" t="s">
        <v>5552</v>
      </c>
      <c r="E2368" t="s">
        <v>339</v>
      </c>
      <c r="F2368">
        <v>70</v>
      </c>
      <c r="G2368">
        <v>138.5</v>
      </c>
      <c r="H2368">
        <v>137</v>
      </c>
      <c r="I2368">
        <v>1000</v>
      </c>
      <c r="J2368">
        <v>742</v>
      </c>
      <c r="K2368" t="s">
        <v>126</v>
      </c>
      <c r="L2368">
        <v>83</v>
      </c>
      <c r="M2368">
        <v>18.5</v>
      </c>
      <c r="N2368">
        <v>16.5</v>
      </c>
      <c r="O2368">
        <v>-2000</v>
      </c>
      <c r="P2368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68">
        <f>IF(Hist_odds_1[[#This Row],[Away ML]]&lt;Hist_odds_1[[#This Row],[Home ML]],-Hist_odds_1[[#This Row],[Total_Close]],Hist_odds_1[[#This Row],[Spread_Close]])</f>
        <v>16.5</v>
      </c>
    </row>
    <row r="2369" spans="1:17">
      <c r="A2369">
        <v>2368</v>
      </c>
      <c r="B2369">
        <v>111</v>
      </c>
      <c r="C2369">
        <v>743</v>
      </c>
      <c r="D2369" t="s">
        <v>5552</v>
      </c>
      <c r="E2369" t="s">
        <v>495</v>
      </c>
      <c r="F2369">
        <v>75</v>
      </c>
      <c r="G2369">
        <v>150.5</v>
      </c>
      <c r="H2369">
        <v>149.5</v>
      </c>
      <c r="I2369">
        <v>290</v>
      </c>
      <c r="J2369">
        <v>744</v>
      </c>
      <c r="K2369" t="s">
        <v>467</v>
      </c>
      <c r="L2369">
        <v>90</v>
      </c>
      <c r="M2369">
        <v>8.5</v>
      </c>
      <c r="N2369">
        <v>8.5</v>
      </c>
      <c r="O2369">
        <v>-350</v>
      </c>
      <c r="P2369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69">
        <f>IF(Hist_odds_1[[#This Row],[Away ML]]&lt;Hist_odds_1[[#This Row],[Home ML]],-Hist_odds_1[[#This Row],[Total_Close]],Hist_odds_1[[#This Row],[Spread_Close]])</f>
        <v>8.5</v>
      </c>
    </row>
    <row r="2370" spans="1:17">
      <c r="A2370">
        <v>2369</v>
      </c>
      <c r="B2370">
        <v>111</v>
      </c>
      <c r="C2370">
        <v>745</v>
      </c>
      <c r="D2370" t="s">
        <v>5552</v>
      </c>
      <c r="E2370" t="s">
        <v>391</v>
      </c>
      <c r="F2370">
        <v>65</v>
      </c>
      <c r="G2370">
        <v>117</v>
      </c>
      <c r="H2370">
        <v>1</v>
      </c>
      <c r="I2370">
        <v>-115</v>
      </c>
      <c r="J2370">
        <v>746</v>
      </c>
      <c r="K2370" t="s">
        <v>316</v>
      </c>
      <c r="L2370">
        <v>62</v>
      </c>
      <c r="M2370" t="s">
        <v>465</v>
      </c>
      <c r="N2370">
        <v>126.5</v>
      </c>
      <c r="O2370">
        <v>-105</v>
      </c>
      <c r="P2370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70">
        <f>IF(Hist_odds_1[[#This Row],[Away ML]]&lt;Hist_odds_1[[#This Row],[Home ML]],-Hist_odds_1[[#This Row],[Total_Close]],Hist_odds_1[[#This Row],[Spread_Close]])</f>
        <v>-1</v>
      </c>
    </row>
    <row r="2371" spans="1:17">
      <c r="A2371">
        <v>2370</v>
      </c>
      <c r="B2371">
        <v>111</v>
      </c>
      <c r="C2371">
        <v>747</v>
      </c>
      <c r="D2371" t="s">
        <v>5552</v>
      </c>
      <c r="E2371" t="s">
        <v>281</v>
      </c>
      <c r="F2371">
        <v>75</v>
      </c>
      <c r="G2371">
        <v>143.5</v>
      </c>
      <c r="H2371">
        <v>143.5</v>
      </c>
      <c r="I2371">
        <v>235</v>
      </c>
      <c r="J2371">
        <v>748</v>
      </c>
      <c r="K2371" t="s">
        <v>123</v>
      </c>
      <c r="L2371">
        <v>79</v>
      </c>
      <c r="M2371">
        <v>8</v>
      </c>
      <c r="N2371">
        <v>6.5</v>
      </c>
      <c r="O2371">
        <v>-275</v>
      </c>
      <c r="P2371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71">
        <f>IF(Hist_odds_1[[#This Row],[Away ML]]&lt;Hist_odds_1[[#This Row],[Home ML]],-Hist_odds_1[[#This Row],[Total_Close]],Hist_odds_1[[#This Row],[Spread_Close]])</f>
        <v>6.5</v>
      </c>
    </row>
    <row r="2372" spans="1:17">
      <c r="A2372">
        <v>2371</v>
      </c>
      <c r="B2372">
        <v>111</v>
      </c>
      <c r="C2372">
        <v>749</v>
      </c>
      <c r="D2372" t="s">
        <v>5552</v>
      </c>
      <c r="E2372" t="s">
        <v>516</v>
      </c>
      <c r="F2372">
        <v>55</v>
      </c>
      <c r="G2372">
        <v>140.5</v>
      </c>
      <c r="H2372">
        <v>140.5</v>
      </c>
      <c r="I2372">
        <v>400</v>
      </c>
      <c r="J2372">
        <v>750</v>
      </c>
      <c r="K2372" t="s">
        <v>228</v>
      </c>
      <c r="L2372">
        <v>83</v>
      </c>
      <c r="M2372">
        <v>10.5</v>
      </c>
      <c r="N2372">
        <v>10</v>
      </c>
      <c r="O2372">
        <v>-500</v>
      </c>
      <c r="P2372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72">
        <f>IF(Hist_odds_1[[#This Row],[Away ML]]&lt;Hist_odds_1[[#This Row],[Home ML]],-Hist_odds_1[[#This Row],[Total_Close]],Hist_odds_1[[#This Row],[Spread_Close]])</f>
        <v>10</v>
      </c>
    </row>
    <row r="2373" spans="1:17">
      <c r="A2373">
        <v>2372</v>
      </c>
      <c r="B2373">
        <v>111</v>
      </c>
      <c r="C2373">
        <v>751</v>
      </c>
      <c r="D2373" t="s">
        <v>5552</v>
      </c>
      <c r="E2373" t="s">
        <v>538</v>
      </c>
      <c r="F2373">
        <v>65</v>
      </c>
      <c r="G2373">
        <v>135</v>
      </c>
      <c r="H2373">
        <v>134.5</v>
      </c>
      <c r="I2373">
        <v>375</v>
      </c>
      <c r="J2373">
        <v>752</v>
      </c>
      <c r="K2373" t="s">
        <v>574</v>
      </c>
      <c r="L2373">
        <v>70</v>
      </c>
      <c r="M2373">
        <v>8.5</v>
      </c>
      <c r="N2373">
        <v>9.5</v>
      </c>
      <c r="O2373">
        <v>-450</v>
      </c>
      <c r="P2373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73">
        <f>IF(Hist_odds_1[[#This Row],[Away ML]]&lt;Hist_odds_1[[#This Row],[Home ML]],-Hist_odds_1[[#This Row],[Total_Close]],Hist_odds_1[[#This Row],[Spread_Close]])</f>
        <v>9.5</v>
      </c>
    </row>
    <row r="2374" spans="1:17">
      <c r="A2374">
        <v>2373</v>
      </c>
      <c r="B2374">
        <v>111</v>
      </c>
      <c r="C2374">
        <v>753</v>
      </c>
      <c r="D2374" t="s">
        <v>5552</v>
      </c>
      <c r="E2374" t="s">
        <v>614</v>
      </c>
      <c r="F2374">
        <v>74</v>
      </c>
      <c r="G2374">
        <v>2.5</v>
      </c>
      <c r="H2374">
        <v>128.5</v>
      </c>
      <c r="I2374">
        <v>-110</v>
      </c>
      <c r="J2374">
        <v>754</v>
      </c>
      <c r="K2374" t="s">
        <v>485</v>
      </c>
      <c r="L2374">
        <v>68</v>
      </c>
      <c r="M2374">
        <v>130.5</v>
      </c>
      <c r="O2374">
        <v>-110</v>
      </c>
      <c r="P2374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74">
        <f>IF(Hist_odds_1[[#This Row],[Away ML]]&lt;Hist_odds_1[[#This Row],[Home ML]],-Hist_odds_1[[#This Row],[Total_Close]],Hist_odds_1[[#This Row],[Spread_Close]])</f>
        <v>0</v>
      </c>
    </row>
    <row r="2375" spans="1:17">
      <c r="A2375">
        <v>2374</v>
      </c>
      <c r="B2375">
        <v>111</v>
      </c>
      <c r="C2375">
        <v>755</v>
      </c>
      <c r="D2375" t="s">
        <v>5552</v>
      </c>
      <c r="E2375" t="s">
        <v>609</v>
      </c>
      <c r="F2375">
        <v>60</v>
      </c>
      <c r="G2375">
        <v>7</v>
      </c>
      <c r="H2375">
        <v>9</v>
      </c>
      <c r="I2375">
        <v>-420</v>
      </c>
      <c r="J2375">
        <v>756</v>
      </c>
      <c r="K2375" t="s">
        <v>660</v>
      </c>
      <c r="L2375">
        <v>48</v>
      </c>
      <c r="M2375">
        <v>120</v>
      </c>
      <c r="N2375">
        <v>121</v>
      </c>
      <c r="O2375">
        <v>350</v>
      </c>
      <c r="P2375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75">
        <f>IF(Hist_odds_1[[#This Row],[Away ML]]&lt;Hist_odds_1[[#This Row],[Home ML]],-Hist_odds_1[[#This Row],[Total_Close]],Hist_odds_1[[#This Row],[Spread_Close]])</f>
        <v>-9</v>
      </c>
    </row>
    <row r="2376" spans="1:17">
      <c r="A2376">
        <v>2375</v>
      </c>
      <c r="B2376">
        <v>111</v>
      </c>
      <c r="C2376">
        <v>757</v>
      </c>
      <c r="D2376" t="s">
        <v>5552</v>
      </c>
      <c r="E2376" t="s">
        <v>546</v>
      </c>
      <c r="F2376">
        <v>71</v>
      </c>
      <c r="G2376">
        <v>128.5</v>
      </c>
      <c r="H2376">
        <v>134.5</v>
      </c>
      <c r="I2376">
        <v>-110</v>
      </c>
      <c r="J2376">
        <v>758</v>
      </c>
      <c r="K2376" t="s">
        <v>481</v>
      </c>
      <c r="L2376">
        <v>67</v>
      </c>
      <c r="M2376" t="s">
        <v>465</v>
      </c>
      <c r="N2376">
        <v>1</v>
      </c>
      <c r="O2376">
        <v>-110</v>
      </c>
      <c r="P2376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76">
        <f>IF(Hist_odds_1[[#This Row],[Away ML]]&lt;Hist_odds_1[[#This Row],[Home ML]],-Hist_odds_1[[#This Row],[Total_Close]],Hist_odds_1[[#This Row],[Spread_Close]])</f>
        <v>1</v>
      </c>
    </row>
    <row r="2377" spans="1:17">
      <c r="A2377">
        <v>2376</v>
      </c>
      <c r="B2377">
        <v>111</v>
      </c>
      <c r="C2377">
        <v>759</v>
      </c>
      <c r="D2377" t="s">
        <v>5552</v>
      </c>
      <c r="E2377" t="s">
        <v>589</v>
      </c>
      <c r="F2377">
        <v>62</v>
      </c>
      <c r="G2377">
        <v>7</v>
      </c>
      <c r="H2377">
        <v>7</v>
      </c>
      <c r="I2377">
        <v>-300</v>
      </c>
      <c r="J2377">
        <v>760</v>
      </c>
      <c r="K2377" t="s">
        <v>654</v>
      </c>
      <c r="L2377">
        <v>54</v>
      </c>
      <c r="M2377">
        <v>140.5</v>
      </c>
      <c r="N2377">
        <v>137.5</v>
      </c>
      <c r="O2377">
        <v>250</v>
      </c>
      <c r="P2377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77">
        <f>IF(Hist_odds_1[[#This Row],[Away ML]]&lt;Hist_odds_1[[#This Row],[Home ML]],-Hist_odds_1[[#This Row],[Total_Close]],Hist_odds_1[[#This Row],[Spread_Close]])</f>
        <v>-7</v>
      </c>
    </row>
    <row r="2378" spans="1:17">
      <c r="A2378">
        <v>2377</v>
      </c>
      <c r="B2378">
        <v>111</v>
      </c>
      <c r="C2378">
        <v>763</v>
      </c>
      <c r="D2378" t="s">
        <v>5552</v>
      </c>
      <c r="E2378" t="s">
        <v>256</v>
      </c>
      <c r="F2378">
        <v>51</v>
      </c>
      <c r="G2378">
        <v>124.5</v>
      </c>
      <c r="H2378">
        <v>126.5</v>
      </c>
      <c r="I2378">
        <v>550</v>
      </c>
      <c r="J2378">
        <v>764</v>
      </c>
      <c r="K2378" t="s">
        <v>464</v>
      </c>
      <c r="L2378">
        <v>66</v>
      </c>
      <c r="M2378">
        <v>11.5</v>
      </c>
      <c r="N2378">
        <v>12.5</v>
      </c>
      <c r="O2378">
        <v>-800</v>
      </c>
      <c r="P2378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78">
        <f>IF(Hist_odds_1[[#This Row],[Away ML]]&lt;Hist_odds_1[[#This Row],[Home ML]],-Hist_odds_1[[#This Row],[Total_Close]],Hist_odds_1[[#This Row],[Spread_Close]])</f>
        <v>12.5</v>
      </c>
    </row>
    <row r="2379" spans="1:17">
      <c r="A2379">
        <v>2378</v>
      </c>
      <c r="B2379">
        <v>111</v>
      </c>
      <c r="C2379">
        <v>765</v>
      </c>
      <c r="D2379" t="s">
        <v>5552</v>
      </c>
      <c r="E2379" t="s">
        <v>523</v>
      </c>
      <c r="F2379">
        <v>84</v>
      </c>
      <c r="G2379">
        <v>130.5</v>
      </c>
      <c r="H2379">
        <v>136.5</v>
      </c>
      <c r="I2379">
        <v>110</v>
      </c>
      <c r="J2379">
        <v>766</v>
      </c>
      <c r="K2379" t="s">
        <v>133</v>
      </c>
      <c r="L2379">
        <v>66</v>
      </c>
      <c r="M2379">
        <v>1</v>
      </c>
      <c r="N2379">
        <v>1.5</v>
      </c>
      <c r="O2379">
        <v>-130</v>
      </c>
      <c r="P2379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79">
        <f>IF(Hist_odds_1[[#This Row],[Away ML]]&lt;Hist_odds_1[[#This Row],[Home ML]],-Hist_odds_1[[#This Row],[Total_Close]],Hist_odds_1[[#This Row],[Spread_Close]])</f>
        <v>1.5</v>
      </c>
    </row>
    <row r="2380" spans="1:17">
      <c r="A2380">
        <v>2379</v>
      </c>
      <c r="B2380">
        <v>111</v>
      </c>
      <c r="C2380">
        <v>306505</v>
      </c>
      <c r="D2380" t="s">
        <v>5552</v>
      </c>
      <c r="E2380" t="s">
        <v>425</v>
      </c>
      <c r="F2380">
        <v>60</v>
      </c>
      <c r="G2380">
        <v>138.5</v>
      </c>
      <c r="H2380">
        <v>136</v>
      </c>
      <c r="I2380">
        <v>105</v>
      </c>
      <c r="J2380">
        <v>306506</v>
      </c>
      <c r="K2380" t="s">
        <v>309</v>
      </c>
      <c r="L2380">
        <v>72</v>
      </c>
      <c r="M2380">
        <v>1</v>
      </c>
      <c r="N2380">
        <v>1.5</v>
      </c>
      <c r="O2380">
        <v>-125</v>
      </c>
      <c r="P2380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80">
        <f>IF(Hist_odds_1[[#This Row],[Away ML]]&lt;Hist_odds_1[[#This Row],[Home ML]],-Hist_odds_1[[#This Row],[Total_Close]],Hist_odds_1[[#This Row],[Spread_Close]])</f>
        <v>1.5</v>
      </c>
    </row>
    <row r="2381" spans="1:17">
      <c r="A2381">
        <v>2380</v>
      </c>
      <c r="B2381">
        <v>111</v>
      </c>
      <c r="C2381">
        <v>306507</v>
      </c>
      <c r="D2381" t="s">
        <v>5552</v>
      </c>
      <c r="E2381" t="s">
        <v>230</v>
      </c>
      <c r="F2381">
        <v>65</v>
      </c>
      <c r="G2381">
        <v>135.5</v>
      </c>
      <c r="H2381">
        <v>134.5</v>
      </c>
      <c r="I2381">
        <v>-110</v>
      </c>
      <c r="J2381">
        <v>306508</v>
      </c>
      <c r="K2381" t="s">
        <v>579</v>
      </c>
      <c r="L2381">
        <v>80</v>
      </c>
      <c r="M2381">
        <v>1.5</v>
      </c>
      <c r="N2381">
        <v>1</v>
      </c>
      <c r="O2381">
        <v>-110</v>
      </c>
      <c r="P2381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81">
        <f>IF(Hist_odds_1[[#This Row],[Away ML]]&lt;Hist_odds_1[[#This Row],[Home ML]],-Hist_odds_1[[#This Row],[Total_Close]],Hist_odds_1[[#This Row],[Spread_Close]])</f>
        <v>1</v>
      </c>
    </row>
    <row r="2382" spans="1:17">
      <c r="A2382">
        <v>2381</v>
      </c>
      <c r="B2382">
        <v>111</v>
      </c>
      <c r="C2382">
        <v>306509</v>
      </c>
      <c r="D2382" t="s">
        <v>5552</v>
      </c>
      <c r="E2382" t="s">
        <v>496</v>
      </c>
      <c r="F2382">
        <v>58</v>
      </c>
      <c r="G2382">
        <v>136.5</v>
      </c>
      <c r="H2382">
        <v>138</v>
      </c>
      <c r="I2382">
        <v>180</v>
      </c>
      <c r="J2382">
        <v>306510</v>
      </c>
      <c r="K2382" t="s">
        <v>154</v>
      </c>
      <c r="L2382">
        <v>76</v>
      </c>
      <c r="M2382">
        <v>4.5</v>
      </c>
      <c r="N2382">
        <v>5</v>
      </c>
      <c r="O2382">
        <v>-210</v>
      </c>
      <c r="P2382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82">
        <f>IF(Hist_odds_1[[#This Row],[Away ML]]&lt;Hist_odds_1[[#This Row],[Home ML]],-Hist_odds_1[[#This Row],[Total_Close]],Hist_odds_1[[#This Row],[Spread_Close]])</f>
        <v>5</v>
      </c>
    </row>
    <row r="2383" spans="1:17">
      <c r="A2383">
        <v>2382</v>
      </c>
      <c r="B2383">
        <v>111</v>
      </c>
      <c r="C2383">
        <v>306511</v>
      </c>
      <c r="D2383" t="s">
        <v>5552</v>
      </c>
      <c r="E2383" t="s">
        <v>348</v>
      </c>
      <c r="F2383">
        <v>66</v>
      </c>
      <c r="G2383">
        <v>1</v>
      </c>
      <c r="H2383">
        <v>138</v>
      </c>
      <c r="I2383">
        <v>-105</v>
      </c>
      <c r="J2383">
        <v>306512</v>
      </c>
      <c r="K2383" t="s">
        <v>330</v>
      </c>
      <c r="L2383">
        <v>52</v>
      </c>
      <c r="M2383">
        <v>142.5</v>
      </c>
      <c r="N2383">
        <v>1</v>
      </c>
      <c r="O2383">
        <v>-115</v>
      </c>
      <c r="P2383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83">
        <f>IF(Hist_odds_1[[#This Row],[Away ML]]&lt;Hist_odds_1[[#This Row],[Home ML]],-Hist_odds_1[[#This Row],[Total_Close]],Hist_odds_1[[#This Row],[Spread_Close]])</f>
        <v>1</v>
      </c>
    </row>
    <row r="2384" spans="1:17">
      <c r="A2384">
        <v>2383</v>
      </c>
      <c r="B2384">
        <v>111</v>
      </c>
      <c r="C2384">
        <v>306513</v>
      </c>
      <c r="D2384" t="s">
        <v>5552</v>
      </c>
      <c r="E2384" t="s">
        <v>612</v>
      </c>
      <c r="F2384">
        <v>69</v>
      </c>
      <c r="G2384">
        <v>155.5</v>
      </c>
      <c r="H2384">
        <v>153.5</v>
      </c>
      <c r="I2384">
        <v>475</v>
      </c>
      <c r="J2384">
        <v>306514</v>
      </c>
      <c r="K2384" t="s">
        <v>231</v>
      </c>
      <c r="L2384">
        <v>86</v>
      </c>
      <c r="M2384">
        <v>10</v>
      </c>
      <c r="N2384">
        <v>11.5</v>
      </c>
      <c r="O2384">
        <v>-650</v>
      </c>
      <c r="P2384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84">
        <f>IF(Hist_odds_1[[#This Row],[Away ML]]&lt;Hist_odds_1[[#This Row],[Home ML]],-Hist_odds_1[[#This Row],[Total_Close]],Hist_odds_1[[#This Row],[Spread_Close]])</f>
        <v>11.5</v>
      </c>
    </row>
    <row r="2385" spans="1:17">
      <c r="A2385">
        <v>2384</v>
      </c>
      <c r="B2385">
        <v>111</v>
      </c>
      <c r="C2385">
        <v>306515</v>
      </c>
      <c r="D2385" t="s">
        <v>5552</v>
      </c>
      <c r="E2385" t="s">
        <v>645</v>
      </c>
      <c r="F2385">
        <v>79</v>
      </c>
      <c r="G2385">
        <v>4.5</v>
      </c>
      <c r="H2385">
        <v>7</v>
      </c>
      <c r="I2385">
        <v>-300</v>
      </c>
      <c r="J2385">
        <v>306516</v>
      </c>
      <c r="K2385" t="s">
        <v>297</v>
      </c>
      <c r="L2385">
        <v>78</v>
      </c>
      <c r="M2385">
        <v>122.5</v>
      </c>
      <c r="N2385">
        <v>125.5</v>
      </c>
      <c r="O2385">
        <v>250</v>
      </c>
      <c r="P2385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85">
        <f>IF(Hist_odds_1[[#This Row],[Away ML]]&lt;Hist_odds_1[[#This Row],[Home ML]],-Hist_odds_1[[#This Row],[Total_Close]],Hist_odds_1[[#This Row],[Spread_Close]])</f>
        <v>-7</v>
      </c>
    </row>
    <row r="2386" spans="1:17">
      <c r="A2386">
        <v>2385</v>
      </c>
      <c r="B2386">
        <v>111</v>
      </c>
      <c r="C2386">
        <v>306517</v>
      </c>
      <c r="D2386" t="s">
        <v>5552</v>
      </c>
      <c r="E2386" t="s">
        <v>539</v>
      </c>
      <c r="F2386">
        <v>71</v>
      </c>
      <c r="G2386">
        <v>128.5</v>
      </c>
      <c r="H2386">
        <v>130.5</v>
      </c>
      <c r="I2386">
        <v>140</v>
      </c>
      <c r="J2386">
        <v>306518</v>
      </c>
      <c r="K2386" t="s">
        <v>240</v>
      </c>
      <c r="L2386">
        <v>58</v>
      </c>
      <c r="M2386">
        <v>2.5</v>
      </c>
      <c r="N2386">
        <v>3.5</v>
      </c>
      <c r="O2386">
        <v>-160</v>
      </c>
      <c r="P2386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86">
        <f>IF(Hist_odds_1[[#This Row],[Away ML]]&lt;Hist_odds_1[[#This Row],[Home ML]],-Hist_odds_1[[#This Row],[Total_Close]],Hist_odds_1[[#This Row],[Spread_Close]])</f>
        <v>3.5</v>
      </c>
    </row>
    <row r="2387" spans="1:17">
      <c r="A2387">
        <v>2386</v>
      </c>
      <c r="B2387">
        <v>111</v>
      </c>
      <c r="C2387">
        <v>306519</v>
      </c>
      <c r="D2387" t="s">
        <v>5552</v>
      </c>
      <c r="E2387" t="s">
        <v>119</v>
      </c>
      <c r="F2387">
        <v>78</v>
      </c>
      <c r="G2387">
        <v>133.5</v>
      </c>
      <c r="H2387">
        <v>131</v>
      </c>
      <c r="I2387">
        <v>120</v>
      </c>
      <c r="J2387">
        <v>306520</v>
      </c>
      <c r="K2387" t="s">
        <v>593</v>
      </c>
      <c r="L2387">
        <v>63</v>
      </c>
      <c r="M2387">
        <v>1.5</v>
      </c>
      <c r="N2387">
        <v>2.5</v>
      </c>
      <c r="O2387">
        <v>-140</v>
      </c>
      <c r="P2387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87">
        <f>IF(Hist_odds_1[[#This Row],[Away ML]]&lt;Hist_odds_1[[#This Row],[Home ML]],-Hist_odds_1[[#This Row],[Total_Close]],Hist_odds_1[[#This Row],[Spread_Close]])</f>
        <v>2.5</v>
      </c>
    </row>
    <row r="2388" spans="1:17">
      <c r="A2388">
        <v>2387</v>
      </c>
      <c r="B2388">
        <v>111</v>
      </c>
      <c r="C2388">
        <v>306521</v>
      </c>
      <c r="D2388" t="s">
        <v>5552</v>
      </c>
      <c r="E2388" t="s">
        <v>239</v>
      </c>
      <c r="F2388">
        <v>72</v>
      </c>
      <c r="G2388">
        <v>135.5</v>
      </c>
      <c r="H2388">
        <v>135.5</v>
      </c>
      <c r="I2388">
        <v>105</v>
      </c>
      <c r="J2388">
        <v>306522</v>
      </c>
      <c r="K2388" t="s">
        <v>229</v>
      </c>
      <c r="L2388">
        <v>71</v>
      </c>
      <c r="M2388">
        <v>2.5</v>
      </c>
      <c r="N2388">
        <v>1.5</v>
      </c>
      <c r="O2388">
        <v>-125</v>
      </c>
      <c r="P2388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88">
        <f>IF(Hist_odds_1[[#This Row],[Away ML]]&lt;Hist_odds_1[[#This Row],[Home ML]],-Hist_odds_1[[#This Row],[Total_Close]],Hist_odds_1[[#This Row],[Spread_Close]])</f>
        <v>1.5</v>
      </c>
    </row>
    <row r="2389" spans="1:17">
      <c r="A2389">
        <v>2388</v>
      </c>
      <c r="B2389">
        <v>111</v>
      </c>
      <c r="C2389">
        <v>306523</v>
      </c>
      <c r="D2389" t="s">
        <v>5552</v>
      </c>
      <c r="E2389" t="s">
        <v>551</v>
      </c>
      <c r="F2389">
        <v>69</v>
      </c>
      <c r="G2389">
        <v>156.5</v>
      </c>
      <c r="H2389">
        <v>1.5</v>
      </c>
      <c r="I2389">
        <v>-125</v>
      </c>
      <c r="J2389">
        <v>306524</v>
      </c>
      <c r="K2389" t="s">
        <v>611</v>
      </c>
      <c r="L2389">
        <v>106</v>
      </c>
      <c r="M2389" t="s">
        <v>465</v>
      </c>
      <c r="N2389">
        <v>153.5</v>
      </c>
      <c r="O2389">
        <v>105</v>
      </c>
      <c r="P2389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89">
        <f>IF(Hist_odds_1[[#This Row],[Away ML]]&lt;Hist_odds_1[[#This Row],[Home ML]],-Hist_odds_1[[#This Row],[Total_Close]],Hist_odds_1[[#This Row],[Spread_Close]])</f>
        <v>-1.5</v>
      </c>
    </row>
    <row r="2390" spans="1:17">
      <c r="A2390">
        <v>2389</v>
      </c>
      <c r="B2390">
        <v>111</v>
      </c>
      <c r="C2390">
        <v>306525</v>
      </c>
      <c r="D2390" t="s">
        <v>5552</v>
      </c>
      <c r="E2390" t="s">
        <v>153</v>
      </c>
      <c r="F2390">
        <v>59</v>
      </c>
      <c r="G2390">
        <v>126.5</v>
      </c>
      <c r="H2390">
        <v>128.5</v>
      </c>
      <c r="I2390">
        <v>220</v>
      </c>
      <c r="J2390">
        <v>306526</v>
      </c>
      <c r="K2390" t="s">
        <v>313</v>
      </c>
      <c r="L2390">
        <v>50</v>
      </c>
      <c r="M2390">
        <v>6.5</v>
      </c>
      <c r="N2390">
        <v>6.5</v>
      </c>
      <c r="O2390">
        <v>-260</v>
      </c>
      <c r="P2390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90">
        <f>IF(Hist_odds_1[[#This Row],[Away ML]]&lt;Hist_odds_1[[#This Row],[Home ML]],-Hist_odds_1[[#This Row],[Total_Close]],Hist_odds_1[[#This Row],[Spread_Close]])</f>
        <v>6.5</v>
      </c>
    </row>
    <row r="2391" spans="1:17">
      <c r="A2391">
        <v>2390</v>
      </c>
      <c r="B2391">
        <v>111</v>
      </c>
      <c r="C2391">
        <v>306527</v>
      </c>
      <c r="D2391" t="s">
        <v>5552</v>
      </c>
      <c r="E2391" t="s">
        <v>502</v>
      </c>
      <c r="F2391">
        <v>71</v>
      </c>
      <c r="G2391">
        <v>146.5</v>
      </c>
      <c r="H2391">
        <v>144.5</v>
      </c>
      <c r="I2391">
        <v>425</v>
      </c>
      <c r="J2391">
        <v>306528</v>
      </c>
      <c r="K2391" t="s">
        <v>424</v>
      </c>
      <c r="L2391">
        <v>77</v>
      </c>
      <c r="M2391">
        <v>10.5</v>
      </c>
      <c r="N2391">
        <v>10.5</v>
      </c>
      <c r="O2391">
        <v>-550</v>
      </c>
      <c r="P2391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91">
        <f>IF(Hist_odds_1[[#This Row],[Away ML]]&lt;Hist_odds_1[[#This Row],[Home ML]],-Hist_odds_1[[#This Row],[Total_Close]],Hist_odds_1[[#This Row],[Spread_Close]])</f>
        <v>10.5</v>
      </c>
    </row>
    <row r="2392" spans="1:17">
      <c r="A2392">
        <v>2391</v>
      </c>
      <c r="B2392">
        <v>111</v>
      </c>
      <c r="C2392">
        <v>306529</v>
      </c>
      <c r="D2392" t="s">
        <v>5552</v>
      </c>
      <c r="E2392" t="s">
        <v>565</v>
      </c>
      <c r="F2392">
        <v>67</v>
      </c>
      <c r="G2392">
        <v>131.5</v>
      </c>
      <c r="H2392">
        <v>132.5</v>
      </c>
      <c r="I2392">
        <v>270</v>
      </c>
      <c r="J2392">
        <v>306530</v>
      </c>
      <c r="K2392" t="s">
        <v>314</v>
      </c>
      <c r="L2392">
        <v>57</v>
      </c>
      <c r="M2392">
        <v>7</v>
      </c>
      <c r="N2392">
        <v>8</v>
      </c>
      <c r="O2392">
        <v>-330</v>
      </c>
      <c r="P2392" s="17">
        <f>DATE(IF(Hist_odds_1[[#This Row],[Index]]&lt;=1908,"2022","2023"),IF(LEN(Hist_odds_1[[#This Row],[Date]])=2,LEFT(Hist_odds_1[[#This Row],[Date]],2),LEFT(Hist_odds_1[[#This Row],[Date]],1)),RIGHT(Hist_odds_1[[#This Row],[Date]],2))</f>
        <v>44937</v>
      </c>
      <c r="Q2392">
        <f>IF(Hist_odds_1[[#This Row],[Away ML]]&lt;Hist_odds_1[[#This Row],[Home ML]],-Hist_odds_1[[#This Row],[Total_Close]],Hist_odds_1[[#This Row],[Spread_Close]])</f>
        <v>8</v>
      </c>
    </row>
    <row r="2393" spans="1:17">
      <c r="A2393">
        <v>2392</v>
      </c>
      <c r="B2393">
        <v>112</v>
      </c>
      <c r="C2393">
        <v>773</v>
      </c>
      <c r="D2393" t="s">
        <v>5552</v>
      </c>
      <c r="E2393" t="s">
        <v>233</v>
      </c>
      <c r="F2393">
        <v>70</v>
      </c>
      <c r="G2393">
        <v>138</v>
      </c>
      <c r="H2393">
        <v>138.5</v>
      </c>
      <c r="I2393">
        <v>750</v>
      </c>
      <c r="J2393">
        <v>774</v>
      </c>
      <c r="K2393" t="s">
        <v>453</v>
      </c>
      <c r="L2393">
        <v>67</v>
      </c>
      <c r="M2393">
        <v>15.5</v>
      </c>
      <c r="N2393">
        <v>14.5</v>
      </c>
      <c r="O2393">
        <v>-1200</v>
      </c>
      <c r="P2393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393">
        <f>IF(Hist_odds_1[[#This Row],[Away ML]]&lt;Hist_odds_1[[#This Row],[Home ML]],-Hist_odds_1[[#This Row],[Total_Close]],Hist_odds_1[[#This Row],[Spread_Close]])</f>
        <v>14.5</v>
      </c>
    </row>
    <row r="2394" spans="1:17">
      <c r="A2394">
        <v>2393</v>
      </c>
      <c r="B2394">
        <v>112</v>
      </c>
      <c r="C2394">
        <v>775</v>
      </c>
      <c r="D2394" t="s">
        <v>5552</v>
      </c>
      <c r="E2394" t="s">
        <v>638</v>
      </c>
      <c r="F2394">
        <v>67</v>
      </c>
      <c r="G2394">
        <v>127.5</v>
      </c>
      <c r="H2394">
        <v>126.5</v>
      </c>
      <c r="I2394">
        <v>155</v>
      </c>
      <c r="J2394">
        <v>776</v>
      </c>
      <c r="K2394" t="s">
        <v>529</v>
      </c>
      <c r="L2394">
        <v>65</v>
      </c>
      <c r="M2394">
        <v>4</v>
      </c>
      <c r="N2394">
        <v>4</v>
      </c>
      <c r="O2394">
        <v>-175</v>
      </c>
      <c r="P2394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394">
        <f>IF(Hist_odds_1[[#This Row],[Away ML]]&lt;Hist_odds_1[[#This Row],[Home ML]],-Hist_odds_1[[#This Row],[Total_Close]],Hist_odds_1[[#This Row],[Spread_Close]])</f>
        <v>4</v>
      </c>
    </row>
    <row r="2395" spans="1:17">
      <c r="A2395">
        <v>2394</v>
      </c>
      <c r="B2395">
        <v>112</v>
      </c>
      <c r="C2395">
        <v>777</v>
      </c>
      <c r="D2395" t="s">
        <v>5552</v>
      </c>
      <c r="E2395" t="s">
        <v>355</v>
      </c>
      <c r="F2395">
        <v>66</v>
      </c>
      <c r="G2395">
        <v>4</v>
      </c>
      <c r="H2395">
        <v>4.5</v>
      </c>
      <c r="I2395">
        <v>-200</v>
      </c>
      <c r="J2395">
        <v>778</v>
      </c>
      <c r="K2395" t="s">
        <v>643</v>
      </c>
      <c r="L2395">
        <v>67</v>
      </c>
      <c r="M2395">
        <v>123.5</v>
      </c>
      <c r="N2395">
        <v>124</v>
      </c>
      <c r="O2395">
        <v>175</v>
      </c>
      <c r="P2395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395">
        <f>IF(Hist_odds_1[[#This Row],[Away ML]]&lt;Hist_odds_1[[#This Row],[Home ML]],-Hist_odds_1[[#This Row],[Total_Close]],Hist_odds_1[[#This Row],[Spread_Close]])</f>
        <v>-4.5</v>
      </c>
    </row>
    <row r="2396" spans="1:17">
      <c r="A2396">
        <v>2395</v>
      </c>
      <c r="B2396">
        <v>112</v>
      </c>
      <c r="C2396">
        <v>779</v>
      </c>
      <c r="D2396" t="s">
        <v>5552</v>
      </c>
      <c r="E2396" t="s">
        <v>622</v>
      </c>
      <c r="F2396">
        <v>67</v>
      </c>
      <c r="G2396">
        <v>139</v>
      </c>
      <c r="H2396">
        <v>136.5</v>
      </c>
      <c r="I2396">
        <v>300</v>
      </c>
      <c r="J2396">
        <v>780</v>
      </c>
      <c r="K2396" t="s">
        <v>491</v>
      </c>
      <c r="L2396">
        <v>66</v>
      </c>
      <c r="M2396">
        <v>7</v>
      </c>
      <c r="N2396">
        <v>7.5</v>
      </c>
      <c r="O2396">
        <v>-360</v>
      </c>
      <c r="P2396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396">
        <f>IF(Hist_odds_1[[#This Row],[Away ML]]&lt;Hist_odds_1[[#This Row],[Home ML]],-Hist_odds_1[[#This Row],[Total_Close]],Hist_odds_1[[#This Row],[Spread_Close]])</f>
        <v>7.5</v>
      </c>
    </row>
    <row r="2397" spans="1:17">
      <c r="A2397">
        <v>2396</v>
      </c>
      <c r="B2397">
        <v>112</v>
      </c>
      <c r="C2397">
        <v>781</v>
      </c>
      <c r="D2397" t="s">
        <v>5552</v>
      </c>
      <c r="E2397" t="s">
        <v>545</v>
      </c>
      <c r="F2397">
        <v>70</v>
      </c>
      <c r="G2397">
        <v>15.5</v>
      </c>
      <c r="H2397">
        <v>15.5</v>
      </c>
      <c r="I2397">
        <v>-1600</v>
      </c>
      <c r="J2397">
        <v>782</v>
      </c>
      <c r="K2397" t="s">
        <v>334</v>
      </c>
      <c r="L2397">
        <v>55</v>
      </c>
      <c r="M2397">
        <v>136</v>
      </c>
      <c r="N2397">
        <v>136</v>
      </c>
      <c r="O2397">
        <v>900</v>
      </c>
      <c r="P2397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397">
        <f>IF(Hist_odds_1[[#This Row],[Away ML]]&lt;Hist_odds_1[[#This Row],[Home ML]],-Hist_odds_1[[#This Row],[Total_Close]],Hist_odds_1[[#This Row],[Spread_Close]])</f>
        <v>-15.5</v>
      </c>
    </row>
    <row r="2398" spans="1:17">
      <c r="A2398">
        <v>2397</v>
      </c>
      <c r="B2398">
        <v>112</v>
      </c>
      <c r="C2398">
        <v>783</v>
      </c>
      <c r="D2398" t="s">
        <v>5552</v>
      </c>
      <c r="E2398" t="s">
        <v>520</v>
      </c>
      <c r="F2398">
        <v>84</v>
      </c>
      <c r="G2398">
        <v>1.5</v>
      </c>
      <c r="H2398">
        <v>2.5</v>
      </c>
      <c r="I2398">
        <v>-130</v>
      </c>
      <c r="J2398">
        <v>784</v>
      </c>
      <c r="K2398" t="s">
        <v>576</v>
      </c>
      <c r="L2398">
        <v>79</v>
      </c>
      <c r="M2398">
        <v>159.5</v>
      </c>
      <c r="N2398">
        <v>153.5</v>
      </c>
      <c r="O2398">
        <v>110</v>
      </c>
      <c r="P2398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398">
        <f>IF(Hist_odds_1[[#This Row],[Away ML]]&lt;Hist_odds_1[[#This Row],[Home ML]],-Hist_odds_1[[#This Row],[Total_Close]],Hist_odds_1[[#This Row],[Spread_Close]])</f>
        <v>-2.5</v>
      </c>
    </row>
    <row r="2399" spans="1:17">
      <c r="A2399">
        <v>2398</v>
      </c>
      <c r="B2399">
        <v>112</v>
      </c>
      <c r="C2399">
        <v>785</v>
      </c>
      <c r="D2399" t="s">
        <v>5552</v>
      </c>
      <c r="E2399" t="s">
        <v>630</v>
      </c>
      <c r="F2399">
        <v>65</v>
      </c>
      <c r="G2399">
        <v>142.5</v>
      </c>
      <c r="H2399">
        <v>140.5</v>
      </c>
      <c r="I2399">
        <v>195</v>
      </c>
      <c r="J2399">
        <v>786</v>
      </c>
      <c r="K2399" t="s">
        <v>397</v>
      </c>
      <c r="L2399">
        <v>69</v>
      </c>
      <c r="M2399">
        <v>3.5</v>
      </c>
      <c r="N2399">
        <v>5.5</v>
      </c>
      <c r="O2399">
        <v>-235</v>
      </c>
      <c r="P2399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399">
        <f>IF(Hist_odds_1[[#This Row],[Away ML]]&lt;Hist_odds_1[[#This Row],[Home ML]],-Hist_odds_1[[#This Row],[Total_Close]],Hist_odds_1[[#This Row],[Spread_Close]])</f>
        <v>5.5</v>
      </c>
    </row>
    <row r="2400" spans="1:17">
      <c r="A2400">
        <v>2399</v>
      </c>
      <c r="B2400">
        <v>112</v>
      </c>
      <c r="C2400">
        <v>787</v>
      </c>
      <c r="D2400" t="s">
        <v>5552</v>
      </c>
      <c r="E2400" t="s">
        <v>234</v>
      </c>
      <c r="F2400">
        <v>84</v>
      </c>
      <c r="G2400">
        <v>156</v>
      </c>
      <c r="H2400">
        <v>156</v>
      </c>
      <c r="I2400">
        <v>190</v>
      </c>
      <c r="J2400">
        <v>788</v>
      </c>
      <c r="K2400" t="s">
        <v>346</v>
      </c>
      <c r="L2400">
        <v>93</v>
      </c>
      <c r="M2400">
        <v>4.5</v>
      </c>
      <c r="N2400">
        <v>5.5</v>
      </c>
      <c r="O2400">
        <v>-220</v>
      </c>
      <c r="P2400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00">
        <f>IF(Hist_odds_1[[#This Row],[Away ML]]&lt;Hist_odds_1[[#This Row],[Home ML]],-Hist_odds_1[[#This Row],[Total_Close]],Hist_odds_1[[#This Row],[Spread_Close]])</f>
        <v>5.5</v>
      </c>
    </row>
    <row r="2401" spans="1:17">
      <c r="A2401">
        <v>2400</v>
      </c>
      <c r="B2401">
        <v>112</v>
      </c>
      <c r="C2401">
        <v>789</v>
      </c>
      <c r="D2401" t="s">
        <v>5552</v>
      </c>
      <c r="E2401" t="s">
        <v>110</v>
      </c>
      <c r="F2401">
        <v>65</v>
      </c>
      <c r="G2401">
        <v>3</v>
      </c>
      <c r="H2401">
        <v>2.5</v>
      </c>
      <c r="I2401">
        <v>-140</v>
      </c>
      <c r="J2401">
        <v>790</v>
      </c>
      <c r="K2401" t="s">
        <v>547</v>
      </c>
      <c r="L2401">
        <v>53</v>
      </c>
      <c r="M2401">
        <v>129.5</v>
      </c>
      <c r="N2401">
        <v>131.5</v>
      </c>
      <c r="O2401">
        <v>120</v>
      </c>
      <c r="P2401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01">
        <f>IF(Hist_odds_1[[#This Row],[Away ML]]&lt;Hist_odds_1[[#This Row],[Home ML]],-Hist_odds_1[[#This Row],[Total_Close]],Hist_odds_1[[#This Row],[Spread_Close]])</f>
        <v>-2.5</v>
      </c>
    </row>
    <row r="2402" spans="1:17">
      <c r="A2402">
        <v>2401</v>
      </c>
      <c r="B2402">
        <v>112</v>
      </c>
      <c r="C2402">
        <v>791</v>
      </c>
      <c r="D2402" t="s">
        <v>5552</v>
      </c>
      <c r="E2402" t="s">
        <v>582</v>
      </c>
      <c r="F2402">
        <v>86</v>
      </c>
      <c r="G2402">
        <v>7.5</v>
      </c>
      <c r="H2402">
        <v>7.5</v>
      </c>
      <c r="I2402">
        <v>-340</v>
      </c>
      <c r="J2402">
        <v>792</v>
      </c>
      <c r="K2402" t="s">
        <v>657</v>
      </c>
      <c r="L2402">
        <v>73</v>
      </c>
      <c r="M2402">
        <v>143.5</v>
      </c>
      <c r="N2402">
        <v>141.5</v>
      </c>
      <c r="O2402">
        <v>280</v>
      </c>
      <c r="P2402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02">
        <f>IF(Hist_odds_1[[#This Row],[Away ML]]&lt;Hist_odds_1[[#This Row],[Home ML]],-Hist_odds_1[[#This Row],[Total_Close]],Hist_odds_1[[#This Row],[Spread_Close]])</f>
        <v>-7.5</v>
      </c>
    </row>
    <row r="2403" spans="1:17">
      <c r="A2403">
        <v>2402</v>
      </c>
      <c r="B2403">
        <v>112</v>
      </c>
      <c r="C2403">
        <v>793</v>
      </c>
      <c r="D2403" t="s">
        <v>5552</v>
      </c>
      <c r="E2403" t="s">
        <v>537</v>
      </c>
      <c r="F2403">
        <v>60</v>
      </c>
      <c r="G2403">
        <v>134</v>
      </c>
      <c r="H2403">
        <v>134</v>
      </c>
      <c r="I2403">
        <v>105</v>
      </c>
      <c r="J2403">
        <v>794</v>
      </c>
      <c r="K2403" t="s">
        <v>625</v>
      </c>
      <c r="L2403">
        <v>81</v>
      </c>
      <c r="M2403">
        <v>2.5</v>
      </c>
      <c r="N2403">
        <v>1.5</v>
      </c>
      <c r="O2403">
        <v>-125</v>
      </c>
      <c r="P2403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03">
        <f>IF(Hist_odds_1[[#This Row],[Away ML]]&lt;Hist_odds_1[[#This Row],[Home ML]],-Hist_odds_1[[#This Row],[Total_Close]],Hist_odds_1[[#This Row],[Spread_Close]])</f>
        <v>1.5</v>
      </c>
    </row>
    <row r="2404" spans="1:17">
      <c r="A2404">
        <v>2403</v>
      </c>
      <c r="B2404">
        <v>112</v>
      </c>
      <c r="C2404">
        <v>795</v>
      </c>
      <c r="D2404" t="s">
        <v>5552</v>
      </c>
      <c r="E2404" t="s">
        <v>98</v>
      </c>
      <c r="F2404">
        <v>71</v>
      </c>
      <c r="G2404">
        <v>144.5</v>
      </c>
      <c r="H2404">
        <v>145</v>
      </c>
      <c r="I2404">
        <v>425</v>
      </c>
      <c r="J2404">
        <v>796</v>
      </c>
      <c r="K2404" t="s">
        <v>649</v>
      </c>
      <c r="L2404">
        <v>94</v>
      </c>
      <c r="M2404">
        <v>8</v>
      </c>
      <c r="N2404">
        <v>10</v>
      </c>
      <c r="O2404">
        <v>-550</v>
      </c>
      <c r="P2404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04">
        <f>IF(Hist_odds_1[[#This Row],[Away ML]]&lt;Hist_odds_1[[#This Row],[Home ML]],-Hist_odds_1[[#This Row],[Total_Close]],Hist_odds_1[[#This Row],[Spread_Close]])</f>
        <v>10</v>
      </c>
    </row>
    <row r="2405" spans="1:17">
      <c r="A2405">
        <v>2404</v>
      </c>
      <c r="B2405">
        <v>112</v>
      </c>
      <c r="C2405">
        <v>797</v>
      </c>
      <c r="D2405" t="s">
        <v>5552</v>
      </c>
      <c r="E2405" t="s">
        <v>647</v>
      </c>
      <c r="F2405">
        <v>61</v>
      </c>
      <c r="G2405">
        <v>2.5</v>
      </c>
      <c r="H2405">
        <v>3</v>
      </c>
      <c r="I2405">
        <v>-145</v>
      </c>
      <c r="J2405">
        <v>798</v>
      </c>
      <c r="K2405" t="s">
        <v>613</v>
      </c>
      <c r="L2405">
        <v>58</v>
      </c>
      <c r="M2405">
        <v>121.5</v>
      </c>
      <c r="N2405">
        <v>122</v>
      </c>
      <c r="O2405">
        <v>125</v>
      </c>
      <c r="P2405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05">
        <f>IF(Hist_odds_1[[#This Row],[Away ML]]&lt;Hist_odds_1[[#This Row],[Home ML]],-Hist_odds_1[[#This Row],[Total_Close]],Hist_odds_1[[#This Row],[Spread_Close]])</f>
        <v>-3</v>
      </c>
    </row>
    <row r="2406" spans="1:17">
      <c r="A2406">
        <v>2405</v>
      </c>
      <c r="B2406">
        <v>112</v>
      </c>
      <c r="C2406">
        <v>799</v>
      </c>
      <c r="D2406" t="s">
        <v>5552</v>
      </c>
      <c r="E2406" t="s">
        <v>623</v>
      </c>
      <c r="F2406">
        <v>63</v>
      </c>
      <c r="G2406">
        <v>158</v>
      </c>
      <c r="H2406">
        <v>158.5</v>
      </c>
      <c r="I2406">
        <v>900</v>
      </c>
      <c r="J2406">
        <v>800</v>
      </c>
      <c r="K2406" t="s">
        <v>655</v>
      </c>
      <c r="L2406">
        <v>87</v>
      </c>
      <c r="M2406">
        <v>15.5</v>
      </c>
      <c r="N2406">
        <v>15.5</v>
      </c>
      <c r="O2406">
        <v>-1600</v>
      </c>
      <c r="P2406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06">
        <f>IF(Hist_odds_1[[#This Row],[Away ML]]&lt;Hist_odds_1[[#This Row],[Home ML]],-Hist_odds_1[[#This Row],[Total_Close]],Hist_odds_1[[#This Row],[Spread_Close]])</f>
        <v>15.5</v>
      </c>
    </row>
    <row r="2407" spans="1:17">
      <c r="A2407">
        <v>2406</v>
      </c>
      <c r="B2407">
        <v>112</v>
      </c>
      <c r="C2407">
        <v>801</v>
      </c>
      <c r="D2407" t="s">
        <v>5552</v>
      </c>
      <c r="E2407" t="s">
        <v>462</v>
      </c>
      <c r="F2407">
        <v>75</v>
      </c>
      <c r="G2407">
        <v>129</v>
      </c>
      <c r="H2407">
        <v>1.5</v>
      </c>
      <c r="I2407">
        <v>-120</v>
      </c>
      <c r="J2407">
        <v>802</v>
      </c>
      <c r="K2407" t="s">
        <v>617</v>
      </c>
      <c r="L2407">
        <v>80</v>
      </c>
      <c r="M2407">
        <v>2</v>
      </c>
      <c r="N2407">
        <v>130</v>
      </c>
      <c r="O2407">
        <v>100</v>
      </c>
      <c r="P2407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07">
        <f>IF(Hist_odds_1[[#This Row],[Away ML]]&lt;Hist_odds_1[[#This Row],[Home ML]],-Hist_odds_1[[#This Row],[Total_Close]],Hist_odds_1[[#This Row],[Spread_Close]])</f>
        <v>-1.5</v>
      </c>
    </row>
    <row r="2408" spans="1:17">
      <c r="A2408">
        <v>2407</v>
      </c>
      <c r="B2408">
        <v>112</v>
      </c>
      <c r="C2408">
        <v>803</v>
      </c>
      <c r="D2408" t="s">
        <v>5552</v>
      </c>
      <c r="E2408" t="s">
        <v>519</v>
      </c>
      <c r="F2408">
        <v>99</v>
      </c>
      <c r="G2408">
        <v>8</v>
      </c>
      <c r="H2408">
        <v>10</v>
      </c>
      <c r="I2408">
        <v>-500</v>
      </c>
      <c r="J2408">
        <v>804</v>
      </c>
      <c r="K2408" t="s">
        <v>624</v>
      </c>
      <c r="L2408">
        <v>67</v>
      </c>
      <c r="M2408">
        <v>144</v>
      </c>
      <c r="N2408">
        <v>144.5</v>
      </c>
      <c r="O2408">
        <v>400</v>
      </c>
      <c r="P2408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08">
        <f>IF(Hist_odds_1[[#This Row],[Away ML]]&lt;Hist_odds_1[[#This Row],[Home ML]],-Hist_odds_1[[#This Row],[Total_Close]],Hist_odds_1[[#This Row],[Spread_Close]])</f>
        <v>-10</v>
      </c>
    </row>
    <row r="2409" spans="1:17">
      <c r="A2409">
        <v>2408</v>
      </c>
      <c r="B2409">
        <v>112</v>
      </c>
      <c r="C2409">
        <v>805</v>
      </c>
      <c r="D2409" t="s">
        <v>5552</v>
      </c>
      <c r="E2409" t="s">
        <v>521</v>
      </c>
      <c r="F2409">
        <v>62</v>
      </c>
      <c r="G2409">
        <v>3</v>
      </c>
      <c r="H2409">
        <v>3</v>
      </c>
      <c r="I2409">
        <v>-155</v>
      </c>
      <c r="J2409">
        <v>806</v>
      </c>
      <c r="K2409" t="s">
        <v>573</v>
      </c>
      <c r="L2409">
        <v>63</v>
      </c>
      <c r="M2409">
        <v>139.5</v>
      </c>
      <c r="N2409">
        <v>142</v>
      </c>
      <c r="O2409">
        <v>135</v>
      </c>
      <c r="P2409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09">
        <f>IF(Hist_odds_1[[#This Row],[Away ML]]&lt;Hist_odds_1[[#This Row],[Home ML]],-Hist_odds_1[[#This Row],[Total_Close]],Hist_odds_1[[#This Row],[Spread_Close]])</f>
        <v>-3</v>
      </c>
    </row>
    <row r="2410" spans="1:17">
      <c r="A2410">
        <v>2409</v>
      </c>
      <c r="B2410">
        <v>112</v>
      </c>
      <c r="C2410">
        <v>807</v>
      </c>
      <c r="D2410" t="s">
        <v>5552</v>
      </c>
      <c r="E2410" t="s">
        <v>572</v>
      </c>
      <c r="F2410">
        <v>63</v>
      </c>
      <c r="G2410">
        <v>139.5</v>
      </c>
      <c r="H2410">
        <v>138</v>
      </c>
      <c r="I2410">
        <v>175</v>
      </c>
      <c r="J2410">
        <v>808</v>
      </c>
      <c r="K2410" t="s">
        <v>557</v>
      </c>
      <c r="L2410">
        <v>69</v>
      </c>
      <c r="M2410">
        <v>6</v>
      </c>
      <c r="N2410">
        <v>4.5</v>
      </c>
      <c r="O2410">
        <v>-200</v>
      </c>
      <c r="P2410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10">
        <f>IF(Hist_odds_1[[#This Row],[Away ML]]&lt;Hist_odds_1[[#This Row],[Home ML]],-Hist_odds_1[[#This Row],[Total_Close]],Hist_odds_1[[#This Row],[Spread_Close]])</f>
        <v>4.5</v>
      </c>
    </row>
    <row r="2411" spans="1:17">
      <c r="A2411">
        <v>2410</v>
      </c>
      <c r="B2411">
        <v>112</v>
      </c>
      <c r="C2411">
        <v>809</v>
      </c>
      <c r="D2411" t="s">
        <v>5552</v>
      </c>
      <c r="E2411" t="s">
        <v>598</v>
      </c>
      <c r="F2411">
        <v>80</v>
      </c>
      <c r="G2411">
        <v>8</v>
      </c>
      <c r="H2411">
        <v>7.5</v>
      </c>
      <c r="I2411">
        <v>-320</v>
      </c>
      <c r="J2411">
        <v>810</v>
      </c>
      <c r="K2411" t="s">
        <v>527</v>
      </c>
      <c r="L2411">
        <v>62</v>
      </c>
      <c r="M2411">
        <v>135</v>
      </c>
      <c r="N2411">
        <v>135.5</v>
      </c>
      <c r="O2411">
        <v>265</v>
      </c>
      <c r="P2411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11">
        <f>IF(Hist_odds_1[[#This Row],[Away ML]]&lt;Hist_odds_1[[#This Row],[Home ML]],-Hist_odds_1[[#This Row],[Total_Close]],Hist_odds_1[[#This Row],[Spread_Close]])</f>
        <v>-7.5</v>
      </c>
    </row>
    <row r="2412" spans="1:17">
      <c r="A2412">
        <v>2411</v>
      </c>
      <c r="B2412">
        <v>112</v>
      </c>
      <c r="C2412">
        <v>811</v>
      </c>
      <c r="D2412" t="s">
        <v>5552</v>
      </c>
      <c r="E2412" t="s">
        <v>553</v>
      </c>
      <c r="F2412">
        <v>62</v>
      </c>
      <c r="G2412">
        <v>133.5</v>
      </c>
      <c r="H2412">
        <v>134.5</v>
      </c>
      <c r="I2412">
        <v>115</v>
      </c>
      <c r="J2412">
        <v>812</v>
      </c>
      <c r="K2412" t="s">
        <v>586</v>
      </c>
      <c r="L2412">
        <v>79</v>
      </c>
      <c r="M2412">
        <v>1.5</v>
      </c>
      <c r="N2412">
        <v>2</v>
      </c>
      <c r="O2412">
        <v>-135</v>
      </c>
      <c r="P2412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12">
        <f>IF(Hist_odds_1[[#This Row],[Away ML]]&lt;Hist_odds_1[[#This Row],[Home ML]],-Hist_odds_1[[#This Row],[Total_Close]],Hist_odds_1[[#This Row],[Spread_Close]])</f>
        <v>2</v>
      </c>
    </row>
    <row r="2413" spans="1:17">
      <c r="A2413">
        <v>2412</v>
      </c>
      <c r="B2413">
        <v>112</v>
      </c>
      <c r="C2413">
        <v>813</v>
      </c>
      <c r="D2413" t="s">
        <v>5552</v>
      </c>
      <c r="E2413" t="s">
        <v>605</v>
      </c>
      <c r="F2413">
        <v>67</v>
      </c>
      <c r="G2413">
        <v>156</v>
      </c>
      <c r="H2413">
        <v>154.5</v>
      </c>
      <c r="I2413">
        <v>260</v>
      </c>
      <c r="J2413">
        <v>814</v>
      </c>
      <c r="K2413" t="s">
        <v>558</v>
      </c>
      <c r="L2413">
        <v>74</v>
      </c>
      <c r="M2413">
        <v>7.5</v>
      </c>
      <c r="N2413">
        <v>7.5</v>
      </c>
      <c r="O2413">
        <v>-310</v>
      </c>
      <c r="P2413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13">
        <f>IF(Hist_odds_1[[#This Row],[Away ML]]&lt;Hist_odds_1[[#This Row],[Home ML]],-Hist_odds_1[[#This Row],[Total_Close]],Hist_odds_1[[#This Row],[Spread_Close]])</f>
        <v>7.5</v>
      </c>
    </row>
    <row r="2414" spans="1:17">
      <c r="A2414">
        <v>2413</v>
      </c>
      <c r="B2414">
        <v>112</v>
      </c>
      <c r="C2414">
        <v>815</v>
      </c>
      <c r="D2414" t="s">
        <v>5552</v>
      </c>
      <c r="E2414" t="s">
        <v>528</v>
      </c>
      <c r="F2414">
        <v>62</v>
      </c>
      <c r="G2414">
        <v>129</v>
      </c>
      <c r="H2414">
        <v>128.5</v>
      </c>
      <c r="I2414">
        <v>750</v>
      </c>
      <c r="J2414">
        <v>816</v>
      </c>
      <c r="K2414" t="s">
        <v>483</v>
      </c>
      <c r="L2414">
        <v>76</v>
      </c>
      <c r="M2414">
        <v>13</v>
      </c>
      <c r="N2414">
        <v>14</v>
      </c>
      <c r="O2414">
        <v>-1200</v>
      </c>
      <c r="P2414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14">
        <f>IF(Hist_odds_1[[#This Row],[Away ML]]&lt;Hist_odds_1[[#This Row],[Home ML]],-Hist_odds_1[[#This Row],[Total_Close]],Hist_odds_1[[#This Row],[Spread_Close]])</f>
        <v>14</v>
      </c>
    </row>
    <row r="2415" spans="1:17">
      <c r="A2415">
        <v>2414</v>
      </c>
      <c r="B2415">
        <v>112</v>
      </c>
      <c r="C2415">
        <v>817</v>
      </c>
      <c r="D2415" t="s">
        <v>5552</v>
      </c>
      <c r="E2415" t="s">
        <v>533</v>
      </c>
      <c r="F2415">
        <v>85</v>
      </c>
      <c r="G2415">
        <v>144</v>
      </c>
      <c r="H2415">
        <v>3.5</v>
      </c>
      <c r="I2415">
        <v>-165</v>
      </c>
      <c r="J2415">
        <v>818</v>
      </c>
      <c r="K2415" t="s">
        <v>548</v>
      </c>
      <c r="L2415">
        <v>72</v>
      </c>
      <c r="M2415" t="s">
        <v>465</v>
      </c>
      <c r="N2415">
        <v>141.5</v>
      </c>
      <c r="O2415">
        <v>145</v>
      </c>
      <c r="P2415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15">
        <f>IF(Hist_odds_1[[#This Row],[Away ML]]&lt;Hist_odds_1[[#This Row],[Home ML]],-Hist_odds_1[[#This Row],[Total_Close]],Hist_odds_1[[#This Row],[Spread_Close]])</f>
        <v>-3.5</v>
      </c>
    </row>
    <row r="2416" spans="1:17">
      <c r="A2416">
        <v>2415</v>
      </c>
      <c r="B2416">
        <v>112</v>
      </c>
      <c r="C2416">
        <v>819</v>
      </c>
      <c r="D2416" t="s">
        <v>5552</v>
      </c>
      <c r="E2416" t="s">
        <v>590</v>
      </c>
      <c r="F2416">
        <v>68</v>
      </c>
      <c r="G2416">
        <v>131</v>
      </c>
      <c r="H2416">
        <v>133</v>
      </c>
      <c r="I2416">
        <v>475</v>
      </c>
      <c r="J2416">
        <v>820</v>
      </c>
      <c r="K2416" t="s">
        <v>652</v>
      </c>
      <c r="L2416">
        <v>81</v>
      </c>
      <c r="M2416">
        <v>11.5</v>
      </c>
      <c r="N2416">
        <v>11</v>
      </c>
      <c r="O2416">
        <v>-650</v>
      </c>
      <c r="P2416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16">
        <f>IF(Hist_odds_1[[#This Row],[Away ML]]&lt;Hist_odds_1[[#This Row],[Home ML]],-Hist_odds_1[[#This Row],[Total_Close]],Hist_odds_1[[#This Row],[Spread_Close]])</f>
        <v>11</v>
      </c>
    </row>
    <row r="2417" spans="1:17">
      <c r="A2417">
        <v>2416</v>
      </c>
      <c r="B2417">
        <v>112</v>
      </c>
      <c r="C2417">
        <v>821</v>
      </c>
      <c r="D2417" t="s">
        <v>5552</v>
      </c>
      <c r="E2417" t="s">
        <v>669</v>
      </c>
      <c r="F2417">
        <v>74</v>
      </c>
      <c r="G2417">
        <v>1.5</v>
      </c>
      <c r="H2417">
        <v>1</v>
      </c>
      <c r="I2417">
        <v>-110</v>
      </c>
      <c r="J2417">
        <v>822</v>
      </c>
      <c r="K2417" t="s">
        <v>635</v>
      </c>
      <c r="L2417">
        <v>86</v>
      </c>
      <c r="M2417">
        <v>142</v>
      </c>
      <c r="N2417">
        <v>141</v>
      </c>
      <c r="O2417">
        <v>-110</v>
      </c>
      <c r="P2417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17">
        <f>IF(Hist_odds_1[[#This Row],[Away ML]]&lt;Hist_odds_1[[#This Row],[Home ML]],-Hist_odds_1[[#This Row],[Total_Close]],Hist_odds_1[[#This Row],[Spread_Close]])</f>
        <v>141</v>
      </c>
    </row>
    <row r="2418" spans="1:17">
      <c r="A2418">
        <v>2417</v>
      </c>
      <c r="B2418">
        <v>112</v>
      </c>
      <c r="C2418">
        <v>823</v>
      </c>
      <c r="D2418" t="s">
        <v>5552</v>
      </c>
      <c r="E2418" t="s">
        <v>555</v>
      </c>
      <c r="F2418">
        <v>90</v>
      </c>
      <c r="G2418">
        <v>144.5</v>
      </c>
      <c r="H2418">
        <v>1</v>
      </c>
      <c r="I2418">
        <v>-110</v>
      </c>
      <c r="J2418">
        <v>824</v>
      </c>
      <c r="K2418" t="s">
        <v>460</v>
      </c>
      <c r="L2418">
        <v>70</v>
      </c>
      <c r="M2418">
        <v>1</v>
      </c>
      <c r="N2418">
        <v>143.5</v>
      </c>
      <c r="O2418">
        <v>-110</v>
      </c>
      <c r="P2418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18">
        <f>IF(Hist_odds_1[[#This Row],[Away ML]]&lt;Hist_odds_1[[#This Row],[Home ML]],-Hist_odds_1[[#This Row],[Total_Close]],Hist_odds_1[[#This Row],[Spread_Close]])</f>
        <v>143.5</v>
      </c>
    </row>
    <row r="2419" spans="1:17">
      <c r="A2419">
        <v>2418</v>
      </c>
      <c r="B2419">
        <v>112</v>
      </c>
      <c r="C2419">
        <v>825</v>
      </c>
      <c r="D2419" t="s">
        <v>5552</v>
      </c>
      <c r="E2419" t="s">
        <v>644</v>
      </c>
      <c r="F2419">
        <v>59</v>
      </c>
      <c r="G2419">
        <v>134</v>
      </c>
      <c r="H2419">
        <v>134</v>
      </c>
      <c r="I2419">
        <v>155</v>
      </c>
      <c r="J2419">
        <v>826</v>
      </c>
      <c r="K2419" t="s">
        <v>204</v>
      </c>
      <c r="L2419">
        <v>57</v>
      </c>
      <c r="M2419">
        <v>4.5</v>
      </c>
      <c r="N2419">
        <v>4</v>
      </c>
      <c r="O2419">
        <v>-175</v>
      </c>
      <c r="P2419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19">
        <f>IF(Hist_odds_1[[#This Row],[Away ML]]&lt;Hist_odds_1[[#This Row],[Home ML]],-Hist_odds_1[[#This Row],[Total_Close]],Hist_odds_1[[#This Row],[Spread_Close]])</f>
        <v>4</v>
      </c>
    </row>
    <row r="2420" spans="1:17">
      <c r="A2420">
        <v>2419</v>
      </c>
      <c r="B2420">
        <v>112</v>
      </c>
      <c r="C2420">
        <v>827</v>
      </c>
      <c r="D2420" t="s">
        <v>5552</v>
      </c>
      <c r="E2420" t="s">
        <v>260</v>
      </c>
      <c r="F2420">
        <v>61</v>
      </c>
      <c r="G2420">
        <v>141.5</v>
      </c>
      <c r="H2420">
        <v>140</v>
      </c>
      <c r="I2420">
        <v>145</v>
      </c>
      <c r="J2420">
        <v>828</v>
      </c>
      <c r="K2420" t="s">
        <v>207</v>
      </c>
      <c r="L2420">
        <v>68</v>
      </c>
      <c r="M2420">
        <v>2.5</v>
      </c>
      <c r="N2420">
        <v>3.5</v>
      </c>
      <c r="O2420">
        <v>-165</v>
      </c>
      <c r="P2420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20">
        <f>IF(Hist_odds_1[[#This Row],[Away ML]]&lt;Hist_odds_1[[#This Row],[Home ML]],-Hist_odds_1[[#This Row],[Total_Close]],Hist_odds_1[[#This Row],[Spread_Close]])</f>
        <v>3.5</v>
      </c>
    </row>
    <row r="2421" spans="1:17">
      <c r="A2421">
        <v>2420</v>
      </c>
      <c r="B2421">
        <v>112</v>
      </c>
      <c r="C2421">
        <v>829</v>
      </c>
      <c r="D2421" t="s">
        <v>5552</v>
      </c>
      <c r="E2421" t="s">
        <v>459</v>
      </c>
      <c r="F2421">
        <v>90</v>
      </c>
      <c r="G2421">
        <v>136</v>
      </c>
      <c r="H2421">
        <v>137.5</v>
      </c>
      <c r="I2421">
        <v>190</v>
      </c>
      <c r="J2421">
        <v>830</v>
      </c>
      <c r="K2421" t="s">
        <v>217</v>
      </c>
      <c r="L2421">
        <v>73</v>
      </c>
      <c r="M2421">
        <v>3.5</v>
      </c>
      <c r="N2421">
        <v>5</v>
      </c>
      <c r="O2421">
        <v>-220</v>
      </c>
      <c r="P2421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21">
        <f>IF(Hist_odds_1[[#This Row],[Away ML]]&lt;Hist_odds_1[[#This Row],[Home ML]],-Hist_odds_1[[#This Row],[Total_Close]],Hist_odds_1[[#This Row],[Spread_Close]])</f>
        <v>5</v>
      </c>
    </row>
    <row r="2422" spans="1:17">
      <c r="A2422">
        <v>2421</v>
      </c>
      <c r="B2422">
        <v>112</v>
      </c>
      <c r="C2422">
        <v>831</v>
      </c>
      <c r="D2422" t="s">
        <v>5552</v>
      </c>
      <c r="E2422" t="s">
        <v>587</v>
      </c>
      <c r="F2422">
        <v>48</v>
      </c>
      <c r="G2422">
        <v>125.5</v>
      </c>
      <c r="H2422">
        <v>126</v>
      </c>
      <c r="I2422">
        <v>450</v>
      </c>
      <c r="J2422">
        <v>832</v>
      </c>
      <c r="K2422" t="s">
        <v>477</v>
      </c>
      <c r="L2422">
        <v>80</v>
      </c>
      <c r="M2422">
        <v>12</v>
      </c>
      <c r="N2422">
        <v>11</v>
      </c>
      <c r="O2422">
        <v>-600</v>
      </c>
      <c r="P2422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22">
        <f>IF(Hist_odds_1[[#This Row],[Away ML]]&lt;Hist_odds_1[[#This Row],[Home ML]],-Hist_odds_1[[#This Row],[Total_Close]],Hist_odds_1[[#This Row],[Spread_Close]])</f>
        <v>11</v>
      </c>
    </row>
    <row r="2423" spans="1:17">
      <c r="A2423">
        <v>2422</v>
      </c>
      <c r="B2423">
        <v>112</v>
      </c>
      <c r="C2423">
        <v>833</v>
      </c>
      <c r="D2423" t="s">
        <v>5552</v>
      </c>
      <c r="E2423" t="s">
        <v>604</v>
      </c>
      <c r="F2423">
        <v>77</v>
      </c>
      <c r="G2423">
        <v>152.5</v>
      </c>
      <c r="H2423">
        <v>156</v>
      </c>
      <c r="I2423">
        <v>145</v>
      </c>
      <c r="J2423">
        <v>834</v>
      </c>
      <c r="K2423" t="s">
        <v>549</v>
      </c>
      <c r="L2423">
        <v>66</v>
      </c>
      <c r="M2423">
        <v>4</v>
      </c>
      <c r="N2423">
        <v>3.5</v>
      </c>
      <c r="O2423">
        <v>-165</v>
      </c>
      <c r="P2423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23">
        <f>IF(Hist_odds_1[[#This Row],[Away ML]]&lt;Hist_odds_1[[#This Row],[Home ML]],-Hist_odds_1[[#This Row],[Total_Close]],Hist_odds_1[[#This Row],[Spread_Close]])</f>
        <v>3.5</v>
      </c>
    </row>
    <row r="2424" spans="1:17">
      <c r="A2424">
        <v>2423</v>
      </c>
      <c r="B2424">
        <v>112</v>
      </c>
      <c r="C2424">
        <v>835</v>
      </c>
      <c r="D2424" t="s">
        <v>5552</v>
      </c>
      <c r="E2424" t="s">
        <v>631</v>
      </c>
      <c r="F2424">
        <v>67</v>
      </c>
      <c r="G2424">
        <v>145</v>
      </c>
      <c r="H2424">
        <v>148.5</v>
      </c>
      <c r="I2424">
        <v>290</v>
      </c>
      <c r="J2424">
        <v>836</v>
      </c>
      <c r="K2424" t="s">
        <v>24</v>
      </c>
      <c r="L2424">
        <v>89</v>
      </c>
      <c r="M2424">
        <v>7</v>
      </c>
      <c r="N2424">
        <v>8</v>
      </c>
      <c r="O2424">
        <v>-350</v>
      </c>
      <c r="P2424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24">
        <f>IF(Hist_odds_1[[#This Row],[Away ML]]&lt;Hist_odds_1[[#This Row],[Home ML]],-Hist_odds_1[[#This Row],[Total_Close]],Hist_odds_1[[#This Row],[Spread_Close]])</f>
        <v>8</v>
      </c>
    </row>
    <row r="2425" spans="1:17">
      <c r="A2425">
        <v>2424</v>
      </c>
      <c r="B2425">
        <v>112</v>
      </c>
      <c r="C2425">
        <v>837</v>
      </c>
      <c r="D2425" t="s">
        <v>5552</v>
      </c>
      <c r="E2425" t="s">
        <v>205</v>
      </c>
      <c r="F2425">
        <v>75</v>
      </c>
      <c r="G2425">
        <v>6</v>
      </c>
      <c r="H2425">
        <v>6.5</v>
      </c>
      <c r="I2425">
        <v>-270</v>
      </c>
      <c r="J2425">
        <v>838</v>
      </c>
      <c r="K2425" t="s">
        <v>186</v>
      </c>
      <c r="L2425">
        <v>74</v>
      </c>
      <c r="M2425">
        <v>150</v>
      </c>
      <c r="N2425">
        <v>154.5</v>
      </c>
      <c r="O2425">
        <v>230</v>
      </c>
      <c r="P2425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25">
        <f>IF(Hist_odds_1[[#This Row],[Away ML]]&lt;Hist_odds_1[[#This Row],[Home ML]],-Hist_odds_1[[#This Row],[Total_Close]],Hist_odds_1[[#This Row],[Spread_Close]])</f>
        <v>-6.5</v>
      </c>
    </row>
    <row r="2426" spans="1:17">
      <c r="A2426">
        <v>2425</v>
      </c>
      <c r="B2426">
        <v>112</v>
      </c>
      <c r="C2426">
        <v>839</v>
      </c>
      <c r="D2426" t="s">
        <v>5552</v>
      </c>
      <c r="E2426" t="s">
        <v>588</v>
      </c>
      <c r="F2426">
        <v>74</v>
      </c>
      <c r="G2426">
        <v>149.5</v>
      </c>
      <c r="H2426">
        <v>147</v>
      </c>
      <c r="I2426">
        <v>265</v>
      </c>
      <c r="J2426">
        <v>840</v>
      </c>
      <c r="K2426" t="s">
        <v>619</v>
      </c>
      <c r="L2426">
        <v>75</v>
      </c>
      <c r="M2426">
        <v>6</v>
      </c>
      <c r="N2426">
        <v>8</v>
      </c>
      <c r="O2426">
        <v>-320</v>
      </c>
      <c r="P2426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26">
        <f>IF(Hist_odds_1[[#This Row],[Away ML]]&lt;Hist_odds_1[[#This Row],[Home ML]],-Hist_odds_1[[#This Row],[Total_Close]],Hist_odds_1[[#This Row],[Spread_Close]])</f>
        <v>8</v>
      </c>
    </row>
    <row r="2427" spans="1:17">
      <c r="A2427">
        <v>2426</v>
      </c>
      <c r="B2427">
        <v>112</v>
      </c>
      <c r="C2427">
        <v>841</v>
      </c>
      <c r="D2427" t="s">
        <v>5552</v>
      </c>
      <c r="E2427" t="s">
        <v>636</v>
      </c>
      <c r="F2427">
        <v>66</v>
      </c>
      <c r="G2427">
        <v>142.5</v>
      </c>
      <c r="H2427">
        <v>144</v>
      </c>
      <c r="I2427">
        <v>155</v>
      </c>
      <c r="J2427">
        <v>842</v>
      </c>
      <c r="K2427" t="s">
        <v>559</v>
      </c>
      <c r="L2427">
        <v>69</v>
      </c>
      <c r="M2427">
        <v>3</v>
      </c>
      <c r="N2427">
        <v>4</v>
      </c>
      <c r="O2427">
        <v>-175</v>
      </c>
      <c r="P2427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27">
        <f>IF(Hist_odds_1[[#This Row],[Away ML]]&lt;Hist_odds_1[[#This Row],[Home ML]],-Hist_odds_1[[#This Row],[Total_Close]],Hist_odds_1[[#This Row],[Spread_Close]])</f>
        <v>4</v>
      </c>
    </row>
    <row r="2428" spans="1:17">
      <c r="A2428">
        <v>2427</v>
      </c>
      <c r="B2428">
        <v>112</v>
      </c>
      <c r="C2428">
        <v>843</v>
      </c>
      <c r="D2428" t="s">
        <v>5552</v>
      </c>
      <c r="E2428" t="s">
        <v>544</v>
      </c>
      <c r="F2428">
        <v>64</v>
      </c>
      <c r="G2428">
        <v>145.5</v>
      </c>
      <c r="H2428">
        <v>145</v>
      </c>
      <c r="I2428">
        <v>155</v>
      </c>
      <c r="J2428">
        <v>844</v>
      </c>
      <c r="K2428" t="s">
        <v>650</v>
      </c>
      <c r="L2428">
        <v>72</v>
      </c>
      <c r="M2428">
        <v>4.5</v>
      </c>
      <c r="N2428">
        <v>3.5</v>
      </c>
      <c r="O2428">
        <v>-175</v>
      </c>
      <c r="P2428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28">
        <f>IF(Hist_odds_1[[#This Row],[Away ML]]&lt;Hist_odds_1[[#This Row],[Home ML]],-Hist_odds_1[[#This Row],[Total_Close]],Hist_odds_1[[#This Row],[Spread_Close]])</f>
        <v>3.5</v>
      </c>
    </row>
    <row r="2429" spans="1:17">
      <c r="A2429">
        <v>2428</v>
      </c>
      <c r="B2429">
        <v>112</v>
      </c>
      <c r="C2429">
        <v>845</v>
      </c>
      <c r="D2429" t="s">
        <v>5552</v>
      </c>
      <c r="E2429" t="s">
        <v>141</v>
      </c>
      <c r="F2429">
        <v>89</v>
      </c>
      <c r="G2429">
        <v>157.5</v>
      </c>
      <c r="H2429">
        <v>156.5</v>
      </c>
      <c r="I2429">
        <v>125</v>
      </c>
      <c r="J2429">
        <v>846</v>
      </c>
      <c r="K2429" t="s">
        <v>525</v>
      </c>
      <c r="L2429">
        <v>92</v>
      </c>
      <c r="M2429">
        <v>1.5</v>
      </c>
      <c r="N2429">
        <v>2.5</v>
      </c>
      <c r="O2429">
        <v>-145</v>
      </c>
      <c r="P2429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29">
        <f>IF(Hist_odds_1[[#This Row],[Away ML]]&lt;Hist_odds_1[[#This Row],[Home ML]],-Hist_odds_1[[#This Row],[Total_Close]],Hist_odds_1[[#This Row],[Spread_Close]])</f>
        <v>2.5</v>
      </c>
    </row>
    <row r="2430" spans="1:17">
      <c r="A2430">
        <v>2429</v>
      </c>
      <c r="B2430">
        <v>112</v>
      </c>
      <c r="C2430">
        <v>847</v>
      </c>
      <c r="D2430" t="s">
        <v>5552</v>
      </c>
      <c r="E2430" t="s">
        <v>514</v>
      </c>
      <c r="F2430">
        <v>87</v>
      </c>
      <c r="G2430">
        <v>2</v>
      </c>
      <c r="H2430">
        <v>2</v>
      </c>
      <c r="I2430">
        <v>-135</v>
      </c>
      <c r="J2430">
        <v>848</v>
      </c>
      <c r="K2430" t="s">
        <v>526</v>
      </c>
      <c r="L2430">
        <v>92</v>
      </c>
      <c r="M2430">
        <v>148.5</v>
      </c>
      <c r="N2430">
        <v>149.5</v>
      </c>
      <c r="O2430">
        <v>115</v>
      </c>
      <c r="P2430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30">
        <f>IF(Hist_odds_1[[#This Row],[Away ML]]&lt;Hist_odds_1[[#This Row],[Home ML]],-Hist_odds_1[[#This Row],[Total_Close]],Hist_odds_1[[#This Row],[Spread_Close]])</f>
        <v>-2</v>
      </c>
    </row>
    <row r="2431" spans="1:17">
      <c r="A2431">
        <v>2430</v>
      </c>
      <c r="B2431">
        <v>112</v>
      </c>
      <c r="C2431">
        <v>849</v>
      </c>
      <c r="D2431" t="s">
        <v>5552</v>
      </c>
      <c r="E2431" t="s">
        <v>515</v>
      </c>
      <c r="F2431">
        <v>49</v>
      </c>
      <c r="G2431">
        <v>134</v>
      </c>
      <c r="H2431">
        <v>136.5</v>
      </c>
      <c r="I2431">
        <v>650</v>
      </c>
      <c r="J2431">
        <v>850</v>
      </c>
      <c r="K2431" t="s">
        <v>374</v>
      </c>
      <c r="L2431">
        <v>68</v>
      </c>
      <c r="M2431">
        <v>12</v>
      </c>
      <c r="N2431">
        <v>13</v>
      </c>
      <c r="O2431">
        <v>-1000</v>
      </c>
      <c r="P2431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31">
        <f>IF(Hist_odds_1[[#This Row],[Away ML]]&lt;Hist_odds_1[[#This Row],[Home ML]],-Hist_odds_1[[#This Row],[Total_Close]],Hist_odds_1[[#This Row],[Spread_Close]])</f>
        <v>13</v>
      </c>
    </row>
    <row r="2432" spans="1:17">
      <c r="A2432">
        <v>2431</v>
      </c>
      <c r="B2432">
        <v>112</v>
      </c>
      <c r="C2432">
        <v>851</v>
      </c>
      <c r="D2432" t="s">
        <v>5552</v>
      </c>
      <c r="E2432" t="s">
        <v>218</v>
      </c>
      <c r="F2432">
        <v>69</v>
      </c>
      <c r="G2432">
        <v>136</v>
      </c>
      <c r="H2432">
        <v>137</v>
      </c>
      <c r="I2432">
        <v>125</v>
      </c>
      <c r="J2432">
        <v>852</v>
      </c>
      <c r="K2432" t="s">
        <v>486</v>
      </c>
      <c r="L2432">
        <v>86</v>
      </c>
      <c r="M2432">
        <v>1</v>
      </c>
      <c r="N2432">
        <v>2.5</v>
      </c>
      <c r="O2432">
        <v>-145</v>
      </c>
      <c r="P2432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32">
        <f>IF(Hist_odds_1[[#This Row],[Away ML]]&lt;Hist_odds_1[[#This Row],[Home ML]],-Hist_odds_1[[#This Row],[Total_Close]],Hist_odds_1[[#This Row],[Spread_Close]])</f>
        <v>2.5</v>
      </c>
    </row>
    <row r="2433" spans="1:17">
      <c r="A2433">
        <v>2432</v>
      </c>
      <c r="B2433">
        <v>112</v>
      </c>
      <c r="C2433">
        <v>853</v>
      </c>
      <c r="D2433" t="s">
        <v>5552</v>
      </c>
      <c r="E2433" t="s">
        <v>402</v>
      </c>
      <c r="F2433">
        <v>86</v>
      </c>
      <c r="G2433">
        <v>15</v>
      </c>
      <c r="H2433">
        <v>15.5</v>
      </c>
      <c r="I2433">
        <v>-1600</v>
      </c>
      <c r="J2433">
        <v>854</v>
      </c>
      <c r="K2433" t="s">
        <v>487</v>
      </c>
      <c r="L2433">
        <v>74</v>
      </c>
      <c r="M2433">
        <v>143.5</v>
      </c>
      <c r="N2433">
        <v>144</v>
      </c>
      <c r="O2433">
        <v>900</v>
      </c>
      <c r="P2433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33">
        <f>IF(Hist_odds_1[[#This Row],[Away ML]]&lt;Hist_odds_1[[#This Row],[Home ML]],-Hist_odds_1[[#This Row],[Total_Close]],Hist_odds_1[[#This Row],[Spread_Close]])</f>
        <v>-15.5</v>
      </c>
    </row>
    <row r="2434" spans="1:17">
      <c r="A2434">
        <v>2433</v>
      </c>
      <c r="B2434">
        <v>112</v>
      </c>
      <c r="C2434">
        <v>855</v>
      </c>
      <c r="D2434" t="s">
        <v>5552</v>
      </c>
      <c r="E2434" t="s">
        <v>603</v>
      </c>
      <c r="F2434">
        <v>58</v>
      </c>
      <c r="G2434">
        <v>137.5</v>
      </c>
      <c r="H2434">
        <v>138.5</v>
      </c>
      <c r="I2434">
        <v>350</v>
      </c>
      <c r="J2434">
        <v>856</v>
      </c>
      <c r="K2434" t="s">
        <v>560</v>
      </c>
      <c r="L2434">
        <v>77</v>
      </c>
      <c r="M2434">
        <v>8.5</v>
      </c>
      <c r="N2434">
        <v>8.5</v>
      </c>
      <c r="O2434">
        <v>-420</v>
      </c>
      <c r="P2434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34">
        <f>IF(Hist_odds_1[[#This Row],[Away ML]]&lt;Hist_odds_1[[#This Row],[Home ML]],-Hist_odds_1[[#This Row],[Total_Close]],Hist_odds_1[[#This Row],[Spread_Close]])</f>
        <v>8.5</v>
      </c>
    </row>
    <row r="2435" spans="1:17">
      <c r="A2435">
        <v>2434</v>
      </c>
      <c r="B2435">
        <v>112</v>
      </c>
      <c r="C2435">
        <v>306537</v>
      </c>
      <c r="D2435" t="s">
        <v>5552</v>
      </c>
      <c r="E2435" t="s">
        <v>365</v>
      </c>
      <c r="F2435">
        <v>80</v>
      </c>
      <c r="G2435">
        <v>133.5</v>
      </c>
      <c r="H2435">
        <v>131.5</v>
      </c>
      <c r="I2435">
        <v>115</v>
      </c>
      <c r="J2435">
        <v>306538</v>
      </c>
      <c r="K2435" t="s">
        <v>115</v>
      </c>
      <c r="L2435">
        <v>51</v>
      </c>
      <c r="M2435" t="s">
        <v>465</v>
      </c>
      <c r="N2435">
        <v>2</v>
      </c>
      <c r="O2435">
        <v>-135</v>
      </c>
      <c r="P2435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35">
        <f>IF(Hist_odds_1[[#This Row],[Away ML]]&lt;Hist_odds_1[[#This Row],[Home ML]],-Hist_odds_1[[#This Row],[Total_Close]],Hist_odds_1[[#This Row],[Spread_Close]])</f>
        <v>2</v>
      </c>
    </row>
    <row r="2436" spans="1:17">
      <c r="A2436">
        <v>2435</v>
      </c>
      <c r="B2436">
        <v>112</v>
      </c>
      <c r="C2436">
        <v>306539</v>
      </c>
      <c r="D2436" t="s">
        <v>5552</v>
      </c>
      <c r="E2436" t="s">
        <v>364</v>
      </c>
      <c r="F2436">
        <v>68</v>
      </c>
      <c r="G2436">
        <v>127.5</v>
      </c>
      <c r="H2436">
        <v>127</v>
      </c>
      <c r="I2436">
        <v>135</v>
      </c>
      <c r="J2436">
        <v>306540</v>
      </c>
      <c r="K2436" t="s">
        <v>664</v>
      </c>
      <c r="L2436">
        <v>81</v>
      </c>
      <c r="M2436">
        <v>2.5</v>
      </c>
      <c r="N2436">
        <v>3</v>
      </c>
      <c r="O2436">
        <v>-155</v>
      </c>
      <c r="P2436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36">
        <f>IF(Hist_odds_1[[#This Row],[Away ML]]&lt;Hist_odds_1[[#This Row],[Home ML]],-Hist_odds_1[[#This Row],[Total_Close]],Hist_odds_1[[#This Row],[Spread_Close]])</f>
        <v>3</v>
      </c>
    </row>
    <row r="2437" spans="1:17">
      <c r="A2437">
        <v>2436</v>
      </c>
      <c r="B2437">
        <v>112</v>
      </c>
      <c r="C2437">
        <v>306541</v>
      </c>
      <c r="D2437" t="s">
        <v>5552</v>
      </c>
      <c r="E2437" t="s">
        <v>600</v>
      </c>
      <c r="F2437">
        <v>63</v>
      </c>
      <c r="G2437">
        <v>141.5</v>
      </c>
      <c r="H2437">
        <v>141.5</v>
      </c>
      <c r="I2437">
        <v>-110</v>
      </c>
      <c r="J2437">
        <v>306542</v>
      </c>
      <c r="K2437" t="s">
        <v>615</v>
      </c>
      <c r="L2437">
        <v>72</v>
      </c>
      <c r="M2437">
        <v>1</v>
      </c>
      <c r="N2437">
        <v>1</v>
      </c>
      <c r="O2437">
        <v>-110</v>
      </c>
      <c r="P2437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37">
        <f>IF(Hist_odds_1[[#This Row],[Away ML]]&lt;Hist_odds_1[[#This Row],[Home ML]],-Hist_odds_1[[#This Row],[Total_Close]],Hist_odds_1[[#This Row],[Spread_Close]])</f>
        <v>1</v>
      </c>
    </row>
    <row r="2438" spans="1:17">
      <c r="A2438">
        <v>2437</v>
      </c>
      <c r="B2438">
        <v>112</v>
      </c>
      <c r="C2438">
        <v>306543</v>
      </c>
      <c r="D2438" t="s">
        <v>5552</v>
      </c>
      <c r="E2438" t="s">
        <v>610</v>
      </c>
      <c r="F2438">
        <v>76</v>
      </c>
      <c r="G2438">
        <v>4</v>
      </c>
      <c r="H2438">
        <v>2.5</v>
      </c>
      <c r="I2438">
        <v>-145</v>
      </c>
      <c r="J2438">
        <v>306544</v>
      </c>
      <c r="K2438" t="s">
        <v>530</v>
      </c>
      <c r="L2438">
        <v>97</v>
      </c>
      <c r="M2438">
        <v>143</v>
      </c>
      <c r="N2438">
        <v>145.5</v>
      </c>
      <c r="O2438">
        <v>125</v>
      </c>
      <c r="P2438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38">
        <f>IF(Hist_odds_1[[#This Row],[Away ML]]&lt;Hist_odds_1[[#This Row],[Home ML]],-Hist_odds_1[[#This Row],[Total_Close]],Hist_odds_1[[#This Row],[Spread_Close]])</f>
        <v>-2.5</v>
      </c>
    </row>
    <row r="2439" spans="1:17">
      <c r="A2439">
        <v>2438</v>
      </c>
      <c r="B2439">
        <v>112</v>
      </c>
      <c r="C2439">
        <v>306545</v>
      </c>
      <c r="D2439" t="s">
        <v>5552</v>
      </c>
      <c r="E2439" t="s">
        <v>347</v>
      </c>
      <c r="F2439">
        <v>46</v>
      </c>
      <c r="G2439">
        <v>2</v>
      </c>
      <c r="H2439">
        <v>3.5</v>
      </c>
      <c r="I2439">
        <v>-160</v>
      </c>
      <c r="J2439">
        <v>306546</v>
      </c>
      <c r="K2439" t="s">
        <v>626</v>
      </c>
      <c r="L2439">
        <v>54</v>
      </c>
      <c r="M2439">
        <v>41.5</v>
      </c>
      <c r="N2439">
        <v>142.5</v>
      </c>
      <c r="O2439">
        <v>140</v>
      </c>
      <c r="P2439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39">
        <f>IF(Hist_odds_1[[#This Row],[Away ML]]&lt;Hist_odds_1[[#This Row],[Home ML]],-Hist_odds_1[[#This Row],[Total_Close]],Hist_odds_1[[#This Row],[Spread_Close]])</f>
        <v>-3.5</v>
      </c>
    </row>
    <row r="2440" spans="1:17">
      <c r="A2440">
        <v>2439</v>
      </c>
      <c r="B2440">
        <v>112</v>
      </c>
      <c r="C2440">
        <v>306547</v>
      </c>
      <c r="D2440" t="s">
        <v>5552</v>
      </c>
      <c r="E2440" t="s">
        <v>570</v>
      </c>
      <c r="F2440">
        <v>92</v>
      </c>
      <c r="G2440">
        <v>159</v>
      </c>
      <c r="H2440">
        <v>159.5</v>
      </c>
      <c r="I2440">
        <v>525</v>
      </c>
      <c r="J2440">
        <v>306548</v>
      </c>
      <c r="K2440" t="s">
        <v>498</v>
      </c>
      <c r="L2440">
        <v>91</v>
      </c>
      <c r="M2440">
        <v>10</v>
      </c>
      <c r="N2440">
        <v>12</v>
      </c>
      <c r="O2440">
        <v>-750</v>
      </c>
      <c r="P2440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40">
        <f>IF(Hist_odds_1[[#This Row],[Away ML]]&lt;Hist_odds_1[[#This Row],[Home ML]],-Hist_odds_1[[#This Row],[Total_Close]],Hist_odds_1[[#This Row],[Spread_Close]])</f>
        <v>12</v>
      </c>
    </row>
    <row r="2441" spans="1:17">
      <c r="A2441">
        <v>2440</v>
      </c>
      <c r="B2441">
        <v>112</v>
      </c>
      <c r="C2441">
        <v>306549</v>
      </c>
      <c r="D2441" t="s">
        <v>5552</v>
      </c>
      <c r="E2441" t="s">
        <v>651</v>
      </c>
      <c r="F2441">
        <v>54</v>
      </c>
      <c r="G2441">
        <v>135</v>
      </c>
      <c r="H2441">
        <v>134</v>
      </c>
      <c r="I2441">
        <v>900</v>
      </c>
      <c r="J2441">
        <v>306550</v>
      </c>
      <c r="K2441" t="s">
        <v>366</v>
      </c>
      <c r="L2441">
        <v>72</v>
      </c>
      <c r="M2441">
        <v>18.5</v>
      </c>
      <c r="N2441">
        <v>17</v>
      </c>
      <c r="O2441">
        <v>-1600</v>
      </c>
      <c r="P2441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41">
        <f>IF(Hist_odds_1[[#This Row],[Away ML]]&lt;Hist_odds_1[[#This Row],[Home ML]],-Hist_odds_1[[#This Row],[Total_Close]],Hist_odds_1[[#This Row],[Spread_Close]])</f>
        <v>17</v>
      </c>
    </row>
    <row r="2442" spans="1:17">
      <c r="A2442">
        <v>2441</v>
      </c>
      <c r="B2442">
        <v>112</v>
      </c>
      <c r="C2442">
        <v>306551</v>
      </c>
      <c r="D2442" t="s">
        <v>5552</v>
      </c>
      <c r="E2442" t="s">
        <v>659</v>
      </c>
      <c r="F2442">
        <v>66</v>
      </c>
      <c r="G2442">
        <v>10.5</v>
      </c>
      <c r="H2442">
        <v>11</v>
      </c>
      <c r="I2442">
        <v>-600</v>
      </c>
      <c r="J2442">
        <v>306552</v>
      </c>
      <c r="K2442" t="s">
        <v>162</v>
      </c>
      <c r="L2442">
        <v>69</v>
      </c>
      <c r="M2442">
        <v>143</v>
      </c>
      <c r="N2442">
        <v>144.5</v>
      </c>
      <c r="O2442">
        <v>450</v>
      </c>
      <c r="P2442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42">
        <f>IF(Hist_odds_1[[#This Row],[Away ML]]&lt;Hist_odds_1[[#This Row],[Home ML]],-Hist_odds_1[[#This Row],[Total_Close]],Hist_odds_1[[#This Row],[Spread_Close]])</f>
        <v>-11</v>
      </c>
    </row>
    <row r="2443" spans="1:17">
      <c r="A2443">
        <v>2442</v>
      </c>
      <c r="B2443">
        <v>112</v>
      </c>
      <c r="C2443">
        <v>306553</v>
      </c>
      <c r="D2443" t="s">
        <v>5552</v>
      </c>
      <c r="E2443" t="s">
        <v>665</v>
      </c>
      <c r="F2443">
        <v>59</v>
      </c>
      <c r="G2443">
        <v>3.5</v>
      </c>
      <c r="H2443">
        <v>4</v>
      </c>
      <c r="I2443">
        <v>-175</v>
      </c>
      <c r="J2443">
        <v>306554</v>
      </c>
      <c r="K2443" t="s">
        <v>601</v>
      </c>
      <c r="L2443">
        <v>68</v>
      </c>
      <c r="M2443">
        <v>151</v>
      </c>
      <c r="N2443">
        <v>147.5</v>
      </c>
      <c r="O2443">
        <v>155</v>
      </c>
      <c r="P2443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43">
        <f>IF(Hist_odds_1[[#This Row],[Away ML]]&lt;Hist_odds_1[[#This Row],[Home ML]],-Hist_odds_1[[#This Row],[Total_Close]],Hist_odds_1[[#This Row],[Spread_Close]])</f>
        <v>-4</v>
      </c>
    </row>
    <row r="2444" spans="1:17">
      <c r="A2444">
        <v>2443</v>
      </c>
      <c r="B2444">
        <v>112</v>
      </c>
      <c r="C2444">
        <v>306555</v>
      </c>
      <c r="D2444" t="s">
        <v>5552</v>
      </c>
      <c r="E2444" t="s">
        <v>618</v>
      </c>
      <c r="F2444">
        <v>85</v>
      </c>
      <c r="G2444">
        <v>1</v>
      </c>
      <c r="H2444">
        <v>3</v>
      </c>
      <c r="I2444">
        <v>-150</v>
      </c>
      <c r="J2444">
        <v>306556</v>
      </c>
      <c r="K2444" t="s">
        <v>510</v>
      </c>
      <c r="L2444">
        <v>79</v>
      </c>
      <c r="M2444">
        <v>145</v>
      </c>
      <c r="N2444">
        <v>145.5</v>
      </c>
      <c r="O2444">
        <v>130</v>
      </c>
      <c r="P2444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44">
        <f>IF(Hist_odds_1[[#This Row],[Away ML]]&lt;Hist_odds_1[[#This Row],[Home ML]],-Hist_odds_1[[#This Row],[Total_Close]],Hist_odds_1[[#This Row],[Spread_Close]])</f>
        <v>-3</v>
      </c>
    </row>
    <row r="2445" spans="1:17">
      <c r="A2445">
        <v>2444</v>
      </c>
      <c r="B2445">
        <v>112</v>
      </c>
      <c r="C2445">
        <v>306557</v>
      </c>
      <c r="D2445" t="s">
        <v>5552</v>
      </c>
      <c r="E2445" t="s">
        <v>661</v>
      </c>
      <c r="F2445">
        <v>85</v>
      </c>
      <c r="G2445">
        <v>151</v>
      </c>
      <c r="H2445">
        <v>152.5</v>
      </c>
      <c r="I2445">
        <v>350</v>
      </c>
      <c r="J2445">
        <v>306558</v>
      </c>
      <c r="K2445" t="s">
        <v>543</v>
      </c>
      <c r="L2445">
        <v>82</v>
      </c>
      <c r="M2445">
        <v>8</v>
      </c>
      <c r="N2445">
        <v>9</v>
      </c>
      <c r="O2445">
        <v>-420</v>
      </c>
      <c r="P2445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45">
        <f>IF(Hist_odds_1[[#This Row],[Away ML]]&lt;Hist_odds_1[[#This Row],[Home ML]],-Hist_odds_1[[#This Row],[Total_Close]],Hist_odds_1[[#This Row],[Spread_Close]])</f>
        <v>9</v>
      </c>
    </row>
    <row r="2446" spans="1:17">
      <c r="A2446">
        <v>2445</v>
      </c>
      <c r="B2446">
        <v>112</v>
      </c>
      <c r="C2446">
        <v>306559</v>
      </c>
      <c r="D2446" t="s">
        <v>5552</v>
      </c>
      <c r="E2446" t="s">
        <v>591</v>
      </c>
      <c r="F2446">
        <v>75</v>
      </c>
      <c r="G2446">
        <v>139.5</v>
      </c>
      <c r="H2446">
        <v>139</v>
      </c>
      <c r="I2446">
        <v>300</v>
      </c>
      <c r="J2446">
        <v>306560</v>
      </c>
      <c r="K2446" t="s">
        <v>554</v>
      </c>
      <c r="L2446">
        <v>89</v>
      </c>
      <c r="M2446">
        <v>8</v>
      </c>
      <c r="N2446">
        <v>8.5</v>
      </c>
      <c r="O2446">
        <v>-360</v>
      </c>
      <c r="P2446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46">
        <f>IF(Hist_odds_1[[#This Row],[Away ML]]&lt;Hist_odds_1[[#This Row],[Home ML]],-Hist_odds_1[[#This Row],[Total_Close]],Hist_odds_1[[#This Row],[Spread_Close]])</f>
        <v>8.5</v>
      </c>
    </row>
    <row r="2447" spans="1:17">
      <c r="A2447">
        <v>2446</v>
      </c>
      <c r="B2447">
        <v>112</v>
      </c>
      <c r="C2447">
        <v>306561</v>
      </c>
      <c r="D2447" t="s">
        <v>5552</v>
      </c>
      <c r="E2447" t="s">
        <v>116</v>
      </c>
      <c r="F2447">
        <v>87</v>
      </c>
      <c r="G2447">
        <v>135.5</v>
      </c>
      <c r="H2447">
        <v>134.5</v>
      </c>
      <c r="I2447">
        <v>-105</v>
      </c>
      <c r="J2447">
        <v>306562</v>
      </c>
      <c r="K2447" t="s">
        <v>628</v>
      </c>
      <c r="L2447">
        <v>65</v>
      </c>
      <c r="M2447">
        <v>1.5</v>
      </c>
      <c r="O2447">
        <v>-115</v>
      </c>
      <c r="P2447" s="17">
        <f>DATE(IF(Hist_odds_1[[#This Row],[Index]]&lt;=1908,"2022","2023"),IF(LEN(Hist_odds_1[[#This Row],[Date]])=2,LEFT(Hist_odds_1[[#This Row],[Date]],2),LEFT(Hist_odds_1[[#This Row],[Date]],1)),RIGHT(Hist_odds_1[[#This Row],[Date]],2))</f>
        <v>44938</v>
      </c>
      <c r="Q2447">
        <f>IF(Hist_odds_1[[#This Row],[Away ML]]&lt;Hist_odds_1[[#This Row],[Home ML]],-Hist_odds_1[[#This Row],[Total_Close]],Hist_odds_1[[#This Row],[Spread_Close]])</f>
        <v>0</v>
      </c>
    </row>
    <row r="2448" spans="1:17">
      <c r="A2448">
        <v>2447</v>
      </c>
      <c r="B2448">
        <v>113</v>
      </c>
      <c r="C2448">
        <v>861</v>
      </c>
      <c r="D2448" t="s">
        <v>5552</v>
      </c>
      <c r="E2448" t="s">
        <v>132</v>
      </c>
      <c r="F2448">
        <v>82</v>
      </c>
      <c r="G2448">
        <v>145.5</v>
      </c>
      <c r="H2448">
        <v>1</v>
      </c>
      <c r="I2448">
        <v>-120</v>
      </c>
      <c r="J2448">
        <v>862</v>
      </c>
      <c r="K2448" t="s">
        <v>413</v>
      </c>
      <c r="L2448">
        <v>94</v>
      </c>
      <c r="M2448">
        <v>1</v>
      </c>
      <c r="N2448">
        <v>146</v>
      </c>
      <c r="O2448">
        <v>100</v>
      </c>
      <c r="P2448" s="17">
        <f>DATE(IF(Hist_odds_1[[#This Row],[Index]]&lt;=1908,"2022","2023"),IF(LEN(Hist_odds_1[[#This Row],[Date]])=2,LEFT(Hist_odds_1[[#This Row],[Date]],2),LEFT(Hist_odds_1[[#This Row],[Date]],1)),RIGHT(Hist_odds_1[[#This Row],[Date]],2))</f>
        <v>44939</v>
      </c>
      <c r="Q2448">
        <f>IF(Hist_odds_1[[#This Row],[Away ML]]&lt;Hist_odds_1[[#This Row],[Home ML]],-Hist_odds_1[[#This Row],[Total_Close]],Hist_odds_1[[#This Row],[Spread_Close]])</f>
        <v>-1</v>
      </c>
    </row>
    <row r="2449" spans="1:17">
      <c r="A2449">
        <v>2448</v>
      </c>
      <c r="B2449">
        <v>113</v>
      </c>
      <c r="C2449">
        <v>863</v>
      </c>
      <c r="D2449" t="s">
        <v>5552</v>
      </c>
      <c r="E2449" t="s">
        <v>566</v>
      </c>
      <c r="F2449">
        <v>70</v>
      </c>
      <c r="G2449">
        <v>3.5</v>
      </c>
      <c r="H2449">
        <v>4</v>
      </c>
      <c r="I2449">
        <v>-185</v>
      </c>
      <c r="J2449">
        <v>864</v>
      </c>
      <c r="K2449" t="s">
        <v>280</v>
      </c>
      <c r="L2449">
        <v>65</v>
      </c>
      <c r="M2449">
        <v>140.5</v>
      </c>
      <c r="N2449">
        <v>142.5</v>
      </c>
      <c r="O2449">
        <v>165</v>
      </c>
      <c r="P2449" s="17">
        <f>DATE(IF(Hist_odds_1[[#This Row],[Index]]&lt;=1908,"2022","2023"),IF(LEN(Hist_odds_1[[#This Row],[Date]])=2,LEFT(Hist_odds_1[[#This Row],[Date]],2),LEFT(Hist_odds_1[[#This Row],[Date]],1)),RIGHT(Hist_odds_1[[#This Row],[Date]],2))</f>
        <v>44939</v>
      </c>
      <c r="Q2449">
        <f>IF(Hist_odds_1[[#This Row],[Away ML]]&lt;Hist_odds_1[[#This Row],[Home ML]],-Hist_odds_1[[#This Row],[Total_Close]],Hist_odds_1[[#This Row],[Spread_Close]])</f>
        <v>-4</v>
      </c>
    </row>
    <row r="2450" spans="1:17">
      <c r="A2450">
        <v>2449</v>
      </c>
      <c r="B2450">
        <v>113</v>
      </c>
      <c r="C2450">
        <v>865</v>
      </c>
      <c r="D2450" t="s">
        <v>5552</v>
      </c>
      <c r="E2450" t="s">
        <v>242</v>
      </c>
      <c r="F2450">
        <v>70</v>
      </c>
      <c r="G2450">
        <v>1</v>
      </c>
      <c r="H2450">
        <v>2</v>
      </c>
      <c r="I2450">
        <v>-135</v>
      </c>
      <c r="J2450">
        <v>866</v>
      </c>
      <c r="K2450" t="s">
        <v>243</v>
      </c>
      <c r="L2450">
        <v>64</v>
      </c>
      <c r="M2450">
        <v>128.5</v>
      </c>
      <c r="N2450">
        <v>127.5</v>
      </c>
      <c r="O2450">
        <v>115</v>
      </c>
      <c r="P2450" s="17">
        <f>DATE(IF(Hist_odds_1[[#This Row],[Index]]&lt;=1908,"2022","2023"),IF(LEN(Hist_odds_1[[#This Row],[Date]])=2,LEFT(Hist_odds_1[[#This Row],[Date]],2),LEFT(Hist_odds_1[[#This Row],[Date]],1)),RIGHT(Hist_odds_1[[#This Row],[Date]],2))</f>
        <v>44939</v>
      </c>
      <c r="Q2450">
        <f>IF(Hist_odds_1[[#This Row],[Away ML]]&lt;Hist_odds_1[[#This Row],[Home ML]],-Hist_odds_1[[#This Row],[Total_Close]],Hist_odds_1[[#This Row],[Spread_Close]])</f>
        <v>-2</v>
      </c>
    </row>
    <row r="2451" spans="1:17">
      <c r="A2451">
        <v>2450</v>
      </c>
      <c r="B2451">
        <v>113</v>
      </c>
      <c r="C2451">
        <v>867</v>
      </c>
      <c r="D2451" t="s">
        <v>5552</v>
      </c>
      <c r="E2451" t="s">
        <v>249</v>
      </c>
      <c r="F2451">
        <v>76</v>
      </c>
      <c r="G2451">
        <v>128.5</v>
      </c>
      <c r="H2451">
        <v>129.5</v>
      </c>
      <c r="I2451">
        <v>150</v>
      </c>
      <c r="J2451">
        <v>868</v>
      </c>
      <c r="K2451" t="s">
        <v>247</v>
      </c>
      <c r="L2451">
        <v>58</v>
      </c>
      <c r="M2451">
        <v>7</v>
      </c>
      <c r="N2451">
        <v>3.5</v>
      </c>
      <c r="O2451">
        <v>-170</v>
      </c>
      <c r="P2451" s="17">
        <f>DATE(IF(Hist_odds_1[[#This Row],[Index]]&lt;=1908,"2022","2023"),IF(LEN(Hist_odds_1[[#This Row],[Date]])=2,LEFT(Hist_odds_1[[#This Row],[Date]],2),LEFT(Hist_odds_1[[#This Row],[Date]],1)),RIGHT(Hist_odds_1[[#This Row],[Date]],2))</f>
        <v>44939</v>
      </c>
      <c r="Q2451">
        <f>IF(Hist_odds_1[[#This Row],[Away ML]]&lt;Hist_odds_1[[#This Row],[Home ML]],-Hist_odds_1[[#This Row],[Total_Close]],Hist_odds_1[[#This Row],[Spread_Close]])</f>
        <v>3.5</v>
      </c>
    </row>
    <row r="2452" spans="1:17">
      <c r="A2452">
        <v>2451</v>
      </c>
      <c r="B2452">
        <v>113</v>
      </c>
      <c r="C2452">
        <v>869</v>
      </c>
      <c r="D2452" t="s">
        <v>5552</v>
      </c>
      <c r="E2452" t="s">
        <v>499</v>
      </c>
      <c r="F2452">
        <v>51</v>
      </c>
      <c r="G2452">
        <v>130.5</v>
      </c>
      <c r="H2452">
        <v>133</v>
      </c>
      <c r="I2452">
        <v>400</v>
      </c>
      <c r="J2452">
        <v>870</v>
      </c>
      <c r="K2452" t="s">
        <v>248</v>
      </c>
      <c r="L2452">
        <v>58</v>
      </c>
      <c r="M2452">
        <v>13</v>
      </c>
      <c r="N2452">
        <v>9.5</v>
      </c>
      <c r="O2452">
        <v>-500</v>
      </c>
      <c r="P2452" s="17">
        <f>DATE(IF(Hist_odds_1[[#This Row],[Index]]&lt;=1908,"2022","2023"),IF(LEN(Hist_odds_1[[#This Row],[Date]])=2,LEFT(Hist_odds_1[[#This Row],[Date]],2),LEFT(Hist_odds_1[[#This Row],[Date]],1)),RIGHT(Hist_odds_1[[#This Row],[Date]],2))</f>
        <v>44939</v>
      </c>
      <c r="Q2452">
        <f>IF(Hist_odds_1[[#This Row],[Away ML]]&lt;Hist_odds_1[[#This Row],[Home ML]],-Hist_odds_1[[#This Row],[Total_Close]],Hist_odds_1[[#This Row],[Spread_Close]])</f>
        <v>9.5</v>
      </c>
    </row>
    <row r="2453" spans="1:17">
      <c r="A2453">
        <v>2452</v>
      </c>
      <c r="B2453">
        <v>113</v>
      </c>
      <c r="C2453">
        <v>871</v>
      </c>
      <c r="D2453" t="s">
        <v>5552</v>
      </c>
      <c r="E2453" t="s">
        <v>241</v>
      </c>
      <c r="F2453">
        <v>69</v>
      </c>
      <c r="G2453">
        <v>136.5</v>
      </c>
      <c r="H2453">
        <v>138</v>
      </c>
      <c r="I2453">
        <v>1000</v>
      </c>
      <c r="J2453">
        <v>872</v>
      </c>
      <c r="K2453" t="s">
        <v>420</v>
      </c>
      <c r="L2453">
        <v>75</v>
      </c>
      <c r="M2453">
        <v>16.5</v>
      </c>
      <c r="N2453">
        <v>17</v>
      </c>
      <c r="O2453">
        <v>-2000</v>
      </c>
      <c r="P2453" s="17">
        <f>DATE(IF(Hist_odds_1[[#This Row],[Index]]&lt;=1908,"2022","2023"),IF(LEN(Hist_odds_1[[#This Row],[Date]])=2,LEFT(Hist_odds_1[[#This Row],[Date]],2),LEFT(Hist_odds_1[[#This Row],[Date]],1)),RIGHT(Hist_odds_1[[#This Row],[Date]],2))</f>
        <v>44939</v>
      </c>
      <c r="Q2453">
        <f>IF(Hist_odds_1[[#This Row],[Away ML]]&lt;Hist_odds_1[[#This Row],[Home ML]],-Hist_odds_1[[#This Row],[Total_Close]],Hist_odds_1[[#This Row],[Spread_Close]])</f>
        <v>17</v>
      </c>
    </row>
    <row r="2454" spans="1:17">
      <c r="A2454">
        <v>2453</v>
      </c>
      <c r="B2454">
        <v>113</v>
      </c>
      <c r="C2454">
        <v>873</v>
      </c>
      <c r="D2454" t="s">
        <v>5552</v>
      </c>
      <c r="E2454" t="s">
        <v>317</v>
      </c>
      <c r="F2454">
        <v>55</v>
      </c>
      <c r="G2454">
        <v>128.5</v>
      </c>
      <c r="H2454">
        <v>134.5</v>
      </c>
      <c r="I2454">
        <v>900</v>
      </c>
      <c r="J2454">
        <v>874</v>
      </c>
      <c r="K2454" t="s">
        <v>226</v>
      </c>
      <c r="L2454">
        <v>73</v>
      </c>
      <c r="M2454">
        <v>14.5</v>
      </c>
      <c r="N2454">
        <v>16</v>
      </c>
      <c r="O2454">
        <v>-1600</v>
      </c>
      <c r="P2454" s="17">
        <f>DATE(IF(Hist_odds_1[[#This Row],[Index]]&lt;=1908,"2022","2023"),IF(LEN(Hist_odds_1[[#This Row],[Date]])=2,LEFT(Hist_odds_1[[#This Row],[Date]],2),LEFT(Hist_odds_1[[#This Row],[Date]],1)),RIGHT(Hist_odds_1[[#This Row],[Date]],2))</f>
        <v>44939</v>
      </c>
      <c r="Q2454">
        <f>IF(Hist_odds_1[[#This Row],[Away ML]]&lt;Hist_odds_1[[#This Row],[Home ML]],-Hist_odds_1[[#This Row],[Total_Close]],Hist_odds_1[[#This Row],[Spread_Close]])</f>
        <v>16</v>
      </c>
    </row>
    <row r="2455" spans="1:17">
      <c r="A2455">
        <v>2454</v>
      </c>
      <c r="B2455">
        <v>113</v>
      </c>
      <c r="C2455">
        <v>875</v>
      </c>
      <c r="D2455" t="s">
        <v>5552</v>
      </c>
      <c r="E2455" t="s">
        <v>245</v>
      </c>
      <c r="F2455">
        <v>62</v>
      </c>
      <c r="G2455">
        <v>134</v>
      </c>
      <c r="H2455">
        <v>130</v>
      </c>
      <c r="I2455">
        <v>220</v>
      </c>
      <c r="J2455">
        <v>876</v>
      </c>
      <c r="K2455" t="s">
        <v>642</v>
      </c>
      <c r="L2455">
        <v>57</v>
      </c>
      <c r="M2455">
        <v>7.5</v>
      </c>
      <c r="N2455">
        <v>6</v>
      </c>
      <c r="O2455">
        <v>-260</v>
      </c>
      <c r="P2455" s="17">
        <f>DATE(IF(Hist_odds_1[[#This Row],[Index]]&lt;=1908,"2022","2023"),IF(LEN(Hist_odds_1[[#This Row],[Date]])=2,LEFT(Hist_odds_1[[#This Row],[Date]],2),LEFT(Hist_odds_1[[#This Row],[Date]],1)),RIGHT(Hist_odds_1[[#This Row],[Date]],2))</f>
        <v>44939</v>
      </c>
      <c r="Q2455">
        <f>IF(Hist_odds_1[[#This Row],[Away ML]]&lt;Hist_odds_1[[#This Row],[Home ML]],-Hist_odds_1[[#This Row],[Total_Close]],Hist_odds_1[[#This Row],[Spread_Close]])</f>
        <v>6</v>
      </c>
    </row>
    <row r="2456" spans="1:17">
      <c r="A2456">
        <v>2455</v>
      </c>
      <c r="B2456">
        <v>113</v>
      </c>
      <c r="C2456">
        <v>877</v>
      </c>
      <c r="D2456" t="s">
        <v>5552</v>
      </c>
      <c r="E2456" t="s">
        <v>390</v>
      </c>
      <c r="F2456">
        <v>71</v>
      </c>
      <c r="G2456">
        <v>132.5</v>
      </c>
      <c r="H2456">
        <v>3</v>
      </c>
      <c r="I2456">
        <v>-150</v>
      </c>
      <c r="J2456">
        <v>878</v>
      </c>
      <c r="K2456" t="s">
        <v>219</v>
      </c>
      <c r="L2456">
        <v>79</v>
      </c>
      <c r="M2456" t="s">
        <v>465</v>
      </c>
      <c r="N2456">
        <v>133.5</v>
      </c>
      <c r="O2456">
        <v>130</v>
      </c>
      <c r="P2456" s="17">
        <f>DATE(IF(Hist_odds_1[[#This Row],[Index]]&lt;=1908,"2022","2023"),IF(LEN(Hist_odds_1[[#This Row],[Date]])=2,LEFT(Hist_odds_1[[#This Row],[Date]],2),LEFT(Hist_odds_1[[#This Row],[Date]],1)),RIGHT(Hist_odds_1[[#This Row],[Date]],2))</f>
        <v>44939</v>
      </c>
      <c r="Q2456">
        <f>IF(Hist_odds_1[[#This Row],[Away ML]]&lt;Hist_odds_1[[#This Row],[Home ML]],-Hist_odds_1[[#This Row],[Total_Close]],Hist_odds_1[[#This Row],[Spread_Close]])</f>
        <v>-3</v>
      </c>
    </row>
    <row r="2457" spans="1:17">
      <c r="A2457">
        <v>2456</v>
      </c>
      <c r="B2457">
        <v>113</v>
      </c>
      <c r="C2457">
        <v>879</v>
      </c>
      <c r="D2457" t="s">
        <v>5552</v>
      </c>
      <c r="E2457" t="s">
        <v>629</v>
      </c>
      <c r="F2457">
        <v>67</v>
      </c>
      <c r="G2457">
        <v>144</v>
      </c>
      <c r="H2457">
        <v>142</v>
      </c>
      <c r="I2457">
        <v>700</v>
      </c>
      <c r="J2457">
        <v>880</v>
      </c>
      <c r="K2457" t="s">
        <v>276</v>
      </c>
      <c r="L2457">
        <v>104</v>
      </c>
      <c r="M2457">
        <v>14</v>
      </c>
      <c r="N2457">
        <v>13.5</v>
      </c>
      <c r="O2457">
        <v>-1100</v>
      </c>
      <c r="P2457" s="17">
        <f>DATE(IF(Hist_odds_1[[#This Row],[Index]]&lt;=1908,"2022","2023"),IF(LEN(Hist_odds_1[[#This Row],[Date]])=2,LEFT(Hist_odds_1[[#This Row],[Date]],2),LEFT(Hist_odds_1[[#This Row],[Date]],1)),RIGHT(Hist_odds_1[[#This Row],[Date]],2))</f>
        <v>44939</v>
      </c>
      <c r="Q2457">
        <f>IF(Hist_odds_1[[#This Row],[Away ML]]&lt;Hist_odds_1[[#This Row],[Home ML]],-Hist_odds_1[[#This Row],[Total_Close]],Hist_odds_1[[#This Row],[Spread_Close]])</f>
        <v>13.5</v>
      </c>
    </row>
    <row r="2458" spans="1:17">
      <c r="A2458">
        <v>2457</v>
      </c>
      <c r="B2458">
        <v>113</v>
      </c>
      <c r="C2458">
        <v>881</v>
      </c>
      <c r="D2458" t="s">
        <v>5552</v>
      </c>
      <c r="E2458" t="s">
        <v>455</v>
      </c>
      <c r="F2458">
        <v>63</v>
      </c>
      <c r="G2458">
        <v>124.5</v>
      </c>
      <c r="H2458">
        <v>129.5</v>
      </c>
      <c r="I2458">
        <v>265</v>
      </c>
      <c r="J2458">
        <v>882</v>
      </c>
      <c r="K2458" t="s">
        <v>326</v>
      </c>
      <c r="L2458">
        <v>62</v>
      </c>
      <c r="M2458">
        <v>8.5</v>
      </c>
      <c r="N2458">
        <v>7</v>
      </c>
      <c r="O2458">
        <v>-320</v>
      </c>
      <c r="P2458" s="17">
        <f>DATE(IF(Hist_odds_1[[#This Row],[Index]]&lt;=1908,"2022","2023"),IF(LEN(Hist_odds_1[[#This Row],[Date]])=2,LEFT(Hist_odds_1[[#This Row],[Date]],2),LEFT(Hist_odds_1[[#This Row],[Date]],1)),RIGHT(Hist_odds_1[[#This Row],[Date]],2))</f>
        <v>44939</v>
      </c>
      <c r="Q2458">
        <f>IF(Hist_odds_1[[#This Row],[Away ML]]&lt;Hist_odds_1[[#This Row],[Home ML]],-Hist_odds_1[[#This Row],[Total_Close]],Hist_odds_1[[#This Row],[Spread_Close]])</f>
        <v>7</v>
      </c>
    </row>
    <row r="2459" spans="1:17">
      <c r="A2459">
        <v>2458</v>
      </c>
      <c r="B2459">
        <v>113</v>
      </c>
      <c r="C2459">
        <v>883</v>
      </c>
      <c r="D2459" t="s">
        <v>5552</v>
      </c>
      <c r="E2459" t="s">
        <v>452</v>
      </c>
      <c r="F2459">
        <v>66</v>
      </c>
      <c r="G2459">
        <v>136.5</v>
      </c>
      <c r="H2459">
        <v>136</v>
      </c>
      <c r="I2459">
        <v>230</v>
      </c>
      <c r="J2459">
        <v>884</v>
      </c>
      <c r="K2459" t="s">
        <v>269</v>
      </c>
      <c r="L2459">
        <v>75</v>
      </c>
      <c r="M2459">
        <v>4.5</v>
      </c>
      <c r="N2459">
        <v>6.5</v>
      </c>
      <c r="O2459">
        <v>-270</v>
      </c>
      <c r="P2459" s="17">
        <f>DATE(IF(Hist_odds_1[[#This Row],[Index]]&lt;=1908,"2022","2023"),IF(LEN(Hist_odds_1[[#This Row],[Date]])=2,LEFT(Hist_odds_1[[#This Row],[Date]],2),LEFT(Hist_odds_1[[#This Row],[Date]],1)),RIGHT(Hist_odds_1[[#This Row],[Date]],2))</f>
        <v>44939</v>
      </c>
      <c r="Q2459">
        <f>IF(Hist_odds_1[[#This Row],[Away ML]]&lt;Hist_odds_1[[#This Row],[Home ML]],-Hist_odds_1[[#This Row],[Total_Close]],Hist_odds_1[[#This Row],[Spread_Close]])</f>
        <v>6.5</v>
      </c>
    </row>
    <row r="2460" spans="1:17">
      <c r="A2460">
        <v>2459</v>
      </c>
      <c r="B2460">
        <v>113</v>
      </c>
      <c r="C2460">
        <v>885</v>
      </c>
      <c r="D2460" t="s">
        <v>5552</v>
      </c>
      <c r="E2460" t="s">
        <v>475</v>
      </c>
      <c r="F2460">
        <v>70</v>
      </c>
      <c r="G2460">
        <v>145.5</v>
      </c>
      <c r="H2460">
        <v>146.5</v>
      </c>
      <c r="I2460">
        <v>130</v>
      </c>
      <c r="J2460">
        <v>886</v>
      </c>
      <c r="K2460" t="s">
        <v>408</v>
      </c>
      <c r="L2460">
        <v>85</v>
      </c>
      <c r="M2460">
        <v>1.5</v>
      </c>
      <c r="N2460">
        <v>3</v>
      </c>
      <c r="O2460">
        <v>-150</v>
      </c>
      <c r="P2460" s="17">
        <f>DATE(IF(Hist_odds_1[[#This Row],[Index]]&lt;=1908,"2022","2023"),IF(LEN(Hist_odds_1[[#This Row],[Date]])=2,LEFT(Hist_odds_1[[#This Row],[Date]],2),LEFT(Hist_odds_1[[#This Row],[Date]],1)),RIGHT(Hist_odds_1[[#This Row],[Date]],2))</f>
        <v>44939</v>
      </c>
      <c r="Q2460">
        <f>IF(Hist_odds_1[[#This Row],[Away ML]]&lt;Hist_odds_1[[#This Row],[Home ML]],-Hist_odds_1[[#This Row],[Total_Close]],Hist_odds_1[[#This Row],[Spread_Close]])</f>
        <v>3</v>
      </c>
    </row>
    <row r="2461" spans="1:17">
      <c r="A2461">
        <v>2460</v>
      </c>
      <c r="B2461">
        <v>114</v>
      </c>
      <c r="C2461">
        <v>601</v>
      </c>
      <c r="D2461" t="s">
        <v>5552</v>
      </c>
      <c r="E2461" t="s">
        <v>272</v>
      </c>
      <c r="F2461">
        <v>65</v>
      </c>
      <c r="G2461">
        <v>135.5</v>
      </c>
      <c r="H2461">
        <v>135.5</v>
      </c>
      <c r="I2461">
        <v>155</v>
      </c>
      <c r="J2461">
        <v>602</v>
      </c>
      <c r="K2461" t="s">
        <v>541</v>
      </c>
      <c r="L2461">
        <v>67</v>
      </c>
      <c r="M2461">
        <v>4.5</v>
      </c>
      <c r="N2461">
        <v>4</v>
      </c>
      <c r="O2461">
        <v>-175</v>
      </c>
      <c r="P2461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61">
        <f>IF(Hist_odds_1[[#This Row],[Away ML]]&lt;Hist_odds_1[[#This Row],[Home ML]],-Hist_odds_1[[#This Row],[Total_Close]],Hist_odds_1[[#This Row],[Spread_Close]])</f>
        <v>4</v>
      </c>
    </row>
    <row r="2462" spans="1:17">
      <c r="A2462">
        <v>2461</v>
      </c>
      <c r="B2462">
        <v>114</v>
      </c>
      <c r="C2462">
        <v>603</v>
      </c>
      <c r="D2462" t="s">
        <v>5552</v>
      </c>
      <c r="E2462" t="s">
        <v>503</v>
      </c>
      <c r="F2462">
        <v>81</v>
      </c>
      <c r="G2462">
        <v>154.5</v>
      </c>
      <c r="H2462">
        <v>153</v>
      </c>
      <c r="I2462">
        <v>145</v>
      </c>
      <c r="J2462">
        <v>604</v>
      </c>
      <c r="K2462" t="s">
        <v>508</v>
      </c>
      <c r="L2462">
        <v>83</v>
      </c>
      <c r="M2462">
        <v>2.5</v>
      </c>
      <c r="N2462">
        <v>3.5</v>
      </c>
      <c r="O2462">
        <v>-165</v>
      </c>
      <c r="P2462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62">
        <f>IF(Hist_odds_1[[#This Row],[Away ML]]&lt;Hist_odds_1[[#This Row],[Home ML]],-Hist_odds_1[[#This Row],[Total_Close]],Hist_odds_1[[#This Row],[Spread_Close]])</f>
        <v>3.5</v>
      </c>
    </row>
    <row r="2463" spans="1:17">
      <c r="A2463">
        <v>2462</v>
      </c>
      <c r="B2463">
        <v>114</v>
      </c>
      <c r="C2463">
        <v>605</v>
      </c>
      <c r="D2463" t="s">
        <v>5552</v>
      </c>
      <c r="E2463" t="s">
        <v>522</v>
      </c>
      <c r="F2463">
        <v>71</v>
      </c>
      <c r="G2463">
        <v>3.5</v>
      </c>
      <c r="H2463">
        <v>4</v>
      </c>
      <c r="I2463">
        <v>-180</v>
      </c>
      <c r="J2463">
        <v>606</v>
      </c>
      <c r="K2463" t="s">
        <v>504</v>
      </c>
      <c r="L2463">
        <v>67</v>
      </c>
      <c r="M2463">
        <v>138.5</v>
      </c>
      <c r="N2463">
        <v>139</v>
      </c>
      <c r="O2463">
        <v>160</v>
      </c>
      <c r="P2463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63">
        <f>IF(Hist_odds_1[[#This Row],[Away ML]]&lt;Hist_odds_1[[#This Row],[Home ML]],-Hist_odds_1[[#This Row],[Total_Close]],Hist_odds_1[[#This Row],[Spread_Close]])</f>
        <v>-4</v>
      </c>
    </row>
    <row r="2464" spans="1:17">
      <c r="A2464">
        <v>2463</v>
      </c>
      <c r="B2464">
        <v>114</v>
      </c>
      <c r="C2464">
        <v>607</v>
      </c>
      <c r="D2464" t="s">
        <v>5552</v>
      </c>
      <c r="E2464" t="s">
        <v>592</v>
      </c>
      <c r="F2464">
        <v>89</v>
      </c>
      <c r="G2464">
        <v>11</v>
      </c>
      <c r="H2464">
        <v>10.5</v>
      </c>
      <c r="I2464">
        <v>-600</v>
      </c>
      <c r="J2464">
        <v>608</v>
      </c>
      <c r="K2464" t="s">
        <v>334</v>
      </c>
      <c r="L2464">
        <v>54</v>
      </c>
      <c r="M2464">
        <v>130.5</v>
      </c>
      <c r="N2464">
        <v>130.5</v>
      </c>
      <c r="O2464">
        <v>450</v>
      </c>
      <c r="P2464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64">
        <f>IF(Hist_odds_1[[#This Row],[Away ML]]&lt;Hist_odds_1[[#This Row],[Home ML]],-Hist_odds_1[[#This Row],[Total_Close]],Hist_odds_1[[#This Row],[Spread_Close]])</f>
        <v>-10.5</v>
      </c>
    </row>
    <row r="2465" spans="1:17">
      <c r="A2465">
        <v>2464</v>
      </c>
      <c r="B2465">
        <v>114</v>
      </c>
      <c r="C2465">
        <v>609</v>
      </c>
      <c r="D2465" t="s">
        <v>5552</v>
      </c>
      <c r="E2465" t="s">
        <v>291</v>
      </c>
      <c r="F2465">
        <v>63</v>
      </c>
      <c r="G2465">
        <v>134.5</v>
      </c>
      <c r="H2465">
        <v>131.5</v>
      </c>
      <c r="I2465">
        <v>500</v>
      </c>
      <c r="J2465">
        <v>610</v>
      </c>
      <c r="K2465" t="s">
        <v>42</v>
      </c>
      <c r="L2465">
        <v>56</v>
      </c>
      <c r="M2465">
        <v>13.5</v>
      </c>
      <c r="N2465">
        <v>11</v>
      </c>
      <c r="O2465">
        <v>-700</v>
      </c>
      <c r="P2465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65">
        <f>IF(Hist_odds_1[[#This Row],[Away ML]]&lt;Hist_odds_1[[#This Row],[Home ML]],-Hist_odds_1[[#This Row],[Total_Close]],Hist_odds_1[[#This Row],[Spread_Close]])</f>
        <v>11</v>
      </c>
    </row>
    <row r="2466" spans="1:17">
      <c r="A2466">
        <v>2465</v>
      </c>
      <c r="B2466">
        <v>114</v>
      </c>
      <c r="C2466">
        <v>611</v>
      </c>
      <c r="D2466" t="s">
        <v>5552</v>
      </c>
      <c r="E2466" t="s">
        <v>355</v>
      </c>
      <c r="F2466">
        <v>76</v>
      </c>
      <c r="G2466">
        <v>129.5</v>
      </c>
      <c r="H2466">
        <v>127.5</v>
      </c>
      <c r="I2466">
        <v>135</v>
      </c>
      <c r="J2466">
        <v>612</v>
      </c>
      <c r="K2466" t="s">
        <v>362</v>
      </c>
      <c r="L2466">
        <v>55</v>
      </c>
      <c r="M2466" t="s">
        <v>465</v>
      </c>
      <c r="N2466">
        <v>3.5</v>
      </c>
      <c r="O2466">
        <v>-155</v>
      </c>
      <c r="P2466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66">
        <f>IF(Hist_odds_1[[#This Row],[Away ML]]&lt;Hist_odds_1[[#This Row],[Home ML]],-Hist_odds_1[[#This Row],[Total_Close]],Hist_odds_1[[#This Row],[Spread_Close]])</f>
        <v>3.5</v>
      </c>
    </row>
    <row r="2467" spans="1:17">
      <c r="A2467">
        <v>2466</v>
      </c>
      <c r="B2467">
        <v>114</v>
      </c>
      <c r="C2467">
        <v>613</v>
      </c>
      <c r="D2467" t="s">
        <v>5552</v>
      </c>
      <c r="E2467" t="s">
        <v>494</v>
      </c>
      <c r="F2467">
        <v>76</v>
      </c>
      <c r="G2467">
        <v>139.5</v>
      </c>
      <c r="H2467">
        <v>136</v>
      </c>
      <c r="I2467">
        <v>145</v>
      </c>
      <c r="J2467">
        <v>614</v>
      </c>
      <c r="K2467" t="s">
        <v>48</v>
      </c>
      <c r="L2467">
        <v>77</v>
      </c>
      <c r="M2467">
        <v>3.5</v>
      </c>
      <c r="N2467">
        <v>3.5</v>
      </c>
      <c r="O2467">
        <v>-165</v>
      </c>
      <c r="P2467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67">
        <f>IF(Hist_odds_1[[#This Row],[Away ML]]&lt;Hist_odds_1[[#This Row],[Home ML]],-Hist_odds_1[[#This Row],[Total_Close]],Hist_odds_1[[#This Row],[Spread_Close]])</f>
        <v>3.5</v>
      </c>
    </row>
    <row r="2468" spans="1:17">
      <c r="A2468">
        <v>2467</v>
      </c>
      <c r="B2468">
        <v>114</v>
      </c>
      <c r="C2468">
        <v>615</v>
      </c>
      <c r="D2468" t="s">
        <v>5552</v>
      </c>
      <c r="E2468" t="s">
        <v>505</v>
      </c>
      <c r="F2468">
        <v>55</v>
      </c>
      <c r="G2468">
        <v>141.5</v>
      </c>
      <c r="H2468">
        <v>141</v>
      </c>
      <c r="I2468">
        <v>105</v>
      </c>
      <c r="J2468">
        <v>616</v>
      </c>
      <c r="K2468" t="s">
        <v>569</v>
      </c>
      <c r="L2468">
        <v>86</v>
      </c>
      <c r="M2468">
        <v>1</v>
      </c>
      <c r="N2468">
        <v>1.5</v>
      </c>
      <c r="O2468">
        <v>-125</v>
      </c>
      <c r="P2468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68">
        <f>IF(Hist_odds_1[[#This Row],[Away ML]]&lt;Hist_odds_1[[#This Row],[Home ML]],-Hist_odds_1[[#This Row],[Total_Close]],Hist_odds_1[[#This Row],[Spread_Close]])</f>
        <v>1.5</v>
      </c>
    </row>
    <row r="2469" spans="1:17">
      <c r="A2469">
        <v>2468</v>
      </c>
      <c r="B2469">
        <v>114</v>
      </c>
      <c r="C2469">
        <v>617</v>
      </c>
      <c r="D2469" t="s">
        <v>5552</v>
      </c>
      <c r="E2469" t="s">
        <v>456</v>
      </c>
      <c r="F2469">
        <v>92</v>
      </c>
      <c r="G2469">
        <v>1.5</v>
      </c>
      <c r="H2469">
        <v>152</v>
      </c>
      <c r="I2469">
        <v>-110</v>
      </c>
      <c r="J2469">
        <v>618</v>
      </c>
      <c r="K2469" t="s">
        <v>620</v>
      </c>
      <c r="L2469">
        <v>108</v>
      </c>
      <c r="M2469">
        <v>150.5</v>
      </c>
      <c r="O2469">
        <v>-110</v>
      </c>
      <c r="P2469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69">
        <f>IF(Hist_odds_1[[#This Row],[Away ML]]&lt;Hist_odds_1[[#This Row],[Home ML]],-Hist_odds_1[[#This Row],[Total_Close]],Hist_odds_1[[#This Row],[Spread_Close]])</f>
        <v>0</v>
      </c>
    </row>
    <row r="2470" spans="1:17">
      <c r="A2470">
        <v>2469</v>
      </c>
      <c r="B2470">
        <v>114</v>
      </c>
      <c r="C2470">
        <v>619</v>
      </c>
      <c r="D2470" t="s">
        <v>5552</v>
      </c>
      <c r="E2470" t="s">
        <v>637</v>
      </c>
      <c r="F2470">
        <v>61</v>
      </c>
      <c r="G2470">
        <v>1</v>
      </c>
      <c r="H2470">
        <v>1.5</v>
      </c>
      <c r="I2470">
        <v>-125</v>
      </c>
      <c r="J2470">
        <v>620</v>
      </c>
      <c r="K2470" t="s">
        <v>532</v>
      </c>
      <c r="L2470">
        <v>65</v>
      </c>
      <c r="M2470">
        <v>147.5</v>
      </c>
      <c r="N2470">
        <v>145</v>
      </c>
      <c r="O2470">
        <v>105</v>
      </c>
      <c r="P2470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70">
        <f>IF(Hist_odds_1[[#This Row],[Away ML]]&lt;Hist_odds_1[[#This Row],[Home ML]],-Hist_odds_1[[#This Row],[Total_Close]],Hist_odds_1[[#This Row],[Spread_Close]])</f>
        <v>-1.5</v>
      </c>
    </row>
    <row r="2471" spans="1:17">
      <c r="A2471">
        <v>2470</v>
      </c>
      <c r="B2471">
        <v>114</v>
      </c>
      <c r="C2471">
        <v>621</v>
      </c>
      <c r="D2471" t="s">
        <v>5552</v>
      </c>
      <c r="E2471" t="s">
        <v>630</v>
      </c>
      <c r="F2471">
        <v>75</v>
      </c>
      <c r="G2471">
        <v>145.5</v>
      </c>
      <c r="H2471">
        <v>145.5</v>
      </c>
      <c r="I2471">
        <v>180</v>
      </c>
      <c r="J2471">
        <v>622</v>
      </c>
      <c r="K2471" t="s">
        <v>576</v>
      </c>
      <c r="L2471">
        <v>87</v>
      </c>
      <c r="M2471">
        <v>5.5</v>
      </c>
      <c r="N2471">
        <v>5</v>
      </c>
      <c r="O2471">
        <v>-210</v>
      </c>
      <c r="P2471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71">
        <f>IF(Hist_odds_1[[#This Row],[Away ML]]&lt;Hist_odds_1[[#This Row],[Home ML]],-Hist_odds_1[[#This Row],[Total_Close]],Hist_odds_1[[#This Row],[Spread_Close]])</f>
        <v>5</v>
      </c>
    </row>
    <row r="2472" spans="1:17">
      <c r="A2472">
        <v>2471</v>
      </c>
      <c r="B2472">
        <v>114</v>
      </c>
      <c r="C2472">
        <v>623</v>
      </c>
      <c r="D2472" t="s">
        <v>5552</v>
      </c>
      <c r="E2472" t="s">
        <v>315</v>
      </c>
      <c r="F2472">
        <v>45</v>
      </c>
      <c r="G2472">
        <v>135.5</v>
      </c>
      <c r="H2472">
        <v>136.5</v>
      </c>
      <c r="I2472">
        <v>175</v>
      </c>
      <c r="J2472">
        <v>624</v>
      </c>
      <c r="K2472" t="s">
        <v>458</v>
      </c>
      <c r="L2472">
        <v>63</v>
      </c>
      <c r="M2472">
        <v>4.5</v>
      </c>
      <c r="N2472">
        <v>5.5</v>
      </c>
      <c r="O2472">
        <v>-200</v>
      </c>
      <c r="P2472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72">
        <f>IF(Hist_odds_1[[#This Row],[Away ML]]&lt;Hist_odds_1[[#This Row],[Home ML]],-Hist_odds_1[[#This Row],[Total_Close]],Hist_odds_1[[#This Row],[Spread_Close]])</f>
        <v>5.5</v>
      </c>
    </row>
    <row r="2473" spans="1:17">
      <c r="A2473">
        <v>2472</v>
      </c>
      <c r="B2473">
        <v>114</v>
      </c>
      <c r="C2473">
        <v>625</v>
      </c>
      <c r="D2473" t="s">
        <v>5552</v>
      </c>
      <c r="E2473" t="s">
        <v>301</v>
      </c>
      <c r="F2473">
        <v>62</v>
      </c>
      <c r="G2473">
        <v>134.5</v>
      </c>
      <c r="H2473">
        <v>135</v>
      </c>
      <c r="I2473">
        <v>200</v>
      </c>
      <c r="J2473">
        <v>626</v>
      </c>
      <c r="K2473" t="s">
        <v>440</v>
      </c>
      <c r="L2473">
        <v>58</v>
      </c>
      <c r="M2473">
        <v>4</v>
      </c>
      <c r="N2473">
        <v>5.5</v>
      </c>
      <c r="O2473">
        <v>-240</v>
      </c>
      <c r="P2473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73">
        <f>IF(Hist_odds_1[[#This Row],[Away ML]]&lt;Hist_odds_1[[#This Row],[Home ML]],-Hist_odds_1[[#This Row],[Total_Close]],Hist_odds_1[[#This Row],[Spread_Close]])</f>
        <v>5.5</v>
      </c>
    </row>
    <row r="2474" spans="1:17">
      <c r="A2474">
        <v>2473</v>
      </c>
      <c r="B2474">
        <v>114</v>
      </c>
      <c r="C2474">
        <v>627</v>
      </c>
      <c r="D2474" t="s">
        <v>5552</v>
      </c>
      <c r="E2474" t="s">
        <v>63</v>
      </c>
      <c r="F2474">
        <v>51</v>
      </c>
      <c r="G2474">
        <v>128.5</v>
      </c>
      <c r="H2474">
        <v>131</v>
      </c>
      <c r="I2474">
        <v>700</v>
      </c>
      <c r="J2474">
        <v>628</v>
      </c>
      <c r="K2474" t="s">
        <v>410</v>
      </c>
      <c r="L2474">
        <v>73</v>
      </c>
      <c r="M2474">
        <v>15.5</v>
      </c>
      <c r="N2474">
        <v>14</v>
      </c>
      <c r="O2474">
        <v>-1100</v>
      </c>
      <c r="P2474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74">
        <f>IF(Hist_odds_1[[#This Row],[Away ML]]&lt;Hist_odds_1[[#This Row],[Home ML]],-Hist_odds_1[[#This Row],[Total_Close]],Hist_odds_1[[#This Row],[Spread_Close]])</f>
        <v>14</v>
      </c>
    </row>
    <row r="2475" spans="1:17">
      <c r="A2475">
        <v>2474</v>
      </c>
      <c r="B2475">
        <v>114</v>
      </c>
      <c r="C2475">
        <v>629</v>
      </c>
      <c r="D2475" t="s">
        <v>5552</v>
      </c>
      <c r="E2475" t="s">
        <v>555</v>
      </c>
      <c r="F2475">
        <v>78</v>
      </c>
      <c r="G2475">
        <v>147.5</v>
      </c>
      <c r="H2475">
        <v>2.5</v>
      </c>
      <c r="I2475">
        <v>-150</v>
      </c>
      <c r="J2475">
        <v>630</v>
      </c>
      <c r="K2475" t="s">
        <v>557</v>
      </c>
      <c r="L2475">
        <v>65</v>
      </c>
      <c r="M2475" t="s">
        <v>465</v>
      </c>
      <c r="N2475">
        <v>142.5</v>
      </c>
      <c r="O2475">
        <v>130</v>
      </c>
      <c r="P2475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75">
        <f>IF(Hist_odds_1[[#This Row],[Away ML]]&lt;Hist_odds_1[[#This Row],[Home ML]],-Hist_odds_1[[#This Row],[Total_Close]],Hist_odds_1[[#This Row],[Spread_Close]])</f>
        <v>-2.5</v>
      </c>
    </row>
    <row r="2476" spans="1:17">
      <c r="A2476">
        <v>2475</v>
      </c>
      <c r="B2476">
        <v>114</v>
      </c>
      <c r="C2476">
        <v>631</v>
      </c>
      <c r="D2476" t="s">
        <v>5552</v>
      </c>
      <c r="E2476" t="s">
        <v>622</v>
      </c>
      <c r="F2476">
        <v>66</v>
      </c>
      <c r="G2476">
        <v>135.5</v>
      </c>
      <c r="H2476">
        <v>131</v>
      </c>
      <c r="I2476">
        <v>160</v>
      </c>
      <c r="J2476">
        <v>632</v>
      </c>
      <c r="K2476" t="s">
        <v>547</v>
      </c>
      <c r="L2476">
        <v>100</v>
      </c>
      <c r="M2476">
        <v>2</v>
      </c>
      <c r="N2476">
        <v>4</v>
      </c>
      <c r="O2476">
        <v>-180</v>
      </c>
      <c r="P2476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76">
        <f>IF(Hist_odds_1[[#This Row],[Away ML]]&lt;Hist_odds_1[[#This Row],[Home ML]],-Hist_odds_1[[#This Row],[Total_Close]],Hist_odds_1[[#This Row],[Spread_Close]])</f>
        <v>4</v>
      </c>
    </row>
    <row r="2477" spans="1:17">
      <c r="A2477">
        <v>2476</v>
      </c>
      <c r="B2477">
        <v>114</v>
      </c>
      <c r="C2477">
        <v>633</v>
      </c>
      <c r="D2477" t="s">
        <v>5552</v>
      </c>
      <c r="E2477" t="s">
        <v>643</v>
      </c>
      <c r="F2477">
        <v>59</v>
      </c>
      <c r="G2477">
        <v>139.5</v>
      </c>
      <c r="H2477">
        <v>139</v>
      </c>
      <c r="I2477">
        <v>190</v>
      </c>
      <c r="J2477">
        <v>634</v>
      </c>
      <c r="K2477" t="s">
        <v>634</v>
      </c>
      <c r="L2477">
        <v>61</v>
      </c>
      <c r="M2477">
        <v>6.5</v>
      </c>
      <c r="N2477">
        <v>5.5</v>
      </c>
      <c r="O2477">
        <v>-220</v>
      </c>
      <c r="P2477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77">
        <f>IF(Hist_odds_1[[#This Row],[Away ML]]&lt;Hist_odds_1[[#This Row],[Home ML]],-Hist_odds_1[[#This Row],[Total_Close]],Hist_odds_1[[#This Row],[Spread_Close]])</f>
        <v>5.5</v>
      </c>
    </row>
    <row r="2478" spans="1:17">
      <c r="A2478">
        <v>2477</v>
      </c>
      <c r="B2478">
        <v>114</v>
      </c>
      <c r="C2478">
        <v>635</v>
      </c>
      <c r="D2478" t="s">
        <v>5552</v>
      </c>
      <c r="E2478" t="s">
        <v>596</v>
      </c>
      <c r="F2478">
        <v>62</v>
      </c>
      <c r="G2478">
        <v>123.5</v>
      </c>
      <c r="H2478">
        <v>122.5</v>
      </c>
      <c r="I2478">
        <v>145</v>
      </c>
      <c r="J2478">
        <v>636</v>
      </c>
      <c r="K2478" t="s">
        <v>585</v>
      </c>
      <c r="L2478">
        <v>66</v>
      </c>
      <c r="M2478">
        <v>4.5</v>
      </c>
      <c r="N2478">
        <v>3.5</v>
      </c>
      <c r="O2478">
        <v>-165</v>
      </c>
      <c r="P2478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78">
        <f>IF(Hist_odds_1[[#This Row],[Away ML]]&lt;Hist_odds_1[[#This Row],[Home ML]],-Hist_odds_1[[#This Row],[Total_Close]],Hist_odds_1[[#This Row],[Spread_Close]])</f>
        <v>3.5</v>
      </c>
    </row>
    <row r="2479" spans="1:17">
      <c r="A2479">
        <v>2478</v>
      </c>
      <c r="B2479">
        <v>114</v>
      </c>
      <c r="C2479">
        <v>637</v>
      </c>
      <c r="D2479" t="s">
        <v>5552</v>
      </c>
      <c r="E2479" t="s">
        <v>583</v>
      </c>
      <c r="F2479">
        <v>54</v>
      </c>
      <c r="G2479">
        <v>133.5</v>
      </c>
      <c r="H2479">
        <v>132.5</v>
      </c>
      <c r="I2479">
        <v>900</v>
      </c>
      <c r="J2479">
        <v>638</v>
      </c>
      <c r="K2479" t="s">
        <v>489</v>
      </c>
      <c r="L2479">
        <v>72</v>
      </c>
      <c r="M2479">
        <v>14.5</v>
      </c>
      <c r="N2479">
        <v>15</v>
      </c>
      <c r="O2479">
        <v>-1600</v>
      </c>
      <c r="P2479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79">
        <f>IF(Hist_odds_1[[#This Row],[Away ML]]&lt;Hist_odds_1[[#This Row],[Home ML]],-Hist_odds_1[[#This Row],[Total_Close]],Hist_odds_1[[#This Row],[Spread_Close]])</f>
        <v>15</v>
      </c>
    </row>
    <row r="2480" spans="1:17">
      <c r="A2480">
        <v>2479</v>
      </c>
      <c r="B2480">
        <v>114</v>
      </c>
      <c r="C2480">
        <v>639</v>
      </c>
      <c r="D2480" t="s">
        <v>5552</v>
      </c>
      <c r="E2480" t="s">
        <v>479</v>
      </c>
      <c r="F2480">
        <v>80</v>
      </c>
      <c r="G2480">
        <v>13.5</v>
      </c>
      <c r="H2480">
        <v>13</v>
      </c>
      <c r="I2480">
        <v>-900</v>
      </c>
      <c r="J2480">
        <v>640</v>
      </c>
      <c r="K2480" t="s">
        <v>339</v>
      </c>
      <c r="L2480">
        <v>59</v>
      </c>
      <c r="M2480">
        <v>145.5</v>
      </c>
      <c r="N2480">
        <v>144.5</v>
      </c>
      <c r="O2480">
        <v>600</v>
      </c>
      <c r="P2480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80">
        <f>IF(Hist_odds_1[[#This Row],[Away ML]]&lt;Hist_odds_1[[#This Row],[Home ML]],-Hist_odds_1[[#This Row],[Total_Close]],Hist_odds_1[[#This Row],[Spread_Close]])</f>
        <v>-13</v>
      </c>
    </row>
    <row r="2481" spans="1:17">
      <c r="A2481">
        <v>2480</v>
      </c>
      <c r="B2481">
        <v>114</v>
      </c>
      <c r="C2481">
        <v>641</v>
      </c>
      <c r="D2481" t="s">
        <v>5552</v>
      </c>
      <c r="E2481" t="s">
        <v>353</v>
      </c>
      <c r="F2481">
        <v>62</v>
      </c>
      <c r="G2481">
        <v>145.5</v>
      </c>
      <c r="H2481">
        <v>139</v>
      </c>
      <c r="I2481">
        <v>350</v>
      </c>
      <c r="J2481">
        <v>642</v>
      </c>
      <c r="K2481" t="s">
        <v>359</v>
      </c>
      <c r="L2481">
        <v>86</v>
      </c>
      <c r="M2481">
        <v>7.5</v>
      </c>
      <c r="N2481">
        <v>9.5</v>
      </c>
      <c r="O2481">
        <v>-420</v>
      </c>
      <c r="P2481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81">
        <f>IF(Hist_odds_1[[#This Row],[Away ML]]&lt;Hist_odds_1[[#This Row],[Home ML]],-Hist_odds_1[[#This Row],[Total_Close]],Hist_odds_1[[#This Row],[Spread_Close]])</f>
        <v>9.5</v>
      </c>
    </row>
    <row r="2482" spans="1:17">
      <c r="A2482">
        <v>2481</v>
      </c>
      <c r="B2482">
        <v>114</v>
      </c>
      <c r="C2482">
        <v>643</v>
      </c>
      <c r="D2482" t="s">
        <v>5552</v>
      </c>
      <c r="E2482" t="s">
        <v>270</v>
      </c>
      <c r="F2482">
        <v>84</v>
      </c>
      <c r="G2482">
        <v>5.5</v>
      </c>
      <c r="H2482">
        <v>3</v>
      </c>
      <c r="I2482">
        <v>-160</v>
      </c>
      <c r="J2482">
        <v>644</v>
      </c>
      <c r="K2482" t="s">
        <v>292</v>
      </c>
      <c r="L2482">
        <v>97</v>
      </c>
      <c r="M2482">
        <v>147.5</v>
      </c>
      <c r="N2482">
        <v>141</v>
      </c>
      <c r="O2482">
        <v>140</v>
      </c>
      <c r="P2482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82">
        <f>IF(Hist_odds_1[[#This Row],[Away ML]]&lt;Hist_odds_1[[#This Row],[Home ML]],-Hist_odds_1[[#This Row],[Total_Close]],Hist_odds_1[[#This Row],[Spread_Close]])</f>
        <v>-3</v>
      </c>
    </row>
    <row r="2483" spans="1:17">
      <c r="A2483">
        <v>2482</v>
      </c>
      <c r="B2483">
        <v>114</v>
      </c>
      <c r="C2483">
        <v>645</v>
      </c>
      <c r="D2483" t="s">
        <v>5552</v>
      </c>
      <c r="E2483" t="s">
        <v>131</v>
      </c>
      <c r="F2483">
        <v>71</v>
      </c>
      <c r="G2483">
        <v>4.5</v>
      </c>
      <c r="H2483">
        <v>6</v>
      </c>
      <c r="I2483">
        <v>-250</v>
      </c>
      <c r="J2483">
        <v>646</v>
      </c>
      <c r="K2483" t="s">
        <v>412</v>
      </c>
      <c r="L2483">
        <v>75</v>
      </c>
      <c r="M2483">
        <v>142.5</v>
      </c>
      <c r="N2483">
        <v>141</v>
      </c>
      <c r="O2483">
        <v>210</v>
      </c>
      <c r="P2483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83">
        <f>IF(Hist_odds_1[[#This Row],[Away ML]]&lt;Hist_odds_1[[#This Row],[Home ML]],-Hist_odds_1[[#This Row],[Total_Close]],Hist_odds_1[[#This Row],[Spread_Close]])</f>
        <v>-6</v>
      </c>
    </row>
    <row r="2484" spans="1:17">
      <c r="A2484">
        <v>2483</v>
      </c>
      <c r="B2484">
        <v>114</v>
      </c>
      <c r="C2484">
        <v>647</v>
      </c>
      <c r="D2484" t="s">
        <v>5552</v>
      </c>
      <c r="E2484" t="s">
        <v>454</v>
      </c>
      <c r="F2484">
        <v>61</v>
      </c>
      <c r="G2484">
        <v>151.5</v>
      </c>
      <c r="H2484">
        <v>148</v>
      </c>
      <c r="I2484">
        <v>450</v>
      </c>
      <c r="J2484">
        <v>648</v>
      </c>
      <c r="K2484" t="s">
        <v>653</v>
      </c>
      <c r="L2484">
        <v>75</v>
      </c>
      <c r="M2484">
        <v>11.5</v>
      </c>
      <c r="N2484">
        <v>10.5</v>
      </c>
      <c r="O2484">
        <v>-600</v>
      </c>
      <c r="P2484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84">
        <f>IF(Hist_odds_1[[#This Row],[Away ML]]&lt;Hist_odds_1[[#This Row],[Home ML]],-Hist_odds_1[[#This Row],[Total_Close]],Hist_odds_1[[#This Row],[Spread_Close]])</f>
        <v>10.5</v>
      </c>
    </row>
    <row r="2485" spans="1:17">
      <c r="A2485">
        <v>2484</v>
      </c>
      <c r="B2485">
        <v>114</v>
      </c>
      <c r="C2485">
        <v>649</v>
      </c>
      <c r="D2485" t="s">
        <v>5552</v>
      </c>
      <c r="E2485" t="s">
        <v>337</v>
      </c>
      <c r="F2485">
        <v>67</v>
      </c>
      <c r="G2485">
        <v>146.5</v>
      </c>
      <c r="H2485">
        <v>143.5</v>
      </c>
      <c r="I2485">
        <v>245</v>
      </c>
      <c r="J2485">
        <v>650</v>
      </c>
      <c r="K2485" t="s">
        <v>342</v>
      </c>
      <c r="L2485">
        <v>73</v>
      </c>
      <c r="M2485">
        <v>5</v>
      </c>
      <c r="N2485">
        <v>7.5</v>
      </c>
      <c r="O2485">
        <v>-290</v>
      </c>
      <c r="P2485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85">
        <f>IF(Hist_odds_1[[#This Row],[Away ML]]&lt;Hist_odds_1[[#This Row],[Home ML]],-Hist_odds_1[[#This Row],[Total_Close]],Hist_odds_1[[#This Row],[Spread_Close]])</f>
        <v>7.5</v>
      </c>
    </row>
    <row r="2486" spans="1:17">
      <c r="A2486">
        <v>2485</v>
      </c>
      <c r="B2486">
        <v>114</v>
      </c>
      <c r="C2486">
        <v>651</v>
      </c>
      <c r="D2486" t="s">
        <v>5552</v>
      </c>
      <c r="E2486" t="s">
        <v>411</v>
      </c>
      <c r="F2486">
        <v>70</v>
      </c>
      <c r="G2486">
        <v>3.5</v>
      </c>
      <c r="H2486">
        <v>3</v>
      </c>
      <c r="I2486">
        <v>-150</v>
      </c>
      <c r="J2486">
        <v>652</v>
      </c>
      <c r="K2486" t="s">
        <v>64</v>
      </c>
      <c r="L2486">
        <v>72</v>
      </c>
      <c r="M2486">
        <v>135.5</v>
      </c>
      <c r="N2486">
        <v>135.5</v>
      </c>
      <c r="O2486">
        <v>130</v>
      </c>
      <c r="P2486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86">
        <f>IF(Hist_odds_1[[#This Row],[Away ML]]&lt;Hist_odds_1[[#This Row],[Home ML]],-Hist_odds_1[[#This Row],[Total_Close]],Hist_odds_1[[#This Row],[Spread_Close]])</f>
        <v>-3</v>
      </c>
    </row>
    <row r="2487" spans="1:17">
      <c r="A2487">
        <v>2486</v>
      </c>
      <c r="B2487">
        <v>114</v>
      </c>
      <c r="C2487">
        <v>653</v>
      </c>
      <c r="D2487" t="s">
        <v>5552</v>
      </c>
      <c r="E2487" t="s">
        <v>478</v>
      </c>
      <c r="F2487">
        <v>68</v>
      </c>
      <c r="G2487">
        <v>145.5</v>
      </c>
      <c r="H2487">
        <v>148.5</v>
      </c>
      <c r="I2487">
        <v>155</v>
      </c>
      <c r="J2487">
        <v>654</v>
      </c>
      <c r="K2487" t="s">
        <v>281</v>
      </c>
      <c r="L2487">
        <v>82</v>
      </c>
      <c r="M2487">
        <v>3.5</v>
      </c>
      <c r="N2487">
        <v>4.5</v>
      </c>
      <c r="O2487">
        <v>-175</v>
      </c>
      <c r="P2487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87">
        <f>IF(Hist_odds_1[[#This Row],[Away ML]]&lt;Hist_odds_1[[#This Row],[Home ML]],-Hist_odds_1[[#This Row],[Total_Close]],Hist_odds_1[[#This Row],[Spread_Close]])</f>
        <v>4.5</v>
      </c>
    </row>
    <row r="2488" spans="1:17">
      <c r="A2488">
        <v>2487</v>
      </c>
      <c r="B2488">
        <v>114</v>
      </c>
      <c r="C2488">
        <v>655</v>
      </c>
      <c r="D2488" t="s">
        <v>5552</v>
      </c>
      <c r="E2488" t="s">
        <v>506</v>
      </c>
      <c r="F2488">
        <v>69</v>
      </c>
      <c r="G2488">
        <v>1</v>
      </c>
      <c r="H2488">
        <v>146</v>
      </c>
      <c r="I2488">
        <v>125</v>
      </c>
      <c r="J2488">
        <v>656</v>
      </c>
      <c r="K2488" t="s">
        <v>176</v>
      </c>
      <c r="L2488">
        <v>77</v>
      </c>
      <c r="M2488">
        <v>144.5</v>
      </c>
      <c r="N2488">
        <v>3</v>
      </c>
      <c r="O2488">
        <v>-145</v>
      </c>
      <c r="P2488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88">
        <f>IF(Hist_odds_1[[#This Row],[Away ML]]&lt;Hist_odds_1[[#This Row],[Home ML]],-Hist_odds_1[[#This Row],[Total_Close]],Hist_odds_1[[#This Row],[Spread_Close]])</f>
        <v>3</v>
      </c>
    </row>
    <row r="2489" spans="1:17">
      <c r="A2489">
        <v>2488</v>
      </c>
      <c r="B2489">
        <v>114</v>
      </c>
      <c r="C2489">
        <v>657</v>
      </c>
      <c r="D2489" t="s">
        <v>5552</v>
      </c>
      <c r="E2489" t="s">
        <v>320</v>
      </c>
      <c r="F2489">
        <v>63</v>
      </c>
      <c r="G2489">
        <v>128.5</v>
      </c>
      <c r="H2489">
        <v>129.5</v>
      </c>
      <c r="I2489">
        <v>-110</v>
      </c>
      <c r="J2489">
        <v>658</v>
      </c>
      <c r="K2489" t="s">
        <v>492</v>
      </c>
      <c r="L2489">
        <v>71</v>
      </c>
      <c r="M2489" t="s">
        <v>465</v>
      </c>
      <c r="N2489">
        <v>1</v>
      </c>
      <c r="O2489">
        <v>-110</v>
      </c>
      <c r="P2489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89">
        <f>IF(Hist_odds_1[[#This Row],[Away ML]]&lt;Hist_odds_1[[#This Row],[Home ML]],-Hist_odds_1[[#This Row],[Total_Close]],Hist_odds_1[[#This Row],[Spread_Close]])</f>
        <v>1</v>
      </c>
    </row>
    <row r="2490" spans="1:17">
      <c r="A2490">
        <v>2489</v>
      </c>
      <c r="B2490">
        <v>114</v>
      </c>
      <c r="C2490">
        <v>659</v>
      </c>
      <c r="D2490" t="s">
        <v>5552</v>
      </c>
      <c r="E2490" t="s">
        <v>631</v>
      </c>
      <c r="F2490">
        <v>74</v>
      </c>
      <c r="G2490">
        <v>5.5</v>
      </c>
      <c r="H2490">
        <v>5.5</v>
      </c>
      <c r="I2490">
        <v>-230</v>
      </c>
      <c r="J2490">
        <v>660</v>
      </c>
      <c r="K2490" t="s">
        <v>613</v>
      </c>
      <c r="L2490">
        <v>57</v>
      </c>
      <c r="M2490">
        <v>131.5</v>
      </c>
      <c r="N2490">
        <v>130.5</v>
      </c>
      <c r="O2490">
        <v>195</v>
      </c>
      <c r="P2490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90">
        <f>IF(Hist_odds_1[[#This Row],[Away ML]]&lt;Hist_odds_1[[#This Row],[Home ML]],-Hist_odds_1[[#This Row],[Total_Close]],Hist_odds_1[[#This Row],[Spread_Close]])</f>
        <v>-5.5</v>
      </c>
    </row>
    <row r="2491" spans="1:17">
      <c r="A2491">
        <v>2490</v>
      </c>
      <c r="B2491">
        <v>114</v>
      </c>
      <c r="C2491">
        <v>661</v>
      </c>
      <c r="D2491" t="s">
        <v>5552</v>
      </c>
      <c r="E2491" t="s">
        <v>197</v>
      </c>
      <c r="F2491">
        <v>82</v>
      </c>
      <c r="G2491">
        <v>140.5</v>
      </c>
      <c r="H2491">
        <v>138.5</v>
      </c>
      <c r="I2491">
        <v>165</v>
      </c>
      <c r="J2491">
        <v>662</v>
      </c>
      <c r="K2491" t="s">
        <v>367</v>
      </c>
      <c r="L2491">
        <v>83</v>
      </c>
      <c r="M2491">
        <v>4</v>
      </c>
      <c r="N2491">
        <v>4</v>
      </c>
      <c r="O2491">
        <v>-185</v>
      </c>
      <c r="P2491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91">
        <f>IF(Hist_odds_1[[#This Row],[Away ML]]&lt;Hist_odds_1[[#This Row],[Home ML]],-Hist_odds_1[[#This Row],[Total_Close]],Hist_odds_1[[#This Row],[Spread_Close]])</f>
        <v>4</v>
      </c>
    </row>
    <row r="2492" spans="1:17">
      <c r="A2492">
        <v>2491</v>
      </c>
      <c r="B2492">
        <v>114</v>
      </c>
      <c r="C2492">
        <v>663</v>
      </c>
      <c r="D2492" t="s">
        <v>5552</v>
      </c>
      <c r="E2492" t="s">
        <v>647</v>
      </c>
      <c r="F2492">
        <v>58</v>
      </c>
      <c r="G2492">
        <v>2.5</v>
      </c>
      <c r="H2492">
        <v>4</v>
      </c>
      <c r="I2492">
        <v>-175</v>
      </c>
      <c r="J2492">
        <v>664</v>
      </c>
      <c r="K2492" t="s">
        <v>657</v>
      </c>
      <c r="L2492">
        <v>61</v>
      </c>
      <c r="M2492">
        <v>133.5</v>
      </c>
      <c r="N2492">
        <v>129.5</v>
      </c>
      <c r="O2492">
        <v>155</v>
      </c>
      <c r="P2492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92">
        <f>IF(Hist_odds_1[[#This Row],[Away ML]]&lt;Hist_odds_1[[#This Row],[Home ML]],-Hist_odds_1[[#This Row],[Total_Close]],Hist_odds_1[[#This Row],[Spread_Close]])</f>
        <v>-4</v>
      </c>
    </row>
    <row r="2493" spans="1:17">
      <c r="A2493">
        <v>2492</v>
      </c>
      <c r="B2493">
        <v>114</v>
      </c>
      <c r="C2493">
        <v>665</v>
      </c>
      <c r="D2493" t="s">
        <v>5552</v>
      </c>
      <c r="E2493" t="s">
        <v>572</v>
      </c>
      <c r="F2493">
        <v>71</v>
      </c>
      <c r="G2493">
        <v>143.5</v>
      </c>
      <c r="H2493">
        <v>140.5</v>
      </c>
      <c r="I2493">
        <v>180</v>
      </c>
      <c r="J2493">
        <v>666</v>
      </c>
      <c r="K2493" t="s">
        <v>460</v>
      </c>
      <c r="L2493">
        <v>78</v>
      </c>
      <c r="M2493">
        <v>5</v>
      </c>
      <c r="N2493">
        <v>5.5</v>
      </c>
      <c r="O2493">
        <v>-210</v>
      </c>
      <c r="P2493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93">
        <f>IF(Hist_odds_1[[#This Row],[Away ML]]&lt;Hist_odds_1[[#This Row],[Home ML]],-Hist_odds_1[[#This Row],[Total_Close]],Hist_odds_1[[#This Row],[Spread_Close]])</f>
        <v>5.5</v>
      </c>
    </row>
    <row r="2494" spans="1:17">
      <c r="A2494">
        <v>2493</v>
      </c>
      <c r="B2494">
        <v>114</v>
      </c>
      <c r="C2494">
        <v>667</v>
      </c>
      <c r="D2494" t="s">
        <v>5552</v>
      </c>
      <c r="E2494" t="s">
        <v>325</v>
      </c>
      <c r="F2494">
        <v>66</v>
      </c>
      <c r="G2494">
        <v>134.5</v>
      </c>
      <c r="H2494">
        <v>1</v>
      </c>
      <c r="I2494">
        <v>-115</v>
      </c>
      <c r="J2494">
        <v>668</v>
      </c>
      <c r="K2494" t="s">
        <v>550</v>
      </c>
      <c r="L2494">
        <v>64</v>
      </c>
      <c r="M2494">
        <v>0.5</v>
      </c>
      <c r="N2494">
        <v>140</v>
      </c>
      <c r="O2494">
        <v>-105</v>
      </c>
      <c r="P2494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94">
        <f>IF(Hist_odds_1[[#This Row],[Away ML]]&lt;Hist_odds_1[[#This Row],[Home ML]],-Hist_odds_1[[#This Row],[Total_Close]],Hist_odds_1[[#This Row],[Spread_Close]])</f>
        <v>-1</v>
      </c>
    </row>
    <row r="2495" spans="1:17">
      <c r="A2495">
        <v>2494</v>
      </c>
      <c r="B2495">
        <v>114</v>
      </c>
      <c r="C2495">
        <v>669</v>
      </c>
      <c r="D2495" t="s">
        <v>5552</v>
      </c>
      <c r="E2495" t="s">
        <v>533</v>
      </c>
      <c r="F2495">
        <v>58</v>
      </c>
      <c r="G2495">
        <v>155.5</v>
      </c>
      <c r="H2495">
        <v>150.5</v>
      </c>
      <c r="I2495">
        <v>145</v>
      </c>
      <c r="J2495">
        <v>670</v>
      </c>
      <c r="K2495" t="s">
        <v>635</v>
      </c>
      <c r="L2495">
        <v>67</v>
      </c>
      <c r="M2495">
        <v>3</v>
      </c>
      <c r="N2495">
        <v>3.5</v>
      </c>
      <c r="O2495">
        <v>-165</v>
      </c>
      <c r="P2495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95">
        <f>IF(Hist_odds_1[[#This Row],[Away ML]]&lt;Hist_odds_1[[#This Row],[Home ML]],-Hist_odds_1[[#This Row],[Total_Close]],Hist_odds_1[[#This Row],[Spread_Close]])</f>
        <v>3.5</v>
      </c>
    </row>
    <row r="2496" spans="1:17">
      <c r="A2496">
        <v>2495</v>
      </c>
      <c r="B2496">
        <v>114</v>
      </c>
      <c r="C2496">
        <v>671</v>
      </c>
      <c r="D2496" t="s">
        <v>5552</v>
      </c>
      <c r="E2496" t="s">
        <v>520</v>
      </c>
      <c r="F2496">
        <v>85</v>
      </c>
      <c r="G2496">
        <v>3.5</v>
      </c>
      <c r="H2496">
        <v>2.5</v>
      </c>
      <c r="I2496">
        <v>-155</v>
      </c>
      <c r="J2496">
        <v>672</v>
      </c>
      <c r="K2496" t="s">
        <v>397</v>
      </c>
      <c r="L2496">
        <v>69</v>
      </c>
      <c r="M2496">
        <v>159.5</v>
      </c>
      <c r="N2496">
        <v>152.5</v>
      </c>
      <c r="O2496">
        <v>135</v>
      </c>
      <c r="P2496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96">
        <f>IF(Hist_odds_1[[#This Row],[Away ML]]&lt;Hist_odds_1[[#This Row],[Home ML]],-Hist_odds_1[[#This Row],[Total_Close]],Hist_odds_1[[#This Row],[Spread_Close]])</f>
        <v>-2.5</v>
      </c>
    </row>
    <row r="2497" spans="1:17">
      <c r="A2497">
        <v>2496</v>
      </c>
      <c r="B2497">
        <v>114</v>
      </c>
      <c r="C2497">
        <v>673</v>
      </c>
      <c r="D2497" t="s">
        <v>5552</v>
      </c>
      <c r="E2497" t="s">
        <v>17</v>
      </c>
      <c r="F2497">
        <v>71</v>
      </c>
      <c r="G2497">
        <v>1.5</v>
      </c>
      <c r="H2497">
        <v>3</v>
      </c>
      <c r="I2497">
        <v>-160</v>
      </c>
      <c r="J2497">
        <v>674</v>
      </c>
      <c r="K2497" t="s">
        <v>584</v>
      </c>
      <c r="L2497">
        <v>60</v>
      </c>
      <c r="M2497">
        <v>141.5</v>
      </c>
      <c r="N2497">
        <v>143</v>
      </c>
      <c r="O2497">
        <v>140</v>
      </c>
      <c r="P2497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97">
        <f>IF(Hist_odds_1[[#This Row],[Away ML]]&lt;Hist_odds_1[[#This Row],[Home ML]],-Hist_odds_1[[#This Row],[Total_Close]],Hist_odds_1[[#This Row],[Spread_Close]])</f>
        <v>-3</v>
      </c>
    </row>
    <row r="2498" spans="1:17">
      <c r="A2498">
        <v>2497</v>
      </c>
      <c r="B2498">
        <v>114</v>
      </c>
      <c r="C2498">
        <v>675</v>
      </c>
      <c r="D2498" t="s">
        <v>5552</v>
      </c>
      <c r="E2498" t="s">
        <v>357</v>
      </c>
      <c r="F2498">
        <v>48</v>
      </c>
      <c r="G2498">
        <v>133.5</v>
      </c>
      <c r="H2498">
        <v>131.5</v>
      </c>
      <c r="I2498">
        <v>1000</v>
      </c>
      <c r="J2498">
        <v>676</v>
      </c>
      <c r="K2498" t="s">
        <v>78</v>
      </c>
      <c r="L2498">
        <v>68</v>
      </c>
      <c r="M2498">
        <v>17.5</v>
      </c>
      <c r="N2498">
        <v>18</v>
      </c>
      <c r="O2498">
        <v>-2000</v>
      </c>
      <c r="P2498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98">
        <f>IF(Hist_odds_1[[#This Row],[Away ML]]&lt;Hist_odds_1[[#This Row],[Home ML]],-Hist_odds_1[[#This Row],[Total_Close]],Hist_odds_1[[#This Row],[Spread_Close]])</f>
        <v>18</v>
      </c>
    </row>
    <row r="2499" spans="1:17">
      <c r="A2499">
        <v>2498</v>
      </c>
      <c r="B2499">
        <v>114</v>
      </c>
      <c r="C2499">
        <v>677</v>
      </c>
      <c r="D2499" t="s">
        <v>5552</v>
      </c>
      <c r="E2499" t="s">
        <v>649</v>
      </c>
      <c r="F2499">
        <v>91</v>
      </c>
      <c r="G2499">
        <v>143.5</v>
      </c>
      <c r="H2499">
        <v>145.5</v>
      </c>
      <c r="I2499">
        <v>-110</v>
      </c>
      <c r="J2499">
        <v>678</v>
      </c>
      <c r="K2499" t="s">
        <v>553</v>
      </c>
      <c r="L2499">
        <v>86</v>
      </c>
      <c r="M2499">
        <v>1</v>
      </c>
      <c r="O2499">
        <v>-110</v>
      </c>
      <c r="P2499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499">
        <f>IF(Hist_odds_1[[#This Row],[Away ML]]&lt;Hist_odds_1[[#This Row],[Home ML]],-Hist_odds_1[[#This Row],[Total_Close]],Hist_odds_1[[#This Row],[Spread_Close]])</f>
        <v>0</v>
      </c>
    </row>
    <row r="2500" spans="1:17">
      <c r="A2500">
        <v>2499</v>
      </c>
      <c r="B2500">
        <v>114</v>
      </c>
      <c r="C2500">
        <v>679</v>
      </c>
      <c r="D2500" t="s">
        <v>5552</v>
      </c>
      <c r="E2500" t="s">
        <v>122</v>
      </c>
      <c r="F2500">
        <v>64</v>
      </c>
      <c r="G2500">
        <v>155.5</v>
      </c>
      <c r="H2500">
        <v>148.5</v>
      </c>
      <c r="I2500">
        <v>195</v>
      </c>
      <c r="J2500">
        <v>680</v>
      </c>
      <c r="K2500" t="s">
        <v>194</v>
      </c>
      <c r="L2500">
        <v>73</v>
      </c>
      <c r="M2500">
        <v>4.5</v>
      </c>
      <c r="N2500">
        <v>5</v>
      </c>
      <c r="O2500">
        <v>-230</v>
      </c>
      <c r="P2500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00">
        <f>IF(Hist_odds_1[[#This Row],[Away ML]]&lt;Hist_odds_1[[#This Row],[Home ML]],-Hist_odds_1[[#This Row],[Total_Close]],Hist_odds_1[[#This Row],[Spread_Close]])</f>
        <v>5</v>
      </c>
    </row>
    <row r="2501" spans="1:17">
      <c r="A2501">
        <v>2500</v>
      </c>
      <c r="B2501">
        <v>114</v>
      </c>
      <c r="C2501">
        <v>681</v>
      </c>
      <c r="D2501" t="s">
        <v>5552</v>
      </c>
      <c r="E2501" t="s">
        <v>536</v>
      </c>
      <c r="F2501">
        <v>64</v>
      </c>
      <c r="G2501">
        <v>140.5</v>
      </c>
      <c r="H2501">
        <v>139</v>
      </c>
      <c r="I2501">
        <v>340</v>
      </c>
      <c r="J2501">
        <v>682</v>
      </c>
      <c r="K2501" t="s">
        <v>639</v>
      </c>
      <c r="L2501">
        <v>81</v>
      </c>
      <c r="M2501">
        <v>8.5</v>
      </c>
      <c r="N2501">
        <v>9</v>
      </c>
      <c r="O2501">
        <v>-410</v>
      </c>
      <c r="P2501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01">
        <f>IF(Hist_odds_1[[#This Row],[Away ML]]&lt;Hist_odds_1[[#This Row],[Home ML]],-Hist_odds_1[[#This Row],[Total_Close]],Hist_odds_1[[#This Row],[Spread_Close]])</f>
        <v>9</v>
      </c>
    </row>
    <row r="2502" spans="1:17">
      <c r="A2502">
        <v>2501</v>
      </c>
      <c r="B2502">
        <v>114</v>
      </c>
      <c r="C2502">
        <v>683</v>
      </c>
      <c r="D2502" t="s">
        <v>5552</v>
      </c>
      <c r="E2502" t="s">
        <v>76</v>
      </c>
      <c r="F2502">
        <v>68</v>
      </c>
      <c r="G2502">
        <v>138.5</v>
      </c>
      <c r="H2502">
        <v>135</v>
      </c>
      <c r="I2502">
        <v>120</v>
      </c>
      <c r="J2502">
        <v>684</v>
      </c>
      <c r="K2502" t="s">
        <v>580</v>
      </c>
      <c r="L2502">
        <v>55</v>
      </c>
      <c r="M2502">
        <v>3.5</v>
      </c>
      <c r="N2502">
        <v>2.5</v>
      </c>
      <c r="O2502">
        <v>-140</v>
      </c>
      <c r="P2502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02">
        <f>IF(Hist_odds_1[[#This Row],[Away ML]]&lt;Hist_odds_1[[#This Row],[Home ML]],-Hist_odds_1[[#This Row],[Total_Close]],Hist_odds_1[[#This Row],[Spread_Close]])</f>
        <v>2.5</v>
      </c>
    </row>
    <row r="2503" spans="1:17">
      <c r="A2503">
        <v>2502</v>
      </c>
      <c r="B2503">
        <v>114</v>
      </c>
      <c r="C2503">
        <v>685</v>
      </c>
      <c r="D2503" t="s">
        <v>5552</v>
      </c>
      <c r="E2503" t="s">
        <v>68</v>
      </c>
      <c r="F2503">
        <v>81</v>
      </c>
      <c r="G2503">
        <v>1.5</v>
      </c>
      <c r="H2503">
        <v>152.5</v>
      </c>
      <c r="I2503">
        <v>100</v>
      </c>
      <c r="J2503">
        <v>686</v>
      </c>
      <c r="K2503" t="s">
        <v>607</v>
      </c>
      <c r="L2503">
        <v>74</v>
      </c>
      <c r="M2503">
        <v>158.5</v>
      </c>
      <c r="O2503">
        <v>-120</v>
      </c>
      <c r="P2503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03">
        <f>IF(Hist_odds_1[[#This Row],[Away ML]]&lt;Hist_odds_1[[#This Row],[Home ML]],-Hist_odds_1[[#This Row],[Total_Close]],Hist_odds_1[[#This Row],[Spread_Close]])</f>
        <v>0</v>
      </c>
    </row>
    <row r="2504" spans="1:17">
      <c r="A2504">
        <v>2503</v>
      </c>
      <c r="B2504">
        <v>114</v>
      </c>
      <c r="C2504">
        <v>687</v>
      </c>
      <c r="D2504" t="s">
        <v>5552</v>
      </c>
      <c r="E2504" t="s">
        <v>474</v>
      </c>
      <c r="F2504">
        <v>81</v>
      </c>
      <c r="G2504">
        <v>4</v>
      </c>
      <c r="H2504">
        <v>3</v>
      </c>
      <c r="I2504">
        <v>-150</v>
      </c>
      <c r="J2504">
        <v>688</v>
      </c>
      <c r="K2504" t="s">
        <v>540</v>
      </c>
      <c r="L2504">
        <v>74</v>
      </c>
      <c r="M2504">
        <v>155</v>
      </c>
      <c r="N2504">
        <v>151.5</v>
      </c>
      <c r="O2504">
        <v>130</v>
      </c>
      <c r="P2504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04">
        <f>IF(Hist_odds_1[[#This Row],[Away ML]]&lt;Hist_odds_1[[#This Row],[Home ML]],-Hist_odds_1[[#This Row],[Total_Close]],Hist_odds_1[[#This Row],[Spread_Close]])</f>
        <v>-3</v>
      </c>
    </row>
    <row r="2505" spans="1:17">
      <c r="A2505">
        <v>2504</v>
      </c>
      <c r="B2505">
        <v>114</v>
      </c>
      <c r="C2505">
        <v>689</v>
      </c>
      <c r="D2505" t="s">
        <v>5552</v>
      </c>
      <c r="E2505" t="s">
        <v>110</v>
      </c>
      <c r="F2505">
        <v>45</v>
      </c>
      <c r="G2505">
        <v>1</v>
      </c>
      <c r="H2505">
        <v>2</v>
      </c>
      <c r="I2505">
        <v>-130</v>
      </c>
      <c r="J2505">
        <v>690</v>
      </c>
      <c r="K2505" t="s">
        <v>529</v>
      </c>
      <c r="L2505">
        <v>58</v>
      </c>
      <c r="M2505">
        <v>133.5</v>
      </c>
      <c r="N2505">
        <v>133.5</v>
      </c>
      <c r="O2505">
        <v>110</v>
      </c>
      <c r="P2505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05">
        <f>IF(Hist_odds_1[[#This Row],[Away ML]]&lt;Hist_odds_1[[#This Row],[Home ML]],-Hist_odds_1[[#This Row],[Total_Close]],Hist_odds_1[[#This Row],[Spread_Close]])</f>
        <v>-2</v>
      </c>
    </row>
    <row r="2506" spans="1:17">
      <c r="A2506">
        <v>2505</v>
      </c>
      <c r="B2506">
        <v>114</v>
      </c>
      <c r="C2506">
        <v>691</v>
      </c>
      <c r="D2506" t="s">
        <v>5552</v>
      </c>
      <c r="E2506" t="s">
        <v>157</v>
      </c>
      <c r="F2506">
        <v>76</v>
      </c>
      <c r="G2506">
        <v>135.5</v>
      </c>
      <c r="H2506">
        <v>2</v>
      </c>
      <c r="I2506">
        <v>-130</v>
      </c>
      <c r="J2506">
        <v>692</v>
      </c>
      <c r="K2506" t="s">
        <v>59</v>
      </c>
      <c r="L2506">
        <v>69</v>
      </c>
      <c r="M2506">
        <v>1</v>
      </c>
      <c r="N2506">
        <v>134.5</v>
      </c>
      <c r="O2506">
        <v>110</v>
      </c>
      <c r="P2506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06">
        <f>IF(Hist_odds_1[[#This Row],[Away ML]]&lt;Hist_odds_1[[#This Row],[Home ML]],-Hist_odds_1[[#This Row],[Total_Close]],Hist_odds_1[[#This Row],[Spread_Close]])</f>
        <v>-2</v>
      </c>
    </row>
    <row r="2507" spans="1:17">
      <c r="A2507">
        <v>2506</v>
      </c>
      <c r="B2507">
        <v>114</v>
      </c>
      <c r="C2507">
        <v>693</v>
      </c>
      <c r="D2507" t="s">
        <v>5552</v>
      </c>
      <c r="E2507" t="s">
        <v>582</v>
      </c>
      <c r="F2507">
        <v>79</v>
      </c>
      <c r="G2507">
        <v>143.5</v>
      </c>
      <c r="H2507">
        <v>2.5</v>
      </c>
      <c r="I2507">
        <v>-160</v>
      </c>
      <c r="J2507">
        <v>694</v>
      </c>
      <c r="K2507" t="s">
        <v>573</v>
      </c>
      <c r="L2507">
        <v>76</v>
      </c>
      <c r="M2507" t="s">
        <v>465</v>
      </c>
      <c r="N2507">
        <v>139.5</v>
      </c>
      <c r="O2507">
        <v>140</v>
      </c>
      <c r="P2507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07">
        <f>IF(Hist_odds_1[[#This Row],[Away ML]]&lt;Hist_odds_1[[#This Row],[Home ML]],-Hist_odds_1[[#This Row],[Total_Close]],Hist_odds_1[[#This Row],[Spread_Close]])</f>
        <v>-2.5</v>
      </c>
    </row>
    <row r="2508" spans="1:17">
      <c r="A2508">
        <v>2507</v>
      </c>
      <c r="B2508">
        <v>114</v>
      </c>
      <c r="C2508">
        <v>695</v>
      </c>
      <c r="D2508" t="s">
        <v>5552</v>
      </c>
      <c r="E2508" t="s">
        <v>581</v>
      </c>
      <c r="F2508">
        <v>88</v>
      </c>
      <c r="G2508">
        <v>138.5</v>
      </c>
      <c r="H2508">
        <v>138.5</v>
      </c>
      <c r="I2508">
        <v>200</v>
      </c>
      <c r="J2508">
        <v>696</v>
      </c>
      <c r="K2508" t="s">
        <v>257</v>
      </c>
      <c r="L2508">
        <v>80</v>
      </c>
      <c r="M2508">
        <v>6</v>
      </c>
      <c r="N2508">
        <v>6</v>
      </c>
      <c r="O2508">
        <v>-240</v>
      </c>
      <c r="P2508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08">
        <f>IF(Hist_odds_1[[#This Row],[Away ML]]&lt;Hist_odds_1[[#This Row],[Home ML]],-Hist_odds_1[[#This Row],[Total_Close]],Hist_odds_1[[#This Row],[Spread_Close]])</f>
        <v>6</v>
      </c>
    </row>
    <row r="2509" spans="1:17">
      <c r="A2509">
        <v>2508</v>
      </c>
      <c r="B2509">
        <v>114</v>
      </c>
      <c r="C2509">
        <v>697</v>
      </c>
      <c r="D2509" t="s">
        <v>5552</v>
      </c>
      <c r="E2509" t="s">
        <v>459</v>
      </c>
      <c r="F2509">
        <v>74</v>
      </c>
      <c r="G2509">
        <v>7</v>
      </c>
      <c r="H2509">
        <v>9</v>
      </c>
      <c r="I2509">
        <v>-400</v>
      </c>
      <c r="J2509">
        <v>698</v>
      </c>
      <c r="K2509" t="s">
        <v>487</v>
      </c>
      <c r="L2509">
        <v>69</v>
      </c>
      <c r="M2509">
        <v>132.5</v>
      </c>
      <c r="N2509">
        <v>131.5</v>
      </c>
      <c r="O2509">
        <v>330</v>
      </c>
      <c r="P2509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09">
        <f>IF(Hist_odds_1[[#This Row],[Away ML]]&lt;Hist_odds_1[[#This Row],[Home ML]],-Hist_odds_1[[#This Row],[Total_Close]],Hist_odds_1[[#This Row],[Spread_Close]])</f>
        <v>-9</v>
      </c>
    </row>
    <row r="2510" spans="1:17">
      <c r="A2510">
        <v>2509</v>
      </c>
      <c r="B2510">
        <v>114</v>
      </c>
      <c r="C2510">
        <v>699</v>
      </c>
      <c r="D2510" t="s">
        <v>5552</v>
      </c>
      <c r="E2510" t="s">
        <v>406</v>
      </c>
      <c r="F2510">
        <v>67</v>
      </c>
      <c r="G2510">
        <v>9</v>
      </c>
      <c r="H2510">
        <v>9.5</v>
      </c>
      <c r="I2510">
        <v>-450</v>
      </c>
      <c r="J2510">
        <v>700</v>
      </c>
      <c r="K2510" t="s">
        <v>495</v>
      </c>
      <c r="L2510">
        <v>58</v>
      </c>
      <c r="M2510">
        <v>134.5</v>
      </c>
      <c r="N2510">
        <v>130.5</v>
      </c>
      <c r="O2510">
        <v>375</v>
      </c>
      <c r="P2510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10">
        <f>IF(Hist_odds_1[[#This Row],[Away ML]]&lt;Hist_odds_1[[#This Row],[Home ML]],-Hist_odds_1[[#This Row],[Total_Close]],Hist_odds_1[[#This Row],[Spread_Close]])</f>
        <v>-9.5</v>
      </c>
    </row>
    <row r="2511" spans="1:17">
      <c r="A2511">
        <v>2510</v>
      </c>
      <c r="B2511">
        <v>114</v>
      </c>
      <c r="C2511">
        <v>701</v>
      </c>
      <c r="D2511" t="s">
        <v>5552</v>
      </c>
      <c r="E2511" t="s">
        <v>574</v>
      </c>
      <c r="F2511">
        <v>71</v>
      </c>
      <c r="G2511">
        <v>10.5</v>
      </c>
      <c r="H2511">
        <v>11.5</v>
      </c>
      <c r="I2511">
        <v>-650</v>
      </c>
      <c r="J2511">
        <v>702</v>
      </c>
      <c r="K2511" t="s">
        <v>654</v>
      </c>
      <c r="L2511">
        <v>57</v>
      </c>
      <c r="M2511">
        <v>136.5</v>
      </c>
      <c r="N2511">
        <v>134.5</v>
      </c>
      <c r="O2511">
        <v>475</v>
      </c>
      <c r="P2511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11">
        <f>IF(Hist_odds_1[[#This Row],[Away ML]]&lt;Hist_odds_1[[#This Row],[Home ML]],-Hist_odds_1[[#This Row],[Total_Close]],Hist_odds_1[[#This Row],[Spread_Close]])</f>
        <v>-11.5</v>
      </c>
    </row>
    <row r="2512" spans="1:17">
      <c r="A2512">
        <v>2511</v>
      </c>
      <c r="B2512">
        <v>114</v>
      </c>
      <c r="C2512">
        <v>703</v>
      </c>
      <c r="D2512" t="s">
        <v>5552</v>
      </c>
      <c r="E2512" t="s">
        <v>43</v>
      </c>
      <c r="F2512">
        <v>66</v>
      </c>
      <c r="G2512">
        <v>147.5</v>
      </c>
      <c r="H2512">
        <v>148.5</v>
      </c>
      <c r="I2512">
        <v>800</v>
      </c>
      <c r="J2512">
        <v>704</v>
      </c>
      <c r="K2512" t="s">
        <v>121</v>
      </c>
      <c r="L2512">
        <v>106</v>
      </c>
      <c r="M2512">
        <v>6</v>
      </c>
      <c r="N2512">
        <v>14.5</v>
      </c>
      <c r="O2512">
        <v>-1400</v>
      </c>
      <c r="P2512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12">
        <f>IF(Hist_odds_1[[#This Row],[Away ML]]&lt;Hist_odds_1[[#This Row],[Home ML]],-Hist_odds_1[[#This Row],[Total_Close]],Hist_odds_1[[#This Row],[Spread_Close]])</f>
        <v>14.5</v>
      </c>
    </row>
    <row r="2513" spans="1:17">
      <c r="A2513">
        <v>2512</v>
      </c>
      <c r="B2513">
        <v>114</v>
      </c>
      <c r="C2513">
        <v>705</v>
      </c>
      <c r="D2513" t="s">
        <v>5552</v>
      </c>
      <c r="E2513" t="s">
        <v>549</v>
      </c>
      <c r="F2513">
        <v>63</v>
      </c>
      <c r="G2513">
        <v>145.5</v>
      </c>
      <c r="H2513">
        <v>142.5</v>
      </c>
      <c r="I2513">
        <v>105</v>
      </c>
      <c r="J2513">
        <v>706</v>
      </c>
      <c r="K2513" t="s">
        <v>586</v>
      </c>
      <c r="L2513">
        <v>71</v>
      </c>
      <c r="M2513">
        <v>2.5</v>
      </c>
      <c r="N2513">
        <v>2</v>
      </c>
      <c r="O2513">
        <v>-125</v>
      </c>
      <c r="P2513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13">
        <f>IF(Hist_odds_1[[#This Row],[Away ML]]&lt;Hist_odds_1[[#This Row],[Home ML]],-Hist_odds_1[[#This Row],[Total_Close]],Hist_odds_1[[#This Row],[Spread_Close]])</f>
        <v>2</v>
      </c>
    </row>
    <row r="2514" spans="1:17">
      <c r="A2514">
        <v>2513</v>
      </c>
      <c r="B2514">
        <v>114</v>
      </c>
      <c r="C2514">
        <v>707</v>
      </c>
      <c r="D2514" t="s">
        <v>5552</v>
      </c>
      <c r="E2514" t="s">
        <v>79</v>
      </c>
      <c r="F2514">
        <v>60</v>
      </c>
      <c r="G2514">
        <v>148.5</v>
      </c>
      <c r="H2514">
        <v>150</v>
      </c>
      <c r="I2514">
        <v>1400</v>
      </c>
      <c r="J2514">
        <v>708</v>
      </c>
      <c r="K2514" t="s">
        <v>463</v>
      </c>
      <c r="L2514">
        <v>78</v>
      </c>
      <c r="M2514">
        <v>12</v>
      </c>
      <c r="N2514">
        <v>21</v>
      </c>
      <c r="O2514">
        <v>-4000</v>
      </c>
      <c r="P2514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14">
        <f>IF(Hist_odds_1[[#This Row],[Away ML]]&lt;Hist_odds_1[[#This Row],[Home ML]],-Hist_odds_1[[#This Row],[Total_Close]],Hist_odds_1[[#This Row],[Spread_Close]])</f>
        <v>21</v>
      </c>
    </row>
    <row r="2515" spans="1:17">
      <c r="A2515">
        <v>2514</v>
      </c>
      <c r="B2515">
        <v>114</v>
      </c>
      <c r="C2515">
        <v>709</v>
      </c>
      <c r="D2515" t="s">
        <v>5552</v>
      </c>
      <c r="E2515" t="s">
        <v>469</v>
      </c>
      <c r="F2515">
        <v>60</v>
      </c>
      <c r="G2515">
        <v>133</v>
      </c>
      <c r="H2515">
        <v>136</v>
      </c>
      <c r="I2515">
        <v>270</v>
      </c>
      <c r="J2515">
        <v>710</v>
      </c>
      <c r="K2515" t="s">
        <v>404</v>
      </c>
      <c r="L2515">
        <v>62</v>
      </c>
      <c r="M2515">
        <v>8.5</v>
      </c>
      <c r="N2515">
        <v>7.5</v>
      </c>
      <c r="O2515">
        <v>-330</v>
      </c>
      <c r="P2515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15">
        <f>IF(Hist_odds_1[[#This Row],[Away ML]]&lt;Hist_odds_1[[#This Row],[Home ML]],-Hist_odds_1[[#This Row],[Total_Close]],Hist_odds_1[[#This Row],[Spread_Close]])</f>
        <v>7.5</v>
      </c>
    </row>
    <row r="2516" spans="1:17">
      <c r="A2516">
        <v>2515</v>
      </c>
      <c r="B2516">
        <v>114</v>
      </c>
      <c r="C2516">
        <v>711</v>
      </c>
      <c r="D2516" t="s">
        <v>5552</v>
      </c>
      <c r="E2516" t="s">
        <v>228</v>
      </c>
      <c r="F2516">
        <v>54</v>
      </c>
      <c r="G2516">
        <v>4</v>
      </c>
      <c r="H2516">
        <v>5</v>
      </c>
      <c r="I2516">
        <v>-215</v>
      </c>
      <c r="J2516">
        <v>712</v>
      </c>
      <c r="K2516" t="s">
        <v>254</v>
      </c>
      <c r="L2516">
        <v>52</v>
      </c>
      <c r="M2516">
        <v>145.5</v>
      </c>
      <c r="N2516">
        <v>145.5</v>
      </c>
      <c r="O2516">
        <v>185</v>
      </c>
      <c r="P2516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16">
        <f>IF(Hist_odds_1[[#This Row],[Away ML]]&lt;Hist_odds_1[[#This Row],[Home ML]],-Hist_odds_1[[#This Row],[Total_Close]],Hist_odds_1[[#This Row],[Spread_Close]])</f>
        <v>-5</v>
      </c>
    </row>
    <row r="2517" spans="1:17">
      <c r="A2517">
        <v>2516</v>
      </c>
      <c r="B2517">
        <v>114</v>
      </c>
      <c r="C2517">
        <v>713</v>
      </c>
      <c r="D2517" t="s">
        <v>5552</v>
      </c>
      <c r="E2517" t="s">
        <v>177</v>
      </c>
      <c r="F2517">
        <v>69</v>
      </c>
      <c r="G2517">
        <v>134.5</v>
      </c>
      <c r="H2517">
        <v>137.5</v>
      </c>
      <c r="I2517">
        <v>400</v>
      </c>
      <c r="J2517">
        <v>714</v>
      </c>
      <c r="K2517" t="s">
        <v>509</v>
      </c>
      <c r="L2517">
        <v>73</v>
      </c>
      <c r="M2517">
        <v>10.5</v>
      </c>
      <c r="N2517">
        <v>10.5</v>
      </c>
      <c r="O2517">
        <v>-500</v>
      </c>
      <c r="P2517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17">
        <f>IF(Hist_odds_1[[#This Row],[Away ML]]&lt;Hist_odds_1[[#This Row],[Home ML]],-Hist_odds_1[[#This Row],[Total_Close]],Hist_odds_1[[#This Row],[Spread_Close]])</f>
        <v>10.5</v>
      </c>
    </row>
    <row r="2518" spans="1:17">
      <c r="A2518">
        <v>2517</v>
      </c>
      <c r="B2518">
        <v>114</v>
      </c>
      <c r="C2518">
        <v>715</v>
      </c>
      <c r="D2518" t="s">
        <v>5552</v>
      </c>
      <c r="E2518" t="s">
        <v>277</v>
      </c>
      <c r="F2518">
        <v>78</v>
      </c>
      <c r="G2518">
        <v>3</v>
      </c>
      <c r="H2518">
        <v>5</v>
      </c>
      <c r="I2518">
        <v>-220</v>
      </c>
      <c r="J2518">
        <v>716</v>
      </c>
      <c r="K2518" t="s">
        <v>556</v>
      </c>
      <c r="L2518">
        <v>87</v>
      </c>
      <c r="M2518">
        <v>148.5</v>
      </c>
      <c r="N2518">
        <v>146.5</v>
      </c>
      <c r="O2518">
        <v>190</v>
      </c>
      <c r="P2518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18">
        <f>IF(Hist_odds_1[[#This Row],[Away ML]]&lt;Hist_odds_1[[#This Row],[Home ML]],-Hist_odds_1[[#This Row],[Total_Close]],Hist_odds_1[[#This Row],[Spread_Close]])</f>
        <v>-5</v>
      </c>
    </row>
    <row r="2519" spans="1:17">
      <c r="A2519">
        <v>2518</v>
      </c>
      <c r="B2519">
        <v>114</v>
      </c>
      <c r="C2519">
        <v>717</v>
      </c>
      <c r="D2519" t="s">
        <v>5552</v>
      </c>
      <c r="E2519" t="s">
        <v>274</v>
      </c>
      <c r="F2519">
        <v>84</v>
      </c>
      <c r="G2519">
        <v>8</v>
      </c>
      <c r="H2519">
        <v>12.5</v>
      </c>
      <c r="I2519">
        <v>-700</v>
      </c>
      <c r="J2519">
        <v>718</v>
      </c>
      <c r="K2519" t="s">
        <v>663</v>
      </c>
      <c r="L2519">
        <v>67</v>
      </c>
      <c r="M2519">
        <v>158.5</v>
      </c>
      <c r="N2519">
        <v>155</v>
      </c>
      <c r="O2519">
        <v>500</v>
      </c>
      <c r="P2519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19">
        <f>IF(Hist_odds_1[[#This Row],[Away ML]]&lt;Hist_odds_1[[#This Row],[Home ML]],-Hist_odds_1[[#This Row],[Total_Close]],Hist_odds_1[[#This Row],[Spread_Close]])</f>
        <v>-12.5</v>
      </c>
    </row>
    <row r="2520" spans="1:17">
      <c r="A2520">
        <v>2519</v>
      </c>
      <c r="B2520">
        <v>114</v>
      </c>
      <c r="C2520">
        <v>719</v>
      </c>
      <c r="D2520" t="s">
        <v>5552</v>
      </c>
      <c r="E2520" t="s">
        <v>457</v>
      </c>
      <c r="F2520">
        <v>65</v>
      </c>
      <c r="G2520">
        <v>141.5</v>
      </c>
      <c r="H2520">
        <v>142</v>
      </c>
      <c r="I2520">
        <v>185</v>
      </c>
      <c r="J2520">
        <v>720</v>
      </c>
      <c r="K2520" t="s">
        <v>389</v>
      </c>
      <c r="L2520">
        <v>75</v>
      </c>
      <c r="M2520">
        <v>6.5</v>
      </c>
      <c r="N2520">
        <v>5</v>
      </c>
      <c r="O2520">
        <v>-215</v>
      </c>
      <c r="P2520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20">
        <f>IF(Hist_odds_1[[#This Row],[Away ML]]&lt;Hist_odds_1[[#This Row],[Home ML]],-Hist_odds_1[[#This Row],[Total_Close]],Hist_odds_1[[#This Row],[Spread_Close]])</f>
        <v>5</v>
      </c>
    </row>
    <row r="2521" spans="1:17">
      <c r="A2521">
        <v>2520</v>
      </c>
      <c r="B2521">
        <v>114</v>
      </c>
      <c r="C2521">
        <v>721</v>
      </c>
      <c r="D2521" t="s">
        <v>5552</v>
      </c>
      <c r="E2521" t="s">
        <v>605</v>
      </c>
      <c r="F2521">
        <v>63</v>
      </c>
      <c r="G2521">
        <v>143.5</v>
      </c>
      <c r="H2521">
        <v>142.5</v>
      </c>
      <c r="I2521">
        <v>-115</v>
      </c>
      <c r="J2521">
        <v>722</v>
      </c>
      <c r="K2521" t="s">
        <v>527</v>
      </c>
      <c r="L2521">
        <v>70</v>
      </c>
      <c r="M2521">
        <v>1</v>
      </c>
      <c r="O2521">
        <v>-105</v>
      </c>
      <c r="P2521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21">
        <f>IF(Hist_odds_1[[#This Row],[Away ML]]&lt;Hist_odds_1[[#This Row],[Home ML]],-Hist_odds_1[[#This Row],[Total_Close]],Hist_odds_1[[#This Row],[Spread_Close]])</f>
        <v>-142.5</v>
      </c>
    </row>
    <row r="2522" spans="1:17">
      <c r="A2522">
        <v>2521</v>
      </c>
      <c r="B2522">
        <v>114</v>
      </c>
      <c r="C2522">
        <v>723</v>
      </c>
      <c r="D2522" t="s">
        <v>5552</v>
      </c>
      <c r="E2522" t="s">
        <v>260</v>
      </c>
      <c r="F2522">
        <v>54</v>
      </c>
      <c r="G2522">
        <v>138.5</v>
      </c>
      <c r="H2522">
        <v>136.5</v>
      </c>
      <c r="I2522">
        <v>500</v>
      </c>
      <c r="J2522">
        <v>724</v>
      </c>
      <c r="K2522" t="s">
        <v>374</v>
      </c>
      <c r="L2522">
        <v>68</v>
      </c>
      <c r="M2522">
        <v>11.5</v>
      </c>
      <c r="N2522">
        <v>11.5</v>
      </c>
      <c r="O2522">
        <v>-700</v>
      </c>
      <c r="P2522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22">
        <f>IF(Hist_odds_1[[#This Row],[Away ML]]&lt;Hist_odds_1[[#This Row],[Home ML]],-Hist_odds_1[[#This Row],[Total_Close]],Hist_odds_1[[#This Row],[Spread_Close]])</f>
        <v>11.5</v>
      </c>
    </row>
    <row r="2523" spans="1:17">
      <c r="A2523">
        <v>2522</v>
      </c>
      <c r="B2523">
        <v>114</v>
      </c>
      <c r="C2523">
        <v>725</v>
      </c>
      <c r="D2523" t="s">
        <v>5552</v>
      </c>
      <c r="E2523" t="s">
        <v>621</v>
      </c>
      <c r="F2523">
        <v>72</v>
      </c>
      <c r="G2523">
        <v>145.5</v>
      </c>
      <c r="H2523">
        <v>142.5</v>
      </c>
      <c r="I2523">
        <v>175</v>
      </c>
      <c r="J2523">
        <v>726</v>
      </c>
      <c r="K2523" t="s">
        <v>61</v>
      </c>
      <c r="L2523">
        <v>76</v>
      </c>
      <c r="M2523">
        <v>5</v>
      </c>
      <c r="N2523">
        <v>5</v>
      </c>
      <c r="O2523">
        <v>-200</v>
      </c>
      <c r="P2523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23">
        <f>IF(Hist_odds_1[[#This Row],[Away ML]]&lt;Hist_odds_1[[#This Row],[Home ML]],-Hist_odds_1[[#This Row],[Total_Close]],Hist_odds_1[[#This Row],[Spread_Close]])</f>
        <v>5</v>
      </c>
    </row>
    <row r="2524" spans="1:17">
      <c r="A2524">
        <v>2523</v>
      </c>
      <c r="B2524">
        <v>114</v>
      </c>
      <c r="C2524">
        <v>727</v>
      </c>
      <c r="D2524" t="s">
        <v>5552</v>
      </c>
      <c r="E2524" t="s">
        <v>507</v>
      </c>
      <c r="F2524">
        <v>63</v>
      </c>
      <c r="G2524">
        <v>142.5</v>
      </c>
      <c r="H2524">
        <v>139</v>
      </c>
      <c r="I2524">
        <v>145</v>
      </c>
      <c r="J2524">
        <v>728</v>
      </c>
      <c r="K2524" t="s">
        <v>632</v>
      </c>
      <c r="L2524">
        <v>72</v>
      </c>
      <c r="M2524">
        <v>4</v>
      </c>
      <c r="N2524">
        <v>3.5</v>
      </c>
      <c r="O2524">
        <v>-165</v>
      </c>
      <c r="P2524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24">
        <f>IF(Hist_odds_1[[#This Row],[Away ML]]&lt;Hist_odds_1[[#This Row],[Home ML]],-Hist_odds_1[[#This Row],[Total_Close]],Hist_odds_1[[#This Row],[Spread_Close]])</f>
        <v>3.5</v>
      </c>
    </row>
    <row r="2525" spans="1:17">
      <c r="A2525">
        <v>2524</v>
      </c>
      <c r="B2525">
        <v>114</v>
      </c>
      <c r="C2525">
        <v>729</v>
      </c>
      <c r="D2525" t="s">
        <v>5552</v>
      </c>
      <c r="E2525" t="s">
        <v>538</v>
      </c>
      <c r="F2525">
        <v>79</v>
      </c>
      <c r="G2525">
        <v>138.5</v>
      </c>
      <c r="H2525">
        <v>133.5</v>
      </c>
      <c r="I2525">
        <v>195</v>
      </c>
      <c r="J2525">
        <v>730</v>
      </c>
      <c r="K2525" t="s">
        <v>589</v>
      </c>
      <c r="L2525">
        <v>83</v>
      </c>
      <c r="M2525">
        <v>4.5</v>
      </c>
      <c r="N2525">
        <v>5.5</v>
      </c>
      <c r="O2525">
        <v>-230</v>
      </c>
      <c r="P2525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25">
        <f>IF(Hist_odds_1[[#This Row],[Away ML]]&lt;Hist_odds_1[[#This Row],[Home ML]],-Hist_odds_1[[#This Row],[Total_Close]],Hist_odds_1[[#This Row],[Spread_Close]])</f>
        <v>5.5</v>
      </c>
    </row>
    <row r="2526" spans="1:17">
      <c r="A2526">
        <v>2525</v>
      </c>
      <c r="B2526">
        <v>114</v>
      </c>
      <c r="C2526">
        <v>731</v>
      </c>
      <c r="D2526" t="s">
        <v>5552</v>
      </c>
      <c r="E2526" t="s">
        <v>485</v>
      </c>
      <c r="F2526">
        <v>52</v>
      </c>
      <c r="G2526">
        <v>123.5</v>
      </c>
      <c r="H2526">
        <v>2</v>
      </c>
      <c r="I2526">
        <v>-135</v>
      </c>
      <c r="J2526">
        <v>732</v>
      </c>
      <c r="K2526" t="s">
        <v>660</v>
      </c>
      <c r="L2526">
        <v>56</v>
      </c>
      <c r="M2526">
        <v>3.5</v>
      </c>
      <c r="N2526">
        <v>121</v>
      </c>
      <c r="O2526">
        <v>115</v>
      </c>
      <c r="P2526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26">
        <f>IF(Hist_odds_1[[#This Row],[Away ML]]&lt;Hist_odds_1[[#This Row],[Home ML]],-Hist_odds_1[[#This Row],[Total_Close]],Hist_odds_1[[#This Row],[Spread_Close]])</f>
        <v>-2</v>
      </c>
    </row>
    <row r="2527" spans="1:17">
      <c r="A2527">
        <v>2526</v>
      </c>
      <c r="B2527">
        <v>114</v>
      </c>
      <c r="C2527">
        <v>733</v>
      </c>
      <c r="D2527" t="s">
        <v>5552</v>
      </c>
      <c r="E2527" t="s">
        <v>21</v>
      </c>
      <c r="F2527">
        <v>64</v>
      </c>
      <c r="G2527">
        <v>142.5</v>
      </c>
      <c r="H2527">
        <v>1</v>
      </c>
      <c r="I2527">
        <v>-120</v>
      </c>
      <c r="J2527">
        <v>734</v>
      </c>
      <c r="K2527" t="s">
        <v>126</v>
      </c>
      <c r="L2527">
        <v>72</v>
      </c>
      <c r="M2527" t="s">
        <v>465</v>
      </c>
      <c r="N2527">
        <v>140</v>
      </c>
      <c r="O2527">
        <v>100</v>
      </c>
      <c r="P2527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27">
        <f>IF(Hist_odds_1[[#This Row],[Away ML]]&lt;Hist_odds_1[[#This Row],[Home ML]],-Hist_odds_1[[#This Row],[Total_Close]],Hist_odds_1[[#This Row],[Spread_Close]])</f>
        <v>-1</v>
      </c>
    </row>
    <row r="2528" spans="1:17">
      <c r="A2528">
        <v>2527</v>
      </c>
      <c r="B2528">
        <v>114</v>
      </c>
      <c r="C2528">
        <v>735</v>
      </c>
      <c r="D2528" t="s">
        <v>5552</v>
      </c>
      <c r="E2528" t="s">
        <v>588</v>
      </c>
      <c r="F2528">
        <v>56</v>
      </c>
      <c r="G2528">
        <v>139.5</v>
      </c>
      <c r="H2528">
        <v>132</v>
      </c>
      <c r="I2528">
        <v>340</v>
      </c>
      <c r="J2528">
        <v>736</v>
      </c>
      <c r="K2528" t="s">
        <v>650</v>
      </c>
      <c r="L2528">
        <v>59</v>
      </c>
      <c r="M2528">
        <v>6.5</v>
      </c>
      <c r="N2528">
        <v>8.5</v>
      </c>
      <c r="O2528">
        <v>-410</v>
      </c>
      <c r="P2528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28">
        <f>IF(Hist_odds_1[[#This Row],[Away ML]]&lt;Hist_odds_1[[#This Row],[Home ML]],-Hist_odds_1[[#This Row],[Total_Close]],Hist_odds_1[[#This Row],[Spread_Close]])</f>
        <v>8.5</v>
      </c>
    </row>
    <row r="2529" spans="1:17">
      <c r="A2529">
        <v>2528</v>
      </c>
      <c r="B2529">
        <v>114</v>
      </c>
      <c r="C2529">
        <v>737</v>
      </c>
      <c r="D2529" t="s">
        <v>5552</v>
      </c>
      <c r="E2529" t="s">
        <v>493</v>
      </c>
      <c r="F2529">
        <v>69</v>
      </c>
      <c r="G2529">
        <v>135.5</v>
      </c>
      <c r="H2529">
        <v>132.5</v>
      </c>
      <c r="I2529">
        <v>550</v>
      </c>
      <c r="J2529">
        <v>738</v>
      </c>
      <c r="K2529" t="s">
        <v>648</v>
      </c>
      <c r="L2529">
        <v>67</v>
      </c>
      <c r="M2529">
        <v>12.5</v>
      </c>
      <c r="N2529">
        <v>12</v>
      </c>
      <c r="O2529">
        <v>-800</v>
      </c>
      <c r="P2529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29">
        <f>IF(Hist_odds_1[[#This Row],[Away ML]]&lt;Hist_odds_1[[#This Row],[Home ML]],-Hist_odds_1[[#This Row],[Total_Close]],Hist_odds_1[[#This Row],[Spread_Close]])</f>
        <v>12</v>
      </c>
    </row>
    <row r="2530" spans="1:17">
      <c r="A2530">
        <v>2529</v>
      </c>
      <c r="B2530">
        <v>114</v>
      </c>
      <c r="C2530">
        <v>739</v>
      </c>
      <c r="D2530" t="s">
        <v>5552</v>
      </c>
      <c r="E2530" t="s">
        <v>470</v>
      </c>
      <c r="F2530">
        <v>94</v>
      </c>
      <c r="G2530">
        <v>6</v>
      </c>
      <c r="H2530">
        <v>8</v>
      </c>
      <c r="I2530">
        <v>-360</v>
      </c>
      <c r="J2530">
        <v>740</v>
      </c>
      <c r="K2530" t="s">
        <v>518</v>
      </c>
      <c r="L2530">
        <v>53</v>
      </c>
      <c r="M2530">
        <v>136.5</v>
      </c>
      <c r="N2530">
        <v>132.5</v>
      </c>
      <c r="O2530">
        <v>300</v>
      </c>
      <c r="P2530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30">
        <f>IF(Hist_odds_1[[#This Row],[Away ML]]&lt;Hist_odds_1[[#This Row],[Home ML]],-Hist_odds_1[[#This Row],[Total_Close]],Hist_odds_1[[#This Row],[Spread_Close]])</f>
        <v>-8</v>
      </c>
    </row>
    <row r="2531" spans="1:17">
      <c r="A2531">
        <v>2530</v>
      </c>
      <c r="B2531">
        <v>114</v>
      </c>
      <c r="C2531">
        <v>741</v>
      </c>
      <c r="D2531" t="s">
        <v>5552</v>
      </c>
      <c r="E2531" t="s">
        <v>23</v>
      </c>
      <c r="F2531">
        <v>74</v>
      </c>
      <c r="G2531">
        <v>150.5</v>
      </c>
      <c r="H2531">
        <v>146</v>
      </c>
      <c r="I2531">
        <v>120</v>
      </c>
      <c r="J2531">
        <v>742</v>
      </c>
      <c r="K2531" t="s">
        <v>140</v>
      </c>
      <c r="L2531">
        <v>75</v>
      </c>
      <c r="M2531">
        <v>2</v>
      </c>
      <c r="N2531">
        <v>2.5</v>
      </c>
      <c r="O2531">
        <v>-140</v>
      </c>
      <c r="P2531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31">
        <f>IF(Hist_odds_1[[#This Row],[Away ML]]&lt;Hist_odds_1[[#This Row],[Home ML]],-Hist_odds_1[[#This Row],[Total_Close]],Hist_odds_1[[#This Row],[Spread_Close]])</f>
        <v>2.5</v>
      </c>
    </row>
    <row r="2532" spans="1:17">
      <c r="A2532">
        <v>2531</v>
      </c>
      <c r="B2532">
        <v>114</v>
      </c>
      <c r="C2532">
        <v>743</v>
      </c>
      <c r="D2532" t="s">
        <v>5552</v>
      </c>
      <c r="E2532" t="s">
        <v>256</v>
      </c>
      <c r="F2532">
        <v>78</v>
      </c>
      <c r="G2532">
        <v>129.5</v>
      </c>
      <c r="H2532">
        <v>131.5</v>
      </c>
      <c r="I2532">
        <v>425</v>
      </c>
      <c r="J2532">
        <v>744</v>
      </c>
      <c r="K2532" t="s">
        <v>486</v>
      </c>
      <c r="L2532">
        <v>81</v>
      </c>
      <c r="M2532">
        <v>9</v>
      </c>
      <c r="N2532">
        <v>10</v>
      </c>
      <c r="O2532">
        <v>-550</v>
      </c>
      <c r="P2532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32">
        <f>IF(Hist_odds_1[[#This Row],[Away ML]]&lt;Hist_odds_1[[#This Row],[Home ML]],-Hist_odds_1[[#This Row],[Total_Close]],Hist_odds_1[[#This Row],[Spread_Close]])</f>
        <v>10</v>
      </c>
    </row>
    <row r="2533" spans="1:17">
      <c r="A2533">
        <v>2532</v>
      </c>
      <c r="B2533">
        <v>114</v>
      </c>
      <c r="C2533">
        <v>745</v>
      </c>
      <c r="D2533" t="s">
        <v>5552</v>
      </c>
      <c r="E2533" t="s">
        <v>402</v>
      </c>
      <c r="F2533">
        <v>68</v>
      </c>
      <c r="G2533">
        <v>3.5</v>
      </c>
      <c r="H2533">
        <v>4</v>
      </c>
      <c r="I2533">
        <v>-170</v>
      </c>
      <c r="J2533">
        <v>746</v>
      </c>
      <c r="K2533" t="s">
        <v>217</v>
      </c>
      <c r="L2533">
        <v>87</v>
      </c>
      <c r="M2533">
        <v>156.5</v>
      </c>
      <c r="N2533">
        <v>154</v>
      </c>
      <c r="O2533">
        <v>150</v>
      </c>
      <c r="P2533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33">
        <f>IF(Hist_odds_1[[#This Row],[Away ML]]&lt;Hist_odds_1[[#This Row],[Home ML]],-Hist_odds_1[[#This Row],[Total_Close]],Hist_odds_1[[#This Row],[Spread_Close]])</f>
        <v>-4</v>
      </c>
    </row>
    <row r="2534" spans="1:17">
      <c r="A2534">
        <v>2533</v>
      </c>
      <c r="B2534">
        <v>114</v>
      </c>
      <c r="C2534">
        <v>747</v>
      </c>
      <c r="D2534" t="s">
        <v>5552</v>
      </c>
      <c r="E2534" t="s">
        <v>480</v>
      </c>
      <c r="F2534">
        <v>58</v>
      </c>
      <c r="G2534">
        <v>140.5</v>
      </c>
      <c r="H2534">
        <v>138.5</v>
      </c>
      <c r="I2534">
        <v>250</v>
      </c>
      <c r="J2534">
        <v>748</v>
      </c>
      <c r="K2534" t="s">
        <v>47</v>
      </c>
      <c r="L2534">
        <v>74</v>
      </c>
      <c r="M2534">
        <v>4.5</v>
      </c>
      <c r="N2534">
        <v>7.5</v>
      </c>
      <c r="O2534">
        <v>-300</v>
      </c>
      <c r="P2534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34">
        <f>IF(Hist_odds_1[[#This Row],[Away ML]]&lt;Hist_odds_1[[#This Row],[Home ML]],-Hist_odds_1[[#This Row],[Total_Close]],Hist_odds_1[[#This Row],[Spread_Close]])</f>
        <v>7.5</v>
      </c>
    </row>
    <row r="2535" spans="1:17">
      <c r="A2535">
        <v>2534</v>
      </c>
      <c r="B2535">
        <v>114</v>
      </c>
      <c r="C2535">
        <v>749</v>
      </c>
      <c r="D2535" t="s">
        <v>5552</v>
      </c>
      <c r="E2535" t="s">
        <v>644</v>
      </c>
      <c r="F2535">
        <v>52</v>
      </c>
      <c r="G2535">
        <v>133.5</v>
      </c>
      <c r="H2535">
        <v>132</v>
      </c>
      <c r="I2535">
        <v>280</v>
      </c>
      <c r="J2535">
        <v>750</v>
      </c>
      <c r="K2535" t="s">
        <v>652</v>
      </c>
      <c r="L2535">
        <v>67</v>
      </c>
      <c r="M2535">
        <v>7</v>
      </c>
      <c r="N2535">
        <v>8</v>
      </c>
      <c r="O2535">
        <v>-340</v>
      </c>
      <c r="P2535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35">
        <f>IF(Hist_odds_1[[#This Row],[Away ML]]&lt;Hist_odds_1[[#This Row],[Home ML]],-Hist_odds_1[[#This Row],[Total_Close]],Hist_odds_1[[#This Row],[Spread_Close]])</f>
        <v>8</v>
      </c>
    </row>
    <row r="2536" spans="1:17">
      <c r="A2536">
        <v>2535</v>
      </c>
      <c r="B2536">
        <v>114</v>
      </c>
      <c r="C2536">
        <v>751</v>
      </c>
      <c r="D2536" t="s">
        <v>5552</v>
      </c>
      <c r="E2536" t="s">
        <v>577</v>
      </c>
      <c r="F2536">
        <v>74</v>
      </c>
      <c r="G2536">
        <v>149.5</v>
      </c>
      <c r="H2536">
        <v>148.5</v>
      </c>
      <c r="I2536">
        <v>375</v>
      </c>
      <c r="J2536">
        <v>752</v>
      </c>
      <c r="K2536" t="s">
        <v>608</v>
      </c>
      <c r="L2536">
        <v>95</v>
      </c>
      <c r="M2536">
        <v>10.5</v>
      </c>
      <c r="N2536">
        <v>9.5</v>
      </c>
      <c r="O2536">
        <v>-450</v>
      </c>
      <c r="P2536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36">
        <f>IF(Hist_odds_1[[#This Row],[Away ML]]&lt;Hist_odds_1[[#This Row],[Home ML]],-Hist_odds_1[[#This Row],[Total_Close]],Hist_odds_1[[#This Row],[Spread_Close]])</f>
        <v>9.5</v>
      </c>
    </row>
    <row r="2537" spans="1:17">
      <c r="A2537">
        <v>2536</v>
      </c>
      <c r="B2537">
        <v>114</v>
      </c>
      <c r="C2537">
        <v>753</v>
      </c>
      <c r="D2537" t="s">
        <v>5552</v>
      </c>
      <c r="E2537" t="s">
        <v>98</v>
      </c>
      <c r="F2537">
        <v>58</v>
      </c>
      <c r="G2537">
        <v>139.5</v>
      </c>
      <c r="H2537">
        <v>136.5</v>
      </c>
      <c r="I2537">
        <v>750</v>
      </c>
      <c r="J2537">
        <v>754</v>
      </c>
      <c r="K2537" t="s">
        <v>598</v>
      </c>
      <c r="L2537">
        <v>68</v>
      </c>
      <c r="M2537">
        <v>14</v>
      </c>
      <c r="N2537">
        <v>14.5</v>
      </c>
      <c r="O2537">
        <v>-1200</v>
      </c>
      <c r="P2537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37">
        <f>IF(Hist_odds_1[[#This Row],[Away ML]]&lt;Hist_odds_1[[#This Row],[Home ML]],-Hist_odds_1[[#This Row],[Total_Close]],Hist_odds_1[[#This Row],[Spread_Close]])</f>
        <v>14.5</v>
      </c>
    </row>
    <row r="2538" spans="1:17">
      <c r="A2538">
        <v>2537</v>
      </c>
      <c r="B2538">
        <v>114</v>
      </c>
      <c r="C2538">
        <v>755</v>
      </c>
      <c r="D2538" t="s">
        <v>5552</v>
      </c>
      <c r="E2538" t="s">
        <v>333</v>
      </c>
      <c r="F2538">
        <v>67</v>
      </c>
      <c r="G2538">
        <v>147</v>
      </c>
      <c r="H2538">
        <v>141.5</v>
      </c>
      <c r="I2538">
        <v>575</v>
      </c>
      <c r="J2538">
        <v>756</v>
      </c>
      <c r="K2538" t="s">
        <v>258</v>
      </c>
      <c r="L2538">
        <v>86</v>
      </c>
      <c r="M2538">
        <v>11</v>
      </c>
      <c r="N2538">
        <v>13</v>
      </c>
      <c r="O2538">
        <v>-850</v>
      </c>
      <c r="P2538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38">
        <f>IF(Hist_odds_1[[#This Row],[Away ML]]&lt;Hist_odds_1[[#This Row],[Home ML]],-Hist_odds_1[[#This Row],[Total_Close]],Hist_odds_1[[#This Row],[Spread_Close]])</f>
        <v>13</v>
      </c>
    </row>
    <row r="2539" spans="1:17">
      <c r="A2539">
        <v>2538</v>
      </c>
      <c r="B2539">
        <v>114</v>
      </c>
      <c r="C2539">
        <v>757</v>
      </c>
      <c r="D2539" t="s">
        <v>5552</v>
      </c>
      <c r="E2539" t="s">
        <v>491</v>
      </c>
      <c r="F2539">
        <v>65</v>
      </c>
      <c r="G2539">
        <v>144.5</v>
      </c>
      <c r="H2539">
        <v>145.5</v>
      </c>
      <c r="I2539">
        <v>400</v>
      </c>
      <c r="J2539">
        <v>758</v>
      </c>
      <c r="K2539" t="s">
        <v>24</v>
      </c>
      <c r="L2539">
        <v>73</v>
      </c>
      <c r="M2539">
        <v>9</v>
      </c>
      <c r="N2539">
        <v>10</v>
      </c>
      <c r="O2539">
        <v>-500</v>
      </c>
      <c r="P2539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39">
        <f>IF(Hist_odds_1[[#This Row],[Away ML]]&lt;Hist_odds_1[[#This Row],[Home ML]],-Hist_odds_1[[#This Row],[Total_Close]],Hist_odds_1[[#This Row],[Spread_Close]])</f>
        <v>10</v>
      </c>
    </row>
    <row r="2540" spans="1:17">
      <c r="A2540">
        <v>2539</v>
      </c>
      <c r="B2540">
        <v>114</v>
      </c>
      <c r="C2540">
        <v>759</v>
      </c>
      <c r="D2540" t="s">
        <v>5552</v>
      </c>
      <c r="E2540" t="s">
        <v>500</v>
      </c>
      <c r="F2540">
        <v>59</v>
      </c>
      <c r="G2540">
        <v>145.5</v>
      </c>
      <c r="H2540">
        <v>143.5</v>
      </c>
      <c r="I2540">
        <v>315</v>
      </c>
      <c r="J2540">
        <v>760</v>
      </c>
      <c r="K2540" t="s">
        <v>627</v>
      </c>
      <c r="L2540">
        <v>70</v>
      </c>
      <c r="M2540">
        <v>9.5</v>
      </c>
      <c r="N2540">
        <v>8.5</v>
      </c>
      <c r="O2540">
        <v>-375</v>
      </c>
      <c r="P2540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40">
        <f>IF(Hist_odds_1[[#This Row],[Away ML]]&lt;Hist_odds_1[[#This Row],[Home ML]],-Hist_odds_1[[#This Row],[Total_Close]],Hist_odds_1[[#This Row],[Spread_Close]])</f>
        <v>8.5</v>
      </c>
    </row>
    <row r="2541" spans="1:17">
      <c r="A2541">
        <v>2540</v>
      </c>
      <c r="B2541">
        <v>114</v>
      </c>
      <c r="C2541">
        <v>761</v>
      </c>
      <c r="D2541" t="s">
        <v>5552</v>
      </c>
      <c r="E2541" t="s">
        <v>638</v>
      </c>
      <c r="F2541">
        <v>71</v>
      </c>
      <c r="G2541">
        <v>139.5</v>
      </c>
      <c r="H2541">
        <v>138.5</v>
      </c>
      <c r="I2541">
        <v>310</v>
      </c>
      <c r="J2541">
        <v>762</v>
      </c>
      <c r="K2541" t="s">
        <v>521</v>
      </c>
      <c r="L2541">
        <v>83</v>
      </c>
      <c r="M2541">
        <v>9.5</v>
      </c>
      <c r="N2541">
        <v>8.5</v>
      </c>
      <c r="O2541">
        <v>-370</v>
      </c>
      <c r="P2541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41">
        <f>IF(Hist_odds_1[[#This Row],[Away ML]]&lt;Hist_odds_1[[#This Row],[Home ML]],-Hist_odds_1[[#This Row],[Total_Close]],Hist_odds_1[[#This Row],[Spread_Close]])</f>
        <v>8.5</v>
      </c>
    </row>
    <row r="2542" spans="1:17">
      <c r="A2542">
        <v>2541</v>
      </c>
      <c r="B2542">
        <v>114</v>
      </c>
      <c r="C2542">
        <v>763</v>
      </c>
      <c r="D2542" t="s">
        <v>5552</v>
      </c>
      <c r="E2542" t="s">
        <v>535</v>
      </c>
      <c r="F2542">
        <v>51</v>
      </c>
      <c r="G2542">
        <v>121.5</v>
      </c>
      <c r="H2542">
        <v>122.5</v>
      </c>
      <c r="I2542">
        <v>130</v>
      </c>
      <c r="J2542">
        <v>764</v>
      </c>
      <c r="K2542" t="s">
        <v>578</v>
      </c>
      <c r="L2542">
        <v>48</v>
      </c>
      <c r="M2542">
        <v>3.5</v>
      </c>
      <c r="N2542">
        <v>2.5</v>
      </c>
      <c r="O2542">
        <v>-150</v>
      </c>
      <c r="P2542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42">
        <f>IF(Hist_odds_1[[#This Row],[Away ML]]&lt;Hist_odds_1[[#This Row],[Home ML]],-Hist_odds_1[[#This Row],[Total_Close]],Hist_odds_1[[#This Row],[Spread_Close]])</f>
        <v>2.5</v>
      </c>
    </row>
    <row r="2543" spans="1:17">
      <c r="A2543">
        <v>2542</v>
      </c>
      <c r="B2543">
        <v>114</v>
      </c>
      <c r="C2543">
        <v>765</v>
      </c>
      <c r="D2543" t="s">
        <v>5552</v>
      </c>
      <c r="E2543" t="s">
        <v>512</v>
      </c>
      <c r="F2543">
        <v>82</v>
      </c>
      <c r="G2543">
        <v>145.5</v>
      </c>
      <c r="H2543">
        <v>145.5</v>
      </c>
      <c r="I2543">
        <v>205</v>
      </c>
      <c r="J2543">
        <v>766</v>
      </c>
      <c r="K2543" t="s">
        <v>133</v>
      </c>
      <c r="L2543">
        <v>81</v>
      </c>
      <c r="M2543">
        <v>5.5</v>
      </c>
      <c r="N2543">
        <v>5.5</v>
      </c>
      <c r="O2543">
        <v>-245</v>
      </c>
      <c r="P2543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43">
        <f>IF(Hist_odds_1[[#This Row],[Away ML]]&lt;Hist_odds_1[[#This Row],[Home ML]],-Hist_odds_1[[#This Row],[Total_Close]],Hist_odds_1[[#This Row],[Spread_Close]])</f>
        <v>5.5</v>
      </c>
    </row>
    <row r="2544" spans="1:17">
      <c r="A2544">
        <v>2543</v>
      </c>
      <c r="B2544">
        <v>114</v>
      </c>
      <c r="C2544">
        <v>767</v>
      </c>
      <c r="D2544" t="s">
        <v>5552</v>
      </c>
      <c r="E2544" t="s">
        <v>462</v>
      </c>
      <c r="F2544">
        <v>74</v>
      </c>
      <c r="G2544">
        <v>8.5</v>
      </c>
      <c r="H2544">
        <v>10</v>
      </c>
      <c r="I2544">
        <v>-600</v>
      </c>
      <c r="J2544">
        <v>768</v>
      </c>
      <c r="K2544" t="s">
        <v>624</v>
      </c>
      <c r="L2544">
        <v>53</v>
      </c>
      <c r="M2544">
        <v>128.5</v>
      </c>
      <c r="N2544">
        <v>127.5</v>
      </c>
      <c r="O2544">
        <v>450</v>
      </c>
      <c r="P2544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44">
        <f>IF(Hist_odds_1[[#This Row],[Away ML]]&lt;Hist_odds_1[[#This Row],[Home ML]],-Hist_odds_1[[#This Row],[Total_Close]],Hist_odds_1[[#This Row],[Spread_Close]])</f>
        <v>-10</v>
      </c>
    </row>
    <row r="2545" spans="1:17">
      <c r="A2545">
        <v>2544</v>
      </c>
      <c r="B2545">
        <v>114</v>
      </c>
      <c r="C2545">
        <v>769</v>
      </c>
      <c r="D2545" t="s">
        <v>5552</v>
      </c>
      <c r="E2545" t="s">
        <v>597</v>
      </c>
      <c r="F2545">
        <v>82</v>
      </c>
      <c r="G2545">
        <v>1</v>
      </c>
      <c r="H2545">
        <v>2</v>
      </c>
      <c r="I2545">
        <v>-130</v>
      </c>
      <c r="J2545">
        <v>770</v>
      </c>
      <c r="K2545" t="s">
        <v>524</v>
      </c>
      <c r="L2545">
        <v>64</v>
      </c>
      <c r="M2545">
        <v>144.5</v>
      </c>
      <c r="N2545">
        <v>139.5</v>
      </c>
      <c r="O2545">
        <v>110</v>
      </c>
      <c r="P2545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45">
        <f>IF(Hist_odds_1[[#This Row],[Away ML]]&lt;Hist_odds_1[[#This Row],[Home ML]],-Hist_odds_1[[#This Row],[Total_Close]],Hist_odds_1[[#This Row],[Spread_Close]])</f>
        <v>-2</v>
      </c>
    </row>
    <row r="2546" spans="1:17">
      <c r="A2546">
        <v>2545</v>
      </c>
      <c r="B2546">
        <v>114</v>
      </c>
      <c r="C2546">
        <v>771</v>
      </c>
      <c r="D2546" t="s">
        <v>5552</v>
      </c>
      <c r="E2546" t="s">
        <v>519</v>
      </c>
      <c r="F2546">
        <v>78</v>
      </c>
      <c r="G2546">
        <v>2</v>
      </c>
      <c r="H2546">
        <v>154.5</v>
      </c>
      <c r="I2546">
        <v>100</v>
      </c>
      <c r="J2546">
        <v>772</v>
      </c>
      <c r="K2546" t="s">
        <v>617</v>
      </c>
      <c r="L2546">
        <v>74</v>
      </c>
      <c r="M2546">
        <v>152.5</v>
      </c>
      <c r="N2546">
        <v>2</v>
      </c>
      <c r="O2546">
        <v>-120</v>
      </c>
      <c r="P2546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46">
        <f>IF(Hist_odds_1[[#This Row],[Away ML]]&lt;Hist_odds_1[[#This Row],[Home ML]],-Hist_odds_1[[#This Row],[Total_Close]],Hist_odds_1[[#This Row],[Spread_Close]])</f>
        <v>2</v>
      </c>
    </row>
    <row r="2547" spans="1:17">
      <c r="A2547">
        <v>2546</v>
      </c>
      <c r="B2547">
        <v>114</v>
      </c>
      <c r="C2547">
        <v>773</v>
      </c>
      <c r="D2547" t="s">
        <v>5552</v>
      </c>
      <c r="E2547" t="s">
        <v>531</v>
      </c>
      <c r="F2547">
        <v>73</v>
      </c>
      <c r="G2547">
        <v>141.5</v>
      </c>
      <c r="H2547">
        <v>140</v>
      </c>
      <c r="I2547">
        <v>195</v>
      </c>
      <c r="J2547">
        <v>774</v>
      </c>
      <c r="K2547" t="s">
        <v>290</v>
      </c>
      <c r="L2547">
        <v>78</v>
      </c>
      <c r="M2547">
        <v>6.5</v>
      </c>
      <c r="N2547">
        <v>5.5</v>
      </c>
      <c r="O2547">
        <v>-230</v>
      </c>
      <c r="P2547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47">
        <f>IF(Hist_odds_1[[#This Row],[Away ML]]&lt;Hist_odds_1[[#This Row],[Home ML]],-Hist_odds_1[[#This Row],[Total_Close]],Hist_odds_1[[#This Row],[Spread_Close]])</f>
        <v>5.5</v>
      </c>
    </row>
    <row r="2548" spans="1:17">
      <c r="A2548">
        <v>2547</v>
      </c>
      <c r="B2548">
        <v>114</v>
      </c>
      <c r="C2548">
        <v>775</v>
      </c>
      <c r="D2548" t="s">
        <v>5552</v>
      </c>
      <c r="E2548" t="s">
        <v>567</v>
      </c>
      <c r="F2548">
        <v>82</v>
      </c>
      <c r="G2548">
        <v>152.5</v>
      </c>
      <c r="H2548">
        <v>151.5</v>
      </c>
      <c r="I2548">
        <v>190</v>
      </c>
      <c r="J2548">
        <v>776</v>
      </c>
      <c r="K2548" t="s">
        <v>606</v>
      </c>
      <c r="L2548">
        <v>85</v>
      </c>
      <c r="M2548">
        <v>5.5</v>
      </c>
      <c r="N2548">
        <v>5.5</v>
      </c>
      <c r="O2548">
        <v>-220</v>
      </c>
      <c r="P2548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48">
        <f>IF(Hist_odds_1[[#This Row],[Away ML]]&lt;Hist_odds_1[[#This Row],[Home ML]],-Hist_odds_1[[#This Row],[Total_Close]],Hist_odds_1[[#This Row],[Spread_Close]])</f>
        <v>5.5</v>
      </c>
    </row>
    <row r="2549" spans="1:17">
      <c r="A2549">
        <v>2548</v>
      </c>
      <c r="B2549">
        <v>114</v>
      </c>
      <c r="C2549">
        <v>777</v>
      </c>
      <c r="D2549" t="s">
        <v>5552</v>
      </c>
      <c r="E2549" t="s">
        <v>62</v>
      </c>
      <c r="F2549">
        <v>61</v>
      </c>
      <c r="G2549">
        <v>129.5</v>
      </c>
      <c r="H2549">
        <v>130.5</v>
      </c>
      <c r="I2549">
        <v>120</v>
      </c>
      <c r="J2549">
        <v>778</v>
      </c>
      <c r="K2549" t="s">
        <v>58</v>
      </c>
      <c r="L2549">
        <v>86</v>
      </c>
      <c r="M2549">
        <v>1.5</v>
      </c>
      <c r="N2549">
        <v>2.5</v>
      </c>
      <c r="O2549">
        <v>-140</v>
      </c>
      <c r="P2549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49">
        <f>IF(Hist_odds_1[[#This Row],[Away ML]]&lt;Hist_odds_1[[#This Row],[Home ML]],-Hist_odds_1[[#This Row],[Total_Close]],Hist_odds_1[[#This Row],[Spread_Close]])</f>
        <v>2.5</v>
      </c>
    </row>
    <row r="2550" spans="1:17">
      <c r="A2550">
        <v>2549</v>
      </c>
      <c r="B2550">
        <v>114</v>
      </c>
      <c r="C2550">
        <v>779</v>
      </c>
      <c r="D2550" t="s">
        <v>5552</v>
      </c>
      <c r="E2550" t="s">
        <v>466</v>
      </c>
      <c r="F2550">
        <v>57</v>
      </c>
      <c r="G2550">
        <v>122.5</v>
      </c>
      <c r="H2550">
        <v>124.5</v>
      </c>
      <c r="I2550">
        <v>450</v>
      </c>
      <c r="J2550">
        <v>780</v>
      </c>
      <c r="K2550" t="s">
        <v>472</v>
      </c>
      <c r="L2550">
        <v>69</v>
      </c>
      <c r="M2550">
        <v>10.5</v>
      </c>
      <c r="N2550">
        <v>11</v>
      </c>
      <c r="O2550">
        <v>-600</v>
      </c>
      <c r="P2550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50">
        <f>IF(Hist_odds_1[[#This Row],[Away ML]]&lt;Hist_odds_1[[#This Row],[Home ML]],-Hist_odds_1[[#This Row],[Total_Close]],Hist_odds_1[[#This Row],[Spread_Close]])</f>
        <v>11</v>
      </c>
    </row>
    <row r="2551" spans="1:17">
      <c r="A2551">
        <v>2550</v>
      </c>
      <c r="B2551">
        <v>114</v>
      </c>
      <c r="C2551">
        <v>781</v>
      </c>
      <c r="D2551" t="s">
        <v>5552</v>
      </c>
      <c r="E2551" t="s">
        <v>467</v>
      </c>
      <c r="F2551">
        <v>85</v>
      </c>
      <c r="G2551">
        <v>2.5</v>
      </c>
      <c r="H2551">
        <v>2.5</v>
      </c>
      <c r="I2551">
        <v>-140</v>
      </c>
      <c r="J2551">
        <v>782</v>
      </c>
      <c r="K2551" t="s">
        <v>471</v>
      </c>
      <c r="L2551">
        <v>63</v>
      </c>
      <c r="M2551">
        <v>141.5</v>
      </c>
      <c r="N2551">
        <v>138.5</v>
      </c>
      <c r="O2551">
        <v>120</v>
      </c>
      <c r="P2551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51">
        <f>IF(Hist_odds_1[[#This Row],[Away ML]]&lt;Hist_odds_1[[#This Row],[Home ML]],-Hist_odds_1[[#This Row],[Total_Close]],Hist_odds_1[[#This Row],[Spread_Close]])</f>
        <v>-2.5</v>
      </c>
    </row>
    <row r="2552" spans="1:17">
      <c r="A2552">
        <v>2551</v>
      </c>
      <c r="B2552">
        <v>114</v>
      </c>
      <c r="C2552">
        <v>783</v>
      </c>
      <c r="D2552" t="s">
        <v>5552</v>
      </c>
      <c r="E2552" t="s">
        <v>218</v>
      </c>
      <c r="F2552">
        <v>59</v>
      </c>
      <c r="G2552">
        <v>134.5</v>
      </c>
      <c r="H2552">
        <v>134</v>
      </c>
      <c r="I2552">
        <v>235</v>
      </c>
      <c r="J2552">
        <v>784</v>
      </c>
      <c r="K2552" t="s">
        <v>464</v>
      </c>
      <c r="L2552">
        <v>60</v>
      </c>
      <c r="M2552">
        <v>7.5</v>
      </c>
      <c r="N2552">
        <v>6</v>
      </c>
      <c r="O2552">
        <v>-275</v>
      </c>
      <c r="P2552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52">
        <f>IF(Hist_odds_1[[#This Row],[Away ML]]&lt;Hist_odds_1[[#This Row],[Home ML]],-Hist_odds_1[[#This Row],[Total_Close]],Hist_odds_1[[#This Row],[Spread_Close]])</f>
        <v>6</v>
      </c>
    </row>
    <row r="2553" spans="1:17">
      <c r="A2553">
        <v>2552</v>
      </c>
      <c r="B2553">
        <v>114</v>
      </c>
      <c r="C2553">
        <v>785</v>
      </c>
      <c r="D2553" t="s">
        <v>5552</v>
      </c>
      <c r="E2553" t="s">
        <v>537</v>
      </c>
      <c r="F2553">
        <v>69</v>
      </c>
      <c r="G2553">
        <v>159.5</v>
      </c>
      <c r="H2553">
        <v>157</v>
      </c>
      <c r="I2553">
        <v>550</v>
      </c>
      <c r="J2553">
        <v>786</v>
      </c>
      <c r="K2553" t="s">
        <v>655</v>
      </c>
      <c r="L2553">
        <v>81</v>
      </c>
      <c r="M2553">
        <v>11.5</v>
      </c>
      <c r="N2553">
        <v>12</v>
      </c>
      <c r="O2553">
        <v>-800</v>
      </c>
      <c r="P2553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53">
        <f>IF(Hist_odds_1[[#This Row],[Away ML]]&lt;Hist_odds_1[[#This Row],[Home ML]],-Hist_odds_1[[#This Row],[Total_Close]],Hist_odds_1[[#This Row],[Spread_Close]])</f>
        <v>12</v>
      </c>
    </row>
    <row r="2554" spans="1:17">
      <c r="A2554">
        <v>2553</v>
      </c>
      <c r="B2554">
        <v>114</v>
      </c>
      <c r="C2554">
        <v>787</v>
      </c>
      <c r="D2554" t="s">
        <v>5552</v>
      </c>
      <c r="E2554" t="s">
        <v>559</v>
      </c>
      <c r="F2554">
        <v>85</v>
      </c>
      <c r="G2554">
        <v>141.5</v>
      </c>
      <c r="H2554">
        <v>142.5</v>
      </c>
      <c r="I2554">
        <v>210</v>
      </c>
      <c r="J2554">
        <v>788</v>
      </c>
      <c r="K2554" t="s">
        <v>546</v>
      </c>
      <c r="L2554">
        <v>80</v>
      </c>
      <c r="M2554">
        <v>5.5</v>
      </c>
      <c r="N2554">
        <v>6</v>
      </c>
      <c r="O2554">
        <v>-250</v>
      </c>
      <c r="P2554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54">
        <f>IF(Hist_odds_1[[#This Row],[Away ML]]&lt;Hist_odds_1[[#This Row],[Home ML]],-Hist_odds_1[[#This Row],[Total_Close]],Hist_odds_1[[#This Row],[Spread_Close]])</f>
        <v>6</v>
      </c>
    </row>
    <row r="2555" spans="1:17">
      <c r="A2555">
        <v>2554</v>
      </c>
      <c r="B2555">
        <v>114</v>
      </c>
      <c r="C2555">
        <v>789</v>
      </c>
      <c r="D2555" t="s">
        <v>5552</v>
      </c>
      <c r="E2555" t="s">
        <v>623</v>
      </c>
      <c r="F2555">
        <v>60</v>
      </c>
      <c r="G2555">
        <v>134.5</v>
      </c>
      <c r="H2555">
        <v>135.5</v>
      </c>
      <c r="I2555">
        <v>210</v>
      </c>
      <c r="J2555">
        <v>790</v>
      </c>
      <c r="K2555" t="s">
        <v>625</v>
      </c>
      <c r="L2555">
        <v>52</v>
      </c>
      <c r="M2555">
        <v>9.5</v>
      </c>
      <c r="N2555">
        <v>6</v>
      </c>
      <c r="O2555">
        <v>-250</v>
      </c>
      <c r="P2555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55">
        <f>IF(Hist_odds_1[[#This Row],[Away ML]]&lt;Hist_odds_1[[#This Row],[Home ML]],-Hist_odds_1[[#This Row],[Total_Close]],Hist_odds_1[[#This Row],[Spread_Close]])</f>
        <v>6</v>
      </c>
    </row>
    <row r="2556" spans="1:17">
      <c r="A2556">
        <v>2555</v>
      </c>
      <c r="B2556">
        <v>114</v>
      </c>
      <c r="C2556">
        <v>791</v>
      </c>
      <c r="D2556" t="s">
        <v>5552</v>
      </c>
      <c r="E2556" t="s">
        <v>513</v>
      </c>
      <c r="F2556">
        <v>70</v>
      </c>
      <c r="G2556">
        <v>142.5</v>
      </c>
      <c r="H2556">
        <v>142.5</v>
      </c>
      <c r="I2556">
        <v>310</v>
      </c>
      <c r="J2556">
        <v>792</v>
      </c>
      <c r="K2556" t="s">
        <v>123</v>
      </c>
      <c r="L2556">
        <v>72</v>
      </c>
      <c r="M2556">
        <v>9.5</v>
      </c>
      <c r="N2556">
        <v>8</v>
      </c>
      <c r="O2556">
        <v>-370</v>
      </c>
      <c r="P2556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56">
        <f>IF(Hist_odds_1[[#This Row],[Away ML]]&lt;Hist_odds_1[[#This Row],[Home ML]],-Hist_odds_1[[#This Row],[Total_Close]],Hist_odds_1[[#This Row],[Spread_Close]])</f>
        <v>8</v>
      </c>
    </row>
    <row r="2557" spans="1:17">
      <c r="A2557">
        <v>2556</v>
      </c>
      <c r="B2557">
        <v>114</v>
      </c>
      <c r="C2557">
        <v>793</v>
      </c>
      <c r="D2557" t="s">
        <v>5552</v>
      </c>
      <c r="E2557" t="s">
        <v>501</v>
      </c>
      <c r="F2557">
        <v>63</v>
      </c>
      <c r="G2557">
        <v>124.5</v>
      </c>
      <c r="H2557">
        <v>128.5</v>
      </c>
      <c r="I2557">
        <v>260</v>
      </c>
      <c r="J2557">
        <v>794</v>
      </c>
      <c r="K2557" t="s">
        <v>38</v>
      </c>
      <c r="L2557">
        <v>69</v>
      </c>
      <c r="M2557">
        <v>7</v>
      </c>
      <c r="N2557">
        <v>7.5</v>
      </c>
      <c r="O2557">
        <v>-310</v>
      </c>
      <c r="P2557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57">
        <f>IF(Hist_odds_1[[#This Row],[Away ML]]&lt;Hist_odds_1[[#This Row],[Home ML]],-Hist_odds_1[[#This Row],[Total_Close]],Hist_odds_1[[#This Row],[Spread_Close]])</f>
        <v>7.5</v>
      </c>
    </row>
    <row r="2558" spans="1:17">
      <c r="A2558">
        <v>2557</v>
      </c>
      <c r="B2558">
        <v>114</v>
      </c>
      <c r="C2558">
        <v>795</v>
      </c>
      <c r="D2558" t="s">
        <v>5552</v>
      </c>
      <c r="E2558" t="s">
        <v>141</v>
      </c>
      <c r="F2558">
        <v>81</v>
      </c>
      <c r="G2558">
        <v>148.5</v>
      </c>
      <c r="H2558">
        <v>151.5</v>
      </c>
      <c r="I2558">
        <v>425</v>
      </c>
      <c r="J2558">
        <v>796</v>
      </c>
      <c r="K2558" t="s">
        <v>186</v>
      </c>
      <c r="L2558">
        <v>91</v>
      </c>
      <c r="M2558">
        <v>9.5</v>
      </c>
      <c r="N2558">
        <v>10.5</v>
      </c>
      <c r="O2558">
        <v>-550</v>
      </c>
      <c r="P2558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58">
        <f>IF(Hist_odds_1[[#This Row],[Away ML]]&lt;Hist_odds_1[[#This Row],[Home ML]],-Hist_odds_1[[#This Row],[Total_Close]],Hist_odds_1[[#This Row],[Spread_Close]])</f>
        <v>10.5</v>
      </c>
    </row>
    <row r="2559" spans="1:17">
      <c r="A2559">
        <v>2558</v>
      </c>
      <c r="B2559">
        <v>114</v>
      </c>
      <c r="C2559">
        <v>797</v>
      </c>
      <c r="D2559" t="s">
        <v>5552</v>
      </c>
      <c r="E2559" t="s">
        <v>587</v>
      </c>
      <c r="F2559">
        <v>66</v>
      </c>
      <c r="G2559">
        <v>136.5</v>
      </c>
      <c r="H2559">
        <v>134</v>
      </c>
      <c r="I2559">
        <v>425</v>
      </c>
      <c r="J2559">
        <v>798</v>
      </c>
      <c r="K2559" t="s">
        <v>636</v>
      </c>
      <c r="L2559">
        <v>55</v>
      </c>
      <c r="M2559">
        <v>10.5</v>
      </c>
      <c r="N2559">
        <v>10</v>
      </c>
      <c r="O2559">
        <v>-550</v>
      </c>
      <c r="P2559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59">
        <f>IF(Hist_odds_1[[#This Row],[Away ML]]&lt;Hist_odds_1[[#This Row],[Home ML]],-Hist_odds_1[[#This Row],[Total_Close]],Hist_odds_1[[#This Row],[Spread_Close]])</f>
        <v>10</v>
      </c>
    </row>
    <row r="2560" spans="1:17">
      <c r="A2560">
        <v>2559</v>
      </c>
      <c r="B2560">
        <v>114</v>
      </c>
      <c r="C2560">
        <v>799</v>
      </c>
      <c r="D2560" t="s">
        <v>5552</v>
      </c>
      <c r="E2560" t="s">
        <v>476</v>
      </c>
      <c r="F2560">
        <v>76</v>
      </c>
      <c r="G2560">
        <v>148.5</v>
      </c>
      <c r="H2560">
        <v>147</v>
      </c>
      <c r="I2560">
        <v>300</v>
      </c>
      <c r="J2560">
        <v>800</v>
      </c>
      <c r="K2560" t="s">
        <v>482</v>
      </c>
      <c r="L2560">
        <v>67</v>
      </c>
      <c r="M2560">
        <v>7.5</v>
      </c>
      <c r="N2560">
        <v>8</v>
      </c>
      <c r="O2560">
        <v>-360</v>
      </c>
      <c r="P2560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60">
        <f>IF(Hist_odds_1[[#This Row],[Away ML]]&lt;Hist_odds_1[[#This Row],[Home ML]],-Hist_odds_1[[#This Row],[Total_Close]],Hist_odds_1[[#This Row],[Spread_Close]])</f>
        <v>8</v>
      </c>
    </row>
    <row r="2561" spans="1:17">
      <c r="A2561">
        <v>2560</v>
      </c>
      <c r="B2561">
        <v>114</v>
      </c>
      <c r="C2561">
        <v>801</v>
      </c>
      <c r="D2561" t="s">
        <v>5552</v>
      </c>
      <c r="E2561" t="s">
        <v>590</v>
      </c>
      <c r="F2561">
        <v>55</v>
      </c>
      <c r="G2561">
        <v>134.5</v>
      </c>
      <c r="H2561">
        <v>134.5</v>
      </c>
      <c r="I2561">
        <v>290</v>
      </c>
      <c r="J2561">
        <v>802</v>
      </c>
      <c r="K2561" t="s">
        <v>204</v>
      </c>
      <c r="L2561">
        <v>84</v>
      </c>
      <c r="M2561">
        <v>7</v>
      </c>
      <c r="N2561">
        <v>8</v>
      </c>
      <c r="O2561">
        <v>-350</v>
      </c>
      <c r="P2561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61">
        <f>IF(Hist_odds_1[[#This Row],[Away ML]]&lt;Hist_odds_1[[#This Row],[Home ML]],-Hist_odds_1[[#This Row],[Total_Close]],Hist_odds_1[[#This Row],[Spread_Close]])</f>
        <v>8</v>
      </c>
    </row>
    <row r="2562" spans="1:17">
      <c r="A2562">
        <v>2561</v>
      </c>
      <c r="B2562">
        <v>114</v>
      </c>
      <c r="C2562">
        <v>803</v>
      </c>
      <c r="D2562" t="s">
        <v>5552</v>
      </c>
      <c r="E2562" t="s">
        <v>604</v>
      </c>
      <c r="F2562">
        <v>66</v>
      </c>
      <c r="G2562">
        <v>154.5</v>
      </c>
      <c r="H2562">
        <v>154.5</v>
      </c>
      <c r="I2562">
        <v>140</v>
      </c>
      <c r="J2562">
        <v>804</v>
      </c>
      <c r="K2562" t="s">
        <v>558</v>
      </c>
      <c r="L2562">
        <v>80</v>
      </c>
      <c r="M2562">
        <v>2.5</v>
      </c>
      <c r="N2562">
        <v>3.5</v>
      </c>
      <c r="O2562">
        <v>-160</v>
      </c>
      <c r="P2562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62">
        <f>IF(Hist_odds_1[[#This Row],[Away ML]]&lt;Hist_odds_1[[#This Row],[Home ML]],-Hist_odds_1[[#This Row],[Total_Close]],Hist_odds_1[[#This Row],[Spread_Close]])</f>
        <v>3.5</v>
      </c>
    </row>
    <row r="2563" spans="1:17">
      <c r="A2563">
        <v>2562</v>
      </c>
      <c r="B2563">
        <v>114</v>
      </c>
      <c r="C2563">
        <v>805</v>
      </c>
      <c r="D2563" t="s">
        <v>5552</v>
      </c>
      <c r="E2563" t="s">
        <v>669</v>
      </c>
      <c r="F2563">
        <v>78</v>
      </c>
      <c r="G2563">
        <v>4</v>
      </c>
      <c r="H2563">
        <v>6.5</v>
      </c>
      <c r="I2563">
        <v>-250</v>
      </c>
      <c r="J2563">
        <v>806</v>
      </c>
      <c r="K2563" t="s">
        <v>548</v>
      </c>
      <c r="L2563">
        <v>53</v>
      </c>
      <c r="M2563">
        <v>137.5</v>
      </c>
      <c r="N2563">
        <v>139</v>
      </c>
      <c r="O2563">
        <v>210</v>
      </c>
      <c r="P2563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63">
        <f>IF(Hist_odds_1[[#This Row],[Away ML]]&lt;Hist_odds_1[[#This Row],[Home ML]],-Hist_odds_1[[#This Row],[Total_Close]],Hist_odds_1[[#This Row],[Spread_Close]])</f>
        <v>-6.5</v>
      </c>
    </row>
    <row r="2564" spans="1:17">
      <c r="A2564">
        <v>2563</v>
      </c>
      <c r="B2564">
        <v>114</v>
      </c>
      <c r="C2564">
        <v>807</v>
      </c>
      <c r="D2564" t="s">
        <v>5552</v>
      </c>
      <c r="E2564" t="s">
        <v>484</v>
      </c>
      <c r="F2564">
        <v>92</v>
      </c>
      <c r="G2564">
        <v>6</v>
      </c>
      <c r="H2564">
        <v>4.5</v>
      </c>
      <c r="I2564">
        <v>-240</v>
      </c>
      <c r="J2564">
        <v>808</v>
      </c>
      <c r="K2564" t="s">
        <v>206</v>
      </c>
      <c r="L2564">
        <v>81</v>
      </c>
      <c r="M2564">
        <v>150.5</v>
      </c>
      <c r="N2564">
        <v>148</v>
      </c>
      <c r="O2564">
        <v>200</v>
      </c>
      <c r="P2564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64">
        <f>IF(Hist_odds_1[[#This Row],[Away ML]]&lt;Hist_odds_1[[#This Row],[Home ML]],-Hist_odds_1[[#This Row],[Total_Close]],Hist_odds_1[[#This Row],[Spread_Close]])</f>
        <v>-4.5</v>
      </c>
    </row>
    <row r="2565" spans="1:17">
      <c r="A2565">
        <v>2564</v>
      </c>
      <c r="B2565">
        <v>114</v>
      </c>
      <c r="C2565">
        <v>809</v>
      </c>
      <c r="D2565" t="s">
        <v>5552</v>
      </c>
      <c r="E2565" t="s">
        <v>525</v>
      </c>
      <c r="F2565">
        <v>84</v>
      </c>
      <c r="G2565">
        <v>150.5</v>
      </c>
      <c r="H2565">
        <v>149</v>
      </c>
      <c r="I2565">
        <v>250</v>
      </c>
      <c r="J2565">
        <v>810</v>
      </c>
      <c r="K2565" t="s">
        <v>528</v>
      </c>
      <c r="L2565">
        <v>98</v>
      </c>
      <c r="M2565">
        <v>7.5</v>
      </c>
      <c r="N2565">
        <v>7</v>
      </c>
      <c r="O2565">
        <v>-300</v>
      </c>
      <c r="P2565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65">
        <f>IF(Hist_odds_1[[#This Row],[Away ML]]&lt;Hist_odds_1[[#This Row],[Home ML]],-Hist_odds_1[[#This Row],[Total_Close]],Hist_odds_1[[#This Row],[Spread_Close]])</f>
        <v>7</v>
      </c>
    </row>
    <row r="2566" spans="1:17">
      <c r="A2566">
        <v>2565</v>
      </c>
      <c r="B2566">
        <v>114</v>
      </c>
      <c r="C2566">
        <v>811</v>
      </c>
      <c r="D2566" t="s">
        <v>5552</v>
      </c>
      <c r="E2566" t="s">
        <v>526</v>
      </c>
      <c r="F2566">
        <v>75</v>
      </c>
      <c r="G2566">
        <v>160.5</v>
      </c>
      <c r="H2566">
        <v>159</v>
      </c>
      <c r="I2566">
        <v>1100</v>
      </c>
      <c r="J2566">
        <v>812</v>
      </c>
      <c r="K2566" t="s">
        <v>205</v>
      </c>
      <c r="L2566">
        <v>115</v>
      </c>
      <c r="M2566">
        <v>16.5</v>
      </c>
      <c r="N2566">
        <v>18.5</v>
      </c>
      <c r="O2566">
        <v>-2500</v>
      </c>
      <c r="P2566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66">
        <f>IF(Hist_odds_1[[#This Row],[Away ML]]&lt;Hist_odds_1[[#This Row],[Home ML]],-Hist_odds_1[[#This Row],[Total_Close]],Hist_odds_1[[#This Row],[Spread_Close]])</f>
        <v>18.5</v>
      </c>
    </row>
    <row r="2567" spans="1:17">
      <c r="A2567">
        <v>2566</v>
      </c>
      <c r="B2567">
        <v>114</v>
      </c>
      <c r="C2567">
        <v>813</v>
      </c>
      <c r="D2567" t="s">
        <v>5552</v>
      </c>
      <c r="E2567" t="s">
        <v>477</v>
      </c>
      <c r="F2567">
        <v>74</v>
      </c>
      <c r="G2567">
        <v>126.5</v>
      </c>
      <c r="H2567">
        <v>1</v>
      </c>
      <c r="I2567">
        <v>-120</v>
      </c>
      <c r="J2567">
        <v>814</v>
      </c>
      <c r="K2567" t="s">
        <v>481</v>
      </c>
      <c r="L2567">
        <v>79</v>
      </c>
      <c r="M2567">
        <v>1</v>
      </c>
      <c r="N2567">
        <v>128.5</v>
      </c>
      <c r="O2567">
        <v>100</v>
      </c>
      <c r="P2567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67">
        <f>IF(Hist_odds_1[[#This Row],[Away ML]]&lt;Hist_odds_1[[#This Row],[Home ML]],-Hist_odds_1[[#This Row],[Total_Close]],Hist_odds_1[[#This Row],[Spread_Close]])</f>
        <v>-1</v>
      </c>
    </row>
    <row r="2568" spans="1:17">
      <c r="A2568">
        <v>2567</v>
      </c>
      <c r="B2568">
        <v>114</v>
      </c>
      <c r="C2568">
        <v>815</v>
      </c>
      <c r="D2568" t="s">
        <v>5552</v>
      </c>
      <c r="E2568" t="s">
        <v>614</v>
      </c>
      <c r="F2568">
        <v>65</v>
      </c>
      <c r="G2568">
        <v>132.5</v>
      </c>
      <c r="H2568">
        <v>131</v>
      </c>
      <c r="I2568">
        <v>450</v>
      </c>
      <c r="J2568">
        <v>816</v>
      </c>
      <c r="K2568" t="s">
        <v>609</v>
      </c>
      <c r="L2568">
        <v>64</v>
      </c>
      <c r="M2568">
        <v>7.5</v>
      </c>
      <c r="N2568">
        <v>10.5</v>
      </c>
      <c r="O2568">
        <v>-600</v>
      </c>
      <c r="P2568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68">
        <f>IF(Hist_odds_1[[#This Row],[Away ML]]&lt;Hist_odds_1[[#This Row],[Home ML]],-Hist_odds_1[[#This Row],[Total_Close]],Hist_odds_1[[#This Row],[Spread_Close]])</f>
        <v>10.5</v>
      </c>
    </row>
    <row r="2569" spans="1:17">
      <c r="A2569">
        <v>2568</v>
      </c>
      <c r="B2569">
        <v>114</v>
      </c>
      <c r="C2569">
        <v>817</v>
      </c>
      <c r="D2569" t="s">
        <v>5552</v>
      </c>
      <c r="E2569" t="s">
        <v>544</v>
      </c>
      <c r="F2569">
        <v>69</v>
      </c>
      <c r="G2569">
        <v>156.5</v>
      </c>
      <c r="H2569">
        <v>157</v>
      </c>
      <c r="I2569">
        <v>200</v>
      </c>
      <c r="J2569">
        <v>818</v>
      </c>
      <c r="K2569" t="s">
        <v>619</v>
      </c>
      <c r="L2569">
        <v>67</v>
      </c>
      <c r="M2569">
        <v>4.5</v>
      </c>
      <c r="N2569">
        <v>5</v>
      </c>
      <c r="O2569">
        <v>-240</v>
      </c>
      <c r="P2569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69">
        <f>IF(Hist_odds_1[[#This Row],[Away ML]]&lt;Hist_odds_1[[#This Row],[Home ML]],-Hist_odds_1[[#This Row],[Total_Close]],Hist_odds_1[[#This Row],[Spread_Close]])</f>
        <v>5</v>
      </c>
    </row>
    <row r="2570" spans="1:17">
      <c r="A2570">
        <v>2569</v>
      </c>
      <c r="B2570">
        <v>114</v>
      </c>
      <c r="C2570">
        <v>819</v>
      </c>
      <c r="D2570" t="s">
        <v>5552</v>
      </c>
      <c r="E2570" t="s">
        <v>515</v>
      </c>
      <c r="F2570">
        <v>56</v>
      </c>
      <c r="G2570">
        <v>134.5</v>
      </c>
      <c r="H2570">
        <v>135</v>
      </c>
      <c r="I2570">
        <v>180</v>
      </c>
      <c r="J2570">
        <v>820</v>
      </c>
      <c r="K2570" t="s">
        <v>207</v>
      </c>
      <c r="L2570">
        <v>71</v>
      </c>
      <c r="M2570">
        <v>4.5</v>
      </c>
      <c r="N2570">
        <v>5</v>
      </c>
      <c r="O2570">
        <v>-210</v>
      </c>
      <c r="P2570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70">
        <f>IF(Hist_odds_1[[#This Row],[Away ML]]&lt;Hist_odds_1[[#This Row],[Home ML]],-Hist_odds_1[[#This Row],[Total_Close]],Hist_odds_1[[#This Row],[Spread_Close]])</f>
        <v>5</v>
      </c>
    </row>
    <row r="2571" spans="1:17">
      <c r="A2571">
        <v>2570</v>
      </c>
      <c r="B2571">
        <v>114</v>
      </c>
      <c r="C2571">
        <v>821</v>
      </c>
      <c r="D2571" t="s">
        <v>5552</v>
      </c>
      <c r="E2571" t="s">
        <v>483</v>
      </c>
      <c r="F2571">
        <v>78</v>
      </c>
      <c r="G2571">
        <v>7.5</v>
      </c>
      <c r="H2571">
        <v>7.5</v>
      </c>
      <c r="I2571">
        <v>-320</v>
      </c>
      <c r="J2571">
        <v>822</v>
      </c>
      <c r="K2571" t="s">
        <v>514</v>
      </c>
      <c r="L2571">
        <v>61</v>
      </c>
      <c r="M2571">
        <v>131.5</v>
      </c>
      <c r="N2571">
        <v>132.5</v>
      </c>
      <c r="O2571">
        <v>265</v>
      </c>
      <c r="P2571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71">
        <f>IF(Hist_odds_1[[#This Row],[Away ML]]&lt;Hist_odds_1[[#This Row],[Home ML]],-Hist_odds_1[[#This Row],[Total_Close]],Hist_odds_1[[#This Row],[Spread_Close]])</f>
        <v>-7.5</v>
      </c>
    </row>
    <row r="2572" spans="1:17">
      <c r="A2572">
        <v>2571</v>
      </c>
      <c r="B2572">
        <v>114</v>
      </c>
      <c r="C2572">
        <v>823</v>
      </c>
      <c r="D2572" t="s">
        <v>5552</v>
      </c>
      <c r="E2572" t="s">
        <v>523</v>
      </c>
      <c r="F2572">
        <v>85</v>
      </c>
      <c r="G2572">
        <v>5</v>
      </c>
      <c r="H2572">
        <v>4</v>
      </c>
      <c r="I2572">
        <v>-185</v>
      </c>
      <c r="J2572">
        <v>824</v>
      </c>
      <c r="K2572" t="s">
        <v>74</v>
      </c>
      <c r="L2572">
        <v>68</v>
      </c>
      <c r="M2572">
        <v>131.5</v>
      </c>
      <c r="N2572">
        <v>133</v>
      </c>
      <c r="O2572">
        <v>165</v>
      </c>
      <c r="P2572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72">
        <f>IF(Hist_odds_1[[#This Row],[Away ML]]&lt;Hist_odds_1[[#This Row],[Home ML]],-Hist_odds_1[[#This Row],[Total_Close]],Hist_odds_1[[#This Row],[Spread_Close]])</f>
        <v>-4</v>
      </c>
    </row>
    <row r="2573" spans="1:17">
      <c r="A2573">
        <v>2572</v>
      </c>
      <c r="B2573">
        <v>114</v>
      </c>
      <c r="C2573">
        <v>825</v>
      </c>
      <c r="D2573" t="s">
        <v>5552</v>
      </c>
      <c r="E2573" t="s">
        <v>560</v>
      </c>
      <c r="F2573">
        <v>70</v>
      </c>
      <c r="G2573">
        <v>141.5</v>
      </c>
      <c r="H2573">
        <v>137.69999999999999</v>
      </c>
      <c r="I2573">
        <v>270</v>
      </c>
      <c r="J2573">
        <v>826</v>
      </c>
      <c r="K2573" t="s">
        <v>428</v>
      </c>
      <c r="L2573">
        <v>79</v>
      </c>
      <c r="M2573">
        <v>7</v>
      </c>
      <c r="N2573">
        <v>7.5</v>
      </c>
      <c r="O2573">
        <v>-330</v>
      </c>
      <c r="P2573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73">
        <f>IF(Hist_odds_1[[#This Row],[Away ML]]&lt;Hist_odds_1[[#This Row],[Home ML]],-Hist_odds_1[[#This Row],[Total_Close]],Hist_odds_1[[#This Row],[Spread_Close]])</f>
        <v>7.5</v>
      </c>
    </row>
    <row r="2574" spans="1:17">
      <c r="A2574">
        <v>2573</v>
      </c>
      <c r="B2574">
        <v>114</v>
      </c>
      <c r="C2574">
        <v>306569</v>
      </c>
      <c r="D2574" t="s">
        <v>5552</v>
      </c>
      <c r="E2574" t="s">
        <v>562</v>
      </c>
      <c r="F2574">
        <v>79</v>
      </c>
      <c r="G2574">
        <v>1.5</v>
      </c>
      <c r="H2574">
        <v>1</v>
      </c>
      <c r="I2574">
        <v>-125</v>
      </c>
      <c r="J2574">
        <v>306570</v>
      </c>
      <c r="K2574" t="s">
        <v>599</v>
      </c>
      <c r="L2574">
        <v>82</v>
      </c>
      <c r="M2574">
        <v>136.5</v>
      </c>
      <c r="N2574">
        <v>139.5</v>
      </c>
      <c r="O2574">
        <v>105</v>
      </c>
      <c r="P2574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74">
        <f>IF(Hist_odds_1[[#This Row],[Away ML]]&lt;Hist_odds_1[[#This Row],[Home ML]],-Hist_odds_1[[#This Row],[Total_Close]],Hist_odds_1[[#This Row],[Spread_Close]])</f>
        <v>-1</v>
      </c>
    </row>
    <row r="2575" spans="1:17">
      <c r="A2575">
        <v>2574</v>
      </c>
      <c r="B2575">
        <v>114</v>
      </c>
      <c r="C2575">
        <v>306571</v>
      </c>
      <c r="D2575" t="s">
        <v>5552</v>
      </c>
      <c r="E2575" t="s">
        <v>240</v>
      </c>
      <c r="F2575">
        <v>77</v>
      </c>
      <c r="G2575">
        <v>149.5</v>
      </c>
      <c r="H2575">
        <v>147</v>
      </c>
      <c r="I2575">
        <v>350</v>
      </c>
      <c r="J2575">
        <v>306572</v>
      </c>
      <c r="K2575" t="s">
        <v>568</v>
      </c>
      <c r="L2575">
        <v>85</v>
      </c>
      <c r="M2575">
        <v>8.5</v>
      </c>
      <c r="N2575">
        <v>9</v>
      </c>
      <c r="O2575">
        <v>-420</v>
      </c>
      <c r="P2575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75">
        <f>IF(Hist_odds_1[[#This Row],[Away ML]]&lt;Hist_odds_1[[#This Row],[Home ML]],-Hist_odds_1[[#This Row],[Total_Close]],Hist_odds_1[[#This Row],[Spread_Close]])</f>
        <v>9</v>
      </c>
    </row>
    <row r="2576" spans="1:17">
      <c r="A2576">
        <v>2575</v>
      </c>
      <c r="B2576">
        <v>114</v>
      </c>
      <c r="C2576">
        <v>306573</v>
      </c>
      <c r="D2576" t="s">
        <v>5552</v>
      </c>
      <c r="E2576" t="s">
        <v>231</v>
      </c>
      <c r="F2576">
        <v>87</v>
      </c>
      <c r="G2576">
        <v>3</v>
      </c>
      <c r="H2576">
        <v>5</v>
      </c>
      <c r="I2576">
        <v>-200</v>
      </c>
      <c r="J2576">
        <v>306574</v>
      </c>
      <c r="K2576" t="s">
        <v>539</v>
      </c>
      <c r="L2576">
        <v>81</v>
      </c>
      <c r="M2576">
        <v>144.5</v>
      </c>
      <c r="N2576">
        <v>142.5</v>
      </c>
      <c r="O2576">
        <v>175</v>
      </c>
      <c r="P2576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76">
        <f>IF(Hist_odds_1[[#This Row],[Away ML]]&lt;Hist_odds_1[[#This Row],[Home ML]],-Hist_odds_1[[#This Row],[Total_Close]],Hist_odds_1[[#This Row],[Spread_Close]])</f>
        <v>-5</v>
      </c>
    </row>
    <row r="2577" spans="1:17">
      <c r="A2577">
        <v>2576</v>
      </c>
      <c r="B2577">
        <v>114</v>
      </c>
      <c r="C2577">
        <v>306575</v>
      </c>
      <c r="D2577" t="s">
        <v>5552</v>
      </c>
      <c r="E2577" t="s">
        <v>564</v>
      </c>
      <c r="F2577">
        <v>88</v>
      </c>
      <c r="G2577">
        <v>144</v>
      </c>
      <c r="H2577">
        <v>143</v>
      </c>
      <c r="I2577">
        <v>105</v>
      </c>
      <c r="J2577">
        <v>306576</v>
      </c>
      <c r="K2577" t="s">
        <v>563</v>
      </c>
      <c r="L2577">
        <v>80</v>
      </c>
      <c r="M2577">
        <v>2</v>
      </c>
      <c r="N2577">
        <v>1.5</v>
      </c>
      <c r="O2577">
        <v>-125</v>
      </c>
      <c r="P2577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77">
        <f>IF(Hist_odds_1[[#This Row],[Away ML]]&lt;Hist_odds_1[[#This Row],[Home ML]],-Hist_odds_1[[#This Row],[Total_Close]],Hist_odds_1[[#This Row],[Spread_Close]])</f>
        <v>1.5</v>
      </c>
    </row>
    <row r="2578" spans="1:17">
      <c r="A2578">
        <v>2577</v>
      </c>
      <c r="B2578">
        <v>114</v>
      </c>
      <c r="C2578">
        <v>306577</v>
      </c>
      <c r="D2578" t="s">
        <v>5552</v>
      </c>
      <c r="E2578" t="s">
        <v>309</v>
      </c>
      <c r="F2578">
        <v>83</v>
      </c>
      <c r="G2578">
        <v>142</v>
      </c>
      <c r="H2578">
        <v>142.5</v>
      </c>
      <c r="I2578">
        <v>145</v>
      </c>
      <c r="J2578">
        <v>306578</v>
      </c>
      <c r="K2578" t="s">
        <v>502</v>
      </c>
      <c r="L2578">
        <v>74</v>
      </c>
      <c r="M2578">
        <v>3</v>
      </c>
      <c r="N2578">
        <v>3.5</v>
      </c>
      <c r="O2578">
        <v>-165</v>
      </c>
      <c r="P2578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78">
        <f>IF(Hist_odds_1[[#This Row],[Away ML]]&lt;Hist_odds_1[[#This Row],[Home ML]],-Hist_odds_1[[#This Row],[Total_Close]],Hist_odds_1[[#This Row],[Spread_Close]])</f>
        <v>3.5</v>
      </c>
    </row>
    <row r="2579" spans="1:17">
      <c r="A2579">
        <v>2578</v>
      </c>
      <c r="B2579">
        <v>114</v>
      </c>
      <c r="C2579">
        <v>306579</v>
      </c>
      <c r="D2579" t="s">
        <v>5552</v>
      </c>
      <c r="E2579" t="s">
        <v>651</v>
      </c>
      <c r="F2579">
        <v>78</v>
      </c>
      <c r="G2579">
        <v>154.5</v>
      </c>
      <c r="H2579">
        <v>154</v>
      </c>
      <c r="I2579">
        <v>300</v>
      </c>
      <c r="J2579">
        <v>306580</v>
      </c>
      <c r="K2579" t="s">
        <v>498</v>
      </c>
      <c r="L2579">
        <v>107</v>
      </c>
      <c r="M2579">
        <v>8.5</v>
      </c>
      <c r="N2579">
        <v>8</v>
      </c>
      <c r="O2579">
        <v>-360</v>
      </c>
      <c r="P2579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79">
        <f>IF(Hist_odds_1[[#This Row],[Away ML]]&lt;Hist_odds_1[[#This Row],[Home ML]],-Hist_odds_1[[#This Row],[Total_Close]],Hist_odds_1[[#This Row],[Spread_Close]])</f>
        <v>8</v>
      </c>
    </row>
    <row r="2580" spans="1:17">
      <c r="A2580">
        <v>2579</v>
      </c>
      <c r="B2580">
        <v>114</v>
      </c>
      <c r="C2580">
        <v>306581</v>
      </c>
      <c r="D2580" t="s">
        <v>5552</v>
      </c>
      <c r="E2580" t="s">
        <v>496</v>
      </c>
      <c r="F2580">
        <v>48</v>
      </c>
      <c r="G2580">
        <v>125.5</v>
      </c>
      <c r="H2580">
        <v>126.5</v>
      </c>
      <c r="I2580">
        <v>270</v>
      </c>
      <c r="J2580">
        <v>306582</v>
      </c>
      <c r="K2580" t="s">
        <v>153</v>
      </c>
      <c r="L2580">
        <v>62</v>
      </c>
      <c r="M2580">
        <v>7</v>
      </c>
      <c r="N2580">
        <v>7.5</v>
      </c>
      <c r="O2580">
        <v>-330</v>
      </c>
      <c r="P2580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80">
        <f>IF(Hist_odds_1[[#This Row],[Away ML]]&lt;Hist_odds_1[[#This Row],[Home ML]],-Hist_odds_1[[#This Row],[Total_Close]],Hist_odds_1[[#This Row],[Spread_Close]])</f>
        <v>7.5</v>
      </c>
    </row>
    <row r="2581" spans="1:17">
      <c r="A2581">
        <v>2580</v>
      </c>
      <c r="B2581">
        <v>114</v>
      </c>
      <c r="C2581">
        <v>306583</v>
      </c>
      <c r="D2581" t="s">
        <v>5552</v>
      </c>
      <c r="E2581" t="s">
        <v>600</v>
      </c>
      <c r="F2581">
        <v>72</v>
      </c>
      <c r="G2581">
        <v>148.5</v>
      </c>
      <c r="H2581">
        <v>148.5</v>
      </c>
      <c r="I2581">
        <v>270</v>
      </c>
      <c r="J2581">
        <v>306584</v>
      </c>
      <c r="K2581" t="s">
        <v>664</v>
      </c>
      <c r="L2581">
        <v>86</v>
      </c>
      <c r="M2581">
        <v>7</v>
      </c>
      <c r="N2581">
        <v>7.5</v>
      </c>
      <c r="O2581">
        <v>-330</v>
      </c>
      <c r="P2581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81">
        <f>IF(Hist_odds_1[[#This Row],[Away ML]]&lt;Hist_odds_1[[#This Row],[Home ML]],-Hist_odds_1[[#This Row],[Total_Close]],Hist_odds_1[[#This Row],[Spread_Close]])</f>
        <v>7.5</v>
      </c>
    </row>
    <row r="2582" spans="1:17">
      <c r="A2582">
        <v>2581</v>
      </c>
      <c r="B2582">
        <v>114</v>
      </c>
      <c r="C2582">
        <v>306585</v>
      </c>
      <c r="D2582" t="s">
        <v>5552</v>
      </c>
      <c r="E2582" t="s">
        <v>626</v>
      </c>
      <c r="F2582">
        <v>72</v>
      </c>
      <c r="G2582">
        <v>130</v>
      </c>
      <c r="H2582">
        <v>132</v>
      </c>
      <c r="I2582">
        <v>190</v>
      </c>
      <c r="J2582">
        <v>306586</v>
      </c>
      <c r="K2582" t="s">
        <v>645</v>
      </c>
      <c r="L2582">
        <v>67</v>
      </c>
      <c r="M2582">
        <v>4.5</v>
      </c>
      <c r="N2582">
        <v>5.5</v>
      </c>
      <c r="O2582">
        <v>-220</v>
      </c>
      <c r="P2582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82">
        <f>IF(Hist_odds_1[[#This Row],[Away ML]]&lt;Hist_odds_1[[#This Row],[Home ML]],-Hist_odds_1[[#This Row],[Total_Close]],Hist_odds_1[[#This Row],[Spread_Close]])</f>
        <v>5.5</v>
      </c>
    </row>
    <row r="2583" spans="1:17">
      <c r="A2583">
        <v>2582</v>
      </c>
      <c r="B2583">
        <v>114</v>
      </c>
      <c r="C2583">
        <v>306587</v>
      </c>
      <c r="D2583" t="s">
        <v>5552</v>
      </c>
      <c r="E2583" t="s">
        <v>330</v>
      </c>
      <c r="F2583">
        <v>78</v>
      </c>
      <c r="G2583">
        <v>137</v>
      </c>
      <c r="H2583">
        <v>135.5</v>
      </c>
      <c r="I2583">
        <v>135</v>
      </c>
      <c r="J2583">
        <v>306588</v>
      </c>
      <c r="K2583" t="s">
        <v>119</v>
      </c>
      <c r="L2583">
        <v>74</v>
      </c>
      <c r="M2583">
        <v>4</v>
      </c>
      <c r="N2583">
        <v>3.5</v>
      </c>
      <c r="O2583">
        <v>-155</v>
      </c>
      <c r="P2583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83">
        <f>IF(Hist_odds_1[[#This Row],[Away ML]]&lt;Hist_odds_1[[#This Row],[Home ML]],-Hist_odds_1[[#This Row],[Total_Close]],Hist_odds_1[[#This Row],[Spread_Close]])</f>
        <v>3.5</v>
      </c>
    </row>
    <row r="2584" spans="1:17">
      <c r="A2584">
        <v>2583</v>
      </c>
      <c r="B2584">
        <v>114</v>
      </c>
      <c r="C2584">
        <v>306589</v>
      </c>
      <c r="D2584" t="s">
        <v>5552</v>
      </c>
      <c r="E2584" t="s">
        <v>235</v>
      </c>
      <c r="F2584">
        <v>59</v>
      </c>
      <c r="G2584">
        <v>125.5</v>
      </c>
      <c r="H2584">
        <v>124</v>
      </c>
      <c r="I2584">
        <v>145</v>
      </c>
      <c r="J2584">
        <v>306590</v>
      </c>
      <c r="K2584" t="s">
        <v>261</v>
      </c>
      <c r="L2584">
        <v>47</v>
      </c>
      <c r="M2584">
        <v>4.5</v>
      </c>
      <c r="N2584">
        <v>3.5</v>
      </c>
      <c r="O2584">
        <v>-165</v>
      </c>
      <c r="P2584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84">
        <f>IF(Hist_odds_1[[#This Row],[Away ML]]&lt;Hist_odds_1[[#This Row],[Home ML]],-Hist_odds_1[[#This Row],[Total_Close]],Hist_odds_1[[#This Row],[Spread_Close]])</f>
        <v>3.5</v>
      </c>
    </row>
    <row r="2585" spans="1:17">
      <c r="A2585">
        <v>2584</v>
      </c>
      <c r="B2585">
        <v>114</v>
      </c>
      <c r="C2585">
        <v>306591</v>
      </c>
      <c r="D2585" t="s">
        <v>5552</v>
      </c>
      <c r="E2585" t="s">
        <v>579</v>
      </c>
      <c r="F2585">
        <v>65</v>
      </c>
      <c r="G2585">
        <v>6.5</v>
      </c>
      <c r="H2585">
        <v>6.5</v>
      </c>
      <c r="I2585">
        <v>-250</v>
      </c>
      <c r="J2585">
        <v>306592</v>
      </c>
      <c r="K2585" t="s">
        <v>239</v>
      </c>
      <c r="L2585">
        <v>66</v>
      </c>
      <c r="M2585">
        <v>143.5</v>
      </c>
      <c r="N2585">
        <v>140.5</v>
      </c>
      <c r="O2585">
        <v>210</v>
      </c>
      <c r="P2585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85">
        <f>IF(Hist_odds_1[[#This Row],[Away ML]]&lt;Hist_odds_1[[#This Row],[Home ML]],-Hist_odds_1[[#This Row],[Total_Close]],Hist_odds_1[[#This Row],[Spread_Close]])</f>
        <v>-6.5</v>
      </c>
    </row>
    <row r="2586" spans="1:17">
      <c r="A2586">
        <v>2585</v>
      </c>
      <c r="B2586">
        <v>114</v>
      </c>
      <c r="C2586">
        <v>306593</v>
      </c>
      <c r="D2586" t="s">
        <v>5552</v>
      </c>
      <c r="E2586" t="s">
        <v>611</v>
      </c>
      <c r="F2586">
        <v>70</v>
      </c>
      <c r="G2586">
        <v>140.5</v>
      </c>
      <c r="H2586">
        <v>139</v>
      </c>
      <c r="I2586">
        <v>270</v>
      </c>
      <c r="J2586">
        <v>306594</v>
      </c>
      <c r="K2586" t="s">
        <v>348</v>
      </c>
      <c r="L2586">
        <v>75</v>
      </c>
      <c r="M2586">
        <v>8.5</v>
      </c>
      <c r="N2586">
        <v>7.5</v>
      </c>
      <c r="O2586">
        <v>-330</v>
      </c>
      <c r="P2586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86">
        <f>IF(Hist_odds_1[[#This Row],[Away ML]]&lt;Hist_odds_1[[#This Row],[Home ML]],-Hist_odds_1[[#This Row],[Total_Close]],Hist_odds_1[[#This Row],[Spread_Close]])</f>
        <v>7.5</v>
      </c>
    </row>
    <row r="2587" spans="1:17">
      <c r="A2587">
        <v>2586</v>
      </c>
      <c r="B2587">
        <v>114</v>
      </c>
      <c r="C2587">
        <v>306595</v>
      </c>
      <c r="D2587" t="s">
        <v>5552</v>
      </c>
      <c r="E2587" t="s">
        <v>314</v>
      </c>
      <c r="F2587">
        <v>65</v>
      </c>
      <c r="G2587">
        <v>149</v>
      </c>
      <c r="H2587">
        <v>148</v>
      </c>
      <c r="I2587">
        <v>700</v>
      </c>
      <c r="J2587">
        <v>306596</v>
      </c>
      <c r="K2587" t="s">
        <v>424</v>
      </c>
      <c r="L2587">
        <v>71</v>
      </c>
      <c r="M2587">
        <v>13.5</v>
      </c>
      <c r="N2587">
        <v>13.5</v>
      </c>
      <c r="O2587">
        <v>-1100</v>
      </c>
      <c r="P2587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87">
        <f>IF(Hist_odds_1[[#This Row],[Away ML]]&lt;Hist_odds_1[[#This Row],[Home ML]],-Hist_odds_1[[#This Row],[Total_Close]],Hist_odds_1[[#This Row],[Spread_Close]])</f>
        <v>13.5</v>
      </c>
    </row>
    <row r="2588" spans="1:17">
      <c r="A2588">
        <v>2587</v>
      </c>
      <c r="B2588">
        <v>114</v>
      </c>
      <c r="C2588">
        <v>306597</v>
      </c>
      <c r="D2588" t="s">
        <v>5552</v>
      </c>
      <c r="E2588" t="s">
        <v>425</v>
      </c>
      <c r="F2588">
        <v>62</v>
      </c>
      <c r="G2588">
        <v>3.5</v>
      </c>
      <c r="H2588">
        <v>3</v>
      </c>
      <c r="I2588">
        <v>-150</v>
      </c>
      <c r="J2588">
        <v>306598</v>
      </c>
      <c r="K2588" t="s">
        <v>154</v>
      </c>
      <c r="L2588">
        <v>78</v>
      </c>
      <c r="M2588">
        <v>135.5</v>
      </c>
      <c r="N2588">
        <v>135.5</v>
      </c>
      <c r="O2588">
        <v>130</v>
      </c>
      <c r="P2588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88">
        <f>IF(Hist_odds_1[[#This Row],[Away ML]]&lt;Hist_odds_1[[#This Row],[Home ML]],-Hist_odds_1[[#This Row],[Total_Close]],Hist_odds_1[[#This Row],[Spread_Close]])</f>
        <v>-3</v>
      </c>
    </row>
    <row r="2589" spans="1:17">
      <c r="A2589">
        <v>2588</v>
      </c>
      <c r="B2589">
        <v>114</v>
      </c>
      <c r="C2589">
        <v>306599</v>
      </c>
      <c r="D2589" t="s">
        <v>5552</v>
      </c>
      <c r="E2589" t="s">
        <v>365</v>
      </c>
      <c r="F2589">
        <v>70</v>
      </c>
      <c r="G2589">
        <v>146.5</v>
      </c>
      <c r="H2589">
        <v>146</v>
      </c>
      <c r="I2589">
        <v>145</v>
      </c>
      <c r="J2589">
        <v>306600</v>
      </c>
      <c r="K2589" t="s">
        <v>530</v>
      </c>
      <c r="L2589">
        <v>85</v>
      </c>
      <c r="M2589">
        <v>2</v>
      </c>
      <c r="N2589">
        <v>3.5</v>
      </c>
      <c r="O2589">
        <v>-165</v>
      </c>
      <c r="P2589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89">
        <f>IF(Hist_odds_1[[#This Row],[Away ML]]&lt;Hist_odds_1[[#This Row],[Home ML]],-Hist_odds_1[[#This Row],[Total_Close]],Hist_odds_1[[#This Row],[Spread_Close]])</f>
        <v>3.5</v>
      </c>
    </row>
    <row r="2590" spans="1:17">
      <c r="A2590">
        <v>2589</v>
      </c>
      <c r="B2590">
        <v>114</v>
      </c>
      <c r="C2590">
        <v>306601</v>
      </c>
      <c r="D2590" t="s">
        <v>5552</v>
      </c>
      <c r="E2590" t="s">
        <v>594</v>
      </c>
      <c r="F2590">
        <v>71</v>
      </c>
      <c r="G2590">
        <v>137.5</v>
      </c>
      <c r="H2590">
        <v>136.5</v>
      </c>
      <c r="I2590">
        <v>200</v>
      </c>
      <c r="J2590">
        <v>306602</v>
      </c>
      <c r="K2590" t="s">
        <v>640</v>
      </c>
      <c r="L2590">
        <v>77</v>
      </c>
      <c r="M2590">
        <v>7</v>
      </c>
      <c r="N2590">
        <v>5.5</v>
      </c>
      <c r="O2590">
        <v>-240</v>
      </c>
      <c r="P2590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90">
        <f>IF(Hist_odds_1[[#This Row],[Away ML]]&lt;Hist_odds_1[[#This Row],[Home ML]],-Hist_odds_1[[#This Row],[Total_Close]],Hist_odds_1[[#This Row],[Spread_Close]])</f>
        <v>5.5</v>
      </c>
    </row>
    <row r="2591" spans="1:17">
      <c r="A2591">
        <v>2590</v>
      </c>
      <c r="B2591">
        <v>114</v>
      </c>
      <c r="C2591">
        <v>306603</v>
      </c>
      <c r="D2591" t="s">
        <v>5552</v>
      </c>
      <c r="E2591" t="s">
        <v>554</v>
      </c>
      <c r="F2591">
        <v>63</v>
      </c>
      <c r="G2591">
        <v>143.5</v>
      </c>
      <c r="H2591">
        <v>145.5</v>
      </c>
      <c r="I2591">
        <v>125</v>
      </c>
      <c r="J2591">
        <v>306604</v>
      </c>
      <c r="K2591" t="s">
        <v>659</v>
      </c>
      <c r="L2591">
        <v>77</v>
      </c>
      <c r="M2591">
        <v>3</v>
      </c>
      <c r="N2591">
        <v>2.5</v>
      </c>
      <c r="O2591">
        <v>-145</v>
      </c>
      <c r="P2591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91">
        <f>IF(Hist_odds_1[[#This Row],[Away ML]]&lt;Hist_odds_1[[#This Row],[Home ML]],-Hist_odds_1[[#This Row],[Total_Close]],Hist_odds_1[[#This Row],[Spread_Close]])</f>
        <v>2.5</v>
      </c>
    </row>
    <row r="2592" spans="1:17">
      <c r="A2592">
        <v>2591</v>
      </c>
      <c r="B2592">
        <v>114</v>
      </c>
      <c r="C2592">
        <v>306605</v>
      </c>
      <c r="D2592" t="s">
        <v>5552</v>
      </c>
      <c r="E2592" t="s">
        <v>656</v>
      </c>
      <c r="F2592">
        <v>67</v>
      </c>
      <c r="G2592">
        <v>153.5</v>
      </c>
      <c r="H2592">
        <v>152.5</v>
      </c>
      <c r="I2592">
        <v>550</v>
      </c>
      <c r="J2592">
        <v>306606</v>
      </c>
      <c r="K2592" t="s">
        <v>633</v>
      </c>
      <c r="L2592">
        <v>71</v>
      </c>
      <c r="M2592">
        <v>12</v>
      </c>
      <c r="N2592">
        <v>12.5</v>
      </c>
      <c r="O2592">
        <v>-800</v>
      </c>
      <c r="P2592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92">
        <f>IF(Hist_odds_1[[#This Row],[Away ML]]&lt;Hist_odds_1[[#This Row],[Home ML]],-Hist_odds_1[[#This Row],[Total_Close]],Hist_odds_1[[#This Row],[Spread_Close]])</f>
        <v>12.5</v>
      </c>
    </row>
    <row r="2593" spans="1:17">
      <c r="A2593">
        <v>2592</v>
      </c>
      <c r="B2593">
        <v>114</v>
      </c>
      <c r="C2593">
        <v>306607</v>
      </c>
      <c r="D2593" t="s">
        <v>5552</v>
      </c>
      <c r="E2593" t="s">
        <v>646</v>
      </c>
      <c r="F2593">
        <v>66</v>
      </c>
      <c r="G2593">
        <v>132.5</v>
      </c>
      <c r="H2593">
        <v>131.5</v>
      </c>
      <c r="I2593">
        <v>550</v>
      </c>
      <c r="J2593">
        <v>306608</v>
      </c>
      <c r="K2593" t="s">
        <v>616</v>
      </c>
      <c r="L2593">
        <v>68</v>
      </c>
      <c r="M2593">
        <v>12.5</v>
      </c>
      <c r="N2593">
        <v>12</v>
      </c>
      <c r="O2593">
        <v>-800</v>
      </c>
      <c r="P2593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93">
        <f>IF(Hist_odds_1[[#This Row],[Away ML]]&lt;Hist_odds_1[[#This Row],[Home ML]],-Hist_odds_1[[#This Row],[Total_Close]],Hist_odds_1[[#This Row],[Spread_Close]])</f>
        <v>12</v>
      </c>
    </row>
    <row r="2594" spans="1:17">
      <c r="A2594">
        <v>2593</v>
      </c>
      <c r="B2594">
        <v>114</v>
      </c>
      <c r="C2594">
        <v>306609</v>
      </c>
      <c r="D2594" t="s">
        <v>5552</v>
      </c>
      <c r="E2594" t="s">
        <v>50</v>
      </c>
      <c r="F2594">
        <v>86</v>
      </c>
      <c r="G2594">
        <v>138.5</v>
      </c>
      <c r="H2594">
        <v>139</v>
      </c>
      <c r="I2594">
        <v>320</v>
      </c>
      <c r="J2594">
        <v>306610</v>
      </c>
      <c r="K2594" t="s">
        <v>658</v>
      </c>
      <c r="L2594">
        <v>84</v>
      </c>
      <c r="M2594">
        <v>8.5</v>
      </c>
      <c r="N2594">
        <v>8.5</v>
      </c>
      <c r="O2594">
        <v>-380</v>
      </c>
      <c r="P2594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94">
        <f>IF(Hist_odds_1[[#This Row],[Away ML]]&lt;Hist_odds_1[[#This Row],[Home ML]],-Hist_odds_1[[#This Row],[Total_Close]],Hist_odds_1[[#This Row],[Spread_Close]])</f>
        <v>8.5</v>
      </c>
    </row>
    <row r="2595" spans="1:17">
      <c r="A2595">
        <v>2594</v>
      </c>
      <c r="B2595">
        <v>114</v>
      </c>
      <c r="C2595">
        <v>306611</v>
      </c>
      <c r="D2595" t="s">
        <v>5552</v>
      </c>
      <c r="E2595" t="s">
        <v>610</v>
      </c>
      <c r="F2595">
        <v>41</v>
      </c>
      <c r="G2595">
        <v>5</v>
      </c>
      <c r="H2595">
        <v>4.5</v>
      </c>
      <c r="I2595">
        <v>-185</v>
      </c>
      <c r="J2595">
        <v>306612</v>
      </c>
      <c r="K2595" t="s">
        <v>115</v>
      </c>
      <c r="L2595">
        <v>61</v>
      </c>
      <c r="M2595">
        <v>135.5</v>
      </c>
      <c r="N2595">
        <v>135.5</v>
      </c>
      <c r="O2595">
        <v>165</v>
      </c>
      <c r="P2595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95">
        <f>IF(Hist_odds_1[[#This Row],[Away ML]]&lt;Hist_odds_1[[#This Row],[Home ML]],-Hist_odds_1[[#This Row],[Total_Close]],Hist_odds_1[[#This Row],[Spread_Close]])</f>
        <v>-4.5</v>
      </c>
    </row>
    <row r="2596" spans="1:17">
      <c r="A2596">
        <v>2595</v>
      </c>
      <c r="B2596">
        <v>114</v>
      </c>
      <c r="C2596">
        <v>306613</v>
      </c>
      <c r="D2596" t="s">
        <v>5552</v>
      </c>
      <c r="E2596" t="s">
        <v>641</v>
      </c>
      <c r="F2596">
        <v>68</v>
      </c>
      <c r="G2596">
        <v>154.5</v>
      </c>
      <c r="H2596">
        <v>154.5</v>
      </c>
      <c r="I2596">
        <v>475</v>
      </c>
      <c r="J2596">
        <v>306614</v>
      </c>
      <c r="K2596" t="s">
        <v>552</v>
      </c>
      <c r="L2596">
        <v>87</v>
      </c>
      <c r="M2596">
        <v>11</v>
      </c>
      <c r="N2596">
        <v>11</v>
      </c>
      <c r="O2596">
        <v>-650</v>
      </c>
      <c r="P2596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96">
        <f>IF(Hist_odds_1[[#This Row],[Away ML]]&lt;Hist_odds_1[[#This Row],[Home ML]],-Hist_odds_1[[#This Row],[Total_Close]],Hist_odds_1[[#This Row],[Spread_Close]])</f>
        <v>11</v>
      </c>
    </row>
    <row r="2597" spans="1:17">
      <c r="A2597">
        <v>2596</v>
      </c>
      <c r="B2597">
        <v>114</v>
      </c>
      <c r="C2597">
        <v>306615</v>
      </c>
      <c r="D2597" t="s">
        <v>5552</v>
      </c>
      <c r="E2597" t="s">
        <v>670</v>
      </c>
      <c r="F2597">
        <v>83</v>
      </c>
      <c r="G2597">
        <v>149.5</v>
      </c>
      <c r="H2597">
        <v>152</v>
      </c>
      <c r="I2597">
        <v>-105</v>
      </c>
      <c r="J2597">
        <v>306616</v>
      </c>
      <c r="K2597" t="s">
        <v>542</v>
      </c>
      <c r="L2597">
        <v>66</v>
      </c>
      <c r="M2597">
        <v>1</v>
      </c>
      <c r="N2597">
        <v>1</v>
      </c>
      <c r="O2597">
        <v>-115</v>
      </c>
      <c r="P2597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97">
        <f>IF(Hist_odds_1[[#This Row],[Away ML]]&lt;Hist_odds_1[[#This Row],[Home ML]],-Hist_odds_1[[#This Row],[Total_Close]],Hist_odds_1[[#This Row],[Spread_Close]])</f>
        <v>1</v>
      </c>
    </row>
    <row r="2598" spans="1:17">
      <c r="A2598">
        <v>2597</v>
      </c>
      <c r="B2598">
        <v>114</v>
      </c>
      <c r="C2598">
        <v>306617</v>
      </c>
      <c r="D2598" t="s">
        <v>5552</v>
      </c>
      <c r="E2598" t="s">
        <v>671</v>
      </c>
      <c r="F2598">
        <v>67</v>
      </c>
      <c r="G2598">
        <v>2</v>
      </c>
      <c r="H2598">
        <v>2.5</v>
      </c>
      <c r="I2598">
        <v>-140</v>
      </c>
      <c r="J2598">
        <v>306618</v>
      </c>
      <c r="K2598" t="s">
        <v>668</v>
      </c>
      <c r="L2598">
        <v>54</v>
      </c>
      <c r="M2598">
        <v>133</v>
      </c>
      <c r="N2598">
        <v>131.5</v>
      </c>
      <c r="O2598">
        <v>120</v>
      </c>
      <c r="P2598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98">
        <f>IF(Hist_odds_1[[#This Row],[Away ML]]&lt;Hist_odds_1[[#This Row],[Home ML]],-Hist_odds_1[[#This Row],[Total_Close]],Hist_odds_1[[#This Row],[Spread_Close]])</f>
        <v>-2.5</v>
      </c>
    </row>
    <row r="2599" spans="1:17">
      <c r="A2599">
        <v>2598</v>
      </c>
      <c r="B2599">
        <v>114</v>
      </c>
      <c r="C2599">
        <v>306619</v>
      </c>
      <c r="D2599" t="s">
        <v>5552</v>
      </c>
      <c r="E2599" t="s">
        <v>155</v>
      </c>
      <c r="F2599">
        <v>73</v>
      </c>
      <c r="G2599">
        <v>138.5</v>
      </c>
      <c r="H2599">
        <v>139</v>
      </c>
      <c r="I2599">
        <v>145</v>
      </c>
      <c r="J2599">
        <v>306620</v>
      </c>
      <c r="K2599" t="s">
        <v>149</v>
      </c>
      <c r="L2599">
        <v>81</v>
      </c>
      <c r="M2599">
        <v>3.5</v>
      </c>
      <c r="N2599">
        <v>3.5</v>
      </c>
      <c r="O2599">
        <v>-165</v>
      </c>
      <c r="P2599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599">
        <f>IF(Hist_odds_1[[#This Row],[Away ML]]&lt;Hist_odds_1[[#This Row],[Home ML]],-Hist_odds_1[[#This Row],[Total_Close]],Hist_odds_1[[#This Row],[Spread_Close]])</f>
        <v>3.5</v>
      </c>
    </row>
    <row r="2600" spans="1:17">
      <c r="A2600">
        <v>2599</v>
      </c>
      <c r="B2600">
        <v>114</v>
      </c>
      <c r="C2600">
        <v>306621</v>
      </c>
      <c r="D2600" t="s">
        <v>5552</v>
      </c>
      <c r="E2600" t="s">
        <v>601</v>
      </c>
      <c r="F2600">
        <v>90</v>
      </c>
      <c r="G2600">
        <v>152.5</v>
      </c>
      <c r="H2600">
        <v>148.5</v>
      </c>
      <c r="I2600">
        <v>350</v>
      </c>
      <c r="J2600">
        <v>306622</v>
      </c>
      <c r="K2600" t="s">
        <v>591</v>
      </c>
      <c r="L2600">
        <v>81</v>
      </c>
      <c r="M2600">
        <v>7</v>
      </c>
      <c r="N2600">
        <v>8.5</v>
      </c>
      <c r="O2600">
        <v>-420</v>
      </c>
      <c r="P2600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600">
        <f>IF(Hist_odds_1[[#This Row],[Away ML]]&lt;Hist_odds_1[[#This Row],[Home ML]],-Hist_odds_1[[#This Row],[Total_Close]],Hist_odds_1[[#This Row],[Spread_Close]])</f>
        <v>8.5</v>
      </c>
    </row>
    <row r="2601" spans="1:17">
      <c r="A2601">
        <v>2600</v>
      </c>
      <c r="B2601">
        <v>114</v>
      </c>
      <c r="C2601">
        <v>306623</v>
      </c>
      <c r="D2601" t="s">
        <v>5552</v>
      </c>
      <c r="E2601" t="s">
        <v>618</v>
      </c>
      <c r="F2601">
        <v>79</v>
      </c>
      <c r="G2601">
        <v>151.5</v>
      </c>
      <c r="H2601">
        <v>151.5</v>
      </c>
      <c r="I2601">
        <v>400</v>
      </c>
      <c r="J2601">
        <v>306624</v>
      </c>
      <c r="K2601" t="s">
        <v>543</v>
      </c>
      <c r="L2601">
        <v>97</v>
      </c>
      <c r="M2601">
        <v>10.5</v>
      </c>
      <c r="N2601">
        <v>10</v>
      </c>
      <c r="O2601">
        <v>-500</v>
      </c>
      <c r="P2601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601">
        <f>IF(Hist_odds_1[[#This Row],[Away ML]]&lt;Hist_odds_1[[#This Row],[Home ML]],-Hist_odds_1[[#This Row],[Total_Close]],Hist_odds_1[[#This Row],[Spread_Close]])</f>
        <v>10</v>
      </c>
    </row>
    <row r="2602" spans="1:17">
      <c r="A2602">
        <v>2601</v>
      </c>
      <c r="B2602">
        <v>114</v>
      </c>
      <c r="C2602">
        <v>306625</v>
      </c>
      <c r="D2602" t="s">
        <v>5552</v>
      </c>
      <c r="E2602" t="s">
        <v>364</v>
      </c>
      <c r="F2602">
        <v>68</v>
      </c>
      <c r="G2602">
        <v>3.5</v>
      </c>
      <c r="H2602">
        <v>3</v>
      </c>
      <c r="I2602">
        <v>-140</v>
      </c>
      <c r="J2602">
        <v>306626</v>
      </c>
      <c r="K2602" t="s">
        <v>615</v>
      </c>
      <c r="L2602">
        <v>62</v>
      </c>
      <c r="M2602">
        <v>122.5</v>
      </c>
      <c r="N2602">
        <v>122.5</v>
      </c>
      <c r="O2602">
        <v>120</v>
      </c>
      <c r="P2602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602">
        <f>IF(Hist_odds_1[[#This Row],[Away ML]]&lt;Hist_odds_1[[#This Row],[Home ML]],-Hist_odds_1[[#This Row],[Total_Close]],Hist_odds_1[[#This Row],[Spread_Close]])</f>
        <v>-3</v>
      </c>
    </row>
    <row r="2603" spans="1:17">
      <c r="A2603">
        <v>2602</v>
      </c>
      <c r="B2603">
        <v>114</v>
      </c>
      <c r="C2603">
        <v>306627</v>
      </c>
      <c r="D2603" t="s">
        <v>5552</v>
      </c>
      <c r="E2603" t="s">
        <v>661</v>
      </c>
      <c r="F2603">
        <v>75</v>
      </c>
      <c r="G2603">
        <v>4.5</v>
      </c>
      <c r="H2603">
        <v>4.5</v>
      </c>
      <c r="I2603">
        <v>-185</v>
      </c>
      <c r="J2603">
        <v>306628</v>
      </c>
      <c r="K2603" t="s">
        <v>510</v>
      </c>
      <c r="L2603">
        <v>71</v>
      </c>
      <c r="M2603">
        <v>145.5</v>
      </c>
      <c r="N2603">
        <v>145.5</v>
      </c>
      <c r="O2603">
        <v>165</v>
      </c>
      <c r="P2603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603">
        <f>IF(Hist_odds_1[[#This Row],[Away ML]]&lt;Hist_odds_1[[#This Row],[Home ML]],-Hist_odds_1[[#This Row],[Total_Close]],Hist_odds_1[[#This Row],[Spread_Close]])</f>
        <v>-4.5</v>
      </c>
    </row>
    <row r="2604" spans="1:17">
      <c r="A2604">
        <v>2603</v>
      </c>
      <c r="B2604">
        <v>114</v>
      </c>
      <c r="C2604">
        <v>306629</v>
      </c>
      <c r="D2604" t="s">
        <v>5552</v>
      </c>
      <c r="E2604" t="s">
        <v>313</v>
      </c>
      <c r="F2604">
        <v>67</v>
      </c>
      <c r="G2604">
        <v>4</v>
      </c>
      <c r="H2604">
        <v>4</v>
      </c>
      <c r="I2604">
        <v>-170</v>
      </c>
      <c r="J2604">
        <v>306630</v>
      </c>
      <c r="K2604" t="s">
        <v>565</v>
      </c>
      <c r="L2604">
        <v>69</v>
      </c>
      <c r="M2604">
        <v>130.5</v>
      </c>
      <c r="N2604">
        <v>129.5</v>
      </c>
      <c r="O2604">
        <v>150</v>
      </c>
      <c r="P2604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604">
        <f>IF(Hist_odds_1[[#This Row],[Away ML]]&lt;Hist_odds_1[[#This Row],[Home ML]],-Hist_odds_1[[#This Row],[Total_Close]],Hist_odds_1[[#This Row],[Spread_Close]])</f>
        <v>-4</v>
      </c>
    </row>
    <row r="2605" spans="1:17">
      <c r="A2605">
        <v>2604</v>
      </c>
      <c r="B2605">
        <v>114</v>
      </c>
      <c r="C2605">
        <v>306631</v>
      </c>
      <c r="D2605" t="s">
        <v>5552</v>
      </c>
      <c r="E2605" t="s">
        <v>628</v>
      </c>
      <c r="F2605">
        <v>72</v>
      </c>
      <c r="G2605">
        <v>138</v>
      </c>
      <c r="H2605">
        <v>138.5</v>
      </c>
      <c r="I2605">
        <v>230</v>
      </c>
      <c r="J2605">
        <v>306632</v>
      </c>
      <c r="K2605" t="s">
        <v>116</v>
      </c>
      <c r="L2605">
        <v>86</v>
      </c>
      <c r="M2605">
        <v>5.5</v>
      </c>
      <c r="N2605">
        <v>7.5</v>
      </c>
      <c r="O2605">
        <v>-270</v>
      </c>
      <c r="P2605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605">
        <f>IF(Hist_odds_1[[#This Row],[Away ML]]&lt;Hist_odds_1[[#This Row],[Home ML]],-Hist_odds_1[[#This Row],[Total_Close]],Hist_odds_1[[#This Row],[Spread_Close]])</f>
        <v>7.5</v>
      </c>
    </row>
    <row r="2606" spans="1:17">
      <c r="A2606">
        <v>2605</v>
      </c>
      <c r="B2606">
        <v>114</v>
      </c>
      <c r="C2606">
        <v>306633</v>
      </c>
      <c r="D2606" t="s">
        <v>5552</v>
      </c>
      <c r="E2606" t="s">
        <v>162</v>
      </c>
      <c r="F2606">
        <v>66</v>
      </c>
      <c r="G2606">
        <v>137</v>
      </c>
      <c r="H2606">
        <v>138</v>
      </c>
      <c r="I2606">
        <v>425</v>
      </c>
      <c r="J2606">
        <v>306634</v>
      </c>
      <c r="K2606" t="s">
        <v>665</v>
      </c>
      <c r="L2606">
        <v>81</v>
      </c>
      <c r="M2606">
        <v>10.5</v>
      </c>
      <c r="N2606">
        <v>10.5</v>
      </c>
      <c r="O2606">
        <v>-550</v>
      </c>
      <c r="P2606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606">
        <f>IF(Hist_odds_1[[#This Row],[Away ML]]&lt;Hist_odds_1[[#This Row],[Home ML]],-Hist_odds_1[[#This Row],[Total_Close]],Hist_odds_1[[#This Row],[Spread_Close]])</f>
        <v>10.5</v>
      </c>
    </row>
    <row r="2607" spans="1:17">
      <c r="A2607">
        <v>2606</v>
      </c>
      <c r="B2607">
        <v>114</v>
      </c>
      <c r="C2607">
        <v>306635</v>
      </c>
      <c r="D2607" t="s">
        <v>5552</v>
      </c>
      <c r="E2607" t="s">
        <v>666</v>
      </c>
      <c r="F2607">
        <v>79</v>
      </c>
      <c r="G2607">
        <v>141</v>
      </c>
      <c r="H2607">
        <v>140</v>
      </c>
      <c r="I2607">
        <v>140</v>
      </c>
      <c r="J2607">
        <v>306636</v>
      </c>
      <c r="K2607" t="s">
        <v>561</v>
      </c>
      <c r="L2607">
        <v>74</v>
      </c>
      <c r="M2607">
        <v>3</v>
      </c>
      <c r="N2607">
        <v>3.5</v>
      </c>
      <c r="O2607">
        <v>-160</v>
      </c>
      <c r="P2607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607">
        <f>IF(Hist_odds_1[[#This Row],[Away ML]]&lt;Hist_odds_1[[#This Row],[Home ML]],-Hist_odds_1[[#This Row],[Total_Close]],Hist_odds_1[[#This Row],[Spread_Close]])</f>
        <v>3.5</v>
      </c>
    </row>
    <row r="2608" spans="1:17">
      <c r="A2608">
        <v>2607</v>
      </c>
      <c r="B2608">
        <v>114</v>
      </c>
      <c r="C2608">
        <v>306637</v>
      </c>
      <c r="D2608" t="s">
        <v>5552</v>
      </c>
      <c r="E2608" t="s">
        <v>672</v>
      </c>
      <c r="F2608">
        <v>50</v>
      </c>
      <c r="G2608">
        <v>136.5</v>
      </c>
      <c r="H2608">
        <v>136.5</v>
      </c>
      <c r="I2608">
        <v>140</v>
      </c>
      <c r="J2608">
        <v>306638</v>
      </c>
      <c r="K2608" t="s">
        <v>575</v>
      </c>
      <c r="L2608">
        <v>59</v>
      </c>
      <c r="M2608">
        <v>4.5</v>
      </c>
      <c r="N2608">
        <v>3.5</v>
      </c>
      <c r="O2608">
        <v>-160</v>
      </c>
      <c r="P2608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608">
        <f>IF(Hist_odds_1[[#This Row],[Away ML]]&lt;Hist_odds_1[[#This Row],[Home ML]],-Hist_odds_1[[#This Row],[Total_Close]],Hist_odds_1[[#This Row],[Spread_Close]])</f>
        <v>3.5</v>
      </c>
    </row>
    <row r="2609" spans="1:17">
      <c r="A2609">
        <v>2608</v>
      </c>
      <c r="B2609">
        <v>114</v>
      </c>
      <c r="C2609">
        <v>306639</v>
      </c>
      <c r="D2609" t="s">
        <v>5552</v>
      </c>
      <c r="E2609" t="s">
        <v>593</v>
      </c>
      <c r="F2609">
        <v>65</v>
      </c>
      <c r="G2609">
        <v>137.5</v>
      </c>
      <c r="H2609">
        <v>138.5</v>
      </c>
      <c r="I2609">
        <v>500</v>
      </c>
      <c r="J2609">
        <v>306640</v>
      </c>
      <c r="K2609" t="s">
        <v>347</v>
      </c>
      <c r="L2609">
        <v>72</v>
      </c>
      <c r="M2609">
        <v>11.5</v>
      </c>
      <c r="N2609">
        <v>11.5</v>
      </c>
      <c r="O2609">
        <v>-700</v>
      </c>
      <c r="P2609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609">
        <f>IF(Hist_odds_1[[#This Row],[Away ML]]&lt;Hist_odds_1[[#This Row],[Home ML]],-Hist_odds_1[[#This Row],[Total_Close]],Hist_odds_1[[#This Row],[Spread_Close]])</f>
        <v>11.5</v>
      </c>
    </row>
    <row r="2610" spans="1:17">
      <c r="A2610">
        <v>2609</v>
      </c>
      <c r="B2610">
        <v>114</v>
      </c>
      <c r="C2610">
        <v>306641</v>
      </c>
      <c r="D2610" t="s">
        <v>5552</v>
      </c>
      <c r="E2610" t="s">
        <v>570</v>
      </c>
      <c r="F2610">
        <v>62</v>
      </c>
      <c r="G2610">
        <v>143.5</v>
      </c>
      <c r="H2610">
        <v>143.5</v>
      </c>
      <c r="I2610">
        <v>1200</v>
      </c>
      <c r="J2610">
        <v>306642</v>
      </c>
      <c r="K2610" t="s">
        <v>366</v>
      </c>
      <c r="L2610">
        <v>82</v>
      </c>
      <c r="M2610">
        <v>19.5</v>
      </c>
      <c r="N2610">
        <v>19.5</v>
      </c>
      <c r="O2610">
        <v>-3000</v>
      </c>
      <c r="P2610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610">
        <f>IF(Hist_odds_1[[#This Row],[Away ML]]&lt;Hist_odds_1[[#This Row],[Home ML]],-Hist_odds_1[[#This Row],[Total_Close]],Hist_odds_1[[#This Row],[Spread_Close]])</f>
        <v>19.5</v>
      </c>
    </row>
    <row r="2611" spans="1:17">
      <c r="A2611">
        <v>2610</v>
      </c>
      <c r="B2611">
        <v>114</v>
      </c>
      <c r="C2611">
        <v>306643</v>
      </c>
      <c r="D2611" t="s">
        <v>5552</v>
      </c>
      <c r="E2611" t="s">
        <v>297</v>
      </c>
      <c r="F2611">
        <v>56</v>
      </c>
      <c r="G2611">
        <v>147</v>
      </c>
      <c r="H2611">
        <v>145</v>
      </c>
      <c r="I2611">
        <v>200</v>
      </c>
      <c r="J2611">
        <v>306644</v>
      </c>
      <c r="K2611" t="s">
        <v>551</v>
      </c>
      <c r="L2611">
        <v>64</v>
      </c>
      <c r="M2611">
        <v>6.5</v>
      </c>
      <c r="N2611">
        <v>5</v>
      </c>
      <c r="O2611">
        <v>-240</v>
      </c>
      <c r="P2611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611">
        <f>IF(Hist_odds_1[[#This Row],[Away ML]]&lt;Hist_odds_1[[#This Row],[Home ML]],-Hist_odds_1[[#This Row],[Total_Close]],Hist_odds_1[[#This Row],[Spread_Close]])</f>
        <v>5</v>
      </c>
    </row>
    <row r="2612" spans="1:17">
      <c r="A2612">
        <v>2611</v>
      </c>
      <c r="B2612">
        <v>114</v>
      </c>
      <c r="C2612">
        <v>306645</v>
      </c>
      <c r="D2612" t="s">
        <v>5552</v>
      </c>
      <c r="E2612" t="s">
        <v>612</v>
      </c>
      <c r="F2612">
        <v>67</v>
      </c>
      <c r="G2612">
        <v>136</v>
      </c>
      <c r="H2612">
        <v>135</v>
      </c>
      <c r="I2612">
        <v>130</v>
      </c>
      <c r="J2612">
        <v>306646</v>
      </c>
      <c r="K2612" t="s">
        <v>229</v>
      </c>
      <c r="L2612">
        <v>74</v>
      </c>
      <c r="M2612">
        <v>3</v>
      </c>
      <c r="N2612">
        <v>3</v>
      </c>
      <c r="O2612">
        <v>-150</v>
      </c>
      <c r="P2612" s="17">
        <f>DATE(IF(Hist_odds_1[[#This Row],[Index]]&lt;=1908,"2022","2023"),IF(LEN(Hist_odds_1[[#This Row],[Date]])=2,LEFT(Hist_odds_1[[#This Row],[Date]],2),LEFT(Hist_odds_1[[#This Row],[Date]],1)),RIGHT(Hist_odds_1[[#This Row],[Date]],2))</f>
        <v>44940</v>
      </c>
      <c r="Q2612">
        <f>IF(Hist_odds_1[[#This Row],[Away ML]]&lt;Hist_odds_1[[#This Row],[Home ML]],-Hist_odds_1[[#This Row],[Total_Close]],Hist_odds_1[[#This Row],[Spread_Close]])</f>
        <v>3</v>
      </c>
    </row>
    <row r="2613" spans="1:17">
      <c r="A2613">
        <v>2612</v>
      </c>
      <c r="B2613">
        <v>115</v>
      </c>
      <c r="C2613">
        <v>827</v>
      </c>
      <c r="D2613" t="s">
        <v>5552</v>
      </c>
      <c r="E2613" t="s">
        <v>45</v>
      </c>
      <c r="F2613">
        <v>76</v>
      </c>
      <c r="G2613">
        <v>165</v>
      </c>
      <c r="H2613">
        <v>162.5</v>
      </c>
      <c r="I2613">
        <v>140</v>
      </c>
      <c r="J2613">
        <v>828</v>
      </c>
      <c r="K2613" t="s">
        <v>386</v>
      </c>
      <c r="L2613">
        <v>80</v>
      </c>
      <c r="M2613">
        <v>3.5</v>
      </c>
      <c r="N2613">
        <v>3</v>
      </c>
      <c r="O2613">
        <v>-160</v>
      </c>
      <c r="P2613" s="17">
        <f>DATE(IF(Hist_odds_1[[#This Row],[Index]]&lt;=1908,"2022","2023"),IF(LEN(Hist_odds_1[[#This Row],[Date]])=2,LEFT(Hist_odds_1[[#This Row],[Date]],2),LEFT(Hist_odds_1[[#This Row],[Date]],1)),RIGHT(Hist_odds_1[[#This Row],[Date]],2))</f>
        <v>44941</v>
      </c>
      <c r="Q2613">
        <f>IF(Hist_odds_1[[#This Row],[Away ML]]&lt;Hist_odds_1[[#This Row],[Home ML]],-Hist_odds_1[[#This Row],[Total_Close]],Hist_odds_1[[#This Row],[Spread_Close]])</f>
        <v>3</v>
      </c>
    </row>
    <row r="2614" spans="1:17">
      <c r="A2614">
        <v>2613</v>
      </c>
      <c r="B2614">
        <v>115</v>
      </c>
      <c r="C2614">
        <v>829</v>
      </c>
      <c r="D2614" t="s">
        <v>5552</v>
      </c>
      <c r="E2614" t="s">
        <v>316</v>
      </c>
      <c r="F2614">
        <v>78</v>
      </c>
      <c r="G2614">
        <v>136</v>
      </c>
      <c r="H2614">
        <v>136</v>
      </c>
      <c r="I2614">
        <v>170</v>
      </c>
      <c r="J2614">
        <v>830</v>
      </c>
      <c r="K2614" t="s">
        <v>234</v>
      </c>
      <c r="L2614">
        <v>85</v>
      </c>
      <c r="M2614">
        <v>4</v>
      </c>
      <c r="N2614">
        <v>4.5</v>
      </c>
      <c r="O2614">
        <v>-190</v>
      </c>
      <c r="P2614" s="17">
        <f>DATE(IF(Hist_odds_1[[#This Row],[Index]]&lt;=1908,"2022","2023"),IF(LEN(Hist_odds_1[[#This Row],[Date]])=2,LEFT(Hist_odds_1[[#This Row],[Date]],2),LEFT(Hist_odds_1[[#This Row],[Date]],1)),RIGHT(Hist_odds_1[[#This Row],[Date]],2))</f>
        <v>44941</v>
      </c>
      <c r="Q2614">
        <f>IF(Hist_odds_1[[#This Row],[Away ML]]&lt;Hist_odds_1[[#This Row],[Home ML]],-Hist_odds_1[[#This Row],[Total_Close]],Hist_odds_1[[#This Row],[Spread_Close]])</f>
        <v>4.5</v>
      </c>
    </row>
    <row r="2615" spans="1:17">
      <c r="A2615">
        <v>2614</v>
      </c>
      <c r="B2615">
        <v>115</v>
      </c>
      <c r="C2615">
        <v>831</v>
      </c>
      <c r="D2615" t="s">
        <v>5552</v>
      </c>
      <c r="E2615" t="s">
        <v>490</v>
      </c>
      <c r="F2615">
        <v>85</v>
      </c>
      <c r="G2615">
        <v>151.5</v>
      </c>
      <c r="H2615">
        <v>151</v>
      </c>
      <c r="I2615">
        <v>750</v>
      </c>
      <c r="J2615">
        <v>832</v>
      </c>
      <c r="K2615" t="s">
        <v>220</v>
      </c>
      <c r="L2615">
        <v>74</v>
      </c>
      <c r="M2615">
        <v>15</v>
      </c>
      <c r="N2615">
        <v>14</v>
      </c>
      <c r="O2615">
        <v>-1200</v>
      </c>
      <c r="P2615" s="17">
        <f>DATE(IF(Hist_odds_1[[#This Row],[Index]]&lt;=1908,"2022","2023"),IF(LEN(Hist_odds_1[[#This Row],[Date]])=2,LEFT(Hist_odds_1[[#This Row],[Date]],2),LEFT(Hist_odds_1[[#This Row],[Date]],1)),RIGHT(Hist_odds_1[[#This Row],[Date]],2))</f>
        <v>44941</v>
      </c>
      <c r="Q2615">
        <f>IF(Hist_odds_1[[#This Row],[Away ML]]&lt;Hist_odds_1[[#This Row],[Home ML]],-Hist_odds_1[[#This Row],[Total_Close]],Hist_odds_1[[#This Row],[Spread_Close]])</f>
        <v>14</v>
      </c>
    </row>
    <row r="2616" spans="1:17">
      <c r="A2616">
        <v>2615</v>
      </c>
      <c r="B2616">
        <v>115</v>
      </c>
      <c r="C2616">
        <v>833</v>
      </c>
      <c r="D2616" t="s">
        <v>5552</v>
      </c>
      <c r="E2616" t="s">
        <v>242</v>
      </c>
      <c r="F2616">
        <v>62</v>
      </c>
      <c r="G2616">
        <v>3.5</v>
      </c>
      <c r="H2616">
        <v>4.5</v>
      </c>
      <c r="I2616">
        <v>-190</v>
      </c>
      <c r="J2616">
        <v>834</v>
      </c>
      <c r="K2616" t="s">
        <v>247</v>
      </c>
      <c r="L2616">
        <v>66</v>
      </c>
      <c r="M2616">
        <v>138</v>
      </c>
      <c r="N2616">
        <v>137.5</v>
      </c>
      <c r="O2616">
        <v>170</v>
      </c>
      <c r="P2616" s="17">
        <f>DATE(IF(Hist_odds_1[[#This Row],[Index]]&lt;=1908,"2022","2023"),IF(LEN(Hist_odds_1[[#This Row],[Date]])=2,LEFT(Hist_odds_1[[#This Row],[Date]],2),LEFT(Hist_odds_1[[#This Row],[Date]],1)),RIGHT(Hist_odds_1[[#This Row],[Date]],2))</f>
        <v>44941</v>
      </c>
      <c r="Q2616">
        <f>IF(Hist_odds_1[[#This Row],[Away ML]]&lt;Hist_odds_1[[#This Row],[Home ML]],-Hist_odds_1[[#This Row],[Total_Close]],Hist_odds_1[[#This Row],[Spread_Close]])</f>
        <v>-4.5</v>
      </c>
    </row>
    <row r="2617" spans="1:17">
      <c r="A2617">
        <v>2616</v>
      </c>
      <c r="B2617">
        <v>115</v>
      </c>
      <c r="C2617">
        <v>835</v>
      </c>
      <c r="D2617" t="s">
        <v>5552</v>
      </c>
      <c r="E2617" t="s">
        <v>468</v>
      </c>
      <c r="F2617">
        <v>81</v>
      </c>
      <c r="G2617">
        <v>139</v>
      </c>
      <c r="H2617">
        <v>138.5</v>
      </c>
      <c r="I2617">
        <v>100</v>
      </c>
      <c r="J2617">
        <v>836</v>
      </c>
      <c r="K2617" t="s">
        <v>516</v>
      </c>
      <c r="L2617">
        <v>70</v>
      </c>
      <c r="M2617">
        <v>2</v>
      </c>
      <c r="N2617">
        <v>1</v>
      </c>
      <c r="O2617">
        <v>-120</v>
      </c>
      <c r="P2617" s="17">
        <f>DATE(IF(Hist_odds_1[[#This Row],[Index]]&lt;=1908,"2022","2023"),IF(LEN(Hist_odds_1[[#This Row],[Date]])=2,LEFT(Hist_odds_1[[#This Row],[Date]],2),LEFT(Hist_odds_1[[#This Row],[Date]],1)),RIGHT(Hist_odds_1[[#This Row],[Date]],2))</f>
        <v>44941</v>
      </c>
      <c r="Q2617">
        <f>IF(Hist_odds_1[[#This Row],[Away ML]]&lt;Hist_odds_1[[#This Row],[Home ML]],-Hist_odds_1[[#This Row],[Total_Close]],Hist_odds_1[[#This Row],[Spread_Close]])</f>
        <v>1</v>
      </c>
    </row>
    <row r="2618" spans="1:17">
      <c r="A2618">
        <v>2617</v>
      </c>
      <c r="B2618">
        <v>115</v>
      </c>
      <c r="C2618">
        <v>837</v>
      </c>
      <c r="D2618" t="s">
        <v>5552</v>
      </c>
      <c r="E2618" t="s">
        <v>249</v>
      </c>
      <c r="F2618">
        <v>66</v>
      </c>
      <c r="G2618">
        <v>123</v>
      </c>
      <c r="H2618">
        <v>123.5</v>
      </c>
      <c r="I2618">
        <v>170</v>
      </c>
      <c r="J2618">
        <v>838</v>
      </c>
      <c r="K2618" t="s">
        <v>243</v>
      </c>
      <c r="L2618">
        <v>64</v>
      </c>
      <c r="M2618">
        <v>5</v>
      </c>
      <c r="N2618">
        <v>4.5</v>
      </c>
      <c r="O2618">
        <v>-190</v>
      </c>
      <c r="P2618" s="17">
        <f>DATE(IF(Hist_odds_1[[#This Row],[Index]]&lt;=1908,"2022","2023"),IF(LEN(Hist_odds_1[[#This Row],[Date]])=2,LEFT(Hist_odds_1[[#This Row],[Date]],2),LEFT(Hist_odds_1[[#This Row],[Date]],1)),RIGHT(Hist_odds_1[[#This Row],[Date]],2))</f>
        <v>44941</v>
      </c>
      <c r="Q2618">
        <f>IF(Hist_odds_1[[#This Row],[Away ML]]&lt;Hist_odds_1[[#This Row],[Home ML]],-Hist_odds_1[[#This Row],[Total_Close]],Hist_odds_1[[#This Row],[Spread_Close]])</f>
        <v>4.5</v>
      </c>
    </row>
    <row r="2619" spans="1:17">
      <c r="A2619">
        <v>2618</v>
      </c>
      <c r="B2619">
        <v>115</v>
      </c>
      <c r="C2619">
        <v>839</v>
      </c>
      <c r="D2619" t="s">
        <v>5552</v>
      </c>
      <c r="E2619" t="s">
        <v>246</v>
      </c>
      <c r="F2619">
        <v>70</v>
      </c>
      <c r="G2619">
        <v>142.5</v>
      </c>
      <c r="H2619">
        <v>143.5</v>
      </c>
      <c r="I2619">
        <v>600</v>
      </c>
      <c r="J2619">
        <v>840</v>
      </c>
      <c r="K2619" t="s">
        <v>420</v>
      </c>
      <c r="L2619">
        <v>67</v>
      </c>
      <c r="M2619">
        <v>12.5</v>
      </c>
      <c r="N2619">
        <v>12.5</v>
      </c>
      <c r="O2619">
        <v>-900</v>
      </c>
      <c r="P2619" s="17">
        <f>DATE(IF(Hist_odds_1[[#This Row],[Index]]&lt;=1908,"2022","2023"),IF(LEN(Hist_odds_1[[#This Row],[Date]])=2,LEFT(Hist_odds_1[[#This Row],[Date]],2),LEFT(Hist_odds_1[[#This Row],[Date]],1)),RIGHT(Hist_odds_1[[#This Row],[Date]],2))</f>
        <v>44941</v>
      </c>
      <c r="Q2619">
        <f>IF(Hist_odds_1[[#This Row],[Away ML]]&lt;Hist_odds_1[[#This Row],[Home ML]],-Hist_odds_1[[#This Row],[Total_Close]],Hist_odds_1[[#This Row],[Spread_Close]])</f>
        <v>12.5</v>
      </c>
    </row>
    <row r="2620" spans="1:17">
      <c r="A2620">
        <v>2619</v>
      </c>
      <c r="B2620">
        <v>115</v>
      </c>
      <c r="C2620">
        <v>841</v>
      </c>
      <c r="D2620" t="s">
        <v>5552</v>
      </c>
      <c r="E2620" t="s">
        <v>241</v>
      </c>
      <c r="F2620">
        <v>56</v>
      </c>
      <c r="G2620">
        <v>123</v>
      </c>
      <c r="H2620">
        <v>123.5</v>
      </c>
      <c r="I2620">
        <v>110</v>
      </c>
      <c r="J2620">
        <v>842</v>
      </c>
      <c r="K2620" t="s">
        <v>499</v>
      </c>
      <c r="L2620">
        <v>52</v>
      </c>
      <c r="M2620">
        <v>1.5</v>
      </c>
      <c r="N2620">
        <v>2</v>
      </c>
      <c r="O2620">
        <v>-130</v>
      </c>
      <c r="P2620" s="17">
        <f>DATE(IF(Hist_odds_1[[#This Row],[Index]]&lt;=1908,"2022","2023"),IF(LEN(Hist_odds_1[[#This Row],[Date]])=2,LEFT(Hist_odds_1[[#This Row],[Date]],2),LEFT(Hist_odds_1[[#This Row],[Date]],1)),RIGHT(Hist_odds_1[[#This Row],[Date]],2))</f>
        <v>44941</v>
      </c>
      <c r="Q2620">
        <f>IF(Hist_odds_1[[#This Row],[Away ML]]&lt;Hist_odds_1[[#This Row],[Home ML]],-Hist_odds_1[[#This Row],[Total_Close]],Hist_odds_1[[#This Row],[Spread_Close]])</f>
        <v>2</v>
      </c>
    </row>
    <row r="2621" spans="1:17">
      <c r="A2621">
        <v>2620</v>
      </c>
      <c r="B2621">
        <v>115</v>
      </c>
      <c r="C2621">
        <v>843</v>
      </c>
      <c r="D2621" t="s">
        <v>5552</v>
      </c>
      <c r="E2621" t="s">
        <v>248</v>
      </c>
      <c r="F2621">
        <v>58</v>
      </c>
      <c r="G2621">
        <v>5</v>
      </c>
      <c r="H2621">
        <v>6</v>
      </c>
      <c r="I2621">
        <v>-250</v>
      </c>
      <c r="J2621">
        <v>844</v>
      </c>
      <c r="K2621" t="s">
        <v>642</v>
      </c>
      <c r="L2621">
        <v>51</v>
      </c>
      <c r="M2621">
        <v>134</v>
      </c>
      <c r="N2621">
        <v>135</v>
      </c>
      <c r="O2621">
        <v>210</v>
      </c>
      <c r="P2621" s="17">
        <f>DATE(IF(Hist_odds_1[[#This Row],[Index]]&lt;=1908,"2022","2023"),IF(LEN(Hist_odds_1[[#This Row],[Date]])=2,LEFT(Hist_odds_1[[#This Row],[Date]],2),LEFT(Hist_odds_1[[#This Row],[Date]],1)),RIGHT(Hist_odds_1[[#This Row],[Date]],2))</f>
        <v>44941</v>
      </c>
      <c r="Q2621">
        <f>IF(Hist_odds_1[[#This Row],[Away ML]]&lt;Hist_odds_1[[#This Row],[Home ML]],-Hist_odds_1[[#This Row],[Total_Close]],Hist_odds_1[[#This Row],[Spread_Close]])</f>
        <v>-6</v>
      </c>
    </row>
    <row r="2622" spans="1:17">
      <c r="A2622">
        <v>2621</v>
      </c>
      <c r="B2622">
        <v>115</v>
      </c>
      <c r="C2622">
        <v>845</v>
      </c>
      <c r="D2622" t="s">
        <v>5552</v>
      </c>
      <c r="E2622" t="s">
        <v>453</v>
      </c>
      <c r="F2622">
        <v>64</v>
      </c>
      <c r="G2622">
        <v>135</v>
      </c>
      <c r="H2622">
        <v>135</v>
      </c>
      <c r="I2622">
        <v>140</v>
      </c>
      <c r="J2622">
        <v>846</v>
      </c>
      <c r="K2622" t="s">
        <v>391</v>
      </c>
      <c r="L2622">
        <v>68</v>
      </c>
      <c r="M2622">
        <v>4</v>
      </c>
      <c r="N2622">
        <v>3</v>
      </c>
      <c r="O2622">
        <v>-160</v>
      </c>
      <c r="P2622" s="17">
        <f>DATE(IF(Hist_odds_1[[#This Row],[Index]]&lt;=1908,"2022","2023"),IF(LEN(Hist_odds_1[[#This Row],[Date]])=2,LEFT(Hist_odds_1[[#This Row],[Date]],2),LEFT(Hist_odds_1[[#This Row],[Date]],1)),RIGHT(Hist_odds_1[[#This Row],[Date]],2))</f>
        <v>44941</v>
      </c>
      <c r="Q2622">
        <f>IF(Hist_odds_1[[#This Row],[Away ML]]&lt;Hist_odds_1[[#This Row],[Home ML]],-Hist_odds_1[[#This Row],[Total_Close]],Hist_odds_1[[#This Row],[Spread_Close]])</f>
        <v>3</v>
      </c>
    </row>
    <row r="2623" spans="1:17">
      <c r="A2623">
        <v>2622</v>
      </c>
      <c r="B2623">
        <v>115</v>
      </c>
      <c r="C2623">
        <v>847</v>
      </c>
      <c r="D2623" t="s">
        <v>5552</v>
      </c>
      <c r="E2623" t="s">
        <v>461</v>
      </c>
      <c r="F2623">
        <v>62</v>
      </c>
      <c r="G2623">
        <v>1</v>
      </c>
      <c r="H2623">
        <v>139.5</v>
      </c>
      <c r="I2623">
        <v>105</v>
      </c>
      <c r="J2623">
        <v>848</v>
      </c>
      <c r="K2623" t="s">
        <v>595</v>
      </c>
      <c r="L2623">
        <v>64</v>
      </c>
      <c r="M2623">
        <v>139</v>
      </c>
      <c r="N2623">
        <v>1.5</v>
      </c>
      <c r="O2623">
        <v>-125</v>
      </c>
      <c r="P2623" s="17">
        <f>DATE(IF(Hist_odds_1[[#This Row],[Index]]&lt;=1908,"2022","2023"),IF(LEN(Hist_odds_1[[#This Row],[Date]])=2,LEFT(Hist_odds_1[[#This Row],[Date]],2),LEFT(Hist_odds_1[[#This Row],[Date]],1)),RIGHT(Hist_odds_1[[#This Row],[Date]],2))</f>
        <v>44941</v>
      </c>
      <c r="Q2623">
        <f>IF(Hist_odds_1[[#This Row],[Away ML]]&lt;Hist_odds_1[[#This Row],[Home ML]],-Hist_odds_1[[#This Row],[Total_Close]],Hist_odds_1[[#This Row],[Spread_Close]])</f>
        <v>1.5</v>
      </c>
    </row>
    <row r="2624" spans="1:17">
      <c r="A2624">
        <v>2623</v>
      </c>
      <c r="B2624">
        <v>115</v>
      </c>
      <c r="C2624">
        <v>849</v>
      </c>
      <c r="D2624" t="s">
        <v>5552</v>
      </c>
      <c r="E2624" t="s">
        <v>602</v>
      </c>
      <c r="F2624">
        <v>61</v>
      </c>
      <c r="G2624">
        <v>5</v>
      </c>
      <c r="H2624">
        <v>5.5</v>
      </c>
      <c r="I2624">
        <v>-230</v>
      </c>
      <c r="J2624">
        <v>850</v>
      </c>
      <c r="K2624" t="s">
        <v>251</v>
      </c>
      <c r="L2624">
        <v>59</v>
      </c>
      <c r="M2624">
        <v>149.5</v>
      </c>
      <c r="N2624">
        <v>149</v>
      </c>
      <c r="O2624">
        <v>195</v>
      </c>
      <c r="P2624" s="17">
        <f>DATE(IF(Hist_odds_1[[#This Row],[Index]]&lt;=1908,"2022","2023"),IF(LEN(Hist_odds_1[[#This Row],[Date]])=2,LEFT(Hist_odds_1[[#This Row],[Date]],2),LEFT(Hist_odds_1[[#This Row],[Date]],1)),RIGHT(Hist_odds_1[[#This Row],[Date]],2))</f>
        <v>44941</v>
      </c>
      <c r="Q2624">
        <f>IF(Hist_odds_1[[#This Row],[Away ML]]&lt;Hist_odds_1[[#This Row],[Home ML]],-Hist_odds_1[[#This Row],[Total_Close]],Hist_odds_1[[#This Row],[Spread_Close]])</f>
        <v>-5.5</v>
      </c>
    </row>
    <row r="2625" spans="1:17">
      <c r="A2625">
        <v>2624</v>
      </c>
      <c r="B2625">
        <v>115</v>
      </c>
      <c r="C2625">
        <v>851</v>
      </c>
      <c r="D2625" t="s">
        <v>5552</v>
      </c>
      <c r="E2625" t="s">
        <v>225</v>
      </c>
      <c r="F2625">
        <v>67</v>
      </c>
      <c r="G2625">
        <v>150.5</v>
      </c>
      <c r="H2625">
        <v>151.5</v>
      </c>
      <c r="I2625">
        <v>190</v>
      </c>
      <c r="J2625">
        <v>852</v>
      </c>
      <c r="K2625" t="s">
        <v>346</v>
      </c>
      <c r="L2625">
        <v>81</v>
      </c>
      <c r="M2625">
        <v>4.5</v>
      </c>
      <c r="N2625">
        <v>5.5</v>
      </c>
      <c r="O2625">
        <v>-220</v>
      </c>
      <c r="P2625" s="17">
        <f>DATE(IF(Hist_odds_1[[#This Row],[Index]]&lt;=1908,"2022","2023"),IF(LEN(Hist_odds_1[[#This Row],[Date]])=2,LEFT(Hist_odds_1[[#This Row],[Date]],2),LEFT(Hist_odds_1[[#This Row],[Date]],1)),RIGHT(Hist_odds_1[[#This Row],[Date]],2))</f>
        <v>44941</v>
      </c>
      <c r="Q2625">
        <f>IF(Hist_odds_1[[#This Row],[Away ML]]&lt;Hist_odds_1[[#This Row],[Home ML]],-Hist_odds_1[[#This Row],[Total_Close]],Hist_odds_1[[#This Row],[Spread_Close]])</f>
        <v>5.5</v>
      </c>
    </row>
    <row r="2626" spans="1:17">
      <c r="A2626">
        <v>2625</v>
      </c>
      <c r="B2626">
        <v>116</v>
      </c>
      <c r="C2626">
        <v>853</v>
      </c>
      <c r="D2626" t="s">
        <v>5552</v>
      </c>
      <c r="E2626" t="s">
        <v>359</v>
      </c>
      <c r="F2626">
        <v>47</v>
      </c>
      <c r="G2626">
        <v>134.5</v>
      </c>
      <c r="H2626">
        <v>136</v>
      </c>
      <c r="I2626">
        <v>110</v>
      </c>
      <c r="J2626">
        <v>854</v>
      </c>
      <c r="K2626" t="s">
        <v>78</v>
      </c>
      <c r="L2626">
        <v>68</v>
      </c>
      <c r="M2626">
        <v>1.5</v>
      </c>
      <c r="N2626">
        <v>1.5</v>
      </c>
      <c r="O2626">
        <v>-130</v>
      </c>
      <c r="P2626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26">
        <f>IF(Hist_odds_1[[#This Row],[Away ML]]&lt;Hist_odds_1[[#This Row],[Home ML]],-Hist_odds_1[[#This Row],[Total_Close]],Hist_odds_1[[#This Row],[Spread_Close]])</f>
        <v>1.5</v>
      </c>
    </row>
    <row r="2627" spans="1:17">
      <c r="A2627">
        <v>2626</v>
      </c>
      <c r="B2627">
        <v>116</v>
      </c>
      <c r="C2627">
        <v>855</v>
      </c>
      <c r="D2627" t="s">
        <v>5552</v>
      </c>
      <c r="E2627" t="s">
        <v>267</v>
      </c>
      <c r="F2627">
        <v>73</v>
      </c>
      <c r="G2627">
        <v>142.5</v>
      </c>
      <c r="H2627">
        <v>142.5</v>
      </c>
      <c r="I2627">
        <v>700</v>
      </c>
      <c r="J2627">
        <v>856</v>
      </c>
      <c r="K2627" t="s">
        <v>390</v>
      </c>
      <c r="L2627">
        <v>77</v>
      </c>
      <c r="M2627">
        <v>14.5</v>
      </c>
      <c r="N2627">
        <v>13.5</v>
      </c>
      <c r="O2627">
        <v>-1100</v>
      </c>
      <c r="P2627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27">
        <f>IF(Hist_odds_1[[#This Row],[Away ML]]&lt;Hist_odds_1[[#This Row],[Home ML]],-Hist_odds_1[[#This Row],[Total_Close]],Hist_odds_1[[#This Row],[Spread_Close]])</f>
        <v>13.5</v>
      </c>
    </row>
    <row r="2628" spans="1:17">
      <c r="A2628">
        <v>2627</v>
      </c>
      <c r="B2628">
        <v>116</v>
      </c>
      <c r="C2628">
        <v>857</v>
      </c>
      <c r="D2628" t="s">
        <v>5552</v>
      </c>
      <c r="E2628" t="s">
        <v>413</v>
      </c>
      <c r="F2628">
        <v>102</v>
      </c>
      <c r="G2628">
        <v>12.5</v>
      </c>
      <c r="H2628">
        <v>13</v>
      </c>
      <c r="I2628">
        <v>-1100</v>
      </c>
      <c r="J2628">
        <v>858</v>
      </c>
      <c r="K2628" t="s">
        <v>63</v>
      </c>
      <c r="L2628">
        <v>85</v>
      </c>
      <c r="M2628">
        <v>146.5</v>
      </c>
      <c r="N2628">
        <v>148</v>
      </c>
      <c r="O2628">
        <v>700</v>
      </c>
      <c r="P2628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28">
        <f>IF(Hist_odds_1[[#This Row],[Away ML]]&lt;Hist_odds_1[[#This Row],[Home ML]],-Hist_odds_1[[#This Row],[Total_Close]],Hist_odds_1[[#This Row],[Spread_Close]])</f>
        <v>-13</v>
      </c>
    </row>
    <row r="2629" spans="1:17">
      <c r="A2629">
        <v>2628</v>
      </c>
      <c r="B2629">
        <v>116</v>
      </c>
      <c r="C2629">
        <v>859</v>
      </c>
      <c r="D2629" t="s">
        <v>5552</v>
      </c>
      <c r="E2629" t="s">
        <v>569</v>
      </c>
      <c r="F2629">
        <v>71</v>
      </c>
      <c r="G2629">
        <v>144.5</v>
      </c>
      <c r="H2629">
        <v>144.5</v>
      </c>
      <c r="I2629">
        <v>110</v>
      </c>
      <c r="J2629">
        <v>860</v>
      </c>
      <c r="K2629" t="s">
        <v>550</v>
      </c>
      <c r="L2629">
        <v>59</v>
      </c>
      <c r="M2629">
        <v>1.5</v>
      </c>
      <c r="N2629">
        <v>2</v>
      </c>
      <c r="O2629">
        <v>-130</v>
      </c>
      <c r="P2629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29">
        <f>IF(Hist_odds_1[[#This Row],[Away ML]]&lt;Hist_odds_1[[#This Row],[Home ML]],-Hist_odds_1[[#This Row],[Total_Close]],Hist_odds_1[[#This Row],[Spread_Close]])</f>
        <v>2</v>
      </c>
    </row>
    <row r="2630" spans="1:17">
      <c r="A2630">
        <v>2629</v>
      </c>
      <c r="B2630">
        <v>116</v>
      </c>
      <c r="C2630">
        <v>861</v>
      </c>
      <c r="D2630" t="s">
        <v>5552</v>
      </c>
      <c r="E2630" t="s">
        <v>412</v>
      </c>
      <c r="F2630">
        <v>60</v>
      </c>
      <c r="G2630">
        <v>131.5</v>
      </c>
      <c r="H2630">
        <v>131.5</v>
      </c>
      <c r="I2630">
        <v>400</v>
      </c>
      <c r="J2630">
        <v>862</v>
      </c>
      <c r="K2630" t="s">
        <v>410</v>
      </c>
      <c r="L2630">
        <v>59</v>
      </c>
      <c r="M2630">
        <v>10</v>
      </c>
      <c r="N2630">
        <v>10</v>
      </c>
      <c r="O2630">
        <v>-500</v>
      </c>
      <c r="P2630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30">
        <f>IF(Hist_odds_1[[#This Row],[Away ML]]&lt;Hist_odds_1[[#This Row],[Home ML]],-Hist_odds_1[[#This Row],[Total_Close]],Hist_odds_1[[#This Row],[Spread_Close]])</f>
        <v>10</v>
      </c>
    </row>
    <row r="2631" spans="1:17">
      <c r="A2631">
        <v>2630</v>
      </c>
      <c r="B2631">
        <v>116</v>
      </c>
      <c r="C2631">
        <v>863</v>
      </c>
      <c r="D2631" t="s">
        <v>5552</v>
      </c>
      <c r="E2631" t="s">
        <v>226</v>
      </c>
      <c r="F2631">
        <v>64</v>
      </c>
      <c r="G2631">
        <v>4.5</v>
      </c>
      <c r="H2631">
        <v>4</v>
      </c>
      <c r="I2631">
        <v>-185</v>
      </c>
      <c r="J2631">
        <v>864</v>
      </c>
      <c r="K2631" t="s">
        <v>452</v>
      </c>
      <c r="L2631">
        <v>63</v>
      </c>
      <c r="M2631">
        <v>133.5</v>
      </c>
      <c r="N2631">
        <v>133</v>
      </c>
      <c r="O2631">
        <v>165</v>
      </c>
      <c r="P2631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31">
        <f>IF(Hist_odds_1[[#This Row],[Away ML]]&lt;Hist_odds_1[[#This Row],[Home ML]],-Hist_odds_1[[#This Row],[Total_Close]],Hist_odds_1[[#This Row],[Spread_Close]])</f>
        <v>-4</v>
      </c>
    </row>
    <row r="2632" spans="1:17">
      <c r="A2632">
        <v>2631</v>
      </c>
      <c r="B2632">
        <v>116</v>
      </c>
      <c r="C2632">
        <v>865</v>
      </c>
      <c r="D2632" t="s">
        <v>5552</v>
      </c>
      <c r="E2632" t="s">
        <v>540</v>
      </c>
      <c r="F2632">
        <v>78</v>
      </c>
      <c r="G2632">
        <v>145.5</v>
      </c>
      <c r="H2632">
        <v>142.5</v>
      </c>
      <c r="I2632">
        <v>290</v>
      </c>
      <c r="J2632">
        <v>866</v>
      </c>
      <c r="K2632" t="s">
        <v>541</v>
      </c>
      <c r="L2632">
        <v>75</v>
      </c>
      <c r="M2632">
        <v>7.5</v>
      </c>
      <c r="N2632">
        <v>8</v>
      </c>
      <c r="O2632">
        <v>-350</v>
      </c>
      <c r="P2632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32">
        <f>IF(Hist_odds_1[[#This Row],[Away ML]]&lt;Hist_odds_1[[#This Row],[Home ML]],-Hist_odds_1[[#This Row],[Total_Close]],Hist_odds_1[[#This Row],[Spread_Close]])</f>
        <v>8</v>
      </c>
    </row>
    <row r="2633" spans="1:17">
      <c r="A2633">
        <v>2632</v>
      </c>
      <c r="B2633">
        <v>116</v>
      </c>
      <c r="C2633">
        <v>867</v>
      </c>
      <c r="D2633" t="s">
        <v>5552</v>
      </c>
      <c r="E2633" t="s">
        <v>197</v>
      </c>
      <c r="F2633">
        <v>60</v>
      </c>
      <c r="G2633">
        <v>122</v>
      </c>
      <c r="H2633">
        <v>121.5</v>
      </c>
      <c r="I2633">
        <v>290</v>
      </c>
      <c r="J2633">
        <v>868</v>
      </c>
      <c r="K2633" t="s">
        <v>489</v>
      </c>
      <c r="L2633">
        <v>58</v>
      </c>
      <c r="M2633">
        <v>7.5</v>
      </c>
      <c r="N2633">
        <v>8</v>
      </c>
      <c r="O2633">
        <v>-350</v>
      </c>
      <c r="P2633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33">
        <f>IF(Hist_odds_1[[#This Row],[Away ML]]&lt;Hist_odds_1[[#This Row],[Home ML]],-Hist_odds_1[[#This Row],[Total_Close]],Hist_odds_1[[#This Row],[Spread_Close]])</f>
        <v>8</v>
      </c>
    </row>
    <row r="2634" spans="1:17">
      <c r="A2634">
        <v>2633</v>
      </c>
      <c r="B2634">
        <v>116</v>
      </c>
      <c r="C2634">
        <v>869</v>
      </c>
      <c r="D2634" t="s">
        <v>5552</v>
      </c>
      <c r="E2634" t="s">
        <v>64</v>
      </c>
      <c r="F2634">
        <v>78</v>
      </c>
      <c r="G2634">
        <v>131.5</v>
      </c>
      <c r="H2634">
        <v>132</v>
      </c>
      <c r="I2634">
        <v>320</v>
      </c>
      <c r="J2634">
        <v>870</v>
      </c>
      <c r="K2634" t="s">
        <v>132</v>
      </c>
      <c r="L2634">
        <v>81</v>
      </c>
      <c r="M2634">
        <v>9.5</v>
      </c>
      <c r="N2634">
        <v>9</v>
      </c>
      <c r="O2634">
        <v>-380</v>
      </c>
      <c r="P2634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34">
        <f>IF(Hist_odds_1[[#This Row],[Away ML]]&lt;Hist_odds_1[[#This Row],[Home ML]],-Hist_odds_1[[#This Row],[Total_Close]],Hist_odds_1[[#This Row],[Spread_Close]])</f>
        <v>9</v>
      </c>
    </row>
    <row r="2635" spans="1:17">
      <c r="A2635">
        <v>2634</v>
      </c>
      <c r="B2635">
        <v>116</v>
      </c>
      <c r="C2635">
        <v>871</v>
      </c>
      <c r="D2635" t="s">
        <v>5552</v>
      </c>
      <c r="E2635" t="s">
        <v>493</v>
      </c>
      <c r="F2635">
        <v>54</v>
      </c>
      <c r="G2635">
        <v>144.5</v>
      </c>
      <c r="H2635">
        <v>145</v>
      </c>
      <c r="I2635">
        <v>950</v>
      </c>
      <c r="J2635">
        <v>872</v>
      </c>
      <c r="K2635" t="s">
        <v>463</v>
      </c>
      <c r="L2635">
        <v>82</v>
      </c>
      <c r="M2635">
        <v>16.5</v>
      </c>
      <c r="N2635">
        <v>16.5</v>
      </c>
      <c r="O2635">
        <v>-1800</v>
      </c>
      <c r="P2635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35">
        <f>IF(Hist_odds_1[[#This Row],[Away ML]]&lt;Hist_odds_1[[#This Row],[Home ML]],-Hist_odds_1[[#This Row],[Total_Close]],Hist_odds_1[[#This Row],[Spread_Close]])</f>
        <v>16.5</v>
      </c>
    </row>
    <row r="2636" spans="1:17">
      <c r="A2636">
        <v>2635</v>
      </c>
      <c r="B2636">
        <v>116</v>
      </c>
      <c r="C2636">
        <v>873</v>
      </c>
      <c r="D2636" t="s">
        <v>5552</v>
      </c>
      <c r="E2636" t="s">
        <v>589</v>
      </c>
      <c r="F2636">
        <v>78</v>
      </c>
      <c r="G2636">
        <v>3</v>
      </c>
      <c r="H2636">
        <v>2.5</v>
      </c>
      <c r="I2636">
        <v>-150</v>
      </c>
      <c r="J2636">
        <v>874</v>
      </c>
      <c r="K2636" t="s">
        <v>485</v>
      </c>
      <c r="L2636">
        <v>70</v>
      </c>
      <c r="M2636">
        <v>137</v>
      </c>
      <c r="N2636">
        <v>138</v>
      </c>
      <c r="O2636">
        <v>130</v>
      </c>
      <c r="P2636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36">
        <f>IF(Hist_odds_1[[#This Row],[Away ML]]&lt;Hist_odds_1[[#This Row],[Home ML]],-Hist_odds_1[[#This Row],[Total_Close]],Hist_odds_1[[#This Row],[Spread_Close]])</f>
        <v>-2.5</v>
      </c>
    </row>
    <row r="2637" spans="1:17">
      <c r="A2637">
        <v>2636</v>
      </c>
      <c r="B2637">
        <v>116</v>
      </c>
      <c r="C2637">
        <v>875</v>
      </c>
      <c r="D2637" t="s">
        <v>5552</v>
      </c>
      <c r="E2637" t="s">
        <v>269</v>
      </c>
      <c r="F2637">
        <v>78</v>
      </c>
      <c r="G2637">
        <v>9</v>
      </c>
      <c r="H2637">
        <v>8.5</v>
      </c>
      <c r="I2637">
        <v>-380</v>
      </c>
      <c r="J2637">
        <v>876</v>
      </c>
      <c r="K2637" t="s">
        <v>233</v>
      </c>
      <c r="L2637">
        <v>60</v>
      </c>
      <c r="M2637">
        <v>137</v>
      </c>
      <c r="N2637">
        <v>136.5</v>
      </c>
      <c r="O2637">
        <v>320</v>
      </c>
      <c r="P2637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37">
        <f>IF(Hist_odds_1[[#This Row],[Away ML]]&lt;Hist_odds_1[[#This Row],[Home ML]],-Hist_odds_1[[#This Row],[Total_Close]],Hist_odds_1[[#This Row],[Spread_Close]])</f>
        <v>-8.5</v>
      </c>
    </row>
    <row r="2638" spans="1:17">
      <c r="A2638">
        <v>2637</v>
      </c>
      <c r="B2638">
        <v>116</v>
      </c>
      <c r="C2638">
        <v>877</v>
      </c>
      <c r="D2638" t="s">
        <v>5552</v>
      </c>
      <c r="E2638" t="s">
        <v>353</v>
      </c>
      <c r="F2638">
        <v>58</v>
      </c>
      <c r="G2638">
        <v>137.5</v>
      </c>
      <c r="H2638">
        <v>136.5</v>
      </c>
      <c r="I2638">
        <v>105</v>
      </c>
      <c r="J2638">
        <v>878</v>
      </c>
      <c r="K2638" t="s">
        <v>362</v>
      </c>
      <c r="L2638">
        <v>59</v>
      </c>
      <c r="M2638">
        <v>3.5</v>
      </c>
      <c r="N2638">
        <v>1.5</v>
      </c>
      <c r="O2638">
        <v>-125</v>
      </c>
      <c r="P2638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38">
        <f>IF(Hist_odds_1[[#This Row],[Away ML]]&lt;Hist_odds_1[[#This Row],[Home ML]],-Hist_odds_1[[#This Row],[Total_Close]],Hist_odds_1[[#This Row],[Spread_Close]])</f>
        <v>1.5</v>
      </c>
    </row>
    <row r="2639" spans="1:17">
      <c r="A2639">
        <v>2638</v>
      </c>
      <c r="B2639">
        <v>116</v>
      </c>
      <c r="C2639">
        <v>879</v>
      </c>
      <c r="D2639" t="s">
        <v>5552</v>
      </c>
      <c r="E2639" t="s">
        <v>634</v>
      </c>
      <c r="F2639">
        <v>79</v>
      </c>
      <c r="G2639">
        <v>3.5</v>
      </c>
      <c r="H2639">
        <v>5.5</v>
      </c>
      <c r="I2639">
        <v>-210</v>
      </c>
      <c r="J2639">
        <v>880</v>
      </c>
      <c r="K2639" t="s">
        <v>354</v>
      </c>
      <c r="L2639">
        <v>67</v>
      </c>
      <c r="M2639">
        <v>146</v>
      </c>
      <c r="N2639">
        <v>148</v>
      </c>
      <c r="O2639">
        <v>180</v>
      </c>
      <c r="P2639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39">
        <f>IF(Hist_odds_1[[#This Row],[Away ML]]&lt;Hist_odds_1[[#This Row],[Home ML]],-Hist_odds_1[[#This Row],[Total_Close]],Hist_odds_1[[#This Row],[Spread_Close]])</f>
        <v>-5.5</v>
      </c>
    </row>
    <row r="2640" spans="1:17">
      <c r="A2640">
        <v>2639</v>
      </c>
      <c r="B2640">
        <v>116</v>
      </c>
      <c r="C2640">
        <v>881</v>
      </c>
      <c r="D2640" t="s">
        <v>5552</v>
      </c>
      <c r="E2640" t="s">
        <v>585</v>
      </c>
      <c r="F2640">
        <v>76</v>
      </c>
      <c r="G2640">
        <v>4.5</v>
      </c>
      <c r="H2640">
        <v>4.5</v>
      </c>
      <c r="I2640">
        <v>-200</v>
      </c>
      <c r="J2640">
        <v>882</v>
      </c>
      <c r="K2640" t="s">
        <v>627</v>
      </c>
      <c r="L2640">
        <v>62</v>
      </c>
      <c r="M2640">
        <v>141.5</v>
      </c>
      <c r="N2640">
        <v>141</v>
      </c>
      <c r="O2640">
        <v>175</v>
      </c>
      <c r="P2640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40">
        <f>IF(Hist_odds_1[[#This Row],[Away ML]]&lt;Hist_odds_1[[#This Row],[Home ML]],-Hist_odds_1[[#This Row],[Total_Close]],Hist_odds_1[[#This Row],[Spread_Close]])</f>
        <v>-4.5</v>
      </c>
    </row>
    <row r="2641" spans="1:17">
      <c r="A2641">
        <v>2640</v>
      </c>
      <c r="B2641">
        <v>116</v>
      </c>
      <c r="C2641">
        <v>883</v>
      </c>
      <c r="D2641" t="s">
        <v>5552</v>
      </c>
      <c r="E2641" t="s">
        <v>596</v>
      </c>
      <c r="F2641">
        <v>64</v>
      </c>
      <c r="G2641">
        <v>9.5</v>
      </c>
      <c r="H2641">
        <v>8.5</v>
      </c>
      <c r="I2641">
        <v>-420</v>
      </c>
      <c r="J2641">
        <v>884</v>
      </c>
      <c r="K2641" t="s">
        <v>500</v>
      </c>
      <c r="L2641">
        <v>57</v>
      </c>
      <c r="M2641">
        <v>126</v>
      </c>
      <c r="N2641">
        <v>124.5</v>
      </c>
      <c r="O2641">
        <v>350</v>
      </c>
      <c r="P2641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41">
        <f>IF(Hist_odds_1[[#This Row],[Away ML]]&lt;Hist_odds_1[[#This Row],[Home ML]],-Hist_odds_1[[#This Row],[Total_Close]],Hist_odds_1[[#This Row],[Spread_Close]])</f>
        <v>-8.5</v>
      </c>
    </row>
    <row r="2642" spans="1:17">
      <c r="A2642">
        <v>2641</v>
      </c>
      <c r="B2642">
        <v>116</v>
      </c>
      <c r="C2642">
        <v>885</v>
      </c>
      <c r="D2642" t="s">
        <v>5552</v>
      </c>
      <c r="E2642" t="s">
        <v>290</v>
      </c>
      <c r="F2642">
        <v>78</v>
      </c>
      <c r="G2642">
        <v>149.5</v>
      </c>
      <c r="H2642">
        <v>150.5</v>
      </c>
      <c r="I2642">
        <v>250</v>
      </c>
      <c r="J2642">
        <v>886</v>
      </c>
      <c r="K2642" t="s">
        <v>503</v>
      </c>
      <c r="L2642">
        <v>82</v>
      </c>
      <c r="M2642">
        <v>7.5</v>
      </c>
      <c r="N2642">
        <v>7</v>
      </c>
      <c r="O2642">
        <v>-300</v>
      </c>
      <c r="P2642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42">
        <f>IF(Hist_odds_1[[#This Row],[Away ML]]&lt;Hist_odds_1[[#This Row],[Home ML]],-Hist_odds_1[[#This Row],[Total_Close]],Hist_odds_1[[#This Row],[Spread_Close]])</f>
        <v>7</v>
      </c>
    </row>
    <row r="2643" spans="1:17">
      <c r="A2643">
        <v>2642</v>
      </c>
      <c r="B2643">
        <v>116</v>
      </c>
      <c r="C2643">
        <v>887</v>
      </c>
      <c r="D2643" t="s">
        <v>5552</v>
      </c>
      <c r="E2643" t="s">
        <v>592</v>
      </c>
      <c r="F2643">
        <v>72</v>
      </c>
      <c r="G2643">
        <v>136.5</v>
      </c>
      <c r="H2643">
        <v>137.5</v>
      </c>
      <c r="I2643">
        <v>200</v>
      </c>
      <c r="J2643">
        <v>888</v>
      </c>
      <c r="K2643" t="s">
        <v>545</v>
      </c>
      <c r="L2643">
        <v>60</v>
      </c>
      <c r="M2643">
        <v>5.5</v>
      </c>
      <c r="N2643">
        <v>5.5</v>
      </c>
      <c r="O2643">
        <v>-240</v>
      </c>
      <c r="P2643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43">
        <f>IF(Hist_odds_1[[#This Row],[Away ML]]&lt;Hist_odds_1[[#This Row],[Home ML]],-Hist_odds_1[[#This Row],[Total_Close]],Hist_odds_1[[#This Row],[Spread_Close]])</f>
        <v>5.5</v>
      </c>
    </row>
    <row r="2644" spans="1:17">
      <c r="A2644">
        <v>2643</v>
      </c>
      <c r="B2644">
        <v>116</v>
      </c>
      <c r="C2644">
        <v>889</v>
      </c>
      <c r="D2644" t="s">
        <v>5552</v>
      </c>
      <c r="E2644" t="s">
        <v>411</v>
      </c>
      <c r="F2644">
        <v>72</v>
      </c>
      <c r="G2644">
        <v>1</v>
      </c>
      <c r="H2644">
        <v>144.5</v>
      </c>
      <c r="I2644">
        <v>105</v>
      </c>
      <c r="J2644">
        <v>890</v>
      </c>
      <c r="K2644" t="s">
        <v>131</v>
      </c>
      <c r="L2644">
        <v>60</v>
      </c>
      <c r="M2644">
        <v>145.5</v>
      </c>
      <c r="N2644">
        <v>1</v>
      </c>
      <c r="O2644">
        <v>-125</v>
      </c>
      <c r="P2644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44">
        <f>IF(Hist_odds_1[[#This Row],[Away ML]]&lt;Hist_odds_1[[#This Row],[Home ML]],-Hist_odds_1[[#This Row],[Total_Close]],Hist_odds_1[[#This Row],[Spread_Close]])</f>
        <v>1</v>
      </c>
    </row>
    <row r="2645" spans="1:17">
      <c r="A2645">
        <v>2644</v>
      </c>
      <c r="B2645">
        <v>116</v>
      </c>
      <c r="C2645">
        <v>891</v>
      </c>
      <c r="D2645" t="s">
        <v>5552</v>
      </c>
      <c r="E2645" t="s">
        <v>79</v>
      </c>
      <c r="F2645">
        <v>54</v>
      </c>
      <c r="G2645">
        <v>136.5</v>
      </c>
      <c r="H2645">
        <v>135.5</v>
      </c>
      <c r="I2645">
        <v>750</v>
      </c>
      <c r="J2645">
        <v>892</v>
      </c>
      <c r="K2645" t="s">
        <v>648</v>
      </c>
      <c r="L2645">
        <v>62</v>
      </c>
      <c r="M2645">
        <v>15.5</v>
      </c>
      <c r="N2645">
        <v>14.5</v>
      </c>
      <c r="O2645">
        <v>-1200</v>
      </c>
      <c r="P2645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45">
        <f>IF(Hist_odds_1[[#This Row],[Away ML]]&lt;Hist_odds_1[[#This Row],[Home ML]],-Hist_odds_1[[#This Row],[Total_Close]],Hist_odds_1[[#This Row],[Spread_Close]])</f>
        <v>14.5</v>
      </c>
    </row>
    <row r="2646" spans="1:17">
      <c r="A2646">
        <v>2645</v>
      </c>
      <c r="B2646">
        <v>116</v>
      </c>
      <c r="C2646">
        <v>893</v>
      </c>
      <c r="D2646" t="s">
        <v>5552</v>
      </c>
      <c r="E2646" t="s">
        <v>367</v>
      </c>
      <c r="F2646">
        <v>88</v>
      </c>
      <c r="G2646">
        <v>5.5</v>
      </c>
      <c r="H2646">
        <v>6.5</v>
      </c>
      <c r="I2646">
        <v>-260</v>
      </c>
      <c r="J2646">
        <v>894</v>
      </c>
      <c r="K2646" t="s">
        <v>583</v>
      </c>
      <c r="L2646">
        <v>81</v>
      </c>
      <c r="M2646">
        <v>150.5</v>
      </c>
      <c r="N2646">
        <v>153</v>
      </c>
      <c r="O2646">
        <v>220</v>
      </c>
      <c r="P2646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46">
        <f>IF(Hist_odds_1[[#This Row],[Away ML]]&lt;Hist_odds_1[[#This Row],[Home ML]],-Hist_odds_1[[#This Row],[Total_Close]],Hist_odds_1[[#This Row],[Spread_Close]])</f>
        <v>-6.5</v>
      </c>
    </row>
    <row r="2647" spans="1:17">
      <c r="A2647">
        <v>2646</v>
      </c>
      <c r="B2647">
        <v>116</v>
      </c>
      <c r="C2647">
        <v>895</v>
      </c>
      <c r="D2647" t="s">
        <v>5552</v>
      </c>
      <c r="E2647" t="s">
        <v>603</v>
      </c>
      <c r="F2647">
        <v>78</v>
      </c>
      <c r="G2647">
        <v>129.5</v>
      </c>
      <c r="H2647">
        <v>128</v>
      </c>
      <c r="I2647">
        <v>270</v>
      </c>
      <c r="J2647">
        <v>896</v>
      </c>
      <c r="K2647" t="s">
        <v>614</v>
      </c>
      <c r="L2647">
        <v>83</v>
      </c>
      <c r="M2647">
        <v>7.5</v>
      </c>
      <c r="N2647">
        <v>7.5</v>
      </c>
      <c r="O2647">
        <v>-330</v>
      </c>
      <c r="P2647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47">
        <f>IF(Hist_odds_1[[#This Row],[Away ML]]&lt;Hist_odds_1[[#This Row],[Home ML]],-Hist_odds_1[[#This Row],[Total_Close]],Hist_odds_1[[#This Row],[Spread_Close]])</f>
        <v>7.5</v>
      </c>
    </row>
    <row r="2648" spans="1:17">
      <c r="A2648">
        <v>2647</v>
      </c>
      <c r="B2648">
        <v>116</v>
      </c>
      <c r="C2648">
        <v>897</v>
      </c>
      <c r="D2648" t="s">
        <v>5552</v>
      </c>
      <c r="E2648" t="s">
        <v>609</v>
      </c>
      <c r="F2648">
        <v>73</v>
      </c>
      <c r="G2648">
        <v>136.5</v>
      </c>
      <c r="H2648">
        <v>134</v>
      </c>
      <c r="I2648">
        <v>115</v>
      </c>
      <c r="J2648">
        <v>898</v>
      </c>
      <c r="K2648" t="s">
        <v>574</v>
      </c>
      <c r="L2648">
        <v>65</v>
      </c>
      <c r="M2648">
        <v>2.5</v>
      </c>
      <c r="N2648">
        <v>2</v>
      </c>
      <c r="O2648">
        <v>-135</v>
      </c>
      <c r="P2648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48">
        <f>IF(Hist_odds_1[[#This Row],[Away ML]]&lt;Hist_odds_1[[#This Row],[Home ML]],-Hist_odds_1[[#This Row],[Total_Close]],Hist_odds_1[[#This Row],[Spread_Close]])</f>
        <v>2</v>
      </c>
    </row>
    <row r="2649" spans="1:17">
      <c r="A2649">
        <v>2648</v>
      </c>
      <c r="B2649">
        <v>116</v>
      </c>
      <c r="C2649">
        <v>899</v>
      </c>
      <c r="D2649" t="s">
        <v>5552</v>
      </c>
      <c r="E2649" t="s">
        <v>68</v>
      </c>
      <c r="F2649">
        <v>73</v>
      </c>
      <c r="G2649">
        <v>1.5</v>
      </c>
      <c r="H2649">
        <v>1.5</v>
      </c>
      <c r="I2649">
        <v>-110</v>
      </c>
      <c r="J2649">
        <v>900</v>
      </c>
      <c r="K2649" t="s">
        <v>571</v>
      </c>
      <c r="L2649">
        <v>74</v>
      </c>
      <c r="M2649">
        <v>149.5</v>
      </c>
      <c r="N2649">
        <v>144</v>
      </c>
      <c r="O2649">
        <v>-110</v>
      </c>
      <c r="P2649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49">
        <f>IF(Hist_odds_1[[#This Row],[Away ML]]&lt;Hist_odds_1[[#This Row],[Home ML]],-Hist_odds_1[[#This Row],[Total_Close]],Hist_odds_1[[#This Row],[Spread_Close]])</f>
        <v>144</v>
      </c>
    </row>
    <row r="2650" spans="1:17">
      <c r="A2650">
        <v>2649</v>
      </c>
      <c r="B2650">
        <v>116</v>
      </c>
      <c r="C2650">
        <v>901</v>
      </c>
      <c r="D2650" t="s">
        <v>5552</v>
      </c>
      <c r="E2650" t="s">
        <v>204</v>
      </c>
      <c r="F2650">
        <v>57</v>
      </c>
      <c r="G2650">
        <v>146</v>
      </c>
      <c r="H2650">
        <v>143</v>
      </c>
      <c r="I2650">
        <v>145</v>
      </c>
      <c r="J2650">
        <v>902</v>
      </c>
      <c r="K2650" t="s">
        <v>608</v>
      </c>
      <c r="L2650">
        <v>64</v>
      </c>
      <c r="M2650">
        <v>3.5</v>
      </c>
      <c r="N2650">
        <v>4</v>
      </c>
      <c r="O2650">
        <v>-165</v>
      </c>
      <c r="P2650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50">
        <f>IF(Hist_odds_1[[#This Row],[Away ML]]&lt;Hist_odds_1[[#This Row],[Home ML]],-Hist_odds_1[[#This Row],[Total_Close]],Hist_odds_1[[#This Row],[Spread_Close]])</f>
        <v>4</v>
      </c>
    </row>
    <row r="2651" spans="1:17">
      <c r="A2651">
        <v>2650</v>
      </c>
      <c r="B2651">
        <v>116</v>
      </c>
      <c r="C2651">
        <v>903</v>
      </c>
      <c r="D2651" t="s">
        <v>5552</v>
      </c>
      <c r="E2651" t="s">
        <v>652</v>
      </c>
      <c r="F2651">
        <v>70</v>
      </c>
      <c r="G2651">
        <v>7.5</v>
      </c>
      <c r="H2651">
        <v>9</v>
      </c>
      <c r="I2651">
        <v>-400</v>
      </c>
      <c r="J2651">
        <v>904</v>
      </c>
      <c r="K2651" t="s">
        <v>577</v>
      </c>
      <c r="L2651">
        <v>74</v>
      </c>
      <c r="M2651">
        <v>140</v>
      </c>
      <c r="N2651">
        <v>140.5</v>
      </c>
      <c r="O2651">
        <v>330</v>
      </c>
      <c r="P2651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51">
        <f>IF(Hist_odds_1[[#This Row],[Away ML]]&lt;Hist_odds_1[[#This Row],[Home ML]],-Hist_odds_1[[#This Row],[Total_Close]],Hist_odds_1[[#This Row],[Spread_Close]])</f>
        <v>-9</v>
      </c>
    </row>
    <row r="2652" spans="1:17">
      <c r="A2652">
        <v>2651</v>
      </c>
      <c r="B2652">
        <v>116</v>
      </c>
      <c r="C2652">
        <v>905</v>
      </c>
      <c r="D2652" t="s">
        <v>5552</v>
      </c>
      <c r="E2652" t="s">
        <v>654</v>
      </c>
      <c r="F2652">
        <v>51</v>
      </c>
      <c r="G2652">
        <v>125</v>
      </c>
      <c r="H2652">
        <v>125</v>
      </c>
      <c r="I2652">
        <v>1000</v>
      </c>
      <c r="J2652">
        <v>906</v>
      </c>
      <c r="K2652" t="s">
        <v>428</v>
      </c>
      <c r="L2652">
        <v>58</v>
      </c>
      <c r="M2652">
        <v>15.5</v>
      </c>
      <c r="N2652">
        <v>16</v>
      </c>
      <c r="O2652">
        <v>-2000</v>
      </c>
      <c r="P2652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52">
        <f>IF(Hist_odds_1[[#This Row],[Away ML]]&lt;Hist_odds_1[[#This Row],[Home ML]],-Hist_odds_1[[#This Row],[Total_Close]],Hist_odds_1[[#This Row],[Spread_Close]])</f>
        <v>16</v>
      </c>
    </row>
    <row r="2653" spans="1:17">
      <c r="A2653">
        <v>2652</v>
      </c>
      <c r="B2653">
        <v>116</v>
      </c>
      <c r="C2653">
        <v>907</v>
      </c>
      <c r="D2653" t="s">
        <v>5552</v>
      </c>
      <c r="E2653" t="s">
        <v>660</v>
      </c>
      <c r="F2653">
        <v>46</v>
      </c>
      <c r="G2653">
        <v>118.5</v>
      </c>
      <c r="H2653">
        <v>118</v>
      </c>
      <c r="I2653">
        <v>375</v>
      </c>
      <c r="J2653">
        <v>908</v>
      </c>
      <c r="K2653" t="s">
        <v>538</v>
      </c>
      <c r="L2653">
        <v>76</v>
      </c>
      <c r="M2653">
        <v>8.5</v>
      </c>
      <c r="N2653">
        <v>9.5</v>
      </c>
      <c r="O2653">
        <v>-450</v>
      </c>
      <c r="P2653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53">
        <f>IF(Hist_odds_1[[#This Row],[Away ML]]&lt;Hist_odds_1[[#This Row],[Home ML]],-Hist_odds_1[[#This Row],[Total_Close]],Hist_odds_1[[#This Row],[Spread_Close]])</f>
        <v>9.5</v>
      </c>
    </row>
    <row r="2654" spans="1:17">
      <c r="A2654">
        <v>2653</v>
      </c>
      <c r="B2654">
        <v>116</v>
      </c>
      <c r="C2654">
        <v>306653</v>
      </c>
      <c r="D2654" t="s">
        <v>5552</v>
      </c>
      <c r="E2654" t="s">
        <v>552</v>
      </c>
      <c r="F2654">
        <v>51</v>
      </c>
      <c r="G2654">
        <v>151</v>
      </c>
      <c r="H2654">
        <v>150</v>
      </c>
      <c r="I2654">
        <v>130</v>
      </c>
      <c r="J2654">
        <v>306654</v>
      </c>
      <c r="K2654" t="s">
        <v>562</v>
      </c>
      <c r="L2654">
        <v>54</v>
      </c>
      <c r="M2654">
        <v>3.5</v>
      </c>
      <c r="N2654">
        <v>2.5</v>
      </c>
      <c r="O2654">
        <v>-150</v>
      </c>
      <c r="P2654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54">
        <f>IF(Hist_odds_1[[#This Row],[Away ML]]&lt;Hist_odds_1[[#This Row],[Home ML]],-Hist_odds_1[[#This Row],[Total_Close]],Hist_odds_1[[#This Row],[Spread_Close]])</f>
        <v>2.5</v>
      </c>
    </row>
    <row r="2655" spans="1:17">
      <c r="A2655">
        <v>2654</v>
      </c>
      <c r="B2655">
        <v>116</v>
      </c>
      <c r="C2655">
        <v>306655</v>
      </c>
      <c r="D2655" t="s">
        <v>5552</v>
      </c>
      <c r="E2655" t="s">
        <v>303</v>
      </c>
      <c r="F2655">
        <v>62</v>
      </c>
      <c r="G2655">
        <v>144.5</v>
      </c>
      <c r="H2655">
        <v>142.5</v>
      </c>
      <c r="I2655">
        <v>1000</v>
      </c>
      <c r="J2655">
        <v>306656</v>
      </c>
      <c r="K2655" t="s">
        <v>568</v>
      </c>
      <c r="L2655">
        <v>87</v>
      </c>
      <c r="M2655">
        <v>18</v>
      </c>
      <c r="N2655">
        <v>17</v>
      </c>
      <c r="O2655">
        <v>-2000</v>
      </c>
      <c r="P2655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55">
        <f>IF(Hist_odds_1[[#This Row],[Away ML]]&lt;Hist_odds_1[[#This Row],[Home ML]],-Hist_odds_1[[#This Row],[Total_Close]],Hist_odds_1[[#This Row],[Spread_Close]])</f>
        <v>17</v>
      </c>
    </row>
    <row r="2656" spans="1:17">
      <c r="A2656">
        <v>2655</v>
      </c>
      <c r="B2656">
        <v>116</v>
      </c>
      <c r="C2656">
        <v>306657</v>
      </c>
      <c r="D2656" t="s">
        <v>5552</v>
      </c>
      <c r="E2656" t="s">
        <v>154</v>
      </c>
      <c r="F2656">
        <v>74</v>
      </c>
      <c r="G2656">
        <v>1</v>
      </c>
      <c r="H2656">
        <v>136</v>
      </c>
      <c r="I2656">
        <v>100</v>
      </c>
      <c r="J2656">
        <v>306658</v>
      </c>
      <c r="K2656" t="s">
        <v>565</v>
      </c>
      <c r="L2656">
        <v>70</v>
      </c>
      <c r="M2656">
        <v>135.5</v>
      </c>
      <c r="N2656">
        <v>1</v>
      </c>
      <c r="O2656">
        <v>-120</v>
      </c>
      <c r="P2656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56">
        <f>IF(Hist_odds_1[[#This Row],[Away ML]]&lt;Hist_odds_1[[#This Row],[Home ML]],-Hist_odds_1[[#This Row],[Total_Close]],Hist_odds_1[[#This Row],[Spread_Close]])</f>
        <v>1</v>
      </c>
    </row>
    <row r="2657" spans="1:17">
      <c r="A2657">
        <v>2656</v>
      </c>
      <c r="B2657">
        <v>116</v>
      </c>
      <c r="C2657">
        <v>306659</v>
      </c>
      <c r="D2657" t="s">
        <v>5552</v>
      </c>
      <c r="E2657" t="s">
        <v>599</v>
      </c>
      <c r="F2657">
        <v>73</v>
      </c>
      <c r="G2657">
        <v>3.5</v>
      </c>
      <c r="H2657">
        <v>3.5</v>
      </c>
      <c r="I2657">
        <v>-160</v>
      </c>
      <c r="J2657">
        <v>306660</v>
      </c>
      <c r="K2657" t="s">
        <v>641</v>
      </c>
      <c r="L2657">
        <v>66</v>
      </c>
      <c r="M2657">
        <v>145</v>
      </c>
      <c r="N2657">
        <v>143</v>
      </c>
      <c r="O2657">
        <v>140</v>
      </c>
      <c r="P2657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57">
        <f>IF(Hist_odds_1[[#This Row],[Away ML]]&lt;Hist_odds_1[[#This Row],[Home ML]],-Hist_odds_1[[#This Row],[Total_Close]],Hist_odds_1[[#This Row],[Spread_Close]])</f>
        <v>-3.5</v>
      </c>
    </row>
    <row r="2658" spans="1:17">
      <c r="A2658">
        <v>2657</v>
      </c>
      <c r="B2658">
        <v>116</v>
      </c>
      <c r="C2658">
        <v>306661</v>
      </c>
      <c r="D2658" t="s">
        <v>5552</v>
      </c>
      <c r="E2658" t="s">
        <v>564</v>
      </c>
      <c r="F2658">
        <v>65</v>
      </c>
      <c r="G2658">
        <v>149.5</v>
      </c>
      <c r="H2658">
        <v>149.5</v>
      </c>
      <c r="I2658">
        <v>-110</v>
      </c>
      <c r="J2658">
        <v>306662</v>
      </c>
      <c r="K2658" t="s">
        <v>261</v>
      </c>
      <c r="L2658">
        <v>57</v>
      </c>
      <c r="M2658">
        <v>2</v>
      </c>
      <c r="O2658">
        <v>-110</v>
      </c>
      <c r="P2658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58">
        <f>IF(Hist_odds_1[[#This Row],[Away ML]]&lt;Hist_odds_1[[#This Row],[Home ML]],-Hist_odds_1[[#This Row],[Total_Close]],Hist_odds_1[[#This Row],[Spread_Close]])</f>
        <v>0</v>
      </c>
    </row>
    <row r="2659" spans="1:17">
      <c r="A2659">
        <v>2658</v>
      </c>
      <c r="B2659">
        <v>116</v>
      </c>
      <c r="C2659">
        <v>306663</v>
      </c>
      <c r="D2659" t="s">
        <v>5552</v>
      </c>
      <c r="E2659" t="s">
        <v>671</v>
      </c>
      <c r="F2659">
        <v>77</v>
      </c>
      <c r="G2659">
        <v>145.5</v>
      </c>
      <c r="H2659">
        <v>143</v>
      </c>
      <c r="I2659">
        <v>115</v>
      </c>
      <c r="J2659">
        <v>306664</v>
      </c>
      <c r="K2659" t="s">
        <v>640</v>
      </c>
      <c r="L2659">
        <v>71</v>
      </c>
      <c r="M2659">
        <v>1.5</v>
      </c>
      <c r="N2659">
        <v>2</v>
      </c>
      <c r="O2659">
        <v>-135</v>
      </c>
      <c r="P2659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59">
        <f>IF(Hist_odds_1[[#This Row],[Away ML]]&lt;Hist_odds_1[[#This Row],[Home ML]],-Hist_odds_1[[#This Row],[Total_Close]],Hist_odds_1[[#This Row],[Spread_Close]])</f>
        <v>2</v>
      </c>
    </row>
    <row r="2660" spans="1:17">
      <c r="A2660">
        <v>2659</v>
      </c>
      <c r="B2660">
        <v>116</v>
      </c>
      <c r="C2660">
        <v>306665</v>
      </c>
      <c r="D2660" t="s">
        <v>5552</v>
      </c>
      <c r="E2660" t="s">
        <v>238</v>
      </c>
      <c r="F2660">
        <v>62</v>
      </c>
      <c r="G2660">
        <v>115.5</v>
      </c>
      <c r="H2660">
        <v>116.5</v>
      </c>
      <c r="I2660">
        <v>110</v>
      </c>
      <c r="J2660">
        <v>306666</v>
      </c>
      <c r="K2660" t="s">
        <v>235</v>
      </c>
      <c r="L2660">
        <v>57</v>
      </c>
      <c r="M2660">
        <v>2.5</v>
      </c>
      <c r="N2660">
        <v>2.5</v>
      </c>
      <c r="O2660">
        <v>-130</v>
      </c>
      <c r="P2660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60">
        <f>IF(Hist_odds_1[[#This Row],[Away ML]]&lt;Hist_odds_1[[#This Row],[Home ML]],-Hist_odds_1[[#This Row],[Total_Close]],Hist_odds_1[[#This Row],[Spread_Close]])</f>
        <v>2.5</v>
      </c>
    </row>
    <row r="2661" spans="1:17">
      <c r="A2661">
        <v>2660</v>
      </c>
      <c r="B2661">
        <v>116</v>
      </c>
      <c r="C2661">
        <v>306667</v>
      </c>
      <c r="D2661" t="s">
        <v>5552</v>
      </c>
      <c r="E2661" t="s">
        <v>594</v>
      </c>
      <c r="F2661">
        <v>59</v>
      </c>
      <c r="G2661">
        <v>125.5</v>
      </c>
      <c r="H2661">
        <v>124.5</v>
      </c>
      <c r="I2661">
        <v>105</v>
      </c>
      <c r="J2661">
        <v>306668</v>
      </c>
      <c r="K2661" t="s">
        <v>668</v>
      </c>
      <c r="L2661">
        <v>60</v>
      </c>
      <c r="M2661">
        <v>1.5</v>
      </c>
      <c r="N2661">
        <v>1.5</v>
      </c>
      <c r="O2661">
        <v>-125</v>
      </c>
      <c r="P2661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61">
        <f>IF(Hist_odds_1[[#This Row],[Away ML]]&lt;Hist_odds_1[[#This Row],[Home ML]],-Hist_odds_1[[#This Row],[Total_Close]],Hist_odds_1[[#This Row],[Spread_Close]])</f>
        <v>1.5</v>
      </c>
    </row>
    <row r="2662" spans="1:17">
      <c r="A2662">
        <v>2661</v>
      </c>
      <c r="B2662">
        <v>116</v>
      </c>
      <c r="C2662">
        <v>306669</v>
      </c>
      <c r="D2662" t="s">
        <v>5552</v>
      </c>
      <c r="E2662" t="s">
        <v>667</v>
      </c>
      <c r="F2662">
        <v>69</v>
      </c>
      <c r="G2662">
        <v>141.5</v>
      </c>
      <c r="H2662">
        <v>141.5</v>
      </c>
      <c r="I2662">
        <v>175</v>
      </c>
      <c r="J2662">
        <v>306670</v>
      </c>
      <c r="K2662" t="s">
        <v>534</v>
      </c>
      <c r="L2662">
        <v>61</v>
      </c>
      <c r="M2662">
        <v>5.5</v>
      </c>
      <c r="N2662">
        <v>4</v>
      </c>
      <c r="O2662">
        <v>-200</v>
      </c>
      <c r="P2662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62">
        <f>IF(Hist_odds_1[[#This Row],[Away ML]]&lt;Hist_odds_1[[#This Row],[Home ML]],-Hist_odds_1[[#This Row],[Total_Close]],Hist_odds_1[[#This Row],[Spread_Close]])</f>
        <v>4</v>
      </c>
    </row>
    <row r="2663" spans="1:17">
      <c r="A2663">
        <v>2662</v>
      </c>
      <c r="B2663">
        <v>116</v>
      </c>
      <c r="C2663">
        <v>306671</v>
      </c>
      <c r="D2663" t="s">
        <v>5552</v>
      </c>
      <c r="E2663" t="s">
        <v>672</v>
      </c>
      <c r="F2663">
        <v>82</v>
      </c>
      <c r="G2663">
        <v>137.5</v>
      </c>
      <c r="H2663">
        <v>137.5</v>
      </c>
      <c r="I2663">
        <v>140</v>
      </c>
      <c r="J2663">
        <v>306672</v>
      </c>
      <c r="K2663" t="s">
        <v>561</v>
      </c>
      <c r="L2663">
        <v>84</v>
      </c>
      <c r="M2663">
        <v>4</v>
      </c>
      <c r="N2663">
        <v>3.5</v>
      </c>
      <c r="O2663">
        <v>-160</v>
      </c>
      <c r="P2663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63">
        <f>IF(Hist_odds_1[[#This Row],[Away ML]]&lt;Hist_odds_1[[#This Row],[Home ML]],-Hist_odds_1[[#This Row],[Total_Close]],Hist_odds_1[[#This Row],[Spread_Close]])</f>
        <v>3.5</v>
      </c>
    </row>
    <row r="2664" spans="1:17">
      <c r="A2664">
        <v>2663</v>
      </c>
      <c r="B2664">
        <v>116</v>
      </c>
      <c r="C2664">
        <v>306673</v>
      </c>
      <c r="D2664" t="s">
        <v>5552</v>
      </c>
      <c r="E2664" t="s">
        <v>666</v>
      </c>
      <c r="F2664">
        <v>77</v>
      </c>
      <c r="G2664">
        <v>138.5</v>
      </c>
      <c r="H2664">
        <v>137.5</v>
      </c>
      <c r="I2664">
        <v>155</v>
      </c>
      <c r="J2664">
        <v>306674</v>
      </c>
      <c r="K2664" t="s">
        <v>575</v>
      </c>
      <c r="L2664">
        <v>68</v>
      </c>
      <c r="M2664">
        <v>3</v>
      </c>
      <c r="N2664">
        <v>4</v>
      </c>
      <c r="O2664">
        <v>-175</v>
      </c>
      <c r="P2664" s="17">
        <f>DATE(IF(Hist_odds_1[[#This Row],[Index]]&lt;=1908,"2022","2023"),IF(LEN(Hist_odds_1[[#This Row],[Date]])=2,LEFT(Hist_odds_1[[#This Row],[Date]],2),LEFT(Hist_odds_1[[#This Row],[Date]],1)),RIGHT(Hist_odds_1[[#This Row],[Date]],2))</f>
        <v>44942</v>
      </c>
      <c r="Q2664">
        <f>IF(Hist_odds_1[[#This Row],[Away ML]]&lt;Hist_odds_1[[#This Row],[Home ML]],-Hist_odds_1[[#This Row],[Total_Close]],Hist_odds_1[[#This Row],[Spread_Close]])</f>
        <v>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C0AE4-0EE9-40E0-B4D3-B5C8C040E5AF}">
  <dimension ref="A1:L388"/>
  <sheetViews>
    <sheetView topLeftCell="A90" workbookViewId="0">
      <selection activeCell="J77" sqref="J77"/>
    </sheetView>
  </sheetViews>
  <sheetFormatPr defaultRowHeight="15"/>
  <cols>
    <col min="1" max="1" width="7.85546875" bestFit="1" customWidth="1"/>
    <col min="2" max="2" width="9.42578125" bestFit="1" customWidth="1"/>
    <col min="3" max="3" width="35.28515625" bestFit="1" customWidth="1"/>
    <col min="4" max="4" width="30.140625" bestFit="1" customWidth="1"/>
    <col min="5" max="5" width="20.7109375" bestFit="1" customWidth="1"/>
    <col min="6" max="6" width="14.5703125" bestFit="1" customWidth="1"/>
    <col min="8" max="8" width="17" customWidth="1"/>
    <col min="10" max="10" width="15.140625" customWidth="1"/>
    <col min="11" max="11" width="9" customWidth="1"/>
  </cols>
  <sheetData>
    <row r="1" spans="1:12">
      <c r="A1" t="s">
        <v>444</v>
      </c>
      <c r="B1" t="s">
        <v>5554</v>
      </c>
      <c r="C1" t="s">
        <v>5555</v>
      </c>
      <c r="D1" t="s">
        <v>5556</v>
      </c>
      <c r="E1" t="s">
        <v>5557</v>
      </c>
      <c r="F1" t="s">
        <v>5558</v>
      </c>
      <c r="H1" t="s">
        <v>5557</v>
      </c>
      <c r="I1" t="s">
        <v>5558</v>
      </c>
      <c r="J1" t="s">
        <v>5559</v>
      </c>
      <c r="K1" t="s">
        <v>5560</v>
      </c>
      <c r="L1" t="s">
        <v>5561</v>
      </c>
    </row>
    <row r="2" spans="1:12">
      <c r="A2">
        <v>641</v>
      </c>
      <c r="B2">
        <v>337</v>
      </c>
      <c r="C2" t="s">
        <v>5562</v>
      </c>
      <c r="D2" t="s">
        <v>5563</v>
      </c>
      <c r="E2" t="s">
        <v>128</v>
      </c>
      <c r="F2" t="s">
        <v>1020</v>
      </c>
      <c r="H2" t="s">
        <v>128</v>
      </c>
      <c r="I2" t="s">
        <v>1020</v>
      </c>
      <c r="J2" t="s">
        <v>128</v>
      </c>
      <c r="K2">
        <f>IFERROR(VLOOKUP(Table26[[#This Row],[Kenpom Team]],KENPOM_COPY!$B$3:$E$383,4,FALSE),VLOOKUP(Table26[[#This Row],[Team_Name]],Table18!$B$3:$E$378,4,FALSE))</f>
        <v>-11.62</v>
      </c>
      <c r="L2" t="str">
        <f>VLOOKUP(Table26[[#This Row],[Team_Name]],Teams_Standings[[Team Name]:[STRK]],6,FALSE)</f>
        <v>L1</v>
      </c>
    </row>
    <row r="3" spans="1:12">
      <c r="A3">
        <v>741</v>
      </c>
      <c r="B3">
        <v>391</v>
      </c>
      <c r="C3" t="s">
        <v>5564</v>
      </c>
      <c r="D3" t="s">
        <v>5565</v>
      </c>
      <c r="E3" t="s">
        <v>164</v>
      </c>
      <c r="F3" t="s">
        <v>1030</v>
      </c>
      <c r="H3" t="s">
        <v>164</v>
      </c>
      <c r="I3" t="s">
        <v>1030</v>
      </c>
      <c r="J3" t="s">
        <v>164</v>
      </c>
      <c r="K3">
        <f>IFERROR(VLOOKUP(Table26[[#This Row],[Kenpom Team]],KENPOM_COPY!$B$3:$E$383,4,FALSE),VLOOKUP(Table26[[#This Row],[Team_Name]],Table18!$B$3:$E$378,4,FALSE))</f>
        <v>-1.46</v>
      </c>
      <c r="L3" t="str">
        <f>VLOOKUP(Table26[[#This Row],[Team_Name]],Teams_Standings[[Team Name]:[STRK]],6,FALSE)</f>
        <v>L2</v>
      </c>
    </row>
    <row r="4" spans="1:12">
      <c r="A4">
        <v>465</v>
      </c>
      <c r="B4">
        <v>247</v>
      </c>
      <c r="C4" t="s">
        <v>5566</v>
      </c>
      <c r="D4" t="s">
        <v>5567</v>
      </c>
      <c r="E4" t="s">
        <v>210</v>
      </c>
      <c r="F4" t="s">
        <v>1080</v>
      </c>
      <c r="H4" t="s">
        <v>210</v>
      </c>
      <c r="I4" t="s">
        <v>1080</v>
      </c>
      <c r="J4" t="s">
        <v>210</v>
      </c>
      <c r="K4">
        <f>IFERROR(VLOOKUP(Table26[[#This Row],[Kenpom Team]],KENPOM_COPY!$B$3:$E$383,4,FALSE),VLOOKUP(Table26[[#This Row],[Team_Name]],Table18!$B$3:$E$378,4,FALSE))</f>
        <v>1.34</v>
      </c>
      <c r="L4" t="str">
        <f>VLOOKUP(Table26[[#This Row],[Team_Name]],Teams_Standings[[Team Name]:[STRK]],6,FALSE)</f>
        <v>L4</v>
      </c>
    </row>
    <row r="5" spans="1:12">
      <c r="A5">
        <v>392</v>
      </c>
      <c r="B5">
        <v>206</v>
      </c>
      <c r="C5" t="s">
        <v>5568</v>
      </c>
      <c r="D5" t="s">
        <v>5569</v>
      </c>
      <c r="E5" t="s">
        <v>276</v>
      </c>
      <c r="F5" t="s">
        <v>773</v>
      </c>
      <c r="H5" t="s">
        <v>276</v>
      </c>
      <c r="I5" t="s">
        <v>773</v>
      </c>
      <c r="J5" t="s">
        <v>276</v>
      </c>
      <c r="K5">
        <f>IFERROR(VLOOKUP(Table26[[#This Row],[Kenpom Team]],KENPOM_COPY!$B$3:$E$383,4,FALSE),VLOOKUP(Table26[[#This Row],[Team_Name]],Table18!$B$3:$E$378,4,FALSE))</f>
        <v>6.16</v>
      </c>
      <c r="L5" t="str">
        <f>VLOOKUP(Table26[[#This Row],[Team_Name]],Teams_Standings[[Team Name]:[STRK]],6,FALSE)</f>
        <v>L1</v>
      </c>
    </row>
    <row r="6" spans="1:12">
      <c r="A6">
        <v>566</v>
      </c>
      <c r="B6">
        <v>296</v>
      </c>
      <c r="C6" t="s">
        <v>5570</v>
      </c>
      <c r="D6" t="s">
        <v>5571</v>
      </c>
      <c r="E6" t="s">
        <v>121</v>
      </c>
      <c r="F6" t="s">
        <v>893</v>
      </c>
      <c r="H6" t="s">
        <v>121</v>
      </c>
      <c r="I6" t="s">
        <v>893</v>
      </c>
      <c r="J6" t="s">
        <v>121</v>
      </c>
      <c r="K6">
        <f>IFERROR(VLOOKUP(Table26[[#This Row],[Kenpom Team]],KENPOM_COPY!$B$3:$E$383,4,FALSE),VLOOKUP(Table26[[#This Row],[Team_Name]],Table18!$B$3:$E$378,4,FALSE))</f>
        <v>27.5</v>
      </c>
      <c r="L6" t="str">
        <f>VLOOKUP(Table26[[#This Row],[Team_Name]],Teams_Standings[[Team Name]:[STRK]],6,FALSE)</f>
        <v>L1</v>
      </c>
    </row>
    <row r="7" spans="1:12">
      <c r="A7">
        <v>38</v>
      </c>
      <c r="B7">
        <v>24</v>
      </c>
      <c r="C7" t="s">
        <v>5572</v>
      </c>
      <c r="D7" t="s">
        <v>5573</v>
      </c>
      <c r="E7" t="s">
        <v>383</v>
      </c>
      <c r="F7" t="s">
        <v>755</v>
      </c>
      <c r="H7" t="s">
        <v>383</v>
      </c>
      <c r="I7" t="s">
        <v>755</v>
      </c>
      <c r="J7" t="s">
        <v>383</v>
      </c>
      <c r="K7">
        <f>IFERROR(VLOOKUP(Table26[[#This Row],[Kenpom Team]],KENPOM_COPY!$B$3:$E$383,4,FALSE),VLOOKUP(Table26[[#This Row],[Team_Name]],Table18!$B$3:$E$378,4,FALSE))</f>
        <v>-17.05</v>
      </c>
      <c r="L7" t="str">
        <f>VLOOKUP(Table26[[#This Row],[Team_Name]],Teams_Standings[[Team Name]:[STRK]],6,FALSE)</f>
        <v>L1</v>
      </c>
    </row>
    <row r="8" spans="1:12">
      <c r="A8">
        <v>637</v>
      </c>
      <c r="B8">
        <v>333</v>
      </c>
      <c r="C8" t="s">
        <v>5574</v>
      </c>
      <c r="D8" t="s">
        <v>5575</v>
      </c>
      <c r="E8" t="s">
        <v>100</v>
      </c>
      <c r="F8" t="s">
        <v>837</v>
      </c>
      <c r="H8" t="s">
        <v>100</v>
      </c>
      <c r="I8" t="s">
        <v>837</v>
      </c>
      <c r="J8" t="s">
        <v>5576</v>
      </c>
      <c r="K8">
        <f>IFERROR(VLOOKUP(Table26[[#This Row],[Kenpom Team]],KENPOM_COPY!$B$3:$E$383,4,FALSE),VLOOKUP(Table26[[#This Row],[Team_Name]],Table18!$B$3:$E$378,4,FALSE))</f>
        <v>-6.47</v>
      </c>
      <c r="L8" t="str">
        <f>VLOOKUP(Table26[[#This Row],[Team_Name]],Teams_Standings[[Team Name]:[STRK]],6,FALSE)</f>
        <v>L2</v>
      </c>
    </row>
    <row r="9" spans="1:12">
      <c r="A9">
        <v>645</v>
      </c>
      <c r="B9">
        <v>341</v>
      </c>
      <c r="C9" t="s">
        <v>5577</v>
      </c>
      <c r="D9" t="s">
        <v>5578</v>
      </c>
      <c r="E9" t="s">
        <v>152</v>
      </c>
      <c r="F9" t="s">
        <v>1021</v>
      </c>
      <c r="H9" t="s">
        <v>152</v>
      </c>
      <c r="I9" t="s">
        <v>1021</v>
      </c>
      <c r="J9" t="s">
        <v>5579</v>
      </c>
      <c r="K9">
        <f>IFERROR(VLOOKUP(Table26[[#This Row],[Kenpom Team]],KENPOM_COPY!$B$3:$E$383,4,FALSE),VLOOKUP(Table26[[#This Row],[Team_Name]],Table18!$B$3:$E$378,4,FALSE))</f>
        <v>-17.86</v>
      </c>
      <c r="L9" t="str">
        <f>VLOOKUP(Table26[[#This Row],[Team_Name]],Teams_Standings[[Team Name]:[STRK]],6,FALSE)</f>
        <v>L6</v>
      </c>
    </row>
    <row r="10" spans="1:12">
      <c r="A10">
        <v>551</v>
      </c>
      <c r="B10">
        <v>291</v>
      </c>
      <c r="C10" t="s">
        <v>5580</v>
      </c>
      <c r="D10" t="s">
        <v>5581</v>
      </c>
      <c r="E10" t="s">
        <v>425</v>
      </c>
      <c r="F10" t="s">
        <v>718</v>
      </c>
      <c r="H10" t="s">
        <v>425</v>
      </c>
      <c r="I10" t="s">
        <v>718</v>
      </c>
      <c r="J10" t="s">
        <v>425</v>
      </c>
      <c r="K10">
        <f>IFERROR(VLOOKUP(Table26[[#This Row],[Kenpom Team]],KENPOM_COPY!$B$3:$E$383,4,FALSE),VLOOKUP(Table26[[#This Row],[Team_Name]],Table18!$B$3:$E$378,4,FALSE))</f>
        <v>-9.0299999999999994</v>
      </c>
      <c r="L10" t="str">
        <f>VLOOKUP(Table26[[#This Row],[Team_Name]],Teams_Standings[[Team Name]:[STRK]],6,FALSE)</f>
        <v>L1</v>
      </c>
    </row>
    <row r="11" spans="1:12">
      <c r="A11">
        <v>691</v>
      </c>
      <c r="B11">
        <v>365</v>
      </c>
      <c r="C11" t="s">
        <v>5582</v>
      </c>
      <c r="D11" t="s">
        <v>5583</v>
      </c>
      <c r="E11" t="s">
        <v>165</v>
      </c>
      <c r="F11" t="s">
        <v>1067</v>
      </c>
      <c r="H11" t="s">
        <v>165</v>
      </c>
      <c r="I11" t="s">
        <v>1067</v>
      </c>
      <c r="J11" t="s">
        <v>5584</v>
      </c>
      <c r="K11">
        <f>IFERROR(VLOOKUP(Table26[[#This Row],[Kenpom Team]],KENPOM_COPY!$B$3:$E$383,4,FALSE),VLOOKUP(Table26[[#This Row],[Team_Name]],Table18!$B$3:$E$378,4,FALSE))</f>
        <v>-0.75</v>
      </c>
      <c r="L11" t="str">
        <f>VLOOKUP(Table26[[#This Row],[Team_Name]],Teams_Standings[[Team Name]:[STRK]],6,FALSE)</f>
        <v>L2</v>
      </c>
    </row>
    <row r="12" spans="1:12">
      <c r="A12">
        <v>14</v>
      </c>
      <c r="B12">
        <v>14</v>
      </c>
      <c r="C12" t="s">
        <v>5585</v>
      </c>
      <c r="D12" t="s">
        <v>5586</v>
      </c>
      <c r="E12" t="s">
        <v>86</v>
      </c>
      <c r="F12" t="s">
        <v>1069</v>
      </c>
      <c r="H12" t="s">
        <v>86</v>
      </c>
      <c r="I12" t="s">
        <v>1069</v>
      </c>
      <c r="J12" t="s">
        <v>86</v>
      </c>
      <c r="K12">
        <f>IFERROR(VLOOKUP(Table26[[#This Row],[Kenpom Team]],KENPOM_COPY!$B$3:$E$383,4,FALSE),VLOOKUP(Table26[[#This Row],[Team_Name]],Table18!$B$3:$E$378,4,FALSE))</f>
        <v>-13.81</v>
      </c>
      <c r="L12" t="str">
        <f>VLOOKUP(Table26[[#This Row],[Team_Name]],Teams_Standings[[Team Name]:[STRK]],6,FALSE)</f>
        <v>L2</v>
      </c>
    </row>
    <row r="13" spans="1:12">
      <c r="A13">
        <v>521</v>
      </c>
      <c r="B13">
        <v>273</v>
      </c>
      <c r="C13" t="s">
        <v>5587</v>
      </c>
      <c r="D13" t="s">
        <v>5588</v>
      </c>
      <c r="E13" t="s">
        <v>402</v>
      </c>
      <c r="F13" t="s">
        <v>896</v>
      </c>
      <c r="H13" t="s">
        <v>402</v>
      </c>
      <c r="I13" t="s">
        <v>896</v>
      </c>
      <c r="J13" t="s">
        <v>84</v>
      </c>
      <c r="K13">
        <f>IFERROR(VLOOKUP(Table26[[#This Row],[Kenpom Team]],KENPOM_COPY!$B$3:$E$383,4,FALSE),VLOOKUP(Table26[[#This Row],[Team_Name]],Table18!$B$3:$E$378,4,FALSE))</f>
        <v>-2.95</v>
      </c>
      <c r="L13" t="str">
        <f>VLOOKUP(Table26[[#This Row],[Team_Name]],Teams_Standings[[Team Name]:[STRK]],6,FALSE)</f>
        <v>L1</v>
      </c>
    </row>
    <row r="14" spans="1:12">
      <c r="A14">
        <v>574</v>
      </c>
      <c r="B14">
        <v>304</v>
      </c>
      <c r="C14" t="s">
        <v>5589</v>
      </c>
      <c r="D14" t="s">
        <v>5590</v>
      </c>
      <c r="E14" t="s">
        <v>270</v>
      </c>
      <c r="F14" t="s">
        <v>702</v>
      </c>
      <c r="H14" t="s">
        <v>270</v>
      </c>
      <c r="I14" t="s">
        <v>702</v>
      </c>
      <c r="J14" t="s">
        <v>192</v>
      </c>
      <c r="K14">
        <f>IFERROR(VLOOKUP(Table26[[#This Row],[Kenpom Team]],KENPOM_COPY!$B$3:$E$383,4,FALSE),VLOOKUP(Table26[[#This Row],[Team_Name]],Table18!$B$3:$E$378,4,FALSE))</f>
        <v>-15.18</v>
      </c>
      <c r="L14" t="str">
        <f>VLOOKUP(Table26[[#This Row],[Team_Name]],Teams_Standings[[Team Name]:[STRK]],6,FALSE)</f>
        <v>L1</v>
      </c>
    </row>
    <row r="15" spans="1:12">
      <c r="A15">
        <v>574</v>
      </c>
      <c r="B15">
        <v>304</v>
      </c>
      <c r="C15" t="s">
        <v>5589</v>
      </c>
      <c r="D15" t="s">
        <v>5591</v>
      </c>
      <c r="E15" t="s">
        <v>270</v>
      </c>
      <c r="F15" t="s">
        <v>702</v>
      </c>
      <c r="H15" t="s">
        <v>270</v>
      </c>
      <c r="I15" t="s">
        <v>702</v>
      </c>
      <c r="J15" t="s">
        <v>192</v>
      </c>
      <c r="K15">
        <f>IFERROR(VLOOKUP(Table26[[#This Row],[Kenpom Team]],KENPOM_COPY!$B$3:$E$383,4,FALSE),VLOOKUP(Table26[[#This Row],[Team_Name]],Table18!$B$3:$E$378,4,FALSE))</f>
        <v>-15.18</v>
      </c>
      <c r="L15" t="str">
        <f>VLOOKUP(Table26[[#This Row],[Team_Name]],Teams_Standings[[Team Name]:[STRK]],6,FALSE)</f>
        <v>L1</v>
      </c>
    </row>
    <row r="16" spans="1:12">
      <c r="A16">
        <v>548</v>
      </c>
      <c r="B16">
        <v>288</v>
      </c>
      <c r="C16" t="s">
        <v>5592</v>
      </c>
      <c r="D16" t="s">
        <v>5593</v>
      </c>
      <c r="E16" t="s">
        <v>309</v>
      </c>
      <c r="F16" t="s">
        <v>926</v>
      </c>
      <c r="H16" t="s">
        <v>309</v>
      </c>
      <c r="I16" t="s">
        <v>926</v>
      </c>
      <c r="J16" t="s">
        <v>309</v>
      </c>
      <c r="K16">
        <f>IFERROR(VLOOKUP(Table26[[#This Row],[Kenpom Team]],KENPOM_COPY!$B$3:$E$383,4,FALSE),VLOOKUP(Table26[[#This Row],[Team_Name]],Table18!$B$3:$E$378,4,FALSE))</f>
        <v>-6.5</v>
      </c>
      <c r="L16" t="str">
        <f>VLOOKUP(Table26[[#This Row],[Team_Name]],Teams_Standings[[Team Name]:[STRK]],6,FALSE)</f>
        <v>L1</v>
      </c>
    </row>
    <row r="17" spans="1:12">
      <c r="A17">
        <v>695</v>
      </c>
      <c r="B17">
        <v>369</v>
      </c>
      <c r="C17" t="s">
        <v>5594</v>
      </c>
      <c r="D17" t="s">
        <v>5595</v>
      </c>
      <c r="E17" t="s">
        <v>25</v>
      </c>
      <c r="F17" t="s">
        <v>715</v>
      </c>
      <c r="H17" t="s">
        <v>25</v>
      </c>
      <c r="I17" t="s">
        <v>715</v>
      </c>
      <c r="J17" t="s">
        <v>5596</v>
      </c>
      <c r="K17">
        <f>IFERROR(VLOOKUP(Table26[[#This Row],[Kenpom Team]],KENPOM_COPY!$B$3:$E$383,4,FALSE),VLOOKUP(Table26[[#This Row],[Team_Name]],Table18!$B$3:$E$378,4,FALSE))</f>
        <v>-9.6199999999999992</v>
      </c>
      <c r="L17" t="str">
        <f>VLOOKUP(Table26[[#This Row],[Team_Name]],Teams_Standings[[Team Name]:[STRK]],6,FALSE)</f>
        <v>L1</v>
      </c>
    </row>
    <row r="18" spans="1:12">
      <c r="A18">
        <v>523</v>
      </c>
      <c r="B18">
        <v>275</v>
      </c>
      <c r="C18" t="s">
        <v>5597</v>
      </c>
      <c r="D18" t="s">
        <v>5598</v>
      </c>
      <c r="E18" t="s">
        <v>208</v>
      </c>
      <c r="F18" t="s">
        <v>895</v>
      </c>
      <c r="H18" t="s">
        <v>208</v>
      </c>
      <c r="I18" t="s">
        <v>895</v>
      </c>
      <c r="J18" t="s">
        <v>5599</v>
      </c>
      <c r="K18">
        <f>IFERROR(VLOOKUP(Table26[[#This Row],[Kenpom Team]],KENPOM_COPY!$B$3:$E$383,4,FALSE),VLOOKUP(Table26[[#This Row],[Team_Name]],Table18!$B$3:$E$378,4,FALSE))</f>
        <v>13.27</v>
      </c>
      <c r="L18" t="str">
        <f>VLOOKUP(Table26[[#This Row],[Team_Name]],Teams_Standings[[Team Name]:[STRK]],6,FALSE)</f>
        <v>L1</v>
      </c>
    </row>
    <row r="19" spans="1:12">
      <c r="A19">
        <v>571</v>
      </c>
      <c r="B19">
        <v>301</v>
      </c>
      <c r="C19" t="s">
        <v>5600</v>
      </c>
      <c r="D19" t="s">
        <v>5601</v>
      </c>
      <c r="E19" t="s">
        <v>38</v>
      </c>
      <c r="F19" t="s">
        <v>974</v>
      </c>
      <c r="H19" t="s">
        <v>38</v>
      </c>
      <c r="I19" t="s">
        <v>974</v>
      </c>
      <c r="J19" t="s">
        <v>5602</v>
      </c>
      <c r="K19">
        <f>IFERROR(VLOOKUP(Table26[[#This Row],[Kenpom Team]],KENPOM_COPY!$B$3:$E$383,4,FALSE),VLOOKUP(Table26[[#This Row],[Team_Name]],Table18!$B$3:$E$378,4,FALSE))</f>
        <v>17.64</v>
      </c>
      <c r="L19" t="e">
        <f>VLOOKUP(Table26[[#This Row],[Team_Name]],Teams_Standings[[Team Name]:[STRK]],6,FALSE)</f>
        <v>#N/A</v>
      </c>
    </row>
    <row r="20" spans="1:12">
      <c r="A20">
        <v>393</v>
      </c>
      <c r="B20">
        <v>207</v>
      </c>
      <c r="C20" t="s">
        <v>5603</v>
      </c>
      <c r="D20" t="s">
        <v>5604</v>
      </c>
      <c r="E20" t="s">
        <v>278</v>
      </c>
      <c r="F20" t="s">
        <v>774</v>
      </c>
      <c r="H20" t="s">
        <v>278</v>
      </c>
      <c r="I20" t="s">
        <v>774</v>
      </c>
      <c r="K20" t="e">
        <f>IFERROR(VLOOKUP(Table26[[#This Row],[Kenpom Team]],KENPOM_COPY!$B$3:$E$383,4,FALSE),VLOOKUP(Table26[[#This Row],[Team_Name]],Table18!$B$3:$E$378,4,FALSE))</f>
        <v>#N/A</v>
      </c>
      <c r="L20" t="str">
        <f>VLOOKUP(Table26[[#This Row],[Team_Name]],Teams_Standings[[Team Name]:[STRK]],6,FALSE)</f>
        <v>L4</v>
      </c>
    </row>
    <row r="21" spans="1:12">
      <c r="A21">
        <v>136</v>
      </c>
      <c r="B21">
        <v>72</v>
      </c>
      <c r="C21" t="s">
        <v>5605</v>
      </c>
      <c r="D21" t="s">
        <v>5606</v>
      </c>
      <c r="E21" t="s">
        <v>47</v>
      </c>
      <c r="F21" t="s">
        <v>800</v>
      </c>
      <c r="H21" t="s">
        <v>47</v>
      </c>
      <c r="I21" t="s">
        <v>800</v>
      </c>
      <c r="J21" t="s">
        <v>5607</v>
      </c>
      <c r="K21">
        <f>IFERROR(VLOOKUP(Table26[[#This Row],[Kenpom Team]],KENPOM_COPY!$B$3:$E$383,4,FALSE),VLOOKUP(Table26[[#This Row],[Team_Name]],Table18!$B$3:$E$378,4,FALSE))</f>
        <v>20.32</v>
      </c>
      <c r="L21" t="e">
        <f>VLOOKUP(Table26[[#This Row],[Team_Name]],Teams_Standings[[Team Name]:[STRK]],6,FALSE)</f>
        <v>#N/A</v>
      </c>
    </row>
    <row r="22" spans="1:12">
      <c r="A22">
        <v>112</v>
      </c>
      <c r="B22">
        <v>63</v>
      </c>
      <c r="C22" t="s">
        <v>5608</v>
      </c>
      <c r="D22" t="s">
        <v>5609</v>
      </c>
      <c r="E22" t="s">
        <v>340</v>
      </c>
      <c r="F22" t="s">
        <v>747</v>
      </c>
      <c r="H22" t="s">
        <v>340</v>
      </c>
      <c r="I22" t="s">
        <v>747</v>
      </c>
      <c r="J22" t="s">
        <v>340</v>
      </c>
      <c r="K22">
        <f>IFERROR(VLOOKUP(Table26[[#This Row],[Kenpom Team]],KENPOM_COPY!$B$3:$E$383,4,FALSE),VLOOKUP(Table26[[#This Row],[Team_Name]],Table18!$B$3:$E$378,4,FALSE))</f>
        <v>-0.05</v>
      </c>
      <c r="L22" t="str">
        <f>VLOOKUP(Table26[[#This Row],[Team_Name]],Teams_Standings[[Team Name]:[STRK]],6,FALSE)</f>
        <v>L1</v>
      </c>
    </row>
    <row r="23" spans="1:12">
      <c r="A23">
        <v>644</v>
      </c>
      <c r="B23">
        <v>340</v>
      </c>
      <c r="C23" t="s">
        <v>5610</v>
      </c>
      <c r="D23" t="s">
        <v>5611</v>
      </c>
      <c r="E23" t="s">
        <v>417</v>
      </c>
      <c r="F23" t="s">
        <v>818</v>
      </c>
      <c r="H23" t="s">
        <v>417</v>
      </c>
      <c r="I23" t="s">
        <v>818</v>
      </c>
      <c r="J23" t="s">
        <v>53</v>
      </c>
      <c r="K23">
        <f>IFERROR(VLOOKUP(Table26[[#This Row],[Kenpom Team]],KENPOM_COPY!$B$3:$E$383,4,FALSE),VLOOKUP(Table26[[#This Row],[Team_Name]],Table18!$B$3:$E$378,4,FALSE))</f>
        <v>-17.64</v>
      </c>
      <c r="L23" t="e">
        <f>VLOOKUP(Table26[[#This Row],[Team_Name]],Teams_Standings[[Team Name]:[STRK]],6,FALSE)</f>
        <v>#N/A</v>
      </c>
    </row>
    <row r="24" spans="1:12">
      <c r="A24">
        <v>435</v>
      </c>
      <c r="B24">
        <v>229</v>
      </c>
      <c r="C24" t="s">
        <v>5612</v>
      </c>
      <c r="D24" t="s">
        <v>5613</v>
      </c>
      <c r="E24" t="s">
        <v>61</v>
      </c>
      <c r="F24" t="s">
        <v>851</v>
      </c>
      <c r="H24" t="s">
        <v>61</v>
      </c>
      <c r="I24" t="s">
        <v>851</v>
      </c>
      <c r="J24" t="s">
        <v>61</v>
      </c>
      <c r="K24">
        <f>IFERROR(VLOOKUP(Table26[[#This Row],[Kenpom Team]],KENPOM_COPY!$B$3:$E$383,4,FALSE),VLOOKUP(Table26[[#This Row],[Team_Name]],Table18!$B$3:$E$378,4,FALSE))</f>
        <v>3.72</v>
      </c>
      <c r="L24" t="str">
        <f>VLOOKUP(Table26[[#This Row],[Team_Name]],Teams_Standings[[Team Name]:[STRK]],6,FALSE)</f>
        <v>L1</v>
      </c>
    </row>
    <row r="25" spans="1:12">
      <c r="A25">
        <v>7</v>
      </c>
      <c r="B25">
        <v>7</v>
      </c>
      <c r="C25" t="s">
        <v>5614</v>
      </c>
      <c r="D25" t="s">
        <v>5615</v>
      </c>
      <c r="E25" t="s">
        <v>115</v>
      </c>
      <c r="F25" t="s">
        <v>731</v>
      </c>
      <c r="H25" t="s">
        <v>115</v>
      </c>
      <c r="I25" t="s">
        <v>731</v>
      </c>
      <c r="J25" t="s">
        <v>115</v>
      </c>
      <c r="K25">
        <f>IFERROR(VLOOKUP(Table26[[#This Row],[Kenpom Team]],KENPOM_COPY!$B$3:$E$383,4,FALSE),VLOOKUP(Table26[[#This Row],[Team_Name]],Table18!$B$3:$E$378,4,FALSE))</f>
        <v>-7.89</v>
      </c>
      <c r="L25" t="str">
        <f>VLOOKUP(Table26[[#This Row],[Team_Name]],Teams_Standings[[Team Name]:[STRK]],6,FALSE)</f>
        <v>L1</v>
      </c>
    </row>
    <row r="26" spans="1:12">
      <c r="A26">
        <v>398</v>
      </c>
      <c r="B26">
        <v>212</v>
      </c>
      <c r="C26" t="s">
        <v>5616</v>
      </c>
      <c r="D26" t="s">
        <v>5617</v>
      </c>
      <c r="E26" t="s">
        <v>108</v>
      </c>
      <c r="F26" t="s">
        <v>765</v>
      </c>
      <c r="H26" t="s">
        <v>108</v>
      </c>
      <c r="I26" t="s">
        <v>765</v>
      </c>
      <c r="J26" t="s">
        <v>108</v>
      </c>
      <c r="K26">
        <f>IFERROR(VLOOKUP(Table26[[#This Row],[Kenpom Team]],KENPOM_COPY!$B$3:$E$383,4,FALSE),VLOOKUP(Table26[[#This Row],[Team_Name]],Table18!$B$3:$E$378,4,FALSE))</f>
        <v>-9.56</v>
      </c>
      <c r="L26" t="str">
        <f>VLOOKUP(Table26[[#This Row],[Team_Name]],Teams_Standings[[Team Name]:[STRK]],6,FALSE)</f>
        <v>L1</v>
      </c>
    </row>
    <row r="27" spans="1:12">
      <c r="A27">
        <v>35</v>
      </c>
      <c r="B27">
        <v>21</v>
      </c>
      <c r="C27" t="s">
        <v>5618</v>
      </c>
      <c r="D27" t="s">
        <v>5619</v>
      </c>
      <c r="E27" t="s">
        <v>239</v>
      </c>
      <c r="F27" t="s">
        <v>751</v>
      </c>
      <c r="H27" t="s">
        <v>239</v>
      </c>
      <c r="I27" t="s">
        <v>751</v>
      </c>
      <c r="J27" t="s">
        <v>239</v>
      </c>
      <c r="K27">
        <f>IFERROR(VLOOKUP(Table26[[#This Row],[Kenpom Team]],KENPOM_COPY!$B$3:$E$383,4,FALSE),VLOOKUP(Table26[[#This Row],[Team_Name]],Table18!$B$3:$E$378,4,FALSE))</f>
        <v>-11.62</v>
      </c>
      <c r="L27" t="str">
        <f>VLOOKUP(Table26[[#This Row],[Team_Name]],Teams_Standings[[Team Name]:[STRK]],6,FALSE)</f>
        <v>L1</v>
      </c>
    </row>
    <row r="28" spans="1:12">
      <c r="A28">
        <v>458</v>
      </c>
      <c r="B28">
        <v>240</v>
      </c>
      <c r="C28" t="s">
        <v>5620</v>
      </c>
      <c r="D28" t="s">
        <v>5621</v>
      </c>
      <c r="E28" t="s">
        <v>293</v>
      </c>
      <c r="F28" t="s">
        <v>709</v>
      </c>
      <c r="H28" t="s">
        <v>293</v>
      </c>
      <c r="I28" t="s">
        <v>709</v>
      </c>
      <c r="J28" t="s">
        <v>5622</v>
      </c>
      <c r="K28" t="e">
        <f>IFERROR(VLOOKUP(Table26[[#This Row],[Kenpom Team]],KENPOM_COPY!$B$3:$E$383,4,FALSE),VLOOKUP(Table26[[#This Row],[Team_Name]],Table18!$B$3:$E$378,4,FALSE))</f>
        <v>#N/A</v>
      </c>
      <c r="L28" t="str">
        <f>VLOOKUP(Table26[[#This Row],[Team_Name]],Teams_Standings[[Team Name]:[STRK]],6,FALSE)</f>
        <v>L2</v>
      </c>
    </row>
    <row r="29" spans="1:12">
      <c r="A29">
        <v>458</v>
      </c>
      <c r="B29">
        <v>240</v>
      </c>
      <c r="C29" t="s">
        <v>5620</v>
      </c>
      <c r="D29" t="s">
        <v>5621</v>
      </c>
      <c r="E29" t="s">
        <v>441</v>
      </c>
      <c r="F29" t="s">
        <v>709</v>
      </c>
      <c r="H29" t="s">
        <v>441</v>
      </c>
      <c r="I29" t="s">
        <v>709</v>
      </c>
      <c r="J29" t="s">
        <v>5622</v>
      </c>
      <c r="K29">
        <f>IFERROR(VLOOKUP(Table26[[#This Row],[Kenpom Team]],KENPOM_COPY!$B$3:$E$383,4,FALSE),VLOOKUP(Table26[[#This Row],[Team_Name]],Table18!$B$3:$E$378,4,FALSE))</f>
        <v>15.76</v>
      </c>
      <c r="L29" t="e">
        <f>VLOOKUP(Table26[[#This Row],[Team_Name]],Teams_Standings[[Team Name]:[STRK]],6,FALSE)</f>
        <v>#N/A</v>
      </c>
    </row>
    <row r="30" spans="1:12">
      <c r="A30">
        <v>432</v>
      </c>
      <c r="B30">
        <v>226</v>
      </c>
      <c r="C30" t="s">
        <v>5623</v>
      </c>
      <c r="D30" t="s">
        <v>5624</v>
      </c>
      <c r="E30" t="s">
        <v>62</v>
      </c>
      <c r="F30" t="s">
        <v>881</v>
      </c>
      <c r="H30" t="s">
        <v>62</v>
      </c>
      <c r="I30" t="s">
        <v>881</v>
      </c>
      <c r="J30" t="s">
        <v>62</v>
      </c>
      <c r="K30">
        <f>IFERROR(VLOOKUP(Table26[[#This Row],[Kenpom Team]],KENPOM_COPY!$B$3:$E$383,4,FALSE),VLOOKUP(Table26[[#This Row],[Team_Name]],Table18!$B$3:$E$378,4,FALSE))</f>
        <v>8.27</v>
      </c>
      <c r="L30" t="str">
        <f>VLOOKUP(Table26[[#This Row],[Team_Name]],Teams_Standings[[Team Name]:[STRK]],6,FALSE)</f>
        <v>L2</v>
      </c>
    </row>
    <row r="31" spans="1:12">
      <c r="A31">
        <v>353</v>
      </c>
      <c r="B31">
        <v>186</v>
      </c>
      <c r="C31" t="s">
        <v>5625</v>
      </c>
      <c r="D31" t="s">
        <v>5626</v>
      </c>
      <c r="E31" t="s">
        <v>64</v>
      </c>
      <c r="F31" t="s">
        <v>931</v>
      </c>
      <c r="H31" t="s">
        <v>64</v>
      </c>
      <c r="I31" t="s">
        <v>931</v>
      </c>
      <c r="J31" t="s">
        <v>64</v>
      </c>
      <c r="K31">
        <f>IFERROR(VLOOKUP(Table26[[#This Row],[Kenpom Team]],KENPOM_COPY!$B$3:$E$383,4,FALSE),VLOOKUP(Table26[[#This Row],[Team_Name]],Table18!$B$3:$E$378,4,FALSE))</f>
        <v>-0.36</v>
      </c>
      <c r="L31" t="str">
        <f>VLOOKUP(Table26[[#This Row],[Team_Name]],Teams_Standings[[Team Name]:[STRK]],6,FALSE)</f>
        <v>L1</v>
      </c>
    </row>
    <row r="32" spans="1:12">
      <c r="A32">
        <v>34</v>
      </c>
      <c r="B32">
        <v>20</v>
      </c>
      <c r="C32" t="s">
        <v>5627</v>
      </c>
      <c r="D32" t="s">
        <v>5628</v>
      </c>
      <c r="E32" t="s">
        <v>231</v>
      </c>
      <c r="F32" t="s">
        <v>753</v>
      </c>
      <c r="H32" t="s">
        <v>231</v>
      </c>
      <c r="I32" t="s">
        <v>753</v>
      </c>
      <c r="J32" t="s">
        <v>231</v>
      </c>
      <c r="K32">
        <f>IFERROR(VLOOKUP(Table26[[#This Row],[Kenpom Team]],KENPOM_COPY!$B$3:$E$383,4,FALSE),VLOOKUP(Table26[[#This Row],[Team_Name]],Table18!$B$3:$E$378,4,FALSE))</f>
        <v>-2.4900000000000002</v>
      </c>
      <c r="L32" t="str">
        <f>VLOOKUP(Table26[[#This Row],[Team_Name]],Teams_Standings[[Team Name]:[STRK]],6,FALSE)</f>
        <v>L3</v>
      </c>
    </row>
    <row r="33" spans="1:12">
      <c r="A33">
        <v>549</v>
      </c>
      <c r="B33">
        <v>289</v>
      </c>
      <c r="C33" t="s">
        <v>5629</v>
      </c>
      <c r="D33" t="s">
        <v>5630</v>
      </c>
      <c r="E33" t="s">
        <v>387</v>
      </c>
      <c r="F33" t="s">
        <v>917</v>
      </c>
      <c r="H33" t="s">
        <v>387</v>
      </c>
      <c r="I33" t="s">
        <v>917</v>
      </c>
      <c r="J33" t="s">
        <v>387</v>
      </c>
      <c r="K33">
        <f>IFERROR(VLOOKUP(Table26[[#This Row],[Kenpom Team]],KENPOM_COPY!$B$3:$E$383,4,FALSE),VLOOKUP(Table26[[#This Row],[Team_Name]],Table18!$B$3:$E$378,4,FALSE))</f>
        <v>-8.4</v>
      </c>
      <c r="L33" t="str">
        <f>VLOOKUP(Table26[[#This Row],[Team_Name]],Teams_Standings[[Team Name]:[STRK]],6,FALSE)</f>
        <v>L1</v>
      </c>
    </row>
    <row r="34" spans="1:12">
      <c r="A34">
        <v>554</v>
      </c>
      <c r="B34">
        <v>294</v>
      </c>
      <c r="C34" t="s">
        <v>5631</v>
      </c>
      <c r="D34" t="s">
        <v>5632</v>
      </c>
      <c r="E34" t="s">
        <v>314</v>
      </c>
      <c r="F34" t="s">
        <v>719</v>
      </c>
      <c r="H34" t="s">
        <v>314</v>
      </c>
      <c r="I34" t="s">
        <v>719</v>
      </c>
      <c r="J34" t="s">
        <v>314</v>
      </c>
      <c r="K34">
        <f>IFERROR(VLOOKUP(Table26[[#This Row],[Kenpom Team]],KENPOM_COPY!$B$3:$E$383,4,FALSE),VLOOKUP(Table26[[#This Row],[Team_Name]],Table18!$B$3:$E$378,4,FALSE))</f>
        <v>-11.13</v>
      </c>
      <c r="L34" t="str">
        <f>VLOOKUP(Table26[[#This Row],[Team_Name]],Teams_Standings[[Team Name]:[STRK]],6,FALSE)</f>
        <v>L1</v>
      </c>
    </row>
    <row r="35" spans="1:12">
      <c r="A35">
        <v>395</v>
      </c>
      <c r="B35">
        <v>209</v>
      </c>
      <c r="C35" t="s">
        <v>5633</v>
      </c>
      <c r="D35" t="s">
        <v>5634</v>
      </c>
      <c r="E35" t="s">
        <v>277</v>
      </c>
      <c r="F35" t="s">
        <v>776</v>
      </c>
      <c r="H35" t="s">
        <v>277</v>
      </c>
      <c r="I35" t="s">
        <v>776</v>
      </c>
      <c r="J35" t="s">
        <v>277</v>
      </c>
      <c r="K35">
        <f>IFERROR(VLOOKUP(Table26[[#This Row],[Kenpom Team]],KENPOM_COPY!$B$3:$E$383,4,FALSE),VLOOKUP(Table26[[#This Row],[Team_Name]],Table18!$B$3:$E$378,4,FALSE))</f>
        <v>-2.76</v>
      </c>
      <c r="L35" t="str">
        <f>VLOOKUP(Table26[[#This Row],[Team_Name]],Teams_Standings[[Team Name]:[STRK]],6,FALSE)</f>
        <v>L1</v>
      </c>
    </row>
    <row r="36" spans="1:12">
      <c r="A36">
        <v>163</v>
      </c>
      <c r="B36">
        <v>89</v>
      </c>
      <c r="C36" t="s">
        <v>5635</v>
      </c>
      <c r="D36" t="s">
        <v>5636</v>
      </c>
      <c r="E36" t="s">
        <v>219</v>
      </c>
      <c r="F36" t="s">
        <v>699</v>
      </c>
      <c r="H36" t="s">
        <v>219</v>
      </c>
      <c r="I36" t="s">
        <v>699</v>
      </c>
      <c r="J36" t="s">
        <v>219</v>
      </c>
      <c r="K36">
        <f>IFERROR(VLOOKUP(Table26[[#This Row],[Kenpom Team]],KENPOM_COPY!$B$3:$E$383,4,FALSE),VLOOKUP(Table26[[#This Row],[Team_Name]],Table18!$B$3:$E$378,4,FALSE))</f>
        <v>4.6100000000000003</v>
      </c>
      <c r="L36" t="str">
        <f>VLOOKUP(Table26[[#This Row],[Team_Name]],Teams_Standings[[Team Name]:[STRK]],6,FALSE)</f>
        <v>L3</v>
      </c>
    </row>
    <row r="37" spans="1:12">
      <c r="A37">
        <v>717</v>
      </c>
      <c r="B37">
        <v>377</v>
      </c>
      <c r="C37" t="s">
        <v>5637</v>
      </c>
      <c r="D37" t="s">
        <v>5638</v>
      </c>
      <c r="E37" t="s">
        <v>186</v>
      </c>
      <c r="F37" t="s">
        <v>186</v>
      </c>
      <c r="H37" t="s">
        <v>186</v>
      </c>
      <c r="I37" t="s">
        <v>186</v>
      </c>
      <c r="J37" t="s">
        <v>186</v>
      </c>
      <c r="K37">
        <f>IFERROR(VLOOKUP(Table26[[#This Row],[Kenpom Team]],KENPOM_COPY!$B$3:$E$383,4,FALSE),VLOOKUP(Table26[[#This Row],[Team_Name]],Table18!$B$3:$E$378,4,FALSE))</f>
        <v>11.23</v>
      </c>
      <c r="L37" t="str">
        <f>VLOOKUP(Table26[[#This Row],[Team_Name]],Teams_Standings[[Team Name]:[STRK]],6,FALSE)</f>
        <v>L1</v>
      </c>
    </row>
    <row r="38" spans="1:12">
      <c r="A38">
        <v>531</v>
      </c>
      <c r="B38">
        <v>283</v>
      </c>
      <c r="C38" t="s">
        <v>5639</v>
      </c>
      <c r="D38" t="s">
        <v>5640</v>
      </c>
      <c r="E38" t="s">
        <v>256</v>
      </c>
      <c r="F38" t="s">
        <v>999</v>
      </c>
      <c r="H38" t="s">
        <v>256</v>
      </c>
      <c r="I38" t="s">
        <v>999</v>
      </c>
      <c r="J38" t="s">
        <v>256</v>
      </c>
      <c r="K38">
        <f>IFERROR(VLOOKUP(Table26[[#This Row],[Kenpom Team]],KENPOM_COPY!$B$3:$E$383,4,FALSE),VLOOKUP(Table26[[#This Row],[Team_Name]],Table18!$B$3:$E$378,4,FALSE))</f>
        <v>-8.5399999999999991</v>
      </c>
      <c r="L38" t="str">
        <f>VLOOKUP(Table26[[#This Row],[Team_Name]],Teams_Standings[[Team Name]:[STRK]],6,FALSE)</f>
        <v>L16</v>
      </c>
    </row>
    <row r="39" spans="1:12">
      <c r="A39">
        <v>205</v>
      </c>
      <c r="B39">
        <v>110</v>
      </c>
      <c r="C39" t="s">
        <v>5641</v>
      </c>
      <c r="D39" t="s">
        <v>5642</v>
      </c>
      <c r="E39" t="s">
        <v>119</v>
      </c>
      <c r="F39" t="s">
        <v>939</v>
      </c>
      <c r="H39" t="s">
        <v>119</v>
      </c>
      <c r="I39" t="s">
        <v>939</v>
      </c>
      <c r="J39" t="s">
        <v>119</v>
      </c>
      <c r="K39">
        <f>IFERROR(VLOOKUP(Table26[[#This Row],[Kenpom Team]],KENPOM_COPY!$B$3:$E$383,4,FALSE),VLOOKUP(Table26[[#This Row],[Team_Name]],Table18!$B$3:$E$378,4,FALSE))</f>
        <v>-4.57</v>
      </c>
      <c r="L39" t="str">
        <f>VLOOKUP(Table26[[#This Row],[Team_Name]],Teams_Standings[[Team Name]:[STRK]],6,FALSE)</f>
        <v>L1</v>
      </c>
    </row>
    <row r="40" spans="1:12">
      <c r="A40">
        <v>375</v>
      </c>
      <c r="B40">
        <v>200</v>
      </c>
      <c r="C40" t="s">
        <v>5643</v>
      </c>
      <c r="D40" t="s">
        <v>5644</v>
      </c>
      <c r="E40" t="s">
        <v>247</v>
      </c>
      <c r="F40" t="s">
        <v>857</v>
      </c>
      <c r="H40" t="s">
        <v>247</v>
      </c>
      <c r="I40" t="s">
        <v>857</v>
      </c>
      <c r="J40" t="s">
        <v>247</v>
      </c>
      <c r="K40">
        <f>IFERROR(VLOOKUP(Table26[[#This Row],[Kenpom Team]],KENPOM_COPY!$B$3:$E$383,4,FALSE),VLOOKUP(Table26[[#This Row],[Team_Name]],Table18!$B$3:$E$378,4,FALSE))</f>
        <v>-6.57</v>
      </c>
      <c r="L40" t="str">
        <f>VLOOKUP(Table26[[#This Row],[Team_Name]],Teams_Standings[[Team Name]:[STRK]],6,FALSE)</f>
        <v>L1</v>
      </c>
    </row>
    <row r="41" spans="1:12">
      <c r="A41">
        <v>13</v>
      </c>
      <c r="B41">
        <v>13</v>
      </c>
      <c r="C41" t="s">
        <v>5645</v>
      </c>
      <c r="D41" t="s">
        <v>5646</v>
      </c>
      <c r="E41" t="s">
        <v>192</v>
      </c>
      <c r="F41" t="s">
        <v>1075</v>
      </c>
      <c r="H41" t="s">
        <v>192</v>
      </c>
      <c r="I41" t="s">
        <v>1075</v>
      </c>
      <c r="J41" t="s">
        <v>192</v>
      </c>
      <c r="K41">
        <f>IFERROR(VLOOKUP(Table26[[#This Row],[Kenpom Team]],KENPOM_COPY!$B$3:$E$383,4,FALSE),VLOOKUP(Table26[[#This Row],[Team_Name]],Table18!$B$3:$E$378,4,FALSE))</f>
        <v>-15.18</v>
      </c>
      <c r="L41" t="str">
        <f>VLOOKUP(Table26[[#This Row],[Team_Name]],Teams_Standings[[Team Name]:[STRK]],6,FALSE)</f>
        <v>L4</v>
      </c>
    </row>
    <row r="42" spans="1:12">
      <c r="A42">
        <v>740</v>
      </c>
      <c r="B42">
        <v>390</v>
      </c>
      <c r="C42" t="s">
        <v>5647</v>
      </c>
      <c r="D42" t="s">
        <v>5648</v>
      </c>
      <c r="E42" t="s">
        <v>212</v>
      </c>
      <c r="F42" t="s">
        <v>890</v>
      </c>
      <c r="H42" t="s">
        <v>212</v>
      </c>
      <c r="I42" t="s">
        <v>890</v>
      </c>
      <c r="J42" t="s">
        <v>432</v>
      </c>
      <c r="K42">
        <f>IFERROR(VLOOKUP(Table26[[#This Row],[Kenpom Team]],KENPOM_COPY!$B$3:$E$383,4,FALSE),VLOOKUP(Table26[[#This Row],[Team_Name]],Table18!$B$3:$E$378,4,FALSE))</f>
        <v>1</v>
      </c>
      <c r="L42" t="str">
        <f>VLOOKUP(Table26[[#This Row],[Team_Name]],Teams_Standings[[Team Name]:[STRK]],6,FALSE)</f>
        <v>L1</v>
      </c>
    </row>
    <row r="43" spans="1:12">
      <c r="A43">
        <v>487</v>
      </c>
      <c r="B43">
        <v>258</v>
      </c>
      <c r="C43" t="s">
        <v>5649</v>
      </c>
      <c r="D43" t="s">
        <v>5650</v>
      </c>
      <c r="E43" t="s">
        <v>223</v>
      </c>
      <c r="F43" t="s">
        <v>922</v>
      </c>
      <c r="H43" t="s">
        <v>223</v>
      </c>
      <c r="I43" t="s">
        <v>922</v>
      </c>
      <c r="J43" t="s">
        <v>223</v>
      </c>
      <c r="K43">
        <f>IFERROR(VLOOKUP(Table26[[#This Row],[Kenpom Team]],KENPOM_COPY!$B$3:$E$383,4,FALSE),VLOOKUP(Table26[[#This Row],[Team_Name]],Table18!$B$3:$E$378,4,FALSE))</f>
        <v>-15.96</v>
      </c>
      <c r="L43" t="str">
        <f>VLOOKUP(Table26[[#This Row],[Team_Name]],Teams_Standings[[Team Name]:[STRK]],6,FALSE)</f>
        <v>L3</v>
      </c>
    </row>
    <row r="44" spans="1:12">
      <c r="A44">
        <v>694</v>
      </c>
      <c r="B44">
        <v>368</v>
      </c>
      <c r="C44" t="s">
        <v>5651</v>
      </c>
      <c r="D44" t="s">
        <v>5652</v>
      </c>
      <c r="E44" t="s">
        <v>351</v>
      </c>
      <c r="F44" t="s">
        <v>716</v>
      </c>
      <c r="H44" t="s">
        <v>351</v>
      </c>
      <c r="I44" t="s">
        <v>716</v>
      </c>
      <c r="J44" t="s">
        <v>351</v>
      </c>
      <c r="K44">
        <f>IFERROR(VLOOKUP(Table26[[#This Row],[Kenpom Team]],KENPOM_COPY!$B$3:$E$383,4,FALSE),VLOOKUP(Table26[[#This Row],[Team_Name]],Table18!$B$3:$E$378,4,FALSE))</f>
        <v>-10.53</v>
      </c>
      <c r="L44" t="str">
        <f>VLOOKUP(Table26[[#This Row],[Team_Name]],Teams_Standings[[Team Name]:[STRK]],6,FALSE)</f>
        <v>L4</v>
      </c>
    </row>
    <row r="45" spans="1:12">
      <c r="A45">
        <v>303</v>
      </c>
      <c r="B45">
        <v>160</v>
      </c>
      <c r="C45" t="s">
        <v>5653</v>
      </c>
      <c r="D45" t="s">
        <v>5654</v>
      </c>
      <c r="E45" t="s">
        <v>684</v>
      </c>
      <c r="F45" t="s">
        <v>969</v>
      </c>
      <c r="H45" t="s">
        <v>684</v>
      </c>
      <c r="I45" t="s">
        <v>969</v>
      </c>
      <c r="J45" t="s">
        <v>159</v>
      </c>
      <c r="K45">
        <f>IFERROR(VLOOKUP(Table26[[#This Row],[Kenpom Team]],KENPOM_COPY!$B$3:$E$383,4,FALSE),VLOOKUP(Table26[[#This Row],[Team_Name]],Table18!$B$3:$E$378,4,FALSE))</f>
        <v>5.94</v>
      </c>
      <c r="L45" t="str">
        <f>VLOOKUP(Table26[[#This Row],[Team_Name]],Teams_Standings[[Team Name]:[STRK]],6,FALSE)</f>
        <v>W4</v>
      </c>
    </row>
    <row r="46" spans="1:12">
      <c r="A46">
        <v>303</v>
      </c>
      <c r="B46">
        <v>160</v>
      </c>
      <c r="C46" t="s">
        <v>5653</v>
      </c>
      <c r="D46" t="s">
        <v>5654</v>
      </c>
      <c r="E46" t="s">
        <v>159</v>
      </c>
      <c r="F46" t="s">
        <v>969</v>
      </c>
      <c r="H46" t="s">
        <v>159</v>
      </c>
      <c r="I46" t="s">
        <v>969</v>
      </c>
      <c r="J46" t="s">
        <v>159</v>
      </c>
      <c r="K46">
        <f>IFERROR(VLOOKUP(Table26[[#This Row],[Kenpom Team]],KENPOM_COPY!$B$3:$E$383,4,FALSE),VLOOKUP(Table26[[#This Row],[Team_Name]],Table18!$B$3:$E$378,4,FALSE))</f>
        <v>5.94</v>
      </c>
      <c r="L46" t="e">
        <f>VLOOKUP(Table26[[#This Row],[Team_Name]],Teams_Standings[[Team Name]:[STRK]],6,FALSE)</f>
        <v>#N/A</v>
      </c>
    </row>
    <row r="47" spans="1:12">
      <c r="A47">
        <v>207</v>
      </c>
      <c r="B47">
        <v>112</v>
      </c>
      <c r="C47" t="s">
        <v>5655</v>
      </c>
      <c r="D47" t="s">
        <v>5656</v>
      </c>
      <c r="E47" t="s">
        <v>120</v>
      </c>
      <c r="F47" t="s">
        <v>975</v>
      </c>
      <c r="H47" t="s">
        <v>120</v>
      </c>
      <c r="I47" t="s">
        <v>975</v>
      </c>
      <c r="J47" t="s">
        <v>120</v>
      </c>
      <c r="K47">
        <f>IFERROR(VLOOKUP(Table26[[#This Row],[Kenpom Team]],KENPOM_COPY!$B$3:$E$383,4,FALSE),VLOOKUP(Table26[[#This Row],[Team_Name]],Table18!$B$3:$E$378,4,FALSE))</f>
        <v>-11.06</v>
      </c>
      <c r="L47" t="str">
        <f>VLOOKUP(Table26[[#This Row],[Team_Name]],Teams_Standings[[Team Name]:[STRK]],6,FALSE)</f>
        <v>L1</v>
      </c>
    </row>
    <row r="48" spans="1:12">
      <c r="A48">
        <v>322</v>
      </c>
      <c r="B48">
        <v>168</v>
      </c>
      <c r="C48" t="s">
        <v>5657</v>
      </c>
      <c r="D48" t="s">
        <v>5658</v>
      </c>
      <c r="E48" t="s">
        <v>343</v>
      </c>
      <c r="F48" t="s">
        <v>1098</v>
      </c>
      <c r="H48" t="s">
        <v>343</v>
      </c>
      <c r="I48" t="s">
        <v>1098</v>
      </c>
      <c r="J48" t="s">
        <v>5659</v>
      </c>
      <c r="K48">
        <f>IFERROR(VLOOKUP(Table26[[#This Row],[Kenpom Team]],KENPOM_COPY!$B$3:$E$383,4,FALSE),VLOOKUP(Table26[[#This Row],[Team_Name]],Table18!$B$3:$E$378,4,FALSE))</f>
        <v>-10.47</v>
      </c>
      <c r="L48" t="str">
        <f>VLOOKUP(Table26[[#This Row],[Team_Name]],Teams_Standings[[Team Name]:[STRK]],6,FALSE)</f>
        <v>L2</v>
      </c>
    </row>
    <row r="49" spans="1:12">
      <c r="A49">
        <v>52</v>
      </c>
      <c r="B49">
        <v>29</v>
      </c>
      <c r="C49" t="s">
        <v>5660</v>
      </c>
      <c r="D49" t="s">
        <v>5661</v>
      </c>
      <c r="E49" t="s">
        <v>228</v>
      </c>
      <c r="F49" t="s">
        <v>861</v>
      </c>
      <c r="H49" t="s">
        <v>228</v>
      </c>
      <c r="I49" t="s">
        <v>861</v>
      </c>
      <c r="J49" t="s">
        <v>228</v>
      </c>
      <c r="K49">
        <f>IFERROR(VLOOKUP(Table26[[#This Row],[Kenpom Team]],KENPOM_COPY!$B$3:$E$383,4,FALSE),VLOOKUP(Table26[[#This Row],[Team_Name]],Table18!$B$3:$E$378,4,FALSE))</f>
        <v>13.99</v>
      </c>
      <c r="L49" t="str">
        <f>VLOOKUP(Table26[[#This Row],[Team_Name]],Teams_Standings[[Team Name]:[STRK]],6,FALSE)</f>
        <v>L1</v>
      </c>
    </row>
    <row r="50" spans="1:12">
      <c r="A50">
        <v>603</v>
      </c>
      <c r="B50">
        <v>319</v>
      </c>
      <c r="C50" t="s">
        <v>5662</v>
      </c>
      <c r="D50" t="s">
        <v>5663</v>
      </c>
      <c r="E50" t="s">
        <v>332</v>
      </c>
      <c r="F50" t="s">
        <v>943</v>
      </c>
      <c r="H50" t="s">
        <v>332</v>
      </c>
      <c r="I50" t="s">
        <v>943</v>
      </c>
      <c r="J50" t="s">
        <v>332</v>
      </c>
      <c r="K50">
        <f>IFERROR(VLOOKUP(Table26[[#This Row],[Kenpom Team]],KENPOM_COPY!$B$3:$E$383,4,FALSE),VLOOKUP(Table26[[#This Row],[Team_Name]],Table18!$B$3:$E$378,4,FALSE))</f>
        <v>-13.99</v>
      </c>
      <c r="L50" t="str">
        <f>VLOOKUP(Table26[[#This Row],[Team_Name]],Teams_Standings[[Team Name]:[STRK]],6,FALSE)</f>
        <v>L4</v>
      </c>
    </row>
    <row r="51" spans="1:12">
      <c r="A51">
        <v>106</v>
      </c>
      <c r="B51">
        <v>57</v>
      </c>
      <c r="C51" t="s">
        <v>5664</v>
      </c>
      <c r="D51" t="s">
        <v>5665</v>
      </c>
      <c r="E51" t="s">
        <v>126</v>
      </c>
      <c r="F51" t="s">
        <v>705</v>
      </c>
      <c r="H51" t="s">
        <v>126</v>
      </c>
      <c r="I51" t="s">
        <v>705</v>
      </c>
      <c r="J51" t="s">
        <v>126</v>
      </c>
      <c r="K51">
        <f>IFERROR(VLOOKUP(Table26[[#This Row],[Kenpom Team]],KENPOM_COPY!$B$3:$E$383,4,FALSE),VLOOKUP(Table26[[#This Row],[Team_Name]],Table18!$B$3:$E$378,4,FALSE))</f>
        <v>12.03</v>
      </c>
      <c r="L51" t="str">
        <f>VLOOKUP(Table26[[#This Row],[Team_Name]],Teams_Standings[[Team Name]:[STRK]],6,FALSE)</f>
        <v>L2</v>
      </c>
    </row>
    <row r="52" spans="1:12">
      <c r="A52">
        <v>329</v>
      </c>
      <c r="B52">
        <v>173</v>
      </c>
      <c r="C52" t="s">
        <v>5666</v>
      </c>
      <c r="D52" t="s">
        <v>5667</v>
      </c>
      <c r="E52" t="s">
        <v>172</v>
      </c>
      <c r="F52" t="s">
        <v>1049</v>
      </c>
      <c r="H52" t="s">
        <v>172</v>
      </c>
      <c r="I52" t="s">
        <v>1049</v>
      </c>
      <c r="J52" t="s">
        <v>438</v>
      </c>
      <c r="K52">
        <f>IFERROR(VLOOKUP(Table26[[#This Row],[Kenpom Team]],KENPOM_COPY!$B$3:$E$383,4,FALSE),VLOOKUP(Table26[[#This Row],[Team_Name]],Table18!$B$3:$E$378,4,FALSE))</f>
        <v>-1.54</v>
      </c>
      <c r="L52" t="str">
        <f>VLOOKUP(Table26[[#This Row],[Team_Name]],Teams_Standings[[Team Name]:[STRK]],6,FALSE)</f>
        <v>L2</v>
      </c>
    </row>
    <row r="53" spans="1:12">
      <c r="A53">
        <v>400</v>
      </c>
      <c r="B53">
        <v>214</v>
      </c>
      <c r="C53" t="s">
        <v>5668</v>
      </c>
      <c r="D53" t="s">
        <v>5669</v>
      </c>
      <c r="E53" t="s">
        <v>275</v>
      </c>
      <c r="F53" t="s">
        <v>763</v>
      </c>
      <c r="H53" t="s">
        <v>275</v>
      </c>
      <c r="I53" t="s">
        <v>763</v>
      </c>
      <c r="J53" t="s">
        <v>275</v>
      </c>
      <c r="K53">
        <f>IFERROR(VLOOKUP(Table26[[#This Row],[Kenpom Team]],KENPOM_COPY!$B$3:$E$383,4,FALSE),VLOOKUP(Table26[[#This Row],[Team_Name]],Table18!$B$3:$E$378,4,FALSE))</f>
        <v>-15.5</v>
      </c>
      <c r="L53" t="str">
        <f>VLOOKUP(Table26[[#This Row],[Team_Name]],Teams_Standings[[Team Name]:[STRK]],6,FALSE)</f>
        <v>L5</v>
      </c>
    </row>
    <row r="54" spans="1:12">
      <c r="A54">
        <v>273</v>
      </c>
      <c r="B54">
        <v>143</v>
      </c>
      <c r="C54" t="s">
        <v>5670</v>
      </c>
      <c r="D54" t="s">
        <v>5671</v>
      </c>
      <c r="E54" t="s">
        <v>399</v>
      </c>
      <c r="F54" t="s">
        <v>914</v>
      </c>
      <c r="H54" t="s">
        <v>399</v>
      </c>
      <c r="I54" t="s">
        <v>914</v>
      </c>
      <c r="J54" t="s">
        <v>5672</v>
      </c>
      <c r="K54">
        <f>IFERROR(VLOOKUP(Table26[[#This Row],[Kenpom Team]],KENPOM_COPY!$B$3:$E$383,4,FALSE),VLOOKUP(Table26[[#This Row],[Team_Name]],Table18!$B$3:$E$378,4,FALSE))</f>
        <v>11.82</v>
      </c>
      <c r="L54" t="str">
        <f>VLOOKUP(Table26[[#This Row],[Team_Name]],Teams_Standings[[Team Name]:[STRK]],6,FALSE)</f>
        <v>L1</v>
      </c>
    </row>
    <row r="55" spans="1:12">
      <c r="A55">
        <v>545</v>
      </c>
      <c r="B55">
        <v>285</v>
      </c>
      <c r="C55" t="s">
        <v>5673</v>
      </c>
      <c r="D55" t="s">
        <v>5674</v>
      </c>
      <c r="E55" t="s">
        <v>424</v>
      </c>
      <c r="F55" t="s">
        <v>967</v>
      </c>
      <c r="H55" t="s">
        <v>424</v>
      </c>
      <c r="I55" t="s">
        <v>967</v>
      </c>
      <c r="J55" t="s">
        <v>5675</v>
      </c>
      <c r="K55">
        <f>IFERROR(VLOOKUP(Table26[[#This Row],[Kenpom Team]],KENPOM_COPY!$B$3:$E$383,4,FALSE),VLOOKUP(Table26[[#This Row],[Team_Name]],Table18!$B$3:$E$378,4,FALSE))</f>
        <v>5.13</v>
      </c>
      <c r="L55" t="str">
        <f>VLOOKUP(Table26[[#This Row],[Team_Name]],Teams_Standings[[Team Name]:[STRK]],6,FALSE)</f>
        <v>L1</v>
      </c>
    </row>
    <row r="56" spans="1:12">
      <c r="A56">
        <v>528</v>
      </c>
      <c r="B56">
        <v>280</v>
      </c>
      <c r="C56" t="s">
        <v>5676</v>
      </c>
      <c r="D56" t="s">
        <v>5677</v>
      </c>
      <c r="E56" t="s">
        <v>260</v>
      </c>
      <c r="F56" t="s">
        <v>842</v>
      </c>
      <c r="H56" t="s">
        <v>260</v>
      </c>
      <c r="I56" t="s">
        <v>842</v>
      </c>
      <c r="J56" t="s">
        <v>260</v>
      </c>
      <c r="K56">
        <f>IFERROR(VLOOKUP(Table26[[#This Row],[Kenpom Team]],KENPOM_COPY!$B$3:$E$383,4,FALSE),VLOOKUP(Table26[[#This Row],[Team_Name]],Table18!$B$3:$E$378,4,FALSE))</f>
        <v>11.87</v>
      </c>
      <c r="L56" t="str">
        <f>VLOOKUP(Table26[[#This Row],[Team_Name]],Teams_Standings[[Team Name]:[STRK]],6,FALSE)</f>
        <v>L1</v>
      </c>
    </row>
    <row r="57" spans="1:12">
      <c r="A57">
        <v>357</v>
      </c>
      <c r="B57">
        <v>190</v>
      </c>
      <c r="C57" t="s">
        <v>5678</v>
      </c>
      <c r="D57" t="s">
        <v>5679</v>
      </c>
      <c r="E57" t="s">
        <v>63</v>
      </c>
      <c r="F57" t="s">
        <v>932</v>
      </c>
      <c r="H57" t="s">
        <v>63</v>
      </c>
      <c r="I57" t="s">
        <v>932</v>
      </c>
      <c r="J57" t="s">
        <v>63</v>
      </c>
      <c r="K57">
        <f>IFERROR(VLOOKUP(Table26[[#This Row],[Kenpom Team]],KENPOM_COPY!$B$3:$E$383,4,FALSE),VLOOKUP(Table26[[#This Row],[Team_Name]],Table18!$B$3:$E$378,4,FALSE))</f>
        <v>-16.14</v>
      </c>
      <c r="L57" t="str">
        <f>VLOOKUP(Table26[[#This Row],[Team_Name]],Teams_Standings[[Team Name]:[STRK]],6,FALSE)</f>
        <v>L2</v>
      </c>
    </row>
    <row r="58" spans="1:12">
      <c r="A58">
        <v>159</v>
      </c>
      <c r="B58">
        <v>85</v>
      </c>
      <c r="C58" t="s">
        <v>5680</v>
      </c>
      <c r="D58" t="s">
        <v>5681</v>
      </c>
      <c r="E58" t="s">
        <v>220</v>
      </c>
      <c r="F58" t="s">
        <v>906</v>
      </c>
      <c r="H58" t="s">
        <v>220</v>
      </c>
      <c r="I58" t="s">
        <v>906</v>
      </c>
      <c r="J58" t="s">
        <v>223</v>
      </c>
      <c r="K58">
        <f>IFERROR(VLOOKUP(Table26[[#This Row],[Kenpom Team]],KENPOM_COPY!$B$3:$E$383,4,FALSE),VLOOKUP(Table26[[#This Row],[Team_Name]],Table18!$B$3:$E$378,4,FALSE))</f>
        <v>-15.96</v>
      </c>
      <c r="L58" t="str">
        <f>VLOOKUP(Table26[[#This Row],[Team_Name]],Teams_Standings[[Team Name]:[STRK]],6,FALSE)</f>
        <v>W5</v>
      </c>
    </row>
    <row r="59" spans="1:12">
      <c r="A59">
        <v>421</v>
      </c>
      <c r="B59">
        <v>223</v>
      </c>
      <c r="C59" t="s">
        <v>5682</v>
      </c>
      <c r="D59" t="s">
        <v>5683</v>
      </c>
      <c r="E59" t="s">
        <v>70</v>
      </c>
      <c r="F59" t="s">
        <v>808</v>
      </c>
      <c r="H59" t="s">
        <v>70</v>
      </c>
      <c r="I59" t="s">
        <v>808</v>
      </c>
      <c r="J59" t="s">
        <v>5684</v>
      </c>
      <c r="K59">
        <f>IFERROR(VLOOKUP(Table26[[#This Row],[Kenpom Team]],KENPOM_COPY!$B$3:$E$383,4,FALSE),VLOOKUP(Table26[[#This Row],[Team_Name]],Table18!$B$3:$E$378,4,FALSE))</f>
        <v>-15.94</v>
      </c>
      <c r="L59" t="str">
        <f>VLOOKUP(Table26[[#This Row],[Team_Name]],Teams_Standings[[Team Name]:[STRK]],6,FALSE)</f>
        <v>L1</v>
      </c>
    </row>
    <row r="60" spans="1:12">
      <c r="A60">
        <v>354</v>
      </c>
      <c r="B60">
        <v>187</v>
      </c>
      <c r="C60" t="s">
        <v>5685</v>
      </c>
      <c r="D60" t="s">
        <v>5686</v>
      </c>
      <c r="E60" t="s">
        <v>413</v>
      </c>
      <c r="F60" t="s">
        <v>1024</v>
      </c>
      <c r="H60" t="s">
        <v>413</v>
      </c>
      <c r="I60" t="s">
        <v>1024</v>
      </c>
      <c r="J60" t="s">
        <v>413</v>
      </c>
      <c r="K60">
        <f>IFERROR(VLOOKUP(Table26[[#This Row],[Kenpom Team]],KENPOM_COPY!$B$3:$E$383,4,FALSE),VLOOKUP(Table26[[#This Row],[Team_Name]],Table18!$B$3:$E$378,4,FALSE))</f>
        <v>2.44</v>
      </c>
      <c r="L60" t="str">
        <f>VLOOKUP(Table26[[#This Row],[Team_Name]],Teams_Standings[[Team Name]:[STRK]],6,FALSE)</f>
        <v>L1</v>
      </c>
    </row>
    <row r="61" spans="1:12">
      <c r="A61">
        <v>259</v>
      </c>
      <c r="B61">
        <v>140</v>
      </c>
      <c r="C61" t="s">
        <v>5687</v>
      </c>
      <c r="D61" t="s">
        <v>5688</v>
      </c>
      <c r="E61" t="s">
        <v>145</v>
      </c>
      <c r="F61" t="s">
        <v>1016</v>
      </c>
      <c r="H61" t="s">
        <v>145</v>
      </c>
      <c r="I61" t="s">
        <v>1016</v>
      </c>
      <c r="J61" t="s">
        <v>145</v>
      </c>
      <c r="K61">
        <f>IFERROR(VLOOKUP(Table26[[#This Row],[Kenpom Team]],KENPOM_COPY!$B$3:$E$383,4,FALSE),VLOOKUP(Table26[[#This Row],[Team_Name]],Table18!$B$3:$E$378,4,FALSE))</f>
        <v>-10.46</v>
      </c>
      <c r="L61" t="str">
        <f>VLOOKUP(Table26[[#This Row],[Team_Name]],Teams_Standings[[Team Name]:[STRK]],6,FALSE)</f>
        <v>L1</v>
      </c>
    </row>
    <row r="62" spans="1:12">
      <c r="A62">
        <v>158</v>
      </c>
      <c r="B62">
        <v>84</v>
      </c>
      <c r="C62" t="s">
        <v>5689</v>
      </c>
      <c r="D62" t="s">
        <v>5690</v>
      </c>
      <c r="E62" t="s">
        <v>342</v>
      </c>
      <c r="F62" t="s">
        <v>909</v>
      </c>
      <c r="H62" t="s">
        <v>342</v>
      </c>
      <c r="I62" t="s">
        <v>909</v>
      </c>
      <c r="J62" t="s">
        <v>5691</v>
      </c>
      <c r="K62">
        <f>IFERROR(VLOOKUP(Table26[[#This Row],[Kenpom Team]],KENPOM_COPY!$B$3:$E$383,4,FALSE),VLOOKUP(Table26[[#This Row],[Team_Name]],Table18!$B$3:$E$378,4,FALSE))</f>
        <v>21.02</v>
      </c>
      <c r="L62" t="str">
        <f>VLOOKUP(Table26[[#This Row],[Team_Name]],Teams_Standings[[Team Name]:[STRK]],6,FALSE)</f>
        <v>L1</v>
      </c>
    </row>
    <row r="63" spans="1:12">
      <c r="A63">
        <v>256</v>
      </c>
      <c r="B63">
        <v>137</v>
      </c>
      <c r="C63" t="s">
        <v>5692</v>
      </c>
      <c r="D63" t="s">
        <v>5693</v>
      </c>
      <c r="E63" t="s">
        <v>213</v>
      </c>
      <c r="F63" t="s">
        <v>983</v>
      </c>
      <c r="H63" t="s">
        <v>213</v>
      </c>
      <c r="I63" t="s">
        <v>983</v>
      </c>
      <c r="J63" t="s">
        <v>5694</v>
      </c>
      <c r="K63">
        <f>IFERROR(VLOOKUP(Table26[[#This Row],[Kenpom Team]],KENPOM_COPY!$B$3:$E$383,4,FALSE),VLOOKUP(Table26[[#This Row],[Team_Name]],Table18!$B$3:$E$378,4,FALSE))</f>
        <v>-10.51</v>
      </c>
      <c r="L63" t="str">
        <f>VLOOKUP(Table26[[#This Row],[Team_Name]],Teams_Standings[[Team Name]:[STRK]],6,FALSE)</f>
        <v>L1</v>
      </c>
    </row>
    <row r="64" spans="1:12">
      <c r="A64">
        <v>466</v>
      </c>
      <c r="B64">
        <v>248</v>
      </c>
      <c r="C64" t="s">
        <v>5695</v>
      </c>
      <c r="D64" t="s">
        <v>5696</v>
      </c>
      <c r="E64" t="s">
        <v>73</v>
      </c>
      <c r="F64" t="s">
        <v>798</v>
      </c>
      <c r="H64" t="s">
        <v>73</v>
      </c>
      <c r="I64" t="s">
        <v>798</v>
      </c>
      <c r="J64" t="s">
        <v>680</v>
      </c>
      <c r="K64">
        <f>IFERROR(VLOOKUP(Table26[[#This Row],[Kenpom Team]],KENPOM_COPY!$B$3:$E$383,4,FALSE),VLOOKUP(Table26[[#This Row],[Team_Name]],Table18!$B$3:$E$378,4,FALSE))</f>
        <v>5.81</v>
      </c>
      <c r="L64" t="str">
        <f>VLOOKUP(Table26[[#This Row],[Team_Name]],Teams_Standings[[Team Name]:[STRK]],6,FALSE)</f>
        <v>L1</v>
      </c>
    </row>
    <row r="65" spans="1:12">
      <c r="A65">
        <v>466</v>
      </c>
      <c r="B65">
        <v>248</v>
      </c>
      <c r="C65" t="s">
        <v>5695</v>
      </c>
      <c r="D65" t="s">
        <v>5696</v>
      </c>
      <c r="E65" t="s">
        <v>680</v>
      </c>
      <c r="F65" t="s">
        <v>798</v>
      </c>
      <c r="H65" t="s">
        <v>680</v>
      </c>
      <c r="I65" t="s">
        <v>798</v>
      </c>
      <c r="J65" t="s">
        <v>680</v>
      </c>
      <c r="K65">
        <f>IFERROR(VLOOKUP(Table26[[#This Row],[Kenpom Team]],KENPOM_COPY!$B$3:$E$383,4,FALSE),VLOOKUP(Table26[[#This Row],[Team_Name]],Table18!$B$3:$E$378,4,FALSE))</f>
        <v>5.81</v>
      </c>
      <c r="L65" t="e">
        <f>VLOOKUP(Table26[[#This Row],[Team_Name]],Teams_Standings[[Team Name]:[STRK]],6,FALSE)</f>
        <v>#N/A</v>
      </c>
    </row>
    <row r="66" spans="1:12">
      <c r="A66">
        <v>252</v>
      </c>
      <c r="B66">
        <v>133</v>
      </c>
      <c r="C66" t="s">
        <v>5697</v>
      </c>
      <c r="D66" t="s">
        <v>5698</v>
      </c>
      <c r="E66" t="s">
        <v>215</v>
      </c>
      <c r="F66" t="s">
        <v>982</v>
      </c>
      <c r="H66" t="s">
        <v>215</v>
      </c>
      <c r="I66" t="s">
        <v>982</v>
      </c>
      <c r="J66" t="s">
        <v>5699</v>
      </c>
      <c r="K66">
        <f>IFERROR(VLOOKUP(Table26[[#This Row],[Kenpom Team]],KENPOM_COPY!$B$3:$E$383,4,FALSE),VLOOKUP(Table26[[#This Row],[Team_Name]],Table18!$B$3:$E$378,4,FALSE))</f>
        <v>4.0599999999999996</v>
      </c>
      <c r="L66" t="str">
        <f>VLOOKUP(Table26[[#This Row],[Team_Name]],Teams_Standings[[Team Name]:[STRK]],6,FALSE)</f>
        <v>L1</v>
      </c>
    </row>
    <row r="67" spans="1:12">
      <c r="A67">
        <v>258</v>
      </c>
      <c r="B67">
        <v>139</v>
      </c>
      <c r="C67" t="s">
        <v>5700</v>
      </c>
      <c r="D67" t="s">
        <v>5701</v>
      </c>
      <c r="E67" t="s">
        <v>216</v>
      </c>
      <c r="F67" t="s">
        <v>1041</v>
      </c>
      <c r="H67" t="s">
        <v>216</v>
      </c>
      <c r="I67" t="s">
        <v>1041</v>
      </c>
      <c r="J67" t="s">
        <v>5702</v>
      </c>
      <c r="K67">
        <f>IFERROR(VLOOKUP(Table26[[#This Row],[Kenpom Team]],KENPOM_COPY!$B$3:$E$383,4,FALSE),VLOOKUP(Table26[[#This Row],[Team_Name]],Table18!$B$3:$E$378,4,FALSE))</f>
        <v>-14.45</v>
      </c>
      <c r="L67" t="str">
        <f>VLOOKUP(Table26[[#This Row],[Team_Name]],Teams_Standings[[Team Name]:[STRK]],6,FALSE)</f>
        <v>L3</v>
      </c>
    </row>
    <row r="68" spans="1:12">
      <c r="A68">
        <v>355</v>
      </c>
      <c r="B68">
        <v>188</v>
      </c>
      <c r="C68" t="s">
        <v>5703</v>
      </c>
      <c r="D68" t="s">
        <v>5704</v>
      </c>
      <c r="E68" t="s">
        <v>412</v>
      </c>
      <c r="F68" t="s">
        <v>930</v>
      </c>
      <c r="H68" t="s">
        <v>412</v>
      </c>
      <c r="I68" t="s">
        <v>930</v>
      </c>
      <c r="J68" t="s">
        <v>412</v>
      </c>
      <c r="K68">
        <f>IFERROR(VLOOKUP(Table26[[#This Row],[Kenpom Team]],KENPOM_COPY!$B$3:$E$383,4,FALSE),VLOOKUP(Table26[[#This Row],[Team_Name]],Table18!$B$3:$E$378,4,FALSE))</f>
        <v>-7.84</v>
      </c>
      <c r="L68" t="str">
        <f>VLOOKUP(Table26[[#This Row],[Team_Name]],Teams_Standings[[Team Name]:[STRK]],6,FALSE)</f>
        <v>W1</v>
      </c>
    </row>
    <row r="69" spans="1:12">
      <c r="A69">
        <v>81</v>
      </c>
      <c r="B69">
        <v>47</v>
      </c>
      <c r="C69" t="s">
        <v>5705</v>
      </c>
      <c r="D69" t="s">
        <v>5706</v>
      </c>
      <c r="E69" t="s">
        <v>272</v>
      </c>
      <c r="F69" t="s">
        <v>873</v>
      </c>
      <c r="H69" t="s">
        <v>272</v>
      </c>
      <c r="I69" t="s">
        <v>873</v>
      </c>
      <c r="J69" t="s">
        <v>272</v>
      </c>
      <c r="K69">
        <f>IFERROR(VLOOKUP(Table26[[#This Row],[Kenpom Team]],KENPOM_COPY!$B$3:$E$383,4,FALSE),VLOOKUP(Table26[[#This Row],[Team_Name]],Table18!$B$3:$E$378,4,FALSE))</f>
        <v>2.41</v>
      </c>
      <c r="L69" t="str">
        <f>VLOOKUP(Table26[[#This Row],[Team_Name]],Teams_Standings[[Team Name]:[STRK]],6,FALSE)</f>
        <v>L1</v>
      </c>
    </row>
    <row r="70" spans="1:12">
      <c r="A70">
        <v>73</v>
      </c>
      <c r="B70">
        <v>39</v>
      </c>
      <c r="C70" t="s">
        <v>5707</v>
      </c>
      <c r="D70" t="s">
        <v>5708</v>
      </c>
      <c r="E70" t="s">
        <v>326</v>
      </c>
      <c r="F70" t="s">
        <v>759</v>
      </c>
      <c r="H70" t="s">
        <v>326</v>
      </c>
      <c r="I70" t="s">
        <v>759</v>
      </c>
      <c r="J70" t="s">
        <v>326</v>
      </c>
      <c r="K70">
        <f>IFERROR(VLOOKUP(Table26[[#This Row],[Kenpom Team]],KENPOM_COPY!$B$3:$E$383,4,FALSE),VLOOKUP(Table26[[#This Row],[Team_Name]],Table18!$B$3:$E$378,4,FALSE))</f>
        <v>11.13</v>
      </c>
      <c r="L70" t="str">
        <f>VLOOKUP(Table26[[#This Row],[Team_Name]],Teams_Standings[[Team Name]:[STRK]],6,FALSE)</f>
        <v>L1</v>
      </c>
    </row>
    <row r="71" spans="1:12">
      <c r="A71">
        <v>277</v>
      </c>
      <c r="B71">
        <v>147</v>
      </c>
      <c r="C71" t="s">
        <v>5709</v>
      </c>
      <c r="D71" t="s">
        <v>5710</v>
      </c>
      <c r="E71" t="s">
        <v>353</v>
      </c>
      <c r="F71" t="s">
        <v>1038</v>
      </c>
      <c r="H71" t="s">
        <v>353</v>
      </c>
      <c r="I71" t="s">
        <v>1038</v>
      </c>
      <c r="J71" t="s">
        <v>353</v>
      </c>
      <c r="K71">
        <f>IFERROR(VLOOKUP(Table26[[#This Row],[Kenpom Team]],KENPOM_COPY!$B$3:$E$383,4,FALSE),VLOOKUP(Table26[[#This Row],[Team_Name]],Table18!$B$3:$E$378,4,FALSE))</f>
        <v>-5.3</v>
      </c>
      <c r="L71" t="str">
        <f>VLOOKUP(Table26[[#This Row],[Team_Name]],Teams_Standings[[Team Name]:[STRK]],6,FALSE)</f>
        <v>L1</v>
      </c>
    </row>
    <row r="72" spans="1:12">
      <c r="A72">
        <v>669</v>
      </c>
      <c r="B72">
        <v>353</v>
      </c>
      <c r="C72" t="s">
        <v>5711</v>
      </c>
      <c r="D72" t="s">
        <v>5712</v>
      </c>
      <c r="E72" t="s">
        <v>35</v>
      </c>
      <c r="F72" t="s">
        <v>1003</v>
      </c>
      <c r="H72" t="s">
        <v>35</v>
      </c>
      <c r="I72" t="s">
        <v>1003</v>
      </c>
      <c r="J72" t="s">
        <v>35</v>
      </c>
      <c r="K72">
        <f>IFERROR(VLOOKUP(Table26[[#This Row],[Kenpom Team]],KENPOM_COPY!$B$3:$E$383,4,FALSE),VLOOKUP(Table26[[#This Row],[Team_Name]],Table18!$B$3:$E$378,4,FALSE))</f>
        <v>-10.86</v>
      </c>
      <c r="L72" t="str">
        <f>VLOOKUP(Table26[[#This Row],[Team_Name]],Teams_Standings[[Team Name]:[STRK]],6,FALSE)</f>
        <v>L1</v>
      </c>
    </row>
    <row r="73" spans="1:12">
      <c r="A73">
        <v>164</v>
      </c>
      <c r="B73">
        <v>90</v>
      </c>
      <c r="C73" t="s">
        <v>5713</v>
      </c>
      <c r="D73" t="s">
        <v>5714</v>
      </c>
      <c r="E73" t="s">
        <v>504</v>
      </c>
      <c r="F73" t="s">
        <v>899</v>
      </c>
      <c r="H73" t="s">
        <v>504</v>
      </c>
      <c r="I73" t="s">
        <v>899</v>
      </c>
      <c r="J73" t="s">
        <v>266</v>
      </c>
      <c r="K73">
        <f>IFERROR(VLOOKUP(Table26[[#This Row],[Kenpom Team]],KENPOM_COPY!$B$3:$E$383,4,FALSE),VLOOKUP(Table26[[#This Row],[Team_Name]],Table18!$B$3:$E$378,4,FALSE))</f>
        <v>2.8</v>
      </c>
      <c r="L73" t="str">
        <f>VLOOKUP(Table26[[#This Row],[Team_Name]],Teams_Standings[[Team Name]:[STRK]],6,FALSE)</f>
        <v>L1</v>
      </c>
    </row>
    <row r="74" spans="1:12">
      <c r="A74">
        <v>334</v>
      </c>
      <c r="B74">
        <v>178</v>
      </c>
      <c r="C74" t="s">
        <v>5715</v>
      </c>
      <c r="D74" t="s">
        <v>5716</v>
      </c>
      <c r="E74" t="s">
        <v>398</v>
      </c>
      <c r="F74" t="s">
        <v>728</v>
      </c>
      <c r="H74" t="s">
        <v>398</v>
      </c>
      <c r="I74" t="s">
        <v>728</v>
      </c>
      <c r="J74" t="s">
        <v>398</v>
      </c>
      <c r="K74">
        <f>IFERROR(VLOOKUP(Table26[[#This Row],[Kenpom Team]],KENPOM_COPY!$B$3:$E$383,4,FALSE),VLOOKUP(Table26[[#This Row],[Team_Name]],Table18!$B$3:$E$378,4,FALSE))</f>
        <v>-1.88</v>
      </c>
      <c r="L74" t="str">
        <f>VLOOKUP(Table26[[#This Row],[Team_Name]],Teams_Standings[[Team Name]:[STRK]],6,FALSE)</f>
        <v>L1</v>
      </c>
    </row>
    <row r="75" spans="1:12">
      <c r="A75">
        <v>276</v>
      </c>
      <c r="B75">
        <v>146</v>
      </c>
      <c r="C75" t="s">
        <v>5717</v>
      </c>
      <c r="D75" t="s">
        <v>5718</v>
      </c>
      <c r="E75" t="s">
        <v>355</v>
      </c>
      <c r="F75" t="s">
        <v>1084</v>
      </c>
      <c r="H75" t="s">
        <v>355</v>
      </c>
      <c r="I75" t="s">
        <v>1084</v>
      </c>
      <c r="J75" t="s">
        <v>355</v>
      </c>
      <c r="K75">
        <f>IFERROR(VLOOKUP(Table26[[#This Row],[Kenpom Team]],KENPOM_COPY!$B$3:$E$383,4,FALSE),VLOOKUP(Table26[[#This Row],[Team_Name]],Table18!$B$3:$E$378,4,FALSE))</f>
        <v>-1.71</v>
      </c>
      <c r="L75" t="str">
        <f>VLOOKUP(Table26[[#This Row],[Team_Name]],Teams_Standings[[Team Name]:[STRK]],6,FALSE)</f>
        <v>L1</v>
      </c>
    </row>
    <row r="76" spans="1:12">
      <c r="A76">
        <v>433</v>
      </c>
      <c r="B76">
        <v>227</v>
      </c>
      <c r="C76" t="s">
        <v>5719</v>
      </c>
      <c r="D76" t="s">
        <v>5720</v>
      </c>
      <c r="E76" t="s">
        <v>58</v>
      </c>
      <c r="F76" t="s">
        <v>882</v>
      </c>
      <c r="H76" t="s">
        <v>58</v>
      </c>
      <c r="I76" t="s">
        <v>882</v>
      </c>
      <c r="J76" t="s">
        <v>58</v>
      </c>
      <c r="K76">
        <f>IFERROR(VLOOKUP(Table26[[#This Row],[Kenpom Team]],KENPOM_COPY!$B$3:$E$383,4,FALSE),VLOOKUP(Table26[[#This Row],[Team_Name]],Table18!$B$3:$E$378,4,FALSE))</f>
        <v>12.01</v>
      </c>
      <c r="L76" t="str">
        <f>VLOOKUP(Table26[[#This Row],[Team_Name]],Teams_Standings[[Team Name]:[STRK]],6,FALSE)</f>
        <v>L1</v>
      </c>
    </row>
    <row r="77" spans="1:12">
      <c r="A77">
        <v>420</v>
      </c>
      <c r="B77">
        <v>222</v>
      </c>
      <c r="C77" t="s">
        <v>5721</v>
      </c>
      <c r="D77" t="s">
        <v>5722</v>
      </c>
      <c r="E77" t="s">
        <v>55</v>
      </c>
      <c r="F77" t="s">
        <v>809</v>
      </c>
      <c r="H77" t="s">
        <v>55</v>
      </c>
      <c r="I77" t="s">
        <v>809</v>
      </c>
      <c r="J77" t="s">
        <v>5723</v>
      </c>
      <c r="K77">
        <f>IFERROR(VLOOKUP(Table26[[#This Row],[Kenpom Team]],KENPOM_COPY!$B$3:$E$383,4,FALSE),VLOOKUP(Table26[[#This Row],[Team_Name]],Table18!$B$3:$E$378,4,FALSE))</f>
        <v>-20.12</v>
      </c>
      <c r="L77" t="str">
        <f>VLOOKUP(Table26[[#This Row],[Team_Name]],Teams_Standings[[Team Name]:[STRK]],6,FALSE)</f>
        <v>L4</v>
      </c>
    </row>
    <row r="78" spans="1:12">
      <c r="A78">
        <v>107</v>
      </c>
      <c r="B78">
        <v>58</v>
      </c>
      <c r="C78" t="s">
        <v>5724</v>
      </c>
      <c r="D78" t="s">
        <v>5725</v>
      </c>
      <c r="E78" t="s">
        <v>21</v>
      </c>
      <c r="F78" t="s">
        <v>741</v>
      </c>
      <c r="H78" t="s">
        <v>21</v>
      </c>
      <c r="I78" t="s">
        <v>741</v>
      </c>
      <c r="J78" t="s">
        <v>5726</v>
      </c>
      <c r="K78">
        <f>IFERROR(VLOOKUP(Table26[[#This Row],[Kenpom Team]],KENPOM_COPY!$B$3:$E$383,4,FALSE),VLOOKUP(Table26[[#This Row],[Team_Name]],Table18!$B$3:$E$378,4,FALSE))</f>
        <v>19.59</v>
      </c>
      <c r="L78" t="str">
        <f>VLOOKUP(Table26[[#This Row],[Team_Name]],Teams_Standings[[Team Name]:[STRK]],6,FALSE)</f>
        <v>L1</v>
      </c>
    </row>
    <row r="79" spans="1:12">
      <c r="A79">
        <v>76</v>
      </c>
      <c r="B79">
        <v>42</v>
      </c>
      <c r="C79" t="s">
        <v>5727</v>
      </c>
      <c r="D79" t="s">
        <v>5728</v>
      </c>
      <c r="E79" t="s">
        <v>322</v>
      </c>
      <c r="F79" t="s">
        <v>874</v>
      </c>
      <c r="H79" t="s">
        <v>322</v>
      </c>
      <c r="I79" t="s">
        <v>874</v>
      </c>
      <c r="J79" t="s">
        <v>322</v>
      </c>
      <c r="K79">
        <f>IFERROR(VLOOKUP(Table26[[#This Row],[Kenpom Team]],KENPOM_COPY!$B$3:$E$383,4,FALSE),VLOOKUP(Table26[[#This Row],[Team_Name]],Table18!$B$3:$E$378,4,FALSE))</f>
        <v>3.43</v>
      </c>
      <c r="L79" t="str">
        <f>VLOOKUP(Table26[[#This Row],[Team_Name]],Teams_Standings[[Team Name]:[STRK]],6,FALSE)</f>
        <v>L3</v>
      </c>
    </row>
    <row r="80" spans="1:12">
      <c r="A80">
        <v>57</v>
      </c>
      <c r="B80">
        <v>34</v>
      </c>
      <c r="C80" t="s">
        <v>5729</v>
      </c>
      <c r="D80" t="s">
        <v>5730</v>
      </c>
      <c r="E80" t="s">
        <v>264</v>
      </c>
      <c r="F80" t="s">
        <v>892</v>
      </c>
      <c r="H80" t="s">
        <v>264</v>
      </c>
      <c r="I80" t="s">
        <v>892</v>
      </c>
      <c r="J80" t="s">
        <v>264</v>
      </c>
      <c r="K80">
        <f>IFERROR(VLOOKUP(Table26[[#This Row],[Kenpom Team]],KENPOM_COPY!$B$3:$E$383,4,FALSE),VLOOKUP(Table26[[#This Row],[Team_Name]],Table18!$B$3:$E$378,4,FALSE))</f>
        <v>-0.73</v>
      </c>
      <c r="L80" t="str">
        <f>VLOOKUP(Table26[[#This Row],[Team_Name]],Teams_Standings[[Team Name]:[STRK]],6,FALSE)</f>
        <v>L1</v>
      </c>
    </row>
    <row r="81" spans="1:12">
      <c r="A81">
        <v>508</v>
      </c>
      <c r="B81">
        <v>270</v>
      </c>
      <c r="C81" t="s">
        <v>5731</v>
      </c>
      <c r="D81" t="s">
        <v>5732</v>
      </c>
      <c r="E81" t="s">
        <v>93</v>
      </c>
      <c r="F81" t="s">
        <v>993</v>
      </c>
      <c r="H81" t="s">
        <v>93</v>
      </c>
      <c r="I81" t="s">
        <v>993</v>
      </c>
      <c r="J81" t="s">
        <v>93</v>
      </c>
      <c r="K81">
        <f>IFERROR(VLOOKUP(Table26[[#This Row],[Kenpom Team]],KENPOM_COPY!$B$3:$E$383,4,FALSE),VLOOKUP(Table26[[#This Row],[Team_Name]],Table18!$B$3:$E$378,4,FALSE))</f>
        <v>-17.149999999999999</v>
      </c>
      <c r="L81" t="str">
        <f>VLOOKUP(Table26[[#This Row],[Team_Name]],Teams_Standings[[Team Name]:[STRK]],6,FALSE)</f>
        <v>L4</v>
      </c>
    </row>
    <row r="82" spans="1:12">
      <c r="A82">
        <v>3</v>
      </c>
      <c r="B82">
        <v>3</v>
      </c>
      <c r="C82" t="s">
        <v>5733</v>
      </c>
      <c r="D82" t="s">
        <v>5734</v>
      </c>
      <c r="E82" t="s">
        <v>85</v>
      </c>
      <c r="F82" t="s">
        <v>732</v>
      </c>
      <c r="H82" t="s">
        <v>85</v>
      </c>
      <c r="I82" t="s">
        <v>732</v>
      </c>
      <c r="J82" t="s">
        <v>85</v>
      </c>
      <c r="K82">
        <f>IFERROR(VLOOKUP(Table26[[#This Row],[Kenpom Team]],KENPOM_COPY!$B$3:$E$383,4,FALSE),VLOOKUP(Table26[[#This Row],[Team_Name]],Table18!$B$3:$E$378,4,FALSE))</f>
        <v>1.22</v>
      </c>
      <c r="L82" t="str">
        <f>VLOOKUP(Table26[[#This Row],[Team_Name]],Teams_Standings[[Team Name]:[STRK]],6,FALSE)</f>
        <v>L1</v>
      </c>
    </row>
    <row r="83" spans="1:12">
      <c r="A83">
        <v>280</v>
      </c>
      <c r="B83">
        <v>150</v>
      </c>
      <c r="C83" t="s">
        <v>5735</v>
      </c>
      <c r="D83" t="s">
        <v>5736</v>
      </c>
      <c r="E83" t="s">
        <v>79</v>
      </c>
      <c r="F83" t="s">
        <v>1039</v>
      </c>
      <c r="H83" t="s">
        <v>79</v>
      </c>
      <c r="I83" t="s">
        <v>1039</v>
      </c>
      <c r="J83" t="s">
        <v>79</v>
      </c>
      <c r="K83">
        <f>IFERROR(VLOOKUP(Table26[[#This Row],[Kenpom Team]],KENPOM_COPY!$B$3:$E$383,4,FALSE),VLOOKUP(Table26[[#This Row],[Team_Name]],Table18!$B$3:$E$378,4,FALSE))</f>
        <v>-15.82</v>
      </c>
      <c r="L83" t="str">
        <f>VLOOKUP(Table26[[#This Row],[Team_Name]],Teams_Standings[[Team Name]:[STRK]],6,FALSE)</f>
        <v>L3</v>
      </c>
    </row>
    <row r="84" spans="1:12">
      <c r="A84">
        <v>399</v>
      </c>
      <c r="B84">
        <v>213</v>
      </c>
      <c r="C84" t="s">
        <v>5737</v>
      </c>
      <c r="D84" t="s">
        <v>5738</v>
      </c>
      <c r="E84" t="s">
        <v>41</v>
      </c>
      <c r="F84" t="s">
        <v>766</v>
      </c>
      <c r="H84" t="s">
        <v>41</v>
      </c>
      <c r="I84" t="s">
        <v>766</v>
      </c>
      <c r="J84" t="s">
        <v>41</v>
      </c>
      <c r="K84">
        <f>IFERROR(VLOOKUP(Table26[[#This Row],[Kenpom Team]],KENPOM_COPY!$B$3:$E$383,4,FALSE),VLOOKUP(Table26[[#This Row],[Team_Name]],Table18!$B$3:$E$378,4,FALSE))</f>
        <v>-12.79</v>
      </c>
      <c r="L84" t="str">
        <f>VLOOKUP(Table26[[#This Row],[Team_Name]],Teams_Standings[[Team Name]:[STRK]],6,FALSE)</f>
        <v>L2</v>
      </c>
    </row>
    <row r="85" spans="1:12">
      <c r="A85">
        <v>599</v>
      </c>
      <c r="B85">
        <v>315</v>
      </c>
      <c r="C85" t="s">
        <v>5739</v>
      </c>
      <c r="D85" t="s">
        <v>5740</v>
      </c>
      <c r="E85" t="s">
        <v>22</v>
      </c>
      <c r="F85" t="s">
        <v>978</v>
      </c>
      <c r="H85" t="s">
        <v>22</v>
      </c>
      <c r="I85" t="s">
        <v>978</v>
      </c>
      <c r="J85" t="s">
        <v>5741</v>
      </c>
      <c r="K85">
        <f>IFERROR(VLOOKUP(Table26[[#This Row],[Kenpom Team]],KENPOM_COPY!$B$3:$E$383,4,FALSE),VLOOKUP(Table26[[#This Row],[Team_Name]],Table18!$B$3:$E$378,4,FALSE))</f>
        <v>-6.33</v>
      </c>
      <c r="L85" t="str">
        <f>VLOOKUP(Table26[[#This Row],[Team_Name]],Teams_Standings[[Team Name]:[STRK]],6,FALSE)</f>
        <v>L1</v>
      </c>
    </row>
    <row r="86" spans="1:12">
      <c r="A86">
        <v>443</v>
      </c>
      <c r="B86">
        <v>237</v>
      </c>
      <c r="C86" t="s">
        <v>5742</v>
      </c>
      <c r="D86" t="s">
        <v>5743</v>
      </c>
      <c r="E86" t="s">
        <v>59</v>
      </c>
      <c r="F86" t="s">
        <v>878</v>
      </c>
      <c r="H86" t="s">
        <v>59</v>
      </c>
      <c r="I86" t="s">
        <v>878</v>
      </c>
      <c r="J86" t="s">
        <v>59</v>
      </c>
      <c r="K86">
        <f>IFERROR(VLOOKUP(Table26[[#This Row],[Kenpom Team]],KENPOM_COPY!$B$3:$E$383,4,FALSE),VLOOKUP(Table26[[#This Row],[Team_Name]],Table18!$B$3:$E$378,4,FALSE))</f>
        <v>-18.7</v>
      </c>
      <c r="L86" t="str">
        <f>VLOOKUP(Table26[[#This Row],[Team_Name]],Teams_Standings[[Team Name]:[STRK]],6,FALSE)</f>
        <v>L6</v>
      </c>
    </row>
    <row r="87" spans="1:12">
      <c r="A87">
        <v>178</v>
      </c>
      <c r="B87">
        <v>93</v>
      </c>
      <c r="C87" t="s">
        <v>5744</v>
      </c>
      <c r="D87" t="s">
        <v>5745</v>
      </c>
      <c r="E87" t="s">
        <v>83</v>
      </c>
      <c r="F87" t="s">
        <v>834</v>
      </c>
      <c r="H87" t="s">
        <v>83</v>
      </c>
      <c r="I87" t="s">
        <v>834</v>
      </c>
      <c r="J87" t="s">
        <v>83</v>
      </c>
      <c r="K87">
        <f>IFERROR(VLOOKUP(Table26[[#This Row],[Kenpom Team]],KENPOM_COPY!$B$3:$E$383,4,FALSE),VLOOKUP(Table26[[#This Row],[Team_Name]],Table18!$B$3:$E$378,4,FALSE))</f>
        <v>4.66</v>
      </c>
      <c r="L87" t="str">
        <f>VLOOKUP(Table26[[#This Row],[Team_Name]],Teams_Standings[[Team Name]:[STRK]],6,FALSE)</f>
        <v>L1</v>
      </c>
    </row>
    <row r="88" spans="1:12">
      <c r="A88">
        <v>373</v>
      </c>
      <c r="B88">
        <v>198</v>
      </c>
      <c r="C88" t="s">
        <v>5746</v>
      </c>
      <c r="D88" t="s">
        <v>5747</v>
      </c>
      <c r="E88" t="s">
        <v>241</v>
      </c>
      <c r="F88" t="s">
        <v>858</v>
      </c>
      <c r="H88" t="s">
        <v>241</v>
      </c>
      <c r="I88" t="s">
        <v>858</v>
      </c>
      <c r="J88" t="s">
        <v>241</v>
      </c>
      <c r="K88">
        <f>IFERROR(VLOOKUP(Table26[[#This Row],[Kenpom Team]],KENPOM_COPY!$B$3:$E$383,4,FALSE),VLOOKUP(Table26[[#This Row],[Team_Name]],Table18!$B$3:$E$378,4,FALSE))</f>
        <v>-7.88</v>
      </c>
      <c r="L88" t="str">
        <f>VLOOKUP(Table26[[#This Row],[Team_Name]],Teams_Standings[[Team Name]:[STRK]],6,FALSE)</f>
        <v>L1</v>
      </c>
    </row>
    <row r="89" spans="1:12">
      <c r="A89">
        <v>647</v>
      </c>
      <c r="B89">
        <v>343</v>
      </c>
      <c r="C89" t="s">
        <v>5748</v>
      </c>
      <c r="D89" t="s">
        <v>5749</v>
      </c>
      <c r="E89" t="s">
        <v>99</v>
      </c>
      <c r="F89" t="s">
        <v>816</v>
      </c>
      <c r="H89" t="s">
        <v>99</v>
      </c>
      <c r="I89" t="s">
        <v>816</v>
      </c>
      <c r="J89" t="s">
        <v>99</v>
      </c>
      <c r="K89">
        <f>IFERROR(VLOOKUP(Table26[[#This Row],[Kenpom Team]],KENPOM_COPY!$B$3:$E$383,4,FALSE),VLOOKUP(Table26[[#This Row],[Team_Name]],Table18!$B$3:$E$378,4,FALSE))</f>
        <v>-20.74</v>
      </c>
      <c r="L89" t="str">
        <f>VLOOKUP(Table26[[#This Row],[Team_Name]],Teams_Standings[[Team Name]:[STRK]],6,FALSE)</f>
        <v>L3</v>
      </c>
    </row>
    <row r="90" spans="1:12">
      <c r="A90">
        <v>299</v>
      </c>
      <c r="B90">
        <v>156</v>
      </c>
      <c r="C90" t="s">
        <v>5750</v>
      </c>
      <c r="D90" t="s">
        <v>5751</v>
      </c>
      <c r="E90" t="s">
        <v>196</v>
      </c>
      <c r="F90" t="s">
        <v>933</v>
      </c>
      <c r="H90" t="s">
        <v>196</v>
      </c>
      <c r="I90" t="s">
        <v>933</v>
      </c>
      <c r="J90" t="s">
        <v>5752</v>
      </c>
      <c r="K90">
        <f>IFERROR(VLOOKUP(Table26[[#This Row],[Kenpom Team]],KENPOM_COPY!$B$3:$E$383,4,FALSE),VLOOKUP(Table26[[#This Row],[Team_Name]],Table18!$B$3:$E$378,4,FALSE))</f>
        <v>18.46</v>
      </c>
      <c r="L90" t="str">
        <f>VLOOKUP(Table26[[#This Row],[Team_Name]],Teams_Standings[[Team Name]:[STRK]],6,FALSE)</f>
        <v>L1</v>
      </c>
    </row>
    <row r="91" spans="1:12">
      <c r="A91">
        <v>481</v>
      </c>
      <c r="B91">
        <v>252</v>
      </c>
      <c r="C91" t="s">
        <v>5753</v>
      </c>
      <c r="D91" t="s">
        <v>5754</v>
      </c>
      <c r="E91" t="s">
        <v>262</v>
      </c>
      <c r="F91" t="s">
        <v>923</v>
      </c>
      <c r="H91" t="s">
        <v>262</v>
      </c>
      <c r="I91" t="s">
        <v>923</v>
      </c>
      <c r="J91" t="s">
        <v>5755</v>
      </c>
      <c r="K91">
        <f>IFERROR(VLOOKUP(Table26[[#This Row],[Kenpom Team]],KENPOM_COPY!$B$3:$E$383,4,FALSE),VLOOKUP(Table26[[#This Row],[Team_Name]],Table18!$B$3:$E$378,4,FALSE))</f>
        <v>-9.02</v>
      </c>
      <c r="L91" t="str">
        <f>VLOOKUP(Table26[[#This Row],[Team_Name]],Teams_Standings[[Team Name]:[STRK]],6,FALSE)</f>
        <v>L1</v>
      </c>
    </row>
    <row r="92" spans="1:12">
      <c r="A92">
        <v>10</v>
      </c>
      <c r="B92">
        <v>10</v>
      </c>
      <c r="C92" t="s">
        <v>5756</v>
      </c>
      <c r="D92" t="s">
        <v>5757</v>
      </c>
      <c r="E92" t="s">
        <v>175</v>
      </c>
      <c r="F92" t="s">
        <v>802</v>
      </c>
      <c r="H92" t="s">
        <v>175</v>
      </c>
      <c r="I92" t="s">
        <v>802</v>
      </c>
      <c r="J92" t="s">
        <v>175</v>
      </c>
      <c r="K92">
        <f>IFERROR(VLOOKUP(Table26[[#This Row],[Kenpom Team]],KENPOM_COPY!$B$3:$E$383,4,FALSE),VLOOKUP(Table26[[#This Row],[Team_Name]],Table18!$B$3:$E$378,4,FALSE))</f>
        <v>-1.1200000000000001</v>
      </c>
      <c r="L92" t="str">
        <f>VLOOKUP(Table26[[#This Row],[Team_Name]],Teams_Standings[[Team Name]:[STRK]],6,FALSE)</f>
        <v>L1</v>
      </c>
    </row>
    <row r="93" spans="1:12">
      <c r="A93">
        <v>306</v>
      </c>
      <c r="B93">
        <v>163</v>
      </c>
      <c r="C93" t="s">
        <v>5758</v>
      </c>
      <c r="D93" t="s">
        <v>5759</v>
      </c>
      <c r="E93" t="s">
        <v>65</v>
      </c>
      <c r="F93" t="s">
        <v>1025</v>
      </c>
      <c r="H93" t="s">
        <v>65</v>
      </c>
      <c r="I93" t="s">
        <v>1025</v>
      </c>
      <c r="J93" t="s">
        <v>1025</v>
      </c>
      <c r="K93">
        <f>IFERROR(VLOOKUP(Table26[[#This Row],[Kenpom Team]],KENPOM_COPY!$B$3:$E$383,4,FALSE),VLOOKUP(Table26[[#This Row],[Team_Name]],Table18!$B$3:$E$378,4,FALSE))</f>
        <v>-2.67</v>
      </c>
      <c r="L93" t="str">
        <f>VLOOKUP(Table26[[#This Row],[Team_Name]],Teams_Standings[[Team Name]:[STRK]],6,FALSE)</f>
        <v>L1</v>
      </c>
    </row>
    <row r="94" spans="1:12">
      <c r="A94">
        <v>575</v>
      </c>
      <c r="B94">
        <v>305</v>
      </c>
      <c r="C94" t="s">
        <v>5760</v>
      </c>
      <c r="D94" t="s">
        <v>5761</v>
      </c>
      <c r="E94" t="s">
        <v>194</v>
      </c>
      <c r="F94" t="s">
        <v>756</v>
      </c>
      <c r="H94" t="s">
        <v>194</v>
      </c>
      <c r="I94" t="s">
        <v>756</v>
      </c>
      <c r="J94" t="s">
        <v>194</v>
      </c>
      <c r="K94">
        <f>IFERROR(VLOOKUP(Table26[[#This Row],[Kenpom Team]],KENPOM_COPY!$B$3:$E$383,4,FALSE),VLOOKUP(Table26[[#This Row],[Team_Name]],Table18!$B$3:$E$378,4,FALSE))</f>
        <v>11.46</v>
      </c>
      <c r="L94" t="str">
        <f>VLOOKUP(Table26[[#This Row],[Team_Name]],Teams_Standings[[Team Name]:[STRK]],6,FALSE)</f>
        <v>L2</v>
      </c>
    </row>
    <row r="95" spans="1:12">
      <c r="A95">
        <v>74</v>
      </c>
      <c r="B95">
        <v>40</v>
      </c>
      <c r="C95" t="s">
        <v>5762</v>
      </c>
      <c r="D95" t="s">
        <v>5763</v>
      </c>
      <c r="E95" t="s">
        <v>325</v>
      </c>
      <c r="F95" t="s">
        <v>954</v>
      </c>
      <c r="H95" t="s">
        <v>325</v>
      </c>
      <c r="I95" t="s">
        <v>954</v>
      </c>
      <c r="J95" t="s">
        <v>325</v>
      </c>
      <c r="K95">
        <f>IFERROR(VLOOKUP(Table26[[#This Row],[Kenpom Team]],KENPOM_COPY!$B$3:$E$383,4,FALSE),VLOOKUP(Table26[[#This Row],[Team_Name]],Table18!$B$3:$E$378,4,FALSE))</f>
        <v>2.56</v>
      </c>
      <c r="L95" t="str">
        <f>VLOOKUP(Table26[[#This Row],[Team_Name]],Teams_Standings[[Team Name]:[STRK]],6,FALSE)</f>
        <v>L1</v>
      </c>
    </row>
    <row r="96" spans="1:12">
      <c r="A96">
        <v>464</v>
      </c>
      <c r="B96">
        <v>246</v>
      </c>
      <c r="C96" t="s">
        <v>5764</v>
      </c>
      <c r="D96" t="s">
        <v>5765</v>
      </c>
      <c r="E96" t="s">
        <v>134</v>
      </c>
      <c r="F96" t="s">
        <v>795</v>
      </c>
      <c r="H96" t="s">
        <v>134</v>
      </c>
      <c r="I96" t="s">
        <v>795</v>
      </c>
      <c r="J96" t="s">
        <v>5766</v>
      </c>
      <c r="K96">
        <f>IFERROR(VLOOKUP(Table26[[#This Row],[Kenpom Team]],KENPOM_COPY!$B$3:$E$383,4,FALSE),VLOOKUP(Table26[[#This Row],[Team_Name]],Table18!$B$3:$E$378,4,FALSE))</f>
        <v>2.2599999999999998</v>
      </c>
      <c r="L96" t="str">
        <f>VLOOKUP(Table26[[#This Row],[Team_Name]],Teams_Standings[[Team Name]:[STRK]],6,FALSE)</f>
        <v>L1</v>
      </c>
    </row>
    <row r="97" spans="1:12">
      <c r="A97">
        <v>114</v>
      </c>
      <c r="B97">
        <v>65</v>
      </c>
      <c r="C97" t="s">
        <v>5767</v>
      </c>
      <c r="D97" t="s">
        <v>5768</v>
      </c>
      <c r="E97" t="s">
        <v>16</v>
      </c>
      <c r="F97" t="s">
        <v>807</v>
      </c>
      <c r="H97" t="s">
        <v>16</v>
      </c>
      <c r="I97" t="s">
        <v>807</v>
      </c>
      <c r="J97" t="s">
        <v>5769</v>
      </c>
      <c r="K97">
        <f>IFERROR(VLOOKUP(Table26[[#This Row],[Kenpom Team]],KENPOM_COPY!$B$3:$E$383,4,FALSE),VLOOKUP(Table26[[#This Row],[Team_Name]],Table18!$B$3:$E$378,4,FALSE))</f>
        <v>-2.42</v>
      </c>
      <c r="L97" t="str">
        <f>VLOOKUP(Table26[[#This Row],[Team_Name]],Teams_Standings[[Team Name]:[STRK]],6,FALSE)</f>
        <v>L3</v>
      </c>
    </row>
    <row r="98" spans="1:12">
      <c r="A98">
        <v>595</v>
      </c>
      <c r="B98">
        <v>311</v>
      </c>
      <c r="C98" t="s">
        <v>5770</v>
      </c>
      <c r="D98" t="s">
        <v>5771</v>
      </c>
      <c r="E98" t="s">
        <v>257</v>
      </c>
      <c r="F98" t="s">
        <v>940</v>
      </c>
      <c r="H98" t="s">
        <v>257</v>
      </c>
      <c r="I98" t="s">
        <v>940</v>
      </c>
      <c r="J98" t="s">
        <v>5772</v>
      </c>
      <c r="K98">
        <f>IFERROR(VLOOKUP(Table26[[#This Row],[Kenpom Team]],KENPOM_COPY!$B$3:$E$383,4,FALSE),VLOOKUP(Table26[[#This Row],[Team_Name]],Table18!$B$3:$E$378,4,FALSE))</f>
        <v>8.92</v>
      </c>
      <c r="L98" t="str">
        <f>VLOOKUP(Table26[[#This Row],[Team_Name]],Teams_Standings[[Team Name]:[STRK]],6,FALSE)</f>
        <v>L1</v>
      </c>
    </row>
    <row r="99" spans="1:12">
      <c r="A99">
        <v>689</v>
      </c>
      <c r="B99">
        <v>363</v>
      </c>
      <c r="C99" t="s">
        <v>5773</v>
      </c>
      <c r="D99" t="s">
        <v>5774</v>
      </c>
      <c r="E99" t="s">
        <v>31</v>
      </c>
      <c r="F99" t="s">
        <v>1066</v>
      </c>
      <c r="H99" t="s">
        <v>31</v>
      </c>
      <c r="I99" t="s">
        <v>1066</v>
      </c>
      <c r="J99" t="s">
        <v>31</v>
      </c>
      <c r="K99">
        <f>IFERROR(VLOOKUP(Table26[[#This Row],[Kenpom Team]],KENPOM_COPY!$B$3:$E$383,4,FALSE),VLOOKUP(Table26[[#This Row],[Team_Name]],Table18!$B$3:$E$378,4,FALSE))</f>
        <v>-2.63</v>
      </c>
      <c r="L99" t="str">
        <f>VLOOKUP(Table26[[#This Row],[Team_Name]],Teams_Standings[[Team Name]:[STRK]],6,FALSE)</f>
        <v>L1</v>
      </c>
    </row>
    <row r="100" spans="1:12">
      <c r="A100">
        <v>696</v>
      </c>
      <c r="B100">
        <v>370</v>
      </c>
      <c r="C100" t="s">
        <v>5775</v>
      </c>
      <c r="D100" t="s">
        <v>5776</v>
      </c>
      <c r="E100" t="s">
        <v>30</v>
      </c>
      <c r="F100" t="s">
        <v>779</v>
      </c>
      <c r="H100" t="s">
        <v>30</v>
      </c>
      <c r="I100" t="s">
        <v>779</v>
      </c>
      <c r="J100" t="s">
        <v>5777</v>
      </c>
      <c r="K100">
        <f>IFERROR(VLOOKUP(Table26[[#This Row],[Kenpom Team]],KENPOM_COPY!$B$3:$E$383,4,FALSE),VLOOKUP(Table26[[#This Row],[Team_Name]],Table18!$B$3:$E$378,4,FALSE))</f>
        <v>-9.27</v>
      </c>
      <c r="L100" t="str">
        <f>VLOOKUP(Table26[[#This Row],[Team_Name]],Teams_Standings[[Team Name]:[STRK]],6,FALSE)</f>
        <v>L8</v>
      </c>
    </row>
    <row r="101" spans="1:12">
      <c r="A101">
        <v>337</v>
      </c>
      <c r="B101">
        <v>181</v>
      </c>
      <c r="C101" t="s">
        <v>5778</v>
      </c>
      <c r="D101" t="s">
        <v>5779</v>
      </c>
      <c r="E101" t="s">
        <v>168</v>
      </c>
      <c r="F101" t="s">
        <v>727</v>
      </c>
      <c r="H101" t="s">
        <v>168</v>
      </c>
      <c r="I101" t="s">
        <v>727</v>
      </c>
      <c r="J101" t="s">
        <v>168</v>
      </c>
      <c r="K101">
        <f>IFERROR(VLOOKUP(Table26[[#This Row],[Kenpom Team]],KENPOM_COPY!$B$3:$E$383,4,FALSE),VLOOKUP(Table26[[#This Row],[Team_Name]],Table18!$B$3:$E$378,4,FALSE))</f>
        <v>-26.41</v>
      </c>
      <c r="L101" t="str">
        <f>VLOOKUP(Table26[[#This Row],[Team_Name]],Teams_Standings[[Team Name]:[STRK]],6,FALSE)</f>
        <v>L7</v>
      </c>
    </row>
    <row r="102" spans="1:12">
      <c r="A102">
        <v>77</v>
      </c>
      <c r="B102">
        <v>43</v>
      </c>
      <c r="C102" t="s">
        <v>5780</v>
      </c>
      <c r="D102" t="s">
        <v>5781</v>
      </c>
      <c r="E102" t="s">
        <v>323</v>
      </c>
      <c r="F102" t="s">
        <v>1014</v>
      </c>
      <c r="H102" t="s">
        <v>323</v>
      </c>
      <c r="I102" t="s">
        <v>1014</v>
      </c>
      <c r="J102" t="s">
        <v>323</v>
      </c>
      <c r="K102">
        <f>IFERROR(VLOOKUP(Table26[[#This Row],[Kenpom Team]],KENPOM_COPY!$B$3:$E$383,4,FALSE),VLOOKUP(Table26[[#This Row],[Team_Name]],Table18!$B$3:$E$378,4,FALSE))</f>
        <v>1.44</v>
      </c>
      <c r="L102" t="str">
        <f>VLOOKUP(Table26[[#This Row],[Team_Name]],Teams_Standings[[Team Name]:[STRK]],6,FALSE)</f>
        <v>L1</v>
      </c>
    </row>
    <row r="103" spans="1:12">
      <c r="A103">
        <v>712</v>
      </c>
      <c r="B103">
        <v>372</v>
      </c>
      <c r="C103" t="s">
        <v>5782</v>
      </c>
      <c r="D103" t="s">
        <v>5783</v>
      </c>
      <c r="E103" t="s">
        <v>205</v>
      </c>
      <c r="F103" t="s">
        <v>901</v>
      </c>
      <c r="H103" t="s">
        <v>205</v>
      </c>
      <c r="I103" t="s">
        <v>901</v>
      </c>
      <c r="J103" t="s">
        <v>5784</v>
      </c>
      <c r="K103">
        <f>IFERROR(VLOOKUP(Table26[[#This Row],[Kenpom Team]],KENPOM_COPY!$B$3:$E$383,4,FALSE),VLOOKUP(Table26[[#This Row],[Team_Name]],Table18!$B$3:$E$378,4,FALSE))</f>
        <v>24.14</v>
      </c>
      <c r="L103" t="e">
        <f>VLOOKUP(Table26[[#This Row],[Team_Name]],Teams_Standings[[Team Name]:[STRK]],6,FALSE)</f>
        <v>#N/A</v>
      </c>
    </row>
    <row r="104" spans="1:12">
      <c r="A104">
        <v>638</v>
      </c>
      <c r="B104">
        <v>334</v>
      </c>
      <c r="C104" t="s">
        <v>5785</v>
      </c>
      <c r="D104" t="s">
        <v>5786</v>
      </c>
      <c r="E104" t="s">
        <v>155</v>
      </c>
      <c r="F104" t="s">
        <v>817</v>
      </c>
      <c r="H104" t="s">
        <v>155</v>
      </c>
      <c r="I104" t="s">
        <v>817</v>
      </c>
      <c r="J104" t="s">
        <v>5787</v>
      </c>
      <c r="K104">
        <f>IFERROR(VLOOKUP(Table26[[#This Row],[Kenpom Team]],KENPOM_COPY!$B$3:$E$383,4,FALSE),VLOOKUP(Table26[[#This Row],[Team_Name]],Table18!$B$3:$E$378,4,FALSE))</f>
        <v>-0.97</v>
      </c>
      <c r="L104" t="str">
        <f>VLOOKUP(Table26[[#This Row],[Team_Name]],Teams_Standings[[Team Name]:[STRK]],6,FALSE)</f>
        <v>L1</v>
      </c>
    </row>
    <row r="105" spans="1:12">
      <c r="A105">
        <v>115</v>
      </c>
      <c r="B105">
        <v>66</v>
      </c>
      <c r="C105" t="s">
        <v>5788</v>
      </c>
      <c r="D105" t="s">
        <v>5789</v>
      </c>
      <c r="E105" t="s">
        <v>289</v>
      </c>
      <c r="F105" t="s">
        <v>744</v>
      </c>
      <c r="H105" t="s">
        <v>289</v>
      </c>
      <c r="I105" t="s">
        <v>744</v>
      </c>
      <c r="J105" t="s">
        <v>289</v>
      </c>
      <c r="K105">
        <f>IFERROR(VLOOKUP(Table26[[#This Row],[Kenpom Team]],KENPOM_COPY!$B$3:$E$383,4,FALSE),VLOOKUP(Table26[[#This Row],[Team_Name]],Table18!$B$3:$E$378,4,FALSE))</f>
        <v>0.56000000000000005</v>
      </c>
      <c r="L105" t="str">
        <f>VLOOKUP(Table26[[#This Row],[Team_Name]],Teams_Standings[[Team Name]:[STRK]],6,FALSE)</f>
        <v>L1</v>
      </c>
    </row>
    <row r="106" spans="1:12">
      <c r="A106">
        <v>165</v>
      </c>
      <c r="B106">
        <v>91</v>
      </c>
      <c r="C106" t="s">
        <v>5790</v>
      </c>
      <c r="D106" t="s">
        <v>5791</v>
      </c>
      <c r="E106" t="s">
        <v>267</v>
      </c>
      <c r="F106" t="s">
        <v>844</v>
      </c>
      <c r="H106" t="s">
        <v>267</v>
      </c>
      <c r="I106" t="s">
        <v>844</v>
      </c>
      <c r="J106" t="s">
        <v>267</v>
      </c>
      <c r="K106">
        <f>IFERROR(VLOOKUP(Table26[[#This Row],[Kenpom Team]],KENPOM_COPY!$B$3:$E$383,4,FALSE),VLOOKUP(Table26[[#This Row],[Team_Name]],Table18!$B$3:$E$378,4,FALSE))</f>
        <v>-3.72</v>
      </c>
      <c r="L106" t="str">
        <f>VLOOKUP(Table26[[#This Row],[Team_Name]],Teams_Standings[[Team Name]:[STRK]],6,FALSE)</f>
        <v>L4</v>
      </c>
    </row>
    <row r="107" spans="1:12">
      <c r="A107">
        <v>78</v>
      </c>
      <c r="B107">
        <v>44</v>
      </c>
      <c r="C107" t="s">
        <v>5792</v>
      </c>
      <c r="D107" t="s">
        <v>5793</v>
      </c>
      <c r="E107" t="s">
        <v>319</v>
      </c>
      <c r="F107" t="s">
        <v>1012</v>
      </c>
      <c r="H107" t="s">
        <v>319</v>
      </c>
      <c r="I107" t="s">
        <v>1012</v>
      </c>
      <c r="J107" t="s">
        <v>319</v>
      </c>
      <c r="K107">
        <f>IFERROR(VLOOKUP(Table26[[#This Row],[Kenpom Team]],KENPOM_COPY!$B$3:$E$383,4,FALSE),VLOOKUP(Table26[[#This Row],[Team_Name]],Table18!$B$3:$E$378,4,FALSE))</f>
        <v>-3.37</v>
      </c>
      <c r="L107" t="str">
        <f>VLOOKUP(Table26[[#This Row],[Team_Name]],Teams_Standings[[Team Name]:[STRK]],6,FALSE)</f>
        <v>L2</v>
      </c>
    </row>
    <row r="108" spans="1:12">
      <c r="A108">
        <v>161</v>
      </c>
      <c r="B108">
        <v>87</v>
      </c>
      <c r="C108" t="s">
        <v>5794</v>
      </c>
      <c r="D108" t="s">
        <v>5795</v>
      </c>
      <c r="E108" t="s">
        <v>46</v>
      </c>
      <c r="F108" t="s">
        <v>781</v>
      </c>
      <c r="H108" t="s">
        <v>46</v>
      </c>
      <c r="I108" t="s">
        <v>781</v>
      </c>
      <c r="J108" t="s">
        <v>46</v>
      </c>
      <c r="K108">
        <f>IFERROR(VLOOKUP(Table26[[#This Row],[Kenpom Team]],KENPOM_COPY!$B$3:$E$383,4,FALSE),VLOOKUP(Table26[[#This Row],[Team_Name]],Table18!$B$3:$E$378,4,FALSE))</f>
        <v>12.96</v>
      </c>
      <c r="L108" t="str">
        <f>VLOOKUP(Table26[[#This Row],[Team_Name]],Teams_Standings[[Team Name]:[STRK]],6,FALSE)</f>
        <v>L2</v>
      </c>
    </row>
    <row r="109" spans="1:12">
      <c r="A109">
        <v>283</v>
      </c>
      <c r="B109">
        <v>153</v>
      </c>
      <c r="C109" t="s">
        <v>5796</v>
      </c>
      <c r="D109" t="s">
        <v>5797</v>
      </c>
      <c r="E109" t="s">
        <v>354</v>
      </c>
      <c r="F109" t="s">
        <v>949</v>
      </c>
      <c r="H109" t="s">
        <v>354</v>
      </c>
      <c r="I109" t="s">
        <v>949</v>
      </c>
      <c r="J109" t="s">
        <v>354</v>
      </c>
      <c r="K109">
        <f>IFERROR(VLOOKUP(Table26[[#This Row],[Kenpom Team]],KENPOM_COPY!$B$3:$E$383,4,FALSE),VLOOKUP(Table26[[#This Row],[Team_Name]],Table18!$B$3:$E$378,4,FALSE))</f>
        <v>-18.14</v>
      </c>
      <c r="L109" t="str">
        <f>VLOOKUP(Table26[[#This Row],[Team_Name]],Teams_Standings[[Team Name]:[STRK]],6,FALSE)</f>
        <v>L2</v>
      </c>
    </row>
    <row r="110" spans="1:12">
      <c r="A110">
        <v>323</v>
      </c>
      <c r="B110">
        <v>169</v>
      </c>
      <c r="C110" t="s">
        <v>5798</v>
      </c>
      <c r="D110" t="s">
        <v>5799</v>
      </c>
      <c r="E110" t="s">
        <v>303</v>
      </c>
      <c r="F110" t="s">
        <v>1099</v>
      </c>
      <c r="H110" t="s">
        <v>303</v>
      </c>
      <c r="I110" t="s">
        <v>1099</v>
      </c>
      <c r="J110" t="s">
        <v>303</v>
      </c>
      <c r="K110">
        <f>IFERROR(VLOOKUP(Table26[[#This Row],[Kenpom Team]],KENPOM_COPY!$B$3:$E$383,4,FALSE),VLOOKUP(Table26[[#This Row],[Team_Name]],Table18!$B$3:$E$378,4,FALSE))</f>
        <v>-29.04</v>
      </c>
      <c r="L110" t="str">
        <f>VLOOKUP(Table26[[#This Row],[Team_Name]],Teams_Standings[[Team Name]:[STRK]],6,FALSE)</f>
        <v>L6</v>
      </c>
    </row>
    <row r="111" spans="1:12">
      <c r="A111">
        <v>356</v>
      </c>
      <c r="B111">
        <v>189</v>
      </c>
      <c r="C111" t="s">
        <v>5800</v>
      </c>
      <c r="D111" t="s">
        <v>5801</v>
      </c>
      <c r="E111" t="s">
        <v>410</v>
      </c>
      <c r="F111" t="s">
        <v>928</v>
      </c>
      <c r="H111" t="s">
        <v>410</v>
      </c>
      <c r="I111" t="s">
        <v>928</v>
      </c>
      <c r="J111" t="s">
        <v>410</v>
      </c>
      <c r="K111">
        <f>IFERROR(VLOOKUP(Table26[[#This Row],[Kenpom Team]],KENPOM_COPY!$B$3:$E$383,4,FALSE),VLOOKUP(Table26[[#This Row],[Team_Name]],Table18!$B$3:$E$378,4,FALSE))</f>
        <v>0.8</v>
      </c>
      <c r="L111" t="str">
        <f>VLOOKUP(Table26[[#This Row],[Team_Name]],Teams_Standings[[Team Name]:[STRK]],6,FALSE)</f>
        <v>L2</v>
      </c>
    </row>
    <row r="112" spans="1:12">
      <c r="A112">
        <v>253</v>
      </c>
      <c r="B112">
        <v>134</v>
      </c>
      <c r="C112" t="s">
        <v>5802</v>
      </c>
      <c r="D112" t="s">
        <v>5803</v>
      </c>
      <c r="E112" t="s">
        <v>81</v>
      </c>
      <c r="F112" t="s">
        <v>1057</v>
      </c>
      <c r="H112" t="s">
        <v>81</v>
      </c>
      <c r="I112" t="s">
        <v>1057</v>
      </c>
      <c r="J112" t="s">
        <v>428</v>
      </c>
      <c r="K112">
        <f>IFERROR(VLOOKUP(Table26[[#This Row],[Kenpom Team]],KENPOM_COPY!$B$3:$E$383,4,FALSE),VLOOKUP(Table26[[#This Row],[Team_Name]],Table18!$B$3:$E$378,4,FALSE))</f>
        <v>3.43</v>
      </c>
      <c r="L112" t="str">
        <f>VLOOKUP(Table26[[#This Row],[Team_Name]],Teams_Standings[[Team Name]:[STRK]],6,FALSE)</f>
        <v>L2</v>
      </c>
    </row>
    <row r="113" spans="1:12">
      <c r="A113">
        <v>553</v>
      </c>
      <c r="B113">
        <v>293</v>
      </c>
      <c r="C113" t="s">
        <v>5804</v>
      </c>
      <c r="D113" t="s">
        <v>5805</v>
      </c>
      <c r="E113" t="s">
        <v>307</v>
      </c>
      <c r="F113" t="s">
        <v>722</v>
      </c>
      <c r="H113" t="s">
        <v>307</v>
      </c>
      <c r="I113" t="s">
        <v>722</v>
      </c>
      <c r="J113" t="s">
        <v>307</v>
      </c>
      <c r="K113">
        <f>IFERROR(VLOOKUP(Table26[[#This Row],[Kenpom Team]],KENPOM_COPY!$B$3:$E$383,4,FALSE),VLOOKUP(Table26[[#This Row],[Team_Name]],Table18!$B$3:$E$378,4,FALSE))</f>
        <v>-16.55</v>
      </c>
      <c r="L113" t="str">
        <f>VLOOKUP(Table26[[#This Row],[Team_Name]],Teams_Standings[[Team Name]:[STRK]],6,FALSE)</f>
        <v>L4</v>
      </c>
    </row>
    <row r="114" spans="1:12">
      <c r="A114">
        <v>272</v>
      </c>
      <c r="B114">
        <v>142</v>
      </c>
      <c r="C114" t="s">
        <v>5806</v>
      </c>
      <c r="D114" t="s">
        <v>5807</v>
      </c>
      <c r="E114" t="s">
        <v>359</v>
      </c>
      <c r="F114" t="s">
        <v>952</v>
      </c>
      <c r="H114" t="s">
        <v>359</v>
      </c>
      <c r="I114" t="s">
        <v>952</v>
      </c>
      <c r="J114" t="s">
        <v>359</v>
      </c>
      <c r="K114">
        <f>IFERROR(VLOOKUP(Table26[[#This Row],[Kenpom Team]],KENPOM_COPY!$B$3:$E$383,4,FALSE),VLOOKUP(Table26[[#This Row],[Team_Name]],Table18!$B$3:$E$378,4,FALSE))</f>
        <v>8.39</v>
      </c>
      <c r="L114" t="str">
        <f>VLOOKUP(Table26[[#This Row],[Team_Name]],Teams_Standings[[Team Name]:[STRK]],6,FALSE)</f>
        <v>L1</v>
      </c>
    </row>
    <row r="115" spans="1:12">
      <c r="A115">
        <v>49</v>
      </c>
      <c r="B115">
        <v>26</v>
      </c>
      <c r="C115" t="s">
        <v>5808</v>
      </c>
      <c r="D115" t="s">
        <v>5809</v>
      </c>
      <c r="E115" t="s">
        <v>252</v>
      </c>
      <c r="F115" t="s">
        <v>891</v>
      </c>
      <c r="H115" t="s">
        <v>252</v>
      </c>
      <c r="I115" t="s">
        <v>891</v>
      </c>
      <c r="K115">
        <f>IFERROR(VLOOKUP(Table26[[#This Row],[Kenpom Team]],KENPOM_COPY!$B$3:$E$383,4,FALSE),VLOOKUP(Table26[[#This Row],[Team_Name]],Table18!$B$3:$E$378,4,FALSE))</f>
        <v>28.54</v>
      </c>
      <c r="L115" t="e">
        <f>VLOOKUP(Table26[[#This Row],[Team_Name]],Teams_Standings[[Team Name]:[STRK]],6,FALSE)</f>
        <v>#N/A</v>
      </c>
    </row>
    <row r="116" spans="1:12">
      <c r="A116">
        <v>415</v>
      </c>
      <c r="B116">
        <v>217</v>
      </c>
      <c r="C116" t="s">
        <v>5810</v>
      </c>
      <c r="D116" t="s">
        <v>5811</v>
      </c>
      <c r="E116" t="s">
        <v>50</v>
      </c>
      <c r="F116" t="s">
        <v>812</v>
      </c>
      <c r="H116" t="s">
        <v>50</v>
      </c>
      <c r="I116" t="s">
        <v>812</v>
      </c>
      <c r="K116">
        <f>IFERROR(VLOOKUP(Table26[[#This Row],[Kenpom Team]],KENPOM_COPY!$B$3:$E$383,4,FALSE),VLOOKUP(Table26[[#This Row],[Team_Name]],Table18!$B$3:$E$378,4,FALSE))</f>
        <v>-3.43</v>
      </c>
      <c r="L116" t="str">
        <f>VLOOKUP(Table26[[#This Row],[Team_Name]],Teams_Standings[[Team Name]:[STRK]],6,FALSE)</f>
        <v>L1</v>
      </c>
    </row>
    <row r="117" spans="1:12">
      <c r="A117">
        <v>206</v>
      </c>
      <c r="B117">
        <v>111</v>
      </c>
      <c r="C117" t="s">
        <v>5812</v>
      </c>
      <c r="D117" t="s">
        <v>5813</v>
      </c>
      <c r="E117" t="s">
        <v>331</v>
      </c>
      <c r="F117" t="s">
        <v>935</v>
      </c>
      <c r="H117" t="s">
        <v>331</v>
      </c>
      <c r="I117" t="s">
        <v>935</v>
      </c>
      <c r="J117" t="s">
        <v>331</v>
      </c>
      <c r="K117">
        <f>IFERROR(VLOOKUP(Table26[[#This Row],[Kenpom Team]],KENPOM_COPY!$B$3:$E$383,4,FALSE),VLOOKUP(Table26[[#This Row],[Team_Name]],Table18!$B$3:$E$378,4,FALSE))</f>
        <v>-10.9</v>
      </c>
      <c r="L117" t="str">
        <f>VLOOKUP(Table26[[#This Row],[Team_Name]],Teams_Standings[[Team Name]:[STRK]],6,FALSE)</f>
        <v>L2</v>
      </c>
    </row>
    <row r="118" spans="1:12">
      <c r="A118">
        <v>187</v>
      </c>
      <c r="B118">
        <v>102</v>
      </c>
      <c r="C118" t="s">
        <v>5814</v>
      </c>
      <c r="D118" t="s">
        <v>5815</v>
      </c>
      <c r="E118" t="s">
        <v>190</v>
      </c>
      <c r="F118" t="s">
        <v>832</v>
      </c>
      <c r="H118" t="s">
        <v>190</v>
      </c>
      <c r="I118" t="s">
        <v>832</v>
      </c>
      <c r="J118" t="s">
        <v>190</v>
      </c>
      <c r="K118">
        <f>IFERROR(VLOOKUP(Table26[[#This Row],[Kenpom Team]],KENPOM_COPY!$B$3:$E$383,4,FALSE),VLOOKUP(Table26[[#This Row],[Team_Name]],Table18!$B$3:$E$378,4,FALSE))</f>
        <v>-10.91</v>
      </c>
      <c r="L118" t="str">
        <f>VLOOKUP(Table26[[#This Row],[Team_Name]],Teams_Standings[[Team Name]:[STRK]],6,FALSE)</f>
        <v>L5</v>
      </c>
    </row>
    <row r="119" spans="1:12">
      <c r="A119">
        <v>182</v>
      </c>
      <c r="B119">
        <v>97</v>
      </c>
      <c r="C119" t="s">
        <v>5816</v>
      </c>
      <c r="D119" t="s">
        <v>5817</v>
      </c>
      <c r="E119" t="s">
        <v>189</v>
      </c>
      <c r="F119" t="s">
        <v>825</v>
      </c>
      <c r="H119" t="s">
        <v>189</v>
      </c>
      <c r="I119" t="s">
        <v>825</v>
      </c>
      <c r="J119" t="s">
        <v>5818</v>
      </c>
      <c r="K119">
        <f>IFERROR(VLOOKUP(Table26[[#This Row],[Kenpom Team]],KENPOM_COPY!$B$3:$E$383,4,FALSE),VLOOKUP(Table26[[#This Row],[Team_Name]],Table18!$B$3:$E$378,4,FALSE))</f>
        <v>-6.43</v>
      </c>
      <c r="L119" t="str">
        <f>VLOOKUP(Table26[[#This Row],[Team_Name]],Teams_Standings[[Team Name]:[STRK]],6,FALSE)</f>
        <v>L2</v>
      </c>
    </row>
    <row r="120" spans="1:12">
      <c r="A120">
        <v>226</v>
      </c>
      <c r="B120">
        <v>121</v>
      </c>
      <c r="C120" t="s">
        <v>5819</v>
      </c>
      <c r="D120" t="s">
        <v>5820</v>
      </c>
      <c r="E120" t="s">
        <v>269</v>
      </c>
      <c r="F120" t="s">
        <v>848</v>
      </c>
      <c r="H120" t="s">
        <v>269</v>
      </c>
      <c r="I120" t="s">
        <v>848</v>
      </c>
      <c r="J120" t="s">
        <v>40</v>
      </c>
      <c r="K120">
        <f>IFERROR(VLOOKUP(Table26[[#This Row],[Kenpom Team]],KENPOM_COPY!$B$3:$E$383,4,FALSE),VLOOKUP(Table26[[#This Row],[Team_Name]],Table18!$B$3:$E$378,4,FALSE))</f>
        <v>-6.56</v>
      </c>
      <c r="L120" t="str">
        <f>VLOOKUP(Table26[[#This Row],[Team_Name]],Teams_Standings[[Team Name]:[STRK]],6,FALSE)</f>
        <v>L3</v>
      </c>
    </row>
    <row r="121" spans="1:12">
      <c r="A121">
        <v>440</v>
      </c>
      <c r="B121">
        <v>234</v>
      </c>
      <c r="C121" t="s">
        <v>5821</v>
      </c>
      <c r="D121" t="s">
        <v>5822</v>
      </c>
      <c r="E121" t="s">
        <v>158</v>
      </c>
      <c r="F121" t="s">
        <v>877</v>
      </c>
      <c r="H121" t="s">
        <v>158</v>
      </c>
      <c r="I121" t="s">
        <v>877</v>
      </c>
      <c r="J121" t="s">
        <v>5823</v>
      </c>
      <c r="K121">
        <f>IFERROR(VLOOKUP(Table26[[#This Row],[Kenpom Team]],KENPOM_COPY!$B$3:$E$383,4,FALSE),VLOOKUP(Table26[[#This Row],[Team_Name]],Table18!$B$3:$E$378,4,FALSE))</f>
        <v>-9.74</v>
      </c>
      <c r="L121" t="str">
        <f>VLOOKUP(Table26[[#This Row],[Team_Name]],Teams_Standings[[Team Name]:[STRK]],6,FALSE)</f>
        <v>L1</v>
      </c>
    </row>
    <row r="122" spans="1:12">
      <c r="A122">
        <v>436</v>
      </c>
      <c r="B122">
        <v>230</v>
      </c>
      <c r="C122" t="s">
        <v>5824</v>
      </c>
      <c r="D122" t="s">
        <v>5825</v>
      </c>
      <c r="E122" t="s">
        <v>129</v>
      </c>
      <c r="F122" t="s">
        <v>865</v>
      </c>
      <c r="H122" t="s">
        <v>129</v>
      </c>
      <c r="I122" t="s">
        <v>865</v>
      </c>
      <c r="J122" t="s">
        <v>5826</v>
      </c>
      <c r="K122">
        <f>IFERROR(VLOOKUP(Table26[[#This Row],[Kenpom Team]],KENPOM_COPY!$B$3:$E$383,4,FALSE),VLOOKUP(Table26[[#This Row],[Team_Name]],Table18!$B$3:$E$378,4,FALSE))</f>
        <v>6.51</v>
      </c>
      <c r="L122" t="str">
        <f>VLOOKUP(Table26[[#This Row],[Team_Name]],Teams_Standings[[Team Name]:[STRK]],6,FALSE)</f>
        <v>L1</v>
      </c>
    </row>
    <row r="123" spans="1:12">
      <c r="A123">
        <v>367</v>
      </c>
      <c r="B123">
        <v>192</v>
      </c>
      <c r="C123" t="s">
        <v>5827</v>
      </c>
      <c r="D123" t="s">
        <v>5828</v>
      </c>
      <c r="E123" t="s">
        <v>420</v>
      </c>
      <c r="F123" t="s">
        <v>855</v>
      </c>
      <c r="H123" t="s">
        <v>420</v>
      </c>
      <c r="I123" t="s">
        <v>855</v>
      </c>
      <c r="J123" t="s">
        <v>5829</v>
      </c>
      <c r="K123">
        <f>IFERROR(VLOOKUP(Table26[[#This Row],[Kenpom Team]],KENPOM_COPY!$B$3:$E$383,4,FALSE),VLOOKUP(Table26[[#This Row],[Team_Name]],Table18!$B$3:$E$378,4,FALSE))</f>
        <v>11.11</v>
      </c>
      <c r="L123" t="str">
        <f>VLOOKUP(Table26[[#This Row],[Team_Name]],Teams_Standings[[Team Name]:[STRK]],6,FALSE)</f>
        <v>L1</v>
      </c>
    </row>
    <row r="124" spans="1:12">
      <c r="A124">
        <v>224</v>
      </c>
      <c r="B124">
        <v>119</v>
      </c>
      <c r="C124" t="s">
        <v>5830</v>
      </c>
      <c r="D124" t="s">
        <v>5831</v>
      </c>
      <c r="E124" t="s">
        <v>346</v>
      </c>
      <c r="F124" t="s">
        <v>706</v>
      </c>
      <c r="H124" t="s">
        <v>346</v>
      </c>
      <c r="I124" t="s">
        <v>706</v>
      </c>
      <c r="J124" t="s">
        <v>336</v>
      </c>
      <c r="K124">
        <f>IFERROR(VLOOKUP(Table26[[#This Row],[Kenpom Team]],KENPOM_COPY!$B$3:$E$383,4,FALSE),VLOOKUP(Table26[[#This Row],[Team_Name]],Table18!$B$3:$E$378,4,FALSE))</f>
        <v>-3.82</v>
      </c>
      <c r="L124" t="str">
        <f>VLOOKUP(Table26[[#This Row],[Team_Name]],Teams_Standings[[Team Name]:[STRK]],6,FALSE)</f>
        <v>L3</v>
      </c>
    </row>
    <row r="125" spans="1:12">
      <c r="A125">
        <v>139</v>
      </c>
      <c r="B125">
        <v>75</v>
      </c>
      <c r="C125" t="s">
        <v>5832</v>
      </c>
      <c r="D125" t="s">
        <v>5833</v>
      </c>
      <c r="E125" t="s">
        <v>287</v>
      </c>
      <c r="F125" t="s">
        <v>827</v>
      </c>
      <c r="H125" t="s">
        <v>287</v>
      </c>
      <c r="I125" t="s">
        <v>827</v>
      </c>
      <c r="J125" t="s">
        <v>5834</v>
      </c>
      <c r="K125" t="e">
        <f>IFERROR(VLOOKUP(Table26[[#This Row],[Kenpom Team]],KENPOM_COPY!$B$3:$E$383,4,FALSE),VLOOKUP(Table26[[#This Row],[Team_Name]],Table18!$B$3:$E$378,4,FALSE))</f>
        <v>#N/A</v>
      </c>
      <c r="L125" t="str">
        <f>VLOOKUP(Table26[[#This Row],[Team_Name]],Teams_Standings[[Team Name]:[STRK]],6,FALSE)</f>
        <v>L2</v>
      </c>
    </row>
    <row r="126" spans="1:12">
      <c r="A126">
        <v>225</v>
      </c>
      <c r="B126">
        <v>120</v>
      </c>
      <c r="C126" t="s">
        <v>5835</v>
      </c>
      <c r="D126" t="s">
        <v>5836</v>
      </c>
      <c r="E126" t="s">
        <v>222</v>
      </c>
      <c r="F126" t="s">
        <v>707</v>
      </c>
      <c r="H126" t="s">
        <v>222</v>
      </c>
      <c r="I126" t="s">
        <v>707</v>
      </c>
      <c r="J126" t="s">
        <v>234</v>
      </c>
      <c r="K126">
        <f>IFERROR(VLOOKUP(Table26[[#This Row],[Kenpom Team]],KENPOM_COPY!$B$3:$E$383,4,FALSE),VLOOKUP(Table26[[#This Row],[Team_Name]],Table18!$B$3:$E$378,4,FALSE))</f>
        <v>14.95</v>
      </c>
      <c r="L126" t="str">
        <f>VLOOKUP(Table26[[#This Row],[Team_Name]],Teams_Standings[[Team Name]:[STRK]],6,FALSE)</f>
        <v>L1</v>
      </c>
    </row>
    <row r="127" spans="1:12">
      <c r="A127">
        <v>336</v>
      </c>
      <c r="B127">
        <v>180</v>
      </c>
      <c r="C127" t="s">
        <v>5837</v>
      </c>
      <c r="D127" t="s">
        <v>5838</v>
      </c>
      <c r="E127" t="s">
        <v>334</v>
      </c>
      <c r="F127" t="s">
        <v>5839</v>
      </c>
      <c r="H127" t="s">
        <v>334</v>
      </c>
      <c r="I127" t="s">
        <v>5839</v>
      </c>
      <c r="J127" t="s">
        <v>334</v>
      </c>
      <c r="K127">
        <f>IFERROR(VLOOKUP(Table26[[#This Row],[Kenpom Team]],KENPOM_COPY!$B$3:$E$383,4,FALSE),VLOOKUP(Table26[[#This Row],[Team_Name]],Table18!$B$3:$E$378,4,FALSE))</f>
        <v>-22.05</v>
      </c>
      <c r="L127" t="str">
        <f>VLOOKUP(Table26[[#This Row],[Team_Name]],Teams_Standings[[Team Name]:[STRK]],6,FALSE)</f>
        <v>L2</v>
      </c>
    </row>
    <row r="128" spans="1:12">
      <c r="A128">
        <v>11</v>
      </c>
      <c r="B128">
        <v>11</v>
      </c>
      <c r="C128" t="s">
        <v>5840</v>
      </c>
      <c r="D128" t="s">
        <v>5841</v>
      </c>
      <c r="E128" t="s">
        <v>364</v>
      </c>
      <c r="F128" t="s">
        <v>1068</v>
      </c>
      <c r="H128" t="s">
        <v>364</v>
      </c>
      <c r="I128" t="s">
        <v>1068</v>
      </c>
      <c r="J128" t="s">
        <v>364</v>
      </c>
      <c r="K128">
        <f>IFERROR(VLOOKUP(Table26[[#This Row],[Kenpom Team]],KENPOM_COPY!$B$3:$E$383,4,FALSE),VLOOKUP(Table26[[#This Row],[Team_Name]],Table18!$B$3:$E$378,4,FALSE))</f>
        <v>-5.25</v>
      </c>
      <c r="L128" t="str">
        <f>VLOOKUP(Table26[[#This Row],[Team_Name]],Teams_Standings[[Team Name]:[STRK]],6,FALSE)</f>
        <v>L3</v>
      </c>
    </row>
    <row r="129" spans="1:12">
      <c r="A129">
        <v>640</v>
      </c>
      <c r="B129">
        <v>336</v>
      </c>
      <c r="C129" t="s">
        <v>5842</v>
      </c>
      <c r="D129" t="s">
        <v>5843</v>
      </c>
      <c r="E129" t="s">
        <v>54</v>
      </c>
      <c r="F129" t="s">
        <v>835</v>
      </c>
      <c r="H129" t="s">
        <v>54</v>
      </c>
      <c r="I129" t="s">
        <v>835</v>
      </c>
      <c r="J129" t="s">
        <v>5844</v>
      </c>
      <c r="K129">
        <f>IFERROR(VLOOKUP(Table26[[#This Row],[Kenpom Team]],KENPOM_COPY!$B$3:$E$383,4,FALSE),VLOOKUP(Table26[[#This Row],[Team_Name]],Table18!$B$3:$E$378,4,FALSE))</f>
        <v>-11.13</v>
      </c>
      <c r="L129" t="str">
        <f>VLOOKUP(Table26[[#This Row],[Team_Name]],Teams_Standings[[Team Name]:[STRK]],6,FALSE)</f>
        <v>L1</v>
      </c>
    </row>
    <row r="130" spans="1:12">
      <c r="A130">
        <v>686</v>
      </c>
      <c r="B130">
        <v>360</v>
      </c>
      <c r="C130" t="s">
        <v>5845</v>
      </c>
      <c r="D130" t="s">
        <v>5846</v>
      </c>
      <c r="E130" t="s">
        <v>28</v>
      </c>
      <c r="F130" t="s">
        <v>1074</v>
      </c>
      <c r="H130" t="s">
        <v>28</v>
      </c>
      <c r="I130" t="s">
        <v>1074</v>
      </c>
      <c r="J130" t="s">
        <v>28</v>
      </c>
      <c r="K130">
        <f>IFERROR(VLOOKUP(Table26[[#This Row],[Kenpom Team]],KENPOM_COPY!$B$3:$E$383,4,FALSE),VLOOKUP(Table26[[#This Row],[Team_Name]],Table18!$B$3:$E$378,4,FALSE))</f>
        <v>6.71</v>
      </c>
      <c r="L130" t="str">
        <f>VLOOKUP(Table26[[#This Row],[Team_Name]],Teams_Standings[[Team Name]:[STRK]],6,FALSE)</f>
        <v>L1</v>
      </c>
    </row>
    <row r="131" spans="1:12">
      <c r="A131">
        <v>82</v>
      </c>
      <c r="B131">
        <v>48</v>
      </c>
      <c r="C131" t="s">
        <v>5847</v>
      </c>
      <c r="D131" t="s">
        <v>5848</v>
      </c>
      <c r="E131" t="s">
        <v>5849</v>
      </c>
      <c r="F131" t="s">
        <v>850</v>
      </c>
      <c r="H131" t="s">
        <v>5849</v>
      </c>
      <c r="I131" t="s">
        <v>850</v>
      </c>
      <c r="J131" t="s">
        <v>318</v>
      </c>
      <c r="K131">
        <f>IFERROR(VLOOKUP(Table26[[#This Row],[Kenpom Team]],KENPOM_COPY!$B$3:$E$383,4,FALSE),VLOOKUP(Table26[[#This Row],[Team_Name]],Table18!$B$3:$E$378,4,FALSE))</f>
        <v>-1.37</v>
      </c>
      <c r="L131" t="str">
        <f>VLOOKUP(Table26[[#This Row],[Team_Name]],Teams_Standings[[Team Name]:[STRK]],6,FALSE)</f>
        <v>L1</v>
      </c>
    </row>
    <row r="132" spans="1:12">
      <c r="A132">
        <v>12</v>
      </c>
      <c r="B132">
        <v>12</v>
      </c>
      <c r="C132" t="s">
        <v>5850</v>
      </c>
      <c r="D132" t="s">
        <v>5851</v>
      </c>
      <c r="E132" t="s">
        <v>375</v>
      </c>
      <c r="F132" t="s">
        <v>1070</v>
      </c>
      <c r="H132" t="s">
        <v>375</v>
      </c>
      <c r="I132" t="s">
        <v>1070</v>
      </c>
      <c r="J132" t="s">
        <v>5852</v>
      </c>
      <c r="K132">
        <f>IFERROR(VLOOKUP(Table26[[#This Row],[Kenpom Team]],KENPOM_COPY!$B$3:$E$383,4,FALSE),VLOOKUP(Table26[[#This Row],[Team_Name]],Table18!$B$3:$E$378,4,FALSE))</f>
        <v>-5.21</v>
      </c>
      <c r="L132" t="str">
        <f>VLOOKUP(Table26[[#This Row],[Team_Name]],Teams_Standings[[Team Name]:[STRK]],6,FALSE)</f>
        <v>W2</v>
      </c>
    </row>
    <row r="133" spans="1:12">
      <c r="A133">
        <v>668</v>
      </c>
      <c r="B133">
        <v>352</v>
      </c>
      <c r="C133" t="s">
        <v>5853</v>
      </c>
      <c r="D133" t="s">
        <v>5854</v>
      </c>
      <c r="E133" t="s">
        <v>370</v>
      </c>
      <c r="F133" t="s">
        <v>5855</v>
      </c>
      <c r="H133" t="s">
        <v>370</v>
      </c>
      <c r="I133" t="s">
        <v>5855</v>
      </c>
      <c r="J133" t="s">
        <v>625</v>
      </c>
      <c r="K133">
        <f>IFERROR(VLOOKUP(Table26[[#This Row],[Kenpom Team]],KENPOM_COPY!$B$3:$E$383,4,FALSE),VLOOKUP(Table26[[#This Row],[Team_Name]],Table18!$B$3:$E$378,4,FALSE))</f>
        <v>-12.15</v>
      </c>
      <c r="L133" t="e">
        <f>VLOOKUP(Table26[[#This Row],[Team_Name]],Teams_Standings[[Team Name]:[STRK]],6,FALSE)</f>
        <v>#N/A</v>
      </c>
    </row>
    <row r="134" spans="1:12">
      <c r="A134">
        <v>1</v>
      </c>
      <c r="B134">
        <v>1</v>
      </c>
      <c r="C134" t="s">
        <v>5856</v>
      </c>
      <c r="D134" t="s">
        <v>5857</v>
      </c>
      <c r="E134" t="s">
        <v>174</v>
      </c>
      <c r="F134" t="s">
        <v>735</v>
      </c>
      <c r="H134" t="s">
        <v>174</v>
      </c>
      <c r="I134" t="s">
        <v>735</v>
      </c>
      <c r="J134" t="s">
        <v>5858</v>
      </c>
      <c r="K134" t="e">
        <f>IFERROR(VLOOKUP(Table26[[#This Row],[Kenpom Team]],KENPOM_COPY!$B$3:$E$383,4,FALSE),VLOOKUP(Table26[[#This Row],[Team_Name]],Table18!$B$3:$E$378,4,FALSE))</f>
        <v>#N/A</v>
      </c>
      <c r="L134" t="e">
        <f>VLOOKUP(Table26[[#This Row],[Team_Name]],Teams_Standings[[Team Name]:[STRK]],6,FALSE)</f>
        <v>#N/A</v>
      </c>
    </row>
    <row r="135" spans="1:12">
      <c r="A135">
        <v>391</v>
      </c>
      <c r="B135">
        <v>205</v>
      </c>
      <c r="C135" t="s">
        <v>5859</v>
      </c>
      <c r="D135" t="s">
        <v>5860</v>
      </c>
      <c r="E135" t="s">
        <v>282</v>
      </c>
      <c r="F135" t="s">
        <v>767</v>
      </c>
      <c r="H135" t="s">
        <v>282</v>
      </c>
      <c r="I135" t="s">
        <v>767</v>
      </c>
      <c r="K135" t="e">
        <f>IFERROR(VLOOKUP(Table26[[#This Row],[Kenpom Team]],KENPOM_COPY!$B$3:$E$383,4,FALSE),VLOOKUP(Table26[[#This Row],[Team_Name]],Table18!$B$3:$E$378,4,FALSE))</f>
        <v>#N/A</v>
      </c>
      <c r="L135" t="str">
        <f>VLOOKUP(Table26[[#This Row],[Team_Name]],Teams_Standings[[Team Name]:[STRK]],6,FALSE)</f>
        <v>L1</v>
      </c>
    </row>
    <row r="136" spans="1:12">
      <c r="A136">
        <v>137</v>
      </c>
      <c r="B136">
        <v>73</v>
      </c>
      <c r="C136" t="s">
        <v>5861</v>
      </c>
      <c r="D136" t="s">
        <v>5862</v>
      </c>
      <c r="E136" t="s">
        <v>286</v>
      </c>
      <c r="F136" t="s">
        <v>904</v>
      </c>
      <c r="H136" t="s">
        <v>286</v>
      </c>
      <c r="I136" t="s">
        <v>904</v>
      </c>
      <c r="J136" t="s">
        <v>5863</v>
      </c>
      <c r="K136" t="e">
        <f>IFERROR(VLOOKUP(Table26[[#This Row],[Kenpom Team]],KENPOM_COPY!$B$3:$E$383,4,FALSE),VLOOKUP(Table26[[#This Row],[Team_Name]],Table18!$B$3:$E$378,4,FALSE))</f>
        <v>#N/A</v>
      </c>
      <c r="L136" t="str">
        <f>VLOOKUP(Table26[[#This Row],[Team_Name]],Teams_Standings[[Team Name]:[STRK]],6,FALSE)</f>
        <v>L1</v>
      </c>
    </row>
    <row r="137" spans="1:12">
      <c r="A137">
        <v>134</v>
      </c>
      <c r="B137">
        <v>70</v>
      </c>
      <c r="C137" t="s">
        <v>5864</v>
      </c>
      <c r="D137" t="s">
        <v>5865</v>
      </c>
      <c r="E137" t="s">
        <v>404</v>
      </c>
      <c r="F137" t="s">
        <v>695</v>
      </c>
      <c r="H137" t="s">
        <v>404</v>
      </c>
      <c r="I137" t="s">
        <v>695</v>
      </c>
      <c r="J137" t="s">
        <v>5866</v>
      </c>
      <c r="K137">
        <f>IFERROR(VLOOKUP(Table26[[#This Row],[Kenpom Team]],KENPOM_COPY!$B$3:$E$383,4,FALSE),VLOOKUP(Table26[[#This Row],[Team_Name]],Table18!$B$3:$E$378,4,FALSE))</f>
        <v>23.32</v>
      </c>
      <c r="L137" t="e">
        <f>VLOOKUP(Table26[[#This Row],[Team_Name]],Teams_Standings[[Team Name]:[STRK]],6,FALSE)</f>
        <v>#N/A</v>
      </c>
    </row>
    <row r="138" spans="1:12">
      <c r="A138">
        <v>550</v>
      </c>
      <c r="B138">
        <v>290</v>
      </c>
      <c r="C138" t="s">
        <v>5867</v>
      </c>
      <c r="D138" t="s">
        <v>5868</v>
      </c>
      <c r="E138" t="s">
        <v>153</v>
      </c>
      <c r="F138" t="s">
        <v>925</v>
      </c>
      <c r="H138" t="s">
        <v>153</v>
      </c>
      <c r="I138" t="s">
        <v>925</v>
      </c>
      <c r="J138" t="s">
        <v>153</v>
      </c>
      <c r="K138">
        <f>IFERROR(VLOOKUP(Table26[[#This Row],[Kenpom Team]],KENPOM_COPY!$B$3:$E$383,4,FALSE),VLOOKUP(Table26[[#This Row],[Team_Name]],Table18!$B$3:$E$378,4,FALSE))</f>
        <v>-8.2799999999999994</v>
      </c>
      <c r="L138" t="str">
        <f>VLOOKUP(Table26[[#This Row],[Team_Name]],Teams_Standings[[Team Name]:[STRK]],6,FALSE)</f>
        <v>L1</v>
      </c>
    </row>
    <row r="139" spans="1:12">
      <c r="A139">
        <v>624</v>
      </c>
      <c r="B139">
        <v>330</v>
      </c>
      <c r="C139" t="s">
        <v>5869</v>
      </c>
      <c r="D139" t="s">
        <v>5870</v>
      </c>
      <c r="E139" t="s">
        <v>162</v>
      </c>
      <c r="F139" t="s">
        <v>1028</v>
      </c>
      <c r="H139" t="s">
        <v>162</v>
      </c>
      <c r="I139" t="s">
        <v>1028</v>
      </c>
      <c r="J139" t="s">
        <v>162</v>
      </c>
      <c r="K139">
        <f>IFERROR(VLOOKUP(Table26[[#This Row],[Kenpom Team]],KENPOM_COPY!$B$3:$E$383,4,FALSE),VLOOKUP(Table26[[#This Row],[Team_Name]],Table18!$B$3:$E$378,4,FALSE))</f>
        <v>-20.5</v>
      </c>
      <c r="L139" t="str">
        <f>VLOOKUP(Table26[[#This Row],[Team_Name]],Teams_Standings[[Team Name]:[STRK]],6,FALSE)</f>
        <v>L4</v>
      </c>
    </row>
    <row r="140" spans="1:12">
      <c r="A140">
        <v>83</v>
      </c>
      <c r="B140">
        <v>49</v>
      </c>
      <c r="C140" t="s">
        <v>5871</v>
      </c>
      <c r="D140" t="s">
        <v>5872</v>
      </c>
      <c r="E140" t="s">
        <v>273</v>
      </c>
      <c r="F140" t="s">
        <v>760</v>
      </c>
      <c r="H140" t="s">
        <v>273</v>
      </c>
      <c r="I140" t="s">
        <v>760</v>
      </c>
      <c r="J140" t="s">
        <v>273</v>
      </c>
      <c r="K140">
        <f>IFERROR(VLOOKUP(Table26[[#This Row],[Kenpom Team]],KENPOM_COPY!$B$3:$E$383,4,FALSE),VLOOKUP(Table26[[#This Row],[Team_Name]],Table18!$B$3:$E$378,4,FALSE))</f>
        <v>-4.25</v>
      </c>
      <c r="L140" t="str">
        <f>VLOOKUP(Table26[[#This Row],[Team_Name]],Teams_Standings[[Team Name]:[STRK]],6,FALSE)</f>
        <v>L1</v>
      </c>
    </row>
    <row r="141" spans="1:12">
      <c r="A141">
        <v>255</v>
      </c>
      <c r="B141">
        <v>136</v>
      </c>
      <c r="C141" t="s">
        <v>5873</v>
      </c>
      <c r="D141" t="s">
        <v>5874</v>
      </c>
      <c r="E141" t="s">
        <v>147</v>
      </c>
      <c r="F141" t="s">
        <v>1040</v>
      </c>
      <c r="H141" t="s">
        <v>147</v>
      </c>
      <c r="I141" t="s">
        <v>1040</v>
      </c>
      <c r="J141" t="s">
        <v>5875</v>
      </c>
      <c r="K141">
        <f>IFERROR(VLOOKUP(Table26[[#This Row],[Kenpom Team]],KENPOM_COPY!$B$3:$E$383,4,FALSE),VLOOKUP(Table26[[#This Row],[Team_Name]],Table18!$B$3:$E$378,4,FALSE))</f>
        <v>0.16</v>
      </c>
      <c r="L141" t="str">
        <f>VLOOKUP(Table26[[#This Row],[Team_Name]],Teams_Standings[[Team Name]:[STRK]],6,FALSE)</f>
        <v>L2</v>
      </c>
    </row>
    <row r="142" spans="1:12">
      <c r="A142">
        <v>547</v>
      </c>
      <c r="B142">
        <v>287</v>
      </c>
      <c r="C142" t="s">
        <v>5876</v>
      </c>
      <c r="D142" t="s">
        <v>5877</v>
      </c>
      <c r="E142" t="s">
        <v>154</v>
      </c>
      <c r="F142" t="s">
        <v>918</v>
      </c>
      <c r="H142" t="s">
        <v>154</v>
      </c>
      <c r="I142" t="s">
        <v>918</v>
      </c>
      <c r="J142" t="s">
        <v>154</v>
      </c>
      <c r="K142">
        <f>IFERROR(VLOOKUP(Table26[[#This Row],[Kenpom Team]],KENPOM_COPY!$B$3:$E$383,4,FALSE),VLOOKUP(Table26[[#This Row],[Team_Name]],Table18!$B$3:$E$378,4,FALSE))</f>
        <v>-9.3699999999999992</v>
      </c>
      <c r="L142" t="str">
        <f>VLOOKUP(Table26[[#This Row],[Team_Name]],Teams_Standings[[Team Name]:[STRK]],6,FALSE)</f>
        <v>L2</v>
      </c>
    </row>
    <row r="143" spans="1:12">
      <c r="A143">
        <v>2</v>
      </c>
      <c r="B143">
        <v>2</v>
      </c>
      <c r="C143" t="s">
        <v>5878</v>
      </c>
      <c r="D143" t="s">
        <v>5879</v>
      </c>
      <c r="E143" t="s">
        <v>366</v>
      </c>
      <c r="F143" t="s">
        <v>730</v>
      </c>
      <c r="H143" t="s">
        <v>366</v>
      </c>
      <c r="I143" t="s">
        <v>730</v>
      </c>
      <c r="J143" t="s">
        <v>366</v>
      </c>
      <c r="K143">
        <f>IFERROR(VLOOKUP(Table26[[#This Row],[Kenpom Team]],KENPOM_COPY!$B$3:$E$383,4,FALSE),VLOOKUP(Table26[[#This Row],[Team_Name]],Table18!$B$3:$E$378,4,FALSE))</f>
        <v>14.54</v>
      </c>
      <c r="L143" t="str">
        <f>VLOOKUP(Table26[[#This Row],[Team_Name]],Teams_Standings[[Team Name]:[STRK]],6,FALSE)</f>
        <v>L1</v>
      </c>
    </row>
    <row r="144" spans="1:12">
      <c r="A144">
        <v>5</v>
      </c>
      <c r="B144">
        <v>5</v>
      </c>
      <c r="C144" t="s">
        <v>5880</v>
      </c>
      <c r="D144" t="s">
        <v>5881</v>
      </c>
      <c r="E144" t="s">
        <v>116</v>
      </c>
      <c r="F144" t="s">
        <v>738</v>
      </c>
      <c r="H144" t="s">
        <v>116</v>
      </c>
      <c r="I144" t="s">
        <v>738</v>
      </c>
      <c r="J144" t="s">
        <v>116</v>
      </c>
      <c r="K144">
        <f>IFERROR(VLOOKUP(Table26[[#This Row],[Kenpom Team]],KENPOM_COPY!$B$3:$E$383,4,FALSE),VLOOKUP(Table26[[#This Row],[Team_Name]],Table18!$B$3:$E$378,4,FALSE))</f>
        <v>1.06</v>
      </c>
      <c r="L144" t="str">
        <f>VLOOKUP(Table26[[#This Row],[Team_Name]],Teams_Standings[[Team Name]:[STRK]],6,FALSE)</f>
        <v>L1</v>
      </c>
    </row>
    <row r="145" spans="1:12">
      <c r="A145">
        <v>488</v>
      </c>
      <c r="B145">
        <v>259</v>
      </c>
      <c r="C145" t="s">
        <v>5882</v>
      </c>
      <c r="D145" t="s">
        <v>5883</v>
      </c>
      <c r="E145" t="s">
        <v>349</v>
      </c>
      <c r="F145" t="s">
        <v>224</v>
      </c>
      <c r="H145" t="s">
        <v>349</v>
      </c>
      <c r="I145" t="s">
        <v>224</v>
      </c>
      <c r="K145" t="e">
        <f>IFERROR(VLOOKUP(Table26[[#This Row],[Kenpom Team]],KENPOM_COPY!$B$3:$E$383,4,FALSE),VLOOKUP(Table26[[#This Row],[Team_Name]],Table18!$B$3:$E$378,4,FALSE))</f>
        <v>#N/A</v>
      </c>
      <c r="L145" t="e">
        <f>VLOOKUP(Table26[[#This Row],[Team_Name]],Teams_Standings[[Team Name]:[STRK]],6,FALSE)</f>
        <v>#N/A</v>
      </c>
    </row>
    <row r="146" spans="1:12">
      <c r="A146">
        <v>715</v>
      </c>
      <c r="B146">
        <v>375</v>
      </c>
      <c r="C146" t="s">
        <v>5884</v>
      </c>
      <c r="D146" t="s">
        <v>5885</v>
      </c>
      <c r="E146" t="s">
        <v>376</v>
      </c>
      <c r="F146" t="s">
        <v>1059</v>
      </c>
      <c r="H146" t="s">
        <v>376</v>
      </c>
      <c r="I146" t="s">
        <v>1059</v>
      </c>
      <c r="J146" t="s">
        <v>376</v>
      </c>
      <c r="K146">
        <f>IFERROR(VLOOKUP(Table26[[#This Row],[Kenpom Team]],KENPOM_COPY!$B$3:$E$383,4,FALSE),VLOOKUP(Table26[[#This Row],[Team_Name]],Table18!$B$3:$E$378,4,FALSE))</f>
        <v>5.8</v>
      </c>
      <c r="L146" t="str">
        <f>VLOOKUP(Table26[[#This Row],[Team_Name]],Teams_Standings[[Team Name]:[STRK]],6,FALSE)</f>
        <v>L1</v>
      </c>
    </row>
    <row r="147" spans="1:12">
      <c r="A147">
        <v>200</v>
      </c>
      <c r="B147">
        <v>105</v>
      </c>
      <c r="C147" t="s">
        <v>5886</v>
      </c>
      <c r="D147" t="s">
        <v>5887</v>
      </c>
      <c r="E147" t="s">
        <v>347</v>
      </c>
      <c r="F147" t="s">
        <v>987</v>
      </c>
      <c r="H147" t="s">
        <v>347</v>
      </c>
      <c r="I147" t="s">
        <v>987</v>
      </c>
      <c r="J147" t="s">
        <v>347</v>
      </c>
      <c r="K147">
        <f>IFERROR(VLOOKUP(Table26[[#This Row],[Kenpom Team]],KENPOM_COPY!$B$3:$E$383,4,FALSE),VLOOKUP(Table26[[#This Row],[Team_Name]],Table18!$B$3:$E$378,4,FALSE))</f>
        <v>0.05</v>
      </c>
      <c r="L147" t="str">
        <f>VLOOKUP(Table26[[#This Row],[Team_Name]],Teams_Standings[[Team Name]:[STRK]],6,FALSE)</f>
        <v>L2</v>
      </c>
    </row>
    <row r="148" spans="1:12">
      <c r="A148">
        <v>117</v>
      </c>
      <c r="B148">
        <v>68</v>
      </c>
      <c r="C148" t="s">
        <v>5888</v>
      </c>
      <c r="D148" t="s">
        <v>5889</v>
      </c>
      <c r="E148" t="s">
        <v>339</v>
      </c>
      <c r="F148" t="s">
        <v>788</v>
      </c>
      <c r="H148" t="s">
        <v>339</v>
      </c>
      <c r="I148" t="s">
        <v>788</v>
      </c>
      <c r="J148" t="s">
        <v>339</v>
      </c>
      <c r="K148">
        <f>IFERROR(VLOOKUP(Table26[[#This Row],[Kenpom Team]],KENPOM_COPY!$B$3:$E$383,4,FALSE),VLOOKUP(Table26[[#This Row],[Team_Name]],Table18!$B$3:$E$378,4,FALSE))</f>
        <v>-9.86</v>
      </c>
      <c r="L148" t="str">
        <f>VLOOKUP(Table26[[#This Row],[Team_Name]],Teams_Standings[[Team Name]:[STRK]],6,FALSE)</f>
        <v>L5</v>
      </c>
    </row>
    <row r="149" spans="1:12">
      <c r="A149">
        <v>507</v>
      </c>
      <c r="B149">
        <v>269</v>
      </c>
      <c r="C149" t="s">
        <v>5890</v>
      </c>
      <c r="D149" t="s">
        <v>5891</v>
      </c>
      <c r="E149" t="s">
        <v>96</v>
      </c>
      <c r="F149" t="s">
        <v>995</v>
      </c>
      <c r="H149" t="s">
        <v>96</v>
      </c>
      <c r="I149" t="s">
        <v>995</v>
      </c>
      <c r="J149" t="s">
        <v>96</v>
      </c>
      <c r="K149">
        <f>IFERROR(VLOOKUP(Table26[[#This Row],[Kenpom Team]],KENPOM_COPY!$B$3:$E$383,4,FALSE),VLOOKUP(Table26[[#This Row],[Team_Name]],Table18!$B$3:$E$378,4,FALSE))</f>
        <v>-13.42</v>
      </c>
      <c r="L149" t="str">
        <f>VLOOKUP(Table26[[#This Row],[Team_Name]],Teams_Standings[[Team Name]:[STRK]],6,FALSE)</f>
        <v>L1</v>
      </c>
    </row>
    <row r="150" spans="1:12">
      <c r="A150">
        <v>579</v>
      </c>
      <c r="B150">
        <v>309</v>
      </c>
      <c r="C150" t="s">
        <v>5892</v>
      </c>
      <c r="D150" t="s">
        <v>5893</v>
      </c>
      <c r="E150" t="s">
        <v>43</v>
      </c>
      <c r="F150" t="s">
        <v>43</v>
      </c>
      <c r="H150" t="s">
        <v>43</v>
      </c>
      <c r="I150" t="s">
        <v>43</v>
      </c>
      <c r="J150" t="s">
        <v>43</v>
      </c>
      <c r="K150">
        <f>IFERROR(VLOOKUP(Table26[[#This Row],[Kenpom Team]],KENPOM_COPY!$B$3:$E$383,4,FALSE),VLOOKUP(Table26[[#This Row],[Team_Name]],Table18!$B$3:$E$378,4,FALSE))</f>
        <v>1.1399999999999999</v>
      </c>
      <c r="L150" t="str">
        <f>VLOOKUP(Table26[[#This Row],[Team_Name]],Teams_Standings[[Team Name]:[STRK]],6,FALSE)</f>
        <v>L1</v>
      </c>
    </row>
    <row r="151" spans="1:12">
      <c r="A151">
        <v>307</v>
      </c>
      <c r="B151">
        <v>164</v>
      </c>
      <c r="C151" t="s">
        <v>5894</v>
      </c>
      <c r="D151" t="s">
        <v>5895</v>
      </c>
      <c r="E151" t="s">
        <v>102</v>
      </c>
      <c r="F151" t="s">
        <v>966</v>
      </c>
      <c r="H151" t="s">
        <v>102</v>
      </c>
      <c r="I151" t="s">
        <v>966</v>
      </c>
      <c r="J151" t="s">
        <v>102</v>
      </c>
      <c r="K151">
        <f>IFERROR(VLOOKUP(Table26[[#This Row],[Kenpom Team]],KENPOM_COPY!$B$3:$E$383,4,FALSE),VLOOKUP(Table26[[#This Row],[Team_Name]],Table18!$B$3:$E$378,4,FALSE))</f>
        <v>0.43</v>
      </c>
      <c r="L151" t="str">
        <f>VLOOKUP(Table26[[#This Row],[Team_Name]],Teams_Standings[[Team Name]:[STRK]],6,FALSE)</f>
        <v>L1</v>
      </c>
    </row>
    <row r="152" spans="1:12">
      <c r="A152">
        <v>86</v>
      </c>
      <c r="B152">
        <v>52</v>
      </c>
      <c r="C152" t="s">
        <v>5896</v>
      </c>
      <c r="D152" t="s">
        <v>5897</v>
      </c>
      <c r="E152" t="s">
        <v>72</v>
      </c>
      <c r="F152" t="s">
        <v>1011</v>
      </c>
      <c r="H152" t="s">
        <v>72</v>
      </c>
      <c r="I152" t="s">
        <v>1011</v>
      </c>
      <c r="J152" t="s">
        <v>72</v>
      </c>
      <c r="K152">
        <f>IFERROR(VLOOKUP(Table26[[#This Row],[Kenpom Team]],KENPOM_COPY!$B$3:$E$383,4,FALSE),VLOOKUP(Table26[[#This Row],[Team_Name]],Table18!$B$3:$E$378,4,FALSE))</f>
        <v>-7.02</v>
      </c>
      <c r="L152" t="str">
        <f>VLOOKUP(Table26[[#This Row],[Team_Name]],Teams_Standings[[Team Name]:[STRK]],6,FALSE)</f>
        <v>L1</v>
      </c>
    </row>
    <row r="153" spans="1:12">
      <c r="A153">
        <v>397</v>
      </c>
      <c r="B153">
        <v>211</v>
      </c>
      <c r="C153" t="s">
        <v>5898</v>
      </c>
      <c r="D153" t="s">
        <v>5899</v>
      </c>
      <c r="E153" t="s">
        <v>107</v>
      </c>
      <c r="F153" t="s">
        <v>770</v>
      </c>
      <c r="H153" t="s">
        <v>107</v>
      </c>
      <c r="I153" t="s">
        <v>770</v>
      </c>
      <c r="J153" t="s">
        <v>5900</v>
      </c>
      <c r="K153">
        <f>IFERROR(VLOOKUP(Table26[[#This Row],[Kenpom Team]],KENPOM_COPY!$B$3:$E$383,4,FALSE),VLOOKUP(Table26[[#This Row],[Team_Name]],Table18!$B$3:$E$378,4,FALSE))</f>
        <v>-8.5399999999999991</v>
      </c>
      <c r="L153" t="str">
        <f>VLOOKUP(Table26[[#This Row],[Team_Name]],Teams_Standings[[Team Name]:[STRK]],6,FALSE)</f>
        <v>L2</v>
      </c>
    </row>
    <row r="154" spans="1:12">
      <c r="A154">
        <v>372</v>
      </c>
      <c r="B154">
        <v>197</v>
      </c>
      <c r="C154" t="s">
        <v>5901</v>
      </c>
      <c r="D154" t="s">
        <v>5902</v>
      </c>
      <c r="E154" t="s">
        <v>245</v>
      </c>
      <c r="F154" t="s">
        <v>868</v>
      </c>
      <c r="H154" t="s">
        <v>245</v>
      </c>
      <c r="I154" t="s">
        <v>868</v>
      </c>
      <c r="J154" t="s">
        <v>245</v>
      </c>
      <c r="K154">
        <f>IFERROR(VLOOKUP(Table26[[#This Row],[Kenpom Team]],KENPOM_COPY!$B$3:$E$383,4,FALSE),VLOOKUP(Table26[[#This Row],[Team_Name]],Table18!$B$3:$E$378,4,FALSE))</f>
        <v>-11.21</v>
      </c>
      <c r="L154" t="str">
        <f>VLOOKUP(Table26[[#This Row],[Team_Name]],Teams_Standings[[Team Name]:[STRK]],6,FALSE)</f>
        <v>L2</v>
      </c>
    </row>
    <row r="155" spans="1:12">
      <c r="A155">
        <v>155</v>
      </c>
      <c r="B155">
        <v>81</v>
      </c>
      <c r="C155" t="s">
        <v>5903</v>
      </c>
      <c r="D155" t="s">
        <v>5904</v>
      </c>
      <c r="E155" t="s">
        <v>45</v>
      </c>
      <c r="F155" t="s">
        <v>698</v>
      </c>
      <c r="H155" t="s">
        <v>45</v>
      </c>
      <c r="I155" t="s">
        <v>698</v>
      </c>
      <c r="J155" t="s">
        <v>5905</v>
      </c>
      <c r="K155">
        <f>IFERROR(VLOOKUP(Table26[[#This Row],[Kenpom Team]],KENPOM_COPY!$B$3:$E$383,4,FALSE),VLOOKUP(Table26[[#This Row],[Team_Name]],Table18!$B$3:$E$378,4,FALSE))</f>
        <v>22.35</v>
      </c>
      <c r="L155" t="str">
        <f>VLOOKUP(Table26[[#This Row],[Team_Name]],Teams_Standings[[Team Name]:[STRK]],6,FALSE)</f>
        <v>L1</v>
      </c>
    </row>
    <row r="156" spans="1:12">
      <c r="A156">
        <v>84</v>
      </c>
      <c r="B156">
        <v>50</v>
      </c>
      <c r="C156" t="s">
        <v>5906</v>
      </c>
      <c r="D156" t="s">
        <v>5907</v>
      </c>
      <c r="E156" t="s">
        <v>389</v>
      </c>
      <c r="F156" t="s">
        <v>1089</v>
      </c>
      <c r="H156" t="s">
        <v>389</v>
      </c>
      <c r="I156" t="s">
        <v>1089</v>
      </c>
      <c r="J156" t="s">
        <v>389</v>
      </c>
      <c r="K156">
        <f>IFERROR(VLOOKUP(Table26[[#This Row],[Kenpom Team]],KENPOM_COPY!$B$3:$E$383,4,FALSE),VLOOKUP(Table26[[#This Row],[Team_Name]],Table18!$B$3:$E$378,4,FALSE))</f>
        <v>-2.91</v>
      </c>
      <c r="L156" t="str">
        <f>VLOOKUP(Table26[[#This Row],[Team_Name]],Teams_Standings[[Team Name]:[STRK]],6,FALSE)</f>
        <v>L1</v>
      </c>
    </row>
    <row r="157" spans="1:12">
      <c r="A157">
        <v>84</v>
      </c>
      <c r="B157">
        <v>50</v>
      </c>
      <c r="C157" t="s">
        <v>5906</v>
      </c>
      <c r="D157" t="s">
        <v>5907</v>
      </c>
      <c r="E157" t="s">
        <v>688</v>
      </c>
      <c r="F157" t="s">
        <v>1089</v>
      </c>
      <c r="H157" t="s">
        <v>688</v>
      </c>
      <c r="I157" t="s">
        <v>1089</v>
      </c>
      <c r="J157" t="s">
        <v>232</v>
      </c>
      <c r="K157">
        <f>IFERROR(VLOOKUP(Table26[[#This Row],[Kenpom Team]],KENPOM_COPY!$B$3:$E$383,4,FALSE),VLOOKUP(Table26[[#This Row],[Team_Name]],Table18!$B$3:$E$378,4,FALSE))</f>
        <v>3.03</v>
      </c>
      <c r="L157" t="e">
        <f>VLOOKUP(Table26[[#This Row],[Team_Name]],Teams_Standings[[Team Name]:[STRK]],6,FALSE)</f>
        <v>#N/A</v>
      </c>
    </row>
    <row r="158" spans="1:12">
      <c r="A158">
        <v>625</v>
      </c>
      <c r="B158">
        <v>331</v>
      </c>
      <c r="C158" t="s">
        <v>5908</v>
      </c>
      <c r="D158" t="s">
        <v>5909</v>
      </c>
      <c r="E158" t="s">
        <v>90</v>
      </c>
      <c r="F158" t="s">
        <v>985</v>
      </c>
      <c r="H158" t="s">
        <v>90</v>
      </c>
      <c r="I158" t="s">
        <v>985</v>
      </c>
      <c r="J158" t="s">
        <v>5910</v>
      </c>
      <c r="K158">
        <f>IFERROR(VLOOKUP(Table26[[#This Row],[Kenpom Team]],KENPOM_COPY!$B$3:$E$383,4,FALSE),VLOOKUP(Table26[[#This Row],[Team_Name]],Table18!$B$3:$E$378,4,FALSE))</f>
        <v>-15.63</v>
      </c>
      <c r="L158" t="str">
        <f>VLOOKUP(Table26[[#This Row],[Team_Name]],Teams_Standings[[Team Name]:[STRK]],6,FALSE)</f>
        <v>L1</v>
      </c>
    </row>
    <row r="159" spans="1:12">
      <c r="A159">
        <v>221</v>
      </c>
      <c r="B159">
        <v>116</v>
      </c>
      <c r="C159" t="s">
        <v>5911</v>
      </c>
      <c r="D159" t="s">
        <v>5912</v>
      </c>
      <c r="E159" t="s">
        <v>225</v>
      </c>
      <c r="F159" t="s">
        <v>845</v>
      </c>
      <c r="H159" t="s">
        <v>225</v>
      </c>
      <c r="I159" t="s">
        <v>845</v>
      </c>
      <c r="J159" t="s">
        <v>5913</v>
      </c>
      <c r="K159">
        <f>IFERROR(VLOOKUP(Table26[[#This Row],[Kenpom Team]],KENPOM_COPY!$B$3:$E$383,4,FALSE),VLOOKUP(Table26[[#This Row],[Team_Name]],Table18!$B$3:$E$378,4,FALSE))</f>
        <v>18.75</v>
      </c>
      <c r="L159" t="str">
        <f>VLOOKUP(Table26[[#This Row],[Team_Name]],Teams_Standings[[Team Name]:[STRK]],6,FALSE)</f>
        <v>L1</v>
      </c>
    </row>
    <row r="160" spans="1:12">
      <c r="A160">
        <v>50</v>
      </c>
      <c r="B160">
        <v>27</v>
      </c>
      <c r="C160" t="s">
        <v>5914</v>
      </c>
      <c r="D160" t="s">
        <v>5915</v>
      </c>
      <c r="E160" t="s">
        <v>227</v>
      </c>
      <c r="F160" t="s">
        <v>860</v>
      </c>
      <c r="H160" t="s">
        <v>227</v>
      </c>
      <c r="I160" t="s">
        <v>860</v>
      </c>
      <c r="J160" t="s">
        <v>5916</v>
      </c>
      <c r="K160">
        <f>IFERROR(VLOOKUP(Table26[[#This Row],[Kenpom Team]],KENPOM_COPY!$B$3:$E$383,4,FALSE),VLOOKUP(Table26[[#This Row],[Team_Name]],Table18!$B$3:$E$378,4,FALSE))</f>
        <v>18.75</v>
      </c>
      <c r="L160" t="str">
        <f>VLOOKUP(Table26[[#This Row],[Team_Name]],Teams_Standings[[Team Name]:[STRK]],6,FALSE)</f>
        <v>L1</v>
      </c>
    </row>
    <row r="161" spans="1:12">
      <c r="A161">
        <v>602</v>
      </c>
      <c r="B161">
        <v>318</v>
      </c>
      <c r="C161" t="s">
        <v>5917</v>
      </c>
      <c r="D161" t="s">
        <v>5918</v>
      </c>
      <c r="E161" t="s">
        <v>76</v>
      </c>
      <c r="F161" t="s">
        <v>942</v>
      </c>
      <c r="H161" t="s">
        <v>76</v>
      </c>
      <c r="I161" t="s">
        <v>942</v>
      </c>
      <c r="J161" t="s">
        <v>76</v>
      </c>
      <c r="K161">
        <f>IFERROR(VLOOKUP(Table26[[#This Row],[Kenpom Team]],KENPOM_COPY!$B$3:$E$383,4,FALSE),VLOOKUP(Table26[[#This Row],[Team_Name]],Table18!$B$3:$E$378,4,FALSE))</f>
        <v>-4.8600000000000003</v>
      </c>
      <c r="L161" t="str">
        <f>VLOOKUP(Table26[[#This Row],[Team_Name]],Teams_Standings[[Team Name]:[STRK]],6,FALSE)</f>
        <v>L1</v>
      </c>
    </row>
    <row r="162" spans="1:12">
      <c r="A162">
        <v>104</v>
      </c>
      <c r="B162">
        <v>55</v>
      </c>
      <c r="C162" t="s">
        <v>5919</v>
      </c>
      <c r="D162" t="s">
        <v>5920</v>
      </c>
      <c r="E162" t="s">
        <v>20</v>
      </c>
      <c r="F162" t="s">
        <v>903</v>
      </c>
      <c r="H162" t="s">
        <v>20</v>
      </c>
      <c r="I162" t="s">
        <v>903</v>
      </c>
      <c r="J162" t="s">
        <v>306</v>
      </c>
      <c r="K162">
        <f>IFERROR(VLOOKUP(Table26[[#This Row],[Kenpom Team]],KENPOM_COPY!$B$3:$E$383,4,FALSE),VLOOKUP(Table26[[#This Row],[Team_Name]],Table18!$B$3:$E$378,4,FALSE))</f>
        <v>1.42</v>
      </c>
      <c r="L162" t="str">
        <f>VLOOKUP(Table26[[#This Row],[Team_Name]],Teams_Standings[[Team Name]:[STRK]],6,FALSE)</f>
        <v>L1</v>
      </c>
    </row>
    <row r="163" spans="1:12">
      <c r="A163">
        <v>222</v>
      </c>
      <c r="B163">
        <v>117</v>
      </c>
      <c r="C163" t="s">
        <v>5921</v>
      </c>
      <c r="D163" t="s">
        <v>5922</v>
      </c>
      <c r="E163" t="s">
        <v>234</v>
      </c>
      <c r="F163" t="s">
        <v>870</v>
      </c>
      <c r="H163" t="s">
        <v>234</v>
      </c>
      <c r="I163" t="s">
        <v>870</v>
      </c>
      <c r="J163" t="s">
        <v>234</v>
      </c>
      <c r="K163">
        <f>IFERROR(VLOOKUP(Table26[[#This Row],[Kenpom Team]],KENPOM_COPY!$B$3:$E$383,4,FALSE),VLOOKUP(Table26[[#This Row],[Team_Name]],Table18!$B$3:$E$378,4,FALSE))</f>
        <v>14.95</v>
      </c>
      <c r="L163" t="str">
        <f>VLOOKUP(Table26[[#This Row],[Team_Name]],Teams_Standings[[Team Name]:[STRK]],6,FALSE)</f>
        <v>L1</v>
      </c>
    </row>
    <row r="164" spans="1:12">
      <c r="A164">
        <v>328</v>
      </c>
      <c r="B164">
        <v>172</v>
      </c>
      <c r="C164" t="s">
        <v>5923</v>
      </c>
      <c r="D164" t="s">
        <v>5924</v>
      </c>
      <c r="E164" t="s">
        <v>171</v>
      </c>
      <c r="F164" t="s">
        <v>1048</v>
      </c>
      <c r="H164" t="s">
        <v>171</v>
      </c>
      <c r="I164" t="s">
        <v>1048</v>
      </c>
      <c r="J164" t="s">
        <v>171</v>
      </c>
      <c r="K164">
        <f>IFERROR(VLOOKUP(Table26[[#This Row],[Kenpom Team]],KENPOM_COPY!$B$3:$E$383,4,FALSE),VLOOKUP(Table26[[#This Row],[Team_Name]],Table18!$B$3:$E$378,4,FALSE))</f>
        <v>-4.7</v>
      </c>
      <c r="L164" t="str">
        <f>VLOOKUP(Table26[[#This Row],[Team_Name]],Teams_Standings[[Team Name]:[STRK]],6,FALSE)</f>
        <v>L1</v>
      </c>
    </row>
    <row r="165" spans="1:12">
      <c r="A165">
        <v>233</v>
      </c>
      <c r="B165">
        <v>128</v>
      </c>
      <c r="C165" t="s">
        <v>5925</v>
      </c>
      <c r="D165" t="s">
        <v>5926</v>
      </c>
      <c r="E165" t="s">
        <v>233</v>
      </c>
      <c r="F165" t="s">
        <v>962</v>
      </c>
      <c r="H165" t="s">
        <v>233</v>
      </c>
      <c r="I165" t="s">
        <v>962</v>
      </c>
      <c r="J165" t="s">
        <v>233</v>
      </c>
      <c r="K165">
        <f>IFERROR(VLOOKUP(Table26[[#This Row],[Kenpom Team]],KENPOM_COPY!$B$3:$E$383,4,FALSE),VLOOKUP(Table26[[#This Row],[Team_Name]],Table18!$B$3:$E$378,4,FALSE))</f>
        <v>-3.29</v>
      </c>
      <c r="L165" t="str">
        <f>VLOOKUP(Table26[[#This Row],[Team_Name]],Teams_Standings[[Team Name]:[STRK]],6,FALSE)</f>
        <v>L1</v>
      </c>
    </row>
    <row r="166" spans="1:12">
      <c r="A166">
        <v>577</v>
      </c>
      <c r="B166">
        <v>307</v>
      </c>
      <c r="C166" t="s">
        <v>5927</v>
      </c>
      <c r="D166" t="s">
        <v>5928</v>
      </c>
      <c r="E166" t="s">
        <v>271</v>
      </c>
      <c r="F166" t="s">
        <v>713</v>
      </c>
      <c r="H166" t="s">
        <v>271</v>
      </c>
      <c r="I166" t="s">
        <v>713</v>
      </c>
      <c r="J166" t="s">
        <v>29</v>
      </c>
      <c r="K166">
        <f>IFERROR(VLOOKUP(Table26[[#This Row],[Kenpom Team]],KENPOM_COPY!$B$3:$E$383,4,FALSE),VLOOKUP(Table26[[#This Row],[Team_Name]],Table18!$B$3:$E$378,4,FALSE))</f>
        <v>6.52</v>
      </c>
      <c r="L166" t="str">
        <f>VLOOKUP(Table26[[#This Row],[Team_Name]],Teams_Standings[[Team Name]:[STRK]],6,FALSE)</f>
        <v>L1</v>
      </c>
    </row>
    <row r="167" spans="1:12">
      <c r="A167">
        <v>570</v>
      </c>
      <c r="B167">
        <v>300</v>
      </c>
      <c r="C167" t="s">
        <v>5929</v>
      </c>
      <c r="D167" t="s">
        <v>5930</v>
      </c>
      <c r="E167" t="s">
        <v>122</v>
      </c>
      <c r="F167" t="s">
        <v>919</v>
      </c>
      <c r="H167" t="s">
        <v>122</v>
      </c>
      <c r="I167" t="s">
        <v>919</v>
      </c>
      <c r="J167" t="s">
        <v>5931</v>
      </c>
      <c r="K167">
        <f>IFERROR(VLOOKUP(Table26[[#This Row],[Kenpom Team]],KENPOM_COPY!$B$3:$E$383,4,FALSE),VLOOKUP(Table26[[#This Row],[Team_Name]],Table18!$B$3:$E$378,4,FALSE))</f>
        <v>14.49</v>
      </c>
      <c r="L167" t="str">
        <f>VLOOKUP(Table26[[#This Row],[Team_Name]],Teams_Standings[[Team Name]:[STRK]],6,FALSE)</f>
        <v>L1</v>
      </c>
    </row>
    <row r="168" spans="1:12">
      <c r="A168">
        <v>284</v>
      </c>
      <c r="B168">
        <v>154</v>
      </c>
      <c r="C168" t="s">
        <v>5932</v>
      </c>
      <c r="D168" t="s">
        <v>5933</v>
      </c>
      <c r="E168" t="s">
        <v>357</v>
      </c>
      <c r="F168" t="s">
        <v>951</v>
      </c>
      <c r="H168" t="s">
        <v>357</v>
      </c>
      <c r="I168" t="s">
        <v>951</v>
      </c>
      <c r="J168" t="s">
        <v>357</v>
      </c>
      <c r="K168">
        <f>IFERROR(VLOOKUP(Table26[[#This Row],[Kenpom Team]],KENPOM_COPY!$B$3:$E$383,4,FALSE),VLOOKUP(Table26[[#This Row],[Team_Name]],Table18!$B$3:$E$378,4,FALSE))</f>
        <v>-17.46</v>
      </c>
      <c r="L168" t="str">
        <f>VLOOKUP(Table26[[#This Row],[Team_Name]],Teams_Standings[[Team Name]:[STRK]],6,FALSE)</f>
        <v>L1</v>
      </c>
    </row>
    <row r="169" spans="1:12">
      <c r="A169">
        <v>181</v>
      </c>
      <c r="B169">
        <v>96</v>
      </c>
      <c r="C169" t="s">
        <v>5934</v>
      </c>
      <c r="D169" t="s">
        <v>5935</v>
      </c>
      <c r="E169" t="s">
        <v>204</v>
      </c>
      <c r="F169" t="s">
        <v>831</v>
      </c>
      <c r="H169" t="s">
        <v>204</v>
      </c>
      <c r="I169" t="s">
        <v>831</v>
      </c>
      <c r="J169" t="s">
        <v>204</v>
      </c>
      <c r="K169">
        <f>IFERROR(VLOOKUP(Table26[[#This Row],[Kenpom Team]],KENPOM_COPY!$B$3:$E$383,4,FALSE),VLOOKUP(Table26[[#This Row],[Team_Name]],Table18!$B$3:$E$378,4,FALSE))</f>
        <v>0.44</v>
      </c>
      <c r="L169" t="str">
        <f>VLOOKUP(Table26[[#This Row],[Team_Name]],Teams_Standings[[Team Name]:[STRK]],6,FALSE)</f>
        <v>L1</v>
      </c>
    </row>
    <row r="170" spans="1:12">
      <c r="A170">
        <v>499</v>
      </c>
      <c r="B170">
        <v>261</v>
      </c>
      <c r="C170" t="s">
        <v>5936</v>
      </c>
      <c r="D170" t="s">
        <v>5937</v>
      </c>
      <c r="E170" t="s">
        <v>97</v>
      </c>
      <c r="F170" t="s">
        <v>963</v>
      </c>
      <c r="H170" t="s">
        <v>97</v>
      </c>
      <c r="I170" t="s">
        <v>963</v>
      </c>
      <c r="J170" t="s">
        <v>5938</v>
      </c>
      <c r="K170">
        <f>IFERROR(VLOOKUP(Table26[[#This Row],[Kenpom Team]],KENPOM_COPY!$B$3:$E$383,4,FALSE),VLOOKUP(Table26[[#This Row],[Team_Name]],Table18!$B$3:$E$378,4,FALSE))</f>
        <v>-5.61</v>
      </c>
      <c r="L170" t="str">
        <f>VLOOKUP(Table26[[#This Row],[Team_Name]],Teams_Standings[[Team Name]:[STRK]],6,FALSE)</f>
        <v>L1</v>
      </c>
    </row>
    <row r="171" spans="1:12">
      <c r="A171">
        <v>419</v>
      </c>
      <c r="B171">
        <v>221</v>
      </c>
      <c r="C171" t="s">
        <v>5939</v>
      </c>
      <c r="D171" t="s">
        <v>5940</v>
      </c>
      <c r="E171" t="s">
        <v>49</v>
      </c>
      <c r="F171" t="s">
        <v>819</v>
      </c>
      <c r="H171" t="s">
        <v>49</v>
      </c>
      <c r="I171" t="s">
        <v>819</v>
      </c>
      <c r="J171" t="s">
        <v>5941</v>
      </c>
      <c r="K171">
        <f>IFERROR(VLOOKUP(Table26[[#This Row],[Kenpom Team]],KENPOM_COPY!$B$3:$E$383,4,FALSE),VLOOKUP(Table26[[#This Row],[Team_Name]],Table18!$B$3:$E$378,4,FALSE))</f>
        <v>-12.2</v>
      </c>
      <c r="L171" t="str">
        <f>VLOOKUP(Table26[[#This Row],[Team_Name]],Teams_Standings[[Team Name]:[STRK]],6,FALSE)</f>
        <v>L2</v>
      </c>
    </row>
    <row r="172" spans="1:12">
      <c r="A172">
        <v>437</v>
      </c>
      <c r="B172">
        <v>231</v>
      </c>
      <c r="C172" t="s">
        <v>5942</v>
      </c>
      <c r="D172" t="s">
        <v>5943</v>
      </c>
      <c r="E172" t="s">
        <v>284</v>
      </c>
      <c r="F172" t="s">
        <v>864</v>
      </c>
      <c r="H172" t="s">
        <v>284</v>
      </c>
      <c r="I172" t="s">
        <v>864</v>
      </c>
      <c r="J172" t="s">
        <v>5944</v>
      </c>
      <c r="K172">
        <f>IFERROR(VLOOKUP(Table26[[#This Row],[Kenpom Team]],KENPOM_COPY!$B$3:$E$383,4,FALSE),VLOOKUP(Table26[[#This Row],[Team_Name]],Table18!$B$3:$E$378,4,FALSE))</f>
        <v>0.9</v>
      </c>
      <c r="L172" t="str">
        <f>VLOOKUP(Table26[[#This Row],[Team_Name]],Teams_Standings[[Team Name]:[STRK]],6,FALSE)</f>
        <v>L1</v>
      </c>
    </row>
    <row r="173" spans="1:12">
      <c r="A173">
        <v>480</v>
      </c>
      <c r="B173">
        <v>251</v>
      </c>
      <c r="C173" t="s">
        <v>5945</v>
      </c>
      <c r="D173" t="s">
        <v>5946</v>
      </c>
      <c r="E173" t="s">
        <v>235</v>
      </c>
      <c r="F173" t="s">
        <v>920</v>
      </c>
      <c r="H173" t="s">
        <v>235</v>
      </c>
      <c r="I173" t="s">
        <v>920</v>
      </c>
      <c r="J173" t="s">
        <v>235</v>
      </c>
      <c r="K173">
        <f>IFERROR(VLOOKUP(Table26[[#This Row],[Kenpom Team]],KENPOM_COPY!$B$3:$E$383,4,FALSE),VLOOKUP(Table26[[#This Row],[Team_Name]],Table18!$B$3:$E$378,4,FALSE))</f>
        <v>-11.43</v>
      </c>
      <c r="L173" t="str">
        <f>VLOOKUP(Table26[[#This Row],[Team_Name]],Teams_Standings[[Team Name]:[STRK]],6,FALSE)</f>
        <v>W11</v>
      </c>
    </row>
    <row r="174" spans="1:12">
      <c r="A174">
        <v>685</v>
      </c>
      <c r="B174">
        <v>359</v>
      </c>
      <c r="C174" t="s">
        <v>5947</v>
      </c>
      <c r="D174" t="s">
        <v>5948</v>
      </c>
      <c r="E174" t="s">
        <v>24</v>
      </c>
      <c r="F174" t="s">
        <v>1065</v>
      </c>
      <c r="H174" t="s">
        <v>24</v>
      </c>
      <c r="I174" t="s">
        <v>1065</v>
      </c>
      <c r="J174" t="s">
        <v>24</v>
      </c>
      <c r="K174">
        <f>IFERROR(VLOOKUP(Table26[[#This Row],[Kenpom Team]],KENPOM_COPY!$B$3:$E$383,4,FALSE),VLOOKUP(Table26[[#This Row],[Team_Name]],Table18!$B$3:$E$378,4,FALSE))</f>
        <v>9.67</v>
      </c>
      <c r="L174" t="str">
        <f>VLOOKUP(Table26[[#This Row],[Team_Name]],Teams_Standings[[Team Name]:[STRK]],6,FALSE)</f>
        <v>L2</v>
      </c>
    </row>
    <row r="175" spans="1:12">
      <c r="A175">
        <v>377</v>
      </c>
      <c r="B175">
        <v>202</v>
      </c>
      <c r="C175" t="s">
        <v>5949</v>
      </c>
      <c r="D175" t="s">
        <v>5950</v>
      </c>
      <c r="E175" t="s">
        <v>249</v>
      </c>
      <c r="F175" t="s">
        <v>1062</v>
      </c>
      <c r="H175" t="s">
        <v>249</v>
      </c>
      <c r="I175" t="s">
        <v>1062</v>
      </c>
      <c r="J175" t="s">
        <v>249</v>
      </c>
      <c r="K175">
        <f>IFERROR(VLOOKUP(Table26[[#This Row],[Kenpom Team]],KENPOM_COPY!$B$3:$E$383,4,FALSE),VLOOKUP(Table26[[#This Row],[Team_Name]],Table18!$B$3:$E$378,4,FALSE))</f>
        <v>-9.0399999999999991</v>
      </c>
      <c r="L175" t="str">
        <f>VLOOKUP(Table26[[#This Row],[Team_Name]],Teams_Standings[[Team Name]:[STRK]],6,FALSE)</f>
        <v>L1</v>
      </c>
    </row>
    <row r="176" spans="1:12">
      <c r="A176">
        <v>374</v>
      </c>
      <c r="B176">
        <v>199</v>
      </c>
      <c r="C176" t="s">
        <v>5951</v>
      </c>
      <c r="D176" t="s">
        <v>5952</v>
      </c>
      <c r="E176" t="s">
        <v>250</v>
      </c>
      <c r="F176" t="s">
        <v>866</v>
      </c>
      <c r="H176" t="s">
        <v>250</v>
      </c>
      <c r="I176" t="s">
        <v>866</v>
      </c>
      <c r="J176" t="s">
        <v>250</v>
      </c>
      <c r="K176">
        <f>IFERROR(VLOOKUP(Table26[[#This Row],[Kenpom Team]],KENPOM_COPY!$B$3:$E$383,4,FALSE),VLOOKUP(Table26[[#This Row],[Team_Name]],Table18!$B$3:$E$378,4,FALSE))</f>
        <v>-9.19</v>
      </c>
      <c r="L176" t="str">
        <f>VLOOKUP(Table26[[#This Row],[Team_Name]],Teams_Standings[[Team Name]:[STRK]],6,FALSE)</f>
        <v>L1</v>
      </c>
    </row>
    <row r="177" spans="1:12">
      <c r="A177">
        <v>573</v>
      </c>
      <c r="B177">
        <v>303</v>
      </c>
      <c r="C177" t="s">
        <v>5953</v>
      </c>
      <c r="D177" t="s">
        <v>5954</v>
      </c>
      <c r="E177" t="s">
        <v>195</v>
      </c>
      <c r="F177" t="s">
        <v>792</v>
      </c>
      <c r="H177" t="s">
        <v>195</v>
      </c>
      <c r="I177" t="s">
        <v>792</v>
      </c>
      <c r="J177" t="s">
        <v>5955</v>
      </c>
      <c r="K177" t="e">
        <f>IFERROR(VLOOKUP(Table26[[#This Row],[Kenpom Team]],KENPOM_COPY!$B$3:$E$383,4,FALSE),VLOOKUP(Table26[[#This Row],[Team_Name]],Table18!$B$3:$E$378,4,FALSE))</f>
        <v>#N/A</v>
      </c>
      <c r="L177" t="str">
        <f>VLOOKUP(Table26[[#This Row],[Team_Name]],Teams_Standings[[Team Name]:[STRK]],6,FALSE)</f>
        <v>L2</v>
      </c>
    </row>
    <row r="178" spans="1:12">
      <c r="A178">
        <v>227</v>
      </c>
      <c r="B178">
        <v>122</v>
      </c>
      <c r="C178" t="s">
        <v>5956</v>
      </c>
      <c r="D178" t="s">
        <v>5957</v>
      </c>
      <c r="E178" t="s">
        <v>221</v>
      </c>
      <c r="F178" t="s">
        <v>790</v>
      </c>
      <c r="H178" t="s">
        <v>221</v>
      </c>
      <c r="I178" t="s">
        <v>790</v>
      </c>
      <c r="J178" t="s">
        <v>5958</v>
      </c>
      <c r="K178" t="e">
        <f>IFERROR(VLOOKUP(Table26[[#This Row],[Kenpom Team]],KENPOM_COPY!$B$3:$E$383,4,FALSE),VLOOKUP(Table26[[#This Row],[Team_Name]],Table18!$B$3:$E$378,4,FALSE))</f>
        <v>#N/A</v>
      </c>
      <c r="L178" t="str">
        <f>VLOOKUP(Table26[[#This Row],[Team_Name]],Teams_Standings[[Team Name]:[STRK]],6,FALSE)</f>
        <v>L1</v>
      </c>
    </row>
    <row r="179" spans="1:12">
      <c r="A179">
        <v>179</v>
      </c>
      <c r="B179">
        <v>94</v>
      </c>
      <c r="C179" t="s">
        <v>5959</v>
      </c>
      <c r="D179" t="s">
        <v>5960</v>
      </c>
      <c r="E179" t="s">
        <v>203</v>
      </c>
      <c r="F179" t="s">
        <v>833</v>
      </c>
      <c r="H179" t="s">
        <v>203</v>
      </c>
      <c r="I179" t="s">
        <v>833</v>
      </c>
      <c r="J179" t="s">
        <v>204</v>
      </c>
      <c r="K179">
        <f>IFERROR(VLOOKUP(Table26[[#This Row],[Kenpom Team]],KENPOM_COPY!$B$3:$E$383,4,FALSE),VLOOKUP(Table26[[#This Row],[Team_Name]],Table18!$B$3:$E$378,4,FALSE))</f>
        <v>0.44</v>
      </c>
      <c r="L179" t="str">
        <f>VLOOKUP(Table26[[#This Row],[Team_Name]],Teams_Standings[[Team Name]:[STRK]],6,FALSE)</f>
        <v>L1</v>
      </c>
    </row>
    <row r="180" spans="1:12">
      <c r="A180">
        <v>302</v>
      </c>
      <c r="B180">
        <v>159</v>
      </c>
      <c r="C180" t="s">
        <v>5961</v>
      </c>
      <c r="D180" t="s">
        <v>5962</v>
      </c>
      <c r="E180" t="s">
        <v>101</v>
      </c>
      <c r="F180" t="s">
        <v>965</v>
      </c>
      <c r="H180" t="s">
        <v>101</v>
      </c>
      <c r="I180" t="s">
        <v>965</v>
      </c>
      <c r="J180" t="s">
        <v>101</v>
      </c>
      <c r="K180">
        <f>IFERROR(VLOOKUP(Table26[[#This Row],[Kenpom Team]],KENPOM_COPY!$B$3:$E$383,4,FALSE),VLOOKUP(Table26[[#This Row],[Team_Name]],Table18!$B$3:$E$378,4,FALSE))</f>
        <v>5</v>
      </c>
      <c r="L180" t="str">
        <f>VLOOKUP(Table26[[#This Row],[Team_Name]],Teams_Standings[[Team Name]:[STRK]],6,FALSE)</f>
        <v>L1</v>
      </c>
    </row>
    <row r="181" spans="1:12">
      <c r="A181">
        <v>438</v>
      </c>
      <c r="B181">
        <v>232</v>
      </c>
      <c r="C181" t="s">
        <v>5963</v>
      </c>
      <c r="D181" t="s">
        <v>5964</v>
      </c>
      <c r="E181" t="s">
        <v>130</v>
      </c>
      <c r="F181" t="s">
        <v>879</v>
      </c>
      <c r="H181" t="s">
        <v>130</v>
      </c>
      <c r="I181" t="s">
        <v>879</v>
      </c>
      <c r="J181" t="s">
        <v>5965</v>
      </c>
      <c r="K181">
        <f>IFERROR(VLOOKUP(Table26[[#This Row],[Kenpom Team]],KENPOM_COPY!$B$3:$E$383,4,FALSE),VLOOKUP(Table26[[#This Row],[Team_Name]],Table18!$B$3:$E$378,4,FALSE))</f>
        <v>-4.8600000000000003</v>
      </c>
      <c r="L181" t="str">
        <f>VLOOKUP(Table26[[#This Row],[Team_Name]],Teams_Standings[[Team Name]:[STRK]],6,FALSE)</f>
        <v>L1</v>
      </c>
    </row>
    <row r="182" spans="1:12">
      <c r="A182">
        <v>648</v>
      </c>
      <c r="B182">
        <v>344</v>
      </c>
      <c r="C182" t="s">
        <v>5966</v>
      </c>
      <c r="D182" t="s">
        <v>5967</v>
      </c>
      <c r="E182" t="s">
        <v>156</v>
      </c>
      <c r="F182" t="s">
        <v>1017</v>
      </c>
      <c r="H182" t="s">
        <v>156</v>
      </c>
      <c r="I182" t="s">
        <v>1017</v>
      </c>
      <c r="J182" t="s">
        <v>5968</v>
      </c>
      <c r="K182">
        <f>IFERROR(VLOOKUP(Table26[[#This Row],[Kenpom Team]],KENPOM_COPY!$B$3:$E$383,4,FALSE),VLOOKUP(Table26[[#This Row],[Team_Name]],Table18!$B$3:$E$378,4,FALSE))</f>
        <v>-20.18</v>
      </c>
      <c r="L182" t="str">
        <f>VLOOKUP(Table26[[#This Row],[Team_Name]],Teams_Standings[[Team Name]:[STRK]],6,FALSE)</f>
        <v>L2</v>
      </c>
    </row>
    <row r="183" spans="1:12">
      <c r="A183">
        <v>186</v>
      </c>
      <c r="B183">
        <v>101</v>
      </c>
      <c r="C183" t="s">
        <v>5969</v>
      </c>
      <c r="D183" t="s">
        <v>5970</v>
      </c>
      <c r="E183" t="s">
        <v>84</v>
      </c>
      <c r="F183" t="s">
        <v>822</v>
      </c>
      <c r="H183" t="s">
        <v>84</v>
      </c>
      <c r="I183" t="s">
        <v>822</v>
      </c>
      <c r="J183" t="s">
        <v>84</v>
      </c>
      <c r="K183">
        <f>IFERROR(VLOOKUP(Table26[[#This Row],[Kenpom Team]],KENPOM_COPY!$B$3:$E$383,4,FALSE),VLOOKUP(Table26[[#This Row],[Team_Name]],Table18!$B$3:$E$378,4,FALSE))</f>
        <v>-2.95</v>
      </c>
      <c r="L183" t="str">
        <f>VLOOKUP(Table26[[#This Row],[Team_Name]],Teams_Standings[[Team Name]:[STRK]],6,FALSE)</f>
        <v>L1</v>
      </c>
    </row>
    <row r="184" spans="1:12">
      <c r="A184">
        <v>546</v>
      </c>
      <c r="B184">
        <v>286</v>
      </c>
      <c r="C184" t="s">
        <v>5971</v>
      </c>
      <c r="D184" t="s">
        <v>5972</v>
      </c>
      <c r="E184" t="s">
        <v>313</v>
      </c>
      <c r="F184" t="s">
        <v>968</v>
      </c>
      <c r="H184" t="s">
        <v>313</v>
      </c>
      <c r="I184" t="s">
        <v>968</v>
      </c>
      <c r="J184" t="s">
        <v>313</v>
      </c>
      <c r="K184">
        <f>IFERROR(VLOOKUP(Table26[[#This Row],[Kenpom Team]],KENPOM_COPY!$B$3:$E$383,4,FALSE),VLOOKUP(Table26[[#This Row],[Team_Name]],Table18!$B$3:$E$378,4,FALSE))</f>
        <v>-0.72</v>
      </c>
      <c r="L184" t="str">
        <f>VLOOKUP(Table26[[#This Row],[Team_Name]],Teams_Standings[[Team Name]:[STRK]],6,FALSE)</f>
        <v>L2</v>
      </c>
    </row>
    <row r="185" spans="1:12">
      <c r="A185">
        <v>278</v>
      </c>
      <c r="B185">
        <v>148</v>
      </c>
      <c r="C185" t="s">
        <v>5973</v>
      </c>
      <c r="D185" t="s">
        <v>5974</v>
      </c>
      <c r="E185" t="s">
        <v>356</v>
      </c>
      <c r="F185" t="s">
        <v>948</v>
      </c>
      <c r="H185" t="s">
        <v>356</v>
      </c>
      <c r="I185" t="s">
        <v>948</v>
      </c>
      <c r="J185" t="s">
        <v>356</v>
      </c>
      <c r="K185">
        <f>IFERROR(VLOOKUP(Table26[[#This Row],[Kenpom Team]],KENPOM_COPY!$B$3:$E$383,4,FALSE),VLOOKUP(Table26[[#This Row],[Team_Name]],Table18!$B$3:$E$378,4,FALSE))</f>
        <v>-13.02</v>
      </c>
      <c r="L185" t="str">
        <f>VLOOKUP(Table26[[#This Row],[Team_Name]],Teams_Standings[[Team Name]:[STRK]],6,FALSE)</f>
        <v>L1</v>
      </c>
    </row>
    <row r="186" spans="1:12">
      <c r="A186">
        <v>417</v>
      </c>
      <c r="B186">
        <v>219</v>
      </c>
      <c r="C186" t="s">
        <v>5975</v>
      </c>
      <c r="D186" t="s">
        <v>5976</v>
      </c>
      <c r="E186" t="s">
        <v>56</v>
      </c>
      <c r="F186" t="s">
        <v>810</v>
      </c>
      <c r="H186" t="s">
        <v>56</v>
      </c>
      <c r="I186" t="s">
        <v>810</v>
      </c>
      <c r="J186" t="s">
        <v>56</v>
      </c>
      <c r="K186">
        <f>IFERROR(VLOOKUP(Table26[[#This Row],[Kenpom Team]],KENPOM_COPY!$B$3:$E$383,4,FALSE),VLOOKUP(Table26[[#This Row],[Team_Name]],Table18!$B$3:$E$378,4,FALSE))</f>
        <v>-1.1599999999999999</v>
      </c>
      <c r="L186" t="str">
        <f>VLOOKUP(Table26[[#This Row],[Team_Name]],Teams_Standings[[Team Name]:[STRK]],6,FALSE)</f>
        <v>L1</v>
      </c>
    </row>
    <row r="187" spans="1:12">
      <c r="A187">
        <v>108</v>
      </c>
      <c r="B187">
        <v>59</v>
      </c>
      <c r="C187" t="s">
        <v>5977</v>
      </c>
      <c r="D187" t="s">
        <v>5978</v>
      </c>
      <c r="E187" t="s">
        <v>103</v>
      </c>
      <c r="F187" t="s">
        <v>742</v>
      </c>
      <c r="H187" t="s">
        <v>103</v>
      </c>
      <c r="I187" t="s">
        <v>742</v>
      </c>
      <c r="J187" t="s">
        <v>56</v>
      </c>
      <c r="K187">
        <f>IFERROR(VLOOKUP(Table26[[#This Row],[Kenpom Team]],KENPOM_COPY!$B$3:$E$383,4,FALSE),VLOOKUP(Table26[[#This Row],[Team_Name]],Table18!$B$3:$E$378,4,FALSE))</f>
        <v>-1.1599999999999999</v>
      </c>
      <c r="L187" t="str">
        <f>VLOOKUP(Table26[[#This Row],[Team_Name]],Teams_Standings[[Team Name]:[STRK]],6,FALSE)</f>
        <v>L2</v>
      </c>
    </row>
    <row r="188" spans="1:12">
      <c r="A188">
        <v>116</v>
      </c>
      <c r="B188">
        <v>67</v>
      </c>
      <c r="C188" t="s">
        <v>5979</v>
      </c>
      <c r="D188" t="s">
        <v>5980</v>
      </c>
      <c r="E188" t="s">
        <v>265</v>
      </c>
      <c r="F188" t="s">
        <v>1022</v>
      </c>
      <c r="H188" t="s">
        <v>265</v>
      </c>
      <c r="I188" t="s">
        <v>1022</v>
      </c>
      <c r="J188" t="s">
        <v>265</v>
      </c>
      <c r="K188">
        <f>IFERROR(VLOOKUP(Table26[[#This Row],[Kenpom Team]],KENPOM_COPY!$B$3:$E$383,4,FALSE),VLOOKUP(Table26[[#This Row],[Team_Name]],Table18!$B$3:$E$378,4,FALSE))</f>
        <v>0.38</v>
      </c>
      <c r="L188" t="str">
        <f>VLOOKUP(Table26[[#This Row],[Team_Name]],Teams_Standings[[Team Name]:[STRK]],6,FALSE)</f>
        <v>L2</v>
      </c>
    </row>
    <row r="189" spans="1:12">
      <c r="A189">
        <v>664</v>
      </c>
      <c r="B189">
        <v>348</v>
      </c>
      <c r="C189" t="s">
        <v>5981</v>
      </c>
      <c r="D189" t="s">
        <v>5982</v>
      </c>
      <c r="E189" t="s">
        <v>401</v>
      </c>
      <c r="F189" t="s">
        <v>944</v>
      </c>
      <c r="H189" t="s">
        <v>401</v>
      </c>
      <c r="I189" t="s">
        <v>944</v>
      </c>
      <c r="J189" t="s">
        <v>5983</v>
      </c>
      <c r="K189">
        <f>IFERROR(VLOOKUP(Table26[[#This Row],[Kenpom Team]],KENPOM_COPY!$B$3:$E$383,4,FALSE),VLOOKUP(Table26[[#This Row],[Team_Name]],Table18!$B$3:$E$378,4,FALSE))</f>
        <v>-3.63</v>
      </c>
      <c r="L189" t="str">
        <f>VLOOKUP(Table26[[#This Row],[Team_Name]],Teams_Standings[[Team Name]:[STRK]],6,FALSE)</f>
        <v>L1</v>
      </c>
    </row>
    <row r="190" spans="1:12">
      <c r="A190">
        <v>231</v>
      </c>
      <c r="B190">
        <v>126</v>
      </c>
      <c r="C190" t="s">
        <v>5984</v>
      </c>
      <c r="D190" t="s">
        <v>5985</v>
      </c>
      <c r="E190" t="s">
        <v>317</v>
      </c>
      <c r="F190" t="s">
        <v>791</v>
      </c>
      <c r="H190" t="s">
        <v>317</v>
      </c>
      <c r="I190" t="s">
        <v>791</v>
      </c>
      <c r="J190" t="s">
        <v>317</v>
      </c>
      <c r="K190">
        <f>IFERROR(VLOOKUP(Table26[[#This Row],[Kenpom Team]],KENPOM_COPY!$B$3:$E$383,4,FALSE),VLOOKUP(Table26[[#This Row],[Team_Name]],Table18!$B$3:$E$378,4,FALSE))</f>
        <v>7.6</v>
      </c>
      <c r="L190" t="str">
        <f>VLOOKUP(Table26[[#This Row],[Team_Name]],Teams_Standings[[Team Name]:[STRK]],6,FALSE)</f>
        <v>L1</v>
      </c>
    </row>
    <row r="191" spans="1:12">
      <c r="A191">
        <v>281</v>
      </c>
      <c r="B191">
        <v>151</v>
      </c>
      <c r="C191" t="s">
        <v>5986</v>
      </c>
      <c r="D191" t="s">
        <v>5987</v>
      </c>
      <c r="E191" t="s">
        <v>362</v>
      </c>
      <c r="F191" t="s">
        <v>953</v>
      </c>
      <c r="H191" t="s">
        <v>362</v>
      </c>
      <c r="I191" t="s">
        <v>953</v>
      </c>
      <c r="J191" t="s">
        <v>362</v>
      </c>
      <c r="K191">
        <f>IFERROR(VLOOKUP(Table26[[#This Row],[Kenpom Team]],KENPOM_COPY!$B$3:$E$383,4,FALSE),VLOOKUP(Table26[[#This Row],[Team_Name]],Table18!$B$3:$E$378,4,FALSE))</f>
        <v>-11.57</v>
      </c>
      <c r="L191" t="str">
        <f>VLOOKUP(Table26[[#This Row],[Team_Name]],Teams_Standings[[Team Name]:[STRK]],6,FALSE)</f>
        <v>L3</v>
      </c>
    </row>
    <row r="192" spans="1:12">
      <c r="A192">
        <v>459</v>
      </c>
      <c r="B192">
        <v>241</v>
      </c>
      <c r="C192" t="s">
        <v>5988</v>
      </c>
      <c r="D192" t="s">
        <v>5989</v>
      </c>
      <c r="E192" t="s">
        <v>408</v>
      </c>
      <c r="F192" t="s">
        <v>829</v>
      </c>
      <c r="H192" t="s">
        <v>408</v>
      </c>
      <c r="I192" t="s">
        <v>829</v>
      </c>
      <c r="J192" t="s">
        <v>5990</v>
      </c>
      <c r="K192">
        <f>IFERROR(VLOOKUP(Table26[[#This Row],[Kenpom Team]],KENPOM_COPY!$B$3:$E$383,4,FALSE),VLOOKUP(Table26[[#This Row],[Team_Name]],Table18!$B$3:$E$378,4,FALSE))</f>
        <v>12.72</v>
      </c>
      <c r="L192" t="str">
        <f>VLOOKUP(Table26[[#This Row],[Team_Name]],Teams_Standings[[Team Name]:[STRK]],6,FALSE)</f>
        <v>L4</v>
      </c>
    </row>
    <row r="193" spans="1:12">
      <c r="A193">
        <v>371</v>
      </c>
      <c r="B193">
        <v>196</v>
      </c>
      <c r="C193" t="s">
        <v>5991</v>
      </c>
      <c r="D193" t="s">
        <v>5992</v>
      </c>
      <c r="E193" t="s">
        <v>243</v>
      </c>
      <c r="F193" t="s">
        <v>854</v>
      </c>
      <c r="H193" t="s">
        <v>243</v>
      </c>
      <c r="I193" t="s">
        <v>854</v>
      </c>
      <c r="J193" t="s">
        <v>243</v>
      </c>
      <c r="K193">
        <f>IFERROR(VLOOKUP(Table26[[#This Row],[Kenpom Team]],KENPOM_COPY!$B$3:$E$383,4,FALSE),VLOOKUP(Table26[[#This Row],[Team_Name]],Table18!$B$3:$E$378,4,FALSE))</f>
        <v>-7.31</v>
      </c>
      <c r="L193" t="str">
        <f>VLOOKUP(Table26[[#This Row],[Team_Name]],Teams_Standings[[Team Name]:[STRK]],6,FALSE)</f>
        <v>L1</v>
      </c>
    </row>
    <row r="194" spans="1:12">
      <c r="A194">
        <v>619</v>
      </c>
      <c r="B194">
        <v>325</v>
      </c>
      <c r="C194" t="s">
        <v>5993</v>
      </c>
      <c r="D194" t="s">
        <v>5994</v>
      </c>
      <c r="E194" t="s">
        <v>89</v>
      </c>
      <c r="F194" t="s">
        <v>971</v>
      </c>
      <c r="H194" t="s">
        <v>89</v>
      </c>
      <c r="I194" t="s">
        <v>971</v>
      </c>
      <c r="J194" t="s">
        <v>5995</v>
      </c>
      <c r="K194">
        <f>IFERROR(VLOOKUP(Table26[[#This Row],[Kenpom Team]],KENPOM_COPY!$B$3:$E$383,4,FALSE),VLOOKUP(Table26[[#This Row],[Team_Name]],Table18!$B$3:$E$378,4,FALSE))</f>
        <v>-8.09</v>
      </c>
      <c r="L194" t="str">
        <f>VLOOKUP(Table26[[#This Row],[Team_Name]],Teams_Standings[[Team Name]:[STRK]],6,FALSE)</f>
        <v>L1</v>
      </c>
    </row>
    <row r="195" spans="1:12">
      <c r="A195">
        <v>396</v>
      </c>
      <c r="B195">
        <v>210</v>
      </c>
      <c r="C195" t="s">
        <v>5996</v>
      </c>
      <c r="D195" t="s">
        <v>5997</v>
      </c>
      <c r="E195" t="s">
        <v>40</v>
      </c>
      <c r="F195" t="s">
        <v>777</v>
      </c>
      <c r="H195" t="s">
        <v>40</v>
      </c>
      <c r="I195" t="s">
        <v>777</v>
      </c>
      <c r="J195" t="s">
        <v>40</v>
      </c>
      <c r="K195">
        <f>IFERROR(VLOOKUP(Table26[[#This Row],[Kenpom Team]],KENPOM_COPY!$B$3:$E$383,4,FALSE),VLOOKUP(Table26[[#This Row],[Team_Name]],Table18!$B$3:$E$378,4,FALSE))</f>
        <v>-6.56</v>
      </c>
      <c r="L195" t="str">
        <f>VLOOKUP(Table26[[#This Row],[Team_Name]],Teams_Standings[[Team Name]:[STRK]],6,FALSE)</f>
        <v>L1</v>
      </c>
    </row>
    <row r="196" spans="1:12">
      <c r="A196">
        <v>37</v>
      </c>
      <c r="B196">
        <v>23</v>
      </c>
      <c r="C196" t="s">
        <v>5998</v>
      </c>
      <c r="D196" t="s">
        <v>5999</v>
      </c>
      <c r="E196" t="s">
        <v>229</v>
      </c>
      <c r="F196" t="s">
        <v>229</v>
      </c>
      <c r="H196" t="s">
        <v>229</v>
      </c>
      <c r="I196" t="s">
        <v>229</v>
      </c>
      <c r="J196" t="s">
        <v>229</v>
      </c>
      <c r="K196">
        <f>IFERROR(VLOOKUP(Table26[[#This Row],[Kenpom Team]],KENPOM_COPY!$B$3:$E$383,4,FALSE),VLOOKUP(Table26[[#This Row],[Team_Name]],Table18!$B$3:$E$378,4,FALSE))</f>
        <v>-14.5</v>
      </c>
      <c r="L196" t="str">
        <f>VLOOKUP(Table26[[#This Row],[Team_Name]],Teams_Standings[[Team Name]:[STRK]],6,FALSE)</f>
        <v>L6</v>
      </c>
    </row>
    <row r="197" spans="1:12">
      <c r="A197">
        <v>330</v>
      </c>
      <c r="B197">
        <v>174</v>
      </c>
      <c r="C197" t="s">
        <v>6000</v>
      </c>
      <c r="D197" t="s">
        <v>6001</v>
      </c>
      <c r="E197" t="s">
        <v>144</v>
      </c>
      <c r="F197" t="s">
        <v>960</v>
      </c>
      <c r="H197" t="s">
        <v>144</v>
      </c>
      <c r="I197" t="s">
        <v>960</v>
      </c>
      <c r="J197" t="s">
        <v>85</v>
      </c>
      <c r="K197">
        <f>IFERROR(VLOOKUP(Table26[[#This Row],[Kenpom Team]],KENPOM_COPY!$B$3:$E$383,4,FALSE),VLOOKUP(Table26[[#This Row],[Team_Name]],Table18!$B$3:$E$378,4,FALSE))</f>
        <v>1.22</v>
      </c>
      <c r="L197" t="str">
        <f>VLOOKUP(Table26[[#This Row],[Team_Name]],Teams_Standings[[Team Name]:[STRK]],6,FALSE)</f>
        <v>L1</v>
      </c>
    </row>
    <row r="198" spans="1:12">
      <c r="A198">
        <v>745</v>
      </c>
      <c r="B198">
        <v>395</v>
      </c>
      <c r="C198" t="s">
        <v>6002</v>
      </c>
      <c r="D198" t="s">
        <v>6003</v>
      </c>
      <c r="E198" t="s">
        <v>199</v>
      </c>
      <c r="F198" t="s">
        <v>6004</v>
      </c>
      <c r="H198" t="s">
        <v>199</v>
      </c>
      <c r="I198" t="s">
        <v>6004</v>
      </c>
      <c r="J198" t="s">
        <v>6005</v>
      </c>
      <c r="K198">
        <f>IFERROR(VLOOKUP(Table26[[#This Row],[Kenpom Team]],KENPOM_COPY!$B$3:$E$383,4,FALSE),VLOOKUP(Table26[[#This Row],[Team_Name]],Table18!$B$3:$E$378,4,FALSE))</f>
        <v>-1.1499999999999999</v>
      </c>
      <c r="L198" t="str">
        <f>VLOOKUP(Table26[[#This Row],[Team_Name]],Teams_Standings[[Team Name]:[STRK]],6,FALSE)</f>
        <v>L7</v>
      </c>
    </row>
    <row r="199" spans="1:12">
      <c r="A199">
        <v>416</v>
      </c>
      <c r="B199">
        <v>218</v>
      </c>
      <c r="C199" t="s">
        <v>6006</v>
      </c>
      <c r="D199" t="s">
        <v>6007</v>
      </c>
      <c r="E199" t="s">
        <v>69</v>
      </c>
      <c r="F199" t="s">
        <v>811</v>
      </c>
      <c r="H199" t="s">
        <v>69</v>
      </c>
      <c r="I199" t="s">
        <v>811</v>
      </c>
      <c r="J199" t="s">
        <v>6008</v>
      </c>
      <c r="K199">
        <f>IFERROR(VLOOKUP(Table26[[#This Row],[Kenpom Team]],KENPOM_COPY!$B$3:$E$383,4,FALSE),VLOOKUP(Table26[[#This Row],[Team_Name]],Table18!$B$3:$E$378,4,FALSE))</f>
        <v>-1.53</v>
      </c>
      <c r="L199" t="str">
        <f>VLOOKUP(Table26[[#This Row],[Team_Name]],Teams_Standings[[Team Name]:[STRK]],6,FALSE)</f>
        <v>L1</v>
      </c>
    </row>
    <row r="200" spans="1:12">
      <c r="A200">
        <v>223</v>
      </c>
      <c r="B200">
        <v>118</v>
      </c>
      <c r="C200" t="s">
        <v>6009</v>
      </c>
      <c r="D200" t="s">
        <v>6010</v>
      </c>
      <c r="E200" t="s">
        <v>316</v>
      </c>
      <c r="F200" t="s">
        <v>846</v>
      </c>
      <c r="H200" t="s">
        <v>316</v>
      </c>
      <c r="I200" t="s">
        <v>846</v>
      </c>
      <c r="J200" t="s">
        <v>6011</v>
      </c>
      <c r="K200">
        <f>IFERROR(VLOOKUP(Table26[[#This Row],[Kenpom Team]],KENPOM_COPY!$B$3:$E$383,4,FALSE),VLOOKUP(Table26[[#This Row],[Team_Name]],Table18!$B$3:$E$378,4,FALSE))</f>
        <v>-3.28</v>
      </c>
      <c r="L200" t="str">
        <f>VLOOKUP(Table26[[#This Row],[Team_Name]],Teams_Standings[[Team Name]:[STRK]],6,FALSE)</f>
        <v>L1</v>
      </c>
    </row>
    <row r="201" spans="1:12">
      <c r="A201">
        <v>617</v>
      </c>
      <c r="B201">
        <v>323</v>
      </c>
      <c r="C201" t="s">
        <v>6012</v>
      </c>
      <c r="D201" t="s">
        <v>6013</v>
      </c>
      <c r="E201" t="s">
        <v>105</v>
      </c>
      <c r="F201" t="s">
        <v>1007</v>
      </c>
      <c r="H201" t="s">
        <v>105</v>
      </c>
      <c r="I201" t="s">
        <v>1007</v>
      </c>
      <c r="J201" t="s">
        <v>6011</v>
      </c>
      <c r="K201">
        <f>IFERROR(VLOOKUP(Table26[[#This Row],[Kenpom Team]],KENPOM_COPY!$B$3:$E$383,4,FALSE),VLOOKUP(Table26[[#This Row],[Team_Name]],Table18!$B$3:$E$378,4,FALSE))</f>
        <v>-3.28</v>
      </c>
      <c r="L201" t="str">
        <f>VLOOKUP(Table26[[#This Row],[Team_Name]],Teams_Standings[[Team Name]:[STRK]],6,FALSE)</f>
        <v>L1</v>
      </c>
    </row>
    <row r="202" spans="1:12">
      <c r="A202">
        <v>331</v>
      </c>
      <c r="B202">
        <v>175</v>
      </c>
      <c r="C202" t="s">
        <v>6014</v>
      </c>
      <c r="D202" t="s">
        <v>6015</v>
      </c>
      <c r="E202" t="s">
        <v>397</v>
      </c>
      <c r="F202" t="s">
        <v>961</v>
      </c>
      <c r="H202" t="s">
        <v>397</v>
      </c>
      <c r="I202" t="s">
        <v>961</v>
      </c>
      <c r="J202" t="s">
        <v>397</v>
      </c>
      <c r="K202">
        <f>IFERROR(VLOOKUP(Table26[[#This Row],[Kenpom Team]],KENPOM_COPY!$B$3:$E$383,4,FALSE),VLOOKUP(Table26[[#This Row],[Team_Name]],Table18!$B$3:$E$378,4,FALSE))</f>
        <v>-8.86</v>
      </c>
      <c r="L202" t="str">
        <f>VLOOKUP(Table26[[#This Row],[Team_Name]],Teams_Standings[[Team Name]:[STRK]],6,FALSE)</f>
        <v>L2</v>
      </c>
    </row>
    <row r="203" spans="1:12">
      <c r="A203">
        <v>688</v>
      </c>
      <c r="B203">
        <v>362</v>
      </c>
      <c r="C203" t="s">
        <v>6016</v>
      </c>
      <c r="D203" t="s">
        <v>6017</v>
      </c>
      <c r="E203" t="s">
        <v>166</v>
      </c>
      <c r="F203" t="s">
        <v>1064</v>
      </c>
      <c r="H203" t="s">
        <v>166</v>
      </c>
      <c r="I203" t="s">
        <v>1064</v>
      </c>
      <c r="J203" t="s">
        <v>166</v>
      </c>
      <c r="K203">
        <f>IFERROR(VLOOKUP(Table26[[#This Row],[Kenpom Team]],KENPOM_COPY!$B$3:$E$383,4,FALSE),VLOOKUP(Table26[[#This Row],[Team_Name]],Table18!$B$3:$E$378,4,FALSE))</f>
        <v>-0.64</v>
      </c>
      <c r="L203" t="str">
        <f>VLOOKUP(Table26[[#This Row],[Team_Name]],Teams_Standings[[Team Name]:[STRK]],6,FALSE)</f>
        <v>L1</v>
      </c>
    </row>
    <row r="204" spans="1:12">
      <c r="A204">
        <v>394</v>
      </c>
      <c r="B204">
        <v>208</v>
      </c>
      <c r="C204" t="s">
        <v>6018</v>
      </c>
      <c r="D204" t="s">
        <v>6019</v>
      </c>
      <c r="E204" t="s">
        <v>280</v>
      </c>
      <c r="F204" t="s">
        <v>768</v>
      </c>
      <c r="H204" t="s">
        <v>280</v>
      </c>
      <c r="I204" t="s">
        <v>768</v>
      </c>
      <c r="J204" t="s">
        <v>280</v>
      </c>
      <c r="K204">
        <f>IFERROR(VLOOKUP(Table26[[#This Row],[Kenpom Team]],KENPOM_COPY!$B$3:$E$383,4,FALSE),VLOOKUP(Table26[[#This Row],[Team_Name]],Table18!$B$3:$E$378,4,FALSE))</f>
        <v>3.12</v>
      </c>
      <c r="L204" t="str">
        <f>VLOOKUP(Table26[[#This Row],[Team_Name]],Teams_Standings[[Team Name]:[STRK]],6,FALSE)</f>
        <v>L1</v>
      </c>
    </row>
    <row r="205" spans="1:12">
      <c r="A205">
        <v>140</v>
      </c>
      <c r="B205">
        <v>76</v>
      </c>
      <c r="C205" t="s">
        <v>6020</v>
      </c>
      <c r="D205" t="s">
        <v>6021</v>
      </c>
      <c r="E205" t="s">
        <v>288</v>
      </c>
      <c r="F205" t="s">
        <v>801</v>
      </c>
      <c r="H205" t="s">
        <v>288</v>
      </c>
      <c r="I205" t="s">
        <v>801</v>
      </c>
      <c r="J205" t="s">
        <v>6022</v>
      </c>
      <c r="K205">
        <f>IFERROR(VLOOKUP(Table26[[#This Row],[Kenpom Team]],KENPOM_COPY!$B$3:$E$383,4,FALSE),VLOOKUP(Table26[[#This Row],[Team_Name]],Table18!$B$3:$E$378,4,FALSE))</f>
        <v>14.67</v>
      </c>
      <c r="L205" t="str">
        <f>VLOOKUP(Table26[[#This Row],[Team_Name]],Teams_Standings[[Team Name]:[STRK]],6,FALSE)</f>
        <v>L1</v>
      </c>
    </row>
    <row r="206" spans="1:12">
      <c r="A206">
        <v>671</v>
      </c>
      <c r="B206">
        <v>355</v>
      </c>
      <c r="C206" t="s">
        <v>6023</v>
      </c>
      <c r="D206" t="s">
        <v>6024</v>
      </c>
      <c r="E206" t="s">
        <v>686</v>
      </c>
      <c r="F206" t="s">
        <v>1004</v>
      </c>
      <c r="H206" t="s">
        <v>686</v>
      </c>
      <c r="I206" t="s">
        <v>1004</v>
      </c>
      <c r="J206" t="s">
        <v>686</v>
      </c>
      <c r="K206">
        <f>IFERROR(VLOOKUP(Table26[[#This Row],[Kenpom Team]],KENPOM_COPY!$B$3:$E$383,4,FALSE),VLOOKUP(Table26[[#This Row],[Team_Name]],Table18!$B$3:$E$378,4,FALSE))</f>
        <v>-12.95</v>
      </c>
      <c r="L206" t="str">
        <f>VLOOKUP(Table26[[#This Row],[Team_Name]],Teams_Standings[[Team Name]:[STRK]],6,FALSE)</f>
        <v>L1</v>
      </c>
    </row>
    <row r="207" spans="1:12">
      <c r="A207">
        <v>524</v>
      </c>
      <c r="B207">
        <v>276</v>
      </c>
      <c r="C207" t="s">
        <v>6025</v>
      </c>
      <c r="D207" t="s">
        <v>6026</v>
      </c>
      <c r="E207" t="s">
        <v>217</v>
      </c>
      <c r="F207" t="s">
        <v>1050</v>
      </c>
      <c r="H207" t="s">
        <v>217</v>
      </c>
      <c r="I207" t="s">
        <v>1050</v>
      </c>
      <c r="J207" t="s">
        <v>217</v>
      </c>
      <c r="K207">
        <f>IFERROR(VLOOKUP(Table26[[#This Row],[Kenpom Team]],KENPOM_COPY!$B$3:$E$383,4,FALSE),VLOOKUP(Table26[[#This Row],[Team_Name]],Table18!$B$3:$E$378,4,FALSE))</f>
        <v>15.13</v>
      </c>
      <c r="L207" t="str">
        <f>VLOOKUP(Table26[[#This Row],[Team_Name]],Teams_Standings[[Team Name]:[STRK]],6,FALSE)</f>
        <v>L1</v>
      </c>
    </row>
    <row r="208" spans="1:12">
      <c r="A208">
        <v>530</v>
      </c>
      <c r="B208">
        <v>282</v>
      </c>
      <c r="C208" t="s">
        <v>6027</v>
      </c>
      <c r="D208" t="s">
        <v>6028</v>
      </c>
      <c r="E208" t="s">
        <v>255</v>
      </c>
      <c r="F208" t="s">
        <v>1051</v>
      </c>
      <c r="H208" t="s">
        <v>255</v>
      </c>
      <c r="I208" t="s">
        <v>1051</v>
      </c>
      <c r="J208" t="s">
        <v>6029</v>
      </c>
      <c r="K208">
        <f>IFERROR(VLOOKUP(Table26[[#This Row],[Kenpom Team]],KENPOM_COPY!$B$3:$E$383,4,FALSE),VLOOKUP(Table26[[#This Row],[Team_Name]],Table18!$B$3:$E$378,4,FALSE))</f>
        <v>-3.21</v>
      </c>
      <c r="L208" t="str">
        <f>VLOOKUP(Table26[[#This Row],[Team_Name]],Teams_Standings[[Team Name]:[STRK]],6,FALSE)</f>
        <v>L1</v>
      </c>
    </row>
    <row r="209" spans="1:12">
      <c r="A209">
        <v>662</v>
      </c>
      <c r="B209">
        <v>346</v>
      </c>
      <c r="C209" t="s">
        <v>6030</v>
      </c>
      <c r="D209" t="s">
        <v>6031</v>
      </c>
      <c r="E209" t="s">
        <v>371</v>
      </c>
      <c r="F209" t="s">
        <v>958</v>
      </c>
      <c r="H209" t="s">
        <v>371</v>
      </c>
      <c r="I209" t="s">
        <v>958</v>
      </c>
      <c r="J209" t="s">
        <v>6032</v>
      </c>
      <c r="K209">
        <f>IFERROR(VLOOKUP(Table26[[#This Row],[Kenpom Team]],KENPOM_COPY!$B$3:$E$383,4,FALSE),VLOOKUP(Table26[[#This Row],[Team_Name]],Table18!$B$3:$E$378,4,FALSE))</f>
        <v>11.8</v>
      </c>
      <c r="L209" t="str">
        <f>VLOOKUP(Table26[[#This Row],[Team_Name]],Teams_Standings[[Team Name]:[STRK]],6,FALSE)</f>
        <v>L1</v>
      </c>
    </row>
    <row r="210" spans="1:12">
      <c r="A210">
        <v>232</v>
      </c>
      <c r="B210">
        <v>127</v>
      </c>
      <c r="C210" t="s">
        <v>6033</v>
      </c>
      <c r="D210" t="s">
        <v>6034</v>
      </c>
      <c r="E210" t="s">
        <v>268</v>
      </c>
      <c r="F210" t="s">
        <v>847</v>
      </c>
      <c r="H210" t="s">
        <v>268</v>
      </c>
      <c r="I210" t="s">
        <v>847</v>
      </c>
      <c r="J210" t="s">
        <v>6035</v>
      </c>
      <c r="K210">
        <f>IFERROR(VLOOKUP(Table26[[#This Row],[Kenpom Team]],KENPOM_COPY!$B$3:$E$383,4,FALSE),VLOOKUP(Table26[[#This Row],[Team_Name]],Table18!$B$3:$E$378,4,FALSE))</f>
        <v>14.11</v>
      </c>
      <c r="L210" t="str">
        <f>VLOOKUP(Table26[[#This Row],[Team_Name]],Teams_Standings[[Team Name]:[STRK]],6,FALSE)</f>
        <v>L1</v>
      </c>
    </row>
    <row r="211" spans="1:12">
      <c r="A211">
        <v>143</v>
      </c>
      <c r="B211">
        <v>79</v>
      </c>
      <c r="C211" t="s">
        <v>6036</v>
      </c>
      <c r="D211" t="s">
        <v>6037</v>
      </c>
      <c r="E211" t="s">
        <v>48</v>
      </c>
      <c r="F211" t="s">
        <v>910</v>
      </c>
      <c r="H211" t="s">
        <v>48</v>
      </c>
      <c r="I211" t="s">
        <v>910</v>
      </c>
      <c r="J211" t="s">
        <v>48</v>
      </c>
      <c r="K211">
        <f>IFERROR(VLOOKUP(Table26[[#This Row],[Kenpom Team]],KENPOM_COPY!$B$3:$E$383,4,FALSE),VLOOKUP(Table26[[#This Row],[Team_Name]],Table18!$B$3:$E$378,4,FALSE))</f>
        <v>13.39</v>
      </c>
      <c r="L211" t="str">
        <f>VLOOKUP(Table26[[#This Row],[Team_Name]],Teams_Standings[[Team Name]:[STRK]],6,FALSE)</f>
        <v>L1</v>
      </c>
    </row>
    <row r="212" spans="1:12">
      <c r="A212">
        <v>718</v>
      </c>
      <c r="B212">
        <v>378</v>
      </c>
      <c r="C212" t="s">
        <v>6038</v>
      </c>
      <c r="D212" t="s">
        <v>6039</v>
      </c>
      <c r="E212" t="s">
        <v>206</v>
      </c>
      <c r="F212" t="s">
        <v>1033</v>
      </c>
      <c r="H212" t="s">
        <v>206</v>
      </c>
      <c r="I212" t="s">
        <v>1033</v>
      </c>
      <c r="J212" t="s">
        <v>206</v>
      </c>
      <c r="K212">
        <f>IFERROR(VLOOKUP(Table26[[#This Row],[Kenpom Team]],KENPOM_COPY!$B$3:$E$383,4,FALSE),VLOOKUP(Table26[[#This Row],[Team_Name]],Table18!$B$3:$E$378,4,FALSE))</f>
        <v>-1.37</v>
      </c>
      <c r="L212" t="str">
        <f>VLOOKUP(Table26[[#This Row],[Team_Name]],Teams_Standings[[Team Name]:[STRK]],6,FALSE)</f>
        <v>L1</v>
      </c>
    </row>
    <row r="213" spans="1:12">
      <c r="A213">
        <v>352</v>
      </c>
      <c r="B213">
        <v>185</v>
      </c>
      <c r="C213" t="s">
        <v>6040</v>
      </c>
      <c r="D213" t="s">
        <v>6041</v>
      </c>
      <c r="E213" t="s">
        <v>131</v>
      </c>
      <c r="F213" t="s">
        <v>929</v>
      </c>
      <c r="H213" t="s">
        <v>131</v>
      </c>
      <c r="I213" t="s">
        <v>929</v>
      </c>
      <c r="K213" t="e">
        <f>IFERROR(VLOOKUP(Table26[[#This Row],[Kenpom Team]],KENPOM_COPY!$B$3:$E$383,4,FALSE),VLOOKUP(Table26[[#This Row],[Team_Name]],Table18!$B$3:$E$378,4,FALSE))</f>
        <v>#N/A</v>
      </c>
      <c r="L213" t="str">
        <f>VLOOKUP(Table26[[#This Row],[Team_Name]],Teams_Standings[[Team Name]:[STRK]],6,FALSE)</f>
        <v>L2</v>
      </c>
    </row>
    <row r="214" spans="1:12">
      <c r="A214">
        <v>721</v>
      </c>
      <c r="B214">
        <v>381</v>
      </c>
      <c r="C214" t="s">
        <v>6042</v>
      </c>
      <c r="D214" t="s">
        <v>6043</v>
      </c>
      <c r="E214" t="s">
        <v>141</v>
      </c>
      <c r="F214" t="s">
        <v>1060</v>
      </c>
      <c r="H214" t="s">
        <v>141</v>
      </c>
      <c r="I214" t="s">
        <v>1060</v>
      </c>
      <c r="J214" t="s">
        <v>141</v>
      </c>
      <c r="K214">
        <f>IFERROR(VLOOKUP(Table26[[#This Row],[Kenpom Team]],KENPOM_COPY!$B$3:$E$383,4,FALSE),VLOOKUP(Table26[[#This Row],[Team_Name]],Table18!$B$3:$E$378,4,FALSE))</f>
        <v>-1.18</v>
      </c>
      <c r="L214" t="str">
        <f>VLOOKUP(Table26[[#This Row],[Team_Name]],Teams_Standings[[Team Name]:[STRK]],6,FALSE)</f>
        <v>L5</v>
      </c>
    </row>
    <row r="215" spans="1:12">
      <c r="A215">
        <v>335</v>
      </c>
      <c r="B215">
        <v>179</v>
      </c>
      <c r="C215" t="s">
        <v>6044</v>
      </c>
      <c r="D215" t="s">
        <v>6045</v>
      </c>
      <c r="E215" t="s">
        <v>143</v>
      </c>
      <c r="F215" t="s">
        <v>729</v>
      </c>
      <c r="H215" t="s">
        <v>143</v>
      </c>
      <c r="I215" t="s">
        <v>729</v>
      </c>
      <c r="J215" t="s">
        <v>143</v>
      </c>
      <c r="K215">
        <f>IFERROR(VLOOKUP(Table26[[#This Row],[Kenpom Team]],KENPOM_COPY!$B$3:$E$383,4,FALSE),VLOOKUP(Table26[[#This Row],[Team_Name]],Table18!$B$3:$E$378,4,FALSE))</f>
        <v>-5.99</v>
      </c>
      <c r="L215" t="str">
        <f>VLOOKUP(Table26[[#This Row],[Team_Name]],Teams_Standings[[Team Name]:[STRK]],6,FALSE)</f>
        <v>L1</v>
      </c>
    </row>
    <row r="216" spans="1:12">
      <c r="A216">
        <v>103</v>
      </c>
      <c r="B216">
        <v>54</v>
      </c>
      <c r="C216" t="s">
        <v>6046</v>
      </c>
      <c r="D216" t="s">
        <v>6047</v>
      </c>
      <c r="E216" t="s">
        <v>17</v>
      </c>
      <c r="F216" t="s">
        <v>1005</v>
      </c>
      <c r="H216" t="s">
        <v>17</v>
      </c>
      <c r="I216" t="s">
        <v>1005</v>
      </c>
      <c r="J216" t="s">
        <v>6048</v>
      </c>
      <c r="K216">
        <f>IFERROR(VLOOKUP(Table26[[#This Row],[Kenpom Team]],KENPOM_COPY!$B$3:$E$383,4,FALSE),VLOOKUP(Table26[[#This Row],[Team_Name]],Table18!$B$3:$E$378,4,FALSE))</f>
        <v>12.92</v>
      </c>
      <c r="L216" t="str">
        <f>VLOOKUP(Table26[[#This Row],[Team_Name]],Teams_Standings[[Team Name]:[STRK]],6,FALSE)</f>
        <v>L1</v>
      </c>
    </row>
    <row r="217" spans="1:12">
      <c r="A217">
        <v>719</v>
      </c>
      <c r="B217">
        <v>379</v>
      </c>
      <c r="C217" t="s">
        <v>6049</v>
      </c>
      <c r="D217" t="s">
        <v>6050</v>
      </c>
      <c r="E217" t="s">
        <v>142</v>
      </c>
      <c r="F217" t="s">
        <v>1034</v>
      </c>
      <c r="H217" t="s">
        <v>142</v>
      </c>
      <c r="I217" t="s">
        <v>1034</v>
      </c>
      <c r="J217" t="s">
        <v>142</v>
      </c>
      <c r="K217">
        <f>IFERROR(VLOOKUP(Table26[[#This Row],[Kenpom Team]],KENPOM_COPY!$B$3:$E$383,4,FALSE),VLOOKUP(Table26[[#This Row],[Team_Name]],Table18!$B$3:$E$378,4,FALSE))</f>
        <v>0.87</v>
      </c>
      <c r="L217" t="str">
        <f>VLOOKUP(Table26[[#This Row],[Team_Name]],Teams_Standings[[Team Name]:[STRK]],6,FALSE)</f>
        <v>L1</v>
      </c>
    </row>
    <row r="218" spans="1:12">
      <c r="A218">
        <v>208</v>
      </c>
      <c r="B218">
        <v>113</v>
      </c>
      <c r="C218" t="s">
        <v>6051</v>
      </c>
      <c r="D218" t="s">
        <v>6052</v>
      </c>
      <c r="E218" t="s">
        <v>297</v>
      </c>
      <c r="F218" t="s">
        <v>976</v>
      </c>
      <c r="H218" t="s">
        <v>297</v>
      </c>
      <c r="I218" t="s">
        <v>976</v>
      </c>
      <c r="J218" t="s">
        <v>297</v>
      </c>
      <c r="K218">
        <f>IFERROR(VLOOKUP(Table26[[#This Row],[Kenpom Team]],KENPOM_COPY!$B$3:$E$383,4,FALSE),VLOOKUP(Table26[[#This Row],[Team_Name]],Table18!$B$3:$E$378,4,FALSE))</f>
        <v>-16.95</v>
      </c>
      <c r="L218" t="str">
        <f>VLOOKUP(Table26[[#This Row],[Team_Name]],Teams_Standings[[Team Name]:[STRK]],6,FALSE)</f>
        <v>L18</v>
      </c>
    </row>
    <row r="219" spans="1:12">
      <c r="A219">
        <v>351</v>
      </c>
      <c r="B219">
        <v>184</v>
      </c>
      <c r="C219" t="s">
        <v>6053</v>
      </c>
      <c r="D219" t="s">
        <v>6054</v>
      </c>
      <c r="E219" t="s">
        <v>411</v>
      </c>
      <c r="F219" t="s">
        <v>927</v>
      </c>
      <c r="H219" t="s">
        <v>411</v>
      </c>
      <c r="I219" t="s">
        <v>927</v>
      </c>
      <c r="J219" t="s">
        <v>6055</v>
      </c>
      <c r="K219">
        <f>IFERROR(VLOOKUP(Table26[[#This Row],[Kenpom Team]],KENPOM_COPY!$B$3:$E$383,4,FALSE),VLOOKUP(Table26[[#This Row],[Team_Name]],Table18!$B$3:$E$378,4,FALSE))</f>
        <v>6.69</v>
      </c>
      <c r="L219" t="str">
        <f>VLOOKUP(Table26[[#This Row],[Team_Name]],Teams_Standings[[Team Name]:[STRK]],6,FALSE)</f>
        <v>L1</v>
      </c>
    </row>
    <row r="220" spans="1:12">
      <c r="A220">
        <v>157</v>
      </c>
      <c r="B220">
        <v>83</v>
      </c>
      <c r="C220" t="s">
        <v>6056</v>
      </c>
      <c r="D220" t="s">
        <v>6057</v>
      </c>
      <c r="E220" t="s">
        <v>337</v>
      </c>
      <c r="F220" t="s">
        <v>843</v>
      </c>
      <c r="H220" t="s">
        <v>337</v>
      </c>
      <c r="I220" t="s">
        <v>843</v>
      </c>
      <c r="J220" t="s">
        <v>6058</v>
      </c>
      <c r="K220">
        <f>IFERROR(VLOOKUP(Table26[[#This Row],[Kenpom Team]],KENPOM_COPY!$B$3:$E$383,4,FALSE),VLOOKUP(Table26[[#This Row],[Team_Name]],Table18!$B$3:$E$378,4,FALSE))</f>
        <v>14.67</v>
      </c>
      <c r="L220" t="str">
        <f>VLOOKUP(Table26[[#This Row],[Team_Name]],Teams_Standings[[Team Name]:[STRK]],6,FALSE)</f>
        <v>L4</v>
      </c>
    </row>
    <row r="221" spans="1:12">
      <c r="A221">
        <v>184</v>
      </c>
      <c r="B221">
        <v>99</v>
      </c>
      <c r="C221" t="s">
        <v>6059</v>
      </c>
      <c r="D221" t="s">
        <v>6060</v>
      </c>
      <c r="E221" t="s">
        <v>188</v>
      </c>
      <c r="F221" t="s">
        <v>841</v>
      </c>
      <c r="H221" t="s">
        <v>188</v>
      </c>
      <c r="I221" t="s">
        <v>841</v>
      </c>
      <c r="J221" t="s">
        <v>6061</v>
      </c>
      <c r="K221">
        <f>IFERROR(VLOOKUP(Table26[[#This Row],[Kenpom Team]],KENPOM_COPY!$B$3:$E$383,4,FALSE),VLOOKUP(Table26[[#This Row],[Team_Name]],Table18!$B$3:$E$378,4,FALSE))</f>
        <v>-5.82</v>
      </c>
      <c r="L221" t="str">
        <f>VLOOKUP(Table26[[#This Row],[Team_Name]],Teams_Standings[[Team Name]:[STRK]],6,FALSE)</f>
        <v>L4</v>
      </c>
    </row>
    <row r="222" spans="1:12">
      <c r="A222">
        <v>230</v>
      </c>
      <c r="B222">
        <v>125</v>
      </c>
      <c r="C222" t="s">
        <v>6062</v>
      </c>
      <c r="D222" t="s">
        <v>6063</v>
      </c>
      <c r="E222" t="s">
        <v>384</v>
      </c>
      <c r="F222" t="s">
        <v>888</v>
      </c>
      <c r="H222" t="s">
        <v>384</v>
      </c>
      <c r="I222" t="s">
        <v>888</v>
      </c>
      <c r="J222" t="s">
        <v>6064</v>
      </c>
      <c r="K222" t="e">
        <f>IFERROR(VLOOKUP(Table26[[#This Row],[Kenpom Team]],KENPOM_COPY!$B$3:$E$383,4,FALSE),VLOOKUP(Table26[[#This Row],[Team_Name]],Table18!$B$3:$E$378,4,FALSE))</f>
        <v>#N/A</v>
      </c>
      <c r="L222" t="str">
        <f>VLOOKUP(Table26[[#This Row],[Team_Name]],Teams_Standings[[Team Name]:[STRK]],6,FALSE)</f>
        <v>L1</v>
      </c>
    </row>
    <row r="223" spans="1:12">
      <c r="A223">
        <v>220</v>
      </c>
      <c r="B223">
        <v>115</v>
      </c>
      <c r="C223" t="s">
        <v>6065</v>
      </c>
      <c r="D223" t="s">
        <v>6066</v>
      </c>
      <c r="E223" t="s">
        <v>226</v>
      </c>
      <c r="F223" t="s">
        <v>894</v>
      </c>
      <c r="H223" t="s">
        <v>226</v>
      </c>
      <c r="I223" t="s">
        <v>894</v>
      </c>
      <c r="J223" t="s">
        <v>6067</v>
      </c>
      <c r="K223">
        <f>IFERROR(VLOOKUP(Table26[[#This Row],[Kenpom Team]],KENPOM_COPY!$B$3:$E$383,4,FALSE),VLOOKUP(Table26[[#This Row],[Team_Name]],Table18!$B$3:$E$378,4,FALSE))</f>
        <v>23.4</v>
      </c>
      <c r="L223" t="str">
        <f>VLOOKUP(Table26[[#This Row],[Team_Name]],Teams_Standings[[Team Name]:[STRK]],6,FALSE)</f>
        <v>L1</v>
      </c>
    </row>
    <row r="224" spans="1:12">
      <c r="A224">
        <v>642</v>
      </c>
      <c r="B224">
        <v>338</v>
      </c>
      <c r="C224" t="s">
        <v>6068</v>
      </c>
      <c r="D224" t="s">
        <v>6069</v>
      </c>
      <c r="E224" t="s">
        <v>151</v>
      </c>
      <c r="F224" t="s">
        <v>836</v>
      </c>
      <c r="H224" t="s">
        <v>151</v>
      </c>
      <c r="I224" t="s">
        <v>836</v>
      </c>
      <c r="J224" t="s">
        <v>151</v>
      </c>
      <c r="K224">
        <f>IFERROR(VLOOKUP(Table26[[#This Row],[Kenpom Team]],KENPOM_COPY!$B$3:$E$383,4,FALSE),VLOOKUP(Table26[[#This Row],[Team_Name]],Table18!$B$3:$E$378,4,FALSE))</f>
        <v>-8.7100000000000009</v>
      </c>
      <c r="L224" t="str">
        <f>VLOOKUP(Table26[[#This Row],[Team_Name]],Teams_Standings[[Team Name]:[STRK]],6,FALSE)</f>
        <v>L1</v>
      </c>
    </row>
    <row r="225" spans="1:12">
      <c r="A225">
        <v>370</v>
      </c>
      <c r="B225">
        <v>195</v>
      </c>
      <c r="C225" t="s">
        <v>6070</v>
      </c>
      <c r="D225" t="s">
        <v>6071</v>
      </c>
      <c r="E225" t="s">
        <v>248</v>
      </c>
      <c r="F225" t="s">
        <v>869</v>
      </c>
      <c r="H225" t="s">
        <v>248</v>
      </c>
      <c r="I225" t="s">
        <v>869</v>
      </c>
      <c r="J225" t="s">
        <v>248</v>
      </c>
      <c r="K225">
        <f>IFERROR(VLOOKUP(Table26[[#This Row],[Kenpom Team]],KENPOM_COPY!$B$3:$E$383,4,FALSE),VLOOKUP(Table26[[#This Row],[Team_Name]],Table18!$B$3:$E$378,4,FALSE))</f>
        <v>-1.31</v>
      </c>
      <c r="L225" t="str">
        <f>VLOOKUP(Table26[[#This Row],[Team_Name]],Teams_Standings[[Team Name]:[STRK]],6,FALSE)</f>
        <v>L1</v>
      </c>
    </row>
    <row r="226" spans="1:12">
      <c r="A226">
        <v>201</v>
      </c>
      <c r="B226">
        <v>106</v>
      </c>
      <c r="C226" t="s">
        <v>6072</v>
      </c>
      <c r="D226" t="s">
        <v>6073</v>
      </c>
      <c r="E226" t="s">
        <v>348</v>
      </c>
      <c r="F226" t="s">
        <v>938</v>
      </c>
      <c r="H226" t="s">
        <v>348</v>
      </c>
      <c r="I226" t="s">
        <v>938</v>
      </c>
      <c r="J226" t="s">
        <v>348</v>
      </c>
      <c r="K226">
        <f>IFERROR(VLOOKUP(Table26[[#This Row],[Kenpom Team]],KENPOM_COPY!$B$3:$E$383,4,FALSE),VLOOKUP(Table26[[#This Row],[Team_Name]],Table18!$B$3:$E$378,4,FALSE))</f>
        <v>0.08</v>
      </c>
      <c r="L226" t="str">
        <f>VLOOKUP(Table26[[#This Row],[Team_Name]],Teams_Standings[[Team Name]:[STRK]],6,FALSE)</f>
        <v>L1</v>
      </c>
    </row>
    <row r="227" spans="1:12">
      <c r="A227">
        <v>304</v>
      </c>
      <c r="B227">
        <v>161</v>
      </c>
      <c r="C227" t="s">
        <v>6074</v>
      </c>
      <c r="D227" t="s">
        <v>6075</v>
      </c>
      <c r="E227" t="s">
        <v>367</v>
      </c>
      <c r="F227" t="s">
        <v>970</v>
      </c>
      <c r="H227" t="s">
        <v>367</v>
      </c>
      <c r="I227" t="s">
        <v>970</v>
      </c>
      <c r="J227" t="s">
        <v>367</v>
      </c>
      <c r="K227">
        <f>IFERROR(VLOOKUP(Table26[[#This Row],[Kenpom Team]],KENPOM_COPY!$B$3:$E$383,4,FALSE),VLOOKUP(Table26[[#This Row],[Team_Name]],Table18!$B$3:$E$378,4,FALSE))</f>
        <v>-1.74</v>
      </c>
      <c r="L227" t="str">
        <f>VLOOKUP(Table26[[#This Row],[Team_Name]],Teams_Standings[[Team Name]:[STRK]],6,FALSE)</f>
        <v>L1</v>
      </c>
    </row>
    <row r="228" spans="1:12">
      <c r="A228">
        <v>80</v>
      </c>
      <c r="B228">
        <v>46</v>
      </c>
      <c r="C228" t="s">
        <v>6076</v>
      </c>
      <c r="D228" t="s">
        <v>6077</v>
      </c>
      <c r="E228" t="s">
        <v>320</v>
      </c>
      <c r="F228" t="s">
        <v>1063</v>
      </c>
      <c r="H228" t="s">
        <v>320</v>
      </c>
      <c r="I228" t="s">
        <v>1063</v>
      </c>
      <c r="J228" t="s">
        <v>320</v>
      </c>
      <c r="K228">
        <f>IFERROR(VLOOKUP(Table26[[#This Row],[Kenpom Team]],KENPOM_COPY!$B$3:$E$383,4,FALSE),VLOOKUP(Table26[[#This Row],[Team_Name]],Table18!$B$3:$E$378,4,FALSE))</f>
        <v>1.1499999999999999</v>
      </c>
      <c r="L228" t="str">
        <f>VLOOKUP(Table26[[#This Row],[Team_Name]],Teams_Standings[[Team Name]:[STRK]],6,FALSE)</f>
        <v>L1</v>
      </c>
    </row>
    <row r="229" spans="1:12">
      <c r="A229">
        <v>368</v>
      </c>
      <c r="B229">
        <v>193</v>
      </c>
      <c r="C229" t="s">
        <v>6078</v>
      </c>
      <c r="D229" t="s">
        <v>6079</v>
      </c>
      <c r="E229" t="s">
        <v>246</v>
      </c>
      <c r="F229" t="s">
        <v>867</v>
      </c>
      <c r="H229" t="s">
        <v>246</v>
      </c>
      <c r="I229" t="s">
        <v>867</v>
      </c>
      <c r="J229" t="s">
        <v>246</v>
      </c>
      <c r="K229">
        <f>IFERROR(VLOOKUP(Table26[[#This Row],[Kenpom Team]],KENPOM_COPY!$B$3:$E$383,4,FALSE),VLOOKUP(Table26[[#This Row],[Team_Name]],Table18!$B$3:$E$378,4,FALSE))</f>
        <v>-2.44</v>
      </c>
      <c r="L229" t="str">
        <f>VLOOKUP(Table26[[#This Row],[Team_Name]],Teams_Standings[[Team Name]:[STRK]],6,FALSE)</f>
        <v>L2</v>
      </c>
    </row>
    <row r="230" spans="1:12">
      <c r="A230">
        <v>333</v>
      </c>
      <c r="B230">
        <v>177</v>
      </c>
      <c r="C230" t="s">
        <v>6080</v>
      </c>
      <c r="D230" t="s">
        <v>6081</v>
      </c>
      <c r="E230" t="s">
        <v>167</v>
      </c>
      <c r="F230" t="s">
        <v>723</v>
      </c>
      <c r="H230" t="s">
        <v>167</v>
      </c>
      <c r="I230" t="s">
        <v>723</v>
      </c>
      <c r="J230" t="s">
        <v>167</v>
      </c>
      <c r="K230">
        <f>IFERROR(VLOOKUP(Table26[[#This Row],[Kenpom Team]],KENPOM_COPY!$B$3:$E$383,4,FALSE),VLOOKUP(Table26[[#This Row],[Team_Name]],Table18!$B$3:$E$378,4,FALSE))</f>
        <v>-5.63</v>
      </c>
      <c r="L230" t="str">
        <f>VLOOKUP(Table26[[#This Row],[Team_Name]],Teams_Standings[[Team Name]:[STRK]],6,FALSE)</f>
        <v>L1</v>
      </c>
    </row>
    <row r="231" spans="1:12">
      <c r="A231">
        <v>228</v>
      </c>
      <c r="B231">
        <v>123</v>
      </c>
      <c r="C231" t="s">
        <v>6082</v>
      </c>
      <c r="D231" t="s">
        <v>6083</v>
      </c>
      <c r="E231" t="s">
        <v>391</v>
      </c>
      <c r="F231" t="s">
        <v>887</v>
      </c>
      <c r="H231" t="s">
        <v>391</v>
      </c>
      <c r="I231" t="s">
        <v>887</v>
      </c>
      <c r="J231" t="s">
        <v>391</v>
      </c>
      <c r="K231">
        <f>IFERROR(VLOOKUP(Table26[[#This Row],[Kenpom Team]],KENPOM_COPY!$B$3:$E$383,4,FALSE),VLOOKUP(Table26[[#This Row],[Team_Name]],Table18!$B$3:$E$378,4,FALSE))</f>
        <v>15.52</v>
      </c>
      <c r="L231" t="str">
        <f>VLOOKUP(Table26[[#This Row],[Team_Name]],Teams_Standings[[Team Name]:[STRK]],6,FALSE)</f>
        <v>L2</v>
      </c>
    </row>
    <row r="232" spans="1:12">
      <c r="A232">
        <v>183</v>
      </c>
      <c r="B232">
        <v>98</v>
      </c>
      <c r="C232" t="s">
        <v>6084</v>
      </c>
      <c r="D232" t="s">
        <v>6085</v>
      </c>
      <c r="E232" t="s">
        <v>201</v>
      </c>
      <c r="F232" t="s">
        <v>840</v>
      </c>
      <c r="H232" t="s">
        <v>201</v>
      </c>
      <c r="I232" t="s">
        <v>840</v>
      </c>
      <c r="J232" t="s">
        <v>6086</v>
      </c>
      <c r="K232">
        <f>IFERROR(VLOOKUP(Table26[[#This Row],[Kenpom Team]],KENPOM_COPY!$B$3:$E$383,4,FALSE),VLOOKUP(Table26[[#This Row],[Team_Name]],Table18!$B$3:$E$378,4,FALSE))</f>
        <v>-4.68</v>
      </c>
      <c r="L232" t="str">
        <f>VLOOKUP(Table26[[#This Row],[Team_Name]],Teams_Standings[[Team Name]:[STRK]],6,FALSE)</f>
        <v>L1</v>
      </c>
    </row>
    <row r="233" spans="1:12">
      <c r="A233">
        <v>596</v>
      </c>
      <c r="B233">
        <v>312</v>
      </c>
      <c r="C233" t="s">
        <v>6087</v>
      </c>
      <c r="D233" t="s">
        <v>6088</v>
      </c>
      <c r="E233" t="s">
        <v>140</v>
      </c>
      <c r="F233" t="s">
        <v>941</v>
      </c>
      <c r="H233" t="s">
        <v>140</v>
      </c>
      <c r="I233" t="s">
        <v>941</v>
      </c>
      <c r="J233" t="s">
        <v>140</v>
      </c>
      <c r="K233">
        <f>IFERROR(VLOOKUP(Table26[[#This Row],[Kenpom Team]],KENPOM_COPY!$B$3:$E$383,4,FALSE),VLOOKUP(Table26[[#This Row],[Team_Name]],Table18!$B$3:$E$378,4,FALSE))</f>
        <v>2.89</v>
      </c>
      <c r="L233" t="str">
        <f>VLOOKUP(Table26[[#This Row],[Team_Name]],Teams_Standings[[Team Name]:[STRK]],6,FALSE)</f>
        <v>L2</v>
      </c>
    </row>
    <row r="234" spans="1:12">
      <c r="A234">
        <v>79</v>
      </c>
      <c r="B234">
        <v>45</v>
      </c>
      <c r="C234" t="s">
        <v>6089</v>
      </c>
      <c r="D234" t="s">
        <v>6090</v>
      </c>
      <c r="E234" t="s">
        <v>71</v>
      </c>
      <c r="F234" t="s">
        <v>849</v>
      </c>
      <c r="H234" t="s">
        <v>71</v>
      </c>
      <c r="I234" t="s">
        <v>849</v>
      </c>
      <c r="J234" t="s">
        <v>71</v>
      </c>
      <c r="K234">
        <f>IFERROR(VLOOKUP(Table26[[#This Row],[Kenpom Team]],KENPOM_COPY!$B$3:$E$383,4,FALSE),VLOOKUP(Table26[[#This Row],[Team_Name]],Table18!$B$3:$E$378,4,FALSE))</f>
        <v>-2.0699999999999998</v>
      </c>
      <c r="L234" t="str">
        <f>VLOOKUP(Table26[[#This Row],[Team_Name]],Teams_Standings[[Team Name]:[STRK]],6,FALSE)</f>
        <v>L2</v>
      </c>
    </row>
    <row r="235" spans="1:12">
      <c r="A235">
        <v>422</v>
      </c>
      <c r="B235">
        <v>224</v>
      </c>
      <c r="C235" t="s">
        <v>6091</v>
      </c>
      <c r="D235" t="s">
        <v>6092</v>
      </c>
      <c r="E235" t="s">
        <v>52</v>
      </c>
      <c r="F235" t="s">
        <v>813</v>
      </c>
      <c r="H235" t="s">
        <v>52</v>
      </c>
      <c r="I235" t="s">
        <v>813</v>
      </c>
      <c r="J235" t="s">
        <v>6093</v>
      </c>
      <c r="K235">
        <f>IFERROR(VLOOKUP(Table26[[#This Row],[Kenpom Team]],KENPOM_COPY!$B$3:$E$383,4,FALSE),VLOOKUP(Table26[[#This Row],[Team_Name]],Table18!$B$3:$E$378,4,FALSE))</f>
        <v>-17.04</v>
      </c>
      <c r="L235" t="str">
        <f>VLOOKUP(Table26[[#This Row],[Team_Name]],Teams_Standings[[Team Name]:[STRK]],6,FALSE)</f>
        <v>L6</v>
      </c>
    </row>
    <row r="236" spans="1:12">
      <c r="A236">
        <v>578</v>
      </c>
      <c r="B236">
        <v>308</v>
      </c>
      <c r="C236" t="s">
        <v>6094</v>
      </c>
      <c r="D236" t="s">
        <v>6095</v>
      </c>
      <c r="E236" t="s">
        <v>39</v>
      </c>
      <c r="F236" t="s">
        <v>793</v>
      </c>
      <c r="H236" t="s">
        <v>39</v>
      </c>
      <c r="I236" t="s">
        <v>793</v>
      </c>
      <c r="J236" t="s">
        <v>39</v>
      </c>
      <c r="K236">
        <f>IFERROR(VLOOKUP(Table26[[#This Row],[Kenpom Team]],KENPOM_COPY!$B$3:$E$383,4,FALSE),VLOOKUP(Table26[[#This Row],[Team_Name]],Table18!$B$3:$E$378,4,FALSE))</f>
        <v>-3.79</v>
      </c>
      <c r="L236" t="str">
        <f>VLOOKUP(Table26[[#This Row],[Team_Name]],Teams_Standings[[Team Name]:[STRK]],6,FALSE)</f>
        <v>L1</v>
      </c>
    </row>
    <row r="237" spans="1:12">
      <c r="A237">
        <v>714</v>
      </c>
      <c r="B237">
        <v>374</v>
      </c>
      <c r="C237" t="s">
        <v>6096</v>
      </c>
      <c r="D237" t="s">
        <v>6097</v>
      </c>
      <c r="E237" t="s">
        <v>184</v>
      </c>
      <c r="F237" t="s">
        <v>1052</v>
      </c>
      <c r="H237" t="s">
        <v>184</v>
      </c>
      <c r="I237" t="s">
        <v>1052</v>
      </c>
      <c r="J237" t="s">
        <v>184</v>
      </c>
      <c r="K237">
        <f>IFERROR(VLOOKUP(Table26[[#This Row],[Kenpom Team]],KENPOM_COPY!$B$3:$E$383,4,FALSE),VLOOKUP(Table26[[#This Row],[Team_Name]],Table18!$B$3:$E$378,4,FALSE))</f>
        <v>9.43</v>
      </c>
      <c r="L237" t="str">
        <f>VLOOKUP(Table26[[#This Row],[Team_Name]],Teams_Standings[[Team Name]:[STRK]],6,FALSE)</f>
        <v>L2</v>
      </c>
    </row>
    <row r="238" spans="1:12">
      <c r="A238">
        <v>667</v>
      </c>
      <c r="B238">
        <v>351</v>
      </c>
      <c r="C238" t="s">
        <v>6098</v>
      </c>
      <c r="D238" t="s">
        <v>6099</v>
      </c>
      <c r="E238" t="s">
        <v>352</v>
      </c>
      <c r="F238" t="s">
        <v>1046</v>
      </c>
      <c r="H238" t="s">
        <v>352</v>
      </c>
      <c r="I238" t="s">
        <v>1046</v>
      </c>
      <c r="J238" t="s">
        <v>352</v>
      </c>
      <c r="K238">
        <f>IFERROR(VLOOKUP(Table26[[#This Row],[Kenpom Team]],KENPOM_COPY!$B$3:$E$383,4,FALSE),VLOOKUP(Table26[[#This Row],[Team_Name]],Table18!$B$3:$E$378,4,FALSE))</f>
        <v>-10.58</v>
      </c>
      <c r="L238" t="str">
        <f>VLOOKUP(Table26[[#This Row],[Team_Name]],Teams_Standings[[Team Name]:[STRK]],6,FALSE)</f>
        <v>L1</v>
      </c>
    </row>
    <row r="239" spans="1:12">
      <c r="A239">
        <v>663</v>
      </c>
      <c r="B239">
        <v>347</v>
      </c>
      <c r="C239" t="s">
        <v>6100</v>
      </c>
      <c r="D239" t="s">
        <v>6101</v>
      </c>
      <c r="E239" t="s">
        <v>36</v>
      </c>
      <c r="F239" t="s">
        <v>959</v>
      </c>
      <c r="H239" t="s">
        <v>36</v>
      </c>
      <c r="I239" t="s">
        <v>959</v>
      </c>
      <c r="J239" t="s">
        <v>6102</v>
      </c>
      <c r="K239">
        <f>IFERROR(VLOOKUP(Table26[[#This Row],[Kenpom Team]],KENPOM_COPY!$B$3:$E$383,4,FALSE),VLOOKUP(Table26[[#This Row],[Team_Name]],Table18!$B$3:$E$378,4,FALSE))</f>
        <v>-0.3</v>
      </c>
      <c r="L239" t="str">
        <f>VLOOKUP(Table26[[#This Row],[Team_Name]],Teams_Standings[[Team Name]:[STRK]],6,FALSE)</f>
        <v>L1</v>
      </c>
    </row>
    <row r="240" spans="1:12">
      <c r="A240">
        <v>457</v>
      </c>
      <c r="B240">
        <v>239</v>
      </c>
      <c r="C240" t="s">
        <v>6103</v>
      </c>
      <c r="D240" t="s">
        <v>6104</v>
      </c>
      <c r="E240" t="s">
        <v>209</v>
      </c>
      <c r="F240" t="s">
        <v>710</v>
      </c>
      <c r="H240" t="s">
        <v>209</v>
      </c>
      <c r="I240" t="s">
        <v>710</v>
      </c>
      <c r="J240" t="s">
        <v>6105</v>
      </c>
      <c r="K240" t="e">
        <f>IFERROR(VLOOKUP(Table26[[#This Row],[Kenpom Team]],KENPOM_COPY!$B$3:$E$383,4,FALSE),VLOOKUP(Table26[[#This Row],[Team_Name]],Table18!$B$3:$E$378,4,FALSE))</f>
        <v>#N/A</v>
      </c>
      <c r="L240" t="str">
        <f>VLOOKUP(Table26[[#This Row],[Team_Name]],Teams_Standings[[Team Name]:[STRK]],6,FALSE)</f>
        <v>W9</v>
      </c>
    </row>
    <row r="241" spans="1:12">
      <c r="A241">
        <v>737</v>
      </c>
      <c r="B241">
        <v>387</v>
      </c>
      <c r="C241" t="s">
        <v>6106</v>
      </c>
      <c r="D241" t="s">
        <v>6107</v>
      </c>
      <c r="E241" t="s">
        <v>138</v>
      </c>
      <c r="F241" t="s">
        <v>6108</v>
      </c>
      <c r="H241" t="s">
        <v>138</v>
      </c>
      <c r="I241" t="s">
        <v>6108</v>
      </c>
      <c r="J241" t="s">
        <v>437</v>
      </c>
      <c r="K241">
        <f>IFERROR(VLOOKUP(Table26[[#This Row],[Kenpom Team]],KENPOM_COPY!$B$3:$E$383,4,FALSE),VLOOKUP(Table26[[#This Row],[Team_Name]],Table18!$B$3:$E$378,4,FALSE))</f>
        <v>2.2799999999999998</v>
      </c>
      <c r="L241" t="str">
        <f>VLOOKUP(Table26[[#This Row],[Team_Name]],Teams_Standings[[Team Name]:[STRK]],6,FALSE)</f>
        <v>L1</v>
      </c>
    </row>
    <row r="242" spans="1:12">
      <c r="A242">
        <v>618</v>
      </c>
      <c r="B242">
        <v>324</v>
      </c>
      <c r="C242" t="s">
        <v>6109</v>
      </c>
      <c r="D242" t="s">
        <v>6110</v>
      </c>
      <c r="E242" t="s">
        <v>88</v>
      </c>
      <c r="F242" t="s">
        <v>6111</v>
      </c>
      <c r="H242" t="s">
        <v>88</v>
      </c>
      <c r="I242" t="s">
        <v>6111</v>
      </c>
      <c r="J242" t="s">
        <v>6112</v>
      </c>
      <c r="K242">
        <f>IFERROR(VLOOKUP(Table26[[#This Row],[Kenpom Team]],KENPOM_COPY!$B$3:$E$383,4,FALSE),VLOOKUP(Table26[[#This Row],[Team_Name]],Table18!$B$3:$E$378,4,FALSE))</f>
        <v>-7.24</v>
      </c>
      <c r="L242" t="str">
        <f>VLOOKUP(Table26[[#This Row],[Team_Name]],Teams_Standings[[Team Name]:[STRK]],6,FALSE)</f>
        <v>L1</v>
      </c>
    </row>
    <row r="243" spans="1:12">
      <c r="A243">
        <v>503</v>
      </c>
      <c r="B243">
        <v>265</v>
      </c>
      <c r="C243" t="s">
        <v>6113</v>
      </c>
      <c r="D243" t="s">
        <v>6114</v>
      </c>
      <c r="E243" t="s">
        <v>114</v>
      </c>
      <c r="F243" t="s">
        <v>989</v>
      </c>
      <c r="H243" t="s">
        <v>114</v>
      </c>
      <c r="I243" t="s">
        <v>989</v>
      </c>
      <c r="J243" t="s">
        <v>5944</v>
      </c>
      <c r="K243">
        <f>IFERROR(VLOOKUP(Table26[[#This Row],[Kenpom Team]],KENPOM_COPY!$B$3:$E$383,4,FALSE),VLOOKUP(Table26[[#This Row],[Team_Name]],Table18!$B$3:$E$378,4,FALSE))</f>
        <v>0.9</v>
      </c>
      <c r="L243" t="str">
        <f>VLOOKUP(Table26[[#This Row],[Team_Name]],Teams_Standings[[Team Name]:[STRK]],6,FALSE)</f>
        <v>L1</v>
      </c>
    </row>
    <row r="244" spans="1:12">
      <c r="A244">
        <v>736</v>
      </c>
      <c r="B244">
        <v>386</v>
      </c>
      <c r="C244" t="s">
        <v>6115</v>
      </c>
      <c r="D244" t="s">
        <v>6116</v>
      </c>
      <c r="E244" t="s">
        <v>335</v>
      </c>
      <c r="F244" t="s">
        <v>889</v>
      </c>
      <c r="H244" t="s">
        <v>335</v>
      </c>
      <c r="I244" t="s">
        <v>889</v>
      </c>
      <c r="J244" t="s">
        <v>335</v>
      </c>
      <c r="K244">
        <f>IFERROR(VLOOKUP(Table26[[#This Row],[Kenpom Team]],KENPOM_COPY!$B$3:$E$383,4,FALSE),VLOOKUP(Table26[[#This Row],[Team_Name]],Table18!$B$3:$E$378,4,FALSE))</f>
        <v>3.25</v>
      </c>
      <c r="L244" t="str">
        <f>VLOOKUP(Table26[[#This Row],[Team_Name]],Teams_Standings[[Team Name]:[STRK]],6,FALSE)</f>
        <v>L3</v>
      </c>
    </row>
    <row r="245" spans="1:12">
      <c r="A245">
        <v>483</v>
      </c>
      <c r="B245">
        <v>254</v>
      </c>
      <c r="C245" t="s">
        <v>6117</v>
      </c>
      <c r="D245" t="s">
        <v>6118</v>
      </c>
      <c r="E245" t="s">
        <v>350</v>
      </c>
      <c r="F245" t="s">
        <v>981</v>
      </c>
      <c r="H245" t="s">
        <v>350</v>
      </c>
      <c r="I245" t="s">
        <v>981</v>
      </c>
      <c r="J245" t="s">
        <v>6119</v>
      </c>
      <c r="K245">
        <f>IFERROR(VLOOKUP(Table26[[#This Row],[Kenpom Team]],KENPOM_COPY!$B$3:$E$383,4,FALSE),VLOOKUP(Table26[[#This Row],[Team_Name]],Table18!$B$3:$E$378,4,FALSE))</f>
        <v>-15.73</v>
      </c>
      <c r="L245" t="str">
        <f>VLOOKUP(Table26[[#This Row],[Team_Name]],Teams_Standings[[Team Name]:[STRK]],6,FALSE)</f>
        <v>L1</v>
      </c>
    </row>
    <row r="246" spans="1:12">
      <c r="A246">
        <v>716</v>
      </c>
      <c r="B246">
        <v>376</v>
      </c>
      <c r="C246" t="s">
        <v>6120</v>
      </c>
      <c r="D246" t="s">
        <v>6121</v>
      </c>
      <c r="E246" t="s">
        <v>187</v>
      </c>
      <c r="F246" t="s">
        <v>1054</v>
      </c>
      <c r="H246" t="s">
        <v>187</v>
      </c>
      <c r="I246" t="s">
        <v>1054</v>
      </c>
      <c r="J246" t="s">
        <v>187</v>
      </c>
      <c r="K246">
        <f>IFERROR(VLOOKUP(Table26[[#This Row],[Kenpom Team]],KENPOM_COPY!$B$3:$E$383,4,FALSE),VLOOKUP(Table26[[#This Row],[Team_Name]],Table18!$B$3:$E$378,4,FALSE))</f>
        <v>6.42</v>
      </c>
      <c r="L246" t="str">
        <f>VLOOKUP(Table26[[#This Row],[Team_Name]],Teams_Standings[[Team Name]:[STRK]],6,FALSE)</f>
        <v>L1</v>
      </c>
    </row>
    <row r="247" spans="1:12">
      <c r="A247">
        <v>734</v>
      </c>
      <c r="B247">
        <v>384</v>
      </c>
      <c r="C247" t="s">
        <v>6122</v>
      </c>
      <c r="D247" t="s">
        <v>6123</v>
      </c>
      <c r="E247" t="s">
        <v>118</v>
      </c>
      <c r="F247" t="s">
        <v>1008</v>
      </c>
      <c r="H247" t="s">
        <v>118</v>
      </c>
      <c r="I247" t="s">
        <v>1008</v>
      </c>
      <c r="J247" t="s">
        <v>6124</v>
      </c>
      <c r="K247">
        <f>IFERROR(VLOOKUP(Table26[[#This Row],[Kenpom Team]],KENPOM_COPY!$B$3:$E$383,4,FALSE),VLOOKUP(Table26[[#This Row],[Team_Name]],Table18!$B$3:$E$378,4,FALSE))</f>
        <v>11.64</v>
      </c>
      <c r="L247" t="str">
        <f>VLOOKUP(Table26[[#This Row],[Team_Name]],Teams_Standings[[Team Name]:[STRK]],6,FALSE)</f>
        <v>L1</v>
      </c>
    </row>
    <row r="248" spans="1:12">
      <c r="A248">
        <v>485</v>
      </c>
      <c r="B248">
        <v>256</v>
      </c>
      <c r="C248" t="s">
        <v>6125</v>
      </c>
      <c r="D248" t="s">
        <v>6126</v>
      </c>
      <c r="E248" t="s">
        <v>237</v>
      </c>
      <c r="F248" t="s">
        <v>921</v>
      </c>
      <c r="H248" t="s">
        <v>237</v>
      </c>
      <c r="I248" t="s">
        <v>921</v>
      </c>
      <c r="J248" t="s">
        <v>237</v>
      </c>
      <c r="K248">
        <f>IFERROR(VLOOKUP(Table26[[#This Row],[Kenpom Team]],KENPOM_COPY!$B$3:$E$383,4,FALSE),VLOOKUP(Table26[[#This Row],[Team_Name]],Table18!$B$3:$E$378,4,FALSE))</f>
        <v>-13.88</v>
      </c>
      <c r="L248" t="str">
        <f>VLOOKUP(Table26[[#This Row],[Team_Name]],Teams_Standings[[Team Name]:[STRK]],6,FALSE)</f>
        <v>L1</v>
      </c>
    </row>
    <row r="249" spans="1:12">
      <c r="A249">
        <v>369</v>
      </c>
      <c r="B249">
        <v>194</v>
      </c>
      <c r="C249" t="s">
        <v>6127</v>
      </c>
      <c r="D249" t="s">
        <v>6128</v>
      </c>
      <c r="E249" t="s">
        <v>242</v>
      </c>
      <c r="F249" t="s">
        <v>856</v>
      </c>
      <c r="H249" t="s">
        <v>242</v>
      </c>
      <c r="I249" t="s">
        <v>856</v>
      </c>
      <c r="J249" t="s">
        <v>242</v>
      </c>
      <c r="K249">
        <f>IFERROR(VLOOKUP(Table26[[#This Row],[Kenpom Team]],KENPOM_COPY!$B$3:$E$383,4,FALSE),VLOOKUP(Table26[[#This Row],[Team_Name]],Table18!$B$3:$E$378,4,FALSE))</f>
        <v>-2.48</v>
      </c>
      <c r="L249" t="str">
        <f>VLOOKUP(Table26[[#This Row],[Team_Name]],Teams_Standings[[Team Name]:[STRK]],6,FALSE)</f>
        <v>L6</v>
      </c>
    </row>
    <row r="250" spans="1:12">
      <c r="A250">
        <v>504</v>
      </c>
      <c r="B250">
        <v>266</v>
      </c>
      <c r="C250" t="s">
        <v>6129</v>
      </c>
      <c r="D250" t="s">
        <v>6130</v>
      </c>
      <c r="E250" t="s">
        <v>92</v>
      </c>
      <c r="F250" t="s">
        <v>988</v>
      </c>
      <c r="H250" t="s">
        <v>92</v>
      </c>
      <c r="I250" t="s">
        <v>988</v>
      </c>
      <c r="J250" t="s">
        <v>92</v>
      </c>
      <c r="K250">
        <f>IFERROR(VLOOKUP(Table26[[#This Row],[Kenpom Team]],KENPOM_COPY!$B$3:$E$383,4,FALSE),VLOOKUP(Table26[[#This Row],[Team_Name]],Table18!$B$3:$E$378,4,FALSE))</f>
        <v>-6.2</v>
      </c>
      <c r="L250" t="str">
        <f>VLOOKUP(Table26[[#This Row],[Team_Name]],Teams_Standings[[Team Name]:[STRK]],6,FALSE)</f>
        <v>L1</v>
      </c>
    </row>
    <row r="251" spans="1:12">
      <c r="A251">
        <v>434</v>
      </c>
      <c r="B251">
        <v>228</v>
      </c>
      <c r="C251" t="s">
        <v>6131</v>
      </c>
      <c r="D251" t="s">
        <v>6132</v>
      </c>
      <c r="E251" t="s">
        <v>285</v>
      </c>
      <c r="F251" t="s">
        <v>863</v>
      </c>
      <c r="H251" t="s">
        <v>285</v>
      </c>
      <c r="I251" t="s">
        <v>863</v>
      </c>
      <c r="J251" t="s">
        <v>285</v>
      </c>
      <c r="K251">
        <f>IFERROR(VLOOKUP(Table26[[#This Row],[Kenpom Team]],KENPOM_COPY!$B$3:$E$383,4,FALSE),VLOOKUP(Table26[[#This Row],[Team_Name]],Table18!$B$3:$E$378,4,FALSE))</f>
        <v>2.4500000000000002</v>
      </c>
      <c r="L251" t="str">
        <f>VLOOKUP(Table26[[#This Row],[Team_Name]],Teams_Standings[[Team Name]:[STRK]],6,FALSE)</f>
        <v>L1</v>
      </c>
    </row>
    <row r="252" spans="1:12">
      <c r="A252">
        <v>461</v>
      </c>
      <c r="B252">
        <v>243</v>
      </c>
      <c r="C252" t="s">
        <v>6133</v>
      </c>
      <c r="D252" t="s">
        <v>6134</v>
      </c>
      <c r="E252" t="s">
        <v>294</v>
      </c>
      <c r="F252" t="s">
        <v>797</v>
      </c>
      <c r="H252" t="s">
        <v>294</v>
      </c>
      <c r="I252" t="s">
        <v>797</v>
      </c>
      <c r="J252" t="s">
        <v>6135</v>
      </c>
      <c r="K252">
        <f>IFERROR(VLOOKUP(Table26[[#This Row],[Kenpom Team]],KENPOM_COPY!$B$3:$E$383,4,FALSE),VLOOKUP(Table26[[#This Row],[Team_Name]],Table18!$B$3:$E$378,4,FALSE))</f>
        <v>7.01</v>
      </c>
      <c r="L252" t="e">
        <f>VLOOKUP(Table26[[#This Row],[Team_Name]],Teams_Standings[[Team Name]:[STRK]],6,FALSE)</f>
        <v>#N/A</v>
      </c>
    </row>
    <row r="253" spans="1:12">
      <c r="A253">
        <v>461</v>
      </c>
      <c r="B253">
        <v>243</v>
      </c>
      <c r="C253" t="s">
        <v>6133</v>
      </c>
      <c r="D253" t="s">
        <v>6136</v>
      </c>
      <c r="E253" t="s">
        <v>135</v>
      </c>
      <c r="F253" t="s">
        <v>797</v>
      </c>
      <c r="H253" t="s">
        <v>135</v>
      </c>
      <c r="I253" t="s">
        <v>797</v>
      </c>
      <c r="J253" t="s">
        <v>6135</v>
      </c>
      <c r="K253">
        <f>IFERROR(VLOOKUP(Table26[[#This Row],[Kenpom Team]],KENPOM_COPY!$B$3:$E$383,4,FALSE),VLOOKUP(Table26[[#This Row],[Team_Name]],Table18!$B$3:$E$378,4,FALSE))</f>
        <v>7.01</v>
      </c>
      <c r="L253" t="str">
        <f>VLOOKUP(Table26[[#This Row],[Team_Name]],Teams_Standings[[Team Name]:[STRK]],6,FALSE)</f>
        <v>L1</v>
      </c>
    </row>
    <row r="254" spans="1:12">
      <c r="A254">
        <v>162</v>
      </c>
      <c r="B254">
        <v>88</v>
      </c>
      <c r="C254" t="s">
        <v>6137</v>
      </c>
      <c r="D254" t="s">
        <v>6138</v>
      </c>
      <c r="E254" t="s">
        <v>687</v>
      </c>
      <c r="F254" t="s">
        <v>907</v>
      </c>
      <c r="H254" t="s">
        <v>687</v>
      </c>
      <c r="I254" t="s">
        <v>907</v>
      </c>
      <c r="J254" t="s">
        <v>341</v>
      </c>
      <c r="K254">
        <f>IFERROR(VLOOKUP(Table26[[#This Row],[Kenpom Team]],KENPOM_COPY!$B$3:$E$383,4,FALSE),VLOOKUP(Table26[[#This Row],[Team_Name]],Table18!$B$3:$E$378,4,FALSE))</f>
        <v>10.17</v>
      </c>
      <c r="L254" t="str">
        <f>VLOOKUP(Table26[[#This Row],[Team_Name]],Teams_Standings[[Team Name]:[STRK]],6,FALSE)</f>
        <v>L1</v>
      </c>
    </row>
    <row r="255" spans="1:12">
      <c r="A255">
        <v>75</v>
      </c>
      <c r="B255">
        <v>41</v>
      </c>
      <c r="C255" t="s">
        <v>6139</v>
      </c>
      <c r="D255" t="s">
        <v>6140</v>
      </c>
      <c r="E255" t="s">
        <v>407</v>
      </c>
      <c r="F255" t="s">
        <v>758</v>
      </c>
      <c r="H255" t="s">
        <v>407</v>
      </c>
      <c r="I255" t="s">
        <v>758</v>
      </c>
      <c r="J255" t="s">
        <v>407</v>
      </c>
      <c r="K255">
        <f>IFERROR(VLOOKUP(Table26[[#This Row],[Kenpom Team]],KENPOM_COPY!$B$3:$E$383,4,FALSE),VLOOKUP(Table26[[#This Row],[Team_Name]],Table18!$B$3:$E$378,4,FALSE))</f>
        <v>7.28</v>
      </c>
      <c r="L255" t="str">
        <f>VLOOKUP(Table26[[#This Row],[Team_Name]],Teams_Standings[[Team Name]:[STRK]],6,FALSE)</f>
        <v>L1</v>
      </c>
    </row>
    <row r="256" spans="1:12">
      <c r="A256">
        <v>713</v>
      </c>
      <c r="B256">
        <v>373</v>
      </c>
      <c r="C256" t="s">
        <v>6141</v>
      </c>
      <c r="D256" t="s">
        <v>6142</v>
      </c>
      <c r="E256" t="s">
        <v>682</v>
      </c>
      <c r="F256" t="s">
        <v>902</v>
      </c>
      <c r="H256" t="s">
        <v>682</v>
      </c>
      <c r="I256" t="s">
        <v>902</v>
      </c>
      <c r="J256" t="s">
        <v>250</v>
      </c>
      <c r="K256">
        <f>IFERROR(VLOOKUP(Table26[[#This Row],[Kenpom Team]],KENPOM_COPY!$B$3:$E$383,4,FALSE),VLOOKUP(Table26[[#This Row],[Team_Name]],Table18!$B$3:$E$378,4,FALSE))</f>
        <v>-9.19</v>
      </c>
      <c r="L256" t="e">
        <f>VLOOKUP(Table26[[#This Row],[Team_Name]],Teams_Standings[[Team Name]:[STRK]],6,FALSE)</f>
        <v>#N/A</v>
      </c>
    </row>
    <row r="257" spans="1:12">
      <c r="A257">
        <v>58</v>
      </c>
      <c r="B257">
        <v>35</v>
      </c>
      <c r="C257" t="s">
        <v>6143</v>
      </c>
      <c r="D257" t="s">
        <v>6144</v>
      </c>
      <c r="E257" t="s">
        <v>254</v>
      </c>
      <c r="F257" t="s">
        <v>254</v>
      </c>
      <c r="H257" t="s">
        <v>254</v>
      </c>
      <c r="I257" t="s">
        <v>254</v>
      </c>
      <c r="J257" t="s">
        <v>254</v>
      </c>
      <c r="K257">
        <f>IFERROR(VLOOKUP(Table26[[#This Row],[Kenpom Team]],KENPOM_COPY!$B$3:$E$383,4,FALSE),VLOOKUP(Table26[[#This Row],[Team_Name]],Table18!$B$3:$E$378,4,FALSE))</f>
        <v>-1.01</v>
      </c>
      <c r="L257" t="str">
        <f>VLOOKUP(Table26[[#This Row],[Team_Name]],Teams_Standings[[Team Name]:[STRK]],6,FALSE)</f>
        <v>L4</v>
      </c>
    </row>
    <row r="258" spans="1:12">
      <c r="A258">
        <v>639</v>
      </c>
      <c r="B258">
        <v>335</v>
      </c>
      <c r="C258" t="s">
        <v>6145</v>
      </c>
      <c r="D258" t="s">
        <v>6146</v>
      </c>
      <c r="E258" t="s">
        <v>149</v>
      </c>
      <c r="F258" t="s">
        <v>815</v>
      </c>
      <c r="H258" t="s">
        <v>149</v>
      </c>
      <c r="I258" t="s">
        <v>815</v>
      </c>
      <c r="J258" t="s">
        <v>149</v>
      </c>
      <c r="K258">
        <f>IFERROR(VLOOKUP(Table26[[#This Row],[Kenpom Team]],KENPOM_COPY!$B$3:$E$383,4,FALSE),VLOOKUP(Table26[[#This Row],[Team_Name]],Table18!$B$3:$E$378,4,FALSE))</f>
        <v>-9.17</v>
      </c>
      <c r="L258" t="str">
        <f>VLOOKUP(Table26[[#This Row],[Team_Name]],Teams_Standings[[Team Name]:[STRK]],6,FALSE)</f>
        <v>L2</v>
      </c>
    </row>
    <row r="259" spans="1:12">
      <c r="A259">
        <v>376</v>
      </c>
      <c r="B259">
        <v>201</v>
      </c>
      <c r="C259" t="s">
        <v>6147</v>
      </c>
      <c r="D259" t="s">
        <v>6148</v>
      </c>
      <c r="E259" t="s">
        <v>244</v>
      </c>
      <c r="F259" t="s">
        <v>853</v>
      </c>
      <c r="H259" t="s">
        <v>244</v>
      </c>
      <c r="I259" t="s">
        <v>853</v>
      </c>
      <c r="J259" t="s">
        <v>429</v>
      </c>
      <c r="K259">
        <f>IFERROR(VLOOKUP(Table26[[#This Row],[Kenpom Team]],KENPOM_COPY!$B$3:$E$383,4,FALSE),VLOOKUP(Table26[[#This Row],[Team_Name]],Table18!$B$3:$E$378,4,FALSE))</f>
        <v>-11.34</v>
      </c>
      <c r="L259" t="str">
        <f>VLOOKUP(Table26[[#This Row],[Team_Name]],Teams_Standings[[Team Name]:[STRK]],6,FALSE)</f>
        <v>L1</v>
      </c>
    </row>
    <row r="260" spans="1:12">
      <c r="A260">
        <v>529</v>
      </c>
      <c r="B260">
        <v>281</v>
      </c>
      <c r="C260" t="s">
        <v>6149</v>
      </c>
      <c r="D260" t="s">
        <v>6150</v>
      </c>
      <c r="E260" t="s">
        <v>218</v>
      </c>
      <c r="F260" t="s">
        <v>885</v>
      </c>
      <c r="H260" t="s">
        <v>218</v>
      </c>
      <c r="I260" t="s">
        <v>885</v>
      </c>
      <c r="J260" t="s">
        <v>218</v>
      </c>
      <c r="K260">
        <f>IFERROR(VLOOKUP(Table26[[#This Row],[Kenpom Team]],KENPOM_COPY!$B$3:$E$383,4,FALSE),VLOOKUP(Table26[[#This Row],[Team_Name]],Table18!$B$3:$E$378,4,FALSE))</f>
        <v>9.4700000000000006</v>
      </c>
      <c r="L260" t="str">
        <f>VLOOKUP(Table26[[#This Row],[Team_Name]],Teams_Standings[[Team Name]:[STRK]],6,FALSE)</f>
        <v>L1</v>
      </c>
    </row>
    <row r="261" spans="1:12">
      <c r="A261">
        <v>282</v>
      </c>
      <c r="B261">
        <v>152</v>
      </c>
      <c r="C261" t="s">
        <v>6151</v>
      </c>
      <c r="D261" t="s">
        <v>6152</v>
      </c>
      <c r="E261" t="s">
        <v>360</v>
      </c>
      <c r="F261" t="s">
        <v>915</v>
      </c>
      <c r="H261" t="s">
        <v>360</v>
      </c>
      <c r="I261" t="s">
        <v>915</v>
      </c>
      <c r="J261" t="s">
        <v>360</v>
      </c>
      <c r="K261">
        <f>IFERROR(VLOOKUP(Table26[[#This Row],[Kenpom Team]],KENPOM_COPY!$B$3:$E$383,4,FALSE),VLOOKUP(Table26[[#This Row],[Team_Name]],Table18!$B$3:$E$378,4,FALSE))</f>
        <v>-14.23</v>
      </c>
      <c r="L261" t="str">
        <f>VLOOKUP(Table26[[#This Row],[Team_Name]],Teams_Standings[[Team Name]:[STRK]],6,FALSE)</f>
        <v>L1</v>
      </c>
    </row>
    <row r="262" spans="1:12">
      <c r="A262">
        <v>4</v>
      </c>
      <c r="B262">
        <v>4</v>
      </c>
      <c r="C262" t="s">
        <v>6153</v>
      </c>
      <c r="D262" t="s">
        <v>6154</v>
      </c>
      <c r="E262" t="s">
        <v>365</v>
      </c>
      <c r="F262" t="s">
        <v>739</v>
      </c>
      <c r="H262" t="s">
        <v>365</v>
      </c>
      <c r="I262" t="s">
        <v>739</v>
      </c>
      <c r="J262" t="s">
        <v>365</v>
      </c>
      <c r="K262">
        <f>IFERROR(VLOOKUP(Table26[[#This Row],[Kenpom Team]],KENPOM_COPY!$B$3:$E$383,4,FALSE),VLOOKUP(Table26[[#This Row],[Team_Name]],Table18!$B$3:$E$378,4,FALSE))</f>
        <v>-0.12</v>
      </c>
      <c r="L262" t="str">
        <f>VLOOKUP(Table26[[#This Row],[Team_Name]],Teams_Standings[[Team Name]:[STRK]],6,FALSE)</f>
        <v>L3</v>
      </c>
    </row>
    <row r="263" spans="1:12">
      <c r="A263">
        <v>735</v>
      </c>
      <c r="B263">
        <v>385</v>
      </c>
      <c r="C263" t="s">
        <v>6155</v>
      </c>
      <c r="D263" t="s">
        <v>6156</v>
      </c>
      <c r="E263" t="s">
        <v>137</v>
      </c>
      <c r="F263" t="s">
        <v>1009</v>
      </c>
      <c r="H263" t="s">
        <v>137</v>
      </c>
      <c r="I263" t="s">
        <v>1009</v>
      </c>
      <c r="J263" t="s">
        <v>137</v>
      </c>
      <c r="K263">
        <f>IFERROR(VLOOKUP(Table26[[#This Row],[Kenpom Team]],KENPOM_COPY!$B$3:$E$383,4,FALSE),VLOOKUP(Table26[[#This Row],[Team_Name]],Table18!$B$3:$E$378,4,FALSE))</f>
        <v>5.7</v>
      </c>
      <c r="L263" t="str">
        <f>VLOOKUP(Table26[[#This Row],[Team_Name]],Teams_Standings[[Team Name]:[STRK]],6,FALSE)</f>
        <v>L1</v>
      </c>
    </row>
    <row r="264" spans="1:12">
      <c r="A264">
        <v>111</v>
      </c>
      <c r="B264">
        <v>62</v>
      </c>
      <c r="C264" t="s">
        <v>6157</v>
      </c>
      <c r="D264" t="s">
        <v>6158</v>
      </c>
      <c r="E264" t="s">
        <v>290</v>
      </c>
      <c r="F264" t="s">
        <v>745</v>
      </c>
      <c r="H264" t="s">
        <v>290</v>
      </c>
      <c r="I264" t="s">
        <v>745</v>
      </c>
      <c r="J264" t="s">
        <v>290</v>
      </c>
      <c r="K264">
        <f>IFERROR(VLOOKUP(Table26[[#This Row],[Kenpom Team]],KENPOM_COPY!$B$3:$E$383,4,FALSE),VLOOKUP(Table26[[#This Row],[Team_Name]],Table18!$B$3:$E$378,4,FALSE))</f>
        <v>4.91</v>
      </c>
      <c r="L264" t="str">
        <f>VLOOKUP(Table26[[#This Row],[Team_Name]],Teams_Standings[[Team Name]:[STRK]],6,FALSE)</f>
        <v>L1</v>
      </c>
    </row>
    <row r="265" spans="1:12">
      <c r="A265">
        <v>567</v>
      </c>
      <c r="B265">
        <v>297</v>
      </c>
      <c r="C265" t="s">
        <v>6159</v>
      </c>
      <c r="D265" t="s">
        <v>6160</v>
      </c>
      <c r="E265" t="s">
        <v>338</v>
      </c>
      <c r="F265" t="s">
        <v>712</v>
      </c>
      <c r="H265" t="s">
        <v>338</v>
      </c>
      <c r="I265" t="s">
        <v>712</v>
      </c>
      <c r="J265" t="s">
        <v>128</v>
      </c>
      <c r="K265">
        <f>IFERROR(VLOOKUP(Table26[[#This Row],[Kenpom Team]],KENPOM_COPY!$B$3:$E$383,4,FALSE),VLOOKUP(Table26[[#This Row],[Team_Name]],Table18!$B$3:$E$378,4,FALSE))</f>
        <v>-11.62</v>
      </c>
      <c r="L265" t="str">
        <f>VLOOKUP(Table26[[#This Row],[Team_Name]],Teams_Standings[[Team Name]:[STRK]],6,FALSE)</f>
        <v>L2</v>
      </c>
    </row>
    <row r="266" spans="1:12">
      <c r="A266">
        <v>739</v>
      </c>
      <c r="B266">
        <v>389</v>
      </c>
      <c r="C266" t="s">
        <v>6161</v>
      </c>
      <c r="D266" t="s">
        <v>6162</v>
      </c>
      <c r="E266" t="s">
        <v>211</v>
      </c>
      <c r="F266" t="s">
        <v>784</v>
      </c>
      <c r="H266" t="s">
        <v>211</v>
      </c>
      <c r="I266" t="s">
        <v>784</v>
      </c>
      <c r="J266" t="s">
        <v>6163</v>
      </c>
      <c r="K266">
        <f>IFERROR(VLOOKUP(Table26[[#This Row],[Kenpom Team]],KENPOM_COPY!$B$3:$E$383,4,FALSE),VLOOKUP(Table26[[#This Row],[Team_Name]],Table18!$B$3:$E$378,4,FALSE))</f>
        <v>0.47</v>
      </c>
      <c r="L266" t="str">
        <f>VLOOKUP(Table26[[#This Row],[Team_Name]],Teams_Standings[[Team Name]:[STRK]],6,FALSE)</f>
        <v>L2</v>
      </c>
    </row>
    <row r="267" spans="1:12">
      <c r="A267">
        <v>138</v>
      </c>
      <c r="B267">
        <v>74</v>
      </c>
      <c r="C267" t="s">
        <v>6164</v>
      </c>
      <c r="D267" t="s">
        <v>6165</v>
      </c>
      <c r="E267" t="s">
        <v>281</v>
      </c>
      <c r="F267" t="s">
        <v>281</v>
      </c>
      <c r="H267" t="s">
        <v>281</v>
      </c>
      <c r="I267" t="s">
        <v>281</v>
      </c>
      <c r="J267" t="s">
        <v>6166</v>
      </c>
      <c r="K267">
        <f>IFERROR(VLOOKUP(Table26[[#This Row],[Kenpom Team]],KENPOM_COPY!$B$3:$E$383,4,FALSE),VLOOKUP(Table26[[#This Row],[Team_Name]],Table18!$B$3:$E$378,4,FALSE))</f>
        <v>17.940000000000001</v>
      </c>
      <c r="L267" t="str">
        <f>VLOOKUP(Table26[[#This Row],[Team_Name]],Teams_Standings[[Team Name]:[STRK]],6,FALSE)</f>
        <v>L1</v>
      </c>
    </row>
    <row r="268" spans="1:12">
      <c r="A268">
        <v>53</v>
      </c>
      <c r="B268">
        <v>30</v>
      </c>
      <c r="C268" t="s">
        <v>6167</v>
      </c>
      <c r="D268" t="s">
        <v>6168</v>
      </c>
      <c r="E268" t="s">
        <v>251</v>
      </c>
      <c r="F268" t="s">
        <v>1088</v>
      </c>
      <c r="H268" t="s">
        <v>251</v>
      </c>
      <c r="I268" t="s">
        <v>1088</v>
      </c>
      <c r="J268" t="s">
        <v>251</v>
      </c>
      <c r="K268">
        <f>IFERROR(VLOOKUP(Table26[[#This Row],[Kenpom Team]],KENPOM_COPY!$B$3:$E$383,4,FALSE),VLOOKUP(Table26[[#This Row],[Team_Name]],Table18!$B$3:$E$378,4,FALSE))</f>
        <v>4.6500000000000004</v>
      </c>
      <c r="L268" t="str">
        <f>VLOOKUP(Table26[[#This Row],[Team_Name]],Teams_Standings[[Team Name]:[STRK]],6,FALSE)</f>
        <v>L2</v>
      </c>
    </row>
    <row r="269" spans="1:12">
      <c r="A269">
        <v>569</v>
      </c>
      <c r="B269">
        <v>299</v>
      </c>
      <c r="C269" t="s">
        <v>6169</v>
      </c>
      <c r="D269" t="s">
        <v>6170</v>
      </c>
      <c r="E269" t="s">
        <v>42</v>
      </c>
      <c r="F269" t="s">
        <v>701</v>
      </c>
      <c r="H269" t="s">
        <v>42</v>
      </c>
      <c r="I269" t="s">
        <v>701</v>
      </c>
      <c r="J269" t="s">
        <v>101</v>
      </c>
      <c r="K269">
        <f>IFERROR(VLOOKUP(Table26[[#This Row],[Kenpom Team]],KENPOM_COPY!$B$3:$E$383,4,FALSE),VLOOKUP(Table26[[#This Row],[Team_Name]],Table18!$B$3:$E$378,4,FALSE))</f>
        <v>5</v>
      </c>
      <c r="L269" t="str">
        <f>VLOOKUP(Table26[[#This Row],[Team_Name]],Teams_Standings[[Team Name]:[STRK]],6,FALSE)</f>
        <v>L1</v>
      </c>
    </row>
    <row r="270" spans="1:12">
      <c r="A270">
        <v>135</v>
      </c>
      <c r="B270">
        <v>71</v>
      </c>
      <c r="C270" t="s">
        <v>6171</v>
      </c>
      <c r="D270" t="s">
        <v>6172</v>
      </c>
      <c r="E270" t="s">
        <v>123</v>
      </c>
      <c r="F270" t="s">
        <v>898</v>
      </c>
      <c r="H270" t="s">
        <v>123</v>
      </c>
      <c r="I270" t="s">
        <v>898</v>
      </c>
      <c r="J270" t="s">
        <v>6173</v>
      </c>
      <c r="K270">
        <f>IFERROR(VLOOKUP(Table26[[#This Row],[Kenpom Team]],KENPOM_COPY!$B$3:$E$383,4,FALSE),VLOOKUP(Table26[[#This Row],[Team_Name]],Table18!$B$3:$E$378,4,FALSE))</f>
        <v>-1.31</v>
      </c>
      <c r="L270" t="str">
        <f>VLOOKUP(Table26[[#This Row],[Team_Name]],Teams_Standings[[Team Name]:[STRK]],6,FALSE)</f>
        <v>L1</v>
      </c>
    </row>
    <row r="271" spans="1:12">
      <c r="A271">
        <v>59</v>
      </c>
      <c r="B271">
        <v>36</v>
      </c>
      <c r="C271" t="s">
        <v>6174</v>
      </c>
      <c r="D271" t="s">
        <v>6175</v>
      </c>
      <c r="E271" t="s">
        <v>177</v>
      </c>
      <c r="F271" t="s">
        <v>883</v>
      </c>
      <c r="H271" t="s">
        <v>177</v>
      </c>
      <c r="I271" t="s">
        <v>883</v>
      </c>
      <c r="J271" t="s">
        <v>177</v>
      </c>
      <c r="K271">
        <f>IFERROR(VLOOKUP(Table26[[#This Row],[Kenpom Team]],KENPOM_COPY!$B$3:$E$383,4,FALSE),VLOOKUP(Table26[[#This Row],[Team_Name]],Table18!$B$3:$E$378,4,FALSE))</f>
        <v>-12.45</v>
      </c>
      <c r="L271" t="str">
        <f>VLOOKUP(Table26[[#This Row],[Team_Name]],Teams_Standings[[Team Name]:[STRK]],6,FALSE)</f>
        <v>L12</v>
      </c>
    </row>
    <row r="272" spans="1:12">
      <c r="A272">
        <v>502</v>
      </c>
      <c r="B272">
        <v>264</v>
      </c>
      <c r="C272" t="s">
        <v>6176</v>
      </c>
      <c r="D272" t="s">
        <v>6177</v>
      </c>
      <c r="E272" t="s">
        <v>95</v>
      </c>
      <c r="F272" t="s">
        <v>991</v>
      </c>
      <c r="H272" t="s">
        <v>95</v>
      </c>
      <c r="I272" t="s">
        <v>991</v>
      </c>
      <c r="J272" t="s">
        <v>6178</v>
      </c>
      <c r="K272">
        <f>IFERROR(VLOOKUP(Table26[[#This Row],[Kenpom Team]],KENPOM_COPY!$B$3:$E$383,4,FALSE),VLOOKUP(Table26[[#This Row],[Team_Name]],Table18!$B$3:$E$378,4,FALSE))</f>
        <v>-10.050000000000001</v>
      </c>
      <c r="L272" t="str">
        <f>VLOOKUP(Table26[[#This Row],[Team_Name]],Teams_Standings[[Team Name]:[STRK]],6,FALSE)</f>
        <v>L2</v>
      </c>
    </row>
    <row r="273" spans="1:12">
      <c r="A273">
        <v>500</v>
      </c>
      <c r="B273">
        <v>262</v>
      </c>
      <c r="C273" t="s">
        <v>6179</v>
      </c>
      <c r="D273" t="s">
        <v>6180</v>
      </c>
      <c r="E273" t="s">
        <v>113</v>
      </c>
      <c r="F273" t="s">
        <v>992</v>
      </c>
      <c r="H273" t="s">
        <v>113</v>
      </c>
      <c r="I273" t="s">
        <v>992</v>
      </c>
      <c r="J273" t="s">
        <v>113</v>
      </c>
      <c r="K273">
        <f>IFERROR(VLOOKUP(Table26[[#This Row],[Kenpom Team]],KENPOM_COPY!$B$3:$E$383,4,FALSE),VLOOKUP(Table26[[#This Row],[Team_Name]],Table18!$B$3:$E$378,4,FALSE))</f>
        <v>-9.73</v>
      </c>
      <c r="L273" t="str">
        <f>VLOOKUP(Table26[[#This Row],[Team_Name]],Teams_Standings[[Team Name]:[STRK]],6,FALSE)</f>
        <v>L1</v>
      </c>
    </row>
    <row r="274" spans="1:12">
      <c r="A274">
        <v>390</v>
      </c>
      <c r="B274">
        <v>204</v>
      </c>
      <c r="C274" t="s">
        <v>6181</v>
      </c>
      <c r="D274" t="s">
        <v>6182</v>
      </c>
      <c r="E274" t="s">
        <v>274</v>
      </c>
      <c r="F274" t="s">
        <v>762</v>
      </c>
      <c r="H274" t="s">
        <v>274</v>
      </c>
      <c r="I274" t="s">
        <v>762</v>
      </c>
      <c r="J274" t="s">
        <v>274</v>
      </c>
      <c r="K274">
        <f>IFERROR(VLOOKUP(Table26[[#This Row],[Kenpom Team]],KENPOM_COPY!$B$3:$E$383,4,FALSE),VLOOKUP(Table26[[#This Row],[Team_Name]],Table18!$B$3:$E$378,4,FALSE))</f>
        <v>8.83</v>
      </c>
      <c r="L274" t="str">
        <f>VLOOKUP(Table26[[#This Row],[Team_Name]],Teams_Standings[[Team Name]:[STRK]],6,FALSE)</f>
        <v>L2</v>
      </c>
    </row>
    <row r="275" spans="1:12">
      <c r="A275">
        <v>274</v>
      </c>
      <c r="B275">
        <v>144</v>
      </c>
      <c r="C275" t="s">
        <v>6183</v>
      </c>
      <c r="D275" t="s">
        <v>6184</v>
      </c>
      <c r="E275" t="s">
        <v>78</v>
      </c>
      <c r="F275" t="s">
        <v>1036</v>
      </c>
      <c r="H275" t="s">
        <v>78</v>
      </c>
      <c r="I275" t="s">
        <v>1036</v>
      </c>
      <c r="J275" t="s">
        <v>78</v>
      </c>
      <c r="K275">
        <f>IFERROR(VLOOKUP(Table26[[#This Row],[Kenpom Team]],KENPOM_COPY!$B$3:$E$383,4,FALSE),VLOOKUP(Table26[[#This Row],[Team_Name]],Table18!$B$3:$E$378,4,FALSE))</f>
        <v>3.65</v>
      </c>
      <c r="L275" t="str">
        <f>VLOOKUP(Table26[[#This Row],[Team_Name]],Teams_Standings[[Team Name]:[STRK]],6,FALSE)</f>
        <v>L1</v>
      </c>
    </row>
    <row r="276" spans="1:12">
      <c r="A276">
        <v>687</v>
      </c>
      <c r="B276">
        <v>361</v>
      </c>
      <c r="C276" t="s">
        <v>6185</v>
      </c>
      <c r="D276" t="s">
        <v>6186</v>
      </c>
      <c r="E276" t="s">
        <v>110</v>
      </c>
      <c r="F276" t="s">
        <v>1072</v>
      </c>
      <c r="H276" t="s">
        <v>110</v>
      </c>
      <c r="I276" t="s">
        <v>1072</v>
      </c>
      <c r="J276" t="s">
        <v>110</v>
      </c>
      <c r="K276">
        <f>IFERROR(VLOOKUP(Table26[[#This Row],[Kenpom Team]],KENPOM_COPY!$B$3:$E$383,4,FALSE),VLOOKUP(Table26[[#This Row],[Team_Name]],Table18!$B$3:$E$378,4,FALSE))</f>
        <v>3.51</v>
      </c>
      <c r="L276" t="str">
        <f>VLOOKUP(Table26[[#This Row],[Team_Name]],Teams_Standings[[Team Name]:[STRK]],6,FALSE)</f>
        <v>L1</v>
      </c>
    </row>
    <row r="277" spans="1:12">
      <c r="A277">
        <v>142</v>
      </c>
      <c r="B277">
        <v>78</v>
      </c>
      <c r="C277" t="s">
        <v>6187</v>
      </c>
      <c r="D277" t="s">
        <v>6188</v>
      </c>
      <c r="E277" t="s">
        <v>305</v>
      </c>
      <c r="F277" t="s">
        <v>696</v>
      </c>
      <c r="H277" t="s">
        <v>305</v>
      </c>
      <c r="I277" t="s">
        <v>696</v>
      </c>
      <c r="J277" t="s">
        <v>305</v>
      </c>
      <c r="K277">
        <f>IFERROR(VLOOKUP(Table26[[#This Row],[Kenpom Team]],KENPOM_COPY!$B$3:$E$383,4,FALSE),VLOOKUP(Table26[[#This Row],[Team_Name]],Table18!$B$3:$E$378,4,FALSE))</f>
        <v>12.71</v>
      </c>
      <c r="L277" t="str">
        <f>VLOOKUP(Table26[[#This Row],[Team_Name]],Teams_Standings[[Team Name]:[STRK]],6,FALSE)</f>
        <v>L4</v>
      </c>
    </row>
    <row r="278" spans="1:12">
      <c r="A278">
        <v>51</v>
      </c>
      <c r="B278">
        <v>28</v>
      </c>
      <c r="C278" t="s">
        <v>6189</v>
      </c>
      <c r="D278" t="s">
        <v>6190</v>
      </c>
      <c r="E278" t="s">
        <v>176</v>
      </c>
      <c r="F278" t="s">
        <v>876</v>
      </c>
      <c r="H278" t="s">
        <v>176</v>
      </c>
      <c r="I278" t="s">
        <v>876</v>
      </c>
      <c r="J278" t="s">
        <v>176</v>
      </c>
      <c r="K278">
        <f>IFERROR(VLOOKUP(Table26[[#This Row],[Kenpom Team]],KENPOM_COPY!$B$3:$E$383,4,FALSE),VLOOKUP(Table26[[#This Row],[Team_Name]],Table18!$B$3:$E$378,4,FALSE))</f>
        <v>6.23</v>
      </c>
      <c r="L278" t="str">
        <f>VLOOKUP(Table26[[#This Row],[Team_Name]],Teams_Standings[[Team Name]:[STRK]],6,FALSE)</f>
        <v>L1</v>
      </c>
    </row>
    <row r="279" spans="1:12">
      <c r="A279">
        <v>643</v>
      </c>
      <c r="B279">
        <v>339</v>
      </c>
      <c r="C279" t="s">
        <v>6191</v>
      </c>
      <c r="D279" t="s">
        <v>6192</v>
      </c>
      <c r="E279" t="s">
        <v>127</v>
      </c>
      <c r="F279" t="s">
        <v>838</v>
      </c>
      <c r="H279" t="s">
        <v>127</v>
      </c>
      <c r="I279" t="s">
        <v>838</v>
      </c>
      <c r="J279" t="s">
        <v>6193</v>
      </c>
      <c r="K279">
        <f>IFERROR(VLOOKUP(Table26[[#This Row],[Kenpom Team]],KENPOM_COPY!$B$3:$E$383,4,FALSE),VLOOKUP(Table26[[#This Row],[Team_Name]],Table18!$B$3:$E$378,4,FALSE))</f>
        <v>-11.1</v>
      </c>
      <c r="L279" t="str">
        <f>VLOOKUP(Table26[[#This Row],[Team_Name]],Teams_Standings[[Team Name]:[STRK]],6,FALSE)</f>
        <v>L1</v>
      </c>
    </row>
    <row r="280" spans="1:12">
      <c r="A280">
        <v>693</v>
      </c>
      <c r="B280">
        <v>367</v>
      </c>
      <c r="C280" t="s">
        <v>6194</v>
      </c>
      <c r="D280" t="s">
        <v>6195</v>
      </c>
      <c r="E280" t="s">
        <v>112</v>
      </c>
      <c r="F280" t="s">
        <v>778</v>
      </c>
      <c r="H280" t="s">
        <v>112</v>
      </c>
      <c r="I280" t="s">
        <v>778</v>
      </c>
      <c r="J280" t="s">
        <v>6173</v>
      </c>
      <c r="K280">
        <f>IFERROR(VLOOKUP(Table26[[#This Row],[Kenpom Team]],KENPOM_COPY!$B$3:$E$383,4,FALSE),VLOOKUP(Table26[[#This Row],[Team_Name]],Table18!$B$3:$E$378,4,FALSE))</f>
        <v>-1.31</v>
      </c>
      <c r="L280" t="str">
        <f>VLOOKUP(Table26[[#This Row],[Team_Name]],Teams_Standings[[Team Name]:[STRK]],6,FALSE)</f>
        <v>L1</v>
      </c>
    </row>
    <row r="281" spans="1:12">
      <c r="A281">
        <v>301</v>
      </c>
      <c r="B281">
        <v>158</v>
      </c>
      <c r="C281" t="s">
        <v>6196</v>
      </c>
      <c r="D281" t="s">
        <v>6197</v>
      </c>
      <c r="E281" t="s">
        <v>68</v>
      </c>
      <c r="F281" t="s">
        <v>68</v>
      </c>
      <c r="H281" t="s">
        <v>68</v>
      </c>
      <c r="I281" t="s">
        <v>68</v>
      </c>
      <c r="J281" t="s">
        <v>68</v>
      </c>
      <c r="K281">
        <f>IFERROR(VLOOKUP(Table26[[#This Row],[Kenpom Team]],KENPOM_COPY!$B$3:$E$383,4,FALSE),VLOOKUP(Table26[[#This Row],[Team_Name]],Table18!$B$3:$E$378,4,FALSE))</f>
        <v>14.65</v>
      </c>
      <c r="L281" t="str">
        <f>VLOOKUP(Table26[[#This Row],[Team_Name]],Teams_Standings[[Team Name]:[STRK]],6,FALSE)</f>
        <v>L1</v>
      </c>
    </row>
    <row r="282" spans="1:12">
      <c r="A282">
        <v>646</v>
      </c>
      <c r="B282">
        <v>342</v>
      </c>
      <c r="C282" t="s">
        <v>6198</v>
      </c>
      <c r="D282" t="s">
        <v>6199</v>
      </c>
      <c r="E282" t="s">
        <v>150</v>
      </c>
      <c r="F282" t="s">
        <v>1018</v>
      </c>
      <c r="H282" t="s">
        <v>150</v>
      </c>
      <c r="I282" t="s">
        <v>1018</v>
      </c>
      <c r="J282" t="s">
        <v>6200</v>
      </c>
      <c r="K282">
        <f>IFERROR(VLOOKUP(Table26[[#This Row],[Kenpom Team]],KENPOM_COPY!$B$3:$E$383,4,FALSE),VLOOKUP(Table26[[#This Row],[Team_Name]],Table18!$B$3:$E$378,4,FALSE))</f>
        <v>-13.7</v>
      </c>
      <c r="L282" t="str">
        <f>VLOOKUP(Table26[[#This Row],[Team_Name]],Teams_Standings[[Team Name]:[STRK]],6,FALSE)</f>
        <v>L9</v>
      </c>
    </row>
    <row r="283" spans="1:12">
      <c r="A283">
        <v>254</v>
      </c>
      <c r="B283">
        <v>135</v>
      </c>
      <c r="C283" t="s">
        <v>6201</v>
      </c>
      <c r="D283" t="s">
        <v>6202</v>
      </c>
      <c r="E283" t="s">
        <v>146</v>
      </c>
      <c r="F283" t="s">
        <v>1015</v>
      </c>
      <c r="H283" t="s">
        <v>146</v>
      </c>
      <c r="I283" t="s">
        <v>1015</v>
      </c>
      <c r="J283" t="s">
        <v>146</v>
      </c>
      <c r="K283">
        <f>IFERROR(VLOOKUP(Table26[[#This Row],[Kenpom Team]],KENPOM_COPY!$B$3:$E$383,4,FALSE),VLOOKUP(Table26[[#This Row],[Team_Name]],Table18!$B$3:$E$378,4,FALSE))</f>
        <v>0.73</v>
      </c>
      <c r="L283" t="str">
        <f>VLOOKUP(Table26[[#This Row],[Team_Name]],Teams_Standings[[Team Name]:[STRK]],6,FALSE)</f>
        <v>L1</v>
      </c>
    </row>
    <row r="284" spans="1:12">
      <c r="A284">
        <v>55</v>
      </c>
      <c r="B284">
        <v>32</v>
      </c>
      <c r="C284" t="s">
        <v>6203</v>
      </c>
      <c r="D284" t="s">
        <v>6204</v>
      </c>
      <c r="E284" t="s">
        <v>300</v>
      </c>
      <c r="F284" t="s">
        <v>300</v>
      </c>
      <c r="H284" t="s">
        <v>300</v>
      </c>
      <c r="I284" t="s">
        <v>300</v>
      </c>
      <c r="J284" t="s">
        <v>300</v>
      </c>
      <c r="K284">
        <f>IFERROR(VLOOKUP(Table26[[#This Row],[Kenpom Team]],KENPOM_COPY!$B$3:$E$383,4,FALSE),VLOOKUP(Table26[[#This Row],[Team_Name]],Table18!$B$3:$E$378,4,FALSE))</f>
        <v>13.21</v>
      </c>
      <c r="L284" t="str">
        <f>VLOOKUP(Table26[[#This Row],[Team_Name]],Teams_Standings[[Team Name]:[STRK]],6,FALSE)</f>
        <v>L1</v>
      </c>
    </row>
    <row r="285" spans="1:12">
      <c r="A285">
        <v>249</v>
      </c>
      <c r="B285">
        <v>130</v>
      </c>
      <c r="C285" t="s">
        <v>6205</v>
      </c>
      <c r="D285" t="s">
        <v>6206</v>
      </c>
      <c r="E285" t="s">
        <v>380</v>
      </c>
      <c r="F285" t="s">
        <v>1058</v>
      </c>
      <c r="H285" t="s">
        <v>380</v>
      </c>
      <c r="I285" t="s">
        <v>1058</v>
      </c>
      <c r="J285" t="s">
        <v>380</v>
      </c>
      <c r="K285">
        <f>IFERROR(VLOOKUP(Table26[[#This Row],[Kenpom Team]],KENPOM_COPY!$B$3:$E$383,4,FALSE),VLOOKUP(Table26[[#This Row],[Team_Name]],Table18!$B$3:$E$378,4,FALSE))</f>
        <v>6.25</v>
      </c>
      <c r="L285" t="str">
        <f>VLOOKUP(Table26[[#This Row],[Team_Name]],Teams_Standings[[Team Name]:[STRK]],6,FALSE)</f>
        <v>L2</v>
      </c>
    </row>
    <row r="286" spans="1:12">
      <c r="A286">
        <v>520</v>
      </c>
      <c r="B286">
        <v>272</v>
      </c>
      <c r="C286" t="s">
        <v>6207</v>
      </c>
      <c r="D286" t="s">
        <v>6208</v>
      </c>
      <c r="E286" t="s">
        <v>374</v>
      </c>
      <c r="F286" t="s">
        <v>374</v>
      </c>
      <c r="H286" t="s">
        <v>374</v>
      </c>
      <c r="I286" t="s">
        <v>374</v>
      </c>
      <c r="J286" t="s">
        <v>6209</v>
      </c>
      <c r="K286">
        <f>IFERROR(VLOOKUP(Table26[[#This Row],[Kenpom Team]],KENPOM_COPY!$B$3:$E$383,4,FALSE),VLOOKUP(Table26[[#This Row],[Team_Name]],Table18!$B$3:$E$378,4,FALSE))</f>
        <v>28.07</v>
      </c>
      <c r="L286" t="str">
        <f>VLOOKUP(Table26[[#This Row],[Team_Name]],Teams_Standings[[Team Name]:[STRK]],6,FALSE)</f>
        <v>L1</v>
      </c>
    </row>
    <row r="287" spans="1:12">
      <c r="A287">
        <v>250</v>
      </c>
      <c r="B287">
        <v>131</v>
      </c>
      <c r="C287" t="s">
        <v>6210</v>
      </c>
      <c r="D287" t="s">
        <v>6211</v>
      </c>
      <c r="E287" t="s">
        <v>82</v>
      </c>
      <c r="F287" t="s">
        <v>1087</v>
      </c>
      <c r="H287" t="s">
        <v>82</v>
      </c>
      <c r="I287" t="s">
        <v>1087</v>
      </c>
      <c r="J287" t="s">
        <v>82</v>
      </c>
      <c r="K287">
        <f>IFERROR(VLOOKUP(Table26[[#This Row],[Kenpom Team]],KENPOM_COPY!$B$3:$E$383,4,FALSE),VLOOKUP(Table26[[#This Row],[Team_Name]],Table18!$B$3:$E$378,4,FALSE))</f>
        <v>2.2400000000000002</v>
      </c>
      <c r="L287" t="str">
        <f>VLOOKUP(Table26[[#This Row],[Team_Name]],Teams_Standings[[Team Name]:[STRK]],6,FALSE)</f>
        <v>L1</v>
      </c>
    </row>
    <row r="288" spans="1:12">
      <c r="A288">
        <v>251</v>
      </c>
      <c r="B288">
        <v>132</v>
      </c>
      <c r="C288" t="s">
        <v>6212</v>
      </c>
      <c r="D288" t="s">
        <v>6213</v>
      </c>
      <c r="E288" t="s">
        <v>214</v>
      </c>
      <c r="F288" t="s">
        <v>1055</v>
      </c>
      <c r="H288" t="s">
        <v>214</v>
      </c>
      <c r="I288" t="s">
        <v>1055</v>
      </c>
      <c r="J288" t="s">
        <v>6214</v>
      </c>
      <c r="K288">
        <f>IFERROR(VLOOKUP(Table26[[#This Row],[Kenpom Team]],KENPOM_COPY!$B$3:$E$383,4,FALSE),VLOOKUP(Table26[[#This Row],[Team_Name]],Table18!$B$3:$E$378,4,FALSE))</f>
        <v>5.77</v>
      </c>
      <c r="L288" t="str">
        <f>VLOOKUP(Table26[[#This Row],[Team_Name]],Teams_Standings[[Team Name]:[STRK]],6,FALSE)</f>
        <v>L1</v>
      </c>
    </row>
    <row r="289" spans="1:12">
      <c r="A289">
        <v>257</v>
      </c>
      <c r="B289">
        <v>138</v>
      </c>
      <c r="C289" t="s">
        <v>6215</v>
      </c>
      <c r="D289" t="s">
        <v>6216</v>
      </c>
      <c r="E289" t="s">
        <v>148</v>
      </c>
      <c r="F289" t="s">
        <v>1056</v>
      </c>
      <c r="H289" t="s">
        <v>148</v>
      </c>
      <c r="I289" t="s">
        <v>1056</v>
      </c>
      <c r="J289" t="s">
        <v>148</v>
      </c>
      <c r="K289">
        <f>IFERROR(VLOOKUP(Table26[[#This Row],[Kenpom Team]],KENPOM_COPY!$B$3:$E$383,4,FALSE),VLOOKUP(Table26[[#This Row],[Team_Name]],Table18!$B$3:$E$378,4,FALSE))</f>
        <v>-9</v>
      </c>
      <c r="L289" t="str">
        <f>VLOOKUP(Table26[[#This Row],[Team_Name]],Teams_Standings[[Team Name]:[STRK]],6,FALSE)</f>
        <v>L1</v>
      </c>
    </row>
    <row r="290" spans="1:12">
      <c r="A290">
        <v>576</v>
      </c>
      <c r="B290">
        <v>306</v>
      </c>
      <c r="C290" t="s">
        <v>6217</v>
      </c>
      <c r="D290" t="s">
        <v>6218</v>
      </c>
      <c r="E290" t="s">
        <v>301</v>
      </c>
      <c r="F290" t="s">
        <v>757</v>
      </c>
      <c r="H290" t="s">
        <v>301</v>
      </c>
      <c r="I290" t="s">
        <v>757</v>
      </c>
      <c r="J290" t="s">
        <v>301</v>
      </c>
      <c r="K290">
        <f>IFERROR(VLOOKUP(Table26[[#This Row],[Kenpom Team]],KENPOM_COPY!$B$3:$E$383,4,FALSE),VLOOKUP(Table26[[#This Row],[Team_Name]],Table18!$B$3:$E$378,4,FALSE))</f>
        <v>1.05</v>
      </c>
      <c r="L290" t="str">
        <f>VLOOKUP(Table26[[#This Row],[Team_Name]],Teams_Standings[[Team Name]:[STRK]],6,FALSE)</f>
        <v>L6</v>
      </c>
    </row>
    <row r="291" spans="1:12">
      <c r="A291">
        <v>442</v>
      </c>
      <c r="B291">
        <v>236</v>
      </c>
      <c r="C291" t="s">
        <v>6219</v>
      </c>
      <c r="D291" t="s">
        <v>6220</v>
      </c>
      <c r="E291" t="s">
        <v>283</v>
      </c>
      <c r="F291" t="s">
        <v>283</v>
      </c>
      <c r="H291" t="s">
        <v>283</v>
      </c>
      <c r="I291" t="s">
        <v>283</v>
      </c>
      <c r="K291" t="e">
        <f>IFERROR(VLOOKUP(Table26[[#This Row],[Kenpom Team]],KENPOM_COPY!$B$3:$E$383,4,FALSE),VLOOKUP(Table26[[#This Row],[Team_Name]],Table18!$B$3:$E$378,4,FALSE))</f>
        <v>#N/A</v>
      </c>
      <c r="L291" t="str">
        <f>VLOOKUP(Table26[[#This Row],[Team_Name]],Teams_Standings[[Team Name]:[STRK]],6,FALSE)</f>
        <v>L2</v>
      </c>
    </row>
    <row r="292" spans="1:12">
      <c r="A292">
        <v>442</v>
      </c>
      <c r="B292">
        <v>236</v>
      </c>
      <c r="C292" t="s">
        <v>6219</v>
      </c>
      <c r="D292" t="s">
        <v>6220</v>
      </c>
      <c r="E292" t="s">
        <v>6221</v>
      </c>
      <c r="F292" t="s">
        <v>283</v>
      </c>
      <c r="H292" t="s">
        <v>6221</v>
      </c>
      <c r="I292" t="s">
        <v>283</v>
      </c>
      <c r="J292" t="s">
        <v>6222</v>
      </c>
      <c r="K292">
        <f>IFERROR(VLOOKUP(Table26[[#This Row],[Kenpom Team]],KENPOM_COPY!$B$3:$E$383,4,FALSE),VLOOKUP(Table26[[#This Row],[Team_Name]],Table18!$B$3:$E$378,4,FALSE))</f>
        <v>-10.98</v>
      </c>
      <c r="L292" t="str">
        <f>VLOOKUP(Table26[[#This Row],[Team_Name]],Teams_Standings[[Team Name]:[STRK]],6,FALSE)</f>
        <v>L2</v>
      </c>
    </row>
    <row r="293" spans="1:12">
      <c r="A293">
        <v>623</v>
      </c>
      <c r="B293">
        <v>329</v>
      </c>
      <c r="C293" t="s">
        <v>6223</v>
      </c>
      <c r="D293" t="s">
        <v>6224</v>
      </c>
      <c r="E293" t="s">
        <v>161</v>
      </c>
      <c r="F293" t="s">
        <v>1001</v>
      </c>
      <c r="H293" t="s">
        <v>161</v>
      </c>
      <c r="I293" t="s">
        <v>1001</v>
      </c>
      <c r="J293" t="s">
        <v>161</v>
      </c>
      <c r="K293">
        <f>IFERROR(VLOOKUP(Table26[[#This Row],[Kenpom Team]],KENPOM_COPY!$B$3:$E$383,4,FALSE),VLOOKUP(Table26[[#This Row],[Team_Name]],Table18!$B$3:$E$378,4,FALSE))</f>
        <v>-16.010000000000002</v>
      </c>
      <c r="L293" t="str">
        <f>VLOOKUP(Table26[[#This Row],[Team_Name]],Teams_Standings[[Team Name]:[STRK]],6,FALSE)</f>
        <v>L1</v>
      </c>
    </row>
    <row r="294" spans="1:12">
      <c r="A294">
        <v>568</v>
      </c>
      <c r="B294">
        <v>298</v>
      </c>
      <c r="C294" t="s">
        <v>6225</v>
      </c>
      <c r="D294" t="s">
        <v>6226</v>
      </c>
      <c r="E294" t="s">
        <v>291</v>
      </c>
      <c r="F294" t="s">
        <v>973</v>
      </c>
      <c r="H294" t="s">
        <v>291</v>
      </c>
      <c r="I294" t="s">
        <v>973</v>
      </c>
      <c r="J294" t="s">
        <v>85</v>
      </c>
      <c r="K294">
        <f>IFERROR(VLOOKUP(Table26[[#This Row],[Kenpom Team]],KENPOM_COPY!$B$3:$E$383,4,FALSE),VLOOKUP(Table26[[#This Row],[Team_Name]],Table18!$B$3:$E$378,4,FALSE))</f>
        <v>1.22</v>
      </c>
      <c r="L294" t="str">
        <f>VLOOKUP(Table26[[#This Row],[Team_Name]],Teams_Standings[[Team Name]:[STRK]],6,FALSE)</f>
        <v>L1</v>
      </c>
    </row>
    <row r="295" spans="1:12">
      <c r="A295">
        <v>684</v>
      </c>
      <c r="B295">
        <v>358</v>
      </c>
      <c r="C295" t="s">
        <v>6227</v>
      </c>
      <c r="D295" t="s">
        <v>6228</v>
      </c>
      <c r="E295" t="s">
        <v>111</v>
      </c>
      <c r="F295" t="s">
        <v>1078</v>
      </c>
      <c r="H295" t="s">
        <v>111</v>
      </c>
      <c r="I295" t="s">
        <v>1078</v>
      </c>
      <c r="J295" t="s">
        <v>6112</v>
      </c>
      <c r="K295">
        <f>IFERROR(VLOOKUP(Table26[[#This Row],[Kenpom Team]],KENPOM_COPY!$B$3:$E$383,4,FALSE),VLOOKUP(Table26[[#This Row],[Team_Name]],Table18!$B$3:$E$378,4,FALSE))</f>
        <v>-7.24</v>
      </c>
      <c r="L295" t="str">
        <f>VLOOKUP(Table26[[#This Row],[Team_Name]],Teams_Standings[[Team Name]:[STRK]],6,FALSE)</f>
        <v>L1</v>
      </c>
    </row>
    <row r="296" spans="1:12">
      <c r="A296">
        <v>692</v>
      </c>
      <c r="B296">
        <v>366</v>
      </c>
      <c r="C296" t="s">
        <v>6229</v>
      </c>
      <c r="D296" t="s">
        <v>6230</v>
      </c>
      <c r="E296" t="s">
        <v>109</v>
      </c>
      <c r="F296" t="s">
        <v>1071</v>
      </c>
      <c r="H296" t="s">
        <v>109</v>
      </c>
      <c r="I296" t="s">
        <v>1071</v>
      </c>
      <c r="J296" t="s">
        <v>6231</v>
      </c>
      <c r="K296">
        <f>IFERROR(VLOOKUP(Table26[[#This Row],[Kenpom Team]],KENPOM_COPY!$B$3:$E$383,4,FALSE),VLOOKUP(Table26[[#This Row],[Team_Name]],Table18!$B$3:$E$378,4,FALSE))</f>
        <v>-9.33</v>
      </c>
      <c r="L296" t="str">
        <f>VLOOKUP(Table26[[#This Row],[Team_Name]],Teams_Standings[[Team Name]:[STRK]],6,FALSE)</f>
        <v>L8</v>
      </c>
    </row>
    <row r="297" spans="1:12">
      <c r="A297">
        <v>33</v>
      </c>
      <c r="B297">
        <v>19</v>
      </c>
      <c r="C297" t="s">
        <v>6232</v>
      </c>
      <c r="D297" t="s">
        <v>6233</v>
      </c>
      <c r="E297" t="s">
        <v>312</v>
      </c>
      <c r="F297" t="s">
        <v>6234</v>
      </c>
      <c r="H297" t="s">
        <v>312</v>
      </c>
      <c r="I297" t="s">
        <v>6234</v>
      </c>
      <c r="J297" t="s">
        <v>312</v>
      </c>
      <c r="K297">
        <f>IFERROR(VLOOKUP(Table26[[#This Row],[Kenpom Team]],KENPOM_COPY!$B$3:$E$383,4,FALSE),VLOOKUP(Table26[[#This Row],[Team_Name]],Table18!$B$3:$E$378,4,FALSE))</f>
        <v>-6.64</v>
      </c>
      <c r="L297" t="str">
        <f>VLOOKUP(Table26[[#This Row],[Team_Name]],Teams_Standings[[Team Name]:[STRK]],6,FALSE)</f>
        <v>L1</v>
      </c>
    </row>
    <row r="298" spans="1:12">
      <c r="A298">
        <v>418</v>
      </c>
      <c r="B298">
        <v>220</v>
      </c>
      <c r="C298" t="s">
        <v>6235</v>
      </c>
      <c r="D298" t="s">
        <v>6236</v>
      </c>
      <c r="E298" t="s">
        <v>51</v>
      </c>
      <c r="F298" t="s">
        <v>820</v>
      </c>
      <c r="H298" t="s">
        <v>51</v>
      </c>
      <c r="I298" t="s">
        <v>820</v>
      </c>
      <c r="J298" t="s">
        <v>6237</v>
      </c>
      <c r="K298">
        <f>IFERROR(VLOOKUP(Table26[[#This Row],[Kenpom Team]],KENPOM_COPY!$B$3:$E$383,4,FALSE),VLOOKUP(Table26[[#This Row],[Team_Name]],Table18!$B$3:$E$378,4,FALSE))</f>
        <v>-6.57</v>
      </c>
      <c r="L298" t="str">
        <f>VLOOKUP(Table26[[#This Row],[Team_Name]],Teams_Standings[[Team Name]:[STRK]],6,FALSE)</f>
        <v>L1</v>
      </c>
    </row>
    <row r="299" spans="1:12">
      <c r="A299">
        <v>31</v>
      </c>
      <c r="B299">
        <v>17</v>
      </c>
      <c r="C299" t="s">
        <v>6238</v>
      </c>
      <c r="D299" t="s">
        <v>6239</v>
      </c>
      <c r="E299" t="s">
        <v>232</v>
      </c>
      <c r="F299" t="s">
        <v>1000</v>
      </c>
      <c r="H299" t="s">
        <v>232</v>
      </c>
      <c r="I299" t="s">
        <v>1000</v>
      </c>
      <c r="J299" t="s">
        <v>232</v>
      </c>
      <c r="K299">
        <f>IFERROR(VLOOKUP(Table26[[#This Row],[Kenpom Team]],KENPOM_COPY!$B$3:$E$383,4,FALSE),VLOOKUP(Table26[[#This Row],[Team_Name]],Table18!$B$3:$E$378,4,FALSE))</f>
        <v>3.03</v>
      </c>
      <c r="L299" t="str">
        <f>VLOOKUP(Table26[[#This Row],[Team_Name]],Teams_Standings[[Team Name]:[STRK]],6,FALSE)</f>
        <v>L1</v>
      </c>
    </row>
    <row r="300" spans="1:12">
      <c r="A300">
        <v>6</v>
      </c>
      <c r="B300">
        <v>6</v>
      </c>
      <c r="C300" t="s">
        <v>6240</v>
      </c>
      <c r="D300" t="s">
        <v>6241</v>
      </c>
      <c r="E300" t="s">
        <v>193</v>
      </c>
      <c r="F300" t="s">
        <v>733</v>
      </c>
      <c r="H300" t="s">
        <v>193</v>
      </c>
      <c r="I300" t="s">
        <v>733</v>
      </c>
      <c r="J300" t="s">
        <v>193</v>
      </c>
      <c r="K300">
        <f>IFERROR(VLOOKUP(Table26[[#This Row],[Kenpom Team]],KENPOM_COPY!$B$3:$E$383,4,FALSE),VLOOKUP(Table26[[#This Row],[Team_Name]],Table18!$B$3:$E$378,4,FALSE))</f>
        <v>-7.21</v>
      </c>
      <c r="L300" t="str">
        <f>VLOOKUP(Table26[[#This Row],[Team_Name]],Teams_Standings[[Team Name]:[STRK]],6,FALSE)</f>
        <v>L4</v>
      </c>
    </row>
    <row r="301" spans="1:12">
      <c r="A301">
        <v>199</v>
      </c>
      <c r="B301">
        <v>104</v>
      </c>
      <c r="C301" t="s">
        <v>6242</v>
      </c>
      <c r="D301" t="s">
        <v>6243</v>
      </c>
      <c r="E301" t="s">
        <v>298</v>
      </c>
      <c r="F301" t="s">
        <v>986</v>
      </c>
      <c r="H301" t="s">
        <v>298</v>
      </c>
      <c r="I301" t="s">
        <v>986</v>
      </c>
      <c r="J301" t="s">
        <v>6244</v>
      </c>
      <c r="K301">
        <f>IFERROR(VLOOKUP(Table26[[#This Row],[Kenpom Team]],KENPOM_COPY!$B$3:$E$383,4,FALSE),VLOOKUP(Table26[[#This Row],[Team_Name]],Table18!$B$3:$E$378,4,FALSE))</f>
        <v>1.06</v>
      </c>
      <c r="L301" t="str">
        <f>VLOOKUP(Table26[[#This Row],[Team_Name]],Teams_Standings[[Team Name]:[STRK]],6,FALSE)</f>
        <v>L1</v>
      </c>
    </row>
    <row r="302" spans="1:12">
      <c r="A302">
        <v>597</v>
      </c>
      <c r="B302">
        <v>313</v>
      </c>
      <c r="C302" t="s">
        <v>6245</v>
      </c>
      <c r="D302" t="s">
        <v>6246</v>
      </c>
      <c r="E302" t="s">
        <v>77</v>
      </c>
      <c r="F302" t="s">
        <v>979</v>
      </c>
      <c r="H302" t="s">
        <v>77</v>
      </c>
      <c r="I302" t="s">
        <v>979</v>
      </c>
      <c r="J302" t="s">
        <v>77</v>
      </c>
      <c r="K302">
        <f>IFERROR(VLOOKUP(Table26[[#This Row],[Kenpom Team]],KENPOM_COPY!$B$3:$E$383,4,FALSE),VLOOKUP(Table26[[#This Row],[Team_Name]],Table18!$B$3:$E$378,4,FALSE))</f>
        <v>4.99</v>
      </c>
      <c r="L302" t="str">
        <f>VLOOKUP(Table26[[#This Row],[Team_Name]],Teams_Standings[[Team Name]:[STRK]],6,FALSE)</f>
        <v>L2</v>
      </c>
    </row>
    <row r="303" spans="1:12">
      <c r="A303">
        <v>109</v>
      </c>
      <c r="B303">
        <v>60</v>
      </c>
      <c r="C303" t="s">
        <v>6247</v>
      </c>
      <c r="D303" t="s">
        <v>6248</v>
      </c>
      <c r="E303" t="s">
        <v>104</v>
      </c>
      <c r="F303" t="s">
        <v>806</v>
      </c>
      <c r="H303" t="s">
        <v>104</v>
      </c>
      <c r="I303" t="s">
        <v>806</v>
      </c>
      <c r="J303" t="s">
        <v>104</v>
      </c>
      <c r="K303">
        <f>IFERROR(VLOOKUP(Table26[[#This Row],[Kenpom Team]],KENPOM_COPY!$B$3:$E$383,4,FALSE),VLOOKUP(Table26[[#This Row],[Team_Name]],Table18!$B$3:$E$378,4,FALSE))</f>
        <v>15</v>
      </c>
      <c r="L303" t="str">
        <f>VLOOKUP(Table26[[#This Row],[Team_Name]],Teams_Standings[[Team Name]:[STRK]],6,FALSE)</f>
        <v>L1</v>
      </c>
    </row>
    <row r="304" spans="1:12">
      <c r="A304">
        <v>185</v>
      </c>
      <c r="B304">
        <v>100</v>
      </c>
      <c r="C304" t="s">
        <v>6249</v>
      </c>
      <c r="D304" t="s">
        <v>6250</v>
      </c>
      <c r="E304" t="s">
        <v>191</v>
      </c>
      <c r="F304" t="s">
        <v>824</v>
      </c>
      <c r="H304" t="s">
        <v>191</v>
      </c>
      <c r="I304" t="s">
        <v>824</v>
      </c>
      <c r="J304" t="s">
        <v>191</v>
      </c>
      <c r="K304">
        <f>IFERROR(VLOOKUP(Table26[[#This Row],[Kenpom Team]],KENPOM_COPY!$B$3:$E$383,4,FALSE),VLOOKUP(Table26[[#This Row],[Team_Name]],Table18!$B$3:$E$378,4,FALSE))</f>
        <v>-3.8</v>
      </c>
      <c r="L304" t="str">
        <f>VLOOKUP(Table26[[#This Row],[Team_Name]],Teams_Standings[[Team Name]:[STRK]],6,FALSE)</f>
        <v>L1</v>
      </c>
    </row>
    <row r="305" spans="1:12">
      <c r="A305">
        <v>275</v>
      </c>
      <c r="B305">
        <v>145</v>
      </c>
      <c r="C305" t="s">
        <v>6251</v>
      </c>
      <c r="D305" t="s">
        <v>6252</v>
      </c>
      <c r="E305" t="s">
        <v>358</v>
      </c>
      <c r="F305" t="s">
        <v>1037</v>
      </c>
      <c r="H305" t="s">
        <v>358</v>
      </c>
      <c r="I305" t="s">
        <v>1037</v>
      </c>
      <c r="J305" t="s">
        <v>358</v>
      </c>
      <c r="K305">
        <f>IFERROR(VLOOKUP(Table26[[#This Row],[Kenpom Team]],KENPOM_COPY!$B$3:$E$383,4,FALSE),VLOOKUP(Table26[[#This Row],[Team_Name]],Table18!$B$3:$E$378,4,FALSE))</f>
        <v>1.1200000000000001</v>
      </c>
      <c r="L305" t="str">
        <f>VLOOKUP(Table26[[#This Row],[Team_Name]],Teams_Standings[[Team Name]:[STRK]],6,FALSE)</f>
        <v>L1</v>
      </c>
    </row>
    <row r="306" spans="1:12">
      <c r="A306">
        <v>670</v>
      </c>
      <c r="B306">
        <v>354</v>
      </c>
      <c r="C306" t="s">
        <v>6253</v>
      </c>
      <c r="D306" t="s">
        <v>6254</v>
      </c>
      <c r="E306" t="s">
        <v>400</v>
      </c>
      <c r="F306" t="s">
        <v>946</v>
      </c>
      <c r="H306" t="s">
        <v>400</v>
      </c>
      <c r="I306" t="s">
        <v>946</v>
      </c>
      <c r="J306" t="s">
        <v>400</v>
      </c>
      <c r="K306">
        <f>IFERROR(VLOOKUP(Table26[[#This Row],[Kenpom Team]],KENPOM_COPY!$B$3:$E$383,4,FALSE),VLOOKUP(Table26[[#This Row],[Team_Name]],Table18!$B$3:$E$378,4,FALSE))</f>
        <v>-8.5299999999999994</v>
      </c>
      <c r="L306" t="str">
        <f>VLOOKUP(Table26[[#This Row],[Team_Name]],Teams_Standings[[Team Name]:[STRK]],6,FALSE)</f>
        <v>L1</v>
      </c>
    </row>
    <row r="307" spans="1:12">
      <c r="A307">
        <v>8</v>
      </c>
      <c r="B307">
        <v>8</v>
      </c>
      <c r="C307" t="s">
        <v>6255</v>
      </c>
      <c r="D307" t="s">
        <v>6256</v>
      </c>
      <c r="E307" t="s">
        <v>373</v>
      </c>
      <c r="F307" t="s">
        <v>804</v>
      </c>
      <c r="H307" t="s">
        <v>373</v>
      </c>
      <c r="I307" t="s">
        <v>804</v>
      </c>
      <c r="J307" t="s">
        <v>373</v>
      </c>
      <c r="K307">
        <f>IFERROR(VLOOKUP(Table26[[#This Row],[Kenpom Team]],KENPOM_COPY!$B$3:$E$383,4,FALSE),VLOOKUP(Table26[[#This Row],[Team_Name]],Table18!$B$3:$E$378,4,FALSE))</f>
        <v>-4.8899999999999997</v>
      </c>
      <c r="L307" t="str">
        <f>VLOOKUP(Table26[[#This Row],[Team_Name]],Teams_Standings[[Team Name]:[STRK]],6,FALSE)</f>
        <v>L1</v>
      </c>
    </row>
    <row r="308" spans="1:12">
      <c r="A308">
        <v>32</v>
      </c>
      <c r="B308">
        <v>18</v>
      </c>
      <c r="C308" t="s">
        <v>6257</v>
      </c>
      <c r="D308" t="s">
        <v>6258</v>
      </c>
      <c r="E308" t="s">
        <v>388</v>
      </c>
      <c r="F308" t="s">
        <v>749</v>
      </c>
      <c r="H308" t="s">
        <v>388</v>
      </c>
      <c r="I308" t="s">
        <v>749</v>
      </c>
      <c r="J308" t="s">
        <v>388</v>
      </c>
      <c r="K308">
        <f>IFERROR(VLOOKUP(Table26[[#This Row],[Kenpom Team]],KENPOM_COPY!$B$3:$E$383,4,FALSE),VLOOKUP(Table26[[#This Row],[Team_Name]],Table18!$B$3:$E$378,4,FALSE))</f>
        <v>-9.3800000000000008</v>
      </c>
      <c r="L308" t="str">
        <f>VLOOKUP(Table26[[#This Row],[Team_Name]],Teams_Standings[[Team Name]:[STRK]],6,FALSE)</f>
        <v>L1</v>
      </c>
    </row>
    <row r="309" spans="1:12">
      <c r="A309">
        <v>439</v>
      </c>
      <c r="B309">
        <v>233</v>
      </c>
      <c r="C309" t="s">
        <v>6259</v>
      </c>
      <c r="D309" t="s">
        <v>6260</v>
      </c>
      <c r="E309" t="s">
        <v>336</v>
      </c>
      <c r="F309" t="s">
        <v>852</v>
      </c>
      <c r="H309" t="s">
        <v>336</v>
      </c>
      <c r="I309" t="s">
        <v>852</v>
      </c>
      <c r="J309" t="s">
        <v>336</v>
      </c>
      <c r="K309">
        <f>IFERROR(VLOOKUP(Table26[[#This Row],[Kenpom Team]],KENPOM_COPY!$B$3:$E$383,4,FALSE),VLOOKUP(Table26[[#This Row],[Team_Name]],Table18!$B$3:$E$378,4,FALSE))</f>
        <v>-3.82</v>
      </c>
      <c r="L309" t="str">
        <f>VLOOKUP(Table26[[#This Row],[Team_Name]],Teams_Standings[[Team Name]:[STRK]],6,FALSE)</f>
        <v>L1</v>
      </c>
    </row>
    <row r="310" spans="1:12">
      <c r="A310">
        <v>463</v>
      </c>
      <c r="B310">
        <v>245</v>
      </c>
      <c r="C310" t="s">
        <v>6261</v>
      </c>
      <c r="D310" t="s">
        <v>6262</v>
      </c>
      <c r="E310" t="s">
        <v>133</v>
      </c>
      <c r="F310" t="s">
        <v>133</v>
      </c>
      <c r="H310" t="s">
        <v>133</v>
      </c>
      <c r="I310" t="s">
        <v>133</v>
      </c>
      <c r="J310" t="s">
        <v>133</v>
      </c>
      <c r="K310">
        <f>IFERROR(VLOOKUP(Table26[[#This Row],[Kenpom Team]],KENPOM_COPY!$B$3:$E$383,4,FALSE),VLOOKUP(Table26[[#This Row],[Team_Name]],Table18!$B$3:$E$378,4,FALSE))</f>
        <v>7.47</v>
      </c>
      <c r="L310" t="str">
        <f>VLOOKUP(Table26[[#This Row],[Team_Name]],Teams_Standings[[Team Name]:[STRK]],6,FALSE)</f>
        <v>L1</v>
      </c>
    </row>
    <row r="311" spans="1:12">
      <c r="A311">
        <v>462</v>
      </c>
      <c r="B311">
        <v>244</v>
      </c>
      <c r="C311" t="s">
        <v>6263</v>
      </c>
      <c r="D311" t="s">
        <v>6264</v>
      </c>
      <c r="E311" t="s">
        <v>392</v>
      </c>
      <c r="F311" t="s">
        <v>794</v>
      </c>
      <c r="H311" t="s">
        <v>392</v>
      </c>
      <c r="I311" t="s">
        <v>794</v>
      </c>
      <c r="J311" t="s">
        <v>392</v>
      </c>
      <c r="K311">
        <f>IFERROR(VLOOKUP(Table26[[#This Row],[Kenpom Team]],KENPOM_COPY!$B$3:$E$383,4,FALSE),VLOOKUP(Table26[[#This Row],[Team_Name]],Table18!$B$3:$E$378,4,FALSE))</f>
        <v>12.35</v>
      </c>
      <c r="L311" t="str">
        <f>VLOOKUP(Table26[[#This Row],[Team_Name]],Teams_Standings[[Team Name]:[STRK]],6,FALSE)</f>
        <v>L2</v>
      </c>
    </row>
    <row r="312" spans="1:12">
      <c r="A312">
        <v>621</v>
      </c>
      <c r="B312">
        <v>327</v>
      </c>
      <c r="C312" t="s">
        <v>6265</v>
      </c>
      <c r="D312" t="s">
        <v>6266</v>
      </c>
      <c r="E312" t="s">
        <v>106</v>
      </c>
      <c r="F312" t="s">
        <v>1027</v>
      </c>
      <c r="H312" t="s">
        <v>106</v>
      </c>
      <c r="I312" t="s">
        <v>1027</v>
      </c>
      <c r="J312" t="s">
        <v>106</v>
      </c>
      <c r="K312">
        <f>IFERROR(VLOOKUP(Table26[[#This Row],[Kenpom Team]],KENPOM_COPY!$B$3:$E$383,4,FALSE),VLOOKUP(Table26[[#This Row],[Team_Name]],Table18!$B$3:$E$378,4,FALSE))</f>
        <v>-15.05</v>
      </c>
      <c r="L312" t="str">
        <f>VLOOKUP(Table26[[#This Row],[Team_Name]],Teams_Standings[[Team Name]:[STRK]],6,FALSE)</f>
        <v>L1</v>
      </c>
    </row>
    <row r="313" spans="1:12">
      <c r="A313">
        <v>300</v>
      </c>
      <c r="B313">
        <v>157</v>
      </c>
      <c r="C313" t="s">
        <v>6267</v>
      </c>
      <c r="D313" t="s">
        <v>6268</v>
      </c>
      <c r="E313" t="s">
        <v>67</v>
      </c>
      <c r="F313" t="s">
        <v>1081</v>
      </c>
      <c r="H313" t="s">
        <v>67</v>
      </c>
      <c r="I313" t="s">
        <v>1081</v>
      </c>
      <c r="J313" t="s">
        <v>67</v>
      </c>
      <c r="K313">
        <f>IFERROR(VLOOKUP(Table26[[#This Row],[Kenpom Team]],KENPOM_COPY!$B$3:$E$383,4,FALSE),VLOOKUP(Table26[[#This Row],[Team_Name]],Table18!$B$3:$E$378,4,FALSE))</f>
        <v>16.899999999999999</v>
      </c>
      <c r="L313" t="str">
        <f>VLOOKUP(Table26[[#This Row],[Team_Name]],Teams_Standings[[Team Name]:[STRK]],6,FALSE)</f>
        <v>W5</v>
      </c>
    </row>
    <row r="314" spans="1:12">
      <c r="A314">
        <v>85</v>
      </c>
      <c r="B314">
        <v>51</v>
      </c>
      <c r="C314" t="s">
        <v>6269</v>
      </c>
      <c r="D314" t="s">
        <v>6270</v>
      </c>
      <c r="E314" t="s">
        <v>327</v>
      </c>
      <c r="F314" t="s">
        <v>955</v>
      </c>
      <c r="H314" t="s">
        <v>327</v>
      </c>
      <c r="I314" t="s">
        <v>955</v>
      </c>
      <c r="J314" t="s">
        <v>327</v>
      </c>
      <c r="K314">
        <f>IFERROR(VLOOKUP(Table26[[#This Row],[Kenpom Team]],KENPOM_COPY!$B$3:$E$383,4,FALSE),VLOOKUP(Table26[[#This Row],[Team_Name]],Table18!$B$3:$E$378,4,FALSE))</f>
        <v>-7.08</v>
      </c>
      <c r="L314" t="str">
        <f>VLOOKUP(Table26[[#This Row],[Team_Name]],Teams_Standings[[Team Name]:[STRK]],6,FALSE)</f>
        <v>L2</v>
      </c>
    </row>
    <row r="315" spans="1:12">
      <c r="A315">
        <v>690</v>
      </c>
      <c r="B315">
        <v>364</v>
      </c>
      <c r="C315" t="s">
        <v>6271</v>
      </c>
      <c r="D315" t="s">
        <v>6272</v>
      </c>
      <c r="E315" t="s">
        <v>368</v>
      </c>
      <c r="F315" t="s">
        <v>1079</v>
      </c>
      <c r="H315" t="s">
        <v>368</v>
      </c>
      <c r="I315" t="s">
        <v>1079</v>
      </c>
      <c r="J315" t="s">
        <v>368</v>
      </c>
      <c r="K315">
        <f>IFERROR(VLOOKUP(Table26[[#This Row],[Kenpom Team]],KENPOM_COPY!$B$3:$E$383,4,FALSE),VLOOKUP(Table26[[#This Row],[Team_Name]],Table18!$B$3:$E$378,4,FALSE))</f>
        <v>7.66</v>
      </c>
      <c r="L315" t="str">
        <f>VLOOKUP(Table26[[#This Row],[Team_Name]],Teams_Standings[[Team Name]:[STRK]],6,FALSE)</f>
        <v>L1</v>
      </c>
    </row>
    <row r="316" spans="1:12">
      <c r="A316">
        <v>522</v>
      </c>
      <c r="B316">
        <v>274</v>
      </c>
      <c r="C316" t="s">
        <v>6273</v>
      </c>
      <c r="D316" t="s">
        <v>6274</v>
      </c>
      <c r="E316" t="s">
        <v>207</v>
      </c>
      <c r="F316" t="s">
        <v>207</v>
      </c>
      <c r="H316" t="s">
        <v>207</v>
      </c>
      <c r="I316" t="s">
        <v>207</v>
      </c>
      <c r="J316" t="s">
        <v>6275</v>
      </c>
      <c r="K316">
        <f>IFERROR(VLOOKUP(Table26[[#This Row],[Kenpom Team]],KENPOM_COPY!$B$3:$E$383,4,FALSE),VLOOKUP(Table26[[#This Row],[Team_Name]],Table18!$B$3:$E$378,4,FALSE))</f>
        <v>15.11</v>
      </c>
      <c r="L316" t="str">
        <f>VLOOKUP(Table26[[#This Row],[Team_Name]],Teams_Standings[[Team Name]:[STRK]],6,FALSE)</f>
        <v>L2</v>
      </c>
    </row>
    <row r="317" spans="1:12">
      <c r="A317">
        <v>720</v>
      </c>
      <c r="B317">
        <v>380</v>
      </c>
      <c r="C317" t="s">
        <v>6276</v>
      </c>
      <c r="D317" t="s">
        <v>6277</v>
      </c>
      <c r="E317" t="s">
        <v>377</v>
      </c>
      <c r="F317" t="s">
        <v>1053</v>
      </c>
      <c r="H317" t="s">
        <v>377</v>
      </c>
      <c r="I317" t="s">
        <v>1053</v>
      </c>
      <c r="J317" t="s">
        <v>377</v>
      </c>
      <c r="K317">
        <f>IFERROR(VLOOKUP(Table26[[#This Row],[Kenpom Team]],KENPOM_COPY!$B$3:$E$383,4,FALSE),VLOOKUP(Table26[[#This Row],[Team_Name]],Table18!$B$3:$E$378,4,FALSE))</f>
        <v>-4.21</v>
      </c>
      <c r="L317" t="str">
        <f>VLOOKUP(Table26[[#This Row],[Team_Name]],Teams_Standings[[Team Name]:[STRK]],6,FALSE)</f>
        <v>L6</v>
      </c>
    </row>
    <row r="318" spans="1:12">
      <c r="A318">
        <v>56</v>
      </c>
      <c r="B318">
        <v>33</v>
      </c>
      <c r="C318" t="s">
        <v>6278</v>
      </c>
      <c r="D318" t="s">
        <v>6279</v>
      </c>
      <c r="E318" t="s">
        <v>306</v>
      </c>
      <c r="F318" t="s">
        <v>1019</v>
      </c>
      <c r="H318" t="s">
        <v>306</v>
      </c>
      <c r="I318" t="s">
        <v>1019</v>
      </c>
      <c r="J318" t="s">
        <v>306</v>
      </c>
      <c r="K318">
        <f>IFERROR(VLOOKUP(Table26[[#This Row],[Kenpom Team]],KENPOM_COPY!$B$3:$E$383,4,FALSE),VLOOKUP(Table26[[#This Row],[Team_Name]],Table18!$B$3:$E$378,4,FALSE))</f>
        <v>1.42</v>
      </c>
      <c r="L318" t="str">
        <f>VLOOKUP(Table26[[#This Row],[Team_Name]],Teams_Standings[[Team Name]:[STRK]],6,FALSE)</f>
        <v>L2</v>
      </c>
    </row>
    <row r="319" spans="1:12">
      <c r="A319">
        <v>683</v>
      </c>
      <c r="B319">
        <v>357</v>
      </c>
      <c r="C319" t="s">
        <v>6280</v>
      </c>
      <c r="D319" t="s">
        <v>6281</v>
      </c>
      <c r="E319" t="s">
        <v>29</v>
      </c>
      <c r="F319" t="s">
        <v>1073</v>
      </c>
      <c r="H319" t="s">
        <v>29</v>
      </c>
      <c r="I319" t="s">
        <v>1073</v>
      </c>
      <c r="J319" t="s">
        <v>29</v>
      </c>
      <c r="K319">
        <f>IFERROR(VLOOKUP(Table26[[#This Row],[Kenpom Team]],KENPOM_COPY!$B$3:$E$383,4,FALSE),VLOOKUP(Table26[[#This Row],[Team_Name]],Table18!$B$3:$E$378,4,FALSE))</f>
        <v>6.52</v>
      </c>
      <c r="L319" t="str">
        <f>VLOOKUP(Table26[[#This Row],[Team_Name]],Teams_Standings[[Team Name]:[STRK]],6,FALSE)</f>
        <v>L2</v>
      </c>
    </row>
    <row r="320" spans="1:12">
      <c r="A320">
        <v>460</v>
      </c>
      <c r="B320">
        <v>242</v>
      </c>
      <c r="C320" t="s">
        <v>6282</v>
      </c>
      <c r="D320" t="s">
        <v>6283</v>
      </c>
      <c r="E320" t="s">
        <v>136</v>
      </c>
      <c r="F320" t="s">
        <v>1097</v>
      </c>
      <c r="H320" t="s">
        <v>136</v>
      </c>
      <c r="I320" t="s">
        <v>1097</v>
      </c>
      <c r="J320" t="s">
        <v>200</v>
      </c>
      <c r="K320">
        <f>IFERROR(VLOOKUP(Table26[[#This Row],[Kenpom Team]],KENPOM_COPY!$B$3:$E$383,4,FALSE),VLOOKUP(Table26[[#This Row],[Team_Name]],Table18!$B$3:$E$378,4,FALSE))</f>
        <v>1.36</v>
      </c>
      <c r="L320" t="str">
        <f>VLOOKUP(Table26[[#This Row],[Team_Name]],Teams_Standings[[Team Name]:[STRK]],6,FALSE)</f>
        <v>L2</v>
      </c>
    </row>
    <row r="321" spans="1:12">
      <c r="A321">
        <v>525</v>
      </c>
      <c r="B321">
        <v>277</v>
      </c>
      <c r="C321" t="s">
        <v>6284</v>
      </c>
      <c r="D321" t="s">
        <v>6285</v>
      </c>
      <c r="E321" t="s">
        <v>179</v>
      </c>
      <c r="F321" t="s">
        <v>1042</v>
      </c>
      <c r="H321" t="s">
        <v>179</v>
      </c>
      <c r="I321" t="s">
        <v>1042</v>
      </c>
      <c r="J321" t="s">
        <v>179</v>
      </c>
      <c r="K321">
        <f>IFERROR(VLOOKUP(Table26[[#This Row],[Kenpom Team]],KENPOM_COPY!$B$3:$E$383,4,FALSE),VLOOKUP(Table26[[#This Row],[Team_Name]],Table18!$B$3:$E$378,4,FALSE))</f>
        <v>11.47</v>
      </c>
      <c r="L321" t="str">
        <f>VLOOKUP(Table26[[#This Row],[Team_Name]],Teams_Standings[[Team Name]:[STRK]],6,FALSE)</f>
        <v>L6</v>
      </c>
    </row>
    <row r="322" spans="1:12">
      <c r="A322">
        <v>742</v>
      </c>
      <c r="B322">
        <v>392</v>
      </c>
      <c r="C322" t="s">
        <v>6286</v>
      </c>
      <c r="D322" t="s">
        <v>6287</v>
      </c>
      <c r="E322" t="s">
        <v>163</v>
      </c>
      <c r="F322" t="s">
        <v>956</v>
      </c>
      <c r="H322" t="s">
        <v>163</v>
      </c>
      <c r="I322" t="s">
        <v>956</v>
      </c>
      <c r="J322" t="s">
        <v>163</v>
      </c>
      <c r="K322">
        <f>IFERROR(VLOOKUP(Table26[[#This Row],[Kenpom Team]],KENPOM_COPY!$B$3:$E$383,4,FALSE),VLOOKUP(Table26[[#This Row],[Team_Name]],Table18!$B$3:$E$378,4,FALSE))</f>
        <v>-6.08</v>
      </c>
      <c r="L322" t="str">
        <f>VLOOKUP(Table26[[#This Row],[Team_Name]],Teams_Standings[[Team Name]:[STRK]],6,FALSE)</f>
        <v>L3</v>
      </c>
    </row>
    <row r="323" spans="1:12">
      <c r="A323">
        <v>601</v>
      </c>
      <c r="B323">
        <v>317</v>
      </c>
      <c r="C323" t="s">
        <v>6288</v>
      </c>
      <c r="D323" t="s">
        <v>6289</v>
      </c>
      <c r="E323" t="s">
        <v>23</v>
      </c>
      <c r="F323" t="s">
        <v>1032</v>
      </c>
      <c r="H323" t="s">
        <v>23</v>
      </c>
      <c r="I323" t="s">
        <v>1032</v>
      </c>
      <c r="J323" t="s">
        <v>23</v>
      </c>
      <c r="K323">
        <f>IFERROR(VLOOKUP(Table26[[#This Row],[Kenpom Team]],KENPOM_COPY!$B$3:$E$383,4,FALSE),VLOOKUP(Table26[[#This Row],[Team_Name]],Table18!$B$3:$E$378,4,FALSE))</f>
        <v>-1.1000000000000001</v>
      </c>
      <c r="L323" t="str">
        <f>VLOOKUP(Table26[[#This Row],[Team_Name]],Teams_Standings[[Team Name]:[STRK]],6,FALSE)</f>
        <v>L1</v>
      </c>
    </row>
    <row r="324" spans="1:12">
      <c r="A324">
        <v>308</v>
      </c>
      <c r="B324">
        <v>165</v>
      </c>
      <c r="C324" t="s">
        <v>6290</v>
      </c>
      <c r="D324" t="s">
        <v>6291</v>
      </c>
      <c r="E324" t="s">
        <v>197</v>
      </c>
      <c r="F324" t="s">
        <v>197</v>
      </c>
      <c r="H324" t="s">
        <v>197</v>
      </c>
      <c r="I324" t="s">
        <v>197</v>
      </c>
      <c r="J324" t="s">
        <v>197</v>
      </c>
      <c r="K324">
        <f>IFERROR(VLOOKUP(Table26[[#This Row],[Kenpom Team]],KENPOM_COPY!$B$3:$E$383,4,FALSE),VLOOKUP(Table26[[#This Row],[Team_Name]],Table18!$B$3:$E$378,4,FALSE))</f>
        <v>-0.7</v>
      </c>
      <c r="L324" t="str">
        <f>VLOOKUP(Table26[[#This Row],[Team_Name]],Teams_Standings[[Team Name]:[STRK]],6,FALSE)</f>
        <v>L1</v>
      </c>
    </row>
    <row r="325" spans="1:12">
      <c r="A325">
        <v>501</v>
      </c>
      <c r="B325">
        <v>263</v>
      </c>
      <c r="C325" t="s">
        <v>6292</v>
      </c>
      <c r="D325" t="s">
        <v>6293</v>
      </c>
      <c r="E325" t="s">
        <v>94</v>
      </c>
      <c r="F325" t="s">
        <v>964</v>
      </c>
      <c r="H325" t="s">
        <v>94</v>
      </c>
      <c r="I325" t="s">
        <v>964</v>
      </c>
      <c r="K325" t="e">
        <f>IFERROR(VLOOKUP(Table26[[#This Row],[Kenpom Team]],KENPOM_COPY!$B$3:$E$383,4,FALSE),VLOOKUP(Table26[[#This Row],[Team_Name]],Table18!$B$3:$E$378,4,FALSE))</f>
        <v>#N/A</v>
      </c>
      <c r="L325" t="str">
        <f>VLOOKUP(Table26[[#This Row],[Team_Name]],Teams_Standings[[Team Name]:[STRK]],6,FALSE)</f>
        <v>L1</v>
      </c>
    </row>
    <row r="326" spans="1:12">
      <c r="A326">
        <v>743</v>
      </c>
      <c r="B326">
        <v>393</v>
      </c>
      <c r="C326" t="s">
        <v>6294</v>
      </c>
      <c r="D326" t="s">
        <v>6295</v>
      </c>
      <c r="E326" t="s">
        <v>117</v>
      </c>
      <c r="F326" t="s">
        <v>1044</v>
      </c>
      <c r="H326" t="s">
        <v>117</v>
      </c>
      <c r="I326" t="s">
        <v>1044</v>
      </c>
      <c r="J326" t="s">
        <v>117</v>
      </c>
      <c r="K326">
        <f>IFERROR(VLOOKUP(Table26[[#This Row],[Kenpom Team]],KENPOM_COPY!$B$3:$E$383,4,FALSE),VLOOKUP(Table26[[#This Row],[Team_Name]],Table18!$B$3:$E$378,4,FALSE))</f>
        <v>-6.46</v>
      </c>
      <c r="L326" t="str">
        <f>VLOOKUP(Table26[[#This Row],[Team_Name]],Teams_Standings[[Team Name]:[STRK]],6,FALSE)</f>
        <v>L2</v>
      </c>
    </row>
    <row r="327" spans="1:12">
      <c r="A327">
        <v>309</v>
      </c>
      <c r="B327">
        <v>166</v>
      </c>
      <c r="C327" t="s">
        <v>6296</v>
      </c>
      <c r="D327" t="s">
        <v>6297</v>
      </c>
      <c r="E327" t="s">
        <v>66</v>
      </c>
      <c r="F327" t="s">
        <v>66</v>
      </c>
      <c r="H327" t="s">
        <v>66</v>
      </c>
      <c r="I327" t="s">
        <v>66</v>
      </c>
      <c r="J327" t="s">
        <v>66</v>
      </c>
      <c r="K327">
        <f>IFERROR(VLOOKUP(Table26[[#This Row],[Kenpom Team]],KENPOM_COPY!$B$3:$E$383,4,FALSE),VLOOKUP(Table26[[#This Row],[Team_Name]],Table18!$B$3:$E$378,4,FALSE))</f>
        <v>-9.15</v>
      </c>
      <c r="L327" t="str">
        <f>VLOOKUP(Table26[[#This Row],[Team_Name]],Teams_Standings[[Team Name]:[STRK]],6,FALSE)</f>
        <v>L1</v>
      </c>
    </row>
    <row r="328" spans="1:12">
      <c r="A328">
        <v>105</v>
      </c>
      <c r="B328">
        <v>56</v>
      </c>
      <c r="C328" t="s">
        <v>6298</v>
      </c>
      <c r="D328" t="s">
        <v>6299</v>
      </c>
      <c r="E328" t="s">
        <v>406</v>
      </c>
      <c r="F328" t="s">
        <v>704</v>
      </c>
      <c r="H328" t="s">
        <v>406</v>
      </c>
      <c r="I328" t="s">
        <v>704</v>
      </c>
      <c r="K328">
        <f>IFERROR(VLOOKUP(Table26[[#This Row],[Kenpom Team]],KENPOM_COPY!$B$3:$E$383,4,FALSE),VLOOKUP(Table26[[#This Row],[Team_Name]],Table18!$B$3:$E$378,4,FALSE))</f>
        <v>16.29</v>
      </c>
      <c r="L328" t="str">
        <f>VLOOKUP(Table26[[#This Row],[Team_Name]],Teams_Standings[[Team Name]:[STRK]],6,FALSE)</f>
        <v>L2</v>
      </c>
    </row>
    <row r="329" spans="1:12">
      <c r="A329">
        <v>30</v>
      </c>
      <c r="B329">
        <v>16</v>
      </c>
      <c r="C329" t="s">
        <v>6300</v>
      </c>
      <c r="D329" t="s">
        <v>6301</v>
      </c>
      <c r="E329" t="s">
        <v>230</v>
      </c>
      <c r="F329" t="s">
        <v>754</v>
      </c>
      <c r="H329" t="s">
        <v>230</v>
      </c>
      <c r="I329" t="s">
        <v>754</v>
      </c>
      <c r="J329" t="s">
        <v>6302</v>
      </c>
      <c r="K329">
        <f>IFERROR(VLOOKUP(Table26[[#This Row],[Kenpom Team]],KENPOM_COPY!$B$3:$E$383,4,FALSE),VLOOKUP(Table26[[#This Row],[Team_Name]],Table18!$B$3:$E$378,4,FALSE))</f>
        <v>5.21</v>
      </c>
      <c r="L329" t="str">
        <f>VLOOKUP(Table26[[#This Row],[Team_Name]],Teams_Standings[[Team Name]:[STRK]],6,FALSE)</f>
        <v>L1</v>
      </c>
    </row>
    <row r="330" spans="1:12">
      <c r="A330">
        <v>733</v>
      </c>
      <c r="B330">
        <v>383</v>
      </c>
      <c r="C330" t="s">
        <v>6303</v>
      </c>
      <c r="D330" t="s">
        <v>6304</v>
      </c>
      <c r="E330" t="s">
        <v>182</v>
      </c>
      <c r="F330" t="s">
        <v>1029</v>
      </c>
      <c r="H330" t="s">
        <v>182</v>
      </c>
      <c r="I330" t="s">
        <v>1029</v>
      </c>
      <c r="J330" t="s">
        <v>182</v>
      </c>
      <c r="K330">
        <f>IFERROR(VLOOKUP(Table26[[#This Row],[Kenpom Team]],KENPOM_COPY!$B$3:$E$383,4,FALSE),VLOOKUP(Table26[[#This Row],[Team_Name]],Table18!$B$3:$E$378,4,FALSE))</f>
        <v>12.65</v>
      </c>
      <c r="L330" t="str">
        <f>VLOOKUP(Table26[[#This Row],[Team_Name]],Teams_Standings[[Team Name]:[STRK]],6,FALSE)</f>
        <v>L1</v>
      </c>
    </row>
    <row r="331" spans="1:12">
      <c r="A331">
        <v>572</v>
      </c>
      <c r="B331">
        <v>302</v>
      </c>
      <c r="C331" t="s">
        <v>6305</v>
      </c>
      <c r="D331" t="s">
        <v>6306</v>
      </c>
      <c r="E331" t="s">
        <v>292</v>
      </c>
      <c r="F331" t="s">
        <v>1010</v>
      </c>
      <c r="H331" t="s">
        <v>292</v>
      </c>
      <c r="I331" t="s">
        <v>1010</v>
      </c>
      <c r="J331" t="s">
        <v>292</v>
      </c>
      <c r="K331">
        <f>IFERROR(VLOOKUP(Table26[[#This Row],[Kenpom Team]],KENPOM_COPY!$B$3:$E$383,4,FALSE),VLOOKUP(Table26[[#This Row],[Team_Name]],Table18!$B$3:$E$378,4,FALSE))</f>
        <v>10.29</v>
      </c>
      <c r="L331" t="str">
        <f>VLOOKUP(Table26[[#This Row],[Team_Name]],Teams_Standings[[Team Name]:[STRK]],6,FALSE)</f>
        <v>L1</v>
      </c>
    </row>
    <row r="332" spans="1:12">
      <c r="A332">
        <v>72</v>
      </c>
      <c r="B332">
        <v>38</v>
      </c>
      <c r="C332" t="s">
        <v>6307</v>
      </c>
      <c r="D332" t="s">
        <v>6308</v>
      </c>
      <c r="E332" t="s">
        <v>690</v>
      </c>
      <c r="F332" t="s">
        <v>324</v>
      </c>
      <c r="H332" t="s">
        <v>690</v>
      </c>
      <c r="I332" t="s">
        <v>324</v>
      </c>
      <c r="K332" t="e">
        <f>IFERROR(VLOOKUP(Table26[[#This Row],[Kenpom Team]],KENPOM_COPY!$B$3:$E$383,4,FALSE),VLOOKUP(Table26[[#This Row],[Team_Name]],Table18!$B$3:$E$378,4,FALSE))</f>
        <v>#N/A</v>
      </c>
      <c r="L332" t="e">
        <f>VLOOKUP(Table26[[#This Row],[Team_Name]],Teams_Standings[[Team Name]:[STRK]],6,FALSE)</f>
        <v>#N/A</v>
      </c>
    </row>
    <row r="333" spans="1:12">
      <c r="A333">
        <v>72</v>
      </c>
      <c r="B333">
        <v>38</v>
      </c>
      <c r="C333" t="s">
        <v>6307</v>
      </c>
      <c r="D333" t="s">
        <v>6308</v>
      </c>
      <c r="E333" t="s">
        <v>324</v>
      </c>
      <c r="F333" t="s">
        <v>324</v>
      </c>
      <c r="H333" t="s">
        <v>324</v>
      </c>
      <c r="I333" t="s">
        <v>324</v>
      </c>
      <c r="J333" t="s">
        <v>6309</v>
      </c>
      <c r="K333">
        <f>IFERROR(VLOOKUP(Table26[[#This Row],[Kenpom Team]],KENPOM_COPY!$B$3:$E$383,4,FALSE),VLOOKUP(Table26[[#This Row],[Team_Name]],Table18!$B$3:$E$378,4,FALSE))</f>
        <v>12.91</v>
      </c>
      <c r="L333" t="str">
        <f>VLOOKUP(Table26[[#This Row],[Team_Name]],Teams_Standings[[Team Name]:[STRK]],6,FALSE)</f>
        <v>L1</v>
      </c>
    </row>
    <row r="334" spans="1:12">
      <c r="A334">
        <v>160</v>
      </c>
      <c r="B334">
        <v>86</v>
      </c>
      <c r="C334" t="s">
        <v>6310</v>
      </c>
      <c r="D334" t="s">
        <v>6311</v>
      </c>
      <c r="E334" t="s">
        <v>390</v>
      </c>
      <c r="F334" t="s">
        <v>780</v>
      </c>
      <c r="H334" t="s">
        <v>390</v>
      </c>
      <c r="I334" t="s">
        <v>780</v>
      </c>
      <c r="J334" t="s">
        <v>390</v>
      </c>
      <c r="K334">
        <f>IFERROR(VLOOKUP(Table26[[#This Row],[Kenpom Team]],KENPOM_COPY!$B$3:$E$383,4,FALSE),VLOOKUP(Table26[[#This Row],[Team_Name]],Table18!$B$3:$E$378,4,FALSE))</f>
        <v>13.6</v>
      </c>
      <c r="L334" t="str">
        <f>VLOOKUP(Table26[[#This Row],[Team_Name]],Teams_Standings[[Team Name]:[STRK]],6,FALSE)</f>
        <v>L2</v>
      </c>
    </row>
    <row r="335" spans="1:12">
      <c r="A335">
        <v>604</v>
      </c>
      <c r="B335">
        <v>320</v>
      </c>
      <c r="C335" t="s">
        <v>6312</v>
      </c>
      <c r="D335" t="s">
        <v>6313</v>
      </c>
      <c r="E335" t="s">
        <v>333</v>
      </c>
      <c r="F335" t="s">
        <v>333</v>
      </c>
      <c r="H335" t="s">
        <v>333</v>
      </c>
      <c r="I335" t="s">
        <v>333</v>
      </c>
      <c r="J335" t="s">
        <v>333</v>
      </c>
      <c r="K335">
        <f>IFERROR(VLOOKUP(Table26[[#This Row],[Kenpom Team]],KENPOM_COPY!$B$3:$E$383,4,FALSE),VLOOKUP(Table26[[#This Row],[Team_Name]],Table18!$B$3:$E$378,4,FALSE))</f>
        <v>-19.57</v>
      </c>
      <c r="L335" t="str">
        <f>VLOOKUP(Table26[[#This Row],[Team_Name]],Teams_Standings[[Team Name]:[STRK]],6,FALSE)</f>
        <v>L2</v>
      </c>
    </row>
    <row r="336" spans="1:12">
      <c r="A336">
        <v>113</v>
      </c>
      <c r="B336">
        <v>64</v>
      </c>
      <c r="C336" t="s">
        <v>6314</v>
      </c>
      <c r="D336" t="s">
        <v>6315</v>
      </c>
      <c r="E336" t="s">
        <v>125</v>
      </c>
      <c r="F336" t="s">
        <v>787</v>
      </c>
      <c r="H336" t="s">
        <v>125</v>
      </c>
      <c r="I336" t="s">
        <v>787</v>
      </c>
      <c r="J336" t="s">
        <v>125</v>
      </c>
      <c r="K336">
        <f>IFERROR(VLOOKUP(Table26[[#This Row],[Kenpom Team]],KENPOM_COPY!$B$3:$E$383,4,FALSE),VLOOKUP(Table26[[#This Row],[Team_Name]],Table18!$B$3:$E$378,4,FALSE))</f>
        <v>10.5</v>
      </c>
      <c r="L336" t="str">
        <f>VLOOKUP(Table26[[#This Row],[Team_Name]],Teams_Standings[[Team Name]:[STRK]],6,FALSE)</f>
        <v>L2</v>
      </c>
    </row>
    <row r="337" spans="1:12">
      <c r="A337">
        <v>279</v>
      </c>
      <c r="B337">
        <v>149</v>
      </c>
      <c r="C337" t="s">
        <v>6316</v>
      </c>
      <c r="D337" t="s">
        <v>6317</v>
      </c>
      <c r="E337" t="s">
        <v>361</v>
      </c>
      <c r="F337" t="s">
        <v>950</v>
      </c>
      <c r="H337" t="s">
        <v>361</v>
      </c>
      <c r="I337" t="s">
        <v>950</v>
      </c>
      <c r="J337" t="s">
        <v>361</v>
      </c>
      <c r="K337">
        <f>IFERROR(VLOOKUP(Table26[[#This Row],[Kenpom Team]],KENPOM_COPY!$B$3:$E$383,4,FALSE),VLOOKUP(Table26[[#This Row],[Team_Name]],Table18!$B$3:$E$378,4,FALSE))</f>
        <v>-13.03</v>
      </c>
      <c r="L337" t="str">
        <f>VLOOKUP(Table26[[#This Row],[Team_Name]],Teams_Standings[[Team Name]:[STRK]],6,FALSE)</f>
        <v>L1</v>
      </c>
    </row>
    <row r="338" spans="1:12">
      <c r="A338">
        <v>484</v>
      </c>
      <c r="B338">
        <v>255</v>
      </c>
      <c r="C338" t="s">
        <v>6318</v>
      </c>
      <c r="D338" t="s">
        <v>6319</v>
      </c>
      <c r="E338" t="s">
        <v>238</v>
      </c>
      <c r="F338" t="s">
        <v>980</v>
      </c>
      <c r="H338" t="s">
        <v>238</v>
      </c>
      <c r="I338" t="s">
        <v>980</v>
      </c>
      <c r="J338" t="s">
        <v>238</v>
      </c>
      <c r="K338">
        <f>IFERROR(VLOOKUP(Table26[[#This Row],[Kenpom Team]],KENPOM_COPY!$B$3:$E$383,4,FALSE),VLOOKUP(Table26[[#This Row],[Team_Name]],Table18!$B$3:$E$378,4,FALSE))</f>
        <v>-11.86</v>
      </c>
      <c r="L338" t="str">
        <f>VLOOKUP(Table26[[#This Row],[Team_Name]],Teams_Standings[[Team Name]:[STRK]],6,FALSE)</f>
        <v>L1</v>
      </c>
    </row>
    <row r="339" spans="1:12">
      <c r="A339">
        <v>110</v>
      </c>
      <c r="B339">
        <v>61</v>
      </c>
      <c r="C339" t="s">
        <v>6320</v>
      </c>
      <c r="D339" t="s">
        <v>6321</v>
      </c>
      <c r="E339" t="s">
        <v>311</v>
      </c>
      <c r="F339" t="s">
        <v>748</v>
      </c>
      <c r="H339" t="s">
        <v>311</v>
      </c>
      <c r="I339" t="s">
        <v>748</v>
      </c>
      <c r="J339" t="s">
        <v>311</v>
      </c>
      <c r="K339">
        <f>IFERROR(VLOOKUP(Table26[[#This Row],[Kenpom Team]],KENPOM_COPY!$B$3:$E$383,4,FALSE),VLOOKUP(Table26[[#This Row],[Team_Name]],Table18!$B$3:$E$378,4,FALSE))</f>
        <v>9.0399999999999991</v>
      </c>
      <c r="L339" t="str">
        <f>VLOOKUP(Table26[[#This Row],[Team_Name]],Teams_Standings[[Team Name]:[STRK]],6,FALSE)</f>
        <v>L1</v>
      </c>
    </row>
    <row r="340" spans="1:12">
      <c r="A340">
        <v>527</v>
      </c>
      <c r="B340">
        <v>279</v>
      </c>
      <c r="C340" t="s">
        <v>6322</v>
      </c>
      <c r="D340" t="s">
        <v>6323</v>
      </c>
      <c r="E340" t="s">
        <v>178</v>
      </c>
      <c r="F340" t="s">
        <v>886</v>
      </c>
      <c r="H340" t="s">
        <v>178</v>
      </c>
      <c r="I340" t="s">
        <v>886</v>
      </c>
      <c r="J340" t="s">
        <v>178</v>
      </c>
      <c r="K340">
        <f>IFERROR(VLOOKUP(Table26[[#This Row],[Kenpom Team]],KENPOM_COPY!$B$3:$E$383,4,FALSE),VLOOKUP(Table26[[#This Row],[Team_Name]],Table18!$B$3:$E$378,4,FALSE))</f>
        <v>5.93</v>
      </c>
      <c r="L340" t="str">
        <f>VLOOKUP(Table26[[#This Row],[Team_Name]],Teams_Standings[[Team Name]:[STRK]],6,FALSE)</f>
        <v>L3</v>
      </c>
    </row>
    <row r="341" spans="1:12">
      <c r="A341">
        <v>598</v>
      </c>
      <c r="B341">
        <v>314</v>
      </c>
      <c r="C341" t="s">
        <v>6324</v>
      </c>
      <c r="D341" t="s">
        <v>6325</v>
      </c>
      <c r="E341" t="s">
        <v>139</v>
      </c>
      <c r="F341" t="s">
        <v>977</v>
      </c>
      <c r="H341" t="s">
        <v>139</v>
      </c>
      <c r="I341" t="s">
        <v>977</v>
      </c>
      <c r="J341" t="s">
        <v>139</v>
      </c>
      <c r="K341">
        <f>IFERROR(VLOOKUP(Table26[[#This Row],[Kenpom Team]],KENPOM_COPY!$B$3:$E$383,4,FALSE),VLOOKUP(Table26[[#This Row],[Team_Name]],Table18!$B$3:$E$378,4,FALSE))</f>
        <v>-5.56</v>
      </c>
      <c r="L341" t="str">
        <f>VLOOKUP(Table26[[#This Row],[Team_Name]],Teams_Standings[[Team Name]:[STRK]],6,FALSE)</f>
        <v>L2</v>
      </c>
    </row>
    <row r="342" spans="1:12">
      <c r="A342">
        <v>203</v>
      </c>
      <c r="B342">
        <v>108</v>
      </c>
      <c r="C342" t="s">
        <v>6326</v>
      </c>
      <c r="D342" t="s">
        <v>6327</v>
      </c>
      <c r="E342" t="s">
        <v>329</v>
      </c>
      <c r="F342" t="s">
        <v>937</v>
      </c>
      <c r="H342" t="s">
        <v>329</v>
      </c>
      <c r="I342" t="s">
        <v>937</v>
      </c>
      <c r="J342" t="s">
        <v>6328</v>
      </c>
      <c r="K342">
        <f>IFERROR(VLOOKUP(Table26[[#This Row],[Kenpom Team]],KENPOM_COPY!$B$3:$E$383,4,FALSE),VLOOKUP(Table26[[#This Row],[Team_Name]],Table18!$B$3:$E$378,4,FALSE))</f>
        <v>-2.39</v>
      </c>
      <c r="L342" t="str">
        <f>VLOOKUP(Table26[[#This Row],[Team_Name]],Teams_Standings[[Team Name]:[STRK]],6,FALSE)</f>
        <v>L5</v>
      </c>
    </row>
    <row r="343" spans="1:12">
      <c r="A343">
        <v>180</v>
      </c>
      <c r="B343">
        <v>95</v>
      </c>
      <c r="C343" t="s">
        <v>6329</v>
      </c>
      <c r="D343" t="s">
        <v>6330</v>
      </c>
      <c r="E343" t="s">
        <v>202</v>
      </c>
      <c r="F343" t="s">
        <v>821</v>
      </c>
      <c r="H343" t="s">
        <v>202</v>
      </c>
      <c r="I343" t="s">
        <v>821</v>
      </c>
      <c r="K343" t="e">
        <f>IFERROR(VLOOKUP(Table26[[#This Row],[Kenpom Team]],KENPOM_COPY!$B$3:$E$383,4,FALSE),VLOOKUP(Table26[[#This Row],[Team_Name]],Table18!$B$3:$E$378,4,FALSE))</f>
        <v>#N/A</v>
      </c>
      <c r="L343" t="str">
        <f>VLOOKUP(Table26[[#This Row],[Team_Name]],Teams_Standings[[Team Name]:[STRK]],6,FALSE)</f>
        <v>L1</v>
      </c>
    </row>
    <row r="344" spans="1:12">
      <c r="A344">
        <v>54</v>
      </c>
      <c r="B344">
        <v>31</v>
      </c>
      <c r="C344" t="s">
        <v>6331</v>
      </c>
      <c r="D344" t="s">
        <v>6332</v>
      </c>
      <c r="E344" t="s">
        <v>253</v>
      </c>
      <c r="F344" t="s">
        <v>875</v>
      </c>
      <c r="H344" t="s">
        <v>253</v>
      </c>
      <c r="I344" t="s">
        <v>875</v>
      </c>
      <c r="J344" t="s">
        <v>6333</v>
      </c>
      <c r="K344">
        <f>IFERROR(VLOOKUP(Table26[[#This Row],[Kenpom Team]],KENPOM_COPY!$B$3:$E$383,4,FALSE),VLOOKUP(Table26[[#This Row],[Team_Name]],Table18!$B$3:$E$378,4,FALSE))</f>
        <v>6.39</v>
      </c>
      <c r="L344" t="str">
        <f>VLOOKUP(Table26[[#This Row],[Team_Name]],Teams_Standings[[Team Name]:[STRK]],6,FALSE)</f>
        <v>L1</v>
      </c>
    </row>
    <row r="345" spans="1:12">
      <c r="A345">
        <v>204</v>
      </c>
      <c r="B345">
        <v>109</v>
      </c>
      <c r="C345" t="s">
        <v>6334</v>
      </c>
      <c r="D345" t="s">
        <v>6335</v>
      </c>
      <c r="E345" t="s">
        <v>330</v>
      </c>
      <c r="F345" t="s">
        <v>934</v>
      </c>
      <c r="H345" t="s">
        <v>330</v>
      </c>
      <c r="I345" t="s">
        <v>934</v>
      </c>
      <c r="J345" t="s">
        <v>330</v>
      </c>
      <c r="K345">
        <f>IFERROR(VLOOKUP(Table26[[#This Row],[Kenpom Team]],KENPOM_COPY!$B$3:$E$383,4,FALSE),VLOOKUP(Table26[[#This Row],[Team_Name]],Table18!$B$3:$E$378,4,FALSE))</f>
        <v>-6.42</v>
      </c>
      <c r="L345" t="str">
        <f>VLOOKUP(Table26[[#This Row],[Team_Name]],Teams_Standings[[Team Name]:[STRK]],6,FALSE)</f>
        <v>L1</v>
      </c>
    </row>
    <row r="346" spans="1:12">
      <c r="A346">
        <v>229</v>
      </c>
      <c r="B346">
        <v>124</v>
      </c>
      <c r="C346" t="s">
        <v>6336</v>
      </c>
      <c r="D346" t="s">
        <v>6337</v>
      </c>
      <c r="E346" t="s">
        <v>315</v>
      </c>
      <c r="F346" t="s">
        <v>871</v>
      </c>
      <c r="H346" t="s">
        <v>315</v>
      </c>
      <c r="I346" t="s">
        <v>871</v>
      </c>
      <c r="J346" t="s">
        <v>315</v>
      </c>
      <c r="K346">
        <f>IFERROR(VLOOKUP(Table26[[#This Row],[Kenpom Team]],KENPOM_COPY!$B$3:$E$383,4,FALSE),VLOOKUP(Table26[[#This Row],[Team_Name]],Table18!$B$3:$E$378,4,FALSE))</f>
        <v>12.82</v>
      </c>
      <c r="L346" t="str">
        <f>VLOOKUP(Table26[[#This Row],[Team_Name]],Teams_Standings[[Team Name]:[STRK]],6,FALSE)</f>
        <v>L1</v>
      </c>
    </row>
    <row r="347" spans="1:12">
      <c r="A347">
        <v>666</v>
      </c>
      <c r="B347">
        <v>350</v>
      </c>
      <c r="C347" t="s">
        <v>6338</v>
      </c>
      <c r="D347" t="s">
        <v>6339</v>
      </c>
      <c r="E347" t="s">
        <v>33</v>
      </c>
      <c r="F347" t="s">
        <v>945</v>
      </c>
      <c r="H347" t="s">
        <v>33</v>
      </c>
      <c r="I347" t="s">
        <v>945</v>
      </c>
      <c r="J347" t="s">
        <v>33</v>
      </c>
      <c r="K347">
        <f>IFERROR(VLOOKUP(Table26[[#This Row],[Kenpom Team]],KENPOM_COPY!$B$3:$E$383,4,FALSE),VLOOKUP(Table26[[#This Row],[Team_Name]],Table18!$B$3:$E$378,4,FALSE))</f>
        <v>-8.49</v>
      </c>
      <c r="L347" t="str">
        <f>VLOOKUP(Table26[[#This Row],[Team_Name]],Teams_Standings[[Team Name]:[STRK]],6,FALSE)</f>
        <v>L2</v>
      </c>
    </row>
    <row r="348" spans="1:12">
      <c r="A348">
        <v>305</v>
      </c>
      <c r="B348">
        <v>162</v>
      </c>
      <c r="C348" t="s">
        <v>6340</v>
      </c>
      <c r="D348" t="s">
        <v>6341</v>
      </c>
      <c r="E348" t="s">
        <v>160</v>
      </c>
      <c r="F348" t="s">
        <v>1043</v>
      </c>
      <c r="H348" t="s">
        <v>160</v>
      </c>
      <c r="I348" t="s">
        <v>1043</v>
      </c>
      <c r="J348" t="s">
        <v>160</v>
      </c>
      <c r="K348">
        <f>IFERROR(VLOOKUP(Table26[[#This Row],[Kenpom Team]],KENPOM_COPY!$B$3:$E$383,4,FALSE),VLOOKUP(Table26[[#This Row],[Team_Name]],Table18!$B$3:$E$378,4,FALSE))</f>
        <v>-0.13</v>
      </c>
      <c r="L348" t="str">
        <f>VLOOKUP(Table26[[#This Row],[Team_Name]],Teams_Standings[[Team Name]:[STRK]],6,FALSE)</f>
        <v>L1</v>
      </c>
    </row>
    <row r="349" spans="1:12">
      <c r="A349">
        <v>401</v>
      </c>
      <c r="B349">
        <v>215</v>
      </c>
      <c r="C349" t="s">
        <v>6342</v>
      </c>
      <c r="D349" t="s">
        <v>6343</v>
      </c>
      <c r="E349" t="s">
        <v>279</v>
      </c>
      <c r="F349" t="s">
        <v>771</v>
      </c>
      <c r="H349" t="s">
        <v>279</v>
      </c>
      <c r="I349" t="s">
        <v>771</v>
      </c>
      <c r="J349" t="s">
        <v>279</v>
      </c>
      <c r="K349">
        <f>IFERROR(VLOOKUP(Table26[[#This Row],[Kenpom Team]],KENPOM_COPY!$B$3:$E$383,4,FALSE),VLOOKUP(Table26[[#This Row],[Team_Name]],Table18!$B$3:$E$378,4,FALSE))</f>
        <v>-13.8</v>
      </c>
      <c r="L349" t="str">
        <f>VLOOKUP(Table26[[#This Row],[Team_Name]],Teams_Standings[[Team Name]:[STRK]],6,FALSE)</f>
        <v>W1</v>
      </c>
    </row>
    <row r="350" spans="1:12">
      <c r="A350">
        <v>600</v>
      </c>
      <c r="B350">
        <v>316</v>
      </c>
      <c r="C350" t="s">
        <v>6344</v>
      </c>
      <c r="D350" t="s">
        <v>6345</v>
      </c>
      <c r="E350" t="s">
        <v>258</v>
      </c>
      <c r="F350" t="s">
        <v>1031</v>
      </c>
      <c r="H350" t="s">
        <v>258</v>
      </c>
      <c r="I350" t="s">
        <v>1031</v>
      </c>
      <c r="J350" t="s">
        <v>258</v>
      </c>
      <c r="K350">
        <f>IFERROR(VLOOKUP(Table26[[#This Row],[Kenpom Team]],KENPOM_COPY!$B$3:$E$383,4,FALSE),VLOOKUP(Table26[[#This Row],[Team_Name]],Table18!$B$3:$E$378,4,FALSE))</f>
        <v>-5.07</v>
      </c>
      <c r="L350" t="str">
        <f>VLOOKUP(Table26[[#This Row],[Team_Name]],Teams_Standings[[Team Name]:[STRK]],6,FALSE)</f>
        <v>L1</v>
      </c>
    </row>
    <row r="351" spans="1:12">
      <c r="A351">
        <v>332</v>
      </c>
      <c r="B351">
        <v>176</v>
      </c>
      <c r="C351" t="s">
        <v>6346</v>
      </c>
      <c r="D351" t="s">
        <v>6347</v>
      </c>
      <c r="E351" t="s">
        <v>173</v>
      </c>
      <c r="F351" t="s">
        <v>726</v>
      </c>
      <c r="H351" t="s">
        <v>173</v>
      </c>
      <c r="I351" t="s">
        <v>726</v>
      </c>
      <c r="J351" t="s">
        <v>6348</v>
      </c>
      <c r="K351">
        <f>IFERROR(VLOOKUP(Table26[[#This Row],[Kenpom Team]],KENPOM_COPY!$B$3:$E$383,4,FALSE),VLOOKUP(Table26[[#This Row],[Team_Name]],Table18!$B$3:$E$378,4,FALSE))</f>
        <v>-1.6</v>
      </c>
      <c r="L351" t="str">
        <f>VLOOKUP(Table26[[#This Row],[Team_Name]],Teams_Standings[[Team Name]:[STRK]],6,FALSE)</f>
        <v>L1</v>
      </c>
    </row>
    <row r="352" spans="1:12">
      <c r="A352">
        <v>526</v>
      </c>
      <c r="B352">
        <v>278</v>
      </c>
      <c r="C352" t="s">
        <v>6349</v>
      </c>
      <c r="D352" t="s">
        <v>6350</v>
      </c>
      <c r="E352" t="s">
        <v>259</v>
      </c>
      <c r="F352" t="s">
        <v>998</v>
      </c>
      <c r="H352" t="s">
        <v>259</v>
      </c>
      <c r="I352" t="s">
        <v>998</v>
      </c>
      <c r="J352" t="s">
        <v>6351</v>
      </c>
      <c r="K352">
        <f>IFERROR(VLOOKUP(Table26[[#This Row],[Kenpom Team]],KENPOM_COPY!$B$3:$E$383,4,FALSE),VLOOKUP(Table26[[#This Row],[Team_Name]],Table18!$B$3:$E$378,4,FALSE))</f>
        <v>12.13</v>
      </c>
      <c r="L352" t="str">
        <f>VLOOKUP(Table26[[#This Row],[Team_Name]],Teams_Standings[[Team Name]:[STRK]],6,FALSE)</f>
        <v>L2</v>
      </c>
    </row>
    <row r="353" spans="1:12">
      <c r="A353">
        <v>141</v>
      </c>
      <c r="B353">
        <v>77</v>
      </c>
      <c r="C353" t="s">
        <v>6352</v>
      </c>
      <c r="D353" t="s">
        <v>6353</v>
      </c>
      <c r="E353" t="s">
        <v>124</v>
      </c>
      <c r="F353" t="s">
        <v>826</v>
      </c>
      <c r="H353" t="s">
        <v>124</v>
      </c>
      <c r="I353" t="s">
        <v>826</v>
      </c>
      <c r="J353" t="s">
        <v>6354</v>
      </c>
      <c r="K353">
        <f>IFERROR(VLOOKUP(Table26[[#This Row],[Kenpom Team]],KENPOM_COPY!$B$3:$E$383,4,FALSE),VLOOKUP(Table26[[#This Row],[Team_Name]],Table18!$B$3:$E$378,4,FALSE))</f>
        <v>19.04</v>
      </c>
      <c r="L353" t="str">
        <f>VLOOKUP(Table26[[#This Row],[Team_Name]],Teams_Standings[[Team Name]:[STRK]],6,FALSE)</f>
        <v>L2</v>
      </c>
    </row>
    <row r="354" spans="1:12">
      <c r="A354">
        <v>467</v>
      </c>
      <c r="B354">
        <v>249</v>
      </c>
      <c r="C354" t="s">
        <v>6355</v>
      </c>
      <c r="D354" t="s">
        <v>6356</v>
      </c>
      <c r="E354" t="s">
        <v>74</v>
      </c>
      <c r="F354" t="s">
        <v>828</v>
      </c>
      <c r="H354" t="s">
        <v>74</v>
      </c>
      <c r="I354" t="s">
        <v>828</v>
      </c>
      <c r="J354" t="s">
        <v>74</v>
      </c>
      <c r="K354">
        <f>IFERROR(VLOOKUP(Table26[[#This Row],[Kenpom Team]],KENPOM_COPY!$B$3:$E$383,4,FALSE),VLOOKUP(Table26[[#This Row],[Team_Name]],Table18!$B$3:$E$378,4,FALSE))</f>
        <v>0.62</v>
      </c>
      <c r="L354" t="str">
        <f>VLOOKUP(Table26[[#This Row],[Team_Name]],Teams_Standings[[Team Name]:[STRK]],6,FALSE)</f>
        <v>L2</v>
      </c>
    </row>
    <row r="355" spans="1:12">
      <c r="A355">
        <v>156</v>
      </c>
      <c r="B355">
        <v>82</v>
      </c>
      <c r="C355" t="s">
        <v>6357</v>
      </c>
      <c r="D355" t="s">
        <v>6358</v>
      </c>
      <c r="E355" t="s">
        <v>386</v>
      </c>
      <c r="F355" t="s">
        <v>1061</v>
      </c>
      <c r="H355" t="s">
        <v>386</v>
      </c>
      <c r="I355" t="s">
        <v>1061</v>
      </c>
      <c r="J355" t="s">
        <v>6359</v>
      </c>
      <c r="K355">
        <f>IFERROR(VLOOKUP(Table26[[#This Row],[Kenpom Team]],KENPOM_COPY!$B$3:$E$383,4,FALSE),VLOOKUP(Table26[[#This Row],[Team_Name]],Table18!$B$3:$E$378,4,FALSE))</f>
        <v>19.63</v>
      </c>
      <c r="L355" t="str">
        <f>VLOOKUP(Table26[[#This Row],[Team_Name]],Teams_Standings[[Team Name]:[STRK]],6,FALSE)</f>
        <v>L1</v>
      </c>
    </row>
    <row r="356" spans="1:12">
      <c r="A356">
        <v>350</v>
      </c>
      <c r="B356">
        <v>183</v>
      </c>
      <c r="C356" t="s">
        <v>6360</v>
      </c>
      <c r="D356" t="s">
        <v>6361</v>
      </c>
      <c r="E356" t="s">
        <v>132</v>
      </c>
      <c r="F356" t="s">
        <v>1023</v>
      </c>
      <c r="H356" t="s">
        <v>132</v>
      </c>
      <c r="I356" t="s">
        <v>1023</v>
      </c>
      <c r="J356" t="s">
        <v>132</v>
      </c>
      <c r="K356">
        <f>IFERROR(VLOOKUP(Table26[[#This Row],[Kenpom Team]],KENPOM_COPY!$B$3:$E$383,4,FALSE),VLOOKUP(Table26[[#This Row],[Team_Name]],Table18!$B$3:$E$378,4,FALSE))</f>
        <v>12.62</v>
      </c>
      <c r="L356" t="str">
        <f>VLOOKUP(Table26[[#This Row],[Team_Name]],Teams_Standings[[Team Name]:[STRK]],6,FALSE)</f>
        <v>L2</v>
      </c>
    </row>
    <row r="357" spans="1:12">
      <c r="A357">
        <v>327</v>
      </c>
      <c r="B357">
        <v>171</v>
      </c>
      <c r="C357" t="s">
        <v>6362</v>
      </c>
      <c r="D357" t="s">
        <v>6363</v>
      </c>
      <c r="E357" t="s">
        <v>170</v>
      </c>
      <c r="F357" t="s">
        <v>1035</v>
      </c>
      <c r="H357" t="s">
        <v>170</v>
      </c>
      <c r="I357" t="s">
        <v>1035</v>
      </c>
      <c r="J357" t="s">
        <v>6364</v>
      </c>
      <c r="K357">
        <f>IFERROR(VLOOKUP(Table26[[#This Row],[Kenpom Team]],KENPOM_COPY!$B$3:$E$383,4,FALSE),VLOOKUP(Table26[[#This Row],[Team_Name]],Table18!$B$3:$E$378,4,FALSE))</f>
        <v>3.39</v>
      </c>
      <c r="L357" t="str">
        <f>VLOOKUP(Table26[[#This Row],[Team_Name]],Teams_Standings[[Team Name]:[STRK]],6,FALSE)</f>
        <v>L2</v>
      </c>
    </row>
    <row r="358" spans="1:12">
      <c r="C358" t="s">
        <v>6365</v>
      </c>
      <c r="D358" t="s">
        <v>6366</v>
      </c>
      <c r="E358" t="s">
        <v>240</v>
      </c>
      <c r="F358" t="s">
        <v>752</v>
      </c>
      <c r="H358" t="s">
        <v>240</v>
      </c>
      <c r="I358" t="s">
        <v>752</v>
      </c>
      <c r="J358" t="s">
        <v>240</v>
      </c>
      <c r="K358">
        <f>IFERROR(VLOOKUP(Table26[[#This Row],[Kenpom Team]],KENPOM_COPY!$B$3:$E$383,4,FALSE),VLOOKUP(Table26[[#This Row],[Team_Name]],Table18!$B$3:$E$378,4,FALSE))</f>
        <v>-9.09</v>
      </c>
      <c r="L358" t="str">
        <f>VLOOKUP(Table26[[#This Row],[Team_Name]],Teams_Standings[[Team Name]:[STRK]],6,FALSE)</f>
        <v>L1</v>
      </c>
    </row>
    <row r="359" spans="1:12">
      <c r="B359">
        <v>223</v>
      </c>
      <c r="C359" t="s">
        <v>6367</v>
      </c>
      <c r="D359" t="s">
        <v>363</v>
      </c>
      <c r="E359" t="s">
        <v>363</v>
      </c>
      <c r="F359" t="s">
        <v>736</v>
      </c>
      <c r="H359" t="s">
        <v>363</v>
      </c>
      <c r="I359" t="s">
        <v>736</v>
      </c>
      <c r="K359" t="e">
        <f>IFERROR(VLOOKUP(Table26[[#This Row],[Kenpom Team]],KENPOM_COPY!$B$3:$E$383,4,FALSE),VLOOKUP(Table26[[#This Row],[Team_Name]],Table18!$B$3:$E$378,4,FALSE))</f>
        <v>#N/A</v>
      </c>
      <c r="L359" t="str">
        <f>VLOOKUP(Table26[[#This Row],[Team_Name]],Teams_Standings[[Team Name]:[STRK]],6,FALSE)</f>
        <v>L1</v>
      </c>
    </row>
    <row r="360" spans="1:12">
      <c r="C360" t="s">
        <v>6368</v>
      </c>
      <c r="D360" t="s">
        <v>689</v>
      </c>
      <c r="E360" t="s">
        <v>689</v>
      </c>
      <c r="F360" t="s">
        <v>721</v>
      </c>
      <c r="H360" t="s">
        <v>689</v>
      </c>
      <c r="I360" t="s">
        <v>721</v>
      </c>
      <c r="J360" t="s">
        <v>6369</v>
      </c>
      <c r="K360">
        <f>IFERROR(VLOOKUP(Table26[[#This Row],[Kenpom Team]],KENPOM_COPY!$B$3:$E$383,4,FALSE),VLOOKUP(Table26[[#This Row],[Team_Name]],Table18!$B$3:$E$378,4,FALSE))</f>
        <v>-13.88</v>
      </c>
      <c r="L360" t="str">
        <f>VLOOKUP(Table26[[#This Row],[Team_Name]],Teams_Standings[[Team Name]:[STRK]],6,FALSE)</f>
        <v>L1</v>
      </c>
    </row>
    <row r="361" spans="1:12">
      <c r="C361" t="s">
        <v>6370</v>
      </c>
      <c r="D361" t="s">
        <v>308</v>
      </c>
      <c r="E361" t="s">
        <v>308</v>
      </c>
      <c r="F361" t="s">
        <v>721</v>
      </c>
      <c r="H361" t="s">
        <v>308</v>
      </c>
      <c r="I361" t="s">
        <v>721</v>
      </c>
      <c r="J361" t="s">
        <v>6369</v>
      </c>
      <c r="K361">
        <f>IFERROR(VLOOKUP(Table26[[#This Row],[Kenpom Team]],KENPOM_COPY!$B$3:$E$383,4,FALSE),VLOOKUP(Table26[[#This Row],[Team_Name]],Table18!$B$3:$E$378,4,FALSE))</f>
        <v>-13.88</v>
      </c>
      <c r="L361" t="e">
        <f>VLOOKUP(Table26[[#This Row],[Team_Name]],Teams_Standings[[Team Name]:[STRK]],6,FALSE)</f>
        <v>#N/A</v>
      </c>
    </row>
    <row r="362" spans="1:12">
      <c r="C362" t="s">
        <v>5580</v>
      </c>
      <c r="D362" t="s">
        <v>5581</v>
      </c>
      <c r="E362" t="s">
        <v>310</v>
      </c>
      <c r="F362" t="s">
        <v>718</v>
      </c>
      <c r="H362" t="s">
        <v>310</v>
      </c>
      <c r="I362" t="s">
        <v>718</v>
      </c>
      <c r="K362" t="e">
        <f>IFERROR(VLOOKUP(Table26[[#This Row],[Kenpom Team]],KENPOM_COPY!$B$3:$E$383,4,FALSE),VLOOKUP(Table26[[#This Row],[Team_Name]],Table18!$B$3:$E$378,4,FALSE))</f>
        <v>#N/A</v>
      </c>
      <c r="L362" t="e">
        <f>VLOOKUP(Table26[[#This Row],[Team_Name]],Teams_Standings[[Team Name]:[STRK]],6,FALSE)</f>
        <v>#N/A</v>
      </c>
    </row>
    <row r="363" spans="1:12">
      <c r="C363" t="s">
        <v>5847</v>
      </c>
      <c r="D363" t="s">
        <v>6371</v>
      </c>
      <c r="E363" t="s">
        <v>318</v>
      </c>
      <c r="F363" t="s">
        <v>850</v>
      </c>
      <c r="H363" t="s">
        <v>318</v>
      </c>
      <c r="I363" t="s">
        <v>850</v>
      </c>
      <c r="J363" t="s">
        <v>318</v>
      </c>
      <c r="K363">
        <f>IFERROR(VLOOKUP(Table26[[#This Row],[Kenpom Team]],KENPOM_COPY!$B$3:$E$383,4,FALSE),VLOOKUP(Table26[[#This Row],[Team_Name]],Table18!$B$3:$E$378,4,FALSE))</f>
        <v>-1.37</v>
      </c>
      <c r="L363" t="e">
        <f>VLOOKUP(Table26[[#This Row],[Team_Name]],Teams_Standings[[Team Name]:[STRK]],6,FALSE)</f>
        <v>#N/A</v>
      </c>
    </row>
    <row r="364" spans="1:12">
      <c r="C364" t="s">
        <v>6147</v>
      </c>
      <c r="D364" t="s">
        <v>6148</v>
      </c>
      <c r="E364" t="s">
        <v>429</v>
      </c>
      <c r="F364" t="s">
        <v>853</v>
      </c>
      <c r="H364" t="s">
        <v>429</v>
      </c>
      <c r="I364" t="s">
        <v>853</v>
      </c>
      <c r="J364" t="s">
        <v>429</v>
      </c>
      <c r="K364">
        <f>IFERROR(VLOOKUP(Table26[[#This Row],[Kenpom Team]],KENPOM_COPY!$B$3:$E$383,4,FALSE),VLOOKUP(Table26[[#This Row],[Team_Name]],Table18!$B$3:$E$378,4,FALSE))</f>
        <v>-11.34</v>
      </c>
      <c r="L364" t="e">
        <f>VLOOKUP(Table26[[#This Row],[Team_Name]],Teams_Standings[[Team Name]:[STRK]],6,FALSE)</f>
        <v>#N/A</v>
      </c>
    </row>
    <row r="365" spans="1:12">
      <c r="C365" t="s">
        <v>157</v>
      </c>
      <c r="D365" t="s">
        <v>157</v>
      </c>
      <c r="E365" t="s">
        <v>157</v>
      </c>
      <c r="F365" t="s">
        <v>880</v>
      </c>
      <c r="H365" t="s">
        <v>157</v>
      </c>
      <c r="I365" t="s">
        <v>880</v>
      </c>
      <c r="J365" t="s">
        <v>157</v>
      </c>
      <c r="K365">
        <f>IFERROR(VLOOKUP(Table26[[#This Row],[Kenpom Team]],KENPOM_COPY!$B$3:$E$383,4,FALSE),VLOOKUP(Table26[[#This Row],[Team_Name]],Table18!$B$3:$E$378,4,FALSE))</f>
        <v>-10.36</v>
      </c>
      <c r="L365" t="str">
        <f>VLOOKUP(Table26[[#This Row],[Team_Name]],Teams_Standings[[Team Name]:[STRK]],6,FALSE)</f>
        <v>L5</v>
      </c>
    </row>
    <row r="366" spans="1:12">
      <c r="C366" t="s">
        <v>6372</v>
      </c>
      <c r="D366" t="s">
        <v>6142</v>
      </c>
      <c r="E366" t="s">
        <v>185</v>
      </c>
      <c r="F366" t="s">
        <v>902</v>
      </c>
      <c r="H366" t="s">
        <v>185</v>
      </c>
      <c r="I366" t="s">
        <v>902</v>
      </c>
      <c r="J366" t="s">
        <v>250</v>
      </c>
      <c r="K366">
        <f>IFERROR(VLOOKUP(Table26[[#This Row],[Kenpom Team]],KENPOM_COPY!$B$3:$E$383,4,FALSE),VLOOKUP(Table26[[#This Row],[Team_Name]],Table18!$B$3:$E$378,4,FALSE))</f>
        <v>-9.19</v>
      </c>
      <c r="L366" t="str">
        <f>VLOOKUP(Table26[[#This Row],[Team_Name]],Teams_Standings[[Team Name]:[STRK]],6,FALSE)</f>
        <v>L1</v>
      </c>
    </row>
    <row r="367" spans="1:12">
      <c r="C367" t="s">
        <v>6373</v>
      </c>
      <c r="D367" t="s">
        <v>5920</v>
      </c>
      <c r="E367" t="s">
        <v>422</v>
      </c>
      <c r="F367" t="s">
        <v>903</v>
      </c>
      <c r="H367" t="s">
        <v>422</v>
      </c>
      <c r="I367" t="s">
        <v>903</v>
      </c>
      <c r="J367" t="s">
        <v>194</v>
      </c>
      <c r="K367">
        <f>IFERROR(VLOOKUP(Table26[[#This Row],[Kenpom Team]],KENPOM_COPY!$B$3:$E$383,4,FALSE),VLOOKUP(Table26[[#This Row],[Team_Name]],Table18!$B$3:$E$378,4,FALSE))</f>
        <v>11.46</v>
      </c>
      <c r="L367" t="e">
        <f>VLOOKUP(Table26[[#This Row],[Team_Name]],Teams_Standings[[Team Name]:[STRK]],6,FALSE)</f>
        <v>#N/A</v>
      </c>
    </row>
    <row r="368" spans="1:12">
      <c r="C368" t="s">
        <v>5680</v>
      </c>
      <c r="D368" t="s">
        <v>5681</v>
      </c>
      <c r="E368" t="s">
        <v>405</v>
      </c>
      <c r="F368" t="s">
        <v>906</v>
      </c>
      <c r="H368" t="s">
        <v>405</v>
      </c>
      <c r="I368" t="s">
        <v>906</v>
      </c>
      <c r="J368" t="s">
        <v>223</v>
      </c>
      <c r="K368">
        <f>IFERROR(VLOOKUP(Table26[[#This Row],[Kenpom Team]],KENPOM_COPY!$B$3:$E$383,4,FALSE),VLOOKUP(Table26[[#This Row],[Team_Name]],Table18!$B$3:$E$378,4,FALSE))</f>
        <v>-15.96</v>
      </c>
      <c r="L368" t="e">
        <f>VLOOKUP(Table26[[#This Row],[Team_Name]],Teams_Standings[[Team Name]:[STRK]],6,FALSE)</f>
        <v>#N/A</v>
      </c>
    </row>
    <row r="369" spans="2:12">
      <c r="C369" t="s">
        <v>6137</v>
      </c>
      <c r="D369" t="s">
        <v>6138</v>
      </c>
      <c r="E369" t="s">
        <v>341</v>
      </c>
      <c r="F369" t="s">
        <v>907</v>
      </c>
      <c r="H369" t="s">
        <v>341</v>
      </c>
      <c r="I369" t="s">
        <v>907</v>
      </c>
      <c r="J369" t="s">
        <v>341</v>
      </c>
      <c r="K369">
        <f>IFERROR(VLOOKUP(Table26[[#This Row],[Kenpom Team]],KENPOM_COPY!$B$3:$E$383,4,FALSE),VLOOKUP(Table26[[#This Row],[Team_Name]],Table18!$B$3:$E$378,4,FALSE))</f>
        <v>10.17</v>
      </c>
      <c r="L369" t="e">
        <f>VLOOKUP(Table26[[#This Row],[Team_Name]],Teams_Standings[[Team Name]:[STRK]],6,FALSE)</f>
        <v>#N/A</v>
      </c>
    </row>
    <row r="370" spans="2:12">
      <c r="B370">
        <v>261</v>
      </c>
      <c r="C370" t="s">
        <v>6374</v>
      </c>
      <c r="D370" t="s">
        <v>236</v>
      </c>
      <c r="E370" t="s">
        <v>393</v>
      </c>
      <c r="F370" t="s">
        <v>924</v>
      </c>
      <c r="H370" t="s">
        <v>393</v>
      </c>
      <c r="I370" t="s">
        <v>924</v>
      </c>
      <c r="J370" t="s">
        <v>344</v>
      </c>
      <c r="K370">
        <f>IFERROR(VLOOKUP(Table26[[#This Row],[Kenpom Team]],KENPOM_COPY!$B$3:$E$383,4,FALSE),VLOOKUP(Table26[[#This Row],[Team_Name]],Table18!$B$3:$E$378,4,FALSE))</f>
        <v>-19.84</v>
      </c>
      <c r="L370" t="e">
        <f>VLOOKUP(Table26[[#This Row],[Team_Name]],Teams_Standings[[Team Name]:[STRK]],6,FALSE)</f>
        <v>#N/A</v>
      </c>
    </row>
    <row r="371" spans="2:12">
      <c r="B371">
        <v>312</v>
      </c>
      <c r="C371" t="s">
        <v>6375</v>
      </c>
      <c r="D371" t="s">
        <v>200</v>
      </c>
      <c r="E371" t="s">
        <v>200</v>
      </c>
      <c r="F371" t="s">
        <v>956</v>
      </c>
      <c r="H371" t="s">
        <v>200</v>
      </c>
      <c r="I371" t="s">
        <v>956</v>
      </c>
      <c r="J371" t="s">
        <v>200</v>
      </c>
      <c r="K371">
        <f>IFERROR(VLOOKUP(Table26[[#This Row],[Kenpom Team]],KENPOM_COPY!$B$3:$E$383,4,FALSE),VLOOKUP(Table26[[#This Row],[Team_Name]],Table18!$B$3:$E$378,4,FALSE))</f>
        <v>1.36</v>
      </c>
      <c r="L371" t="str">
        <f>VLOOKUP(Table26[[#This Row],[Team_Name]],Teams_Standings[[Team Name]:[STRK]],6,FALSE)</f>
        <v>L1</v>
      </c>
    </row>
    <row r="372" spans="2:12">
      <c r="B372">
        <v>266</v>
      </c>
      <c r="C372" t="s">
        <v>6376</v>
      </c>
      <c r="D372" t="s">
        <v>32</v>
      </c>
      <c r="E372" t="s">
        <v>32</v>
      </c>
      <c r="F372" t="s">
        <v>947</v>
      </c>
      <c r="H372" t="s">
        <v>32</v>
      </c>
      <c r="I372" t="s">
        <v>947</v>
      </c>
      <c r="J372" t="s">
        <v>6377</v>
      </c>
      <c r="K372">
        <f>IFERROR(VLOOKUP(Table26[[#This Row],[Kenpom Team]],KENPOM_COPY!$B$3:$E$383,4,FALSE),VLOOKUP(Table26[[#This Row],[Team_Name]],Table18!$B$3:$E$378,4,FALSE))</f>
        <v>-2.1800000000000002</v>
      </c>
      <c r="L372" t="str">
        <f>VLOOKUP(Table26[[#This Row],[Team_Name]],Teams_Standings[[Team Name]:[STRK]],6,FALSE)</f>
        <v>L1</v>
      </c>
    </row>
    <row r="373" spans="2:12">
      <c r="B373">
        <v>109</v>
      </c>
      <c r="C373" t="s">
        <v>6378</v>
      </c>
      <c r="D373" t="s">
        <v>683</v>
      </c>
      <c r="E373" t="s">
        <v>181</v>
      </c>
      <c r="F373" t="s">
        <v>972</v>
      </c>
      <c r="H373" t="s">
        <v>181</v>
      </c>
      <c r="I373" t="s">
        <v>972</v>
      </c>
      <c r="J373" t="s">
        <v>181</v>
      </c>
      <c r="K373">
        <f>IFERROR(VLOOKUP(Table26[[#This Row],[Kenpom Team]],KENPOM_COPY!$B$3:$E$383,4,FALSE),VLOOKUP(Table26[[#This Row],[Team_Name]],Table18!$B$3:$E$378,4,FALSE))</f>
        <v>-18.96</v>
      </c>
      <c r="L373" t="e">
        <f>VLOOKUP(Table26[[#This Row],[Team_Name]],Teams_Standings[[Team Name]:[STRK]],6,FALSE)</f>
        <v>#N/A</v>
      </c>
    </row>
    <row r="374" spans="2:12">
      <c r="C374" t="s">
        <v>5697</v>
      </c>
      <c r="D374" t="s">
        <v>6379</v>
      </c>
      <c r="E374" t="s">
        <v>381</v>
      </c>
      <c r="F374" t="s">
        <v>982</v>
      </c>
      <c r="H374" t="s">
        <v>381</v>
      </c>
      <c r="I374" t="s">
        <v>982</v>
      </c>
      <c r="J374" t="s">
        <v>5699</v>
      </c>
      <c r="K374">
        <f>IFERROR(VLOOKUP(Table26[[#This Row],[Kenpom Team]],KENPOM_COPY!$B$3:$E$383,4,FALSE),VLOOKUP(Table26[[#This Row],[Team_Name]],Table18!$B$3:$E$378,4,FALSE))</f>
        <v>4.0599999999999996</v>
      </c>
      <c r="L374" t="e">
        <f>VLOOKUP(Table26[[#This Row],[Team_Name]],Teams_Standings[[Team Name]:[STRK]],6,FALSE)</f>
        <v>#N/A</v>
      </c>
    </row>
    <row r="375" spans="2:12">
      <c r="C375" t="s">
        <v>5692</v>
      </c>
      <c r="D375" t="s">
        <v>6380</v>
      </c>
      <c r="E375" t="s">
        <v>379</v>
      </c>
      <c r="F375" t="s">
        <v>983</v>
      </c>
      <c r="H375" t="s">
        <v>379</v>
      </c>
      <c r="I375" t="s">
        <v>983</v>
      </c>
      <c r="J375" t="s">
        <v>5694</v>
      </c>
      <c r="K375">
        <f>IFERROR(VLOOKUP(Table26[[#This Row],[Kenpom Team]],KENPOM_COPY!$B$3:$E$383,4,FALSE),VLOOKUP(Table26[[#This Row],[Team_Name]],Table18!$B$3:$E$378,4,FALSE))</f>
        <v>-10.51</v>
      </c>
      <c r="L375" t="e">
        <f>VLOOKUP(Table26[[#This Row],[Team_Name]],Teams_Standings[[Team Name]:[STRK]],6,FALSE)</f>
        <v>#N/A</v>
      </c>
    </row>
    <row r="376" spans="2:12">
      <c r="C376" t="s">
        <v>5700</v>
      </c>
      <c r="D376" t="s">
        <v>6381</v>
      </c>
      <c r="E376" t="s">
        <v>378</v>
      </c>
      <c r="F376" t="s">
        <v>1041</v>
      </c>
      <c r="H376" t="s">
        <v>378</v>
      </c>
      <c r="I376" t="s">
        <v>1041</v>
      </c>
      <c r="J376" t="s">
        <v>5702</v>
      </c>
      <c r="K376">
        <f>IFERROR(VLOOKUP(Table26[[#This Row],[Kenpom Team]],KENPOM_COPY!$B$3:$E$383,4,FALSE),VLOOKUP(Table26[[#This Row],[Team_Name]],Table18!$B$3:$E$378,4,FALSE))</f>
        <v>-14.45</v>
      </c>
      <c r="L376" t="e">
        <f>VLOOKUP(Table26[[#This Row],[Team_Name]],Teams_Standings[[Team Name]:[STRK]],6,FALSE)</f>
        <v>#N/A</v>
      </c>
    </row>
    <row r="377" spans="2:12">
      <c r="C377" t="s">
        <v>6113</v>
      </c>
      <c r="D377" t="s">
        <v>6382</v>
      </c>
      <c r="E377" t="s">
        <v>372</v>
      </c>
      <c r="F377" t="s">
        <v>989</v>
      </c>
      <c r="H377" t="s">
        <v>372</v>
      </c>
      <c r="I377" t="s">
        <v>989</v>
      </c>
      <c r="J377" t="s">
        <v>6383</v>
      </c>
      <c r="K377" t="e">
        <f>IFERROR(VLOOKUP(Table26[[#This Row],[Kenpom Team]],KENPOM_COPY!$B$3:$E$383,4,FALSE),VLOOKUP(Table26[[#This Row],[Team_Name]],Table18!$B$3:$E$378,4,FALSE))</f>
        <v>#N/A</v>
      </c>
      <c r="L377" t="e">
        <f>VLOOKUP(Table26[[#This Row],[Team_Name]],Teams_Standings[[Team Name]:[STRK]],6,FALSE)</f>
        <v>#N/A</v>
      </c>
    </row>
    <row r="378" spans="2:12">
      <c r="C378" t="s">
        <v>6384</v>
      </c>
      <c r="D378" t="s">
        <v>91</v>
      </c>
      <c r="E378" t="s">
        <v>91</v>
      </c>
      <c r="F378" t="s">
        <v>990</v>
      </c>
      <c r="H378" t="s">
        <v>91</v>
      </c>
      <c r="I378" t="s">
        <v>990</v>
      </c>
      <c r="J378" t="s">
        <v>91</v>
      </c>
      <c r="K378">
        <f>IFERROR(VLOOKUP(Table26[[#This Row],[Kenpom Team]],KENPOM_COPY!$B$3:$E$383,4,FALSE),VLOOKUP(Table26[[#This Row],[Team_Name]],Table18!$B$3:$E$378,4,FALSE))</f>
        <v>-9.42</v>
      </c>
      <c r="L378" t="str">
        <f>VLOOKUP(Table26[[#This Row],[Team_Name]],Teams_Standings[[Team Name]:[STRK]],6,FALSE)</f>
        <v>L2</v>
      </c>
    </row>
    <row r="379" spans="2:12">
      <c r="C379" t="s">
        <v>98</v>
      </c>
      <c r="D379" t="s">
        <v>98</v>
      </c>
      <c r="E379" t="s">
        <v>98</v>
      </c>
      <c r="F379" t="s">
        <v>994</v>
      </c>
      <c r="H379" t="s">
        <v>98</v>
      </c>
      <c r="I379" t="s">
        <v>994</v>
      </c>
      <c r="J379" t="s">
        <v>98</v>
      </c>
      <c r="K379">
        <f>IFERROR(VLOOKUP(Table26[[#This Row],[Kenpom Team]],KENPOM_COPY!$B$3:$E$383,4,FALSE),VLOOKUP(Table26[[#This Row],[Team_Name]],Table18!$B$3:$E$378,4,FALSE))</f>
        <v>-16.73</v>
      </c>
      <c r="L379" t="str">
        <f>VLOOKUP(Table26[[#This Row],[Team_Name]],Teams_Standings[[Team Name]:[STRK]],6,FALSE)</f>
        <v>L1</v>
      </c>
    </row>
    <row r="380" spans="2:12">
      <c r="C380" t="s">
        <v>6023</v>
      </c>
      <c r="D380" t="s">
        <v>6024</v>
      </c>
      <c r="E380" t="s">
        <v>369</v>
      </c>
      <c r="F380" t="s">
        <v>1004</v>
      </c>
      <c r="H380" t="s">
        <v>369</v>
      </c>
      <c r="I380" t="s">
        <v>1004</v>
      </c>
      <c r="J380" t="s">
        <v>686</v>
      </c>
      <c r="K380">
        <f>IFERROR(VLOOKUP(Table26[[#This Row],[Kenpom Team]],KENPOM_COPY!$B$3:$E$383,4,FALSE),VLOOKUP(Table26[[#This Row],[Team_Name]],Table18!$B$3:$E$378,4,FALSE))</f>
        <v>-12.95</v>
      </c>
      <c r="L380" t="e">
        <f>VLOOKUP(Table26[[#This Row],[Team_Name]],Teams_Standings[[Team Name]:[STRK]],6,FALSE)</f>
        <v>#N/A</v>
      </c>
    </row>
    <row r="381" spans="2:12">
      <c r="B381">
        <v>277</v>
      </c>
      <c r="C381" t="s">
        <v>6385</v>
      </c>
      <c r="D381" t="s">
        <v>685</v>
      </c>
      <c r="E381" t="s">
        <v>685</v>
      </c>
      <c r="F381" t="s">
        <v>1006</v>
      </c>
      <c r="H381" t="s">
        <v>685</v>
      </c>
      <c r="I381" t="s">
        <v>1006</v>
      </c>
      <c r="J381" t="s">
        <v>6386</v>
      </c>
      <c r="K381" t="e">
        <f>IFERROR(VLOOKUP(Table26[[#This Row],[Kenpom Team]],KENPOM_COPY!$B$3:$E$383,4,FALSE),VLOOKUP(Table26[[#This Row],[Team_Name]],Table18!$B$3:$E$378,4,FALSE))</f>
        <v>#N/A</v>
      </c>
      <c r="L381" t="str">
        <f>VLOOKUP(Table26[[#This Row],[Team_Name]],Teams_Standings[[Team Name]:[STRK]],6,FALSE)</f>
        <v>L1</v>
      </c>
    </row>
    <row r="382" spans="2:12">
      <c r="B382">
        <v>277</v>
      </c>
      <c r="C382" t="s">
        <v>6385</v>
      </c>
      <c r="D382" t="s">
        <v>685</v>
      </c>
      <c r="E382" t="s">
        <v>180</v>
      </c>
      <c r="F382" t="s">
        <v>1006</v>
      </c>
      <c r="H382" t="s">
        <v>180</v>
      </c>
      <c r="I382" t="s">
        <v>1006</v>
      </c>
      <c r="J382" t="s">
        <v>6386</v>
      </c>
      <c r="K382" t="e">
        <f>IFERROR(VLOOKUP(Table26[[#This Row],[Kenpom Team]],KENPOM_COPY!$B$3:$E$383,4,FALSE),VLOOKUP(Table26[[#This Row],[Team_Name]],Table18!$B$3:$E$378,4,FALSE))</f>
        <v>#N/A</v>
      </c>
      <c r="L382" t="e">
        <f>VLOOKUP(Table26[[#This Row],[Team_Name]],Teams_Standings[[Team Name]:[STRK]],6,FALSE)</f>
        <v>#N/A</v>
      </c>
    </row>
    <row r="383" spans="2:12">
      <c r="C383" t="s">
        <v>6387</v>
      </c>
      <c r="D383" t="s">
        <v>6388</v>
      </c>
      <c r="E383" t="s">
        <v>183</v>
      </c>
      <c r="F383" t="s">
        <v>1077</v>
      </c>
      <c r="H383" t="s">
        <v>183</v>
      </c>
      <c r="I383" t="s">
        <v>1077</v>
      </c>
      <c r="J383" t="s">
        <v>6389</v>
      </c>
      <c r="K383">
        <f>IFERROR(VLOOKUP(Table26[[#This Row],[Kenpom Team]],KENPOM_COPY!$B$3:$E$383,4,FALSE),VLOOKUP(Table26[[#This Row],[Team_Name]],Table18!$B$3:$E$378,4,FALSE))</f>
        <v>5.91</v>
      </c>
      <c r="L383" t="str">
        <f>VLOOKUP(Table26[[#This Row],[Team_Name]],Teams_Standings[[Team Name]:[STRK]],6,FALSE)</f>
        <v>L1</v>
      </c>
    </row>
    <row r="384" spans="2:12">
      <c r="B384">
        <v>278</v>
      </c>
      <c r="C384" t="s">
        <v>6390</v>
      </c>
      <c r="D384" t="s">
        <v>87</v>
      </c>
      <c r="E384" t="s">
        <v>87</v>
      </c>
      <c r="F384" t="s">
        <v>1002</v>
      </c>
      <c r="H384" t="s">
        <v>87</v>
      </c>
      <c r="I384" t="s">
        <v>1002</v>
      </c>
      <c r="J384" t="s">
        <v>6391</v>
      </c>
      <c r="K384">
        <f>IFERROR(VLOOKUP(Table26[[#This Row],[Kenpom Team]],KENPOM_COPY!$B$3:$E$383,4,FALSE),VLOOKUP(Table26[[#This Row],[Team_Name]],Table18!$B$3:$E$378,4,FALSE))</f>
        <v>-11.29</v>
      </c>
      <c r="L384" t="str">
        <f>VLOOKUP(Table26[[#This Row],[Team_Name]],Teams_Standings[[Team Name]:[STRK]],6,FALSE)</f>
        <v>L3</v>
      </c>
    </row>
    <row r="385" spans="3:12">
      <c r="C385" t="s">
        <v>6392</v>
      </c>
      <c r="D385" t="s">
        <v>6393</v>
      </c>
      <c r="E385" t="s">
        <v>220</v>
      </c>
      <c r="F385" t="s">
        <v>906</v>
      </c>
      <c r="H385" t="s">
        <v>220</v>
      </c>
      <c r="I385" t="s">
        <v>906</v>
      </c>
      <c r="J385" t="s">
        <v>223</v>
      </c>
      <c r="K385">
        <f>IFERROR(VLOOKUP(Table26[[#This Row],[Kenpom Team]],KENPOM_COPY!$B$3:$E$383,4,FALSE),VLOOKUP(Table26[[#This Row],[Team_Name]],Table18!$B$3:$E$378,4,FALSE))</f>
        <v>-15.96</v>
      </c>
      <c r="L385" t="str">
        <f>VLOOKUP(Table26[[#This Row],[Team_Name]],Teams_Standings[[Team Name]:[STRK]],6,FALSE)</f>
        <v>W5</v>
      </c>
    </row>
    <row r="386" spans="3:12">
      <c r="C386" t="s">
        <v>6394</v>
      </c>
      <c r="D386" t="s">
        <v>328</v>
      </c>
      <c r="E386" t="s">
        <v>328</v>
      </c>
      <c r="F386" t="s">
        <v>936</v>
      </c>
      <c r="H386" t="s">
        <v>328</v>
      </c>
      <c r="I386" t="s">
        <v>936</v>
      </c>
      <c r="J386" t="s">
        <v>39</v>
      </c>
      <c r="K386">
        <f>IFERROR(VLOOKUP(Table26[[#This Row],[Kenpom Team]],KENPOM_COPY!$B$3:$E$383,4,FALSE),VLOOKUP(Table26[[#This Row],[Team_Name]],Table18!$B$3:$E$378,4,FALSE))</f>
        <v>-3.79</v>
      </c>
      <c r="L386" t="str">
        <f>VLOOKUP(Table26[[#This Row],[Team_Name]],Teams_Standings[[Team Name]:[STRK]],6,FALSE)</f>
        <v>L2</v>
      </c>
    </row>
    <row r="387" spans="3:12">
      <c r="C387" t="s">
        <v>6395</v>
      </c>
      <c r="D387" t="s">
        <v>261</v>
      </c>
      <c r="E387" t="s">
        <v>261</v>
      </c>
      <c r="F387" t="s">
        <v>1082</v>
      </c>
      <c r="H387" t="s">
        <v>261</v>
      </c>
      <c r="I387" t="s">
        <v>1082</v>
      </c>
      <c r="J387" t="s">
        <v>261</v>
      </c>
      <c r="K387">
        <f>IFERROR(VLOOKUP(Table26[[#This Row],[Kenpom Team]],KENPOM_COPY!$B$3:$E$383,4,FALSE),VLOOKUP(Table26[[#This Row],[Team_Name]],Table18!$B$3:$E$378,4,FALSE))</f>
        <v>-14.51</v>
      </c>
      <c r="L387" t="str">
        <f>VLOOKUP(Table26[[#This Row],[Team_Name]],Teams_Standings[[Team Name]:[STRK]],6,FALSE)</f>
        <v>L2</v>
      </c>
    </row>
    <row r="388" spans="3:12">
      <c r="C388" t="s">
        <v>5785</v>
      </c>
      <c r="D388" t="s">
        <v>439</v>
      </c>
      <c r="E388" t="s">
        <v>439</v>
      </c>
      <c r="F388" t="s">
        <v>817</v>
      </c>
      <c r="H388" t="s">
        <v>439</v>
      </c>
      <c r="I388" t="s">
        <v>817</v>
      </c>
      <c r="J388" t="s">
        <v>5787</v>
      </c>
      <c r="K388">
        <f>IFERROR(VLOOKUP(Table26[[#This Row],[Kenpom Team]],KENPOM_COPY!$B$3:$E$383,4,FALSE),VLOOKUP(Table26[[#This Row],[Team_Name]],Table18!$B$3:$E$378,4,FALSE))</f>
        <v>-0.97</v>
      </c>
      <c r="L388" t="e">
        <f>VLOOKUP(Table26[[#This Row],[Team_Name]],Teams_Standings[[Team Name]:[STRK]],6,FALSE)</f>
        <v>#N/A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A336A-7AB5-4DCF-89D8-9051752D576E}">
  <dimension ref="A1:I432"/>
  <sheetViews>
    <sheetView workbookViewId="0">
      <selection activeCell="I432" sqref="A1:I432"/>
    </sheetView>
  </sheetViews>
  <sheetFormatPr defaultRowHeight="15"/>
  <cols>
    <col min="1" max="1" width="7.85546875" bestFit="1" customWidth="1"/>
    <col min="2" max="2" width="9.42578125" bestFit="1" customWidth="1"/>
    <col min="3" max="4" width="35.28515625" bestFit="1" customWidth="1"/>
    <col min="5" max="5" width="30.140625" bestFit="1" customWidth="1"/>
    <col min="6" max="6" width="16.85546875" bestFit="1" customWidth="1"/>
    <col min="7" max="8" width="20.7109375" bestFit="1" customWidth="1"/>
    <col min="9" max="9" width="14.140625" bestFit="1" customWidth="1"/>
  </cols>
  <sheetData>
    <row r="1" spans="1:9">
      <c r="A1" t="s">
        <v>444</v>
      </c>
      <c r="B1" t="s">
        <v>5554</v>
      </c>
      <c r="C1" t="s">
        <v>5555</v>
      </c>
      <c r="D1" t="s">
        <v>6396</v>
      </c>
      <c r="E1" t="s">
        <v>5556</v>
      </c>
      <c r="F1" t="s">
        <v>6397</v>
      </c>
      <c r="G1" t="s">
        <v>5557</v>
      </c>
      <c r="H1" t="s">
        <v>6398</v>
      </c>
      <c r="I1" t="s">
        <v>6399</v>
      </c>
    </row>
    <row r="2" spans="1:9">
      <c r="A2">
        <v>1</v>
      </c>
      <c r="B2">
        <v>1</v>
      </c>
      <c r="C2" t="s">
        <v>5856</v>
      </c>
      <c r="D2" t="s">
        <v>5856</v>
      </c>
      <c r="E2" t="s">
        <v>5857</v>
      </c>
      <c r="F2" t="s">
        <v>664</v>
      </c>
      <c r="G2" t="s">
        <v>433</v>
      </c>
      <c r="H2" t="s">
        <v>433</v>
      </c>
      <c r="I2" t="str">
        <f>LEFT(Teams_ESPN[[#This Row],[ESPN_Team_Name]],LEN(Teams_ESPN[[#This Row],[ESPN_Team_Name]])-LEN(Teams_ESPN[[#This Row],[Team Name_Long]]))</f>
        <v>KENN</v>
      </c>
    </row>
    <row r="3" spans="1:9">
      <c r="A3">
        <v>2</v>
      </c>
      <c r="B3">
        <v>2</v>
      </c>
      <c r="C3" t="s">
        <v>5878</v>
      </c>
      <c r="D3" t="s">
        <v>5878</v>
      </c>
      <c r="E3" t="s">
        <v>5879</v>
      </c>
      <c r="F3" t="s">
        <v>366</v>
      </c>
      <c r="G3" t="s">
        <v>366</v>
      </c>
      <c r="H3" t="s">
        <v>366</v>
      </c>
      <c r="I3" t="str">
        <f>LEFT(Teams_ESPN[[#This Row],[ESPN_Team_Name]],LEN(Teams_ESPN[[#This Row],[ESPN_Team_Name]])-LEN(Teams_ESPN[[#This Row],[Team Name_Long]]))</f>
        <v>LIB</v>
      </c>
    </row>
    <row r="4" spans="1:9">
      <c r="A4">
        <v>3</v>
      </c>
      <c r="B4">
        <v>3</v>
      </c>
      <c r="C4" t="s">
        <v>5733</v>
      </c>
      <c r="D4" t="s">
        <v>5733</v>
      </c>
      <c r="E4" t="s">
        <v>5734</v>
      </c>
      <c r="F4" t="s">
        <v>530</v>
      </c>
      <c r="G4" t="s">
        <v>85</v>
      </c>
      <c r="H4" t="s">
        <v>85</v>
      </c>
      <c r="I4" t="str">
        <f>LEFT(Teams_ESPN[[#This Row],[ESPN_Team_Name]],LEN(Teams_ESPN[[#This Row],[ESPN_Team_Name]])-LEN(Teams_ESPN[[#This Row],[Team Name_Long]]))</f>
        <v>EKU</v>
      </c>
    </row>
    <row r="5" spans="1:9">
      <c r="A5">
        <v>4</v>
      </c>
      <c r="B5">
        <v>4</v>
      </c>
      <c r="C5" t="s">
        <v>6153</v>
      </c>
      <c r="D5" t="s">
        <v>6153</v>
      </c>
      <c r="E5" t="s">
        <v>6154</v>
      </c>
      <c r="F5" t="s">
        <v>365</v>
      </c>
      <c r="G5" t="s">
        <v>365</v>
      </c>
      <c r="H5" t="s">
        <v>365</v>
      </c>
      <c r="I5" t="str">
        <f>LEFT(Teams_ESPN[[#This Row],[ESPN_Team_Name]],LEN(Teams_ESPN[[#This Row],[ESPN_Team_Name]])-LEN(Teams_ESPN[[#This Row],[Team Name_Long]]))</f>
        <v>STET</v>
      </c>
    </row>
    <row r="6" spans="1:9">
      <c r="A6">
        <v>5</v>
      </c>
      <c r="B6">
        <v>5</v>
      </c>
      <c r="C6" t="s">
        <v>5880</v>
      </c>
      <c r="D6" t="s">
        <v>5880</v>
      </c>
      <c r="E6" t="s">
        <v>5881</v>
      </c>
      <c r="F6" t="s">
        <v>116</v>
      </c>
      <c r="G6" t="s">
        <v>116</v>
      </c>
      <c r="H6" t="s">
        <v>116</v>
      </c>
      <c r="I6" t="str">
        <f>LEFT(Teams_ESPN[[#This Row],[ESPN_Team_Name]],LEN(Teams_ESPN[[#This Row],[ESPN_Team_Name]])-LEN(Teams_ESPN[[#This Row],[Team Name_Long]]))</f>
        <v>LIP</v>
      </c>
    </row>
    <row r="7" spans="1:9">
      <c r="A7">
        <v>6</v>
      </c>
      <c r="B7">
        <v>6</v>
      </c>
      <c r="C7" t="s">
        <v>6240</v>
      </c>
      <c r="D7" t="s">
        <v>6240</v>
      </c>
      <c r="E7" t="s">
        <v>6241</v>
      </c>
      <c r="F7" t="s">
        <v>651</v>
      </c>
      <c r="G7" t="s">
        <v>193</v>
      </c>
      <c r="H7" t="s">
        <v>193</v>
      </c>
      <c r="I7" t="str">
        <f>LEFT(Teams_ESPN[[#This Row],[ESPN_Team_Name]],LEN(Teams_ESPN[[#This Row],[ESPN_Team_Name]])-LEN(Teams_ESPN[[#This Row],[Team Name_Long]]))</f>
        <v>UNA</v>
      </c>
    </row>
    <row r="8" spans="1:9">
      <c r="A8">
        <v>7</v>
      </c>
      <c r="B8">
        <v>7</v>
      </c>
      <c r="C8" t="s">
        <v>5614</v>
      </c>
      <c r="D8" t="s">
        <v>5614</v>
      </c>
      <c r="E8" t="s">
        <v>5615</v>
      </c>
      <c r="F8" t="s">
        <v>115</v>
      </c>
      <c r="G8" t="s">
        <v>115</v>
      </c>
      <c r="H8" t="s">
        <v>115</v>
      </c>
      <c r="I8" t="str">
        <f>LEFT(Teams_ESPN[[#This Row],[ESPN_Team_Name]],LEN(Teams_ESPN[[#This Row],[ESPN_Team_Name]])-LEN(Teams_ESPN[[#This Row],[Team Name_Long]]))</f>
        <v>BELL</v>
      </c>
    </row>
    <row r="9" spans="1:9">
      <c r="A9">
        <v>8</v>
      </c>
      <c r="B9">
        <v>8</v>
      </c>
      <c r="C9" t="s">
        <v>6255</v>
      </c>
      <c r="D9" t="s">
        <v>6255</v>
      </c>
      <c r="E9" t="s">
        <v>6256</v>
      </c>
      <c r="F9" t="s">
        <v>600</v>
      </c>
      <c r="G9" t="s">
        <v>373</v>
      </c>
      <c r="H9" t="s">
        <v>373</v>
      </c>
      <c r="I9" t="str">
        <f>LEFT(Teams_ESPN[[#This Row],[ESPN_Team_Name]],LEN(Teams_ESPN[[#This Row],[ESPN_Team_Name]])-LEN(Teams_ESPN[[#This Row],[Team Name_Long]]))</f>
        <v>UNF</v>
      </c>
    </row>
    <row r="10" spans="1:9">
      <c r="A10">
        <v>10</v>
      </c>
      <c r="B10">
        <v>10</v>
      </c>
      <c r="C10" t="s">
        <v>5756</v>
      </c>
      <c r="D10" t="s">
        <v>5756</v>
      </c>
      <c r="E10" t="s">
        <v>5757</v>
      </c>
      <c r="F10" t="s">
        <v>610</v>
      </c>
      <c r="G10" t="s">
        <v>175</v>
      </c>
      <c r="H10" t="s">
        <v>175</v>
      </c>
      <c r="I10" t="str">
        <f>LEFT(Teams_ESPN[[#This Row],[ESPN_Team_Name]],LEN(Teams_ESPN[[#This Row],[ESPN_Team_Name]])-LEN(Teams_ESPN[[#This Row],[Team Name_Long]]))</f>
        <v>FGCU</v>
      </c>
    </row>
    <row r="11" spans="1:9">
      <c r="A11">
        <v>11</v>
      </c>
      <c r="B11">
        <v>11</v>
      </c>
      <c r="C11" t="s">
        <v>5840</v>
      </c>
      <c r="D11" t="s">
        <v>5840</v>
      </c>
      <c r="E11" t="s">
        <v>5841</v>
      </c>
      <c r="F11" t="s">
        <v>364</v>
      </c>
      <c r="G11" t="s">
        <v>364</v>
      </c>
      <c r="H11" t="s">
        <v>364</v>
      </c>
      <c r="I11" t="str">
        <f>LEFT(Teams_ESPN[[#This Row],[ESPN_Team_Name]],LEN(Teams_ESPN[[#This Row],[ESPN_Team_Name]])-LEN(Teams_ESPN[[#This Row],[Team Name_Long]]))</f>
        <v>JAX</v>
      </c>
    </row>
    <row r="12" spans="1:9">
      <c r="A12">
        <v>12</v>
      </c>
      <c r="B12">
        <v>12</v>
      </c>
      <c r="C12" t="s">
        <v>5850</v>
      </c>
      <c r="D12" t="s">
        <v>5850</v>
      </c>
      <c r="E12" t="s">
        <v>5851</v>
      </c>
      <c r="F12" t="s">
        <v>615</v>
      </c>
      <c r="G12" t="s">
        <v>375</v>
      </c>
      <c r="H12" t="s">
        <v>375</v>
      </c>
      <c r="I12" t="str">
        <f>LEFT(Teams_ESPN[[#This Row],[ESPN_Team_Name]],LEN(Teams_ESPN[[#This Row],[ESPN_Team_Name]])-LEN(Teams_ESPN[[#This Row],[Team Name_Long]]))</f>
        <v>JVST</v>
      </c>
    </row>
    <row r="13" spans="1:9">
      <c r="A13">
        <v>13</v>
      </c>
      <c r="B13">
        <v>13</v>
      </c>
      <c r="C13" t="s">
        <v>5645</v>
      </c>
      <c r="D13" t="s">
        <v>5645</v>
      </c>
      <c r="E13" t="s">
        <v>5646</v>
      </c>
      <c r="F13" t="s">
        <v>570</v>
      </c>
      <c r="G13" t="s">
        <v>192</v>
      </c>
      <c r="H13" t="s">
        <v>192</v>
      </c>
      <c r="I13" t="str">
        <f>LEFT(Teams_ESPN[[#This Row],[ESPN_Team_Name]],LEN(Teams_ESPN[[#This Row],[ESPN_Team_Name]])-LEN(Teams_ESPN[[#This Row],[Team Name_Long]]))</f>
        <v>CARK</v>
      </c>
    </row>
    <row r="14" spans="1:9">
      <c r="A14">
        <v>14</v>
      </c>
      <c r="B14">
        <v>14</v>
      </c>
      <c r="C14" t="s">
        <v>5585</v>
      </c>
      <c r="D14" t="s">
        <v>5585</v>
      </c>
      <c r="E14" t="s">
        <v>5586</v>
      </c>
      <c r="F14" t="s">
        <v>628</v>
      </c>
      <c r="G14" t="s">
        <v>86</v>
      </c>
      <c r="H14" t="s">
        <v>86</v>
      </c>
      <c r="I14" t="str">
        <f>LEFT(Teams_ESPN[[#This Row],[ESPN_Team_Name]],LEN(Teams_ESPN[[#This Row],[ESPN_Team_Name]])-LEN(Teams_ESPN[[#This Row],[Team Name_Long]]))</f>
        <v>APSU</v>
      </c>
    </row>
    <row r="15" spans="1:9">
      <c r="A15">
        <v>30</v>
      </c>
      <c r="B15">
        <v>16</v>
      </c>
      <c r="C15" t="s">
        <v>6300</v>
      </c>
      <c r="D15" t="s">
        <v>6300</v>
      </c>
      <c r="E15" t="s">
        <v>6301</v>
      </c>
      <c r="F15" t="s">
        <v>230</v>
      </c>
      <c r="G15" t="s">
        <v>230</v>
      </c>
      <c r="H15" t="s">
        <v>230</v>
      </c>
      <c r="I15" t="str">
        <f>LEFT(Teams_ESPN[[#This Row],[ESPN_Team_Name]],LEN(Teams_ESPN[[#This Row],[ESPN_Team_Name]])-LEN(Teams_ESPN[[#This Row],[Team Name_Long]]))</f>
        <v>UVM</v>
      </c>
    </row>
    <row r="16" spans="1:9">
      <c r="A16">
        <v>31</v>
      </c>
      <c r="B16">
        <v>17</v>
      </c>
      <c r="C16" t="s">
        <v>6238</v>
      </c>
      <c r="D16" t="s">
        <v>6238</v>
      </c>
      <c r="E16" t="s">
        <v>6239</v>
      </c>
      <c r="F16" t="s">
        <v>579</v>
      </c>
      <c r="G16" t="s">
        <v>232</v>
      </c>
      <c r="H16" t="s">
        <v>232</v>
      </c>
      <c r="I16" t="str">
        <f>LEFT(Teams_ESPN[[#This Row],[ESPN_Team_Name]],LEN(Teams_ESPN[[#This Row],[ESPN_Team_Name]])-LEN(Teams_ESPN[[#This Row],[Team Name_Long]]))</f>
        <v>UML</v>
      </c>
    </row>
    <row r="17" spans="1:9">
      <c r="A17">
        <v>32</v>
      </c>
      <c r="B17">
        <v>18</v>
      </c>
      <c r="C17" t="s">
        <v>6257</v>
      </c>
      <c r="D17" t="s">
        <v>6257</v>
      </c>
      <c r="E17" t="s">
        <v>6258</v>
      </c>
      <c r="F17" t="s">
        <v>539</v>
      </c>
      <c r="G17" t="s">
        <v>388</v>
      </c>
      <c r="H17" t="s">
        <v>388</v>
      </c>
      <c r="I17" t="str">
        <f>LEFT(Teams_ESPN[[#This Row],[ESPN_Team_Name]],LEN(Teams_ESPN[[#This Row],[ESPN_Team_Name]])-LEN(Teams_ESPN[[#This Row],[Team Name_Long]]))</f>
        <v>UNH</v>
      </c>
    </row>
    <row r="18" spans="1:9">
      <c r="A18">
        <v>33</v>
      </c>
      <c r="B18">
        <v>19</v>
      </c>
      <c r="C18" t="s">
        <v>6232</v>
      </c>
      <c r="D18" t="s">
        <v>6232</v>
      </c>
      <c r="E18" t="s">
        <v>6233</v>
      </c>
      <c r="F18" t="s">
        <v>6400</v>
      </c>
      <c r="G18" t="s">
        <v>312</v>
      </c>
      <c r="H18" t="s">
        <v>312</v>
      </c>
      <c r="I18" t="str">
        <f>LEFT(Teams_ESPN[[#This Row],[ESPN_Team_Name]],LEN(Teams_ESPN[[#This Row],[ESPN_Team_Name]])-LEN(Teams_ESPN[[#This Row],[Team Name_Long]]))</f>
        <v>UMB</v>
      </c>
    </row>
    <row r="19" spans="1:9">
      <c r="A19">
        <v>34</v>
      </c>
      <c r="B19">
        <v>20</v>
      </c>
      <c r="C19" t="s">
        <v>5627</v>
      </c>
      <c r="D19" t="s">
        <v>5627</v>
      </c>
      <c r="E19" t="s">
        <v>5628</v>
      </c>
      <c r="F19" t="s">
        <v>231</v>
      </c>
      <c r="G19" t="s">
        <v>231</v>
      </c>
      <c r="H19" t="s">
        <v>231</v>
      </c>
      <c r="I19" t="str">
        <f>LEFT(Teams_ESPN[[#This Row],[ESPN_Team_Name]],LEN(Teams_ESPN[[#This Row],[ESPN_Team_Name]])-LEN(Teams_ESPN[[#This Row],[Team Name_Long]]))</f>
        <v>BRY</v>
      </c>
    </row>
    <row r="20" spans="1:9">
      <c r="A20">
        <v>35</v>
      </c>
      <c r="B20">
        <v>21</v>
      </c>
      <c r="C20" t="s">
        <v>5618</v>
      </c>
      <c r="D20" t="s">
        <v>5618</v>
      </c>
      <c r="E20" t="s">
        <v>5619</v>
      </c>
      <c r="F20" t="s">
        <v>239</v>
      </c>
      <c r="G20" t="s">
        <v>239</v>
      </c>
      <c r="H20" t="s">
        <v>239</v>
      </c>
      <c r="I20" t="str">
        <f>LEFT(Teams_ESPN[[#This Row],[ESPN_Team_Name]],LEN(Teams_ESPN[[#This Row],[ESPN_Team_Name]])-LEN(Teams_ESPN[[#This Row],[Team Name_Long]]))</f>
        <v>BING</v>
      </c>
    </row>
    <row r="21" spans="1:9">
      <c r="A21">
        <v>37</v>
      </c>
      <c r="B21">
        <v>23</v>
      </c>
      <c r="C21" t="s">
        <v>5998</v>
      </c>
      <c r="D21" t="s">
        <v>5998</v>
      </c>
      <c r="E21" t="s">
        <v>5999</v>
      </c>
      <c r="F21" t="s">
        <v>229</v>
      </c>
      <c r="G21" t="s">
        <v>229</v>
      </c>
      <c r="H21" t="s">
        <v>229</v>
      </c>
      <c r="I21" t="str">
        <f>LEFT(Teams_ESPN[[#This Row],[ESPN_Team_Name]],LEN(Teams_ESPN[[#This Row],[ESPN_Team_Name]])-LEN(Teams_ESPN[[#This Row],[Team Name_Long]]))</f>
        <v>NJIT</v>
      </c>
    </row>
    <row r="22" spans="1:9">
      <c r="A22">
        <v>38</v>
      </c>
      <c r="B22">
        <v>24</v>
      </c>
      <c r="C22" t="s">
        <v>5572</v>
      </c>
      <c r="D22" t="s">
        <v>5572</v>
      </c>
      <c r="E22" t="s">
        <v>5573</v>
      </c>
      <c r="F22" t="s">
        <v>612</v>
      </c>
      <c r="G22" t="s">
        <v>383</v>
      </c>
      <c r="H22" t="s">
        <v>383</v>
      </c>
      <c r="I22" t="str">
        <f>LEFT(Teams_ESPN[[#This Row],[ESPN_Team_Name]],LEN(Teams_ESPN[[#This Row],[ESPN_Team_Name]])-LEN(Teams_ESPN[[#This Row],[Team Name_Long]]))</f>
        <v>ALB</v>
      </c>
    </row>
    <row r="23" spans="1:9">
      <c r="A23">
        <v>49</v>
      </c>
      <c r="B23">
        <v>26</v>
      </c>
      <c r="C23" t="s">
        <v>5808</v>
      </c>
      <c r="D23" t="s">
        <v>6401</v>
      </c>
      <c r="E23" t="s">
        <v>5809</v>
      </c>
      <c r="F23" t="s">
        <v>252</v>
      </c>
      <c r="G23" t="s">
        <v>252</v>
      </c>
      <c r="H23" t="s">
        <v>252</v>
      </c>
      <c r="I23" t="str">
        <f>LEFT(Teams_ESPN[[#This Row],[ESPN_Team_Name]],LEN(Teams_ESPN[[#This Row],[ESPN_Team_Name]])-LEN(Teams_ESPN[[#This Row],[Team Name_Long]]))</f>
        <v>HOU1</v>
      </c>
    </row>
    <row r="24" spans="1:9">
      <c r="A24">
        <v>49</v>
      </c>
      <c r="B24">
        <v>26</v>
      </c>
      <c r="C24" t="s">
        <v>5808</v>
      </c>
      <c r="D24" t="s">
        <v>6402</v>
      </c>
      <c r="E24" t="s">
        <v>5809</v>
      </c>
      <c r="F24" t="s">
        <v>252</v>
      </c>
      <c r="G24" t="s">
        <v>252</v>
      </c>
      <c r="H24" t="s">
        <v>252</v>
      </c>
      <c r="I24" t="str">
        <f>LEFT(Teams_ESPN[[#This Row],[ESPN_Team_Name]],LEN(Teams_ESPN[[#This Row],[ESPN_Team_Name]])-LEN(Teams_ESPN[[#This Row],[Team Name_Long]]))</f>
        <v>HOU1</v>
      </c>
    </row>
    <row r="25" spans="1:9">
      <c r="A25">
        <v>49</v>
      </c>
      <c r="B25">
        <v>26</v>
      </c>
      <c r="C25" t="s">
        <v>5808</v>
      </c>
      <c r="D25" t="s">
        <v>6403</v>
      </c>
      <c r="E25" t="s">
        <v>5809</v>
      </c>
      <c r="F25" t="s">
        <v>252</v>
      </c>
      <c r="G25" t="s">
        <v>252</v>
      </c>
      <c r="H25" t="s">
        <v>252</v>
      </c>
      <c r="I25" t="str">
        <f>LEFT(Teams_ESPN[[#This Row],[ESPN_Team_Name]],LEN(Teams_ESPN[[#This Row],[ESPN_Team_Name]])-LEN(Teams_ESPN[[#This Row],[Team Name_Long]]))</f>
        <v>HOU1</v>
      </c>
    </row>
    <row r="26" spans="1:9">
      <c r="A26">
        <v>50</v>
      </c>
      <c r="B26">
        <v>27</v>
      </c>
      <c r="C26" t="s">
        <v>5914</v>
      </c>
      <c r="D26" t="s">
        <v>5914</v>
      </c>
      <c r="E26" t="s">
        <v>5915</v>
      </c>
      <c r="F26" t="s">
        <v>602</v>
      </c>
      <c r="G26" t="s">
        <v>227</v>
      </c>
      <c r="H26" t="s">
        <v>227</v>
      </c>
      <c r="I26" t="str">
        <f>LEFT(Teams_ESPN[[#This Row],[ESPN_Team_Name]],LEN(Teams_ESPN[[#This Row],[ESPN_Team_Name]])-LEN(Teams_ESPN[[#This Row],[Team Name_Long]]))</f>
        <v>MEM</v>
      </c>
    </row>
    <row r="27" spans="1:9">
      <c r="A27">
        <v>50</v>
      </c>
      <c r="B27">
        <v>27</v>
      </c>
      <c r="C27" t="s">
        <v>5914</v>
      </c>
      <c r="D27" t="s">
        <v>6404</v>
      </c>
      <c r="E27" t="s">
        <v>5915</v>
      </c>
      <c r="F27" t="s">
        <v>602</v>
      </c>
      <c r="G27" t="s">
        <v>227</v>
      </c>
      <c r="H27" t="s">
        <v>227</v>
      </c>
      <c r="I27" t="str">
        <f>LEFT(Teams_ESPN[[#This Row],[ESPN_Team_Name]],LEN(Teams_ESPN[[#This Row],[ESPN_Team_Name]])-LEN(Teams_ESPN[[#This Row],[Team Name_Long]]))</f>
        <v>MEM</v>
      </c>
    </row>
    <row r="28" spans="1:9">
      <c r="A28">
        <v>51</v>
      </c>
      <c r="B28">
        <v>28</v>
      </c>
      <c r="C28" t="s">
        <v>6189</v>
      </c>
      <c r="D28" t="s">
        <v>6189</v>
      </c>
      <c r="E28" t="s">
        <v>6190</v>
      </c>
      <c r="F28" t="s">
        <v>176</v>
      </c>
      <c r="G28" t="s">
        <v>176</v>
      </c>
      <c r="H28" t="s">
        <v>176</v>
      </c>
      <c r="I28" t="str">
        <f>LEFT(Teams_ESPN[[#This Row],[ESPN_Team_Name]],LEN(Teams_ESPN[[#This Row],[ESPN_Team_Name]])-LEN(Teams_ESPN[[#This Row],[Team Name_Long]]))</f>
        <v>TULN</v>
      </c>
    </row>
    <row r="29" spans="1:9">
      <c r="A29">
        <v>52</v>
      </c>
      <c r="B29">
        <v>29</v>
      </c>
      <c r="C29" t="s">
        <v>5660</v>
      </c>
      <c r="D29" t="s">
        <v>5660</v>
      </c>
      <c r="E29" t="s">
        <v>5661</v>
      </c>
      <c r="F29" t="s">
        <v>228</v>
      </c>
      <c r="G29" t="s">
        <v>228</v>
      </c>
      <c r="H29" t="s">
        <v>228</v>
      </c>
      <c r="I29" t="str">
        <f>LEFT(Teams_ESPN[[#This Row],[ESPN_Team_Name]],LEN(Teams_ESPN[[#This Row],[ESPN_Team_Name]])-LEN(Teams_ESPN[[#This Row],[Team Name_Long]]))</f>
        <v>CIN</v>
      </c>
    </row>
    <row r="30" spans="1:9">
      <c r="A30">
        <v>53</v>
      </c>
      <c r="B30">
        <v>30</v>
      </c>
      <c r="C30" t="s">
        <v>6167</v>
      </c>
      <c r="D30" t="s">
        <v>6167</v>
      </c>
      <c r="E30" t="s">
        <v>6168</v>
      </c>
      <c r="F30" t="s">
        <v>251</v>
      </c>
      <c r="G30" t="s">
        <v>251</v>
      </c>
      <c r="H30" t="s">
        <v>251</v>
      </c>
      <c r="I30" t="str">
        <f>LEFT(Teams_ESPN[[#This Row],[ESPN_Team_Name]],LEN(Teams_ESPN[[#This Row],[ESPN_Team_Name]])-LEN(Teams_ESPN[[#This Row],[Team Name_Long]]))</f>
        <v>TEM</v>
      </c>
    </row>
    <row r="31" spans="1:9">
      <c r="A31">
        <v>54</v>
      </c>
      <c r="B31">
        <v>31</v>
      </c>
      <c r="C31" t="s">
        <v>6331</v>
      </c>
      <c r="D31" t="s">
        <v>6331</v>
      </c>
      <c r="E31" t="s">
        <v>6332</v>
      </c>
      <c r="F31" t="s">
        <v>509</v>
      </c>
      <c r="G31" t="s">
        <v>253</v>
      </c>
      <c r="H31" t="s">
        <v>253</v>
      </c>
      <c r="I31" t="str">
        <f>LEFT(Teams_ESPN[[#This Row],[ESPN_Team_Name]],LEN(Teams_ESPN[[#This Row],[ESPN_Team_Name]])-LEN(Teams_ESPN[[#This Row],[Team Name_Long]]))</f>
        <v>WICH</v>
      </c>
    </row>
    <row r="32" spans="1:9">
      <c r="A32">
        <v>54</v>
      </c>
      <c r="B32">
        <v>31</v>
      </c>
      <c r="C32" t="s">
        <v>6331</v>
      </c>
      <c r="D32" t="s">
        <v>6331</v>
      </c>
      <c r="E32" t="s">
        <v>6332</v>
      </c>
      <c r="F32" t="s">
        <v>509</v>
      </c>
      <c r="G32" t="s">
        <v>253</v>
      </c>
      <c r="H32" t="s">
        <v>253</v>
      </c>
      <c r="I32" t="str">
        <f>LEFT(Teams_ESPN[[#This Row],[ESPN_Team_Name]],LEN(Teams_ESPN[[#This Row],[ESPN_Team_Name]])-LEN(Teams_ESPN[[#This Row],[Team Name_Long]]))</f>
        <v>WICH</v>
      </c>
    </row>
    <row r="33" spans="1:9">
      <c r="A33">
        <v>55</v>
      </c>
      <c r="B33">
        <v>32</v>
      </c>
      <c r="C33" t="s">
        <v>6203</v>
      </c>
      <c r="D33" t="s">
        <v>6203</v>
      </c>
      <c r="E33" t="s">
        <v>6204</v>
      </c>
      <c r="F33" t="s">
        <v>506</v>
      </c>
      <c r="G33" t="s">
        <v>300</v>
      </c>
      <c r="H33" t="s">
        <v>300</v>
      </c>
      <c r="I33" t="str">
        <f>LEFT(Teams_ESPN[[#This Row],[ESPN_Team_Name]],LEN(Teams_ESPN[[#This Row],[ESPN_Team_Name]])-LEN(Teams_ESPN[[#This Row],[Team Name_Long]]))</f>
        <v>UCF</v>
      </c>
    </row>
    <row r="34" spans="1:9">
      <c r="A34">
        <v>56</v>
      </c>
      <c r="B34">
        <v>33</v>
      </c>
      <c r="C34" t="s">
        <v>6278</v>
      </c>
      <c r="D34" t="s">
        <v>6278</v>
      </c>
      <c r="E34" t="s">
        <v>6279</v>
      </c>
      <c r="F34" t="s">
        <v>468</v>
      </c>
      <c r="G34" t="s">
        <v>306</v>
      </c>
      <c r="H34" t="s">
        <v>306</v>
      </c>
      <c r="I34" t="str">
        <f>LEFT(Teams_ESPN[[#This Row],[ESPN_Team_Name]],LEN(Teams_ESPN[[#This Row],[ESPN_Team_Name]])-LEN(Teams_ESPN[[#This Row],[Team Name_Long]]))</f>
        <v>USF</v>
      </c>
    </row>
    <row r="35" spans="1:9">
      <c r="A35">
        <v>57</v>
      </c>
      <c r="B35">
        <v>34</v>
      </c>
      <c r="C35" t="s">
        <v>5729</v>
      </c>
      <c r="D35" t="s">
        <v>5729</v>
      </c>
      <c r="E35" t="s">
        <v>5730</v>
      </c>
      <c r="F35" t="s">
        <v>516</v>
      </c>
      <c r="G35" t="s">
        <v>264</v>
      </c>
      <c r="H35" t="s">
        <v>264</v>
      </c>
      <c r="I35" t="str">
        <f>LEFT(Teams_ESPN[[#This Row],[ESPN_Team_Name]],LEN(Teams_ESPN[[#This Row],[ESPN_Team_Name]])-LEN(Teams_ESPN[[#This Row],[Team Name_Long]]))</f>
        <v>ECU</v>
      </c>
    </row>
    <row r="36" spans="1:9">
      <c r="A36">
        <v>58</v>
      </c>
      <c r="B36">
        <v>35</v>
      </c>
      <c r="C36" t="s">
        <v>6143</v>
      </c>
      <c r="D36" t="s">
        <v>6143</v>
      </c>
      <c r="E36" t="s">
        <v>6144</v>
      </c>
      <c r="F36" t="s">
        <v>254</v>
      </c>
      <c r="G36" t="s">
        <v>254</v>
      </c>
      <c r="H36" t="s">
        <v>254</v>
      </c>
      <c r="I36" t="str">
        <f>LEFT(Teams_ESPN[[#This Row],[ESPN_Team_Name]],LEN(Teams_ESPN[[#This Row],[ESPN_Team_Name]])-LEN(Teams_ESPN[[#This Row],[Team Name_Long]]))</f>
        <v>SMU</v>
      </c>
    </row>
    <row r="37" spans="1:9">
      <c r="A37">
        <v>59</v>
      </c>
      <c r="B37">
        <v>36</v>
      </c>
      <c r="C37" t="s">
        <v>6174</v>
      </c>
      <c r="D37" t="s">
        <v>6174</v>
      </c>
      <c r="E37" t="s">
        <v>6175</v>
      </c>
      <c r="F37" t="s">
        <v>177</v>
      </c>
      <c r="G37" t="s">
        <v>177</v>
      </c>
      <c r="H37" t="s">
        <v>177</v>
      </c>
      <c r="I37" t="str">
        <f>LEFT(Teams_ESPN[[#This Row],[ESPN_Team_Name]],LEN(Teams_ESPN[[#This Row],[ESPN_Team_Name]])-LEN(Teams_ESPN[[#This Row],[Team Name_Long]]))</f>
        <v>TLSA</v>
      </c>
    </row>
    <row r="38" spans="1:9">
      <c r="A38">
        <v>72</v>
      </c>
      <c r="B38">
        <v>38</v>
      </c>
      <c r="C38" t="s">
        <v>6307</v>
      </c>
      <c r="D38" t="s">
        <v>6307</v>
      </c>
      <c r="E38" t="s">
        <v>6308</v>
      </c>
      <c r="F38" t="s">
        <v>455</v>
      </c>
      <c r="G38" t="s">
        <v>324</v>
      </c>
      <c r="H38" t="s">
        <v>324</v>
      </c>
      <c r="I38" t="str">
        <f>LEFT(Teams_ESPN[[#This Row],[ESPN_Team_Name]],LEN(Teams_ESPN[[#This Row],[ESPN_Team_Name]])-LEN(Teams_ESPN[[#This Row],[Team Name_Long]]))</f>
        <v>VCU</v>
      </c>
    </row>
    <row r="39" spans="1:9">
      <c r="A39">
        <v>72</v>
      </c>
      <c r="B39">
        <v>38</v>
      </c>
      <c r="C39" t="s">
        <v>6307</v>
      </c>
      <c r="D39" t="s">
        <v>6307</v>
      </c>
      <c r="E39" t="s">
        <v>6308</v>
      </c>
      <c r="F39" t="s">
        <v>455</v>
      </c>
      <c r="G39" t="s">
        <v>690</v>
      </c>
      <c r="I39" t="str">
        <f>LEFT(Teams_ESPN[[#This Row],[ESPN_Team_Name]],LEN(Teams_ESPN[[#This Row],[ESPN_Team_Name]])-LEN(Teams_ESPN[[#This Row],[Team Name_Long]]))</f>
        <v>VCU</v>
      </c>
    </row>
    <row r="40" spans="1:9">
      <c r="A40">
        <v>73</v>
      </c>
      <c r="B40">
        <v>39</v>
      </c>
      <c r="C40" t="s">
        <v>5707</v>
      </c>
      <c r="D40" t="s">
        <v>5707</v>
      </c>
      <c r="E40" t="s">
        <v>5708</v>
      </c>
      <c r="F40" t="s">
        <v>326</v>
      </c>
      <c r="G40" t="s">
        <v>326</v>
      </c>
      <c r="H40" t="s">
        <v>326</v>
      </c>
      <c r="I40" t="str">
        <f>LEFT(Teams_ESPN[[#This Row],[ESPN_Team_Name]],LEN(Teams_ESPN[[#This Row],[ESPN_Team_Name]])-LEN(Teams_ESPN[[#This Row],[Team Name_Long]]))</f>
        <v>DAY</v>
      </c>
    </row>
    <row r="41" spans="1:9">
      <c r="A41">
        <v>73</v>
      </c>
      <c r="B41">
        <v>39</v>
      </c>
      <c r="C41" t="s">
        <v>5707</v>
      </c>
      <c r="D41" t="s">
        <v>5707</v>
      </c>
      <c r="E41" t="s">
        <v>5708</v>
      </c>
      <c r="F41" t="s">
        <v>326</v>
      </c>
      <c r="G41" t="s">
        <v>326</v>
      </c>
      <c r="H41" t="s">
        <v>326</v>
      </c>
      <c r="I41" t="str">
        <f>LEFT(Teams_ESPN[[#This Row],[ESPN_Team_Name]],LEN(Teams_ESPN[[#This Row],[ESPN_Team_Name]])-LEN(Teams_ESPN[[#This Row],[Team Name_Long]]))</f>
        <v>DAY</v>
      </c>
    </row>
    <row r="42" spans="1:9">
      <c r="A42">
        <v>73</v>
      </c>
      <c r="B42">
        <v>39</v>
      </c>
      <c r="C42" t="s">
        <v>5707</v>
      </c>
      <c r="D42" t="s">
        <v>6405</v>
      </c>
      <c r="E42" t="s">
        <v>5708</v>
      </c>
      <c r="F42" t="s">
        <v>326</v>
      </c>
      <c r="G42" t="s">
        <v>326</v>
      </c>
      <c r="H42" t="s">
        <v>326</v>
      </c>
      <c r="I42" t="str">
        <f>LEFT(Teams_ESPN[[#This Row],[ESPN_Team_Name]],LEN(Teams_ESPN[[#This Row],[ESPN_Team_Name]])-LEN(Teams_ESPN[[#This Row],[Team Name_Long]]))</f>
        <v>DAY</v>
      </c>
    </row>
    <row r="43" spans="1:9">
      <c r="A43">
        <v>74</v>
      </c>
      <c r="B43">
        <v>40</v>
      </c>
      <c r="C43" t="s">
        <v>5762</v>
      </c>
      <c r="D43" t="s">
        <v>5762</v>
      </c>
      <c r="E43" t="s">
        <v>5763</v>
      </c>
      <c r="F43" t="s">
        <v>325</v>
      </c>
      <c r="G43" t="s">
        <v>325</v>
      </c>
      <c r="H43" t="s">
        <v>325</v>
      </c>
      <c r="I43" t="str">
        <f>LEFT(Teams_ESPN[[#This Row],[ESPN_Team_Name]],LEN(Teams_ESPN[[#This Row],[ESPN_Team_Name]])-LEN(Teams_ESPN[[#This Row],[Team Name_Long]]))</f>
        <v>FOR</v>
      </c>
    </row>
    <row r="44" spans="1:9">
      <c r="A44">
        <v>75</v>
      </c>
      <c r="B44">
        <v>41</v>
      </c>
      <c r="C44" t="s">
        <v>6139</v>
      </c>
      <c r="D44" t="s">
        <v>6139</v>
      </c>
      <c r="E44" t="s">
        <v>6140</v>
      </c>
      <c r="F44" t="s">
        <v>474</v>
      </c>
      <c r="G44" t="s">
        <v>407</v>
      </c>
      <c r="H44" t="s">
        <v>407</v>
      </c>
      <c r="I44" t="str">
        <f>LEFT(Teams_ESPN[[#This Row],[ESPN_Team_Name]],LEN(Teams_ESPN[[#This Row],[ESPN_Team_Name]])-LEN(Teams_ESPN[[#This Row],[Team Name_Long]]))</f>
        <v>SLU</v>
      </c>
    </row>
    <row r="45" spans="1:9">
      <c r="A45">
        <v>76</v>
      </c>
      <c r="B45">
        <v>42</v>
      </c>
      <c r="C45" t="s">
        <v>5727</v>
      </c>
      <c r="D45" t="s">
        <v>5727</v>
      </c>
      <c r="E45" t="s">
        <v>5728</v>
      </c>
      <c r="F45" t="s">
        <v>322</v>
      </c>
      <c r="G45" t="s">
        <v>322</v>
      </c>
      <c r="H45" t="s">
        <v>322</v>
      </c>
      <c r="I45" t="str">
        <f>LEFT(Teams_ESPN[[#This Row],[ESPN_Team_Name]],LEN(Teams_ESPN[[#This Row],[ESPN_Team_Name]])-LEN(Teams_ESPN[[#This Row],[Team Name_Long]]))</f>
        <v>DUQ</v>
      </c>
    </row>
    <row r="46" spans="1:9">
      <c r="A46">
        <v>77</v>
      </c>
      <c r="B46">
        <v>43</v>
      </c>
      <c r="C46" t="s">
        <v>5780</v>
      </c>
      <c r="D46" t="s">
        <v>5780</v>
      </c>
      <c r="E46" t="s">
        <v>5781</v>
      </c>
      <c r="F46" t="s">
        <v>541</v>
      </c>
      <c r="G46" t="s">
        <v>323</v>
      </c>
      <c r="H46" t="s">
        <v>323</v>
      </c>
      <c r="I46" t="str">
        <f>LEFT(Teams_ESPN[[#This Row],[ESPN_Team_Name]],LEN(Teams_ESPN[[#This Row],[ESPN_Team_Name]])-LEN(Teams_ESPN[[#This Row],[Team Name_Long]]))</f>
        <v>GMU</v>
      </c>
    </row>
    <row r="47" spans="1:9">
      <c r="A47">
        <v>78</v>
      </c>
      <c r="B47">
        <v>44</v>
      </c>
      <c r="C47" t="s">
        <v>5792</v>
      </c>
      <c r="D47" t="s">
        <v>5792</v>
      </c>
      <c r="E47" t="s">
        <v>5793</v>
      </c>
      <c r="F47" t="s">
        <v>6406</v>
      </c>
      <c r="G47" t="s">
        <v>319</v>
      </c>
      <c r="H47" t="s">
        <v>319</v>
      </c>
      <c r="I47" t="str">
        <f>LEFT(Teams_ESPN[[#This Row],[ESPN_Team_Name]],LEN(Teams_ESPN[[#This Row],[ESPN_Team_Name]])-LEN(Teams_ESPN[[#This Row],[Team Name_Long]]))</f>
        <v>GW</v>
      </c>
    </row>
    <row r="48" spans="1:9">
      <c r="A48">
        <v>79</v>
      </c>
      <c r="B48">
        <v>45</v>
      </c>
      <c r="C48" t="s">
        <v>6089</v>
      </c>
      <c r="D48" t="s">
        <v>6089</v>
      </c>
      <c r="E48" t="s">
        <v>6090</v>
      </c>
      <c r="F48" t="s">
        <v>492</v>
      </c>
      <c r="G48" t="s">
        <v>71</v>
      </c>
      <c r="H48" t="s">
        <v>71</v>
      </c>
      <c r="I48" t="str">
        <f>LEFT(Teams_ESPN[[#This Row],[ESPN_Team_Name]],LEN(Teams_ESPN[[#This Row],[ESPN_Team_Name]])-LEN(Teams_ESPN[[#This Row],[Team Name_Long]]))</f>
        <v>SBU</v>
      </c>
    </row>
    <row r="49" spans="1:9">
      <c r="A49">
        <v>79</v>
      </c>
      <c r="B49">
        <v>45</v>
      </c>
      <c r="C49" t="s">
        <v>6089</v>
      </c>
      <c r="D49" t="s">
        <v>6089</v>
      </c>
      <c r="E49" t="s">
        <v>6090</v>
      </c>
      <c r="F49" t="s">
        <v>71</v>
      </c>
      <c r="G49" t="s">
        <v>71</v>
      </c>
      <c r="H49" t="s">
        <v>71</v>
      </c>
      <c r="I49" t="str">
        <f>LEFT(Teams_ESPN[[#This Row],[ESPN_Team_Name]],LEN(Teams_ESPN[[#This Row],[ESPN_Team_Name]])-LEN(Teams_ESPN[[#This Row],[Team Name_Long]]))</f>
        <v>SBU</v>
      </c>
    </row>
    <row r="50" spans="1:9">
      <c r="A50">
        <v>80</v>
      </c>
      <c r="B50">
        <v>46</v>
      </c>
      <c r="C50" t="s">
        <v>6076</v>
      </c>
      <c r="D50" t="s">
        <v>6076</v>
      </c>
      <c r="E50" t="s">
        <v>6077</v>
      </c>
      <c r="F50" t="s">
        <v>320</v>
      </c>
      <c r="G50" t="s">
        <v>320</v>
      </c>
      <c r="H50" t="s">
        <v>320</v>
      </c>
      <c r="I50" t="str">
        <f>LEFT(Teams_ESPN[[#This Row],[ESPN_Team_Name]],LEN(Teams_ESPN[[#This Row],[ESPN_Team_Name]])-LEN(Teams_ESPN[[#This Row],[Team Name_Long]]))</f>
        <v>RICH</v>
      </c>
    </row>
    <row r="51" spans="1:9">
      <c r="A51">
        <v>80</v>
      </c>
      <c r="B51">
        <v>46</v>
      </c>
      <c r="C51" t="s">
        <v>6076</v>
      </c>
      <c r="D51" t="s">
        <v>6076</v>
      </c>
      <c r="E51" t="s">
        <v>6077</v>
      </c>
      <c r="F51" t="s">
        <v>320</v>
      </c>
      <c r="G51" t="s">
        <v>320</v>
      </c>
      <c r="H51" t="s">
        <v>320</v>
      </c>
      <c r="I51" t="str">
        <f>LEFT(Teams_ESPN[[#This Row],[ESPN_Team_Name]],LEN(Teams_ESPN[[#This Row],[ESPN_Team_Name]])-LEN(Teams_ESPN[[#This Row],[Team Name_Long]]))</f>
        <v>RICH</v>
      </c>
    </row>
    <row r="52" spans="1:9">
      <c r="A52">
        <v>81</v>
      </c>
      <c r="B52">
        <v>47</v>
      </c>
      <c r="C52" t="s">
        <v>5705</v>
      </c>
      <c r="D52" t="s">
        <v>5705</v>
      </c>
      <c r="E52" t="s">
        <v>5706</v>
      </c>
      <c r="F52" t="s">
        <v>272</v>
      </c>
      <c r="G52" t="s">
        <v>272</v>
      </c>
      <c r="H52" t="s">
        <v>272</v>
      </c>
      <c r="I52" t="str">
        <f>LEFT(Teams_ESPN[[#This Row],[ESPN_Team_Name]],LEN(Teams_ESPN[[#This Row],[ESPN_Team_Name]])-LEN(Teams_ESPN[[#This Row],[Team Name_Long]]))</f>
        <v>DAV</v>
      </c>
    </row>
    <row r="53" spans="1:9">
      <c r="A53">
        <v>82</v>
      </c>
      <c r="B53">
        <v>48</v>
      </c>
      <c r="C53" t="s">
        <v>5847</v>
      </c>
      <c r="D53" t="s">
        <v>5847</v>
      </c>
      <c r="E53" t="s">
        <v>5848</v>
      </c>
      <c r="F53" t="s">
        <v>5849</v>
      </c>
      <c r="G53" t="s">
        <v>5849</v>
      </c>
      <c r="I53" t="str">
        <f>LEFT(Teams_ESPN[[#This Row],[ESPN_Team_Name]],LEN(Teams_ESPN[[#This Row],[ESPN_Team_Name]])-LEN(Teams_ESPN[[#This Row],[Team Name_Long]]))</f>
        <v>JOES</v>
      </c>
    </row>
    <row r="54" spans="1:9">
      <c r="A54">
        <v>83</v>
      </c>
      <c r="B54">
        <v>49</v>
      </c>
      <c r="C54" t="s">
        <v>5871</v>
      </c>
      <c r="D54" t="s">
        <v>5871</v>
      </c>
      <c r="E54" t="s">
        <v>5872</v>
      </c>
      <c r="F54" t="s">
        <v>550</v>
      </c>
      <c r="G54" t="s">
        <v>273</v>
      </c>
      <c r="H54" t="s">
        <v>273</v>
      </c>
      <c r="I54" t="str">
        <f>LEFT(Teams_ESPN[[#This Row],[ESPN_Team_Name]],LEN(Teams_ESPN[[#This Row],[ESPN_Team_Name]])-LEN(Teams_ESPN[[#This Row],[Team Name_Long]]))</f>
        <v>LAS</v>
      </c>
    </row>
    <row r="55" spans="1:9">
      <c r="A55">
        <v>84</v>
      </c>
      <c r="B55">
        <v>50</v>
      </c>
      <c r="C55" t="s">
        <v>5906</v>
      </c>
      <c r="D55" t="s">
        <v>5906</v>
      </c>
      <c r="E55" t="s">
        <v>5907</v>
      </c>
      <c r="F55" t="s">
        <v>389</v>
      </c>
      <c r="G55" t="s">
        <v>389</v>
      </c>
      <c r="H55" t="s">
        <v>389</v>
      </c>
      <c r="I55" t="str">
        <f>LEFT(Teams_ESPN[[#This Row],[ESPN_Team_Name]],LEN(Teams_ESPN[[#This Row],[ESPN_Team_Name]])-LEN(Teams_ESPN[[#This Row],[Team Name_Long]]))</f>
        <v>MASS</v>
      </c>
    </row>
    <row r="56" spans="1:9">
      <c r="A56">
        <v>84</v>
      </c>
      <c r="B56">
        <v>50</v>
      </c>
      <c r="C56" t="s">
        <v>5906</v>
      </c>
      <c r="D56" t="s">
        <v>5906</v>
      </c>
      <c r="E56" t="s">
        <v>5907</v>
      </c>
      <c r="F56" t="s">
        <v>389</v>
      </c>
      <c r="G56" t="s">
        <v>688</v>
      </c>
      <c r="I56" t="str">
        <f>LEFT(Teams_ESPN[[#This Row],[ESPN_Team_Name]],LEN(Teams_ESPN[[#This Row],[ESPN_Team_Name]])-LEN(Teams_ESPN[[#This Row],[Team Name_Long]]))</f>
        <v>MASS</v>
      </c>
    </row>
    <row r="57" spans="1:9">
      <c r="A57">
        <v>85</v>
      </c>
      <c r="B57">
        <v>51</v>
      </c>
      <c r="C57" t="s">
        <v>6269</v>
      </c>
      <c r="D57" t="s">
        <v>6269</v>
      </c>
      <c r="E57" t="s">
        <v>6270</v>
      </c>
      <c r="F57" t="s">
        <v>457</v>
      </c>
      <c r="G57" t="s">
        <v>327</v>
      </c>
      <c r="H57" t="s">
        <v>327</v>
      </c>
      <c r="I57" t="str">
        <f>LEFT(Teams_ESPN[[#This Row],[ESPN_Team_Name]],LEN(Teams_ESPN[[#This Row],[ESPN_Team_Name]])-LEN(Teams_ESPN[[#This Row],[Team Name_Long]]))</f>
        <v>URI</v>
      </c>
    </row>
    <row r="58" spans="1:9">
      <c r="A58">
        <v>86</v>
      </c>
      <c r="B58">
        <v>52</v>
      </c>
      <c r="C58" t="s">
        <v>5896</v>
      </c>
      <c r="D58" t="s">
        <v>5896</v>
      </c>
      <c r="E58" t="s">
        <v>5897</v>
      </c>
      <c r="F58" t="s">
        <v>505</v>
      </c>
      <c r="G58" t="s">
        <v>72</v>
      </c>
      <c r="H58" t="s">
        <v>72</v>
      </c>
      <c r="I58" t="str">
        <f>LEFT(Teams_ESPN[[#This Row],[ESPN_Team_Name]],LEN(Teams_ESPN[[#This Row],[ESPN_Team_Name]])-LEN(Teams_ESPN[[#This Row],[Team Name_Long]]))</f>
        <v>LUC</v>
      </c>
    </row>
    <row r="59" spans="1:9">
      <c r="A59">
        <v>103</v>
      </c>
      <c r="B59">
        <v>54</v>
      </c>
      <c r="C59" t="s">
        <v>6046</v>
      </c>
      <c r="D59" t="s">
        <v>6407</v>
      </c>
      <c r="E59" t="s">
        <v>6047</v>
      </c>
      <c r="F59" t="s">
        <v>17</v>
      </c>
      <c r="G59" t="s">
        <v>17</v>
      </c>
      <c r="H59" t="s">
        <v>17</v>
      </c>
      <c r="I59" t="str">
        <f>LEFT(Teams_ESPN[[#This Row],[ESPN_Team_Name]],LEN(Teams_ESPN[[#This Row],[ESPN_Team_Name]])-LEN(Teams_ESPN[[#This Row],[Team Name_Long]]))</f>
        <v>PITT25</v>
      </c>
    </row>
    <row r="60" spans="1:9">
      <c r="A60">
        <v>104</v>
      </c>
      <c r="B60">
        <v>55</v>
      </c>
      <c r="C60" t="s">
        <v>5919</v>
      </c>
      <c r="D60" t="s">
        <v>6373</v>
      </c>
      <c r="E60" t="s">
        <v>5920</v>
      </c>
      <c r="F60" t="s">
        <v>503</v>
      </c>
      <c r="G60" t="s">
        <v>20</v>
      </c>
      <c r="H60" t="s">
        <v>20</v>
      </c>
      <c r="I60" t="str">
        <f>LEFT(Teams_ESPN[[#This Row],[ESPN_Team_Name]],LEN(Teams_ESPN[[#This Row],[ESPN_Team_Name]])-LEN(Teams_ESPN[[#This Row],[Team Name_Long]]))</f>
        <v>MIA16</v>
      </c>
    </row>
    <row r="61" spans="1:9">
      <c r="A61">
        <v>105</v>
      </c>
      <c r="B61">
        <v>56</v>
      </c>
      <c r="C61" t="s">
        <v>6298</v>
      </c>
      <c r="D61" t="s">
        <v>6408</v>
      </c>
      <c r="E61" t="s">
        <v>6299</v>
      </c>
      <c r="F61" t="s">
        <v>406</v>
      </c>
      <c r="G61" t="s">
        <v>406</v>
      </c>
      <c r="H61" t="s">
        <v>406</v>
      </c>
      <c r="I61" t="str">
        <f>LEFT(Teams_ESPN[[#This Row],[ESPN_Team_Name]],LEN(Teams_ESPN[[#This Row],[ESPN_Team_Name]])-LEN(Teams_ESPN[[#This Row],[Team Name_Long]]))</f>
        <v>UVA1</v>
      </c>
    </row>
    <row r="62" spans="1:9">
      <c r="A62">
        <v>105</v>
      </c>
      <c r="B62">
        <v>56</v>
      </c>
      <c r="C62" t="s">
        <v>6298</v>
      </c>
      <c r="D62" t="s">
        <v>6408</v>
      </c>
      <c r="E62" t="s">
        <v>6299</v>
      </c>
      <c r="F62" t="s">
        <v>406</v>
      </c>
      <c r="G62" t="s">
        <v>406</v>
      </c>
      <c r="H62" t="s">
        <v>406</v>
      </c>
      <c r="I62" t="str">
        <f>LEFT(Teams_ESPN[[#This Row],[ESPN_Team_Name]],LEN(Teams_ESPN[[#This Row],[ESPN_Team_Name]])-LEN(Teams_ESPN[[#This Row],[Team Name_Long]]))</f>
        <v>UVA1</v>
      </c>
    </row>
    <row r="63" spans="1:9">
      <c r="A63">
        <v>106</v>
      </c>
      <c r="B63">
        <v>57</v>
      </c>
      <c r="C63" t="s">
        <v>5664</v>
      </c>
      <c r="D63" t="s">
        <v>5664</v>
      </c>
      <c r="E63" t="s">
        <v>5665</v>
      </c>
      <c r="F63" t="s">
        <v>126</v>
      </c>
      <c r="G63" t="s">
        <v>126</v>
      </c>
      <c r="H63" t="s">
        <v>126</v>
      </c>
      <c r="I63" t="str">
        <f>LEFT(Teams_ESPN[[#This Row],[ESPN_Team_Name]],LEN(Teams_ESPN[[#This Row],[ESPN_Team_Name]])-LEN(Teams_ESPN[[#This Row],[Team Name_Long]]))</f>
        <v>CLEM</v>
      </c>
    </row>
    <row r="64" spans="1:9">
      <c r="A64">
        <v>107</v>
      </c>
      <c r="B64">
        <v>58</v>
      </c>
      <c r="C64" t="s">
        <v>5724</v>
      </c>
      <c r="D64" t="s">
        <v>6409</v>
      </c>
      <c r="E64" t="s">
        <v>5725</v>
      </c>
      <c r="F64" t="s">
        <v>21</v>
      </c>
      <c r="G64" t="s">
        <v>21</v>
      </c>
      <c r="H64" t="s">
        <v>21</v>
      </c>
      <c r="I64" t="str">
        <f>LEFT(Teams_ESPN[[#This Row],[ESPN_Team_Name]],LEN(Teams_ESPN[[#This Row],[ESPN_Team_Name]])-LEN(Teams_ESPN[[#This Row],[Team Name_Long]]))</f>
        <v>DUKE</v>
      </c>
    </row>
    <row r="65" spans="1:9">
      <c r="A65">
        <v>108</v>
      </c>
      <c r="B65">
        <v>59</v>
      </c>
      <c r="C65" t="s">
        <v>5977</v>
      </c>
      <c r="D65" t="s">
        <v>5977</v>
      </c>
      <c r="E65" t="s">
        <v>5978</v>
      </c>
      <c r="F65" t="s">
        <v>508</v>
      </c>
      <c r="G65" t="s">
        <v>103</v>
      </c>
      <c r="H65" t="s">
        <v>103</v>
      </c>
      <c r="I65" t="str">
        <f>LEFT(Teams_ESPN[[#This Row],[ESPN_Team_Name]],LEN(Teams_ESPN[[#This Row],[ESPN_Team_Name]])-LEN(Teams_ESPN[[#This Row],[Team Name_Long]]))</f>
        <v>NCST</v>
      </c>
    </row>
    <row r="66" spans="1:9">
      <c r="A66">
        <v>109</v>
      </c>
      <c r="B66">
        <v>60</v>
      </c>
      <c r="C66" t="s">
        <v>6247</v>
      </c>
      <c r="D66" t="s">
        <v>6247</v>
      </c>
      <c r="E66" t="s">
        <v>6248</v>
      </c>
      <c r="F66" t="s">
        <v>479</v>
      </c>
      <c r="G66" t="s">
        <v>104</v>
      </c>
      <c r="H66" t="s">
        <v>104</v>
      </c>
      <c r="I66" t="str">
        <f>LEFT(Teams_ESPN[[#This Row],[ESPN_Team_Name]],LEN(Teams_ESPN[[#This Row],[ESPN_Team_Name]])-LEN(Teams_ESPN[[#This Row],[Team Name_Long]]))</f>
        <v>UNC</v>
      </c>
    </row>
    <row r="67" spans="1:9">
      <c r="A67">
        <v>109</v>
      </c>
      <c r="B67">
        <v>60</v>
      </c>
      <c r="C67" t="s">
        <v>6247</v>
      </c>
      <c r="D67" t="s">
        <v>6410</v>
      </c>
      <c r="E67" t="s">
        <v>6248</v>
      </c>
      <c r="F67" t="s">
        <v>479</v>
      </c>
      <c r="G67" t="s">
        <v>104</v>
      </c>
      <c r="H67" t="s">
        <v>104</v>
      </c>
      <c r="I67" t="str">
        <f>LEFT(Teams_ESPN[[#This Row],[ESPN_Team_Name]],LEN(Teams_ESPN[[#This Row],[ESPN_Team_Name]])-LEN(Teams_ESPN[[#This Row],[Team Name_Long]]))</f>
        <v>UNC</v>
      </c>
    </row>
    <row r="68" spans="1:9">
      <c r="A68">
        <v>110</v>
      </c>
      <c r="B68">
        <v>61</v>
      </c>
      <c r="C68" t="s">
        <v>6320</v>
      </c>
      <c r="D68" t="s">
        <v>6320</v>
      </c>
      <c r="E68" t="s">
        <v>6321</v>
      </c>
      <c r="F68" t="s">
        <v>467</v>
      </c>
      <c r="G68" t="s">
        <v>311</v>
      </c>
      <c r="H68" t="s">
        <v>311</v>
      </c>
      <c r="I68" t="str">
        <f>LEFT(Teams_ESPN[[#This Row],[ESPN_Team_Name]],LEN(Teams_ESPN[[#This Row],[ESPN_Team_Name]])-LEN(Teams_ESPN[[#This Row],[Team Name_Long]]))</f>
        <v>WAKE</v>
      </c>
    </row>
    <row r="69" spans="1:9">
      <c r="A69">
        <v>110</v>
      </c>
      <c r="B69">
        <v>61</v>
      </c>
      <c r="C69" t="s">
        <v>6320</v>
      </c>
      <c r="D69" t="s">
        <v>6320</v>
      </c>
      <c r="E69" t="s">
        <v>6321</v>
      </c>
      <c r="F69" t="s">
        <v>467</v>
      </c>
      <c r="G69" t="s">
        <v>311</v>
      </c>
      <c r="H69" t="s">
        <v>311</v>
      </c>
      <c r="I69" t="str">
        <f>LEFT(Teams_ESPN[[#This Row],[ESPN_Team_Name]],LEN(Teams_ESPN[[#This Row],[ESPN_Team_Name]])-LEN(Teams_ESPN[[#This Row],[Team Name_Long]]))</f>
        <v>WAKE</v>
      </c>
    </row>
    <row r="70" spans="1:9">
      <c r="A70">
        <v>111</v>
      </c>
      <c r="B70">
        <v>62</v>
      </c>
      <c r="C70" t="s">
        <v>6157</v>
      </c>
      <c r="D70" t="s">
        <v>6157</v>
      </c>
      <c r="E70" t="s">
        <v>6158</v>
      </c>
      <c r="F70" t="s">
        <v>290</v>
      </c>
      <c r="G70" t="s">
        <v>290</v>
      </c>
      <c r="H70" t="s">
        <v>290</v>
      </c>
      <c r="I70" t="str">
        <f>LEFT(Teams_ESPN[[#This Row],[ESPN_Team_Name]],LEN(Teams_ESPN[[#This Row],[ESPN_Team_Name]])-LEN(Teams_ESPN[[#This Row],[Team Name_Long]]))</f>
        <v>SYR</v>
      </c>
    </row>
    <row r="71" spans="1:9">
      <c r="A71">
        <v>112</v>
      </c>
      <c r="B71">
        <v>63</v>
      </c>
      <c r="C71" t="s">
        <v>5608</v>
      </c>
      <c r="D71" t="s">
        <v>5608</v>
      </c>
      <c r="E71" t="s">
        <v>5609</v>
      </c>
      <c r="F71" t="s">
        <v>471</v>
      </c>
      <c r="G71" t="s">
        <v>340</v>
      </c>
      <c r="H71" t="s">
        <v>340</v>
      </c>
      <c r="I71" t="str">
        <f>LEFT(Teams_ESPN[[#This Row],[ESPN_Team_Name]],LEN(Teams_ESPN[[#This Row],[ESPN_Team_Name]])-LEN(Teams_ESPN[[#This Row],[Team Name_Long]]))</f>
        <v>BC</v>
      </c>
    </row>
    <row r="72" spans="1:9">
      <c r="A72">
        <v>113</v>
      </c>
      <c r="B72">
        <v>64</v>
      </c>
      <c r="C72" t="s">
        <v>6314</v>
      </c>
      <c r="D72" t="s">
        <v>6314</v>
      </c>
      <c r="E72" t="s">
        <v>6315</v>
      </c>
      <c r="F72" t="s">
        <v>511</v>
      </c>
      <c r="G72" t="s">
        <v>125</v>
      </c>
      <c r="H72" t="s">
        <v>125</v>
      </c>
      <c r="I72" t="str">
        <f>LEFT(Teams_ESPN[[#This Row],[ESPN_Team_Name]],LEN(Teams_ESPN[[#This Row],[ESPN_Team_Name]])-LEN(Teams_ESPN[[#This Row],[Team Name_Long]]))</f>
        <v>VT</v>
      </c>
    </row>
    <row r="73" spans="1:9">
      <c r="A73">
        <v>113</v>
      </c>
      <c r="B73">
        <v>64</v>
      </c>
      <c r="C73" t="s">
        <v>6314</v>
      </c>
      <c r="D73" t="s">
        <v>6314</v>
      </c>
      <c r="E73" t="s">
        <v>6315</v>
      </c>
      <c r="F73" t="s">
        <v>511</v>
      </c>
      <c r="G73" t="s">
        <v>125</v>
      </c>
      <c r="H73" t="s">
        <v>125</v>
      </c>
      <c r="I73" t="str">
        <f>LEFT(Teams_ESPN[[#This Row],[ESPN_Team_Name]],LEN(Teams_ESPN[[#This Row],[ESPN_Team_Name]])-LEN(Teams_ESPN[[#This Row],[Team Name_Long]]))</f>
        <v>VT</v>
      </c>
    </row>
    <row r="74" spans="1:9">
      <c r="A74">
        <v>113</v>
      </c>
      <c r="B74">
        <v>64</v>
      </c>
      <c r="C74" t="s">
        <v>6314</v>
      </c>
      <c r="D74" t="s">
        <v>6411</v>
      </c>
      <c r="E74" t="s">
        <v>6315</v>
      </c>
      <c r="F74" t="s">
        <v>511</v>
      </c>
      <c r="G74" t="s">
        <v>125</v>
      </c>
      <c r="H74" t="s">
        <v>125</v>
      </c>
      <c r="I74" t="str">
        <f>LEFT(Teams_ESPN[[#This Row],[ESPN_Team_Name]],LEN(Teams_ESPN[[#This Row],[ESPN_Team_Name]])-LEN(Teams_ESPN[[#This Row],[Team Name_Long]]))</f>
        <v>VT</v>
      </c>
    </row>
    <row r="75" spans="1:9">
      <c r="A75">
        <v>114</v>
      </c>
      <c r="B75">
        <v>65</v>
      </c>
      <c r="C75" t="s">
        <v>5767</v>
      </c>
      <c r="D75" t="s">
        <v>5767</v>
      </c>
      <c r="E75" t="s">
        <v>5768</v>
      </c>
      <c r="F75" t="s">
        <v>495</v>
      </c>
      <c r="G75" t="s">
        <v>16</v>
      </c>
      <c r="H75" t="s">
        <v>16</v>
      </c>
      <c r="I75" t="str">
        <f>LEFT(Teams_ESPN[[#This Row],[ESPN_Team_Name]],LEN(Teams_ESPN[[#This Row],[ESPN_Team_Name]])-LEN(Teams_ESPN[[#This Row],[Team Name_Long]]))</f>
        <v>FSU</v>
      </c>
    </row>
    <row r="76" spans="1:9">
      <c r="A76">
        <v>114</v>
      </c>
      <c r="B76">
        <v>65</v>
      </c>
      <c r="C76" t="s">
        <v>5767</v>
      </c>
      <c r="D76" t="s">
        <v>6412</v>
      </c>
      <c r="E76" t="s">
        <v>5768</v>
      </c>
      <c r="F76" t="s">
        <v>495</v>
      </c>
      <c r="G76" t="s">
        <v>16</v>
      </c>
      <c r="H76" t="s">
        <v>16</v>
      </c>
      <c r="I76" t="str">
        <f>LEFT(Teams_ESPN[[#This Row],[ESPN_Team_Name]],LEN(Teams_ESPN[[#This Row],[ESPN_Team_Name]])-LEN(Teams_ESPN[[#This Row],[Team Name_Long]]))</f>
        <v>FSU</v>
      </c>
    </row>
    <row r="77" spans="1:9">
      <c r="A77">
        <v>115</v>
      </c>
      <c r="B77">
        <v>66</v>
      </c>
      <c r="C77" t="s">
        <v>5788</v>
      </c>
      <c r="D77" t="s">
        <v>5788</v>
      </c>
      <c r="E77" t="s">
        <v>5789</v>
      </c>
      <c r="F77" t="s">
        <v>584</v>
      </c>
      <c r="G77" t="s">
        <v>289</v>
      </c>
      <c r="H77" t="s">
        <v>289</v>
      </c>
      <c r="I77" t="str">
        <f>LEFT(Teams_ESPN[[#This Row],[ESPN_Team_Name]],LEN(Teams_ESPN[[#This Row],[ESPN_Team_Name]])-LEN(Teams_ESPN[[#This Row],[Team Name_Long]]))</f>
        <v>GT</v>
      </c>
    </row>
    <row r="78" spans="1:9">
      <c r="A78">
        <v>116</v>
      </c>
      <c r="B78">
        <v>67</v>
      </c>
      <c r="C78" t="s">
        <v>5979</v>
      </c>
      <c r="D78" t="s">
        <v>5979</v>
      </c>
      <c r="E78" t="s">
        <v>5980</v>
      </c>
      <c r="F78" t="s">
        <v>531</v>
      </c>
      <c r="G78" t="s">
        <v>265</v>
      </c>
      <c r="H78" t="s">
        <v>265</v>
      </c>
      <c r="I78" t="str">
        <f>LEFT(Teams_ESPN[[#This Row],[ESPN_Team_Name]],LEN(Teams_ESPN[[#This Row],[ESPN_Team_Name]])-LEN(Teams_ESPN[[#This Row],[Team Name_Long]]))</f>
        <v>ND</v>
      </c>
    </row>
    <row r="79" spans="1:9">
      <c r="A79">
        <v>117</v>
      </c>
      <c r="B79">
        <v>68</v>
      </c>
      <c r="C79" t="s">
        <v>5888</v>
      </c>
      <c r="D79" t="s">
        <v>6413</v>
      </c>
      <c r="E79" t="s">
        <v>5889</v>
      </c>
      <c r="F79" t="s">
        <v>339</v>
      </c>
      <c r="G79" t="s">
        <v>339</v>
      </c>
      <c r="H79" t="s">
        <v>339</v>
      </c>
      <c r="I79" t="str">
        <f>LEFT(Teams_ESPN[[#This Row],[ESPN_Team_Name]],LEN(Teams_ESPN[[#This Row],[ESPN_Team_Name]])-LEN(Teams_ESPN[[#This Row],[Team Name_Long]]))</f>
        <v>LOU</v>
      </c>
    </row>
    <row r="80" spans="1:9">
      <c r="A80">
        <v>134</v>
      </c>
      <c r="B80">
        <v>70</v>
      </c>
      <c r="C80" t="s">
        <v>5864</v>
      </c>
      <c r="D80" t="s">
        <v>6414</v>
      </c>
      <c r="E80" t="s">
        <v>5865</v>
      </c>
      <c r="F80" t="s">
        <v>404</v>
      </c>
      <c r="G80" t="s">
        <v>404</v>
      </c>
      <c r="H80" t="s">
        <v>404</v>
      </c>
      <c r="I80" t="str">
        <f>LEFT(Teams_ESPN[[#This Row],[ESPN_Team_Name]],LEN(Teams_ESPN[[#This Row],[ESPN_Team_Name]])-LEN(Teams_ESPN[[#This Row],[Team Name_Long]]))</f>
        <v>KU</v>
      </c>
    </row>
    <row r="81" spans="1:9">
      <c r="A81">
        <v>134</v>
      </c>
      <c r="B81">
        <v>70</v>
      </c>
      <c r="C81" t="s">
        <v>5864</v>
      </c>
      <c r="D81" t="s">
        <v>6415</v>
      </c>
      <c r="E81" t="s">
        <v>5865</v>
      </c>
      <c r="F81" t="s">
        <v>404</v>
      </c>
      <c r="G81" t="s">
        <v>404</v>
      </c>
      <c r="H81" t="s">
        <v>404</v>
      </c>
      <c r="I81" t="str">
        <f>LEFT(Teams_ESPN[[#This Row],[ESPN_Team_Name]],LEN(Teams_ESPN[[#This Row],[ESPN_Team_Name]])-LEN(Teams_ESPN[[#This Row],[Team Name_Long]]))</f>
        <v>KU</v>
      </c>
    </row>
    <row r="82" spans="1:9">
      <c r="A82">
        <v>134</v>
      </c>
      <c r="B82">
        <v>70</v>
      </c>
      <c r="C82" t="s">
        <v>5864</v>
      </c>
      <c r="D82" t="s">
        <v>6416</v>
      </c>
      <c r="E82" t="s">
        <v>5865</v>
      </c>
      <c r="F82" t="s">
        <v>404</v>
      </c>
      <c r="G82" t="s">
        <v>404</v>
      </c>
      <c r="H82" t="s">
        <v>404</v>
      </c>
      <c r="I82" t="str">
        <f>LEFT(Teams_ESPN[[#This Row],[ESPN_Team_Name]],LEN(Teams_ESPN[[#This Row],[ESPN_Team_Name]])-LEN(Teams_ESPN[[#This Row],[Team Name_Long]]))</f>
        <v>KU</v>
      </c>
    </row>
    <row r="83" spans="1:9">
      <c r="A83">
        <v>135</v>
      </c>
      <c r="B83">
        <v>71</v>
      </c>
      <c r="C83" t="s">
        <v>6171</v>
      </c>
      <c r="D83" t="s">
        <v>6417</v>
      </c>
      <c r="E83" t="s">
        <v>6172</v>
      </c>
      <c r="F83" t="s">
        <v>123</v>
      </c>
      <c r="G83" t="s">
        <v>123</v>
      </c>
      <c r="H83" t="s">
        <v>123</v>
      </c>
      <c r="I83" t="str">
        <f>LEFT(Teams_ESPN[[#This Row],[ESPN_Team_Name]],LEN(Teams_ESPN[[#This Row],[ESPN_Team_Name]])-LEN(Teams_ESPN[[#This Row],[Team Name_Long]]))</f>
        <v>TEX9</v>
      </c>
    </row>
    <row r="84" spans="1:9">
      <c r="A84">
        <v>135</v>
      </c>
      <c r="B84">
        <v>71</v>
      </c>
      <c r="C84" t="s">
        <v>6171</v>
      </c>
      <c r="D84" t="s">
        <v>6418</v>
      </c>
      <c r="E84" t="s">
        <v>6172</v>
      </c>
      <c r="F84" t="s">
        <v>123</v>
      </c>
      <c r="G84" t="s">
        <v>123</v>
      </c>
      <c r="H84" t="s">
        <v>123</v>
      </c>
      <c r="I84" t="str">
        <f>LEFT(Teams_ESPN[[#This Row],[ESPN_Team_Name]],LEN(Teams_ESPN[[#This Row],[ESPN_Team_Name]])-LEN(Teams_ESPN[[#This Row],[Team Name_Long]]))</f>
        <v>TEX9</v>
      </c>
    </row>
    <row r="85" spans="1:9">
      <c r="A85">
        <v>136</v>
      </c>
      <c r="B85">
        <v>72</v>
      </c>
      <c r="C85" t="s">
        <v>5605</v>
      </c>
      <c r="D85" t="s">
        <v>6419</v>
      </c>
      <c r="E85" t="s">
        <v>5606</v>
      </c>
      <c r="F85" t="s">
        <v>47</v>
      </c>
      <c r="G85" t="s">
        <v>47</v>
      </c>
      <c r="H85" t="s">
        <v>47</v>
      </c>
      <c r="I85" t="str">
        <f>LEFT(Teams_ESPN[[#This Row],[ESPN_Team_Name]],LEN(Teams_ESPN[[#This Row],[ESPN_Team_Name]])-LEN(Teams_ESPN[[#This Row],[Team Name_Long]]))</f>
        <v>BAY7</v>
      </c>
    </row>
    <row r="86" spans="1:9">
      <c r="A86">
        <v>136</v>
      </c>
      <c r="B86">
        <v>72</v>
      </c>
      <c r="C86" t="s">
        <v>5605</v>
      </c>
      <c r="D86" t="s">
        <v>6420</v>
      </c>
      <c r="E86" t="s">
        <v>5606</v>
      </c>
      <c r="F86" t="s">
        <v>47</v>
      </c>
      <c r="G86" t="s">
        <v>47</v>
      </c>
      <c r="H86" t="s">
        <v>47</v>
      </c>
      <c r="I86" t="str">
        <f>LEFT(Teams_ESPN[[#This Row],[ESPN_Team_Name]],LEN(Teams_ESPN[[#This Row],[ESPN_Team_Name]])-LEN(Teams_ESPN[[#This Row],[Team Name_Long]]))</f>
        <v>BAY7</v>
      </c>
    </row>
    <row r="87" spans="1:9">
      <c r="A87">
        <v>137</v>
      </c>
      <c r="B87">
        <v>73</v>
      </c>
      <c r="C87" t="s">
        <v>5861</v>
      </c>
      <c r="D87" t="s">
        <v>6421</v>
      </c>
      <c r="E87" t="s">
        <v>5862</v>
      </c>
      <c r="F87" t="s">
        <v>478</v>
      </c>
      <c r="G87" t="s">
        <v>286</v>
      </c>
      <c r="H87" t="s">
        <v>286</v>
      </c>
      <c r="I87" t="str">
        <f>LEFT(Teams_ESPN[[#This Row],[ESPN_Team_Name]],LEN(Teams_ESPN[[#This Row],[ESPN_Team_Name]])-LEN(Teams_ESPN[[#This Row],[Team Name_Long]]))</f>
        <v>KSU11</v>
      </c>
    </row>
    <row r="88" spans="1:9">
      <c r="A88">
        <v>138</v>
      </c>
      <c r="B88">
        <v>74</v>
      </c>
      <c r="C88" t="s">
        <v>6164</v>
      </c>
      <c r="D88" t="s">
        <v>6422</v>
      </c>
      <c r="E88" t="s">
        <v>6165</v>
      </c>
      <c r="F88" t="s">
        <v>281</v>
      </c>
      <c r="G88" t="s">
        <v>281</v>
      </c>
      <c r="H88" t="s">
        <v>281</v>
      </c>
      <c r="I88" t="str">
        <f>LEFT(Teams_ESPN[[#This Row],[ESPN_Team_Name]],LEN(Teams_ESPN[[#This Row],[ESPN_Team_Name]])-LEN(Teams_ESPN[[#This Row],[Team Name_Long]]))</f>
        <v>TCU22</v>
      </c>
    </row>
    <row r="89" spans="1:9">
      <c r="A89">
        <v>139</v>
      </c>
      <c r="B89">
        <v>75</v>
      </c>
      <c r="C89" t="s">
        <v>5832</v>
      </c>
      <c r="D89" t="s">
        <v>5832</v>
      </c>
      <c r="E89" t="s">
        <v>5833</v>
      </c>
      <c r="F89" t="s">
        <v>469</v>
      </c>
      <c r="G89" t="s">
        <v>287</v>
      </c>
      <c r="H89" t="s">
        <v>287</v>
      </c>
      <c r="I89" t="str">
        <f>LEFT(Teams_ESPN[[#This Row],[ESPN_Team_Name]],LEN(Teams_ESPN[[#This Row],[ESPN_Team_Name]])-LEN(Teams_ESPN[[#This Row],[Team Name_Long]]))</f>
        <v>ISU</v>
      </c>
    </row>
    <row r="90" spans="1:9">
      <c r="A90">
        <v>139</v>
      </c>
      <c r="B90">
        <v>75</v>
      </c>
      <c r="C90" t="s">
        <v>5832</v>
      </c>
      <c r="D90" t="s">
        <v>6423</v>
      </c>
      <c r="E90" t="s">
        <v>5833</v>
      </c>
      <c r="F90" t="s">
        <v>469</v>
      </c>
      <c r="G90" t="s">
        <v>287</v>
      </c>
      <c r="H90" t="s">
        <v>287</v>
      </c>
      <c r="I90" t="str">
        <f>LEFT(Teams_ESPN[[#This Row],[ESPN_Team_Name]],LEN(Teams_ESPN[[#This Row],[ESPN_Team_Name]])-LEN(Teams_ESPN[[#This Row],[Team Name_Long]]))</f>
        <v>ISU</v>
      </c>
    </row>
    <row r="91" spans="1:9">
      <c r="A91">
        <v>140</v>
      </c>
      <c r="B91">
        <v>76</v>
      </c>
      <c r="C91" t="s">
        <v>6020</v>
      </c>
      <c r="D91" t="s">
        <v>6020</v>
      </c>
      <c r="E91" t="s">
        <v>6021</v>
      </c>
      <c r="F91" t="s">
        <v>480</v>
      </c>
      <c r="G91" t="s">
        <v>288</v>
      </c>
      <c r="H91" t="s">
        <v>288</v>
      </c>
      <c r="I91" t="str">
        <f>LEFT(Teams_ESPN[[#This Row],[ESPN_Team_Name]],LEN(Teams_ESPN[[#This Row],[ESPN_Team_Name]])-LEN(Teams_ESPN[[#This Row],[Team Name_Long]]))</f>
        <v>OKST</v>
      </c>
    </row>
    <row r="92" spans="1:9">
      <c r="A92">
        <v>141</v>
      </c>
      <c r="B92">
        <v>77</v>
      </c>
      <c r="C92" t="s">
        <v>6352</v>
      </c>
      <c r="D92" t="s">
        <v>6352</v>
      </c>
      <c r="E92" t="s">
        <v>6353</v>
      </c>
      <c r="F92" t="s">
        <v>494</v>
      </c>
      <c r="G92" t="s">
        <v>124</v>
      </c>
      <c r="H92" t="s">
        <v>124</v>
      </c>
      <c r="I92" t="str">
        <f>LEFT(Teams_ESPN[[#This Row],[ESPN_Team_Name]],LEN(Teams_ESPN[[#This Row],[ESPN_Team_Name]])-LEN(Teams_ESPN[[#This Row],[Team Name_Long]]))</f>
        <v>WVU</v>
      </c>
    </row>
    <row r="93" spans="1:9">
      <c r="A93">
        <v>141</v>
      </c>
      <c r="B93">
        <v>77</v>
      </c>
      <c r="C93" t="s">
        <v>6352</v>
      </c>
      <c r="D93" t="s">
        <v>6424</v>
      </c>
      <c r="E93" t="s">
        <v>6353</v>
      </c>
      <c r="F93" t="s">
        <v>494</v>
      </c>
      <c r="G93" t="s">
        <v>124</v>
      </c>
      <c r="H93" t="s">
        <v>124</v>
      </c>
      <c r="I93" t="str">
        <f>LEFT(Teams_ESPN[[#This Row],[ESPN_Team_Name]],LEN(Teams_ESPN[[#This Row],[ESPN_Team_Name]])-LEN(Teams_ESPN[[#This Row],[Team Name_Long]]))</f>
        <v>WVU</v>
      </c>
    </row>
    <row r="94" spans="1:9">
      <c r="A94">
        <v>142</v>
      </c>
      <c r="B94">
        <v>78</v>
      </c>
      <c r="C94" t="s">
        <v>6187</v>
      </c>
      <c r="D94" t="s">
        <v>6187</v>
      </c>
      <c r="E94" t="s">
        <v>6188</v>
      </c>
      <c r="F94" t="s">
        <v>513</v>
      </c>
      <c r="G94" t="s">
        <v>305</v>
      </c>
      <c r="H94" t="s">
        <v>305</v>
      </c>
      <c r="I94" t="str">
        <f>LEFT(Teams_ESPN[[#This Row],[ESPN_Team_Name]],LEN(Teams_ESPN[[#This Row],[ESPN_Team_Name]])-LEN(Teams_ESPN[[#This Row],[Team Name_Long]]))</f>
        <v>TTU</v>
      </c>
    </row>
    <row r="95" spans="1:9">
      <c r="A95">
        <v>142</v>
      </c>
      <c r="B95">
        <v>78</v>
      </c>
      <c r="C95" t="s">
        <v>6187</v>
      </c>
      <c r="D95" t="s">
        <v>6425</v>
      </c>
      <c r="E95" t="s">
        <v>6188</v>
      </c>
      <c r="F95" t="s">
        <v>513</v>
      </c>
      <c r="G95" t="s">
        <v>305</v>
      </c>
      <c r="H95" t="s">
        <v>305</v>
      </c>
      <c r="I95" t="str">
        <f>LEFT(Teams_ESPN[[#This Row],[ESPN_Team_Name]],LEN(Teams_ESPN[[#This Row],[ESPN_Team_Name]])-LEN(Teams_ESPN[[#This Row],[Team Name_Long]]))</f>
        <v>TTU</v>
      </c>
    </row>
    <row r="96" spans="1:9">
      <c r="A96">
        <v>143</v>
      </c>
      <c r="B96">
        <v>79</v>
      </c>
      <c r="C96" t="s">
        <v>6036</v>
      </c>
      <c r="D96" t="s">
        <v>6036</v>
      </c>
      <c r="E96" t="s">
        <v>6037</v>
      </c>
      <c r="F96" t="s">
        <v>48</v>
      </c>
      <c r="G96" t="s">
        <v>48</v>
      </c>
      <c r="H96" t="s">
        <v>48</v>
      </c>
      <c r="I96" t="str">
        <f>LEFT(Teams_ESPN[[#This Row],[ESPN_Team_Name]],LEN(Teams_ESPN[[#This Row],[ESPN_Team_Name]])-LEN(Teams_ESPN[[#This Row],[Team Name_Long]]))</f>
        <v>OU</v>
      </c>
    </row>
    <row r="97" spans="1:9">
      <c r="A97">
        <v>143</v>
      </c>
      <c r="B97">
        <v>79</v>
      </c>
      <c r="C97" t="s">
        <v>6036</v>
      </c>
      <c r="D97" t="s">
        <v>6036</v>
      </c>
      <c r="E97" t="s">
        <v>6037</v>
      </c>
      <c r="F97" t="s">
        <v>48</v>
      </c>
      <c r="G97" t="s">
        <v>48</v>
      </c>
      <c r="H97" t="s">
        <v>48</v>
      </c>
      <c r="I97" t="str">
        <f>LEFT(Teams_ESPN[[#This Row],[ESPN_Team_Name]],LEN(Teams_ESPN[[#This Row],[ESPN_Team_Name]])-LEN(Teams_ESPN[[#This Row],[Team Name_Long]]))</f>
        <v>OU</v>
      </c>
    </row>
    <row r="98" spans="1:9">
      <c r="A98">
        <v>155</v>
      </c>
      <c r="B98">
        <v>81</v>
      </c>
      <c r="C98" t="s">
        <v>5903</v>
      </c>
      <c r="D98" t="s">
        <v>6426</v>
      </c>
      <c r="E98" t="s">
        <v>5904</v>
      </c>
      <c r="F98" t="s">
        <v>45</v>
      </c>
      <c r="G98" t="s">
        <v>45</v>
      </c>
      <c r="H98" t="s">
        <v>45</v>
      </c>
      <c r="I98" t="str">
        <f>LEFT(Teams_ESPN[[#This Row],[ESPN_Team_Name]],LEN(Teams_ESPN[[#This Row],[ESPN_Team_Name]])-LEN(Teams_ESPN[[#This Row],[Team Name_Long]]))</f>
        <v>MARQ6</v>
      </c>
    </row>
    <row r="99" spans="1:9">
      <c r="A99">
        <v>155</v>
      </c>
      <c r="B99">
        <v>81</v>
      </c>
      <c r="C99" t="s">
        <v>5903</v>
      </c>
      <c r="D99" t="s">
        <v>6426</v>
      </c>
      <c r="E99" t="s">
        <v>5904</v>
      </c>
      <c r="F99" t="s">
        <v>45</v>
      </c>
      <c r="G99" t="s">
        <v>45</v>
      </c>
      <c r="H99" t="s">
        <v>45</v>
      </c>
      <c r="I99" t="str">
        <f>LEFT(Teams_ESPN[[#This Row],[ESPN_Team_Name]],LEN(Teams_ESPN[[#This Row],[ESPN_Team_Name]])-LEN(Teams_ESPN[[#This Row],[Team Name_Long]]))</f>
        <v>MARQ6</v>
      </c>
    </row>
    <row r="100" spans="1:9">
      <c r="A100">
        <v>156</v>
      </c>
      <c r="B100">
        <v>82</v>
      </c>
      <c r="C100" t="s">
        <v>6357</v>
      </c>
      <c r="D100" t="s">
        <v>6427</v>
      </c>
      <c r="E100" t="s">
        <v>6358</v>
      </c>
      <c r="F100" t="s">
        <v>386</v>
      </c>
      <c r="G100" t="s">
        <v>386</v>
      </c>
      <c r="H100" t="s">
        <v>386</v>
      </c>
      <c r="I100" t="str">
        <f>LEFT(Teams_ESPN[[#This Row],[ESPN_Team_Name]],LEN(Teams_ESPN[[#This Row],[ESPN_Team_Name]])-LEN(Teams_ESPN[[#This Row],[Team Name_Long]]))</f>
        <v>XAV19</v>
      </c>
    </row>
    <row r="101" spans="1:9">
      <c r="A101">
        <v>156</v>
      </c>
      <c r="B101">
        <v>82</v>
      </c>
      <c r="C101" t="s">
        <v>6357</v>
      </c>
      <c r="D101" t="s">
        <v>6427</v>
      </c>
      <c r="E101" t="s">
        <v>6358</v>
      </c>
      <c r="F101" t="s">
        <v>386</v>
      </c>
      <c r="G101" t="s">
        <v>386</v>
      </c>
      <c r="H101" t="s">
        <v>386</v>
      </c>
      <c r="I101" t="str">
        <f>LEFT(Teams_ESPN[[#This Row],[ESPN_Team_Name]],LEN(Teams_ESPN[[#This Row],[ESPN_Team_Name]])-LEN(Teams_ESPN[[#This Row],[Team Name_Long]]))</f>
        <v>XAV19</v>
      </c>
    </row>
    <row r="102" spans="1:9">
      <c r="A102">
        <v>156</v>
      </c>
      <c r="B102">
        <v>82</v>
      </c>
      <c r="C102" t="s">
        <v>6357</v>
      </c>
      <c r="D102" t="s">
        <v>6427</v>
      </c>
      <c r="E102" t="s">
        <v>6358</v>
      </c>
      <c r="F102" t="s">
        <v>386</v>
      </c>
      <c r="G102" t="s">
        <v>386</v>
      </c>
      <c r="H102" t="s">
        <v>386</v>
      </c>
      <c r="I102" t="str">
        <f>LEFT(Teams_ESPN[[#This Row],[ESPN_Team_Name]],LEN(Teams_ESPN[[#This Row],[ESPN_Team_Name]])-LEN(Teams_ESPN[[#This Row],[Team Name_Long]]))</f>
        <v>XAV19</v>
      </c>
    </row>
    <row r="103" spans="1:9">
      <c r="A103">
        <v>157</v>
      </c>
      <c r="B103">
        <v>83</v>
      </c>
      <c r="C103" t="s">
        <v>6056</v>
      </c>
      <c r="D103" t="s">
        <v>6428</v>
      </c>
      <c r="E103" t="s">
        <v>6057</v>
      </c>
      <c r="F103" t="s">
        <v>337</v>
      </c>
      <c r="G103" t="s">
        <v>337</v>
      </c>
      <c r="H103" t="s">
        <v>337</v>
      </c>
      <c r="I103" t="str">
        <f>LEFT(Teams_ESPN[[#This Row],[ESPN_Team_Name]],LEN(Teams_ESPN[[#This Row],[ESPN_Team_Name]])-LEN(Teams_ESPN[[#This Row],[Team Name_Long]]))</f>
        <v>PROV20</v>
      </c>
    </row>
    <row r="104" spans="1:9">
      <c r="A104">
        <v>157</v>
      </c>
      <c r="B104">
        <v>83</v>
      </c>
      <c r="C104" t="s">
        <v>6056</v>
      </c>
      <c r="D104" t="s">
        <v>6429</v>
      </c>
      <c r="E104" t="s">
        <v>6057</v>
      </c>
      <c r="F104" t="s">
        <v>337</v>
      </c>
      <c r="G104" t="s">
        <v>337</v>
      </c>
      <c r="H104" t="s">
        <v>337</v>
      </c>
      <c r="I104" t="str">
        <f>LEFT(Teams_ESPN[[#This Row],[ESPN_Team_Name]],LEN(Teams_ESPN[[#This Row],[ESPN_Team_Name]])-LEN(Teams_ESPN[[#This Row],[Team Name_Long]]))</f>
        <v>PROV20</v>
      </c>
    </row>
    <row r="105" spans="1:9">
      <c r="A105">
        <v>158</v>
      </c>
      <c r="B105">
        <v>84</v>
      </c>
      <c r="C105" t="s">
        <v>5689</v>
      </c>
      <c r="D105" t="s">
        <v>5689</v>
      </c>
      <c r="E105" t="s">
        <v>5690</v>
      </c>
      <c r="F105" t="s">
        <v>342</v>
      </c>
      <c r="G105" t="s">
        <v>342</v>
      </c>
      <c r="H105" t="s">
        <v>342</v>
      </c>
      <c r="I105" t="str">
        <f>LEFT(Teams_ESPN[[#This Row],[ESPN_Team_Name]],LEN(Teams_ESPN[[#This Row],[ESPN_Team_Name]])-LEN(Teams_ESPN[[#This Row],[Team Name_Long]]))</f>
        <v>CREI</v>
      </c>
    </row>
    <row r="106" spans="1:9">
      <c r="A106">
        <v>158</v>
      </c>
      <c r="B106">
        <v>84</v>
      </c>
      <c r="C106" t="s">
        <v>5689</v>
      </c>
      <c r="D106" t="s">
        <v>6430</v>
      </c>
      <c r="E106" t="s">
        <v>5690</v>
      </c>
      <c r="F106" t="s">
        <v>342</v>
      </c>
      <c r="G106" t="s">
        <v>342</v>
      </c>
      <c r="H106" t="s">
        <v>342</v>
      </c>
      <c r="I106" t="str">
        <f>LEFT(Teams_ESPN[[#This Row],[ESPN_Team_Name]],LEN(Teams_ESPN[[#This Row],[ESPN_Team_Name]])-LEN(Teams_ESPN[[#This Row],[Team Name_Long]]))</f>
        <v>CREI</v>
      </c>
    </row>
    <row r="107" spans="1:9">
      <c r="A107">
        <v>159</v>
      </c>
      <c r="B107">
        <v>85</v>
      </c>
      <c r="C107" t="s">
        <v>5680</v>
      </c>
      <c r="D107" t="s">
        <v>6392</v>
      </c>
      <c r="E107" t="s">
        <v>5681</v>
      </c>
      <c r="F107" t="s">
        <v>220</v>
      </c>
      <c r="G107" t="s">
        <v>220</v>
      </c>
      <c r="H107" t="s">
        <v>220</v>
      </c>
      <c r="I107" t="str">
        <f>LEFT(Teams_ESPN[[#This Row],[ESPN_Team_Name]],LEN(Teams_ESPN[[#This Row],[ESPN_Team_Name]])-LEN(Teams_ESPN[[#This Row],[Team Name_Long]]))</f>
        <v>CONN14</v>
      </c>
    </row>
    <row r="108" spans="1:9">
      <c r="A108">
        <v>160</v>
      </c>
      <c r="B108">
        <v>86</v>
      </c>
      <c r="C108" t="s">
        <v>6310</v>
      </c>
      <c r="D108" t="s">
        <v>6431</v>
      </c>
      <c r="E108" t="s">
        <v>6311</v>
      </c>
      <c r="F108" t="s">
        <v>390</v>
      </c>
      <c r="G108" t="s">
        <v>390</v>
      </c>
      <c r="H108" t="s">
        <v>390</v>
      </c>
      <c r="I108" t="str">
        <f>LEFT(Teams_ESPN[[#This Row],[ESPN_Team_Name]],LEN(Teams_ESPN[[#This Row],[ESPN_Team_Name]])-LEN(Teams_ESPN[[#This Row],[Team Name_Long]]))</f>
        <v>VILL</v>
      </c>
    </row>
    <row r="109" spans="1:9">
      <c r="A109">
        <v>160</v>
      </c>
      <c r="B109">
        <v>86</v>
      </c>
      <c r="C109" t="s">
        <v>6310</v>
      </c>
      <c r="D109" t="s">
        <v>6432</v>
      </c>
      <c r="E109" t="s">
        <v>6311</v>
      </c>
      <c r="F109" t="s">
        <v>390</v>
      </c>
      <c r="G109" t="s">
        <v>390</v>
      </c>
      <c r="H109" t="s">
        <v>390</v>
      </c>
      <c r="I109" t="str">
        <f>LEFT(Teams_ESPN[[#This Row],[ESPN_Team_Name]],LEN(Teams_ESPN[[#This Row],[ESPN_Team_Name]])-LEN(Teams_ESPN[[#This Row],[Team Name_Long]]))</f>
        <v>VILL</v>
      </c>
    </row>
    <row r="110" spans="1:9">
      <c r="A110">
        <v>161</v>
      </c>
      <c r="B110">
        <v>87</v>
      </c>
      <c r="C110" t="s">
        <v>5794</v>
      </c>
      <c r="D110" t="s">
        <v>6433</v>
      </c>
      <c r="E110" t="s">
        <v>5795</v>
      </c>
      <c r="F110" t="s">
        <v>522</v>
      </c>
      <c r="G110" t="s">
        <v>46</v>
      </c>
      <c r="H110" t="s">
        <v>46</v>
      </c>
      <c r="I110" t="str">
        <f>LEFT(Teams_ESPN[[#This Row],[ESPN_Team_Name]],LEN(Teams_ESPN[[#This Row],[ESPN_Team_Name]])-LEN(Teams_ESPN[[#This Row],[Team Name_Long]]))</f>
        <v>HALL</v>
      </c>
    </row>
    <row r="111" spans="1:9">
      <c r="A111">
        <v>161</v>
      </c>
      <c r="B111">
        <v>87</v>
      </c>
      <c r="C111" t="s">
        <v>5794</v>
      </c>
      <c r="D111" t="s">
        <v>6434</v>
      </c>
      <c r="E111" t="s">
        <v>5795</v>
      </c>
      <c r="F111" t="s">
        <v>522</v>
      </c>
      <c r="G111" t="s">
        <v>46</v>
      </c>
      <c r="H111" t="s">
        <v>46</v>
      </c>
      <c r="I111" t="str">
        <f>LEFT(Teams_ESPN[[#This Row],[ESPN_Team_Name]],LEN(Teams_ESPN[[#This Row],[ESPN_Team_Name]])-LEN(Teams_ESPN[[#This Row],[Team Name_Long]]))</f>
        <v>HALL</v>
      </c>
    </row>
    <row r="112" spans="1:9">
      <c r="A112">
        <v>161</v>
      </c>
      <c r="B112">
        <v>87</v>
      </c>
      <c r="C112" t="s">
        <v>5794</v>
      </c>
      <c r="D112" t="s">
        <v>6435</v>
      </c>
      <c r="E112" t="s">
        <v>5795</v>
      </c>
      <c r="F112" t="s">
        <v>522</v>
      </c>
      <c r="G112" t="s">
        <v>46</v>
      </c>
      <c r="H112" t="s">
        <v>46</v>
      </c>
      <c r="I112" t="str">
        <f>LEFT(Teams_ESPN[[#This Row],[ESPN_Team_Name]],LEN(Teams_ESPN[[#This Row],[ESPN_Team_Name]])-LEN(Teams_ESPN[[#This Row],[Team Name_Long]]))</f>
        <v>HALL</v>
      </c>
    </row>
    <row r="113" spans="1:9">
      <c r="A113">
        <v>162</v>
      </c>
      <c r="B113">
        <v>88</v>
      </c>
      <c r="C113" t="s">
        <v>6137</v>
      </c>
      <c r="D113" t="s">
        <v>6137</v>
      </c>
      <c r="E113" t="s">
        <v>6138</v>
      </c>
      <c r="F113" t="s">
        <v>490</v>
      </c>
      <c r="G113" t="s">
        <v>687</v>
      </c>
      <c r="I113" t="str">
        <f>LEFT(Teams_ESPN[[#This Row],[ESPN_Team_Name]],LEN(Teams_ESPN[[#This Row],[ESPN_Team_Name]])-LEN(Teams_ESPN[[#This Row],[Team Name_Long]]))</f>
        <v>SJU</v>
      </c>
    </row>
    <row r="114" spans="1:9">
      <c r="A114">
        <v>163</v>
      </c>
      <c r="B114">
        <v>89</v>
      </c>
      <c r="C114" t="s">
        <v>5635</v>
      </c>
      <c r="D114" t="s">
        <v>5635</v>
      </c>
      <c r="E114" t="s">
        <v>5636</v>
      </c>
      <c r="F114" t="s">
        <v>219</v>
      </c>
      <c r="G114" t="s">
        <v>219</v>
      </c>
      <c r="H114" t="s">
        <v>219</v>
      </c>
      <c r="I114" t="str">
        <f>LEFT(Teams_ESPN[[#This Row],[ESPN_Team_Name]],LEN(Teams_ESPN[[#This Row],[ESPN_Team_Name]])-LEN(Teams_ESPN[[#This Row],[Team Name_Long]]))</f>
        <v>BUT</v>
      </c>
    </row>
    <row r="115" spans="1:9">
      <c r="A115">
        <v>163</v>
      </c>
      <c r="B115">
        <v>89</v>
      </c>
      <c r="C115" t="s">
        <v>5635</v>
      </c>
      <c r="D115" t="s">
        <v>5635</v>
      </c>
      <c r="E115" t="s">
        <v>5636</v>
      </c>
      <c r="F115" t="s">
        <v>219</v>
      </c>
      <c r="G115" t="s">
        <v>219</v>
      </c>
      <c r="H115" t="s">
        <v>219</v>
      </c>
      <c r="I115" t="str">
        <f>LEFT(Teams_ESPN[[#This Row],[ESPN_Team_Name]],LEN(Teams_ESPN[[#This Row],[ESPN_Team_Name]])-LEN(Teams_ESPN[[#This Row],[Team Name_Long]]))</f>
        <v>BUT</v>
      </c>
    </row>
    <row r="116" spans="1:9">
      <c r="A116">
        <v>164</v>
      </c>
      <c r="B116">
        <v>90</v>
      </c>
      <c r="C116" t="s">
        <v>5713</v>
      </c>
      <c r="D116" t="s">
        <v>5713</v>
      </c>
      <c r="E116" t="s">
        <v>5714</v>
      </c>
      <c r="F116" t="s">
        <v>504</v>
      </c>
      <c r="G116" t="s">
        <v>504</v>
      </c>
      <c r="I116" t="str">
        <f>LEFT(Teams_ESPN[[#This Row],[ESPN_Team_Name]],LEN(Teams_ESPN[[#This Row],[ESPN_Team_Name]])-LEN(Teams_ESPN[[#This Row],[Team Name_Long]]))</f>
        <v>DEP</v>
      </c>
    </row>
    <row r="117" spans="1:9">
      <c r="A117">
        <v>165</v>
      </c>
      <c r="B117">
        <v>91</v>
      </c>
      <c r="C117" t="s">
        <v>5790</v>
      </c>
      <c r="D117" t="s">
        <v>5790</v>
      </c>
      <c r="E117" t="s">
        <v>5791</v>
      </c>
      <c r="F117" t="s">
        <v>267</v>
      </c>
      <c r="G117" t="s">
        <v>267</v>
      </c>
      <c r="H117" t="s">
        <v>267</v>
      </c>
      <c r="I117" t="str">
        <f>LEFT(Teams_ESPN[[#This Row],[ESPN_Team_Name]],LEN(Teams_ESPN[[#This Row],[ESPN_Team_Name]])-LEN(Teams_ESPN[[#This Row],[Team Name_Long]]))</f>
        <v>GTWN</v>
      </c>
    </row>
    <row r="118" spans="1:9">
      <c r="A118">
        <v>178</v>
      </c>
      <c r="B118">
        <v>93</v>
      </c>
      <c r="C118" t="s">
        <v>5744</v>
      </c>
      <c r="D118" t="s">
        <v>5744</v>
      </c>
      <c r="E118" t="s">
        <v>5745</v>
      </c>
      <c r="F118" t="s">
        <v>608</v>
      </c>
      <c r="G118" t="s">
        <v>83</v>
      </c>
      <c r="H118" t="s">
        <v>83</v>
      </c>
      <c r="I118" t="str">
        <f>LEFT(Teams_ESPN[[#This Row],[ESPN_Team_Name]],LEN(Teams_ESPN[[#This Row],[ESPN_Team_Name]])-LEN(Teams_ESPN[[#This Row],[Team Name_Long]]))</f>
        <v>EWU</v>
      </c>
    </row>
    <row r="119" spans="1:9">
      <c r="A119">
        <v>179</v>
      </c>
      <c r="B119">
        <v>94</v>
      </c>
      <c r="C119" t="s">
        <v>5959</v>
      </c>
      <c r="D119" t="s">
        <v>5959</v>
      </c>
      <c r="E119" t="s">
        <v>5960</v>
      </c>
      <c r="F119" t="s">
        <v>652</v>
      </c>
      <c r="G119" t="s">
        <v>203</v>
      </c>
      <c r="H119" t="s">
        <v>203</v>
      </c>
      <c r="I119" t="str">
        <f>LEFT(Teams_ESPN[[#This Row],[ESPN_Team_Name]],LEN(Teams_ESPN[[#This Row],[ESPN_Team_Name]])-LEN(Teams_ESPN[[#This Row],[Team Name_Long]]))</f>
        <v>MTST</v>
      </c>
    </row>
    <row r="120" spans="1:9">
      <c r="A120">
        <v>180</v>
      </c>
      <c r="B120">
        <v>95</v>
      </c>
      <c r="C120" t="s">
        <v>6329</v>
      </c>
      <c r="D120" t="s">
        <v>6329</v>
      </c>
      <c r="E120" t="s">
        <v>6330</v>
      </c>
      <c r="F120" t="s">
        <v>644</v>
      </c>
      <c r="G120" t="s">
        <v>202</v>
      </c>
      <c r="H120" t="s">
        <v>202</v>
      </c>
      <c r="I120" t="str">
        <f>LEFT(Teams_ESPN[[#This Row],[ESPN_Team_Name]],LEN(Teams_ESPN[[#This Row],[ESPN_Team_Name]])-LEN(Teams_ESPN[[#This Row],[Team Name_Long]]))</f>
        <v>WEB</v>
      </c>
    </row>
    <row r="121" spans="1:9">
      <c r="A121">
        <v>180</v>
      </c>
      <c r="B121">
        <v>95</v>
      </c>
      <c r="C121" t="s">
        <v>6329</v>
      </c>
      <c r="D121" t="s">
        <v>6329</v>
      </c>
      <c r="E121" t="s">
        <v>6330</v>
      </c>
      <c r="F121" t="s">
        <v>644</v>
      </c>
      <c r="G121" t="s">
        <v>202</v>
      </c>
      <c r="H121" t="s">
        <v>202</v>
      </c>
      <c r="I121" t="str">
        <f>LEFT(Teams_ESPN[[#This Row],[ESPN_Team_Name]],LEN(Teams_ESPN[[#This Row],[ESPN_Team_Name]])-LEN(Teams_ESPN[[#This Row],[Team Name_Long]]))</f>
        <v>WEB</v>
      </c>
    </row>
    <row r="122" spans="1:9">
      <c r="A122">
        <v>181</v>
      </c>
      <c r="B122">
        <v>96</v>
      </c>
      <c r="C122" t="s">
        <v>5934</v>
      </c>
      <c r="D122" t="s">
        <v>5934</v>
      </c>
      <c r="E122" t="s">
        <v>5935</v>
      </c>
      <c r="F122" t="s">
        <v>204</v>
      </c>
      <c r="G122" t="s">
        <v>204</v>
      </c>
      <c r="H122" t="s">
        <v>204</v>
      </c>
      <c r="I122" t="str">
        <f>LEFT(Teams_ESPN[[#This Row],[ESPN_Team_Name]],LEN(Teams_ESPN[[#This Row],[ESPN_Team_Name]])-LEN(Teams_ESPN[[#This Row],[Team Name_Long]]))</f>
        <v>MONT</v>
      </c>
    </row>
    <row r="123" spans="1:9">
      <c r="A123">
        <v>182</v>
      </c>
      <c r="B123">
        <v>97</v>
      </c>
      <c r="C123" t="s">
        <v>5816</v>
      </c>
      <c r="D123" t="s">
        <v>5816</v>
      </c>
      <c r="E123" t="s">
        <v>5817</v>
      </c>
      <c r="F123" t="s">
        <v>590</v>
      </c>
      <c r="G123" t="s">
        <v>189</v>
      </c>
      <c r="H123" t="s">
        <v>189</v>
      </c>
      <c r="I123" t="str">
        <f>LEFT(Teams_ESPN[[#This Row],[ESPN_Team_Name]],LEN(Teams_ESPN[[#This Row],[ESPN_Team_Name]])-LEN(Teams_ESPN[[#This Row],[Team Name_Long]]))</f>
        <v>IDST</v>
      </c>
    </row>
    <row r="124" spans="1:9">
      <c r="A124">
        <v>183</v>
      </c>
      <c r="B124">
        <v>98</v>
      </c>
      <c r="C124" t="s">
        <v>6084</v>
      </c>
      <c r="D124" t="s">
        <v>6084</v>
      </c>
      <c r="E124" t="s">
        <v>6085</v>
      </c>
      <c r="F124" t="s">
        <v>650</v>
      </c>
      <c r="G124" t="s">
        <v>201</v>
      </c>
      <c r="H124" t="s">
        <v>201</v>
      </c>
      <c r="I124" t="str">
        <f>LEFT(Teams_ESPN[[#This Row],[ESPN_Team_Name]],LEN(Teams_ESPN[[#This Row],[ESPN_Team_Name]])-LEN(Teams_ESPN[[#This Row],[Team Name_Long]]))</f>
        <v>SAC</v>
      </c>
    </row>
    <row r="125" spans="1:9">
      <c r="A125">
        <v>184</v>
      </c>
      <c r="B125">
        <v>99</v>
      </c>
      <c r="C125" t="s">
        <v>6059</v>
      </c>
      <c r="D125" t="s">
        <v>6059</v>
      </c>
      <c r="E125" t="s">
        <v>6060</v>
      </c>
      <c r="F125" t="s">
        <v>619</v>
      </c>
      <c r="G125" t="s">
        <v>188</v>
      </c>
      <c r="H125" t="s">
        <v>188</v>
      </c>
      <c r="I125" t="str">
        <f>LEFT(Teams_ESPN[[#This Row],[ESPN_Team_Name]],LEN(Teams_ESPN[[#This Row],[ESPN_Team_Name]])-LEN(Teams_ESPN[[#This Row],[Team Name_Long]]))</f>
        <v>PRST</v>
      </c>
    </row>
    <row r="126" spans="1:9">
      <c r="A126">
        <v>185</v>
      </c>
      <c r="B126">
        <v>100</v>
      </c>
      <c r="C126" t="s">
        <v>6249</v>
      </c>
      <c r="D126" t="s">
        <v>6249</v>
      </c>
      <c r="E126" t="s">
        <v>6250</v>
      </c>
      <c r="F126" t="s">
        <v>544</v>
      </c>
      <c r="G126" t="s">
        <v>191</v>
      </c>
      <c r="H126" t="s">
        <v>191</v>
      </c>
      <c r="I126" t="str">
        <f>LEFT(Teams_ESPN[[#This Row],[ESPN_Team_Name]],LEN(Teams_ESPN[[#This Row],[ESPN_Team_Name]])-LEN(Teams_ESPN[[#This Row],[Team Name_Long]]))</f>
        <v>UNCO</v>
      </c>
    </row>
    <row r="127" spans="1:9">
      <c r="A127">
        <v>186</v>
      </c>
      <c r="B127">
        <v>101</v>
      </c>
      <c r="C127" t="s">
        <v>5969</v>
      </c>
      <c r="D127" t="s">
        <v>5969</v>
      </c>
      <c r="E127" t="s">
        <v>5970</v>
      </c>
      <c r="F127" t="s">
        <v>588</v>
      </c>
      <c r="G127" t="s">
        <v>84</v>
      </c>
      <c r="H127" t="s">
        <v>84</v>
      </c>
      <c r="I127" t="str">
        <f>LEFT(Teams_ESPN[[#This Row],[ESPN_Team_Name]],LEN(Teams_ESPN[[#This Row],[ESPN_Team_Name]])-LEN(Teams_ESPN[[#This Row],[Team Name_Long]]))</f>
        <v>NAU</v>
      </c>
    </row>
    <row r="128" spans="1:9">
      <c r="A128">
        <v>187</v>
      </c>
      <c r="B128">
        <v>102</v>
      </c>
      <c r="C128" t="s">
        <v>5814</v>
      </c>
      <c r="D128" t="s">
        <v>5814</v>
      </c>
      <c r="E128" t="s">
        <v>5815</v>
      </c>
      <c r="F128" t="s">
        <v>577</v>
      </c>
      <c r="G128" t="s">
        <v>190</v>
      </c>
      <c r="H128" t="s">
        <v>190</v>
      </c>
      <c r="I128" t="str">
        <f>LEFT(Teams_ESPN[[#This Row],[ESPN_Team_Name]],LEN(Teams_ESPN[[#This Row],[ESPN_Team_Name]])-LEN(Teams_ESPN[[#This Row],[Team Name_Long]]))</f>
        <v>IDHO</v>
      </c>
    </row>
    <row r="129" spans="1:9">
      <c r="A129">
        <v>199</v>
      </c>
      <c r="B129">
        <v>104</v>
      </c>
      <c r="C129" t="s">
        <v>6242</v>
      </c>
      <c r="D129" t="s">
        <v>6242</v>
      </c>
      <c r="E129" t="s">
        <v>6243</v>
      </c>
      <c r="F129" t="s">
        <v>626</v>
      </c>
      <c r="G129" t="s">
        <v>298</v>
      </c>
      <c r="H129" t="s">
        <v>298</v>
      </c>
      <c r="I129" t="str">
        <f>LEFT(Teams_ESPN[[#This Row],[ESPN_Team_Name]],LEN(Teams_ESPN[[#This Row],[ESPN_Team_Name]])-LEN(Teams_ESPN[[#This Row],[Team Name_Long]]))</f>
        <v>UNCA</v>
      </c>
    </row>
    <row r="130" spans="1:9">
      <c r="A130">
        <v>200</v>
      </c>
      <c r="B130">
        <v>105</v>
      </c>
      <c r="C130" t="s">
        <v>5886</v>
      </c>
      <c r="D130" t="s">
        <v>5886</v>
      </c>
      <c r="E130" t="s">
        <v>5887</v>
      </c>
      <c r="F130" t="s">
        <v>347</v>
      </c>
      <c r="G130" t="s">
        <v>347</v>
      </c>
      <c r="H130" t="s">
        <v>347</v>
      </c>
      <c r="I130" t="str">
        <f>LEFT(Teams_ESPN[[#This Row],[ESPN_Team_Name]],LEN(Teams_ESPN[[#This Row],[ESPN_Team_Name]])-LEN(Teams_ESPN[[#This Row],[Team Name_Long]]))</f>
        <v>LONG</v>
      </c>
    </row>
    <row r="131" spans="1:9">
      <c r="A131">
        <v>201</v>
      </c>
      <c r="B131">
        <v>106</v>
      </c>
      <c r="C131" t="s">
        <v>6072</v>
      </c>
      <c r="D131" t="s">
        <v>6072</v>
      </c>
      <c r="E131" t="s">
        <v>6073</v>
      </c>
      <c r="F131" t="s">
        <v>348</v>
      </c>
      <c r="G131" t="s">
        <v>348</v>
      </c>
      <c r="H131" t="s">
        <v>348</v>
      </c>
      <c r="I131" t="str">
        <f>LEFT(Teams_ESPN[[#This Row],[ESPN_Team_Name]],LEN(Teams_ESPN[[#This Row],[ESPN_Team_Name]])-LEN(Teams_ESPN[[#This Row],[Team Name_Long]]))</f>
        <v>RAD</v>
      </c>
    </row>
    <row r="132" spans="1:9">
      <c r="A132">
        <v>203</v>
      </c>
      <c r="B132">
        <v>108</v>
      </c>
      <c r="C132" t="s">
        <v>6326</v>
      </c>
      <c r="D132" t="s">
        <v>6436</v>
      </c>
      <c r="E132" t="s">
        <v>6327</v>
      </c>
      <c r="F132" t="s">
        <v>645</v>
      </c>
      <c r="G132" t="s">
        <v>329</v>
      </c>
      <c r="H132" t="s">
        <v>329</v>
      </c>
      <c r="I132" t="str">
        <f>LEFT(Teams_ESPN[[#This Row],[ESPN_Team_Name]],LEN(Teams_ESPN[[#This Row],[ESPN_Team_Name]])-LEN(Teams_ESPN[[#This Row],[Team Name_Long]]))</f>
        <v>WEBB</v>
      </c>
    </row>
    <row r="133" spans="1:9">
      <c r="A133">
        <v>203</v>
      </c>
      <c r="B133">
        <v>108</v>
      </c>
      <c r="C133" t="s">
        <v>6326</v>
      </c>
      <c r="D133" t="s">
        <v>6436</v>
      </c>
      <c r="E133" t="s">
        <v>6327</v>
      </c>
      <c r="F133" t="s">
        <v>645</v>
      </c>
      <c r="G133" t="s">
        <v>329</v>
      </c>
      <c r="H133" t="s">
        <v>329</v>
      </c>
      <c r="I133" t="str">
        <f>LEFT(Teams_ESPN[[#This Row],[ESPN_Team_Name]],LEN(Teams_ESPN[[#This Row],[ESPN_Team_Name]])-LEN(Teams_ESPN[[#This Row],[Team Name_Long]]))</f>
        <v>WEBB</v>
      </c>
    </row>
    <row r="134" spans="1:9">
      <c r="A134">
        <v>203</v>
      </c>
      <c r="B134">
        <v>108</v>
      </c>
      <c r="C134" t="s">
        <v>6326</v>
      </c>
      <c r="D134" t="s">
        <v>6437</v>
      </c>
      <c r="E134" t="s">
        <v>6327</v>
      </c>
      <c r="F134" t="s">
        <v>645</v>
      </c>
      <c r="G134" t="s">
        <v>329</v>
      </c>
      <c r="H134" t="s">
        <v>329</v>
      </c>
      <c r="I134" t="str">
        <f>LEFT(Teams_ESPN[[#This Row],[ESPN_Team_Name]],LEN(Teams_ESPN[[#This Row],[ESPN_Team_Name]])-LEN(Teams_ESPN[[#This Row],[Team Name_Long]]))</f>
        <v>WEBB</v>
      </c>
    </row>
    <row r="135" spans="1:9">
      <c r="A135">
        <v>203</v>
      </c>
      <c r="B135">
        <v>108</v>
      </c>
      <c r="C135" t="s">
        <v>6326</v>
      </c>
      <c r="D135" t="s">
        <v>6438</v>
      </c>
      <c r="E135" t="s">
        <v>6327</v>
      </c>
      <c r="F135" t="s">
        <v>645</v>
      </c>
      <c r="G135" t="s">
        <v>329</v>
      </c>
      <c r="H135" t="s">
        <v>329</v>
      </c>
      <c r="I135" t="str">
        <f>LEFT(Teams_ESPN[[#This Row],[ESPN_Team_Name]],LEN(Teams_ESPN[[#This Row],[ESPN_Team_Name]])-LEN(Teams_ESPN[[#This Row],[Team Name_Long]]))</f>
        <v>WEBB</v>
      </c>
    </row>
    <row r="136" spans="1:9">
      <c r="A136">
        <v>204</v>
      </c>
      <c r="B136">
        <v>109</v>
      </c>
      <c r="C136" t="s">
        <v>6334</v>
      </c>
      <c r="D136" t="s">
        <v>6334</v>
      </c>
      <c r="E136" t="s">
        <v>6335</v>
      </c>
      <c r="F136" t="s">
        <v>330</v>
      </c>
      <c r="G136" t="s">
        <v>330</v>
      </c>
      <c r="H136" t="s">
        <v>330</v>
      </c>
      <c r="I136" t="str">
        <f>LEFT(Teams_ESPN[[#This Row],[ESPN_Team_Name]],LEN(Teams_ESPN[[#This Row],[ESPN_Team_Name]])-LEN(Teams_ESPN[[#This Row],[Team Name_Long]]))</f>
        <v>WIN</v>
      </c>
    </row>
    <row r="137" spans="1:9">
      <c r="A137">
        <v>204</v>
      </c>
      <c r="B137">
        <v>109</v>
      </c>
      <c r="C137" t="s">
        <v>6334</v>
      </c>
      <c r="D137" t="s">
        <v>6334</v>
      </c>
      <c r="E137" t="s">
        <v>6335</v>
      </c>
      <c r="F137" t="s">
        <v>330</v>
      </c>
      <c r="G137" t="s">
        <v>330</v>
      </c>
      <c r="H137" t="s">
        <v>330</v>
      </c>
      <c r="I137" t="str">
        <f>LEFT(Teams_ESPN[[#This Row],[ESPN_Team_Name]],LEN(Teams_ESPN[[#This Row],[ESPN_Team_Name]])-LEN(Teams_ESPN[[#This Row],[Team Name_Long]]))</f>
        <v>WIN</v>
      </c>
    </row>
    <row r="138" spans="1:9">
      <c r="A138">
        <v>205</v>
      </c>
      <c r="B138">
        <v>110</v>
      </c>
      <c r="C138" t="s">
        <v>5641</v>
      </c>
      <c r="D138" t="s">
        <v>5641</v>
      </c>
      <c r="E138" t="s">
        <v>5642</v>
      </c>
      <c r="F138" t="s">
        <v>119</v>
      </c>
      <c r="G138" t="s">
        <v>119</v>
      </c>
      <c r="H138" t="s">
        <v>119</v>
      </c>
      <c r="I138" t="str">
        <f>LEFT(Teams_ESPN[[#This Row],[ESPN_Team_Name]],LEN(Teams_ESPN[[#This Row],[ESPN_Team_Name]])-LEN(Teams_ESPN[[#This Row],[Team Name_Long]]))</f>
        <v>CAMP</v>
      </c>
    </row>
    <row r="139" spans="1:9">
      <c r="A139">
        <v>206</v>
      </c>
      <c r="B139">
        <v>111</v>
      </c>
      <c r="C139" t="s">
        <v>5812</v>
      </c>
      <c r="D139" t="s">
        <v>5812</v>
      </c>
      <c r="E139" t="s">
        <v>5813</v>
      </c>
      <c r="F139" t="s">
        <v>551</v>
      </c>
      <c r="G139" t="s">
        <v>331</v>
      </c>
      <c r="H139" t="s">
        <v>331</v>
      </c>
      <c r="I139" t="str">
        <f>LEFT(Teams_ESPN[[#This Row],[ESPN_Team_Name]],LEN(Teams_ESPN[[#This Row],[ESPN_Team_Name]])-LEN(Teams_ESPN[[#This Row],[Team Name_Long]]))</f>
        <v>HP</v>
      </c>
    </row>
    <row r="140" spans="1:9">
      <c r="A140">
        <v>207</v>
      </c>
      <c r="B140">
        <v>112</v>
      </c>
      <c r="C140" t="s">
        <v>5655</v>
      </c>
      <c r="D140" t="s">
        <v>5655</v>
      </c>
      <c r="E140" t="s">
        <v>5656</v>
      </c>
      <c r="F140" t="s">
        <v>611</v>
      </c>
      <c r="G140" t="s">
        <v>120</v>
      </c>
      <c r="H140" t="s">
        <v>120</v>
      </c>
      <c r="I140" t="str">
        <f>LEFT(Teams_ESPN[[#This Row],[ESPN_Team_Name]],LEN(Teams_ESPN[[#This Row],[ESPN_Team_Name]])-LEN(Teams_ESPN[[#This Row],[Team Name_Long]]))</f>
        <v>CHSO</v>
      </c>
    </row>
    <row r="141" spans="1:9">
      <c r="A141">
        <v>208</v>
      </c>
      <c r="B141">
        <v>113</v>
      </c>
      <c r="C141" t="s">
        <v>6051</v>
      </c>
      <c r="D141" t="s">
        <v>6051</v>
      </c>
      <c r="E141" t="s">
        <v>6052</v>
      </c>
      <c r="F141" t="s">
        <v>297</v>
      </c>
      <c r="G141" t="s">
        <v>297</v>
      </c>
      <c r="H141" t="s">
        <v>297</v>
      </c>
      <c r="I141" t="str">
        <f>LEFT(Teams_ESPN[[#This Row],[ESPN_Team_Name]],LEN(Teams_ESPN[[#This Row],[ESPN_Team_Name]])-LEN(Teams_ESPN[[#This Row],[Team Name_Long]]))</f>
        <v>PRE</v>
      </c>
    </row>
    <row r="142" spans="1:9">
      <c r="A142">
        <v>220</v>
      </c>
      <c r="B142">
        <v>115</v>
      </c>
      <c r="C142" t="s">
        <v>6065</v>
      </c>
      <c r="D142" t="s">
        <v>6439</v>
      </c>
      <c r="E142" t="s">
        <v>6066</v>
      </c>
      <c r="F142" t="s">
        <v>226</v>
      </c>
      <c r="G142" t="s">
        <v>226</v>
      </c>
      <c r="H142" t="s">
        <v>226</v>
      </c>
      <c r="I142" t="str">
        <f>LEFT(Teams_ESPN[[#This Row],[ESPN_Team_Name]],LEN(Teams_ESPN[[#This Row],[ESPN_Team_Name]])-LEN(Teams_ESPN[[#This Row],[Team Name_Long]]))</f>
        <v>PUR5</v>
      </c>
    </row>
    <row r="143" spans="1:9">
      <c r="A143">
        <v>220</v>
      </c>
      <c r="B143">
        <v>115</v>
      </c>
      <c r="C143" t="s">
        <v>6065</v>
      </c>
      <c r="D143" t="s">
        <v>6440</v>
      </c>
      <c r="E143" t="s">
        <v>6066</v>
      </c>
      <c r="F143" t="s">
        <v>226</v>
      </c>
      <c r="G143" t="s">
        <v>226</v>
      </c>
      <c r="H143" t="s">
        <v>226</v>
      </c>
      <c r="I143" t="str">
        <f>LEFT(Teams_ESPN[[#This Row],[ESPN_Team_Name]],LEN(Teams_ESPN[[#This Row],[ESPN_Team_Name]])-LEN(Teams_ESPN[[#This Row],[Team Name_Long]]))</f>
        <v>PUR5</v>
      </c>
    </row>
    <row r="144" spans="1:9">
      <c r="A144">
        <v>221</v>
      </c>
      <c r="B144">
        <v>116</v>
      </c>
      <c r="C144" t="s">
        <v>5911</v>
      </c>
      <c r="D144" t="s">
        <v>6441</v>
      </c>
      <c r="E144" t="s">
        <v>5912</v>
      </c>
      <c r="F144" t="s">
        <v>225</v>
      </c>
      <c r="G144" t="s">
        <v>225</v>
      </c>
      <c r="H144" t="s">
        <v>225</v>
      </c>
      <c r="I144" t="str">
        <f>LEFT(Teams_ESPN[[#This Row],[ESPN_Team_Name]],LEN(Teams_ESPN[[#This Row],[ESPN_Team_Name]])-LEN(Teams_ESPN[[#This Row],[Team Name_Long]]))</f>
        <v>MD21</v>
      </c>
    </row>
    <row r="145" spans="1:9">
      <c r="A145">
        <v>222</v>
      </c>
      <c r="B145">
        <v>117</v>
      </c>
      <c r="C145" t="s">
        <v>5921</v>
      </c>
      <c r="D145" t="s">
        <v>5921</v>
      </c>
      <c r="E145" t="s">
        <v>5922</v>
      </c>
      <c r="F145" t="s">
        <v>234</v>
      </c>
      <c r="G145" t="s">
        <v>234</v>
      </c>
      <c r="H145" t="s">
        <v>234</v>
      </c>
      <c r="I145" t="str">
        <f>LEFT(Teams_ESPN[[#This Row],[ESPN_Team_Name]],LEN(Teams_ESPN[[#This Row],[ESPN_Team_Name]])-LEN(Teams_ESPN[[#This Row],[Team Name_Long]]))</f>
        <v>MICH</v>
      </c>
    </row>
    <row r="146" spans="1:9">
      <c r="A146">
        <v>223</v>
      </c>
      <c r="B146">
        <v>118</v>
      </c>
      <c r="C146" t="s">
        <v>6009</v>
      </c>
      <c r="D146" t="s">
        <v>6009</v>
      </c>
      <c r="E146" t="s">
        <v>6010</v>
      </c>
      <c r="F146" t="s">
        <v>316</v>
      </c>
      <c r="G146" t="s">
        <v>316</v>
      </c>
      <c r="H146" t="s">
        <v>316</v>
      </c>
      <c r="I146" t="str">
        <f>LEFT(Teams_ESPN[[#This Row],[ESPN_Team_Name]],LEN(Teams_ESPN[[#This Row],[ESPN_Team_Name]])-LEN(Teams_ESPN[[#This Row],[Team Name_Long]]))</f>
        <v>NU</v>
      </c>
    </row>
    <row r="147" spans="1:9">
      <c r="A147">
        <v>224</v>
      </c>
      <c r="B147">
        <v>119</v>
      </c>
      <c r="C147" t="s">
        <v>5830</v>
      </c>
      <c r="D147" t="s">
        <v>5830</v>
      </c>
      <c r="E147" t="s">
        <v>5831</v>
      </c>
      <c r="F147" t="s">
        <v>346</v>
      </c>
      <c r="G147" t="s">
        <v>346</v>
      </c>
      <c r="H147" t="s">
        <v>346</v>
      </c>
      <c r="I147" t="str">
        <f>LEFT(Teams_ESPN[[#This Row],[ESPN_Team_Name]],LEN(Teams_ESPN[[#This Row],[ESPN_Team_Name]])-LEN(Teams_ESPN[[#This Row],[Team Name_Long]]))</f>
        <v>IOWA</v>
      </c>
    </row>
    <row r="148" spans="1:9">
      <c r="A148">
        <v>224</v>
      </c>
      <c r="B148">
        <v>119</v>
      </c>
      <c r="C148" t="s">
        <v>5830</v>
      </c>
      <c r="D148" t="s">
        <v>6442</v>
      </c>
      <c r="E148" t="s">
        <v>5831</v>
      </c>
      <c r="F148" t="s">
        <v>346</v>
      </c>
      <c r="G148" t="s">
        <v>346</v>
      </c>
      <c r="H148" t="s">
        <v>346</v>
      </c>
      <c r="I148" t="str">
        <f>LEFT(Teams_ESPN[[#This Row],[ESPN_Team_Name]],LEN(Teams_ESPN[[#This Row],[ESPN_Team_Name]])-LEN(Teams_ESPN[[#This Row],[Team Name_Long]]))</f>
        <v>IOWA</v>
      </c>
    </row>
    <row r="149" spans="1:9">
      <c r="A149">
        <v>225</v>
      </c>
      <c r="B149">
        <v>120</v>
      </c>
      <c r="C149" t="s">
        <v>5835</v>
      </c>
      <c r="D149" t="s">
        <v>6443</v>
      </c>
      <c r="E149" t="s">
        <v>5836</v>
      </c>
      <c r="F149" t="s">
        <v>458</v>
      </c>
      <c r="G149" t="s">
        <v>222</v>
      </c>
      <c r="H149" t="s">
        <v>222</v>
      </c>
      <c r="I149" t="str">
        <f>LEFT(Teams_ESPN[[#This Row],[ESPN_Team_Name]],LEN(Teams_ESPN[[#This Row],[ESPN_Team_Name]])-LEN(Teams_ESPN[[#This Row],[Team Name_Long]]))</f>
        <v>IU15</v>
      </c>
    </row>
    <row r="150" spans="1:9">
      <c r="A150">
        <v>225</v>
      </c>
      <c r="B150">
        <v>120</v>
      </c>
      <c r="C150" t="s">
        <v>5835</v>
      </c>
      <c r="D150" t="s">
        <v>6443</v>
      </c>
      <c r="E150" t="s">
        <v>5836</v>
      </c>
      <c r="F150" t="s">
        <v>458</v>
      </c>
      <c r="G150" t="s">
        <v>222</v>
      </c>
      <c r="H150" t="s">
        <v>222</v>
      </c>
      <c r="I150" t="str">
        <f>LEFT(Teams_ESPN[[#This Row],[ESPN_Team_Name]],LEN(Teams_ESPN[[#This Row],[ESPN_Team_Name]])-LEN(Teams_ESPN[[#This Row],[Team Name_Long]]))</f>
        <v>IU15</v>
      </c>
    </row>
    <row r="151" spans="1:9">
      <c r="A151">
        <v>226</v>
      </c>
      <c r="B151">
        <v>121</v>
      </c>
      <c r="C151" t="s">
        <v>5819</v>
      </c>
      <c r="D151" t="s">
        <v>5819</v>
      </c>
      <c r="E151" t="s">
        <v>5820</v>
      </c>
      <c r="F151" t="s">
        <v>269</v>
      </c>
      <c r="G151" t="s">
        <v>269</v>
      </c>
      <c r="H151" t="s">
        <v>269</v>
      </c>
      <c r="I151" t="str">
        <f>LEFT(Teams_ESPN[[#This Row],[ESPN_Team_Name]],LEN(Teams_ESPN[[#This Row],[ESPN_Team_Name]])-LEN(Teams_ESPN[[#This Row],[Team Name_Long]]))</f>
        <v>ILL</v>
      </c>
    </row>
    <row r="152" spans="1:9">
      <c r="A152">
        <v>227</v>
      </c>
      <c r="B152">
        <v>122</v>
      </c>
      <c r="C152" t="s">
        <v>5956</v>
      </c>
      <c r="D152" t="s">
        <v>6444</v>
      </c>
      <c r="E152" t="s">
        <v>5957</v>
      </c>
      <c r="F152" t="s">
        <v>452</v>
      </c>
      <c r="G152" t="s">
        <v>221</v>
      </c>
      <c r="H152" t="s">
        <v>221</v>
      </c>
      <c r="I152" t="str">
        <f>LEFT(Teams_ESPN[[#This Row],[ESPN_Team_Name]],LEN(Teams_ESPN[[#This Row],[ESPN_Team_Name]])-LEN(Teams_ESPN[[#This Row],[Team Name_Long]]))</f>
        <v>MSU</v>
      </c>
    </row>
    <row r="153" spans="1:9">
      <c r="A153">
        <v>227</v>
      </c>
      <c r="B153">
        <v>122</v>
      </c>
      <c r="C153" t="s">
        <v>5956</v>
      </c>
      <c r="D153" t="s">
        <v>6445</v>
      </c>
      <c r="E153" t="s">
        <v>5957</v>
      </c>
      <c r="F153" t="s">
        <v>452</v>
      </c>
      <c r="G153" t="s">
        <v>221</v>
      </c>
      <c r="H153" t="s">
        <v>221</v>
      </c>
      <c r="I153" t="str">
        <f>LEFT(Teams_ESPN[[#This Row],[ESPN_Team_Name]],LEN(Teams_ESPN[[#This Row],[ESPN_Team_Name]])-LEN(Teams_ESPN[[#This Row],[Team Name_Long]]))</f>
        <v>MSU</v>
      </c>
    </row>
    <row r="154" spans="1:9">
      <c r="A154">
        <v>228</v>
      </c>
      <c r="B154">
        <v>123</v>
      </c>
      <c r="C154" t="s">
        <v>6082</v>
      </c>
      <c r="D154" t="s">
        <v>6082</v>
      </c>
      <c r="E154" t="s">
        <v>6083</v>
      </c>
      <c r="F154" t="s">
        <v>391</v>
      </c>
      <c r="G154" t="s">
        <v>391</v>
      </c>
      <c r="H154" t="s">
        <v>391</v>
      </c>
      <c r="I154" t="str">
        <f>LEFT(Teams_ESPN[[#This Row],[ESPN_Team_Name]],LEN(Teams_ESPN[[#This Row],[ESPN_Team_Name]])-LEN(Teams_ESPN[[#This Row],[Team Name_Long]]))</f>
        <v>RUTG</v>
      </c>
    </row>
    <row r="155" spans="1:9">
      <c r="A155">
        <v>228</v>
      </c>
      <c r="B155">
        <v>123</v>
      </c>
      <c r="C155" t="s">
        <v>6082</v>
      </c>
      <c r="D155" t="s">
        <v>6446</v>
      </c>
      <c r="E155" t="s">
        <v>6083</v>
      </c>
      <c r="F155" t="s">
        <v>391</v>
      </c>
      <c r="G155" t="s">
        <v>391</v>
      </c>
      <c r="H155" t="s">
        <v>391</v>
      </c>
      <c r="I155" t="str">
        <f>LEFT(Teams_ESPN[[#This Row],[ESPN_Team_Name]],LEN(Teams_ESPN[[#This Row],[ESPN_Team_Name]])-LEN(Teams_ESPN[[#This Row],[Team Name_Long]]))</f>
        <v>RUTG</v>
      </c>
    </row>
    <row r="156" spans="1:9">
      <c r="A156">
        <v>229</v>
      </c>
      <c r="B156">
        <v>124</v>
      </c>
      <c r="C156" t="s">
        <v>6336</v>
      </c>
      <c r="D156" t="s">
        <v>6447</v>
      </c>
      <c r="E156" t="s">
        <v>6337</v>
      </c>
      <c r="F156" t="s">
        <v>315</v>
      </c>
      <c r="G156" t="s">
        <v>315</v>
      </c>
      <c r="H156" t="s">
        <v>315</v>
      </c>
      <c r="I156" t="str">
        <f>LEFT(Teams_ESPN[[#This Row],[ESPN_Team_Name]],LEN(Teams_ESPN[[#This Row],[ESPN_Team_Name]])-LEN(Teams_ESPN[[#This Row],[Team Name_Long]]))</f>
        <v>WISC</v>
      </c>
    </row>
    <row r="157" spans="1:9">
      <c r="A157">
        <v>229</v>
      </c>
      <c r="B157">
        <v>124</v>
      </c>
      <c r="C157" t="s">
        <v>6336</v>
      </c>
      <c r="D157" t="s">
        <v>6448</v>
      </c>
      <c r="E157" t="s">
        <v>6337</v>
      </c>
      <c r="F157" t="s">
        <v>315</v>
      </c>
      <c r="G157" t="s">
        <v>315</v>
      </c>
      <c r="H157" t="s">
        <v>315</v>
      </c>
      <c r="I157" t="str">
        <f>LEFT(Teams_ESPN[[#This Row],[ESPN_Team_Name]],LEN(Teams_ESPN[[#This Row],[ESPN_Team_Name]])-LEN(Teams_ESPN[[#This Row],[Team Name_Long]]))</f>
        <v>WISC</v>
      </c>
    </row>
    <row r="158" spans="1:9">
      <c r="A158">
        <v>230</v>
      </c>
      <c r="B158">
        <v>125</v>
      </c>
      <c r="C158" t="s">
        <v>6062</v>
      </c>
      <c r="D158" t="s">
        <v>6062</v>
      </c>
      <c r="E158" t="s">
        <v>6063</v>
      </c>
      <c r="F158" t="s">
        <v>497</v>
      </c>
      <c r="G158" t="s">
        <v>384</v>
      </c>
      <c r="H158" t="s">
        <v>384</v>
      </c>
      <c r="I158" t="str">
        <f>LEFT(Teams_ESPN[[#This Row],[ESPN_Team_Name]],LEN(Teams_ESPN[[#This Row],[ESPN_Team_Name]])-LEN(Teams_ESPN[[#This Row],[Team Name_Long]]))</f>
        <v>PSU</v>
      </c>
    </row>
    <row r="159" spans="1:9">
      <c r="A159">
        <v>230</v>
      </c>
      <c r="B159">
        <v>125</v>
      </c>
      <c r="C159" t="s">
        <v>6062</v>
      </c>
      <c r="D159" t="s">
        <v>6449</v>
      </c>
      <c r="E159" t="s">
        <v>6063</v>
      </c>
      <c r="F159" t="s">
        <v>497</v>
      </c>
      <c r="G159" t="s">
        <v>384</v>
      </c>
      <c r="H159" t="s">
        <v>384</v>
      </c>
      <c r="I159" t="str">
        <f>LEFT(Teams_ESPN[[#This Row],[ESPN_Team_Name]],LEN(Teams_ESPN[[#This Row],[ESPN_Team_Name]])-LEN(Teams_ESPN[[#This Row],[Team Name_Long]]))</f>
        <v>PSU</v>
      </c>
    </row>
    <row r="160" spans="1:9">
      <c r="A160">
        <v>231</v>
      </c>
      <c r="B160">
        <v>126</v>
      </c>
      <c r="C160" t="s">
        <v>5984</v>
      </c>
      <c r="D160" t="s">
        <v>5984</v>
      </c>
      <c r="E160" t="s">
        <v>5985</v>
      </c>
      <c r="F160" t="s">
        <v>317</v>
      </c>
      <c r="G160" t="s">
        <v>317</v>
      </c>
      <c r="H160" t="s">
        <v>317</v>
      </c>
      <c r="I160" t="str">
        <f>LEFT(Teams_ESPN[[#This Row],[ESPN_Team_Name]],LEN(Teams_ESPN[[#This Row],[ESPN_Team_Name]])-LEN(Teams_ESPN[[#This Row],[Team Name_Long]]))</f>
        <v>NEB</v>
      </c>
    </row>
    <row r="161" spans="1:9">
      <c r="A161">
        <v>232</v>
      </c>
      <c r="B161">
        <v>127</v>
      </c>
      <c r="C161" t="s">
        <v>6033</v>
      </c>
      <c r="D161" t="s">
        <v>6033</v>
      </c>
      <c r="E161" t="s">
        <v>6034</v>
      </c>
      <c r="F161" t="s">
        <v>453</v>
      </c>
      <c r="G161" t="s">
        <v>268</v>
      </c>
      <c r="H161" t="s">
        <v>268</v>
      </c>
      <c r="I161" t="str">
        <f>LEFT(Teams_ESPN[[#This Row],[ESPN_Team_Name]],LEN(Teams_ESPN[[#This Row],[ESPN_Team_Name]])-LEN(Teams_ESPN[[#This Row],[Team Name_Long]]))</f>
        <v>OSU</v>
      </c>
    </row>
    <row r="162" spans="1:9">
      <c r="A162">
        <v>232</v>
      </c>
      <c r="B162">
        <v>127</v>
      </c>
      <c r="C162" t="s">
        <v>6033</v>
      </c>
      <c r="D162" t="s">
        <v>6450</v>
      </c>
      <c r="E162" t="s">
        <v>6034</v>
      </c>
      <c r="F162" t="s">
        <v>453</v>
      </c>
      <c r="G162" t="s">
        <v>268</v>
      </c>
      <c r="H162" t="s">
        <v>268</v>
      </c>
      <c r="I162" t="str">
        <f>LEFT(Teams_ESPN[[#This Row],[ESPN_Team_Name]],LEN(Teams_ESPN[[#This Row],[ESPN_Team_Name]])-LEN(Teams_ESPN[[#This Row],[Team Name_Long]]))</f>
        <v>OSU</v>
      </c>
    </row>
    <row r="163" spans="1:9">
      <c r="A163">
        <v>232</v>
      </c>
      <c r="B163">
        <v>127</v>
      </c>
      <c r="C163" t="s">
        <v>6033</v>
      </c>
      <c r="D163" t="s">
        <v>6451</v>
      </c>
      <c r="E163" t="s">
        <v>6034</v>
      </c>
      <c r="F163" t="s">
        <v>453</v>
      </c>
      <c r="G163" t="s">
        <v>268</v>
      </c>
      <c r="H163" t="s">
        <v>268</v>
      </c>
      <c r="I163" t="str">
        <f>LEFT(Teams_ESPN[[#This Row],[ESPN_Team_Name]],LEN(Teams_ESPN[[#This Row],[ESPN_Team_Name]])-LEN(Teams_ESPN[[#This Row],[Team Name_Long]]))</f>
        <v>OSU</v>
      </c>
    </row>
    <row r="164" spans="1:9">
      <c r="A164">
        <v>233</v>
      </c>
      <c r="B164">
        <v>128</v>
      </c>
      <c r="C164" t="s">
        <v>5925</v>
      </c>
      <c r="D164" t="s">
        <v>5925</v>
      </c>
      <c r="E164" t="s">
        <v>5926</v>
      </c>
      <c r="F164" t="s">
        <v>233</v>
      </c>
      <c r="G164" t="s">
        <v>233</v>
      </c>
      <c r="H164" t="s">
        <v>233</v>
      </c>
      <c r="I164" t="str">
        <f>LEFT(Teams_ESPN[[#This Row],[ESPN_Team_Name]],LEN(Teams_ESPN[[#This Row],[ESPN_Team_Name]])-LEN(Teams_ESPN[[#This Row],[Team Name_Long]]))</f>
        <v>MINN</v>
      </c>
    </row>
    <row r="165" spans="1:9">
      <c r="A165">
        <v>249</v>
      </c>
      <c r="B165">
        <v>130</v>
      </c>
      <c r="C165" t="s">
        <v>6205</v>
      </c>
      <c r="D165" t="s">
        <v>6205</v>
      </c>
      <c r="E165" t="s">
        <v>6206</v>
      </c>
      <c r="F165" t="s">
        <v>574</v>
      </c>
      <c r="G165" t="s">
        <v>380</v>
      </c>
      <c r="H165" t="s">
        <v>380</v>
      </c>
      <c r="I165" t="str">
        <f>LEFT(Teams_ESPN[[#This Row],[ESPN_Team_Name]],LEN(Teams_ESPN[[#This Row],[ESPN_Team_Name]])-LEN(Teams_ESPN[[#This Row],[Team Name_Long]]))</f>
        <v>UCI</v>
      </c>
    </row>
    <row r="166" spans="1:9">
      <c r="A166">
        <v>250</v>
      </c>
      <c r="B166">
        <v>131</v>
      </c>
      <c r="C166" t="s">
        <v>6210</v>
      </c>
      <c r="D166" t="s">
        <v>6210</v>
      </c>
      <c r="E166" t="s">
        <v>6211</v>
      </c>
      <c r="F166" t="s">
        <v>614</v>
      </c>
      <c r="G166" t="s">
        <v>82</v>
      </c>
      <c r="H166" t="s">
        <v>82</v>
      </c>
      <c r="I166" t="str">
        <f>LEFT(Teams_ESPN[[#This Row],[ESPN_Team_Name]],LEN(Teams_ESPN[[#This Row],[ESPN_Team_Name]])-LEN(Teams_ESPN[[#This Row],[Team Name_Long]]))</f>
        <v>UCR</v>
      </c>
    </row>
    <row r="167" spans="1:9">
      <c r="A167">
        <v>251</v>
      </c>
      <c r="B167">
        <v>132</v>
      </c>
      <c r="C167" t="s">
        <v>6212</v>
      </c>
      <c r="D167" t="s">
        <v>6212</v>
      </c>
      <c r="E167" t="s">
        <v>6213</v>
      </c>
      <c r="F167" t="s">
        <v>609</v>
      </c>
      <c r="G167" t="s">
        <v>214</v>
      </c>
      <c r="H167" t="s">
        <v>214</v>
      </c>
      <c r="I167" t="str">
        <f>LEFT(Teams_ESPN[[#This Row],[ESPN_Team_Name]],LEN(Teams_ESPN[[#This Row],[ESPN_Team_Name]])-LEN(Teams_ESPN[[#This Row],[Team Name_Long]]))</f>
        <v>UCSB</v>
      </c>
    </row>
    <row r="168" spans="1:9">
      <c r="A168">
        <v>252</v>
      </c>
      <c r="B168">
        <v>133</v>
      </c>
      <c r="C168" t="s">
        <v>5697</v>
      </c>
      <c r="D168" t="s">
        <v>6452</v>
      </c>
      <c r="E168" t="s">
        <v>5698</v>
      </c>
      <c r="F168" t="s">
        <v>538</v>
      </c>
      <c r="G168" t="s">
        <v>215</v>
      </c>
      <c r="H168" t="s">
        <v>215</v>
      </c>
      <c r="I168" t="s">
        <v>982</v>
      </c>
    </row>
    <row r="169" spans="1:9">
      <c r="A169">
        <v>253</v>
      </c>
      <c r="B169">
        <v>134</v>
      </c>
      <c r="C169" t="s">
        <v>5802</v>
      </c>
      <c r="D169" t="s">
        <v>5802</v>
      </c>
      <c r="E169" t="s">
        <v>5803</v>
      </c>
      <c r="F169" t="s">
        <v>428</v>
      </c>
      <c r="G169" t="s">
        <v>81</v>
      </c>
      <c r="I169" t="str">
        <f>LEFT(Teams_ESPN[[#This Row],[ESPN_Team_Name]],LEN(Teams_ESPN[[#This Row],[ESPN_Team_Name]])-LEN(Teams_ESPN[[#This Row],[Team Name_Long]]))</f>
        <v>HAW</v>
      </c>
    </row>
    <row r="170" spans="1:9">
      <c r="A170">
        <v>254</v>
      </c>
      <c r="B170">
        <v>135</v>
      </c>
      <c r="C170" t="s">
        <v>6201</v>
      </c>
      <c r="D170" t="s">
        <v>6201</v>
      </c>
      <c r="E170" t="s">
        <v>6202</v>
      </c>
      <c r="F170" t="s">
        <v>589</v>
      </c>
      <c r="G170" t="s">
        <v>146</v>
      </c>
      <c r="H170" t="s">
        <v>146</v>
      </c>
      <c r="I170" t="str">
        <f>LEFT(Teams_ESPN[[#This Row],[ESPN_Team_Name]],LEN(Teams_ESPN[[#This Row],[ESPN_Team_Name]])-LEN(Teams_ESPN[[#This Row],[Team Name_Long]]))</f>
        <v>UCD</v>
      </c>
    </row>
    <row r="171" spans="1:9">
      <c r="A171">
        <v>255</v>
      </c>
      <c r="B171">
        <v>136</v>
      </c>
      <c r="C171" t="s">
        <v>5873</v>
      </c>
      <c r="D171" t="s">
        <v>5873</v>
      </c>
      <c r="E171" t="s">
        <v>5874</v>
      </c>
      <c r="F171" t="s">
        <v>560</v>
      </c>
      <c r="G171" t="s">
        <v>147</v>
      </c>
      <c r="I171" t="str">
        <f>LEFT(Teams_ESPN[[#This Row],[ESPN_Team_Name]],LEN(Teams_ESPN[[#This Row],[ESPN_Team_Name]])-LEN(Teams_ESPN[[#This Row],[Team Name_Long]]))</f>
        <v>LBSU</v>
      </c>
    </row>
    <row r="172" spans="1:9">
      <c r="A172">
        <v>256</v>
      </c>
      <c r="B172">
        <v>137</v>
      </c>
      <c r="C172" t="s">
        <v>5692</v>
      </c>
      <c r="D172" t="s">
        <v>6453</v>
      </c>
      <c r="E172" t="s">
        <v>5693</v>
      </c>
      <c r="F172" t="s">
        <v>660</v>
      </c>
      <c r="G172" t="s">
        <v>213</v>
      </c>
      <c r="I172" t="s">
        <v>983</v>
      </c>
    </row>
    <row r="173" spans="1:9">
      <c r="A173">
        <v>257</v>
      </c>
      <c r="B173">
        <v>138</v>
      </c>
      <c r="C173" t="s">
        <v>6215</v>
      </c>
      <c r="D173" t="s">
        <v>6215</v>
      </c>
      <c r="E173" t="s">
        <v>6216</v>
      </c>
      <c r="F173" t="s">
        <v>485</v>
      </c>
      <c r="G173" t="s">
        <v>148</v>
      </c>
      <c r="H173" t="s">
        <v>148</v>
      </c>
      <c r="I173" t="str">
        <f>LEFT(Teams_ESPN[[#This Row],[ESPN_Team_Name]],LEN(Teams_ESPN[[#This Row],[ESPN_Team_Name]])-LEN(Teams_ESPN[[#This Row],[Team Name_Long]]))</f>
        <v>UCSD</v>
      </c>
    </row>
    <row r="174" spans="1:9">
      <c r="A174">
        <v>258</v>
      </c>
      <c r="B174">
        <v>139</v>
      </c>
      <c r="C174" t="s">
        <v>5700</v>
      </c>
      <c r="D174" t="s">
        <v>6454</v>
      </c>
      <c r="E174" t="s">
        <v>5701</v>
      </c>
      <c r="F174" t="s">
        <v>654</v>
      </c>
      <c r="G174" t="s">
        <v>216</v>
      </c>
      <c r="I174" t="s">
        <v>1041</v>
      </c>
    </row>
    <row r="175" spans="1:9">
      <c r="A175">
        <v>259</v>
      </c>
      <c r="B175">
        <v>140</v>
      </c>
      <c r="C175" t="s">
        <v>5687</v>
      </c>
      <c r="D175" t="s">
        <v>5687</v>
      </c>
      <c r="E175" t="s">
        <v>5688</v>
      </c>
      <c r="F175" t="s">
        <v>603</v>
      </c>
      <c r="G175" t="s">
        <v>145</v>
      </c>
      <c r="H175" t="s">
        <v>145</v>
      </c>
      <c r="I175" t="str">
        <f>LEFT(Teams_ESPN[[#This Row],[ESPN_Team_Name]],LEN(Teams_ESPN[[#This Row],[ESPN_Team_Name]])-LEN(Teams_ESPN[[#This Row],[Team Name_Long]]))</f>
        <v>CP</v>
      </c>
    </row>
    <row r="176" spans="1:9">
      <c r="A176">
        <v>272</v>
      </c>
      <c r="B176">
        <v>142</v>
      </c>
      <c r="C176" t="s">
        <v>5806</v>
      </c>
      <c r="D176" t="s">
        <v>5806</v>
      </c>
      <c r="E176" t="s">
        <v>5807</v>
      </c>
      <c r="F176" t="s">
        <v>359</v>
      </c>
      <c r="G176" t="s">
        <v>359</v>
      </c>
      <c r="H176" t="s">
        <v>359</v>
      </c>
      <c r="I176" t="str">
        <f>LEFT(Teams_ESPN[[#This Row],[ESPN_Team_Name]],LEN(Teams_ESPN[[#This Row],[ESPN_Team_Name]])-LEN(Teams_ESPN[[#This Row],[Team Name_Long]]))</f>
        <v>HOF</v>
      </c>
    </row>
    <row r="177" spans="1:9">
      <c r="A177">
        <v>273</v>
      </c>
      <c r="B177">
        <v>143</v>
      </c>
      <c r="C177" t="s">
        <v>5670</v>
      </c>
      <c r="D177" t="s">
        <v>5670</v>
      </c>
      <c r="E177" t="s">
        <v>5671</v>
      </c>
      <c r="F177" t="s">
        <v>463</v>
      </c>
      <c r="G177" t="s">
        <v>399</v>
      </c>
      <c r="H177" t="s">
        <v>399</v>
      </c>
      <c r="I177" t="str">
        <f>LEFT(Teams_ESPN[[#This Row],[ESPN_Team_Name]],LEN(Teams_ESPN[[#This Row],[ESPN_Team_Name]])-LEN(Teams_ESPN[[#This Row],[Team Name_Long]]))</f>
        <v>COFC</v>
      </c>
    </row>
    <row r="178" spans="1:9">
      <c r="A178">
        <v>273</v>
      </c>
      <c r="B178">
        <v>143</v>
      </c>
      <c r="C178" t="s">
        <v>5670</v>
      </c>
      <c r="D178" t="s">
        <v>5670</v>
      </c>
      <c r="E178" t="s">
        <v>5671</v>
      </c>
      <c r="F178" t="s">
        <v>463</v>
      </c>
      <c r="G178" t="s">
        <v>399</v>
      </c>
      <c r="H178" t="s">
        <v>399</v>
      </c>
      <c r="I178" t="str">
        <f>LEFT(Teams_ESPN[[#This Row],[ESPN_Team_Name]],LEN(Teams_ESPN[[#This Row],[ESPN_Team_Name]])-LEN(Teams_ESPN[[#This Row],[Team Name_Long]]))</f>
        <v>COFC</v>
      </c>
    </row>
    <row r="179" spans="1:9">
      <c r="A179">
        <v>274</v>
      </c>
      <c r="B179">
        <v>144</v>
      </c>
      <c r="C179" t="s">
        <v>6183</v>
      </c>
      <c r="D179" t="s">
        <v>6183</v>
      </c>
      <c r="E179" t="s">
        <v>6184</v>
      </c>
      <c r="F179" t="s">
        <v>78</v>
      </c>
      <c r="G179" t="s">
        <v>78</v>
      </c>
      <c r="H179" t="s">
        <v>78</v>
      </c>
      <c r="I179" t="str">
        <f>LEFT(Teams_ESPN[[#This Row],[ESPN_Team_Name]],LEN(Teams_ESPN[[#This Row],[ESPN_Team_Name]])-LEN(Teams_ESPN[[#This Row],[Team Name_Long]]))</f>
        <v>TOW</v>
      </c>
    </row>
    <row r="180" spans="1:9">
      <c r="A180">
        <v>275</v>
      </c>
      <c r="B180">
        <v>145</v>
      </c>
      <c r="C180" t="s">
        <v>6251</v>
      </c>
      <c r="D180" t="s">
        <v>6251</v>
      </c>
      <c r="E180" t="s">
        <v>6252</v>
      </c>
      <c r="F180" t="s">
        <v>648</v>
      </c>
      <c r="G180" t="s">
        <v>358</v>
      </c>
      <c r="H180" t="s">
        <v>358</v>
      </c>
      <c r="I180" t="str">
        <f>LEFT(Teams_ESPN[[#This Row],[ESPN_Team_Name]],LEN(Teams_ESPN[[#This Row],[ESPN_Team_Name]])-LEN(Teams_ESPN[[#This Row],[Team Name_Long]]))</f>
        <v>UNCW</v>
      </c>
    </row>
    <row r="181" spans="1:9">
      <c r="A181">
        <v>276</v>
      </c>
      <c r="B181">
        <v>146</v>
      </c>
      <c r="C181" t="s">
        <v>5717</v>
      </c>
      <c r="D181" t="s">
        <v>5717</v>
      </c>
      <c r="E181" t="s">
        <v>5718</v>
      </c>
      <c r="F181" t="s">
        <v>355</v>
      </c>
      <c r="G181" t="s">
        <v>355</v>
      </c>
      <c r="H181" t="s">
        <v>355</v>
      </c>
      <c r="I181" t="str">
        <f>LEFT(Teams_ESPN[[#This Row],[ESPN_Team_Name]],LEN(Teams_ESPN[[#This Row],[ESPN_Team_Name]])-LEN(Teams_ESPN[[#This Row],[Team Name_Long]]))</f>
        <v>DREX</v>
      </c>
    </row>
    <row r="182" spans="1:9">
      <c r="A182">
        <v>277</v>
      </c>
      <c r="B182">
        <v>147</v>
      </c>
      <c r="C182" t="s">
        <v>5709</v>
      </c>
      <c r="D182" t="s">
        <v>5709</v>
      </c>
      <c r="E182" t="s">
        <v>5710</v>
      </c>
      <c r="F182" t="s">
        <v>353</v>
      </c>
      <c r="G182" t="s">
        <v>353</v>
      </c>
      <c r="H182" t="s">
        <v>353</v>
      </c>
      <c r="I182" t="str">
        <f>LEFT(Teams_ESPN[[#This Row],[ESPN_Team_Name]],LEN(Teams_ESPN[[#This Row],[ESPN_Team_Name]])-LEN(Teams_ESPN[[#This Row],[Team Name_Long]]))</f>
        <v>DEL</v>
      </c>
    </row>
    <row r="183" spans="1:9">
      <c r="A183">
        <v>278</v>
      </c>
      <c r="B183">
        <v>148</v>
      </c>
      <c r="C183" t="s">
        <v>5973</v>
      </c>
      <c r="D183" t="s">
        <v>5973</v>
      </c>
      <c r="E183" t="s">
        <v>5974</v>
      </c>
      <c r="F183" t="s">
        <v>634</v>
      </c>
      <c r="G183" t="s">
        <v>356</v>
      </c>
      <c r="H183" t="s">
        <v>356</v>
      </c>
      <c r="I183" t="str">
        <f>LEFT(Teams_ESPN[[#This Row],[ESPN_Team_Name]],LEN(Teams_ESPN[[#This Row],[ESPN_Team_Name]])-LEN(Teams_ESPN[[#This Row],[Team Name_Long]]))</f>
        <v>NCAT</v>
      </c>
    </row>
    <row r="184" spans="1:9">
      <c r="A184">
        <v>279</v>
      </c>
      <c r="B184">
        <v>149</v>
      </c>
      <c r="C184" t="s">
        <v>6316</v>
      </c>
      <c r="D184" t="s">
        <v>6316</v>
      </c>
      <c r="E184" t="s">
        <v>6317</v>
      </c>
      <c r="F184" t="s">
        <v>493</v>
      </c>
      <c r="G184" t="s">
        <v>361</v>
      </c>
      <c r="H184" t="s">
        <v>361</v>
      </c>
      <c r="I184" t="str">
        <f>LEFT(Teams_ESPN[[#This Row],[ESPN_Team_Name]],LEN(Teams_ESPN[[#This Row],[ESPN_Team_Name]])-LEN(Teams_ESPN[[#This Row],[Team Name_Long]]))</f>
        <v>W&amp;M</v>
      </c>
    </row>
    <row r="185" spans="1:9">
      <c r="A185">
        <v>279</v>
      </c>
      <c r="B185">
        <v>149</v>
      </c>
      <c r="C185" t="s">
        <v>6316</v>
      </c>
      <c r="D185" t="s">
        <v>6316</v>
      </c>
      <c r="E185" t="s">
        <v>6317</v>
      </c>
      <c r="F185" t="s">
        <v>493</v>
      </c>
      <c r="G185" t="s">
        <v>361</v>
      </c>
      <c r="H185" t="s">
        <v>361</v>
      </c>
      <c r="I185" t="str">
        <f>LEFT(Teams_ESPN[[#This Row],[ESPN_Team_Name]],LEN(Teams_ESPN[[#This Row],[ESPN_Team_Name]])-LEN(Teams_ESPN[[#This Row],[Team Name_Long]]))</f>
        <v>W&amp;M</v>
      </c>
    </row>
    <row r="186" spans="1:9">
      <c r="A186">
        <v>280</v>
      </c>
      <c r="B186">
        <v>150</v>
      </c>
      <c r="C186" t="s">
        <v>5735</v>
      </c>
      <c r="D186" t="s">
        <v>5735</v>
      </c>
      <c r="E186" t="s">
        <v>5736</v>
      </c>
      <c r="F186" t="s">
        <v>79</v>
      </c>
      <c r="G186" t="s">
        <v>79</v>
      </c>
      <c r="H186" t="s">
        <v>79</v>
      </c>
      <c r="I186" t="str">
        <f>LEFT(Teams_ESPN[[#This Row],[ESPN_Team_Name]],LEN(Teams_ESPN[[#This Row],[ESPN_Team_Name]])-LEN(Teams_ESPN[[#This Row],[Team Name_Long]]))</f>
        <v>ELON</v>
      </c>
    </row>
    <row r="187" spans="1:9">
      <c r="A187">
        <v>281</v>
      </c>
      <c r="B187">
        <v>151</v>
      </c>
      <c r="C187" t="s">
        <v>5986</v>
      </c>
      <c r="D187" t="s">
        <v>5986</v>
      </c>
      <c r="E187" t="s">
        <v>5987</v>
      </c>
      <c r="F187" t="s">
        <v>362</v>
      </c>
      <c r="G187" t="s">
        <v>362</v>
      </c>
      <c r="H187" t="s">
        <v>362</v>
      </c>
      <c r="I187" t="str">
        <f>LEFT(Teams_ESPN[[#This Row],[ESPN_Team_Name]],LEN(Teams_ESPN[[#This Row],[ESPN_Team_Name]])-LEN(Teams_ESPN[[#This Row],[Team Name_Long]]))</f>
        <v>NE</v>
      </c>
    </row>
    <row r="188" spans="1:9">
      <c r="A188">
        <v>282</v>
      </c>
      <c r="B188">
        <v>152</v>
      </c>
      <c r="C188" t="s">
        <v>6151</v>
      </c>
      <c r="D188" t="s">
        <v>6151</v>
      </c>
      <c r="E188" t="s">
        <v>6152</v>
      </c>
      <c r="F188" t="s">
        <v>643</v>
      </c>
      <c r="G188" t="s">
        <v>360</v>
      </c>
      <c r="H188" t="s">
        <v>360</v>
      </c>
      <c r="I188" t="str">
        <f>LEFT(Teams_ESPN[[#This Row],[ESPN_Team_Name]],LEN(Teams_ESPN[[#This Row],[ESPN_Team_Name]])-LEN(Teams_ESPN[[#This Row],[Team Name_Long]]))</f>
        <v>STBK</v>
      </c>
    </row>
    <row r="189" spans="1:9">
      <c r="A189">
        <v>283</v>
      </c>
      <c r="B189">
        <v>153</v>
      </c>
      <c r="C189" t="s">
        <v>5796</v>
      </c>
      <c r="D189" t="s">
        <v>5796</v>
      </c>
      <c r="E189" t="s">
        <v>5797</v>
      </c>
      <c r="F189" t="s">
        <v>354</v>
      </c>
      <c r="G189" t="s">
        <v>354</v>
      </c>
      <c r="H189" t="s">
        <v>354</v>
      </c>
      <c r="I189" t="str">
        <f>LEFT(Teams_ESPN[[#This Row],[ESPN_Team_Name]],LEN(Teams_ESPN[[#This Row],[ESPN_Team_Name]])-LEN(Teams_ESPN[[#This Row],[Team Name_Long]]))</f>
        <v>HAMP</v>
      </c>
    </row>
    <row r="190" spans="1:9">
      <c r="A190">
        <v>284</v>
      </c>
      <c r="B190">
        <v>154</v>
      </c>
      <c r="C190" t="s">
        <v>5932</v>
      </c>
      <c r="D190" t="s">
        <v>5932</v>
      </c>
      <c r="E190" t="s">
        <v>5933</v>
      </c>
      <c r="F190" t="s">
        <v>357</v>
      </c>
      <c r="G190" t="s">
        <v>357</v>
      </c>
      <c r="H190" t="s">
        <v>357</v>
      </c>
      <c r="I190" t="str">
        <f>LEFT(Teams_ESPN[[#This Row],[ESPN_Team_Name]],LEN(Teams_ESPN[[#This Row],[ESPN_Team_Name]])-LEN(Teams_ESPN[[#This Row],[Team Name_Long]]))</f>
        <v>MONM</v>
      </c>
    </row>
    <row r="191" spans="1:9">
      <c r="A191">
        <v>299</v>
      </c>
      <c r="B191">
        <v>156</v>
      </c>
      <c r="C191" t="s">
        <v>5750</v>
      </c>
      <c r="D191" t="s">
        <v>5750</v>
      </c>
      <c r="E191" t="s">
        <v>5751</v>
      </c>
      <c r="F191" t="s">
        <v>585</v>
      </c>
      <c r="G191" t="s">
        <v>196</v>
      </c>
      <c r="H191" t="s">
        <v>196</v>
      </c>
      <c r="I191" t="str">
        <f>LEFT(Teams_ESPN[[#This Row],[ESPN_Team_Name]],LEN(Teams_ESPN[[#This Row],[ESPN_Team_Name]])-LEN(Teams_ESPN[[#This Row],[Team Name_Long]]))</f>
        <v>FAU</v>
      </c>
    </row>
    <row r="192" spans="1:9">
      <c r="A192">
        <v>300</v>
      </c>
      <c r="B192">
        <v>157</v>
      </c>
      <c r="C192" t="s">
        <v>6267</v>
      </c>
      <c r="D192" t="s">
        <v>6267</v>
      </c>
      <c r="E192" t="s">
        <v>6268</v>
      </c>
      <c r="F192" t="s">
        <v>596</v>
      </c>
      <c r="G192" t="s">
        <v>67</v>
      </c>
      <c r="H192" t="s">
        <v>67</v>
      </c>
      <c r="I192" t="str">
        <f>LEFT(Teams_ESPN[[#This Row],[ESPN_Team_Name]],LEN(Teams_ESPN[[#This Row],[ESPN_Team_Name]])-LEN(Teams_ESPN[[#This Row],[Team Name_Long]]))</f>
        <v>UNT</v>
      </c>
    </row>
    <row r="193" spans="1:9">
      <c r="A193">
        <v>301</v>
      </c>
      <c r="B193">
        <v>158</v>
      </c>
      <c r="C193" t="s">
        <v>6196</v>
      </c>
      <c r="D193" t="s">
        <v>6196</v>
      </c>
      <c r="E193" t="s">
        <v>6197</v>
      </c>
      <c r="F193" t="s">
        <v>68</v>
      </c>
      <c r="G193" t="s">
        <v>68</v>
      </c>
      <c r="H193" t="s">
        <v>68</v>
      </c>
      <c r="I193" t="str">
        <f>LEFT(Teams_ESPN[[#This Row],[ESPN_Team_Name]],LEN(Teams_ESPN[[#This Row],[ESPN_Team_Name]])-LEN(Teams_ESPN[[#This Row],[Team Name_Long]]))</f>
        <v>UAB</v>
      </c>
    </row>
    <row r="194" spans="1:9">
      <c r="A194">
        <v>302</v>
      </c>
      <c r="B194">
        <v>159</v>
      </c>
      <c r="C194" t="s">
        <v>5961</v>
      </c>
      <c r="D194" t="s">
        <v>5961</v>
      </c>
      <c r="E194" t="s">
        <v>5962</v>
      </c>
      <c r="F194" t="s">
        <v>6455</v>
      </c>
      <c r="G194" t="s">
        <v>101</v>
      </c>
      <c r="H194" t="s">
        <v>101</v>
      </c>
      <c r="I194" t="str">
        <f>LEFT(Teams_ESPN[[#This Row],[ESPN_Team_Name]],LEN(Teams_ESPN[[#This Row],[ESPN_Team_Name]])-LEN(Teams_ESPN[[#This Row],[Team Name_Long]]))</f>
        <v>MTSU</v>
      </c>
    </row>
    <row r="195" spans="1:9">
      <c r="A195">
        <v>303</v>
      </c>
      <c r="B195">
        <v>160</v>
      </c>
      <c r="C195" t="s">
        <v>5653</v>
      </c>
      <c r="D195" t="s">
        <v>6456</v>
      </c>
      <c r="E195" t="s">
        <v>5654</v>
      </c>
      <c r="F195" t="s">
        <v>489</v>
      </c>
      <c r="G195" t="s">
        <v>159</v>
      </c>
      <c r="H195" t="s">
        <v>159</v>
      </c>
      <c r="I195" t="str">
        <f>LEFT(Teams_ESPN[[#This Row],[ESPN_Team_Name]],LEN(Teams_ESPN[[#This Row],[ESPN_Team_Name]])-LEN(Teams_ESPN[[#This Row],[Team Name_Long]]))</f>
        <v>CHAR</v>
      </c>
    </row>
    <row r="196" spans="1:9">
      <c r="A196">
        <v>303</v>
      </c>
      <c r="B196">
        <v>160</v>
      </c>
      <c r="C196" t="s">
        <v>5653</v>
      </c>
      <c r="D196" t="s">
        <v>6457</v>
      </c>
      <c r="E196" t="s">
        <v>5654</v>
      </c>
      <c r="F196" t="s">
        <v>489</v>
      </c>
      <c r="G196" t="s">
        <v>684</v>
      </c>
      <c r="H196" t="s">
        <v>684</v>
      </c>
      <c r="I196" t="str">
        <f>LEFT(Teams_ESPN[[#This Row],[ESPN_Team_Name]],LEN(Teams_ESPN[[#This Row],[ESPN_Team_Name]])-LEN(Teams_ESPN[[#This Row],[Team Name_Long]]))</f>
        <v>CHAR</v>
      </c>
    </row>
    <row r="197" spans="1:9">
      <c r="A197">
        <v>304</v>
      </c>
      <c r="B197">
        <v>161</v>
      </c>
      <c r="C197" t="s">
        <v>6074</v>
      </c>
      <c r="D197" t="s">
        <v>6074</v>
      </c>
      <c r="E197" t="s">
        <v>6075</v>
      </c>
      <c r="F197" t="s">
        <v>367</v>
      </c>
      <c r="G197" t="s">
        <v>367</v>
      </c>
      <c r="H197" t="s">
        <v>367</v>
      </c>
      <c r="I197" t="str">
        <f>LEFT(Teams_ESPN[[#This Row],[ESPN_Team_Name]],LEN(Teams_ESPN[[#This Row],[ESPN_Team_Name]])-LEN(Teams_ESPN[[#This Row],[Team Name_Long]]))</f>
        <v>RICE</v>
      </c>
    </row>
    <row r="198" spans="1:9">
      <c r="A198">
        <v>305</v>
      </c>
      <c r="B198">
        <v>162</v>
      </c>
      <c r="C198" t="s">
        <v>6340</v>
      </c>
      <c r="D198" t="s">
        <v>6340</v>
      </c>
      <c r="E198" t="s">
        <v>6341</v>
      </c>
      <c r="F198" t="s">
        <v>627</v>
      </c>
      <c r="G198" t="s">
        <v>160</v>
      </c>
      <c r="H198" t="s">
        <v>160</v>
      </c>
      <c r="I198" t="str">
        <f>LEFT(Teams_ESPN[[#This Row],[ESPN_Team_Name]],LEN(Teams_ESPN[[#This Row],[ESPN_Team_Name]])-LEN(Teams_ESPN[[#This Row],[Team Name_Long]]))</f>
        <v>WKU</v>
      </c>
    </row>
    <row r="199" spans="1:9">
      <c r="A199">
        <v>305</v>
      </c>
      <c r="B199">
        <v>162</v>
      </c>
      <c r="C199" t="s">
        <v>6340</v>
      </c>
      <c r="D199" t="s">
        <v>6340</v>
      </c>
      <c r="E199" t="s">
        <v>6341</v>
      </c>
      <c r="F199" t="s">
        <v>627</v>
      </c>
      <c r="G199" t="s">
        <v>160</v>
      </c>
      <c r="H199" t="s">
        <v>160</v>
      </c>
      <c r="I199" t="str">
        <f>LEFT(Teams_ESPN[[#This Row],[ESPN_Team_Name]],LEN(Teams_ESPN[[#This Row],[ESPN_Team_Name]])-LEN(Teams_ESPN[[#This Row],[Team Name_Long]]))</f>
        <v>WKU</v>
      </c>
    </row>
    <row r="200" spans="1:9">
      <c r="A200">
        <v>306</v>
      </c>
      <c r="B200">
        <v>163</v>
      </c>
      <c r="C200" t="s">
        <v>5758</v>
      </c>
      <c r="D200" t="s">
        <v>5758</v>
      </c>
      <c r="E200" t="s">
        <v>5759</v>
      </c>
      <c r="F200" t="s">
        <v>500</v>
      </c>
      <c r="G200" t="s">
        <v>65</v>
      </c>
      <c r="H200" t="s">
        <v>65</v>
      </c>
      <c r="I200" t="str">
        <f>LEFT(Teams_ESPN[[#This Row],[ESPN_Team_Name]],LEN(Teams_ESPN[[#This Row],[ESPN_Team_Name]])-LEN(Teams_ESPN[[#This Row],[Team Name_Long]]))</f>
        <v>FIU</v>
      </c>
    </row>
    <row r="201" spans="1:9">
      <c r="A201">
        <v>307</v>
      </c>
      <c r="B201">
        <v>164</v>
      </c>
      <c r="C201" t="s">
        <v>5894</v>
      </c>
      <c r="D201" t="s">
        <v>5894</v>
      </c>
      <c r="E201" t="s">
        <v>5895</v>
      </c>
      <c r="F201" t="s">
        <v>607</v>
      </c>
      <c r="G201" t="s">
        <v>102</v>
      </c>
      <c r="H201" t="s">
        <v>102</v>
      </c>
      <c r="I201" t="str">
        <f>LEFT(Teams_ESPN[[#This Row],[ESPN_Team_Name]],LEN(Teams_ESPN[[#This Row],[ESPN_Team_Name]])-LEN(Teams_ESPN[[#This Row],[Team Name_Long]]))</f>
        <v>LT</v>
      </c>
    </row>
    <row r="202" spans="1:9">
      <c r="A202">
        <v>308</v>
      </c>
      <c r="B202">
        <v>165</v>
      </c>
      <c r="C202" t="s">
        <v>6290</v>
      </c>
      <c r="D202" t="s">
        <v>6290</v>
      </c>
      <c r="E202" t="s">
        <v>6291</v>
      </c>
      <c r="F202" t="s">
        <v>197</v>
      </c>
      <c r="G202" t="s">
        <v>197</v>
      </c>
      <c r="H202" t="s">
        <v>197</v>
      </c>
      <c r="I202" t="str">
        <f>LEFT(Teams_ESPN[[#This Row],[ESPN_Team_Name]],LEN(Teams_ESPN[[#This Row],[ESPN_Team_Name]])-LEN(Teams_ESPN[[#This Row],[Team Name_Long]]))</f>
        <v>UTEP</v>
      </c>
    </row>
    <row r="203" spans="1:9">
      <c r="A203">
        <v>309</v>
      </c>
      <c r="B203">
        <v>166</v>
      </c>
      <c r="C203" t="s">
        <v>6296</v>
      </c>
      <c r="D203" t="s">
        <v>6296</v>
      </c>
      <c r="E203" t="s">
        <v>6297</v>
      </c>
      <c r="F203" t="s">
        <v>66</v>
      </c>
      <c r="G203" t="s">
        <v>66</v>
      </c>
      <c r="H203" t="s">
        <v>66</v>
      </c>
      <c r="I203" t="str">
        <f>LEFT(Teams_ESPN[[#This Row],[ESPN_Team_Name]],LEN(Teams_ESPN[[#This Row],[ESPN_Team_Name]])-LEN(Teams_ESPN[[#This Row],[Team Name_Long]]))</f>
        <v>UTSA</v>
      </c>
    </row>
    <row r="204" spans="1:9">
      <c r="A204">
        <v>322</v>
      </c>
      <c r="B204">
        <v>168</v>
      </c>
      <c r="C204" t="s">
        <v>5657</v>
      </c>
      <c r="D204" t="s">
        <v>6458</v>
      </c>
      <c r="E204" t="s">
        <v>5658</v>
      </c>
      <c r="F204" t="s">
        <v>567</v>
      </c>
      <c r="G204" t="s">
        <v>343</v>
      </c>
      <c r="H204" t="s">
        <v>343</v>
      </c>
      <c r="I204" t="str">
        <f>LEFT(Teams_ESPN[[#This Row],[ESPN_Team_Name]],LEN(Teams_ESPN[[#This Row],[ESPN_Team_Name]])-LEN(Teams_ESPN[[#This Row],[Team Name_Long]]))</f>
        <v>CHST</v>
      </c>
    </row>
    <row r="205" spans="1:9">
      <c r="A205">
        <v>323</v>
      </c>
      <c r="B205">
        <v>169</v>
      </c>
      <c r="C205" t="s">
        <v>5798</v>
      </c>
      <c r="D205" t="s">
        <v>5798</v>
      </c>
      <c r="E205" t="s">
        <v>5799</v>
      </c>
      <c r="F205" t="s">
        <v>303</v>
      </c>
      <c r="G205" t="s">
        <v>303</v>
      </c>
      <c r="H205" t="s">
        <v>303</v>
      </c>
      <c r="I205" t="str">
        <f>LEFT(Teams_ESPN[[#This Row],[ESPN_Team_Name]],LEN(Teams_ESPN[[#This Row],[ESPN_Team_Name]])-LEN(Teams_ESPN[[#This Row],[Team Name_Long]]))</f>
        <v>HART</v>
      </c>
    </row>
    <row r="206" spans="1:9">
      <c r="A206">
        <v>327</v>
      </c>
      <c r="B206">
        <v>171</v>
      </c>
      <c r="C206" t="s">
        <v>6362</v>
      </c>
      <c r="D206" t="s">
        <v>6362</v>
      </c>
      <c r="E206" t="s">
        <v>6363</v>
      </c>
      <c r="F206" t="s">
        <v>520</v>
      </c>
      <c r="G206" t="s">
        <v>170</v>
      </c>
      <c r="H206" t="s">
        <v>170</v>
      </c>
      <c r="I206" t="str">
        <f>LEFT(Teams_ESPN[[#This Row],[ESPN_Team_Name]],LEN(Teams_ESPN[[#This Row],[ESPN_Team_Name]])-LEN(Teams_ESPN[[#This Row],[Team Name_Long]]))</f>
        <v>YSUYou</v>
      </c>
    </row>
    <row r="207" spans="1:9">
      <c r="A207">
        <v>327</v>
      </c>
      <c r="B207">
        <v>171</v>
      </c>
      <c r="C207" t="s">
        <v>6362</v>
      </c>
      <c r="D207" t="s">
        <v>6362</v>
      </c>
      <c r="E207" t="s">
        <v>6363</v>
      </c>
      <c r="F207" t="s">
        <v>520</v>
      </c>
      <c r="G207" t="s">
        <v>170</v>
      </c>
      <c r="H207" t="s">
        <v>170</v>
      </c>
      <c r="I207" t="str">
        <f>LEFT(Teams_ESPN[[#This Row],[ESPN_Team_Name]],LEN(Teams_ESPN[[#This Row],[ESPN_Team_Name]])-LEN(Teams_ESPN[[#This Row],[Team Name_Long]]))</f>
        <v>YSUYou</v>
      </c>
    </row>
    <row r="208" spans="1:9">
      <c r="A208">
        <v>328</v>
      </c>
      <c r="B208">
        <v>172</v>
      </c>
      <c r="C208" t="s">
        <v>5923</v>
      </c>
      <c r="D208" t="s">
        <v>5923</v>
      </c>
      <c r="E208" t="s">
        <v>5924</v>
      </c>
      <c r="F208" t="s">
        <v>617</v>
      </c>
      <c r="G208" t="s">
        <v>171</v>
      </c>
      <c r="H208" t="s">
        <v>171</v>
      </c>
      <c r="I208" t="str">
        <f>LEFT(Teams_ESPN[[#This Row],[ESPN_Team_Name]],LEN(Teams_ESPN[[#This Row],[ESPN_Team_Name]])-LEN(Teams_ESPN[[#This Row],[Team Name_Long]]))</f>
        <v>MILW</v>
      </c>
    </row>
    <row r="209" spans="1:9">
      <c r="A209">
        <v>329</v>
      </c>
      <c r="B209">
        <v>173</v>
      </c>
      <c r="C209" t="s">
        <v>5666</v>
      </c>
      <c r="D209" t="s">
        <v>5666</v>
      </c>
      <c r="E209" t="s">
        <v>5667</v>
      </c>
      <c r="F209" t="s">
        <v>592</v>
      </c>
      <c r="G209" t="s">
        <v>172</v>
      </c>
      <c r="H209" t="s">
        <v>172</v>
      </c>
      <c r="I209" t="str">
        <f>LEFT(Teams_ESPN[[#This Row],[ESPN_Team_Name]],LEN(Teams_ESPN[[#This Row],[ESPN_Team_Name]])-LEN(Teams_ESPN[[#This Row],[Team Name_Long]]))</f>
        <v>CLEV</v>
      </c>
    </row>
    <row r="210" spans="1:9">
      <c r="A210">
        <v>330</v>
      </c>
      <c r="B210">
        <v>174</v>
      </c>
      <c r="C210" t="s">
        <v>6000</v>
      </c>
      <c r="D210" t="s">
        <v>6000</v>
      </c>
      <c r="E210" t="s">
        <v>6001</v>
      </c>
      <c r="F210" t="s">
        <v>462</v>
      </c>
      <c r="G210" t="s">
        <v>144</v>
      </c>
      <c r="H210" t="s">
        <v>144</v>
      </c>
      <c r="I210" t="str">
        <f>LEFT(Teams_ESPN[[#This Row],[ESPN_Team_Name]],LEN(Teams_ESPN[[#This Row],[ESPN_Team_Name]])-LEN(Teams_ESPN[[#This Row],[Team Name_Long]]))</f>
        <v>NKU</v>
      </c>
    </row>
    <row r="211" spans="1:9">
      <c r="A211">
        <v>331</v>
      </c>
      <c r="B211">
        <v>175</v>
      </c>
      <c r="C211" t="s">
        <v>6014</v>
      </c>
      <c r="D211" t="s">
        <v>6014</v>
      </c>
      <c r="E211" t="s">
        <v>6015</v>
      </c>
      <c r="F211" t="s">
        <v>397</v>
      </c>
      <c r="G211" t="s">
        <v>397</v>
      </c>
      <c r="H211" t="s">
        <v>397</v>
      </c>
      <c r="I211" t="str">
        <f>LEFT(Teams_ESPN[[#This Row],[ESPN_Team_Name]],LEN(Teams_ESPN[[#This Row],[ESPN_Team_Name]])-LEN(Teams_ESPN[[#This Row],[Team Name_Long]]))</f>
        <v>OAK</v>
      </c>
    </row>
    <row r="212" spans="1:9">
      <c r="A212">
        <v>332</v>
      </c>
      <c r="B212">
        <v>176</v>
      </c>
      <c r="C212" t="s">
        <v>6346</v>
      </c>
      <c r="D212" t="s">
        <v>6346</v>
      </c>
      <c r="E212" t="s">
        <v>6347</v>
      </c>
      <c r="F212" t="s">
        <v>519</v>
      </c>
      <c r="G212" t="s">
        <v>173</v>
      </c>
      <c r="H212" t="s">
        <v>173</v>
      </c>
      <c r="I212" t="str">
        <f>LEFT(Teams_ESPN[[#This Row],[ESPN_Team_Name]],LEN(Teams_ESPN[[#This Row],[ESPN_Team_Name]])-LEN(Teams_ESPN[[#This Row],[Team Name_Long]]))</f>
        <v>WRST</v>
      </c>
    </row>
    <row r="213" spans="1:9">
      <c r="A213">
        <v>332</v>
      </c>
      <c r="B213">
        <v>176</v>
      </c>
      <c r="C213" t="s">
        <v>6346</v>
      </c>
      <c r="D213" t="s">
        <v>6346</v>
      </c>
      <c r="E213" t="s">
        <v>6347</v>
      </c>
      <c r="F213" t="s">
        <v>519</v>
      </c>
      <c r="G213" t="s">
        <v>173</v>
      </c>
      <c r="H213" t="s">
        <v>173</v>
      </c>
      <c r="I213" t="str">
        <f>LEFT(Teams_ESPN[[#This Row],[ESPN_Team_Name]],LEN(Teams_ESPN[[#This Row],[ESPN_Team_Name]])-LEN(Teams_ESPN[[#This Row],[Team Name_Long]]))</f>
        <v>WRST</v>
      </c>
    </row>
    <row r="214" spans="1:9">
      <c r="A214">
        <v>333</v>
      </c>
      <c r="B214">
        <v>177</v>
      </c>
      <c r="C214" t="s">
        <v>6080</v>
      </c>
      <c r="D214" t="s">
        <v>6080</v>
      </c>
      <c r="E214" t="s">
        <v>6081</v>
      </c>
      <c r="F214" t="s">
        <v>630</v>
      </c>
      <c r="G214" t="s">
        <v>167</v>
      </c>
      <c r="H214" t="s">
        <v>167</v>
      </c>
      <c r="I214" t="str">
        <f>LEFT(Teams_ESPN[[#This Row],[ESPN_Team_Name]],LEN(Teams_ESPN[[#This Row],[ESPN_Team_Name]])-LEN(Teams_ESPN[[#This Row],[Team Name_Long]]))</f>
        <v>RMU</v>
      </c>
    </row>
    <row r="215" spans="1:9">
      <c r="A215">
        <v>334</v>
      </c>
      <c r="B215">
        <v>178</v>
      </c>
      <c r="C215" t="s">
        <v>5715</v>
      </c>
      <c r="D215" t="s">
        <v>6459</v>
      </c>
      <c r="E215" t="s">
        <v>5716</v>
      </c>
      <c r="F215" t="s">
        <v>576</v>
      </c>
      <c r="G215" t="s">
        <v>398</v>
      </c>
      <c r="H215" t="s">
        <v>398</v>
      </c>
      <c r="I215" t="str">
        <f>LEFT(Teams_ESPN[[#This Row],[ESPN_Team_Name]],LEN(Teams_ESPN[[#This Row],[ESPN_Team_Name]])-LEN(Teams_ESPN[[#This Row],[Team Name_Long]]))</f>
        <v>DETM</v>
      </c>
    </row>
    <row r="216" spans="1:9">
      <c r="A216">
        <v>335</v>
      </c>
      <c r="B216">
        <v>179</v>
      </c>
      <c r="C216" t="s">
        <v>6044</v>
      </c>
      <c r="D216" t="s">
        <v>6044</v>
      </c>
      <c r="E216" t="s">
        <v>6045</v>
      </c>
      <c r="F216" t="s">
        <v>6460</v>
      </c>
      <c r="G216" t="s">
        <v>143</v>
      </c>
      <c r="H216" t="s">
        <v>143</v>
      </c>
      <c r="I216" t="str">
        <f>LEFT(Teams_ESPN[[#This Row],[ESPN_Team_Name]],LEN(Teams_ESPN[[#This Row],[ESPN_Team_Name]])-LEN(Teams_ESPN[[#This Row],[Team Name_Long]]))</f>
        <v>PFW</v>
      </c>
    </row>
    <row r="217" spans="1:9">
      <c r="A217">
        <v>335</v>
      </c>
      <c r="B217">
        <v>179</v>
      </c>
      <c r="C217" t="s">
        <v>6044</v>
      </c>
      <c r="D217" t="s">
        <v>6044</v>
      </c>
      <c r="E217" t="s">
        <v>6045</v>
      </c>
      <c r="F217" t="s">
        <v>6460</v>
      </c>
      <c r="G217" t="s">
        <v>143</v>
      </c>
      <c r="H217" t="s">
        <v>143</v>
      </c>
      <c r="I217" t="str">
        <f>LEFT(Teams_ESPN[[#This Row],[ESPN_Team_Name]],LEN(Teams_ESPN[[#This Row],[ESPN_Team_Name]])-LEN(Teams_ESPN[[#This Row],[Team Name_Long]]))</f>
        <v>PFW</v>
      </c>
    </row>
    <row r="218" spans="1:9">
      <c r="A218">
        <v>336</v>
      </c>
      <c r="B218">
        <v>180</v>
      </c>
      <c r="C218" t="s">
        <v>5837</v>
      </c>
      <c r="D218" t="s">
        <v>5837</v>
      </c>
      <c r="E218" t="s">
        <v>5838</v>
      </c>
      <c r="F218" t="s">
        <v>334</v>
      </c>
      <c r="G218" t="s">
        <v>334</v>
      </c>
      <c r="H218" t="s">
        <v>334</v>
      </c>
      <c r="I218" t="str">
        <f>LEFT(Teams_ESPN[[#This Row],[ESPN_Team_Name]],LEN(Teams_ESPN[[#This Row],[ESPN_Team_Name]])-LEN(Teams_ESPN[[#This Row],[Team Name_Long]]))</f>
        <v>IUP</v>
      </c>
    </row>
    <row r="219" spans="1:9">
      <c r="A219">
        <v>337</v>
      </c>
      <c r="B219">
        <v>181</v>
      </c>
      <c r="C219" t="s">
        <v>5778</v>
      </c>
      <c r="D219" t="s">
        <v>5778</v>
      </c>
      <c r="E219" t="s">
        <v>5779</v>
      </c>
      <c r="F219" t="s">
        <v>624</v>
      </c>
      <c r="G219" t="s">
        <v>168</v>
      </c>
      <c r="H219" t="s">
        <v>168</v>
      </c>
      <c r="I219" t="str">
        <f>LEFT(Teams_ESPN[[#This Row],[ESPN_Team_Name]],LEN(Teams_ESPN[[#This Row],[ESPN_Team_Name]])-LEN(Teams_ESPN[[#This Row],[Team Name_Long]]))</f>
        <v>GB</v>
      </c>
    </row>
    <row r="220" spans="1:9">
      <c r="A220">
        <v>350</v>
      </c>
      <c r="B220">
        <v>183</v>
      </c>
      <c r="C220" t="s">
        <v>6360</v>
      </c>
      <c r="D220" t="s">
        <v>6360</v>
      </c>
      <c r="E220" t="s">
        <v>6361</v>
      </c>
      <c r="F220" t="s">
        <v>132</v>
      </c>
      <c r="G220" t="s">
        <v>132</v>
      </c>
      <c r="H220" t="s">
        <v>132</v>
      </c>
      <c r="I220" t="str">
        <f>LEFT(Teams_ESPN[[#This Row],[ESPN_Team_Name]],LEN(Teams_ESPN[[#This Row],[ESPN_Team_Name]])-LEN(Teams_ESPN[[#This Row],[Team Name_Long]]))</f>
        <v>YALE</v>
      </c>
    </row>
    <row r="221" spans="1:9">
      <c r="A221">
        <v>350</v>
      </c>
      <c r="B221">
        <v>183</v>
      </c>
      <c r="C221" t="s">
        <v>6360</v>
      </c>
      <c r="D221" t="s">
        <v>6360</v>
      </c>
      <c r="E221" t="s">
        <v>6361</v>
      </c>
      <c r="F221" t="s">
        <v>132</v>
      </c>
      <c r="G221" t="s">
        <v>132</v>
      </c>
      <c r="H221" t="s">
        <v>132</v>
      </c>
      <c r="I221" t="str">
        <f>LEFT(Teams_ESPN[[#This Row],[ESPN_Team_Name]],LEN(Teams_ESPN[[#This Row],[ESPN_Team_Name]])-LEN(Teams_ESPN[[#This Row],[Team Name_Long]]))</f>
        <v>YALE</v>
      </c>
    </row>
    <row r="222" spans="1:9">
      <c r="A222">
        <v>351</v>
      </c>
      <c r="B222">
        <v>184</v>
      </c>
      <c r="C222" t="s">
        <v>6053</v>
      </c>
      <c r="D222" t="s">
        <v>6053</v>
      </c>
      <c r="E222" t="s">
        <v>6054</v>
      </c>
      <c r="F222" t="s">
        <v>411</v>
      </c>
      <c r="G222" t="s">
        <v>411</v>
      </c>
      <c r="H222" t="s">
        <v>411</v>
      </c>
      <c r="I222" t="str">
        <f>LEFT(Teams_ESPN[[#This Row],[ESPN_Team_Name]],LEN(Teams_ESPN[[#This Row],[ESPN_Team_Name]])-LEN(Teams_ESPN[[#This Row],[Team Name_Long]]))</f>
        <v>PRIN</v>
      </c>
    </row>
    <row r="223" spans="1:9">
      <c r="A223">
        <v>352</v>
      </c>
      <c r="B223">
        <v>185</v>
      </c>
      <c r="C223" t="s">
        <v>6040</v>
      </c>
      <c r="D223" t="s">
        <v>6040</v>
      </c>
      <c r="E223" t="s">
        <v>6041</v>
      </c>
      <c r="F223" t="s">
        <v>131</v>
      </c>
      <c r="G223" t="s">
        <v>131</v>
      </c>
      <c r="H223" t="s">
        <v>131</v>
      </c>
      <c r="I223" t="str">
        <f>LEFT(Teams_ESPN[[#This Row],[ESPN_Team_Name]],LEN(Teams_ESPN[[#This Row],[ESPN_Team_Name]])-LEN(Teams_ESPN[[#This Row],[Team Name_Long]]))</f>
        <v>PENN</v>
      </c>
    </row>
    <row r="224" spans="1:9">
      <c r="A224">
        <v>353</v>
      </c>
      <c r="B224">
        <v>186</v>
      </c>
      <c r="C224" t="s">
        <v>5625</v>
      </c>
      <c r="D224" t="s">
        <v>5625</v>
      </c>
      <c r="E224" t="s">
        <v>5626</v>
      </c>
      <c r="F224" t="s">
        <v>64</v>
      </c>
      <c r="G224" t="s">
        <v>64</v>
      </c>
      <c r="H224" t="s">
        <v>64</v>
      </c>
      <c r="I224" t="str">
        <f>LEFT(Teams_ESPN[[#This Row],[ESPN_Team_Name]],LEN(Teams_ESPN[[#This Row],[ESPN_Team_Name]])-LEN(Teams_ESPN[[#This Row],[Team Name_Long]]))</f>
        <v>BRWN</v>
      </c>
    </row>
    <row r="225" spans="1:9">
      <c r="A225">
        <v>354</v>
      </c>
      <c r="B225">
        <v>187</v>
      </c>
      <c r="C225" t="s">
        <v>5685</v>
      </c>
      <c r="D225" t="s">
        <v>5685</v>
      </c>
      <c r="E225" t="s">
        <v>5686</v>
      </c>
      <c r="F225" t="s">
        <v>413</v>
      </c>
      <c r="G225" t="s">
        <v>413</v>
      </c>
      <c r="H225" t="s">
        <v>413</v>
      </c>
      <c r="I225" t="str">
        <f>LEFT(Teams_ESPN[[#This Row],[ESPN_Team_Name]],LEN(Teams_ESPN[[#This Row],[ESPN_Team_Name]])-LEN(Teams_ESPN[[#This Row],[Team Name_Long]]))</f>
        <v>COR</v>
      </c>
    </row>
    <row r="226" spans="1:9">
      <c r="A226">
        <v>355</v>
      </c>
      <c r="B226">
        <v>188</v>
      </c>
      <c r="C226" t="s">
        <v>5703</v>
      </c>
      <c r="D226" t="s">
        <v>5703</v>
      </c>
      <c r="E226" t="s">
        <v>5704</v>
      </c>
      <c r="F226" t="s">
        <v>412</v>
      </c>
      <c r="G226" t="s">
        <v>412</v>
      </c>
      <c r="H226" t="s">
        <v>412</v>
      </c>
      <c r="I226" t="str">
        <f>LEFT(Teams_ESPN[[#This Row],[ESPN_Team_Name]],LEN(Teams_ESPN[[#This Row],[ESPN_Team_Name]])-LEN(Teams_ESPN[[#This Row],[Team Name_Long]]))</f>
        <v>DART</v>
      </c>
    </row>
    <row r="227" spans="1:9">
      <c r="A227">
        <v>356</v>
      </c>
      <c r="B227">
        <v>189</v>
      </c>
      <c r="C227" t="s">
        <v>5800</v>
      </c>
      <c r="D227" t="s">
        <v>5800</v>
      </c>
      <c r="E227" t="s">
        <v>5801</v>
      </c>
      <c r="F227" t="s">
        <v>410</v>
      </c>
      <c r="G227" t="s">
        <v>410</v>
      </c>
      <c r="H227" t="s">
        <v>410</v>
      </c>
      <c r="I227" t="str">
        <f>LEFT(Teams_ESPN[[#This Row],[ESPN_Team_Name]],LEN(Teams_ESPN[[#This Row],[ESPN_Team_Name]])-LEN(Teams_ESPN[[#This Row],[Team Name_Long]]))</f>
        <v>HARV</v>
      </c>
    </row>
    <row r="228" spans="1:9">
      <c r="A228">
        <v>357</v>
      </c>
      <c r="B228">
        <v>190</v>
      </c>
      <c r="C228" t="s">
        <v>5678</v>
      </c>
      <c r="D228" t="s">
        <v>6461</v>
      </c>
      <c r="E228" t="s">
        <v>5679</v>
      </c>
      <c r="F228" t="s">
        <v>63</v>
      </c>
      <c r="G228" t="s">
        <v>63</v>
      </c>
      <c r="H228" t="s">
        <v>63</v>
      </c>
      <c r="I228" t="str">
        <f>LEFT(Teams_ESPN[[#This Row],[ESPN_Team_Name]],LEN(Teams_ESPN[[#This Row],[ESPN_Team_Name]])-LEN(Teams_ESPN[[#This Row],[Team Name_Long]]))</f>
        <v>COLU</v>
      </c>
    </row>
    <row r="229" spans="1:9">
      <c r="A229">
        <v>367</v>
      </c>
      <c r="B229">
        <v>192</v>
      </c>
      <c r="C229" t="s">
        <v>5827</v>
      </c>
      <c r="D229" t="s">
        <v>5827</v>
      </c>
      <c r="E229" t="s">
        <v>5828</v>
      </c>
      <c r="F229" t="s">
        <v>420</v>
      </c>
      <c r="G229" t="s">
        <v>420</v>
      </c>
      <c r="H229" t="s">
        <v>420</v>
      </c>
      <c r="I229" t="str">
        <f>LEFT(Teams_ESPN[[#This Row],[ESPN_Team_Name]],LEN(Teams_ESPN[[#This Row],[ESPN_Team_Name]])-LEN(Teams_ESPN[[#This Row],[Team Name_Long]]))</f>
        <v>IONA</v>
      </c>
    </row>
    <row r="230" spans="1:9">
      <c r="A230">
        <v>368</v>
      </c>
      <c r="B230">
        <v>193</v>
      </c>
      <c r="C230" t="s">
        <v>6078</v>
      </c>
      <c r="D230" t="s">
        <v>6078</v>
      </c>
      <c r="E230" t="s">
        <v>6079</v>
      </c>
      <c r="F230" t="s">
        <v>246</v>
      </c>
      <c r="G230" t="s">
        <v>246</v>
      </c>
      <c r="H230" t="s">
        <v>246</v>
      </c>
      <c r="I230" t="str">
        <f>LEFT(Teams_ESPN[[#This Row],[ESPN_Team_Name]],LEN(Teams_ESPN[[#This Row],[ESPN_Team_Name]])-LEN(Teams_ESPN[[#This Row],[Team Name_Long]]))</f>
        <v>RID</v>
      </c>
    </row>
    <row r="231" spans="1:9">
      <c r="A231">
        <v>369</v>
      </c>
      <c r="B231">
        <v>194</v>
      </c>
      <c r="C231" t="s">
        <v>6127</v>
      </c>
      <c r="D231" t="s">
        <v>6127</v>
      </c>
      <c r="E231" t="s">
        <v>6128</v>
      </c>
      <c r="F231" t="s">
        <v>242</v>
      </c>
      <c r="G231" t="s">
        <v>242</v>
      </c>
      <c r="H231" t="s">
        <v>242</v>
      </c>
      <c r="I231" t="str">
        <f>LEFT(Teams_ESPN[[#This Row],[ESPN_Team_Name]],LEN(Teams_ESPN[[#This Row],[ESPN_Team_Name]])-LEN(Teams_ESPN[[#This Row],[Team Name_Long]]))</f>
        <v>SIE</v>
      </c>
    </row>
    <row r="232" spans="1:9">
      <c r="A232">
        <v>370</v>
      </c>
      <c r="B232">
        <v>195</v>
      </c>
      <c r="C232" t="s">
        <v>6070</v>
      </c>
      <c r="D232" t="s">
        <v>6070</v>
      </c>
      <c r="E232" t="s">
        <v>6071</v>
      </c>
      <c r="F232" t="s">
        <v>248</v>
      </c>
      <c r="G232" t="s">
        <v>248</v>
      </c>
      <c r="H232" t="s">
        <v>248</v>
      </c>
      <c r="I232" t="str">
        <f>LEFT(Teams_ESPN[[#This Row],[ESPN_Team_Name]],LEN(Teams_ESPN[[#This Row],[ESPN_Team_Name]])-LEN(Teams_ESPN[[#This Row],[Team Name_Long]]))</f>
        <v>QUIN</v>
      </c>
    </row>
    <row r="233" spans="1:9">
      <c r="A233">
        <v>371</v>
      </c>
      <c r="B233">
        <v>196</v>
      </c>
      <c r="C233" t="s">
        <v>5991</v>
      </c>
      <c r="D233" t="s">
        <v>6462</v>
      </c>
      <c r="E233" t="s">
        <v>5992</v>
      </c>
      <c r="F233" t="s">
        <v>243</v>
      </c>
      <c r="G233" t="s">
        <v>243</v>
      </c>
      <c r="H233" t="s">
        <v>243</v>
      </c>
      <c r="I233" t="str">
        <f>LEFT(Teams_ESPN[[#This Row],[ESPN_Team_Name]],LEN(Teams_ESPN[[#This Row],[ESPN_Team_Name]])-LEN(Teams_ESPN[[#This Row],[Team Name_Long]]))</f>
        <v>NIA</v>
      </c>
    </row>
    <row r="234" spans="1:9">
      <c r="A234">
        <v>372</v>
      </c>
      <c r="B234">
        <v>197</v>
      </c>
      <c r="C234" t="s">
        <v>5901</v>
      </c>
      <c r="D234" t="s">
        <v>5901</v>
      </c>
      <c r="E234" t="s">
        <v>5902</v>
      </c>
      <c r="F234" t="s">
        <v>245</v>
      </c>
      <c r="G234" t="s">
        <v>245</v>
      </c>
      <c r="H234" t="s">
        <v>245</v>
      </c>
      <c r="I234" t="str">
        <f>LEFT(Teams_ESPN[[#This Row],[ESPN_Team_Name]],LEN(Teams_ESPN[[#This Row],[ESPN_Team_Name]])-LEN(Teams_ESPN[[#This Row],[Team Name_Long]]))</f>
        <v>MAN</v>
      </c>
    </row>
    <row r="235" spans="1:9">
      <c r="A235">
        <v>373</v>
      </c>
      <c r="B235">
        <v>198</v>
      </c>
      <c r="C235" t="s">
        <v>5746</v>
      </c>
      <c r="D235" t="s">
        <v>5746</v>
      </c>
      <c r="E235" t="s">
        <v>5747</v>
      </c>
      <c r="F235" t="s">
        <v>241</v>
      </c>
      <c r="G235" t="s">
        <v>241</v>
      </c>
      <c r="H235" t="s">
        <v>241</v>
      </c>
      <c r="I235" t="str">
        <f>LEFT(Teams_ESPN[[#This Row],[ESPN_Team_Name]],LEN(Teams_ESPN[[#This Row],[ESPN_Team_Name]])-LEN(Teams_ESPN[[#This Row],[Team Name_Long]]))</f>
        <v>FAIR</v>
      </c>
    </row>
    <row r="236" spans="1:9">
      <c r="A236">
        <v>374</v>
      </c>
      <c r="B236">
        <v>199</v>
      </c>
      <c r="C236" t="s">
        <v>5951</v>
      </c>
      <c r="D236" t="s">
        <v>5951</v>
      </c>
      <c r="E236" t="s">
        <v>5952</v>
      </c>
      <c r="F236" t="s">
        <v>642</v>
      </c>
      <c r="G236" t="s">
        <v>250</v>
      </c>
      <c r="H236" t="s">
        <v>250</v>
      </c>
      <c r="I236" t="s">
        <v>866</v>
      </c>
    </row>
    <row r="237" spans="1:9">
      <c r="A237">
        <v>375</v>
      </c>
      <c r="B237">
        <v>200</v>
      </c>
      <c r="C237" t="s">
        <v>5643</v>
      </c>
      <c r="D237" t="s">
        <v>5643</v>
      </c>
      <c r="E237" t="s">
        <v>5644</v>
      </c>
      <c r="F237" t="s">
        <v>247</v>
      </c>
      <c r="G237" t="s">
        <v>247</v>
      </c>
      <c r="H237" t="s">
        <v>247</v>
      </c>
      <c r="I237" t="str">
        <f>LEFT(Teams_ESPN[[#This Row],[ESPN_Team_Name]],LEN(Teams_ESPN[[#This Row],[ESPN_Team_Name]])-LEN(Teams_ESPN[[#This Row],[Team Name_Long]]))</f>
        <v>CAN</v>
      </c>
    </row>
    <row r="238" spans="1:9">
      <c r="A238">
        <v>376</v>
      </c>
      <c r="B238">
        <v>201</v>
      </c>
      <c r="C238" t="s">
        <v>6147</v>
      </c>
      <c r="D238" t="s">
        <v>6147</v>
      </c>
      <c r="E238" t="s">
        <v>6148</v>
      </c>
      <c r="F238" t="s">
        <v>499</v>
      </c>
      <c r="G238" t="s">
        <v>244</v>
      </c>
      <c r="I238" t="str">
        <f>LEFT(Teams_ESPN[[#This Row],[ESPN_Team_Name]],LEN(Teams_ESPN[[#This Row],[ESPN_Team_Name]])-LEN(Teams_ESPN[[#This Row],[Team Name_Long]]))</f>
        <v>SPU</v>
      </c>
    </row>
    <row r="239" spans="1:9">
      <c r="A239">
        <v>377</v>
      </c>
      <c r="B239">
        <v>202</v>
      </c>
      <c r="C239" t="s">
        <v>5949</v>
      </c>
      <c r="D239" t="s">
        <v>5949</v>
      </c>
      <c r="E239" t="s">
        <v>5950</v>
      </c>
      <c r="F239" t="s">
        <v>249</v>
      </c>
      <c r="G239" t="s">
        <v>249</v>
      </c>
      <c r="H239" t="s">
        <v>249</v>
      </c>
      <c r="I239" t="str">
        <f>LEFT(Teams_ESPN[[#This Row],[ESPN_Team_Name]],LEN(Teams_ESPN[[#This Row],[ESPN_Team_Name]])-LEN(Teams_ESPN[[#This Row],[Team Name_Long]]))</f>
        <v>MRST</v>
      </c>
    </row>
    <row r="240" spans="1:9">
      <c r="A240">
        <v>390</v>
      </c>
      <c r="B240">
        <v>204</v>
      </c>
      <c r="C240" t="s">
        <v>6181</v>
      </c>
      <c r="D240" t="s">
        <v>6181</v>
      </c>
      <c r="E240" t="s">
        <v>6182</v>
      </c>
      <c r="F240" t="s">
        <v>274</v>
      </c>
      <c r="G240" t="s">
        <v>274</v>
      </c>
      <c r="H240" t="s">
        <v>274</v>
      </c>
      <c r="I240" t="str">
        <f>LEFT(Teams_ESPN[[#This Row],[ESPN_Team_Name]],LEN(Teams_ESPN[[#This Row],[ESPN_Team_Name]])-LEN(Teams_ESPN[[#This Row],[Team Name_Long]]))</f>
        <v>TOL</v>
      </c>
    </row>
    <row r="241" spans="1:9">
      <c r="A241">
        <v>391</v>
      </c>
      <c r="B241">
        <v>205</v>
      </c>
      <c r="C241" t="s">
        <v>5859</v>
      </c>
      <c r="D241" t="s">
        <v>5859</v>
      </c>
      <c r="E241" t="s">
        <v>5860</v>
      </c>
      <c r="F241" t="s">
        <v>566</v>
      </c>
      <c r="G241" t="s">
        <v>282</v>
      </c>
      <c r="H241" t="s">
        <v>282</v>
      </c>
      <c r="I241" t="str">
        <f>LEFT(Teams_ESPN[[#This Row],[ESPN_Team_Name]],LEN(Teams_ESPN[[#This Row],[ESPN_Team_Name]])-LEN(Teams_ESPN[[#This Row],[Team Name_Long]]))</f>
        <v>KENT</v>
      </c>
    </row>
    <row r="242" spans="1:9">
      <c r="A242">
        <v>392</v>
      </c>
      <c r="B242">
        <v>206</v>
      </c>
      <c r="C242" t="s">
        <v>5568</v>
      </c>
      <c r="D242" t="s">
        <v>5568</v>
      </c>
      <c r="E242" t="s">
        <v>5569</v>
      </c>
      <c r="F242" t="s">
        <v>276</v>
      </c>
      <c r="G242" t="s">
        <v>276</v>
      </c>
      <c r="H242" t="s">
        <v>276</v>
      </c>
      <c r="I242" t="str">
        <f>LEFT(Teams_ESPN[[#This Row],[ESPN_Team_Name]],LEN(Teams_ESPN[[#This Row],[ESPN_Team_Name]])-LEN(Teams_ESPN[[#This Row],[Team Name_Long]]))</f>
        <v>AKR</v>
      </c>
    </row>
    <row r="243" spans="1:9">
      <c r="A243">
        <v>393</v>
      </c>
      <c r="B243">
        <v>207</v>
      </c>
      <c r="C243" t="s">
        <v>5603</v>
      </c>
      <c r="D243" t="s">
        <v>5603</v>
      </c>
      <c r="E243" t="s">
        <v>5604</v>
      </c>
      <c r="F243" t="s">
        <v>653</v>
      </c>
      <c r="G243" t="s">
        <v>278</v>
      </c>
      <c r="H243" t="s">
        <v>278</v>
      </c>
      <c r="I243" t="str">
        <f>LEFT(Teams_ESPN[[#This Row],[ESPN_Team_Name]],LEN(Teams_ESPN[[#This Row],[ESPN_Team_Name]])-LEN(Teams_ESPN[[#This Row],[Team Name_Long]]))</f>
        <v>BALL</v>
      </c>
    </row>
    <row r="244" spans="1:9">
      <c r="A244">
        <v>394</v>
      </c>
      <c r="B244">
        <v>208</v>
      </c>
      <c r="C244" t="s">
        <v>6018</v>
      </c>
      <c r="D244" t="s">
        <v>6018</v>
      </c>
      <c r="E244" t="s">
        <v>6019</v>
      </c>
      <c r="F244" t="s">
        <v>280</v>
      </c>
      <c r="G244" t="s">
        <v>280</v>
      </c>
      <c r="H244" t="s">
        <v>280</v>
      </c>
      <c r="I244" t="str">
        <f>LEFT(Teams_ESPN[[#This Row],[ESPN_Team_Name]],LEN(Teams_ESPN[[#This Row],[ESPN_Team_Name]])-LEN(Teams_ESPN[[#This Row],[Team Name_Long]]))</f>
        <v>OHIO</v>
      </c>
    </row>
    <row r="245" spans="1:9">
      <c r="A245">
        <v>395</v>
      </c>
      <c r="B245">
        <v>209</v>
      </c>
      <c r="C245" t="s">
        <v>5633</v>
      </c>
      <c r="D245" t="s">
        <v>5633</v>
      </c>
      <c r="E245" t="s">
        <v>5634</v>
      </c>
      <c r="F245" t="s">
        <v>277</v>
      </c>
      <c r="G245" t="s">
        <v>277</v>
      </c>
      <c r="H245" t="s">
        <v>277</v>
      </c>
      <c r="I245" t="str">
        <f>LEFT(Teams_ESPN[[#This Row],[ESPN_Team_Name]],LEN(Teams_ESPN[[#This Row],[ESPN_Team_Name]])-LEN(Teams_ESPN[[#This Row],[Team Name_Long]]))</f>
        <v>BUFF</v>
      </c>
    </row>
    <row r="246" spans="1:9">
      <c r="A246">
        <v>396</v>
      </c>
      <c r="B246">
        <v>210</v>
      </c>
      <c r="C246" t="s">
        <v>5996</v>
      </c>
      <c r="D246" t="s">
        <v>5996</v>
      </c>
      <c r="E246" t="s">
        <v>5997</v>
      </c>
      <c r="F246" t="s">
        <v>663</v>
      </c>
      <c r="G246" t="s">
        <v>40</v>
      </c>
      <c r="H246" t="s">
        <v>40</v>
      </c>
      <c r="I246" t="str">
        <f>LEFT(Teams_ESPN[[#This Row],[ESPN_Team_Name]],LEN(Teams_ESPN[[#This Row],[ESPN_Team_Name]])-LEN(Teams_ESPN[[#This Row],[Team Name_Long]]))</f>
        <v>NIU</v>
      </c>
    </row>
    <row r="247" spans="1:9">
      <c r="A247">
        <v>397</v>
      </c>
      <c r="B247">
        <v>211</v>
      </c>
      <c r="C247" t="s">
        <v>5898</v>
      </c>
      <c r="D247" t="s">
        <v>6463</v>
      </c>
      <c r="E247" t="s">
        <v>5899</v>
      </c>
      <c r="F247" t="s">
        <v>454</v>
      </c>
      <c r="G247" t="s">
        <v>107</v>
      </c>
      <c r="H247" t="s">
        <v>107</v>
      </c>
      <c r="I247" t="str">
        <f>LEFT(Teams_ESPN[[#This Row],[ESPN_Team_Name]],LEN(Teams_ESPN[[#This Row],[ESPN_Team_Name]])-LEN(Teams_ESPN[[#This Row],[Team Name_Long]]))</f>
        <v>M-OH</v>
      </c>
    </row>
    <row r="248" spans="1:9">
      <c r="A248">
        <v>398</v>
      </c>
      <c r="B248">
        <v>212</v>
      </c>
      <c r="C248" t="s">
        <v>5616</v>
      </c>
      <c r="D248" t="s">
        <v>5616</v>
      </c>
      <c r="E248" t="s">
        <v>5617</v>
      </c>
      <c r="F248" t="s">
        <v>456</v>
      </c>
      <c r="G248" t="s">
        <v>108</v>
      </c>
      <c r="H248" t="s">
        <v>108</v>
      </c>
      <c r="I248" t="str">
        <f>LEFT(Teams_ESPN[[#This Row],[ESPN_Team_Name]],LEN(Teams_ESPN[[#This Row],[ESPN_Team_Name]])-LEN(Teams_ESPN[[#This Row],[Team Name_Long]]))</f>
        <v>BGSU</v>
      </c>
    </row>
    <row r="249" spans="1:9">
      <c r="A249">
        <v>399</v>
      </c>
      <c r="B249">
        <v>213</v>
      </c>
      <c r="C249" t="s">
        <v>5737</v>
      </c>
      <c r="D249" t="s">
        <v>5737</v>
      </c>
      <c r="E249" t="s">
        <v>5738</v>
      </c>
      <c r="F249" t="s">
        <v>629</v>
      </c>
      <c r="G249" t="s">
        <v>41</v>
      </c>
      <c r="H249" t="s">
        <v>41</v>
      </c>
      <c r="I249" t="str">
        <f>LEFT(Teams_ESPN[[#This Row],[ESPN_Team_Name]],LEN(Teams_ESPN[[#This Row],[ESPN_Team_Name]])-LEN(Teams_ESPN[[#This Row],[Team Name_Long]]))</f>
        <v>EMU</v>
      </c>
    </row>
    <row r="250" spans="1:9">
      <c r="A250">
        <v>400</v>
      </c>
      <c r="B250">
        <v>214</v>
      </c>
      <c r="C250" t="s">
        <v>5668</v>
      </c>
      <c r="D250" t="s">
        <v>5668</v>
      </c>
      <c r="E250" t="s">
        <v>5669</v>
      </c>
      <c r="F250" t="s">
        <v>556</v>
      </c>
      <c r="G250" t="s">
        <v>275</v>
      </c>
      <c r="H250" t="s">
        <v>275</v>
      </c>
      <c r="I250" t="str">
        <f>LEFT(Teams_ESPN[[#This Row],[ESPN_Team_Name]],LEN(Teams_ESPN[[#This Row],[ESPN_Team_Name]])-LEN(Teams_ESPN[[#This Row],[Team Name_Long]]))</f>
        <v>CMU</v>
      </c>
    </row>
    <row r="251" spans="1:9">
      <c r="A251">
        <v>401</v>
      </c>
      <c r="B251">
        <v>215</v>
      </c>
      <c r="C251" t="s">
        <v>6342</v>
      </c>
      <c r="D251" t="s">
        <v>6342</v>
      </c>
      <c r="E251" t="s">
        <v>6343</v>
      </c>
      <c r="F251" t="s">
        <v>620</v>
      </c>
      <c r="G251" t="s">
        <v>279</v>
      </c>
      <c r="H251" t="s">
        <v>279</v>
      </c>
      <c r="I251" t="str">
        <f>LEFT(Teams_ESPN[[#This Row],[ESPN_Team_Name]],LEN(Teams_ESPN[[#This Row],[ESPN_Team_Name]])-LEN(Teams_ESPN[[#This Row],[Team Name_Long]]))</f>
        <v>WMU</v>
      </c>
    </row>
    <row r="252" spans="1:9">
      <c r="A252">
        <v>401</v>
      </c>
      <c r="B252">
        <v>215</v>
      </c>
      <c r="C252" t="s">
        <v>6342</v>
      </c>
      <c r="D252" t="s">
        <v>6342</v>
      </c>
      <c r="E252" t="s">
        <v>6343</v>
      </c>
      <c r="F252" t="s">
        <v>620</v>
      </c>
      <c r="G252" t="s">
        <v>279</v>
      </c>
      <c r="H252" t="s">
        <v>279</v>
      </c>
      <c r="I252" t="str">
        <f>LEFT(Teams_ESPN[[#This Row],[ESPN_Team_Name]],LEN(Teams_ESPN[[#This Row],[ESPN_Team_Name]])-LEN(Teams_ESPN[[#This Row],[Team Name_Long]]))</f>
        <v>WMU</v>
      </c>
    </row>
    <row r="253" spans="1:9">
      <c r="A253">
        <v>415</v>
      </c>
      <c r="B253">
        <v>217</v>
      </c>
      <c r="C253" t="s">
        <v>5810</v>
      </c>
      <c r="D253" t="s">
        <v>5810</v>
      </c>
      <c r="E253" t="s">
        <v>5811</v>
      </c>
      <c r="F253" t="s">
        <v>50</v>
      </c>
      <c r="G253" t="s">
        <v>50</v>
      </c>
      <c r="H253" t="s">
        <v>50</v>
      </c>
      <c r="I253" t="str">
        <f>LEFT(Teams_ESPN[[#This Row],[ESPN_Team_Name]],LEN(Teams_ESPN[[#This Row],[ESPN_Team_Name]])-LEN(Teams_ESPN[[#This Row],[Team Name_Long]]))</f>
        <v>HOW</v>
      </c>
    </row>
    <row r="254" spans="1:9">
      <c r="A254">
        <v>416</v>
      </c>
      <c r="B254">
        <v>218</v>
      </c>
      <c r="C254" t="s">
        <v>6006</v>
      </c>
      <c r="D254" t="s">
        <v>6006</v>
      </c>
      <c r="E254" t="s">
        <v>6007</v>
      </c>
      <c r="F254" t="s">
        <v>658</v>
      </c>
      <c r="G254" t="s">
        <v>69</v>
      </c>
      <c r="H254" t="s">
        <v>69</v>
      </c>
      <c r="I254" t="str">
        <f>LEFT(Teams_ESPN[[#This Row],[ESPN_Team_Name]],LEN(Teams_ESPN[[#This Row],[ESPN_Team_Name]])-LEN(Teams_ESPN[[#This Row],[Team Name_Long]]))</f>
        <v>NORF</v>
      </c>
    </row>
    <row r="255" spans="1:9">
      <c r="A255">
        <v>417</v>
      </c>
      <c r="B255">
        <v>219</v>
      </c>
      <c r="C255" t="s">
        <v>5975</v>
      </c>
      <c r="D255" t="s">
        <v>5975</v>
      </c>
      <c r="E255" t="s">
        <v>5976</v>
      </c>
      <c r="F255" t="s">
        <v>633</v>
      </c>
      <c r="G255" t="s">
        <v>56</v>
      </c>
      <c r="H255" t="s">
        <v>56</v>
      </c>
      <c r="I255" t="str">
        <f>LEFT(Teams_ESPN[[#This Row],[ESPN_Team_Name]],LEN(Teams_ESPN[[#This Row],[ESPN_Team_Name]])-LEN(Teams_ESPN[[#This Row],[Team Name_Long]]))</f>
        <v>NCCU</v>
      </c>
    </row>
    <row r="256" spans="1:9">
      <c r="A256">
        <v>418</v>
      </c>
      <c r="B256">
        <v>220</v>
      </c>
      <c r="C256" t="s">
        <v>6235</v>
      </c>
      <c r="D256" t="s">
        <v>6235</v>
      </c>
      <c r="E256" t="s">
        <v>6236</v>
      </c>
      <c r="F256" t="s">
        <v>616</v>
      </c>
      <c r="G256" t="s">
        <v>51</v>
      </c>
      <c r="H256" t="s">
        <v>51</v>
      </c>
      <c r="I256" t="str">
        <f>LEFT(Teams_ESPN[[#This Row],[ESPN_Team_Name]],LEN(Teams_ESPN[[#This Row],[ESPN_Team_Name]])-LEN(Teams_ESPN[[#This Row],[Team Name_Long]]))</f>
        <v>UMES</v>
      </c>
    </row>
    <row r="257" spans="1:9">
      <c r="A257">
        <v>419</v>
      </c>
      <c r="B257">
        <v>221</v>
      </c>
      <c r="C257" t="s">
        <v>5939</v>
      </c>
      <c r="D257" t="s">
        <v>5939</v>
      </c>
      <c r="E257" t="s">
        <v>5940</v>
      </c>
      <c r="F257" t="s">
        <v>670</v>
      </c>
      <c r="G257" t="s">
        <v>49</v>
      </c>
      <c r="H257" t="s">
        <v>49</v>
      </c>
      <c r="I257" t="str">
        <f>LEFT(Teams_ESPN[[#This Row],[ESPN_Team_Name]],LEN(Teams_ESPN[[#This Row],[ESPN_Team_Name]])-LEN(Teams_ESPN[[#This Row],[Team Name_Long]]))</f>
        <v>MORG</v>
      </c>
    </row>
    <row r="258" spans="1:9">
      <c r="A258">
        <v>420</v>
      </c>
      <c r="B258">
        <v>222</v>
      </c>
      <c r="C258" t="s">
        <v>5721</v>
      </c>
      <c r="D258" t="s">
        <v>5721</v>
      </c>
      <c r="E258" t="s">
        <v>5722</v>
      </c>
      <c r="F258" t="s">
        <v>646</v>
      </c>
      <c r="G258" t="s">
        <v>55</v>
      </c>
      <c r="H258" t="s">
        <v>55</v>
      </c>
      <c r="I258" t="str">
        <f>LEFT(Teams_ESPN[[#This Row],[ESPN_Team_Name]],LEN(Teams_ESPN[[#This Row],[ESPN_Team_Name]])-LEN(Teams_ESPN[[#This Row],[Team Name_Long]]))</f>
        <v>DSU</v>
      </c>
    </row>
    <row r="259" spans="1:9">
      <c r="A259">
        <v>421</v>
      </c>
      <c r="B259">
        <v>223</v>
      </c>
      <c r="C259" t="s">
        <v>5682</v>
      </c>
      <c r="D259" t="s">
        <v>5682</v>
      </c>
      <c r="E259" t="s">
        <v>5683</v>
      </c>
      <c r="F259" t="s">
        <v>542</v>
      </c>
      <c r="G259" t="s">
        <v>70</v>
      </c>
      <c r="H259" t="s">
        <v>70</v>
      </c>
      <c r="I259" t="str">
        <f>LEFT(Teams_ESPN[[#This Row],[ESPN_Team_Name]],LEN(Teams_ESPN[[#This Row],[ESPN_Team_Name]])-LEN(Teams_ESPN[[#This Row],[Team Name_Long]]))</f>
        <v>COPP</v>
      </c>
    </row>
    <row r="260" spans="1:9">
      <c r="A260">
        <v>422</v>
      </c>
      <c r="B260">
        <v>224</v>
      </c>
      <c r="C260" t="s">
        <v>6091</v>
      </c>
      <c r="D260" t="s">
        <v>6091</v>
      </c>
      <c r="E260" t="s">
        <v>6092</v>
      </c>
      <c r="F260" t="s">
        <v>656</v>
      </c>
      <c r="G260" t="s">
        <v>52</v>
      </c>
      <c r="H260" t="s">
        <v>52</v>
      </c>
      <c r="I260" t="str">
        <f>LEFT(Teams_ESPN[[#This Row],[ESPN_Team_Name]],LEN(Teams_ESPN[[#This Row],[ESPN_Team_Name]])-LEN(Teams_ESPN[[#This Row],[Team Name_Long]]))</f>
        <v>SCST</v>
      </c>
    </row>
    <row r="261" spans="1:9">
      <c r="A261">
        <v>432</v>
      </c>
      <c r="B261">
        <v>226</v>
      </c>
      <c r="C261" t="s">
        <v>5623</v>
      </c>
      <c r="D261" t="s">
        <v>5623</v>
      </c>
      <c r="E261" t="s">
        <v>5624</v>
      </c>
      <c r="F261" t="s">
        <v>62</v>
      </c>
      <c r="G261" t="s">
        <v>62</v>
      </c>
      <c r="H261" t="s">
        <v>62</v>
      </c>
      <c r="I261" t="str">
        <f>LEFT(Teams_ESPN[[#This Row],[ESPN_Team_Name]],LEN(Teams_ESPN[[#This Row],[ESPN_Team_Name]])-LEN(Teams_ESPN[[#This Row],[Team Name_Long]]))</f>
        <v>BRAD</v>
      </c>
    </row>
    <row r="262" spans="1:9">
      <c r="A262">
        <v>433</v>
      </c>
      <c r="B262">
        <v>227</v>
      </c>
      <c r="C262" t="s">
        <v>5719</v>
      </c>
      <c r="D262" t="s">
        <v>5719</v>
      </c>
      <c r="E262" t="s">
        <v>5720</v>
      </c>
      <c r="F262" t="s">
        <v>58</v>
      </c>
      <c r="G262" t="s">
        <v>58</v>
      </c>
      <c r="H262" t="s">
        <v>58</v>
      </c>
      <c r="I262" t="str">
        <f>LEFT(Teams_ESPN[[#This Row],[ESPN_Team_Name]],LEN(Teams_ESPN[[#This Row],[ESPN_Team_Name]])-LEN(Teams_ESPN[[#This Row],[Team Name_Long]]))</f>
        <v>DRKE</v>
      </c>
    </row>
    <row r="263" spans="1:9">
      <c r="A263">
        <v>434</v>
      </c>
      <c r="B263">
        <v>228</v>
      </c>
      <c r="C263" t="s">
        <v>6131</v>
      </c>
      <c r="D263" t="s">
        <v>6131</v>
      </c>
      <c r="E263" t="s">
        <v>6132</v>
      </c>
      <c r="F263" t="s">
        <v>472</v>
      </c>
      <c r="G263" t="s">
        <v>285</v>
      </c>
      <c r="H263" t="s">
        <v>285</v>
      </c>
      <c r="I263" t="str">
        <f>LEFT(Teams_ESPN[[#This Row],[ESPN_Team_Name]],LEN(Teams_ESPN[[#This Row],[ESPN_Team_Name]])-LEN(Teams_ESPN[[#This Row],[Team Name_Long]]))</f>
        <v>SIU</v>
      </c>
    </row>
    <row r="264" spans="1:9">
      <c r="A264">
        <v>435</v>
      </c>
      <c r="B264">
        <v>229</v>
      </c>
      <c r="C264" t="s">
        <v>5612</v>
      </c>
      <c r="D264" t="s">
        <v>5612</v>
      </c>
      <c r="E264" t="s">
        <v>5613</v>
      </c>
      <c r="F264" t="s">
        <v>61</v>
      </c>
      <c r="G264" t="s">
        <v>61</v>
      </c>
      <c r="H264" t="s">
        <v>61</v>
      </c>
      <c r="I264" t="str">
        <f>LEFT(Teams_ESPN[[#This Row],[ESPN_Team_Name]],LEN(Teams_ESPN[[#This Row],[ESPN_Team_Name]])-LEN(Teams_ESPN[[#This Row],[Team Name_Long]]))</f>
        <v>BEL</v>
      </c>
    </row>
    <row r="265" spans="1:9">
      <c r="A265">
        <v>436</v>
      </c>
      <c r="B265">
        <v>230</v>
      </c>
      <c r="C265" t="s">
        <v>5824</v>
      </c>
      <c r="D265" t="s">
        <v>5824</v>
      </c>
      <c r="E265" t="s">
        <v>5825</v>
      </c>
      <c r="F265" t="s">
        <v>461</v>
      </c>
      <c r="G265" t="s">
        <v>129</v>
      </c>
      <c r="H265" t="s">
        <v>129</v>
      </c>
      <c r="I265" t="str">
        <f>LEFT(Teams_ESPN[[#This Row],[ESPN_Team_Name]],LEN(Teams_ESPN[[#This Row],[ESPN_Team_Name]])-LEN(Teams_ESPN[[#This Row],[Team Name_Long]]))</f>
        <v>INST</v>
      </c>
    </row>
    <row r="266" spans="1:9">
      <c r="A266">
        <v>437</v>
      </c>
      <c r="B266">
        <v>231</v>
      </c>
      <c r="C266" t="s">
        <v>5942</v>
      </c>
      <c r="D266" t="s">
        <v>5942</v>
      </c>
      <c r="E266" t="s">
        <v>5943</v>
      </c>
      <c r="F266" t="s">
        <v>595</v>
      </c>
      <c r="G266" t="s">
        <v>284</v>
      </c>
      <c r="H266" t="s">
        <v>284</v>
      </c>
      <c r="I266" t="str">
        <f>LEFT(Teams_ESPN[[#This Row],[ESPN_Team_Name]],LEN(Teams_ESPN[[#This Row],[ESPN_Team_Name]])-LEN(Teams_ESPN[[#This Row],[Team Name_Long]]))</f>
        <v>MOST</v>
      </c>
    </row>
    <row r="267" spans="1:9">
      <c r="A267">
        <v>438</v>
      </c>
      <c r="B267">
        <v>232</v>
      </c>
      <c r="C267" t="s">
        <v>5963</v>
      </c>
      <c r="D267" t="s">
        <v>5963</v>
      </c>
      <c r="E267" t="s">
        <v>5964</v>
      </c>
      <c r="F267" t="s">
        <v>639</v>
      </c>
      <c r="G267" t="s">
        <v>130</v>
      </c>
      <c r="H267" t="s">
        <v>130</v>
      </c>
      <c r="I267" t="str">
        <f>LEFT(Teams_ESPN[[#This Row],[ESPN_Team_Name]],LEN(Teams_ESPN[[#This Row],[ESPN_Team_Name]])-LEN(Teams_ESPN[[#This Row],[Team Name_Long]]))</f>
        <v>MUR</v>
      </c>
    </row>
    <row r="268" spans="1:9">
      <c r="A268">
        <v>439</v>
      </c>
      <c r="B268">
        <v>233</v>
      </c>
      <c r="C268" t="s">
        <v>6259</v>
      </c>
      <c r="D268" t="s">
        <v>6259</v>
      </c>
      <c r="E268" t="s">
        <v>6260</v>
      </c>
      <c r="F268" t="s">
        <v>621</v>
      </c>
      <c r="G268" t="s">
        <v>336</v>
      </c>
      <c r="H268" t="s">
        <v>336</v>
      </c>
      <c r="I268" t="str">
        <f>LEFT(Teams_ESPN[[#This Row],[ESPN_Team_Name]],LEN(Teams_ESPN[[#This Row],[ESPN_Team_Name]])-LEN(Teams_ESPN[[#This Row],[Team Name_Long]]))</f>
        <v>UNI</v>
      </c>
    </row>
    <row r="269" spans="1:9">
      <c r="A269">
        <v>440</v>
      </c>
      <c r="B269">
        <v>234</v>
      </c>
      <c r="C269" t="s">
        <v>5821</v>
      </c>
      <c r="D269" t="s">
        <v>5821</v>
      </c>
      <c r="E269" t="s">
        <v>5822</v>
      </c>
      <c r="F269" t="s">
        <v>466</v>
      </c>
      <c r="G269" t="s">
        <v>158</v>
      </c>
      <c r="H269" t="s">
        <v>158</v>
      </c>
      <c r="I269" t="str">
        <f>LEFT(Teams_ESPN[[#This Row],[ESPN_Team_Name]],LEN(Teams_ESPN[[#This Row],[ESPN_Team_Name]])-LEN(Teams_ESPN[[#This Row],[Team Name_Long]]))</f>
        <v>ILST</v>
      </c>
    </row>
    <row r="270" spans="1:9">
      <c r="A270">
        <v>442</v>
      </c>
      <c r="B270">
        <v>236</v>
      </c>
      <c r="C270" t="s">
        <v>6219</v>
      </c>
      <c r="D270" t="s">
        <v>6219</v>
      </c>
      <c r="E270" t="s">
        <v>6220</v>
      </c>
      <c r="F270" t="s">
        <v>283</v>
      </c>
      <c r="G270" t="s">
        <v>6221</v>
      </c>
      <c r="H270" t="s">
        <v>6221</v>
      </c>
      <c r="I270" t="str">
        <f>LEFT(Teams_ESPN[[#This Row],[ESPN_Team_Name]],LEN(Teams_ESPN[[#This Row],[ESPN_Team_Name]])-LEN(Teams_ESPN[[#This Row],[Team Name_Long]]))</f>
        <v>UIC</v>
      </c>
    </row>
    <row r="271" spans="1:9">
      <c r="A271">
        <v>442</v>
      </c>
      <c r="B271">
        <v>236</v>
      </c>
      <c r="C271" t="s">
        <v>6219</v>
      </c>
      <c r="D271" t="s">
        <v>6219</v>
      </c>
      <c r="E271" t="s">
        <v>6220</v>
      </c>
      <c r="F271" t="s">
        <v>6222</v>
      </c>
      <c r="G271" t="s">
        <v>283</v>
      </c>
      <c r="I271" t="str">
        <f>LEFT(Teams_ESPN[[#This Row],[ESPN_Team_Name]],LEN(Teams_ESPN[[#This Row],[ESPN_Team_Name]])-LEN(Teams_ESPN[[#This Row],[Team Name_Long]]))</f>
        <v>UIC</v>
      </c>
    </row>
    <row r="272" spans="1:9">
      <c r="A272">
        <v>443</v>
      </c>
      <c r="B272">
        <v>237</v>
      </c>
      <c r="C272" t="s">
        <v>5742</v>
      </c>
      <c r="D272" t="s">
        <v>5742</v>
      </c>
      <c r="E272" t="s">
        <v>5743</v>
      </c>
      <c r="F272" t="s">
        <v>59</v>
      </c>
      <c r="G272" t="s">
        <v>59</v>
      </c>
      <c r="H272" t="s">
        <v>59</v>
      </c>
      <c r="I272" t="str">
        <f>LEFT(Teams_ESPN[[#This Row],[ESPN_Team_Name]],LEN(Teams_ESPN[[#This Row],[ESPN_Team_Name]])-LEN(Teams_ESPN[[#This Row],[Team Name_Long]]))</f>
        <v>EVAN</v>
      </c>
    </row>
    <row r="273" spans="1:9">
      <c r="A273">
        <v>457</v>
      </c>
      <c r="B273">
        <v>239</v>
      </c>
      <c r="C273" t="s">
        <v>6103</v>
      </c>
      <c r="D273" t="s">
        <v>6464</v>
      </c>
      <c r="E273" t="s">
        <v>6104</v>
      </c>
      <c r="F273" t="s">
        <v>482</v>
      </c>
      <c r="G273" t="s">
        <v>209</v>
      </c>
      <c r="H273" t="s">
        <v>209</v>
      </c>
      <c r="I273" t="str">
        <f>LEFT(Teams_ESPN[[#This Row],[ESPN_Team_Name]],LEN(Teams_ESPN[[#This Row],[ESPN_Team_Name]])-LEN(Teams_ESPN[[#This Row],[Team Name_Long]]))</f>
        <v>SDSU18</v>
      </c>
    </row>
    <row r="274" spans="1:9">
      <c r="A274">
        <v>458</v>
      </c>
      <c r="B274">
        <v>240</v>
      </c>
      <c r="C274" t="s">
        <v>5620</v>
      </c>
      <c r="D274" t="s">
        <v>6465</v>
      </c>
      <c r="E274" t="s">
        <v>5621</v>
      </c>
      <c r="F274" t="s">
        <v>6466</v>
      </c>
      <c r="G274" t="s">
        <v>441</v>
      </c>
      <c r="H274" t="s">
        <v>441</v>
      </c>
      <c r="I274" t="str">
        <f>LEFT(Teams_ESPN[[#This Row],[ESPN_Team_Name]],LEN(Teams_ESPN[[#This Row],[ESPN_Team_Name]])-LEN(Teams_ESPN[[#This Row],[Team Name_Long]]))</f>
        <v>BOIS</v>
      </c>
    </row>
    <row r="275" spans="1:9">
      <c r="A275">
        <v>458</v>
      </c>
      <c r="B275">
        <v>240</v>
      </c>
      <c r="C275" t="s">
        <v>5620</v>
      </c>
      <c r="D275" t="s">
        <v>6465</v>
      </c>
      <c r="E275" t="s">
        <v>5621</v>
      </c>
      <c r="F275" t="s">
        <v>523</v>
      </c>
      <c r="G275" t="s">
        <v>293</v>
      </c>
      <c r="H275" t="s">
        <v>293</v>
      </c>
      <c r="I275" t="str">
        <f>LEFT(Teams_ESPN[[#This Row],[ESPN_Team_Name]],LEN(Teams_ESPN[[#This Row],[ESPN_Team_Name]])-LEN(Teams_ESPN[[#This Row],[Team Name_Long]]))</f>
        <v>BOIS</v>
      </c>
    </row>
    <row r="276" spans="1:9">
      <c r="A276">
        <v>459</v>
      </c>
      <c r="B276">
        <v>241</v>
      </c>
      <c r="C276" t="s">
        <v>5988</v>
      </c>
      <c r="D276" t="s">
        <v>5988</v>
      </c>
      <c r="E276" t="s">
        <v>5989</v>
      </c>
      <c r="F276" t="s">
        <v>408</v>
      </c>
      <c r="G276" t="s">
        <v>408</v>
      </c>
      <c r="H276" t="s">
        <v>408</v>
      </c>
      <c r="I276" t="str">
        <f>LEFT(Teams_ESPN[[#This Row],[ESPN_Team_Name]],LEN(Teams_ESPN[[#This Row],[ESPN_Team_Name]])-LEN(Teams_ESPN[[#This Row],[Team Name_Long]]))</f>
        <v>NEV</v>
      </c>
    </row>
    <row r="277" spans="1:9">
      <c r="A277">
        <v>460</v>
      </c>
      <c r="B277">
        <v>242</v>
      </c>
      <c r="C277" t="s">
        <v>6282</v>
      </c>
      <c r="D277" t="s">
        <v>6282</v>
      </c>
      <c r="E277" t="s">
        <v>6283</v>
      </c>
      <c r="F277" t="s">
        <v>475</v>
      </c>
      <c r="G277" t="s">
        <v>136</v>
      </c>
      <c r="H277" t="s">
        <v>136</v>
      </c>
      <c r="I277" t="str">
        <f>LEFT(Teams_ESPN[[#This Row],[ESPN_Team_Name]],LEN(Teams_ESPN[[#This Row],[ESPN_Team_Name]])-LEN(Teams_ESPN[[#This Row],[Team Name_Long]]))</f>
        <v>USU</v>
      </c>
    </row>
    <row r="278" spans="1:9">
      <c r="A278">
        <v>461</v>
      </c>
      <c r="B278">
        <v>243</v>
      </c>
      <c r="C278" t="s">
        <v>6133</v>
      </c>
      <c r="D278" t="s">
        <v>6133</v>
      </c>
      <c r="E278" t="s">
        <v>6134</v>
      </c>
      <c r="F278" t="s">
        <v>517</v>
      </c>
      <c r="G278" t="s">
        <v>135</v>
      </c>
      <c r="H278" t="s">
        <v>135</v>
      </c>
      <c r="I278" t="str">
        <f>LEFT(Teams_ESPN[[#This Row],[ESPN_Team_Name]],LEN(Teams_ESPN[[#This Row],[ESPN_Team_Name]])-LEN(Teams_ESPN[[#This Row],[Team Name_Long]]))</f>
        <v>SJSUSan</v>
      </c>
    </row>
    <row r="279" spans="1:9">
      <c r="A279">
        <v>462</v>
      </c>
      <c r="B279">
        <v>244</v>
      </c>
      <c r="C279" t="s">
        <v>6263</v>
      </c>
      <c r="D279" t="s">
        <v>6263</v>
      </c>
      <c r="E279" t="s">
        <v>6264</v>
      </c>
      <c r="F279" t="s">
        <v>476</v>
      </c>
      <c r="G279" t="s">
        <v>392</v>
      </c>
      <c r="H279" t="s">
        <v>392</v>
      </c>
      <c r="I279" t="str">
        <f>LEFT(Teams_ESPN[[#This Row],[ESPN_Team_Name]],LEN(Teams_ESPN[[#This Row],[ESPN_Team_Name]])-LEN(Teams_ESPN[[#This Row],[Team Name_Long]]))</f>
        <v>UNM</v>
      </c>
    </row>
    <row r="280" spans="1:9">
      <c r="A280">
        <v>463</v>
      </c>
      <c r="B280">
        <v>245</v>
      </c>
      <c r="C280" t="s">
        <v>6261</v>
      </c>
      <c r="D280" t="s">
        <v>6261</v>
      </c>
      <c r="E280" t="s">
        <v>6262</v>
      </c>
      <c r="F280" t="s">
        <v>133</v>
      </c>
      <c r="G280" t="s">
        <v>133</v>
      </c>
      <c r="H280" t="s">
        <v>133</v>
      </c>
      <c r="I280" t="str">
        <f>LEFT(Teams_ESPN[[#This Row],[ESPN_Team_Name]],LEN(Teams_ESPN[[#This Row],[ESPN_Team_Name]])-LEN(Teams_ESPN[[#This Row],[Team Name_Long]]))</f>
        <v>UNLV</v>
      </c>
    </row>
    <row r="281" spans="1:9">
      <c r="A281">
        <v>464</v>
      </c>
      <c r="B281">
        <v>246</v>
      </c>
      <c r="C281" t="s">
        <v>5764</v>
      </c>
      <c r="D281" t="s">
        <v>5764</v>
      </c>
      <c r="E281" t="s">
        <v>5765</v>
      </c>
      <c r="F281" t="s">
        <v>578</v>
      </c>
      <c r="G281" t="s">
        <v>134</v>
      </c>
      <c r="H281" t="s">
        <v>134</v>
      </c>
      <c r="I281" t="str">
        <f>LEFT(Teams_ESPN[[#This Row],[ESPN_Team_Name]],LEN(Teams_ESPN[[#This Row],[ESPN_Team_Name]])-LEN(Teams_ESPN[[#This Row],[Team Name_Long]]))</f>
        <v>FRES</v>
      </c>
    </row>
    <row r="282" spans="1:9">
      <c r="A282">
        <v>465</v>
      </c>
      <c r="B282">
        <v>247</v>
      </c>
      <c r="C282" t="s">
        <v>5566</v>
      </c>
      <c r="D282" t="s">
        <v>5566</v>
      </c>
      <c r="E282" t="s">
        <v>5567</v>
      </c>
      <c r="F282" t="s">
        <v>535</v>
      </c>
      <c r="G282" t="s">
        <v>210</v>
      </c>
      <c r="H282" t="s">
        <v>210</v>
      </c>
      <c r="I282" t="str">
        <f>LEFT(Teams_ESPN[[#This Row],[ESPN_Team_Name]],LEN(Teams_ESPN[[#This Row],[ESPN_Team_Name]])-LEN(Teams_ESPN[[#This Row],[Team Name_Long]]))</f>
        <v>AFA</v>
      </c>
    </row>
    <row r="283" spans="1:9">
      <c r="A283">
        <v>466</v>
      </c>
      <c r="B283">
        <v>248</v>
      </c>
      <c r="C283" t="s">
        <v>5695</v>
      </c>
      <c r="D283" t="s">
        <v>5695</v>
      </c>
      <c r="E283" t="s">
        <v>5696</v>
      </c>
      <c r="F283" t="s">
        <v>512</v>
      </c>
      <c r="G283" t="s">
        <v>73</v>
      </c>
      <c r="H283" t="s">
        <v>73</v>
      </c>
      <c r="I283" t="str">
        <f>LEFT(Teams_ESPN[[#This Row],[ESPN_Team_Name]],LEN(Teams_ESPN[[#This Row],[ESPN_Team_Name]])-LEN(Teams_ESPN[[#This Row],[Team Name_Long]]))</f>
        <v>CSU</v>
      </c>
    </row>
    <row r="284" spans="1:9">
      <c r="A284">
        <v>466</v>
      </c>
      <c r="B284">
        <v>248</v>
      </c>
      <c r="C284" t="s">
        <v>5695</v>
      </c>
      <c r="D284" t="s">
        <v>6467</v>
      </c>
      <c r="E284" t="s">
        <v>5696</v>
      </c>
      <c r="F284" t="s">
        <v>512</v>
      </c>
      <c r="G284" t="s">
        <v>680</v>
      </c>
      <c r="H284" t="s">
        <v>680</v>
      </c>
      <c r="I284" t="str">
        <f>LEFT(Teams_ESPN[[#This Row],[ESPN_Team_Name]],LEN(Teams_ESPN[[#This Row],[ESPN_Team_Name]])-LEN(Teams_ESPN[[#This Row],[Team Name_Long]]))</f>
        <v>CSU</v>
      </c>
    </row>
    <row r="285" spans="1:9">
      <c r="A285">
        <v>467</v>
      </c>
      <c r="B285">
        <v>249</v>
      </c>
      <c r="C285" t="s">
        <v>6355</v>
      </c>
      <c r="D285" t="s">
        <v>6355</v>
      </c>
      <c r="E285" t="s">
        <v>6356</v>
      </c>
      <c r="F285" t="s">
        <v>74</v>
      </c>
      <c r="G285" t="s">
        <v>74</v>
      </c>
      <c r="H285" t="s">
        <v>74</v>
      </c>
      <c r="I285" t="str">
        <f>LEFT(Teams_ESPN[[#This Row],[ESPN_Team_Name]],LEN(Teams_ESPN[[#This Row],[ESPN_Team_Name]])-LEN(Teams_ESPN[[#This Row],[Team Name_Long]]))</f>
        <v>WYO</v>
      </c>
    </row>
    <row r="286" spans="1:9">
      <c r="A286">
        <v>467</v>
      </c>
      <c r="B286">
        <v>249</v>
      </c>
      <c r="C286" t="s">
        <v>6355</v>
      </c>
      <c r="D286" t="s">
        <v>6355</v>
      </c>
      <c r="E286" t="s">
        <v>6356</v>
      </c>
      <c r="F286" t="s">
        <v>74</v>
      </c>
      <c r="G286" t="s">
        <v>74</v>
      </c>
      <c r="H286" t="s">
        <v>74</v>
      </c>
      <c r="I286" t="str">
        <f>LEFT(Teams_ESPN[[#This Row],[ESPN_Team_Name]],LEN(Teams_ESPN[[#This Row],[ESPN_Team_Name]])-LEN(Teams_ESPN[[#This Row],[Team Name_Long]]))</f>
        <v>WYO</v>
      </c>
    </row>
    <row r="287" spans="1:9">
      <c r="A287">
        <v>480</v>
      </c>
      <c r="B287">
        <v>251</v>
      </c>
      <c r="C287" t="s">
        <v>5945</v>
      </c>
      <c r="D287" t="s">
        <v>5945</v>
      </c>
      <c r="E287" t="s">
        <v>5946</v>
      </c>
      <c r="F287" t="s">
        <v>235</v>
      </c>
      <c r="G287" t="s">
        <v>235</v>
      </c>
      <c r="H287" t="s">
        <v>235</v>
      </c>
      <c r="I287" t="str">
        <f>LEFT(Teams_ESPN[[#This Row],[ESPN_Team_Name]],LEN(Teams_ESPN[[#This Row],[ESPN_Team_Name]])-LEN(Teams_ESPN[[#This Row],[Team Name_Long]]))</f>
        <v>MRMK</v>
      </c>
    </row>
    <row r="288" spans="1:9">
      <c r="A288">
        <v>481</v>
      </c>
      <c r="B288">
        <v>252</v>
      </c>
      <c r="C288" t="s">
        <v>5753</v>
      </c>
      <c r="D288" t="s">
        <v>5753</v>
      </c>
      <c r="E288" t="s">
        <v>5754</v>
      </c>
      <c r="F288" t="s">
        <v>564</v>
      </c>
      <c r="G288" t="s">
        <v>262</v>
      </c>
      <c r="H288" t="s">
        <v>262</v>
      </c>
      <c r="I288" t="str">
        <f>LEFT(Teams_ESPN[[#This Row],[ESPN_Team_Name]],LEN(Teams_ESPN[[#This Row],[ESPN_Team_Name]])-LEN(Teams_ESPN[[#This Row],[Team Name_Long]]))</f>
        <v>FDU</v>
      </c>
    </row>
    <row r="289" spans="1:9">
      <c r="A289">
        <v>483</v>
      </c>
      <c r="B289">
        <v>254</v>
      </c>
      <c r="C289" t="s">
        <v>6117</v>
      </c>
      <c r="D289" t="s">
        <v>6117</v>
      </c>
      <c r="E289" t="s">
        <v>6118</v>
      </c>
      <c r="F289" t="s">
        <v>552</v>
      </c>
      <c r="G289" t="s">
        <v>350</v>
      </c>
      <c r="H289" t="s">
        <v>350</v>
      </c>
      <c r="I289" t="str">
        <f>LEFT(Teams_ESPN[[#This Row],[ESPN_Team_Name]],LEN(Teams_ESPN[[#This Row],[ESPN_Team_Name]])-LEN(Teams_ESPN[[#This Row],[Team Name_Long]]))</f>
        <v>SFPA</v>
      </c>
    </row>
    <row r="290" spans="1:9">
      <c r="A290">
        <v>484</v>
      </c>
      <c r="B290">
        <v>255</v>
      </c>
      <c r="C290" t="s">
        <v>6318</v>
      </c>
      <c r="D290" t="s">
        <v>6318</v>
      </c>
      <c r="E290" t="s">
        <v>6319</v>
      </c>
      <c r="F290" t="s">
        <v>238</v>
      </c>
      <c r="G290" t="s">
        <v>238</v>
      </c>
      <c r="H290" t="s">
        <v>238</v>
      </c>
      <c r="I290" t="str">
        <f>LEFT(Teams_ESPN[[#This Row],[ESPN_Team_Name]],LEN(Teams_ESPN[[#This Row],[ESPN_Team_Name]])-LEN(Teams_ESPN[[#This Row],[Team Name_Long]]))</f>
        <v>WAG</v>
      </c>
    </row>
    <row r="291" spans="1:9">
      <c r="A291">
        <v>484</v>
      </c>
      <c r="B291">
        <v>255</v>
      </c>
      <c r="C291" t="s">
        <v>6318</v>
      </c>
      <c r="D291" t="s">
        <v>6318</v>
      </c>
      <c r="E291" t="s">
        <v>6319</v>
      </c>
      <c r="F291" t="s">
        <v>238</v>
      </c>
      <c r="G291" t="s">
        <v>238</v>
      </c>
      <c r="H291" t="s">
        <v>238</v>
      </c>
      <c r="I291" t="str">
        <f>LEFT(Teams_ESPN[[#This Row],[ESPN_Team_Name]],LEN(Teams_ESPN[[#This Row],[ESPN_Team_Name]])-LEN(Teams_ESPN[[#This Row],[Team Name_Long]]))</f>
        <v>WAG</v>
      </c>
    </row>
    <row r="292" spans="1:9">
      <c r="A292">
        <v>485</v>
      </c>
      <c r="B292">
        <v>256</v>
      </c>
      <c r="C292" t="s">
        <v>6125</v>
      </c>
      <c r="D292" t="s">
        <v>6125</v>
      </c>
      <c r="E292" t="s">
        <v>6126</v>
      </c>
      <c r="F292" t="s">
        <v>562</v>
      </c>
      <c r="G292" t="s">
        <v>237</v>
      </c>
      <c r="H292" t="s">
        <v>237</v>
      </c>
      <c r="I292" t="str">
        <f>LEFT(Teams_ESPN[[#This Row],[ESPN_Team_Name]],LEN(Teams_ESPN[[#This Row],[ESPN_Team_Name]])-LEN(Teams_ESPN[[#This Row],[Team Name_Long]]))</f>
        <v>SHU</v>
      </c>
    </row>
    <row r="293" spans="1:9">
      <c r="A293">
        <v>487</v>
      </c>
      <c r="B293">
        <v>258</v>
      </c>
      <c r="C293" t="s">
        <v>5649</v>
      </c>
      <c r="D293" t="s">
        <v>5649</v>
      </c>
      <c r="E293" t="s">
        <v>5650</v>
      </c>
      <c r="F293" t="s">
        <v>563</v>
      </c>
      <c r="G293" t="s">
        <v>223</v>
      </c>
      <c r="H293" t="s">
        <v>223</v>
      </c>
      <c r="I293" t="str">
        <f>LEFT(Teams_ESPN[[#This Row],[ESPN_Team_Name]],LEN(Teams_ESPN[[#This Row],[ESPN_Team_Name]])-LEN(Teams_ESPN[[#This Row],[Team Name_Long]]))</f>
        <v>CCSU</v>
      </c>
    </row>
    <row r="294" spans="1:9">
      <c r="A294">
        <v>488</v>
      </c>
      <c r="B294">
        <v>259</v>
      </c>
      <c r="C294" t="s">
        <v>5882</v>
      </c>
      <c r="D294" t="s">
        <v>5882</v>
      </c>
      <c r="E294" t="s">
        <v>5883</v>
      </c>
      <c r="F294" t="s">
        <v>641</v>
      </c>
      <c r="G294" t="s">
        <v>349</v>
      </c>
      <c r="H294" t="s">
        <v>349</v>
      </c>
      <c r="I294" t="str">
        <f>LEFT(Teams_ESPN[[#This Row],[ESPN_Team_Name]],LEN(Teams_ESPN[[#This Row],[ESPN_Team_Name]])-LEN(Teams_ESPN[[#This Row],[Team Name_Long]]))</f>
        <v>LIU</v>
      </c>
    </row>
    <row r="295" spans="1:9">
      <c r="A295">
        <v>499</v>
      </c>
      <c r="B295">
        <v>261</v>
      </c>
      <c r="C295" t="s">
        <v>5936</v>
      </c>
      <c r="D295" t="s">
        <v>5936</v>
      </c>
      <c r="E295" t="s">
        <v>5937</v>
      </c>
      <c r="F295" t="s">
        <v>553</v>
      </c>
      <c r="G295" t="s">
        <v>97</v>
      </c>
      <c r="H295" t="s">
        <v>97</v>
      </c>
      <c r="I295" t="str">
        <f>LEFT(Teams_ESPN[[#This Row],[ESPN_Team_Name]],LEN(Teams_ESPN[[#This Row],[ESPN_Team_Name]])-LEN(Teams_ESPN[[#This Row],[Team Name_Long]]))</f>
        <v>MORE</v>
      </c>
    </row>
    <row r="296" spans="1:9">
      <c r="A296">
        <v>500</v>
      </c>
      <c r="B296">
        <v>262</v>
      </c>
      <c r="C296" t="s">
        <v>6179</v>
      </c>
      <c r="D296" t="s">
        <v>6179</v>
      </c>
      <c r="E296" t="s">
        <v>6180</v>
      </c>
      <c r="F296" t="s">
        <v>586</v>
      </c>
      <c r="G296" t="s">
        <v>113</v>
      </c>
      <c r="H296" t="s">
        <v>113</v>
      </c>
      <c r="I296" t="str">
        <f>LEFT(Teams_ESPN[[#This Row],[ESPN_Team_Name]],LEN(Teams_ESPN[[#This Row],[ESPN_Team_Name]])-LEN(Teams_ESPN[[#This Row],[Team Name_Long]]))</f>
        <v>TNTC</v>
      </c>
    </row>
    <row r="297" spans="1:9">
      <c r="A297">
        <v>501</v>
      </c>
      <c r="B297">
        <v>263</v>
      </c>
      <c r="C297" t="s">
        <v>6292</v>
      </c>
      <c r="D297" t="s">
        <v>6292</v>
      </c>
      <c r="E297" t="s">
        <v>6293</v>
      </c>
      <c r="F297" t="s">
        <v>6468</v>
      </c>
      <c r="G297" t="s">
        <v>94</v>
      </c>
      <c r="I297" t="str">
        <f>LEFT(Teams_ESPN[[#This Row],[ESPN_Team_Name]],LEN(Teams_ESPN[[#This Row],[ESPN_Team_Name]])-LEN(Teams_ESPN[[#This Row],[Team Name_Long]]))</f>
        <v>UTM</v>
      </c>
    </row>
    <row r="298" spans="1:9">
      <c r="A298">
        <v>502</v>
      </c>
      <c r="B298">
        <v>264</v>
      </c>
      <c r="C298" t="s">
        <v>6176</v>
      </c>
      <c r="D298" t="s">
        <v>6176</v>
      </c>
      <c r="E298" t="s">
        <v>6177</v>
      </c>
      <c r="F298" t="s">
        <v>549</v>
      </c>
      <c r="G298" t="s">
        <v>95</v>
      </c>
      <c r="H298" t="s">
        <v>95</v>
      </c>
      <c r="I298" t="str">
        <f>LEFT(Teams_ESPN[[#This Row],[ESPN_Team_Name]],LEN(Teams_ESPN[[#This Row],[ESPN_Team_Name]])-LEN(Teams_ESPN[[#This Row],[Team Name_Long]]))</f>
        <v>TNST</v>
      </c>
    </row>
    <row r="299" spans="1:9">
      <c r="A299">
        <v>503</v>
      </c>
      <c r="B299">
        <v>265</v>
      </c>
      <c r="C299" t="s">
        <v>6113</v>
      </c>
      <c r="D299" t="s">
        <v>6113</v>
      </c>
      <c r="E299" t="s">
        <v>6114</v>
      </c>
      <c r="F299" t="s">
        <v>649</v>
      </c>
      <c r="G299" t="s">
        <v>114</v>
      </c>
      <c r="I299" t="str">
        <f>LEFT(Teams_ESPN[[#This Row],[ESPN_Team_Name]],LEN(Teams_ESPN[[#This Row],[ESPN_Team_Name]])-LEN(Teams_ESPN[[#This Row],[Team Name_Long]]))</f>
        <v xml:space="preserve">SEMOSoutheast </v>
      </c>
    </row>
    <row r="300" spans="1:9">
      <c r="A300">
        <v>504</v>
      </c>
      <c r="B300">
        <v>266</v>
      </c>
      <c r="C300" t="s">
        <v>6129</v>
      </c>
      <c r="D300" t="s">
        <v>6129</v>
      </c>
      <c r="E300" t="s">
        <v>6130</v>
      </c>
      <c r="F300" t="s">
        <v>598</v>
      </c>
      <c r="G300" t="s">
        <v>92</v>
      </c>
      <c r="H300" t="s">
        <v>92</v>
      </c>
      <c r="I300" t="str">
        <f>LEFT(Teams_ESPN[[#This Row],[ESPN_Team_Name]],LEN(Teams_ESPN[[#This Row],[ESPN_Team_Name]])-LEN(Teams_ESPN[[#This Row],[Team Name_Long]]))</f>
        <v>SIUE</v>
      </c>
    </row>
    <row r="301" spans="1:9">
      <c r="A301">
        <v>507</v>
      </c>
      <c r="B301">
        <v>269</v>
      </c>
      <c r="C301" t="s">
        <v>5890</v>
      </c>
      <c r="D301" t="s">
        <v>6469</v>
      </c>
      <c r="E301" t="s">
        <v>5891</v>
      </c>
      <c r="F301" t="s">
        <v>6470</v>
      </c>
      <c r="G301" t="s">
        <v>96</v>
      </c>
      <c r="H301" t="s">
        <v>96</v>
      </c>
      <c r="I301" t="str">
        <f>LEFT(Teams_ESPN[[#This Row],[ESPN_Team_Name]],LEN(Teams_ESPN[[#This Row],[ESPN_Team_Name]])-LEN(Teams_ESPN[[#This Row],[Team Name_Long]]))</f>
        <v>LR</v>
      </c>
    </row>
    <row r="302" spans="1:9">
      <c r="A302">
        <v>508</v>
      </c>
      <c r="B302">
        <v>270</v>
      </c>
      <c r="C302" t="s">
        <v>5731</v>
      </c>
      <c r="D302" t="s">
        <v>5731</v>
      </c>
      <c r="E302" t="s">
        <v>5732</v>
      </c>
      <c r="F302" t="s">
        <v>527</v>
      </c>
      <c r="G302" t="s">
        <v>93</v>
      </c>
      <c r="H302" t="s">
        <v>93</v>
      </c>
      <c r="I302" t="str">
        <f>LEFT(Teams_ESPN[[#This Row],[ESPN_Team_Name]],LEN(Teams_ESPN[[#This Row],[ESPN_Team_Name]])-LEN(Teams_ESPN[[#This Row],[Team Name_Long]]))</f>
        <v>EIU</v>
      </c>
    </row>
    <row r="303" spans="1:9">
      <c r="A303">
        <v>520</v>
      </c>
      <c r="B303">
        <v>272</v>
      </c>
      <c r="C303" t="s">
        <v>6207</v>
      </c>
      <c r="D303" t="s">
        <v>6471</v>
      </c>
      <c r="E303" t="s">
        <v>6208</v>
      </c>
      <c r="F303" t="s">
        <v>374</v>
      </c>
      <c r="G303" t="s">
        <v>374</v>
      </c>
      <c r="H303" t="s">
        <v>374</v>
      </c>
      <c r="I303" t="str">
        <f>LEFT(Teams_ESPN[[#This Row],[ESPN_Team_Name]],LEN(Teams_ESPN[[#This Row],[ESPN_Team_Name]])-LEN(Teams_ESPN[[#This Row],[Team Name_Long]]))</f>
        <v>UCLA4</v>
      </c>
    </row>
    <row r="304" spans="1:9">
      <c r="A304">
        <v>520</v>
      </c>
      <c r="B304">
        <v>272</v>
      </c>
      <c r="C304" t="s">
        <v>6207</v>
      </c>
      <c r="D304" t="s">
        <v>6472</v>
      </c>
      <c r="E304" t="s">
        <v>6208</v>
      </c>
      <c r="F304" t="s">
        <v>374</v>
      </c>
      <c r="G304" t="s">
        <v>374</v>
      </c>
      <c r="H304" t="s">
        <v>374</v>
      </c>
      <c r="I304" t="str">
        <f>LEFT(Teams_ESPN[[#This Row],[ESPN_Team_Name]],LEN(Teams_ESPN[[#This Row],[ESPN_Team_Name]])-LEN(Teams_ESPN[[#This Row],[Team Name_Long]]))</f>
        <v>UCLA4</v>
      </c>
    </row>
    <row r="305" spans="1:9">
      <c r="A305">
        <v>521</v>
      </c>
      <c r="B305">
        <v>273</v>
      </c>
      <c r="C305" t="s">
        <v>5587</v>
      </c>
      <c r="D305" t="s">
        <v>6473</v>
      </c>
      <c r="E305" t="s">
        <v>5588</v>
      </c>
      <c r="F305" t="s">
        <v>402</v>
      </c>
      <c r="G305" t="s">
        <v>402</v>
      </c>
      <c r="H305" t="s">
        <v>402</v>
      </c>
      <c r="I305" t="str">
        <f>LEFT(Teams_ESPN[[#This Row],[ESPN_Team_Name]],LEN(Teams_ESPN[[#This Row],[ESPN_Team_Name]])-LEN(Teams_ESPN[[#This Row],[Team Name_Long]]))</f>
        <v>ARIZ8</v>
      </c>
    </row>
    <row r="306" spans="1:9">
      <c r="A306">
        <v>521</v>
      </c>
      <c r="B306">
        <v>273</v>
      </c>
      <c r="C306" t="s">
        <v>5587</v>
      </c>
      <c r="D306" t="s">
        <v>6474</v>
      </c>
      <c r="E306" t="s">
        <v>5588</v>
      </c>
      <c r="F306" t="s">
        <v>402</v>
      </c>
      <c r="G306" t="s">
        <v>402</v>
      </c>
      <c r="H306" t="s">
        <v>402</v>
      </c>
      <c r="I306" t="str">
        <f>LEFT(Teams_ESPN[[#This Row],[ESPN_Team_Name]],LEN(Teams_ESPN[[#This Row],[ESPN_Team_Name]])-LEN(Teams_ESPN[[#This Row],[Team Name_Long]]))</f>
        <v>ARIZ8</v>
      </c>
    </row>
    <row r="307" spans="1:9">
      <c r="A307">
        <v>522</v>
      </c>
      <c r="B307">
        <v>274</v>
      </c>
      <c r="C307" t="s">
        <v>6273</v>
      </c>
      <c r="D307" t="s">
        <v>6273</v>
      </c>
      <c r="E307" t="s">
        <v>6274</v>
      </c>
      <c r="F307" t="s">
        <v>207</v>
      </c>
      <c r="G307" t="s">
        <v>207</v>
      </c>
      <c r="H307" t="s">
        <v>207</v>
      </c>
      <c r="I307" t="str">
        <f>LEFT(Teams_ESPN[[#This Row],[ESPN_Team_Name]],LEN(Teams_ESPN[[#This Row],[ESPN_Team_Name]])-LEN(Teams_ESPN[[#This Row],[Team Name_Long]]))</f>
        <v>USC</v>
      </c>
    </row>
    <row r="308" spans="1:9">
      <c r="A308">
        <v>522</v>
      </c>
      <c r="B308">
        <v>274</v>
      </c>
      <c r="C308" t="s">
        <v>6273</v>
      </c>
      <c r="D308" t="s">
        <v>6475</v>
      </c>
      <c r="E308" t="s">
        <v>6274</v>
      </c>
      <c r="F308" t="s">
        <v>207</v>
      </c>
      <c r="G308" t="s">
        <v>207</v>
      </c>
      <c r="H308" t="s">
        <v>207</v>
      </c>
      <c r="I308" t="str">
        <f>LEFT(Teams_ESPN[[#This Row],[ESPN_Team_Name]],LEN(Teams_ESPN[[#This Row],[ESPN_Team_Name]])-LEN(Teams_ESPN[[#This Row],[Team Name_Long]]))</f>
        <v>USC</v>
      </c>
    </row>
    <row r="309" spans="1:9">
      <c r="A309">
        <v>523</v>
      </c>
      <c r="B309">
        <v>275</v>
      </c>
      <c r="C309" t="s">
        <v>5597</v>
      </c>
      <c r="D309" t="s">
        <v>5597</v>
      </c>
      <c r="E309" t="s">
        <v>5598</v>
      </c>
      <c r="F309" t="s">
        <v>459</v>
      </c>
      <c r="G309" t="s">
        <v>208</v>
      </c>
      <c r="H309" t="s">
        <v>208</v>
      </c>
      <c r="I309" t="str">
        <f>LEFT(Teams_ESPN[[#This Row],[ESPN_Team_Name]],LEN(Teams_ESPN[[#This Row],[ESPN_Team_Name]])-LEN(Teams_ESPN[[#This Row],[Team Name_Long]]))</f>
        <v>ASU</v>
      </c>
    </row>
    <row r="310" spans="1:9">
      <c r="A310">
        <v>523</v>
      </c>
      <c r="B310">
        <v>275</v>
      </c>
      <c r="C310" t="s">
        <v>5597</v>
      </c>
      <c r="D310" t="s">
        <v>6476</v>
      </c>
      <c r="E310" t="s">
        <v>5598</v>
      </c>
      <c r="F310" t="s">
        <v>459</v>
      </c>
      <c r="G310" t="s">
        <v>208</v>
      </c>
      <c r="H310" t="s">
        <v>208</v>
      </c>
      <c r="I310" t="str">
        <f>LEFT(Teams_ESPN[[#This Row],[ESPN_Team_Name]],LEN(Teams_ESPN[[#This Row],[ESPN_Team_Name]])-LEN(Teams_ESPN[[#This Row],[Team Name_Long]]))</f>
        <v>ASU</v>
      </c>
    </row>
    <row r="311" spans="1:9">
      <c r="A311">
        <v>524</v>
      </c>
      <c r="B311">
        <v>276</v>
      </c>
      <c r="C311" t="s">
        <v>6025</v>
      </c>
      <c r="D311" t="s">
        <v>6477</v>
      </c>
      <c r="E311" t="s">
        <v>6026</v>
      </c>
      <c r="F311" t="s">
        <v>217</v>
      </c>
      <c r="G311" t="s">
        <v>217</v>
      </c>
      <c r="H311" t="s">
        <v>217</v>
      </c>
      <c r="I311" t="str">
        <f>LEFT(Teams_ESPN[[#This Row],[ESPN_Team_Name]],LEN(Teams_ESPN[[#This Row],[ESPN_Team_Name]])-LEN(Teams_ESPN[[#This Row],[Team Name_Long]]))</f>
        <v>ORE</v>
      </c>
    </row>
    <row r="312" spans="1:9">
      <c r="A312">
        <v>524</v>
      </c>
      <c r="B312">
        <v>276</v>
      </c>
      <c r="C312" t="s">
        <v>6025</v>
      </c>
      <c r="D312" t="s">
        <v>6478</v>
      </c>
      <c r="E312" t="s">
        <v>6026</v>
      </c>
      <c r="F312" t="s">
        <v>217</v>
      </c>
      <c r="G312" t="s">
        <v>217</v>
      </c>
      <c r="H312" t="s">
        <v>217</v>
      </c>
      <c r="I312" t="str">
        <f>LEFT(Teams_ESPN[[#This Row],[ESPN_Team_Name]],LEN(Teams_ESPN[[#This Row],[ESPN_Team_Name]])-LEN(Teams_ESPN[[#This Row],[Team Name_Long]]))</f>
        <v>ORE</v>
      </c>
    </row>
    <row r="313" spans="1:9">
      <c r="A313">
        <v>525</v>
      </c>
      <c r="B313">
        <v>277</v>
      </c>
      <c r="C313" t="s">
        <v>6284</v>
      </c>
      <c r="D313" t="s">
        <v>6284</v>
      </c>
      <c r="E313" t="s">
        <v>6285</v>
      </c>
      <c r="F313" t="s">
        <v>515</v>
      </c>
      <c r="G313" t="s">
        <v>179</v>
      </c>
      <c r="H313" t="s">
        <v>179</v>
      </c>
      <c r="I313" t="str">
        <f>LEFT(Teams_ESPN[[#This Row],[ESPN_Team_Name]],LEN(Teams_ESPN[[#This Row],[ESPN_Team_Name]])-LEN(Teams_ESPN[[#This Row],[Team Name_Long]]))</f>
        <v>UTAH</v>
      </c>
    </row>
    <row r="314" spans="1:9">
      <c r="A314">
        <v>526</v>
      </c>
      <c r="B314">
        <v>278</v>
      </c>
      <c r="C314" t="s">
        <v>6349</v>
      </c>
      <c r="D314" t="s">
        <v>6349</v>
      </c>
      <c r="E314" t="s">
        <v>6350</v>
      </c>
      <c r="F314" t="s">
        <v>464</v>
      </c>
      <c r="G314" t="s">
        <v>259</v>
      </c>
      <c r="H314" t="s">
        <v>259</v>
      </c>
      <c r="I314" t="str">
        <f>LEFT(Teams_ESPN[[#This Row],[ESPN_Team_Name]],LEN(Teams_ESPN[[#This Row],[ESPN_Team_Name]])-LEN(Teams_ESPN[[#This Row],[Team Name_Long]]))</f>
        <v>WSU</v>
      </c>
    </row>
    <row r="315" spans="1:9">
      <c r="A315">
        <v>526</v>
      </c>
      <c r="B315">
        <v>278</v>
      </c>
      <c r="C315" t="s">
        <v>6349</v>
      </c>
      <c r="D315" t="s">
        <v>6349</v>
      </c>
      <c r="E315" t="s">
        <v>6350</v>
      </c>
      <c r="F315" t="s">
        <v>464</v>
      </c>
      <c r="G315" t="s">
        <v>259</v>
      </c>
      <c r="H315" t="s">
        <v>259</v>
      </c>
      <c r="I315" t="str">
        <f>LEFT(Teams_ESPN[[#This Row],[ESPN_Team_Name]],LEN(Teams_ESPN[[#This Row],[ESPN_Team_Name]])-LEN(Teams_ESPN[[#This Row],[Team Name_Long]]))</f>
        <v>WSU</v>
      </c>
    </row>
    <row r="316" spans="1:9">
      <c r="A316">
        <v>526</v>
      </c>
      <c r="B316">
        <v>278</v>
      </c>
      <c r="C316" t="s">
        <v>6349</v>
      </c>
      <c r="D316" t="s">
        <v>6479</v>
      </c>
      <c r="E316" t="s">
        <v>6350</v>
      </c>
      <c r="F316" t="s">
        <v>464</v>
      </c>
      <c r="G316" t="s">
        <v>259</v>
      </c>
      <c r="H316" t="s">
        <v>259</v>
      </c>
      <c r="I316" t="str">
        <f>LEFT(Teams_ESPN[[#This Row],[ESPN_Team_Name]],LEN(Teams_ESPN[[#This Row],[ESPN_Team_Name]])-LEN(Teams_ESPN[[#This Row],[Team Name_Long]]))</f>
        <v>WSU</v>
      </c>
    </row>
    <row r="317" spans="1:9">
      <c r="A317">
        <v>527</v>
      </c>
      <c r="B317">
        <v>279</v>
      </c>
      <c r="C317" t="s">
        <v>6322</v>
      </c>
      <c r="D317" t="s">
        <v>6322</v>
      </c>
      <c r="E317" t="s">
        <v>6323</v>
      </c>
      <c r="F317" t="s">
        <v>178</v>
      </c>
      <c r="G317" t="s">
        <v>178</v>
      </c>
      <c r="H317" t="s">
        <v>178</v>
      </c>
      <c r="I317" t="str">
        <f>LEFT(Teams_ESPN[[#This Row],[ESPN_Team_Name]],LEN(Teams_ESPN[[#This Row],[ESPN_Team_Name]])-LEN(Teams_ESPN[[#This Row],[Team Name_Long]]))</f>
        <v>WASH</v>
      </c>
    </row>
    <row r="318" spans="1:9">
      <c r="A318">
        <v>527</v>
      </c>
      <c r="B318">
        <v>279</v>
      </c>
      <c r="C318" t="s">
        <v>6322</v>
      </c>
      <c r="D318" t="s">
        <v>6322</v>
      </c>
      <c r="E318" t="s">
        <v>6323</v>
      </c>
      <c r="F318" t="s">
        <v>178</v>
      </c>
      <c r="G318" t="s">
        <v>178</v>
      </c>
      <c r="H318" t="s">
        <v>178</v>
      </c>
      <c r="I318" t="str">
        <f>LEFT(Teams_ESPN[[#This Row],[ESPN_Team_Name]],LEN(Teams_ESPN[[#This Row],[ESPN_Team_Name]])-LEN(Teams_ESPN[[#This Row],[Team Name_Long]]))</f>
        <v>WASH</v>
      </c>
    </row>
    <row r="319" spans="1:9">
      <c r="A319">
        <v>528</v>
      </c>
      <c r="B319">
        <v>280</v>
      </c>
      <c r="C319" t="s">
        <v>5676</v>
      </c>
      <c r="D319" t="s">
        <v>5676</v>
      </c>
      <c r="E319" t="s">
        <v>5677</v>
      </c>
      <c r="F319" t="s">
        <v>260</v>
      </c>
      <c r="G319" t="s">
        <v>260</v>
      </c>
      <c r="H319" t="s">
        <v>260</v>
      </c>
      <c r="I319" t="str">
        <f>LEFT(Teams_ESPN[[#This Row],[ESPN_Team_Name]],LEN(Teams_ESPN[[#This Row],[ESPN_Team_Name]])-LEN(Teams_ESPN[[#This Row],[Team Name_Long]]))</f>
        <v>COLO</v>
      </c>
    </row>
    <row r="320" spans="1:9">
      <c r="A320">
        <v>528</v>
      </c>
      <c r="B320">
        <v>280</v>
      </c>
      <c r="C320" t="s">
        <v>5676</v>
      </c>
      <c r="D320" t="s">
        <v>5676</v>
      </c>
      <c r="E320" t="s">
        <v>5677</v>
      </c>
      <c r="F320" t="s">
        <v>260</v>
      </c>
      <c r="G320" t="s">
        <v>260</v>
      </c>
      <c r="H320" t="s">
        <v>260</v>
      </c>
      <c r="I320" t="str">
        <f>LEFT(Teams_ESPN[[#This Row],[ESPN_Team_Name]],LEN(Teams_ESPN[[#This Row],[ESPN_Team_Name]])-LEN(Teams_ESPN[[#This Row],[Team Name_Long]]))</f>
        <v>COLO</v>
      </c>
    </row>
    <row r="321" spans="1:9">
      <c r="A321">
        <v>529</v>
      </c>
      <c r="B321">
        <v>281</v>
      </c>
      <c r="C321" t="s">
        <v>6149</v>
      </c>
      <c r="D321" t="s">
        <v>6149</v>
      </c>
      <c r="E321" t="s">
        <v>6150</v>
      </c>
      <c r="F321" t="s">
        <v>218</v>
      </c>
      <c r="G321" t="s">
        <v>218</v>
      </c>
      <c r="H321" t="s">
        <v>218</v>
      </c>
      <c r="I321" t="str">
        <f>LEFT(Teams_ESPN[[#This Row],[ESPN_Team_Name]],LEN(Teams_ESPN[[#This Row],[ESPN_Team_Name]])-LEN(Teams_ESPN[[#This Row],[Team Name_Long]]))</f>
        <v>STAN</v>
      </c>
    </row>
    <row r="322" spans="1:9">
      <c r="A322">
        <v>530</v>
      </c>
      <c r="B322">
        <v>282</v>
      </c>
      <c r="C322" t="s">
        <v>6027</v>
      </c>
      <c r="D322" t="s">
        <v>6027</v>
      </c>
      <c r="E322" t="s">
        <v>6028</v>
      </c>
      <c r="F322" t="s">
        <v>487</v>
      </c>
      <c r="G322" t="s">
        <v>255</v>
      </c>
      <c r="H322" t="s">
        <v>255</v>
      </c>
      <c r="I322" t="str">
        <f>LEFT(Teams_ESPN[[#This Row],[ESPN_Team_Name]],LEN(Teams_ESPN[[#This Row],[ESPN_Team_Name]])-LEN(Teams_ESPN[[#This Row],[Team Name_Long]]))</f>
        <v>ORST</v>
      </c>
    </row>
    <row r="323" spans="1:9">
      <c r="A323">
        <v>531</v>
      </c>
      <c r="B323">
        <v>283</v>
      </c>
      <c r="C323" t="s">
        <v>5639</v>
      </c>
      <c r="D323" t="s">
        <v>5639</v>
      </c>
      <c r="E323" t="s">
        <v>5640</v>
      </c>
      <c r="F323" t="s">
        <v>256</v>
      </c>
      <c r="G323" t="s">
        <v>256</v>
      </c>
      <c r="H323" t="s">
        <v>256</v>
      </c>
      <c r="I323" t="str">
        <f>LEFT(Teams_ESPN[[#This Row],[ESPN_Team_Name]],LEN(Teams_ESPN[[#This Row],[ESPN_Team_Name]])-LEN(Teams_ESPN[[#This Row],[Team Name_Long]]))</f>
        <v>CAL</v>
      </c>
    </row>
    <row r="324" spans="1:9">
      <c r="A324">
        <v>545</v>
      </c>
      <c r="B324">
        <v>285</v>
      </c>
      <c r="C324" t="s">
        <v>5673</v>
      </c>
      <c r="D324" t="s">
        <v>5673</v>
      </c>
      <c r="E324" t="s">
        <v>5674</v>
      </c>
      <c r="F324" t="s">
        <v>424</v>
      </c>
      <c r="G324" t="s">
        <v>424</v>
      </c>
      <c r="H324" t="s">
        <v>424</v>
      </c>
      <c r="I324" t="str">
        <f>LEFT(Teams_ESPN[[#This Row],[ESPN_Team_Name]],LEN(Teams_ESPN[[#This Row],[ESPN_Team_Name]])-LEN(Teams_ESPN[[#This Row],[Team Name_Long]]))</f>
        <v>COLG</v>
      </c>
    </row>
    <row r="325" spans="1:9">
      <c r="A325">
        <v>546</v>
      </c>
      <c r="B325">
        <v>286</v>
      </c>
      <c r="C325" t="s">
        <v>5971</v>
      </c>
      <c r="D325" t="s">
        <v>5971</v>
      </c>
      <c r="E325" t="s">
        <v>5972</v>
      </c>
      <c r="F325" t="s">
        <v>313</v>
      </c>
      <c r="G325" t="s">
        <v>313</v>
      </c>
      <c r="H325" t="s">
        <v>313</v>
      </c>
      <c r="I325" t="str">
        <f>LEFT(Teams_ESPN[[#This Row],[ESPN_Team_Name]],LEN(Teams_ESPN[[#This Row],[ESPN_Team_Name]])-LEN(Teams_ESPN[[#This Row],[Team Name_Long]]))</f>
        <v>NAVY</v>
      </c>
    </row>
    <row r="326" spans="1:9">
      <c r="A326">
        <v>547</v>
      </c>
      <c r="B326">
        <v>287</v>
      </c>
      <c r="C326" t="s">
        <v>5876</v>
      </c>
      <c r="D326" t="s">
        <v>5876</v>
      </c>
      <c r="E326" t="s">
        <v>5877</v>
      </c>
      <c r="F326" t="s">
        <v>154</v>
      </c>
      <c r="G326" t="s">
        <v>154</v>
      </c>
      <c r="H326" t="s">
        <v>154</v>
      </c>
      <c r="I326" t="str">
        <f>LEFT(Teams_ESPN[[#This Row],[ESPN_Team_Name]],LEN(Teams_ESPN[[#This Row],[ESPN_Team_Name]])-LEN(Teams_ESPN[[#This Row],[Team Name_Long]]))</f>
        <v>LEH</v>
      </c>
    </row>
    <row r="327" spans="1:9">
      <c r="A327">
        <v>548</v>
      </c>
      <c r="B327">
        <v>288</v>
      </c>
      <c r="C327" t="s">
        <v>5592</v>
      </c>
      <c r="D327" t="s">
        <v>5592</v>
      </c>
      <c r="E327" t="s">
        <v>5593</v>
      </c>
      <c r="F327" t="s">
        <v>309</v>
      </c>
      <c r="G327" t="s">
        <v>309</v>
      </c>
      <c r="H327" t="s">
        <v>309</v>
      </c>
      <c r="I327" t="str">
        <f>LEFT(Teams_ESPN[[#This Row],[ESPN_Team_Name]],LEN(Teams_ESPN[[#This Row],[ESPN_Team_Name]])-LEN(Teams_ESPN[[#This Row],[Team Name_Long]]))</f>
        <v>ARMY</v>
      </c>
    </row>
    <row r="328" spans="1:9">
      <c r="A328">
        <v>549</v>
      </c>
      <c r="B328">
        <v>289</v>
      </c>
      <c r="C328" t="s">
        <v>5629</v>
      </c>
      <c r="D328" t="s">
        <v>5629</v>
      </c>
      <c r="E328" t="s">
        <v>5630</v>
      </c>
      <c r="F328" t="s">
        <v>502</v>
      </c>
      <c r="G328" t="s">
        <v>387</v>
      </c>
      <c r="H328" t="s">
        <v>387</v>
      </c>
      <c r="I328" t="str">
        <f>LEFT(Teams_ESPN[[#This Row],[ESPN_Team_Name]],LEN(Teams_ESPN[[#This Row],[ESPN_Team_Name]])-LEN(Teams_ESPN[[#This Row],[Team Name_Long]]))</f>
        <v>BU</v>
      </c>
    </row>
    <row r="329" spans="1:9">
      <c r="A329">
        <v>550</v>
      </c>
      <c r="B329">
        <v>290</v>
      </c>
      <c r="C329" t="s">
        <v>5867</v>
      </c>
      <c r="D329" t="s">
        <v>5867</v>
      </c>
      <c r="E329" t="s">
        <v>5868</v>
      </c>
      <c r="F329" t="s">
        <v>153</v>
      </c>
      <c r="G329" t="s">
        <v>153</v>
      </c>
      <c r="H329" t="s">
        <v>153</v>
      </c>
      <c r="I329" t="str">
        <f>LEFT(Teams_ESPN[[#This Row],[ESPN_Team_Name]],LEN(Teams_ESPN[[#This Row],[ESPN_Team_Name]])-LEN(Teams_ESPN[[#This Row],[Team Name_Long]]))</f>
        <v>LAF</v>
      </c>
    </row>
    <row r="330" spans="1:9">
      <c r="A330">
        <v>551</v>
      </c>
      <c r="B330">
        <v>291</v>
      </c>
      <c r="C330" t="s">
        <v>5580</v>
      </c>
      <c r="D330" t="s">
        <v>6480</v>
      </c>
      <c r="E330" t="s">
        <v>5581</v>
      </c>
      <c r="F330" t="s">
        <v>425</v>
      </c>
      <c r="G330" t="s">
        <v>425</v>
      </c>
      <c r="H330" t="s">
        <v>425</v>
      </c>
      <c r="I330" t="s">
        <v>718</v>
      </c>
    </row>
    <row r="331" spans="1:9">
      <c r="A331">
        <v>553</v>
      </c>
      <c r="B331">
        <v>293</v>
      </c>
      <c r="C331" t="s">
        <v>5804</v>
      </c>
      <c r="D331" t="s">
        <v>5804</v>
      </c>
      <c r="E331" t="s">
        <v>5805</v>
      </c>
      <c r="F331" t="s">
        <v>496</v>
      </c>
      <c r="G331" t="s">
        <v>307</v>
      </c>
      <c r="H331" t="s">
        <v>307</v>
      </c>
      <c r="I331" t="str">
        <f>LEFT(Teams_ESPN[[#This Row],[ESPN_Team_Name]],LEN(Teams_ESPN[[#This Row],[ESPN_Team_Name]])-LEN(Teams_ESPN[[#This Row],[Team Name_Long]]))</f>
        <v>HC</v>
      </c>
    </row>
    <row r="332" spans="1:9">
      <c r="A332">
        <v>554</v>
      </c>
      <c r="B332">
        <v>294</v>
      </c>
      <c r="C332" t="s">
        <v>5631</v>
      </c>
      <c r="D332" t="s">
        <v>5631</v>
      </c>
      <c r="E332" t="s">
        <v>5632</v>
      </c>
      <c r="F332" t="s">
        <v>314</v>
      </c>
      <c r="G332" t="s">
        <v>314</v>
      </c>
      <c r="H332" t="s">
        <v>314</v>
      </c>
      <c r="I332" t="str">
        <f>LEFT(Teams_ESPN[[#This Row],[ESPN_Team_Name]],LEN(Teams_ESPN[[#This Row],[ESPN_Team_Name]])-LEN(Teams_ESPN[[#This Row],[Team Name_Long]]))</f>
        <v>BUCK</v>
      </c>
    </row>
    <row r="333" spans="1:9">
      <c r="A333">
        <v>566</v>
      </c>
      <c r="B333">
        <v>296</v>
      </c>
      <c r="C333" t="s">
        <v>5570</v>
      </c>
      <c r="D333" t="s">
        <v>6481</v>
      </c>
      <c r="E333" t="s">
        <v>5571</v>
      </c>
      <c r="F333" t="s">
        <v>121</v>
      </c>
      <c r="G333" t="s">
        <v>121</v>
      </c>
      <c r="H333" t="s">
        <v>121</v>
      </c>
      <c r="I333" t="str">
        <f>LEFT(Teams_ESPN[[#This Row],[ESPN_Team_Name]],LEN(Teams_ESPN[[#This Row],[ESPN_Team_Name]])-LEN(Teams_ESPN[[#This Row],[Team Name_Long]]))</f>
        <v>ALA2</v>
      </c>
    </row>
    <row r="334" spans="1:9">
      <c r="A334">
        <v>566</v>
      </c>
      <c r="B334">
        <v>296</v>
      </c>
      <c r="C334" t="s">
        <v>5570</v>
      </c>
      <c r="D334" t="s">
        <v>6482</v>
      </c>
      <c r="E334" t="s">
        <v>5571</v>
      </c>
      <c r="F334" t="s">
        <v>121</v>
      </c>
      <c r="G334" t="s">
        <v>121</v>
      </c>
      <c r="H334" t="s">
        <v>121</v>
      </c>
      <c r="I334" t="str">
        <f>LEFT(Teams_ESPN[[#This Row],[ESPN_Team_Name]],LEN(Teams_ESPN[[#This Row],[ESPN_Team_Name]])-LEN(Teams_ESPN[[#This Row],[Team Name_Long]]))</f>
        <v>ALA2</v>
      </c>
    </row>
    <row r="335" spans="1:9">
      <c r="A335">
        <v>567</v>
      </c>
      <c r="B335">
        <v>297</v>
      </c>
      <c r="C335" t="s">
        <v>6159</v>
      </c>
      <c r="D335" t="s">
        <v>6483</v>
      </c>
      <c r="E335" t="s">
        <v>6160</v>
      </c>
      <c r="F335" t="s">
        <v>470</v>
      </c>
      <c r="G335" t="s">
        <v>338</v>
      </c>
      <c r="H335" t="s">
        <v>338</v>
      </c>
      <c r="I335" t="str">
        <f>LEFT(Teams_ESPN[[#This Row],[ESPN_Team_Name]],LEN(Teams_ESPN[[#This Row],[ESPN_Team_Name]])-LEN(Teams_ESPN[[#This Row],[Team Name_Long]]))</f>
        <v>TA&amp;M24</v>
      </c>
    </row>
    <row r="336" spans="1:9">
      <c r="A336">
        <v>568</v>
      </c>
      <c r="B336">
        <v>298</v>
      </c>
      <c r="C336" t="s">
        <v>6225</v>
      </c>
      <c r="D336" t="s">
        <v>6484</v>
      </c>
      <c r="E336" t="s">
        <v>6226</v>
      </c>
      <c r="F336" t="s">
        <v>291</v>
      </c>
      <c r="G336" t="s">
        <v>291</v>
      </c>
      <c r="H336" t="s">
        <v>291</v>
      </c>
      <c r="I336" t="str">
        <f>LEFT(Teams_ESPN[[#This Row],[ESPN_Team_Name]],LEN(Teams_ESPN[[#This Row],[ESPN_Team_Name]])-LEN(Teams_ESPN[[#This Row],[Team Name_Long]]))</f>
        <v>UK2</v>
      </c>
    </row>
    <row r="337" spans="1:9">
      <c r="A337">
        <v>569</v>
      </c>
      <c r="B337">
        <v>299</v>
      </c>
      <c r="C337" t="s">
        <v>6169</v>
      </c>
      <c r="D337" t="s">
        <v>6485</v>
      </c>
      <c r="E337" t="s">
        <v>6170</v>
      </c>
      <c r="F337" t="s">
        <v>42</v>
      </c>
      <c r="G337" t="s">
        <v>42</v>
      </c>
      <c r="H337" t="s">
        <v>42</v>
      </c>
      <c r="I337" t="str">
        <f>LEFT(Teams_ESPN[[#This Row],[ESPN_Team_Name]],LEN(Teams_ESPN[[#This Row],[ESPN_Team_Name]])-LEN(Teams_ESPN[[#This Row],[Team Name_Long]]))</f>
        <v>TENN12</v>
      </c>
    </row>
    <row r="338" spans="1:9">
      <c r="A338">
        <v>569</v>
      </c>
      <c r="B338">
        <v>299</v>
      </c>
      <c r="C338" t="s">
        <v>6169</v>
      </c>
      <c r="D338" t="s">
        <v>6486</v>
      </c>
      <c r="E338" t="s">
        <v>6170</v>
      </c>
      <c r="F338" t="s">
        <v>42</v>
      </c>
      <c r="G338" t="s">
        <v>42</v>
      </c>
      <c r="H338" t="s">
        <v>42</v>
      </c>
      <c r="I338" t="str">
        <f>LEFT(Teams_ESPN[[#This Row],[ESPN_Team_Name]],LEN(Teams_ESPN[[#This Row],[ESPN_Team_Name]])-LEN(Teams_ESPN[[#This Row],[Team Name_Long]]))</f>
        <v>TENN12</v>
      </c>
    </row>
    <row r="339" spans="1:9">
      <c r="A339">
        <v>569</v>
      </c>
      <c r="B339">
        <v>299</v>
      </c>
      <c r="C339" t="s">
        <v>6169</v>
      </c>
      <c r="D339" t="s">
        <v>6486</v>
      </c>
      <c r="E339" t="s">
        <v>6170</v>
      </c>
      <c r="F339" t="s">
        <v>42</v>
      </c>
      <c r="G339" t="s">
        <v>42</v>
      </c>
      <c r="H339" t="s">
        <v>42</v>
      </c>
      <c r="I339" t="str">
        <f>LEFT(Teams_ESPN[[#This Row],[ESPN_Team_Name]],LEN(Teams_ESPN[[#This Row],[ESPN_Team_Name]])-LEN(Teams_ESPN[[#This Row],[Team Name_Long]]))</f>
        <v>TENN12</v>
      </c>
    </row>
    <row r="340" spans="1:9">
      <c r="A340">
        <v>570</v>
      </c>
      <c r="B340">
        <v>300</v>
      </c>
      <c r="C340" t="s">
        <v>5929</v>
      </c>
      <c r="D340" t="s">
        <v>5929</v>
      </c>
      <c r="E340" t="s">
        <v>5930</v>
      </c>
      <c r="F340" t="s">
        <v>122</v>
      </c>
      <c r="G340" t="s">
        <v>122</v>
      </c>
      <c r="H340" t="s">
        <v>122</v>
      </c>
      <c r="I340" t="str">
        <f>LEFT(Teams_ESPN[[#This Row],[ESPN_Team_Name]],LEN(Teams_ESPN[[#This Row],[ESPN_Team_Name]])-LEN(Teams_ESPN[[#This Row],[Team Name_Long]]))</f>
        <v>MIZ</v>
      </c>
    </row>
    <row r="341" spans="1:9">
      <c r="A341">
        <v>571</v>
      </c>
      <c r="B341">
        <v>301</v>
      </c>
      <c r="C341" t="s">
        <v>5600</v>
      </c>
      <c r="D341" t="s">
        <v>6487</v>
      </c>
      <c r="E341" t="s">
        <v>5601</v>
      </c>
      <c r="F341" t="s">
        <v>38</v>
      </c>
      <c r="G341" t="s">
        <v>38</v>
      </c>
      <c r="H341" t="s">
        <v>38</v>
      </c>
      <c r="I341" t="str">
        <f>LEFT(Teams_ESPN[[#This Row],[ESPN_Team_Name]],LEN(Teams_ESPN[[#This Row],[ESPN_Team_Name]])-LEN(Teams_ESPN[[#This Row],[Team Name_Long]]))</f>
        <v>AUB</v>
      </c>
    </row>
    <row r="342" spans="1:9">
      <c r="A342">
        <v>572</v>
      </c>
      <c r="B342">
        <v>302</v>
      </c>
      <c r="C342" t="s">
        <v>6305</v>
      </c>
      <c r="D342" t="s">
        <v>6305</v>
      </c>
      <c r="E342" t="s">
        <v>6306</v>
      </c>
      <c r="F342" t="s">
        <v>292</v>
      </c>
      <c r="G342" t="s">
        <v>292</v>
      </c>
      <c r="H342" t="s">
        <v>292</v>
      </c>
      <c r="I342" t="str">
        <f>LEFT(Teams_ESPN[[#This Row],[ESPN_Team_Name]],LEN(Teams_ESPN[[#This Row],[ESPN_Team_Name]])-LEN(Teams_ESPN[[#This Row],[Team Name_Long]]))</f>
        <v>VAN</v>
      </c>
    </row>
    <row r="343" spans="1:9">
      <c r="A343">
        <v>572</v>
      </c>
      <c r="B343">
        <v>302</v>
      </c>
      <c r="C343" t="s">
        <v>6305</v>
      </c>
      <c r="D343" t="s">
        <v>6488</v>
      </c>
      <c r="E343" t="s">
        <v>6306</v>
      </c>
      <c r="F343" t="s">
        <v>292</v>
      </c>
      <c r="G343" t="s">
        <v>292</v>
      </c>
      <c r="H343" t="s">
        <v>292</v>
      </c>
      <c r="I343" t="str">
        <f>LEFT(Teams_ESPN[[#This Row],[ESPN_Team_Name]],LEN(Teams_ESPN[[#This Row],[ESPN_Team_Name]])-LEN(Teams_ESPN[[#This Row],[Team Name_Long]]))</f>
        <v>VAN</v>
      </c>
    </row>
    <row r="344" spans="1:9">
      <c r="A344">
        <v>573</v>
      </c>
      <c r="B344">
        <v>303</v>
      </c>
      <c r="C344" t="s">
        <v>5953</v>
      </c>
      <c r="D344" t="s">
        <v>5953</v>
      </c>
      <c r="E344" t="s">
        <v>5954</v>
      </c>
      <c r="F344" t="s">
        <v>501</v>
      </c>
      <c r="G344" t="s">
        <v>195</v>
      </c>
      <c r="H344" t="s">
        <v>195</v>
      </c>
      <c r="I344" t="str">
        <f>LEFT(Teams_ESPN[[#This Row],[ESPN_Team_Name]],LEN(Teams_ESPN[[#This Row],[ESPN_Team_Name]])-LEN(Teams_ESPN[[#This Row],[Team Name_Long]]))</f>
        <v>MSST</v>
      </c>
    </row>
    <row r="345" spans="1:9">
      <c r="A345">
        <v>574</v>
      </c>
      <c r="B345">
        <v>304</v>
      </c>
      <c r="C345" t="s">
        <v>5589</v>
      </c>
      <c r="D345" t="s">
        <v>5589</v>
      </c>
      <c r="E345" t="s">
        <v>5591</v>
      </c>
      <c r="F345" t="s">
        <v>270</v>
      </c>
      <c r="G345" t="s">
        <v>270</v>
      </c>
      <c r="H345" t="s">
        <v>270</v>
      </c>
      <c r="I345" t="str">
        <f>LEFT(Teams_ESPN[[#This Row],[ESPN_Team_Name]],LEN(Teams_ESPN[[#This Row],[ESPN_Team_Name]])-LEN(Teams_ESPN[[#This Row],[Team Name_Long]]))</f>
        <v>ARK</v>
      </c>
    </row>
    <row r="346" spans="1:9">
      <c r="A346">
        <v>574</v>
      </c>
      <c r="B346">
        <v>304</v>
      </c>
      <c r="C346" t="s">
        <v>5589</v>
      </c>
      <c r="D346" t="s">
        <v>6489</v>
      </c>
      <c r="E346" t="s">
        <v>5590</v>
      </c>
      <c r="F346" t="s">
        <v>270</v>
      </c>
      <c r="G346" t="s">
        <v>270</v>
      </c>
      <c r="H346" t="s">
        <v>270</v>
      </c>
      <c r="I346" t="str">
        <f>LEFT(Teams_ESPN[[#This Row],[ESPN_Team_Name]],LEN(Teams_ESPN[[#This Row],[ESPN_Team_Name]])-LEN(Teams_ESPN[[#This Row],[Team Name_Long]]))</f>
        <v>AR</v>
      </c>
    </row>
    <row r="347" spans="1:9">
      <c r="A347">
        <v>575</v>
      </c>
      <c r="B347">
        <v>305</v>
      </c>
      <c r="C347" t="s">
        <v>5760</v>
      </c>
      <c r="D347" t="s">
        <v>5760</v>
      </c>
      <c r="E347" t="s">
        <v>5761</v>
      </c>
      <c r="F347" t="s">
        <v>194</v>
      </c>
      <c r="G347" t="s">
        <v>194</v>
      </c>
      <c r="H347" t="s">
        <v>194</v>
      </c>
      <c r="I347" t="str">
        <f>LEFT(Teams_ESPN[[#This Row],[ESPN_Team_Name]],LEN(Teams_ESPN[[#This Row],[ESPN_Team_Name]])-LEN(Teams_ESPN[[#This Row],[Team Name_Long]]))</f>
        <v>FLA</v>
      </c>
    </row>
    <row r="348" spans="1:9">
      <c r="A348">
        <v>575</v>
      </c>
      <c r="B348">
        <v>305</v>
      </c>
      <c r="C348" t="s">
        <v>5760</v>
      </c>
      <c r="D348" t="s">
        <v>6490</v>
      </c>
      <c r="E348" t="s">
        <v>5761</v>
      </c>
      <c r="F348" t="s">
        <v>194</v>
      </c>
      <c r="G348" t="s">
        <v>194</v>
      </c>
      <c r="H348" t="s">
        <v>194</v>
      </c>
      <c r="I348" t="str">
        <f>LEFT(Teams_ESPN[[#This Row],[ESPN_Team_Name]],LEN(Teams_ESPN[[#This Row],[ESPN_Team_Name]])-LEN(Teams_ESPN[[#This Row],[Team Name_Long]]))</f>
        <v>FLA</v>
      </c>
    </row>
    <row r="349" spans="1:9">
      <c r="A349">
        <v>576</v>
      </c>
      <c r="B349">
        <v>306</v>
      </c>
      <c r="C349" t="s">
        <v>6217</v>
      </c>
      <c r="D349" t="s">
        <v>6217</v>
      </c>
      <c r="E349" t="s">
        <v>6218</v>
      </c>
      <c r="F349" t="s">
        <v>301</v>
      </c>
      <c r="G349" t="s">
        <v>301</v>
      </c>
      <c r="H349" t="s">
        <v>301</v>
      </c>
      <c r="I349" t="str">
        <f>LEFT(Teams_ESPN[[#This Row],[ESPN_Team_Name]],LEN(Teams_ESPN[[#This Row],[ESPN_Team_Name]])-LEN(Teams_ESPN[[#This Row],[Team Name_Long]]))</f>
        <v>UGA</v>
      </c>
    </row>
    <row r="350" spans="1:9">
      <c r="A350">
        <v>577</v>
      </c>
      <c r="B350">
        <v>307</v>
      </c>
      <c r="C350" t="s">
        <v>5927</v>
      </c>
      <c r="D350" t="s">
        <v>5927</v>
      </c>
      <c r="E350" t="s">
        <v>5928</v>
      </c>
      <c r="F350" t="s">
        <v>440</v>
      </c>
      <c r="G350" t="s">
        <v>271</v>
      </c>
      <c r="H350" t="s">
        <v>271</v>
      </c>
      <c r="I350" t="str">
        <f>LEFT(Teams_ESPN[[#This Row],[ESPN_Team_Name]],LEN(Teams_ESPN[[#This Row],[ESPN_Team_Name]])-LEN(Teams_ESPN[[#This Row],[Team Name_Long]]))</f>
        <v>MISS</v>
      </c>
    </row>
    <row r="351" spans="1:9">
      <c r="A351">
        <v>578</v>
      </c>
      <c r="B351">
        <v>308</v>
      </c>
      <c r="C351" t="s">
        <v>6094</v>
      </c>
      <c r="D351" t="s">
        <v>6094</v>
      </c>
      <c r="E351" t="s">
        <v>6095</v>
      </c>
      <c r="F351" t="s">
        <v>518</v>
      </c>
      <c r="G351" t="s">
        <v>39</v>
      </c>
      <c r="H351" t="s">
        <v>39</v>
      </c>
      <c r="I351" t="str">
        <f>LEFT(Teams_ESPN[[#This Row],[ESPN_Team_Name]],LEN(Teams_ESPN[[#This Row],[ESPN_Team_Name]])-LEN(Teams_ESPN[[#This Row],[Team Name_Long]]))</f>
        <v>SC</v>
      </c>
    </row>
    <row r="352" spans="1:9">
      <c r="A352">
        <v>579</v>
      </c>
      <c r="B352">
        <v>309</v>
      </c>
      <c r="C352" t="s">
        <v>5892</v>
      </c>
      <c r="D352" t="s">
        <v>5892</v>
      </c>
      <c r="E352" t="s">
        <v>5893</v>
      </c>
      <c r="F352" t="s">
        <v>43</v>
      </c>
      <c r="G352" t="s">
        <v>43</v>
      </c>
      <c r="H352" t="s">
        <v>43</v>
      </c>
      <c r="I352" t="str">
        <f>LEFT(Teams_ESPN[[#This Row],[ESPN_Team_Name]],LEN(Teams_ESPN[[#This Row],[ESPN_Team_Name]])-LEN(Teams_ESPN[[#This Row],[Team Name_Long]]))</f>
        <v>LSU</v>
      </c>
    </row>
    <row r="353" spans="1:9">
      <c r="A353">
        <v>579</v>
      </c>
      <c r="B353">
        <v>309</v>
      </c>
      <c r="C353" t="s">
        <v>5892</v>
      </c>
      <c r="D353" t="s">
        <v>6491</v>
      </c>
      <c r="E353" t="s">
        <v>5893</v>
      </c>
      <c r="F353" t="s">
        <v>43</v>
      </c>
      <c r="G353" t="s">
        <v>43</v>
      </c>
      <c r="H353" t="s">
        <v>43</v>
      </c>
      <c r="I353" t="str">
        <f>LEFT(Teams_ESPN[[#This Row],[ESPN_Team_Name]],LEN(Teams_ESPN[[#This Row],[ESPN_Team_Name]])-LEN(Teams_ESPN[[#This Row],[Team Name_Long]]))</f>
        <v>LSU</v>
      </c>
    </row>
    <row r="354" spans="1:9">
      <c r="A354">
        <v>595</v>
      </c>
      <c r="B354">
        <v>311</v>
      </c>
      <c r="C354" t="s">
        <v>5770</v>
      </c>
      <c r="D354" t="s">
        <v>5770</v>
      </c>
      <c r="E354" t="s">
        <v>5771</v>
      </c>
      <c r="F354" t="s">
        <v>257</v>
      </c>
      <c r="G354" t="s">
        <v>257</v>
      </c>
      <c r="H354" t="s">
        <v>257</v>
      </c>
      <c r="I354" t="str">
        <f>LEFT(Teams_ESPN[[#This Row],[ESPN_Team_Name]],LEN(Teams_ESPN[[#This Row],[ESPN_Team_Name]])-LEN(Teams_ESPN[[#This Row],[Team Name_Long]]))</f>
        <v>FUR</v>
      </c>
    </row>
    <row r="355" spans="1:9">
      <c r="A355">
        <v>596</v>
      </c>
      <c r="B355">
        <v>312</v>
      </c>
      <c r="C355" t="s">
        <v>6087</v>
      </c>
      <c r="D355" t="s">
        <v>6087</v>
      </c>
      <c r="E355" t="s">
        <v>6088</v>
      </c>
      <c r="F355" t="s">
        <v>140</v>
      </c>
      <c r="G355" t="s">
        <v>140</v>
      </c>
      <c r="H355" t="s">
        <v>140</v>
      </c>
      <c r="I355" t="str">
        <f>LEFT(Teams_ESPN[[#This Row],[ESPN_Team_Name]],LEN(Teams_ESPN[[#This Row],[ESPN_Team_Name]])-LEN(Teams_ESPN[[#This Row],[Team Name_Long]]))</f>
        <v>SAM</v>
      </c>
    </row>
    <row r="356" spans="1:9">
      <c r="A356">
        <v>597</v>
      </c>
      <c r="B356">
        <v>313</v>
      </c>
      <c r="C356" t="s">
        <v>6245</v>
      </c>
      <c r="D356" t="s">
        <v>6245</v>
      </c>
      <c r="E356" t="s">
        <v>6246</v>
      </c>
      <c r="F356" t="s">
        <v>581</v>
      </c>
      <c r="G356" t="s">
        <v>77</v>
      </c>
      <c r="H356" t="s">
        <v>77</v>
      </c>
      <c r="I356" t="str">
        <f>LEFT(Teams_ESPN[[#This Row],[ESPN_Team_Name]],LEN(Teams_ESPN[[#This Row],[ESPN_Team_Name]])-LEN(Teams_ESPN[[#This Row],[Team Name_Long]]))</f>
        <v>UNCG</v>
      </c>
    </row>
    <row r="357" spans="1:9">
      <c r="A357">
        <v>598</v>
      </c>
      <c r="B357">
        <v>314</v>
      </c>
      <c r="C357" t="s">
        <v>6324</v>
      </c>
      <c r="D357" t="s">
        <v>6324</v>
      </c>
      <c r="E357" t="s">
        <v>6325</v>
      </c>
      <c r="F357" t="s">
        <v>637</v>
      </c>
      <c r="G357" t="s">
        <v>139</v>
      </c>
      <c r="H357" t="s">
        <v>139</v>
      </c>
      <c r="I357" t="str">
        <f>LEFT(Teams_ESPN[[#This Row],[ESPN_Team_Name]],LEN(Teams_ESPN[[#This Row],[ESPN_Team_Name]])-LEN(Teams_ESPN[[#This Row],[Team Name_Long]]))</f>
        <v>WCU</v>
      </c>
    </row>
    <row r="358" spans="1:9">
      <c r="A358">
        <v>598</v>
      </c>
      <c r="B358">
        <v>314</v>
      </c>
      <c r="C358" t="s">
        <v>6324</v>
      </c>
      <c r="D358" t="s">
        <v>6324</v>
      </c>
      <c r="E358" t="s">
        <v>6325</v>
      </c>
      <c r="F358" t="s">
        <v>637</v>
      </c>
      <c r="G358" t="s">
        <v>139</v>
      </c>
      <c r="H358" t="s">
        <v>139</v>
      </c>
      <c r="I358" t="str">
        <f>LEFT(Teams_ESPN[[#This Row],[ESPN_Team_Name]],LEN(Teams_ESPN[[#This Row],[ESPN_Team_Name]])-LEN(Teams_ESPN[[#This Row],[Team Name_Long]]))</f>
        <v>WCU</v>
      </c>
    </row>
    <row r="359" spans="1:9">
      <c r="A359">
        <v>599</v>
      </c>
      <c r="B359">
        <v>315</v>
      </c>
      <c r="C359" t="s">
        <v>5739</v>
      </c>
      <c r="D359" t="s">
        <v>5739</v>
      </c>
      <c r="E359" t="s">
        <v>5740</v>
      </c>
      <c r="F359" t="s">
        <v>580</v>
      </c>
      <c r="G359" t="s">
        <v>22</v>
      </c>
      <c r="H359" t="s">
        <v>22</v>
      </c>
      <c r="I359" t="str">
        <f>LEFT(Teams_ESPN[[#This Row],[ESPN_Team_Name]],LEN(Teams_ESPN[[#This Row],[ESPN_Team_Name]])-LEN(Teams_ESPN[[#This Row],[Team Name_Long]]))</f>
        <v>ETSU</v>
      </c>
    </row>
    <row r="360" spans="1:9">
      <c r="A360">
        <v>600</v>
      </c>
      <c r="B360">
        <v>316</v>
      </c>
      <c r="C360" t="s">
        <v>6344</v>
      </c>
      <c r="D360" t="s">
        <v>6344</v>
      </c>
      <c r="E360" t="s">
        <v>6345</v>
      </c>
      <c r="F360" t="s">
        <v>258</v>
      </c>
      <c r="G360" t="s">
        <v>258</v>
      </c>
      <c r="H360" t="s">
        <v>258</v>
      </c>
      <c r="I360" t="str">
        <f>LEFT(Teams_ESPN[[#This Row],[ESPN_Team_Name]],LEN(Teams_ESPN[[#This Row],[ESPN_Team_Name]])-LEN(Teams_ESPN[[#This Row],[Team Name_Long]]))</f>
        <v>WOF</v>
      </c>
    </row>
    <row r="361" spans="1:9">
      <c r="A361">
        <v>600</v>
      </c>
      <c r="B361">
        <v>316</v>
      </c>
      <c r="C361" t="s">
        <v>6344</v>
      </c>
      <c r="D361" t="s">
        <v>6344</v>
      </c>
      <c r="E361" t="s">
        <v>6345</v>
      </c>
      <c r="F361" t="s">
        <v>258</v>
      </c>
      <c r="G361" t="s">
        <v>258</v>
      </c>
      <c r="H361" t="s">
        <v>258</v>
      </c>
      <c r="I361" t="str">
        <f>LEFT(Teams_ESPN[[#This Row],[ESPN_Team_Name]],LEN(Teams_ESPN[[#This Row],[ESPN_Team_Name]])-LEN(Teams_ESPN[[#This Row],[Team Name_Long]]))</f>
        <v>WOF</v>
      </c>
    </row>
    <row r="362" spans="1:9">
      <c r="A362">
        <v>601</v>
      </c>
      <c r="B362">
        <v>317</v>
      </c>
      <c r="C362" t="s">
        <v>6288</v>
      </c>
      <c r="D362" t="s">
        <v>6288</v>
      </c>
      <c r="E362" t="s">
        <v>6289</v>
      </c>
      <c r="F362" t="s">
        <v>23</v>
      </c>
      <c r="G362" t="s">
        <v>23</v>
      </c>
      <c r="H362" t="s">
        <v>23</v>
      </c>
      <c r="I362" t="str">
        <f>LEFT(Teams_ESPN[[#This Row],[ESPN_Team_Name]],LEN(Teams_ESPN[[#This Row],[ESPN_Team_Name]])-LEN(Teams_ESPN[[#This Row],[Team Name_Long]]))</f>
        <v>UTC</v>
      </c>
    </row>
    <row r="363" spans="1:9">
      <c r="A363">
        <v>602</v>
      </c>
      <c r="B363">
        <v>318</v>
      </c>
      <c r="C363" t="s">
        <v>5917</v>
      </c>
      <c r="D363" t="s">
        <v>5917</v>
      </c>
      <c r="E363" t="s">
        <v>5918</v>
      </c>
      <c r="F363" t="s">
        <v>76</v>
      </c>
      <c r="G363" t="s">
        <v>76</v>
      </c>
      <c r="H363" t="s">
        <v>76</v>
      </c>
      <c r="I363" t="str">
        <f>LEFT(Teams_ESPN[[#This Row],[ESPN_Team_Name]],LEN(Teams_ESPN[[#This Row],[ESPN_Team_Name]])-LEN(Teams_ESPN[[#This Row],[Team Name_Long]]))</f>
        <v>MER</v>
      </c>
    </row>
    <row r="364" spans="1:9">
      <c r="A364">
        <v>603</v>
      </c>
      <c r="B364">
        <v>319</v>
      </c>
      <c r="C364" t="s">
        <v>5662</v>
      </c>
      <c r="D364" t="s">
        <v>5662</v>
      </c>
      <c r="E364" t="s">
        <v>5663</v>
      </c>
      <c r="F364" t="s">
        <v>532</v>
      </c>
      <c r="G364" t="s">
        <v>332</v>
      </c>
      <c r="H364" t="s">
        <v>332</v>
      </c>
      <c r="I364" t="str">
        <f>LEFT(Teams_ESPN[[#This Row],[ESPN_Team_Name]],LEN(Teams_ESPN[[#This Row],[ESPN_Team_Name]])-LEN(Teams_ESPN[[#This Row],[Team Name_Long]]))</f>
        <v>CIT</v>
      </c>
    </row>
    <row r="365" spans="1:9">
      <c r="A365">
        <v>604</v>
      </c>
      <c r="B365">
        <v>320</v>
      </c>
      <c r="C365" t="s">
        <v>6312</v>
      </c>
      <c r="D365" t="s">
        <v>6312</v>
      </c>
      <c r="E365" t="s">
        <v>6313</v>
      </c>
      <c r="F365" t="s">
        <v>333</v>
      </c>
      <c r="G365" t="s">
        <v>333</v>
      </c>
      <c r="H365" t="s">
        <v>333</v>
      </c>
      <c r="I365" t="str">
        <f>LEFT(Teams_ESPN[[#This Row],[ESPN_Team_Name]],LEN(Teams_ESPN[[#This Row],[ESPN_Team_Name]])-LEN(Teams_ESPN[[#This Row],[Team Name_Long]]))</f>
        <v>VMI</v>
      </c>
    </row>
    <row r="366" spans="1:9">
      <c r="A366">
        <v>604</v>
      </c>
      <c r="B366">
        <v>320</v>
      </c>
      <c r="C366" t="s">
        <v>6312</v>
      </c>
      <c r="D366" t="s">
        <v>6312</v>
      </c>
      <c r="E366" t="s">
        <v>6313</v>
      </c>
      <c r="F366" t="s">
        <v>333</v>
      </c>
      <c r="G366" t="s">
        <v>333</v>
      </c>
      <c r="H366" t="s">
        <v>333</v>
      </c>
      <c r="I366" t="str">
        <f>LEFT(Teams_ESPN[[#This Row],[ESPN_Team_Name]],LEN(Teams_ESPN[[#This Row],[ESPN_Team_Name]])-LEN(Teams_ESPN[[#This Row],[Team Name_Long]]))</f>
        <v>VMI</v>
      </c>
    </row>
    <row r="367" spans="1:9">
      <c r="A367">
        <v>617</v>
      </c>
      <c r="B367">
        <v>323</v>
      </c>
      <c r="C367" t="s">
        <v>6012</v>
      </c>
      <c r="D367" t="s">
        <v>6012</v>
      </c>
      <c r="E367" t="s">
        <v>6013</v>
      </c>
      <c r="F367" t="s">
        <v>554</v>
      </c>
      <c r="G367" t="s">
        <v>105</v>
      </c>
      <c r="H367" t="s">
        <v>105</v>
      </c>
      <c r="I367" t="str">
        <f>LEFT(Teams_ESPN[[#This Row],[ESPN_Team_Name]],LEN(Teams_ESPN[[#This Row],[ESPN_Team_Name]])-LEN(Teams_ESPN[[#This Row],[Team Name_Long]]))</f>
        <v>NWST</v>
      </c>
    </row>
    <row r="368" spans="1:9">
      <c r="A368">
        <v>618</v>
      </c>
      <c r="B368">
        <v>324</v>
      </c>
      <c r="C368" t="s">
        <v>6109</v>
      </c>
      <c r="D368" t="s">
        <v>6109</v>
      </c>
      <c r="E368" t="s">
        <v>6110</v>
      </c>
      <c r="F368" t="s">
        <v>661</v>
      </c>
      <c r="G368" t="s">
        <v>88</v>
      </c>
      <c r="I368" t="str">
        <f>LEFT(Teams_ESPN[[#This Row],[ESPN_Team_Name]],LEN(Teams_ESPN[[#This Row],[ESPN_Team_Name]])-LEN(Teams_ESPN[[#This Row],[Team Name_Long]]))</f>
        <v>SELAS</v>
      </c>
    </row>
    <row r="369" spans="1:9">
      <c r="A369">
        <v>619</v>
      </c>
      <c r="B369">
        <v>325</v>
      </c>
      <c r="C369" t="s">
        <v>5993</v>
      </c>
      <c r="D369" t="s">
        <v>5993</v>
      </c>
      <c r="E369" t="s">
        <v>5994</v>
      </c>
      <c r="F369" t="s">
        <v>659</v>
      </c>
      <c r="G369" t="s">
        <v>89</v>
      </c>
      <c r="I369" t="str">
        <f>LEFT(Teams_ESPN[[#This Row],[ESPN_Team_Name]],LEN(Teams_ESPN[[#This Row],[ESPN_Team_Name]])-LEN(Teams_ESPN[[#This Row],[Team Name_Long]]))</f>
        <v>NICH</v>
      </c>
    </row>
    <row r="370" spans="1:9">
      <c r="A370">
        <v>621</v>
      </c>
      <c r="B370">
        <v>327</v>
      </c>
      <c r="C370" t="s">
        <v>6265</v>
      </c>
      <c r="D370" t="s">
        <v>6265</v>
      </c>
      <c r="E370" t="s">
        <v>6266</v>
      </c>
      <c r="F370" t="s">
        <v>618</v>
      </c>
      <c r="G370" t="s">
        <v>106</v>
      </c>
      <c r="H370" t="s">
        <v>106</v>
      </c>
      <c r="I370" t="str">
        <f>LEFT(Teams_ESPN[[#This Row],[ESPN_Team_Name]],LEN(Teams_ESPN[[#This Row],[ESPN_Team_Name]])-LEN(Teams_ESPN[[#This Row],[Team Name_Long]]))</f>
        <v>UNO</v>
      </c>
    </row>
    <row r="371" spans="1:9">
      <c r="A371">
        <v>623</v>
      </c>
      <c r="B371">
        <v>329</v>
      </c>
      <c r="C371" t="s">
        <v>6223</v>
      </c>
      <c r="D371" t="s">
        <v>6223</v>
      </c>
      <c r="E371" t="s">
        <v>6224</v>
      </c>
      <c r="F371" t="s">
        <v>510</v>
      </c>
      <c r="G371" t="s">
        <v>161</v>
      </c>
      <c r="H371" t="s">
        <v>161</v>
      </c>
      <c r="I371" t="str">
        <f>LEFT(Teams_ESPN[[#This Row],[ESPN_Team_Name]],LEN(Teams_ESPN[[#This Row],[ESPN_Team_Name]])-LEN(Teams_ESPN[[#This Row],[Team Name_Long]]))</f>
        <v>UIW</v>
      </c>
    </row>
    <row r="372" spans="1:9">
      <c r="A372">
        <v>624</v>
      </c>
      <c r="B372">
        <v>330</v>
      </c>
      <c r="C372" t="s">
        <v>5869</v>
      </c>
      <c r="D372" t="s">
        <v>5869</v>
      </c>
      <c r="E372" t="s">
        <v>5870</v>
      </c>
      <c r="F372" t="s">
        <v>162</v>
      </c>
      <c r="G372" t="s">
        <v>162</v>
      </c>
      <c r="H372" t="s">
        <v>162</v>
      </c>
      <c r="I372" t="str">
        <f>LEFT(Teams_ESPN[[#This Row],[ESPN_Team_Name]],LEN(Teams_ESPN[[#This Row],[ESPN_Team_Name]])-LEN(Teams_ESPN[[#This Row],[Team Name_Long]]))</f>
        <v>LAM</v>
      </c>
    </row>
    <row r="373" spans="1:9">
      <c r="A373">
        <v>625</v>
      </c>
      <c r="B373">
        <v>331</v>
      </c>
      <c r="C373" t="s">
        <v>5908</v>
      </c>
      <c r="D373" t="s">
        <v>6492</v>
      </c>
      <c r="E373" t="s">
        <v>5909</v>
      </c>
      <c r="F373" t="s">
        <v>591</v>
      </c>
      <c r="G373" t="s">
        <v>90</v>
      </c>
      <c r="I373" t="str">
        <f>LEFT(Teams_ESPN[[#This Row],[ESPN_Team_Name]],LEN(Teams_ESPN[[#This Row],[ESPN_Team_Name]])-LEN(Teams_ESPN[[#This Row],[Team Name_Long]]))</f>
        <v>MCN</v>
      </c>
    </row>
    <row r="374" spans="1:9">
      <c r="A374">
        <v>637</v>
      </c>
      <c r="B374">
        <v>333</v>
      </c>
      <c r="C374" t="s">
        <v>5574</v>
      </c>
      <c r="D374" t="s">
        <v>5574</v>
      </c>
      <c r="E374" t="s">
        <v>5575</v>
      </c>
      <c r="F374" t="s">
        <v>666</v>
      </c>
      <c r="G374" t="s">
        <v>100</v>
      </c>
      <c r="H374" t="s">
        <v>100</v>
      </c>
      <c r="I374" t="str">
        <f>LEFT(Teams_ESPN[[#This Row],[ESPN_Team_Name]],LEN(Teams_ESPN[[#This Row],[ESPN_Team_Name]])-LEN(Teams_ESPN[[#This Row],[Team Name_Long]]))</f>
        <v>ALCN</v>
      </c>
    </row>
    <row r="375" spans="1:9">
      <c r="A375">
        <v>638</v>
      </c>
      <c r="B375">
        <v>334</v>
      </c>
      <c r="C375" t="s">
        <v>5785</v>
      </c>
      <c r="D375" t="s">
        <v>5785</v>
      </c>
      <c r="E375" t="s">
        <v>5786</v>
      </c>
      <c r="F375" t="s">
        <v>155</v>
      </c>
      <c r="G375" t="s">
        <v>155</v>
      </c>
      <c r="H375" t="s">
        <v>155</v>
      </c>
      <c r="I375" t="str">
        <f>LEFT(Teams_ESPN[[#This Row],[ESPN_Team_Name]],LEN(Teams_ESPN[[#This Row],[ESPN_Team_Name]])-LEN(Teams_ESPN[[#This Row],[Team Name_Long]]))</f>
        <v>GRAM</v>
      </c>
    </row>
    <row r="376" spans="1:9">
      <c r="A376">
        <v>639</v>
      </c>
      <c r="B376">
        <v>335</v>
      </c>
      <c r="C376" t="s">
        <v>6145</v>
      </c>
      <c r="D376" t="s">
        <v>6145</v>
      </c>
      <c r="E376" t="s">
        <v>6146</v>
      </c>
      <c r="F376" t="s">
        <v>149</v>
      </c>
      <c r="G376" t="s">
        <v>149</v>
      </c>
      <c r="H376" t="s">
        <v>149</v>
      </c>
      <c r="I376" t="str">
        <f>LEFT(Teams_ESPN[[#This Row],[ESPN_Team_Name]],LEN(Teams_ESPN[[#This Row],[ESPN_Team_Name]])-LEN(Teams_ESPN[[#This Row],[Team Name_Long]]))</f>
        <v>SOU</v>
      </c>
    </row>
    <row r="377" spans="1:9">
      <c r="A377">
        <v>640</v>
      </c>
      <c r="B377">
        <v>336</v>
      </c>
      <c r="C377" t="s">
        <v>5842</v>
      </c>
      <c r="D377" t="s">
        <v>5842</v>
      </c>
      <c r="E377" t="s">
        <v>5843</v>
      </c>
      <c r="F377" t="s">
        <v>672</v>
      </c>
      <c r="G377" t="s">
        <v>54</v>
      </c>
      <c r="H377" t="s">
        <v>54</v>
      </c>
      <c r="I377" t="str">
        <f>LEFT(Teams_ESPN[[#This Row],[ESPN_Team_Name]],LEN(Teams_ESPN[[#This Row],[ESPN_Team_Name]])-LEN(Teams_ESPN[[#This Row],[Team Name_Long]]))</f>
        <v>JKST</v>
      </c>
    </row>
    <row r="378" spans="1:9">
      <c r="A378">
        <v>641</v>
      </c>
      <c r="B378">
        <v>337</v>
      </c>
      <c r="C378" t="s">
        <v>5562</v>
      </c>
      <c r="D378" t="s">
        <v>5562</v>
      </c>
      <c r="E378" t="s">
        <v>5563</v>
      </c>
      <c r="F378" t="s">
        <v>534</v>
      </c>
      <c r="G378" t="s">
        <v>128</v>
      </c>
      <c r="H378" t="s">
        <v>128</v>
      </c>
      <c r="I378" t="str">
        <f>LEFT(Teams_ESPN[[#This Row],[ESPN_Team_Name]],LEN(Teams_ESPN[[#This Row],[ESPN_Team_Name]])-LEN(Teams_ESPN[[#This Row],[Team Name_Long]]))</f>
        <v>AAMU</v>
      </c>
    </row>
    <row r="379" spans="1:9">
      <c r="A379">
        <v>642</v>
      </c>
      <c r="B379">
        <v>338</v>
      </c>
      <c r="C379" t="s">
        <v>6068</v>
      </c>
      <c r="D379" t="s">
        <v>6068</v>
      </c>
      <c r="E379" t="s">
        <v>6069</v>
      </c>
      <c r="F379" t="s">
        <v>575</v>
      </c>
      <c r="G379" t="s">
        <v>151</v>
      </c>
      <c r="H379" t="s">
        <v>151</v>
      </c>
      <c r="I379" t="str">
        <f>LEFT(Teams_ESPN[[#This Row],[ESPN_Team_Name]],LEN(Teams_ESPN[[#This Row],[ESPN_Team_Name]])-LEN(Teams_ESPN[[#This Row],[Team Name_Long]]))</f>
        <v>PV</v>
      </c>
    </row>
    <row r="380" spans="1:9">
      <c r="A380">
        <v>643</v>
      </c>
      <c r="B380">
        <v>339</v>
      </c>
      <c r="C380" t="s">
        <v>6191</v>
      </c>
      <c r="D380" t="s">
        <v>6191</v>
      </c>
      <c r="E380" t="s">
        <v>6192</v>
      </c>
      <c r="F380" t="s">
        <v>561</v>
      </c>
      <c r="G380" t="s">
        <v>127</v>
      </c>
      <c r="H380" t="s">
        <v>127</v>
      </c>
      <c r="I380" t="str">
        <f>LEFT(Teams_ESPN[[#This Row],[ESPN_Team_Name]],LEN(Teams_ESPN[[#This Row],[ESPN_Team_Name]])-LEN(Teams_ESPN[[#This Row],[Team Name_Long]]))</f>
        <v>TXSO</v>
      </c>
    </row>
    <row r="381" spans="1:9">
      <c r="A381">
        <v>644</v>
      </c>
      <c r="B381">
        <v>340</v>
      </c>
      <c r="C381" t="s">
        <v>5610</v>
      </c>
      <c r="D381" t="s">
        <v>5610</v>
      </c>
      <c r="E381" t="s">
        <v>5611</v>
      </c>
      <c r="F381" t="s">
        <v>640</v>
      </c>
      <c r="G381" t="s">
        <v>417</v>
      </c>
      <c r="I381" t="str">
        <f>LEFT(Teams_ESPN[[#This Row],[ESPN_Team_Name]],LEN(Teams_ESPN[[#This Row],[ESPN_Team_Name]])-LEN(Teams_ESPN[[#This Row],[Team Name_Long]]))</f>
        <v>BCU</v>
      </c>
    </row>
    <row r="382" spans="1:9">
      <c r="A382">
        <v>645</v>
      </c>
      <c r="B382">
        <v>341</v>
      </c>
      <c r="C382" t="s">
        <v>5577</v>
      </c>
      <c r="D382" t="s">
        <v>5577</v>
      </c>
      <c r="E382" t="s">
        <v>5578</v>
      </c>
      <c r="F382" t="s">
        <v>667</v>
      </c>
      <c r="G382" t="s">
        <v>152</v>
      </c>
      <c r="H382" t="s">
        <v>152</v>
      </c>
      <c r="I382" t="str">
        <f>LEFT(Teams_ESPN[[#This Row],[ESPN_Team_Name]],LEN(Teams_ESPN[[#This Row],[ESPN_Team_Name]])-LEN(Teams_ESPN[[#This Row],[Team Name_Long]]))</f>
        <v>ALST</v>
      </c>
    </row>
    <row r="383" spans="1:9">
      <c r="A383">
        <v>646</v>
      </c>
      <c r="B383">
        <v>342</v>
      </c>
      <c r="C383" t="s">
        <v>6198</v>
      </c>
      <c r="D383" t="s">
        <v>6198</v>
      </c>
      <c r="E383" t="s">
        <v>6199</v>
      </c>
      <c r="F383" t="s">
        <v>671</v>
      </c>
      <c r="G383" t="s">
        <v>150</v>
      </c>
      <c r="H383" t="s">
        <v>150</v>
      </c>
      <c r="I383" t="str">
        <f>LEFT(Teams_ESPN[[#This Row],[ESPN_Team_Name]],LEN(Teams_ESPN[[#This Row],[ESPN_Team_Name]])-LEN(Teams_ESPN[[#This Row],[Team Name_Long]]))</f>
        <v>UAPB</v>
      </c>
    </row>
    <row r="384" spans="1:9">
      <c r="A384">
        <v>647</v>
      </c>
      <c r="B384">
        <v>343</v>
      </c>
      <c r="C384" t="s">
        <v>5748</v>
      </c>
      <c r="D384" t="s">
        <v>5748</v>
      </c>
      <c r="E384" t="s">
        <v>5749</v>
      </c>
      <c r="F384" t="s">
        <v>668</v>
      </c>
      <c r="G384" t="s">
        <v>99</v>
      </c>
      <c r="H384" t="s">
        <v>99</v>
      </c>
      <c r="I384" t="str">
        <f>LEFT(Teams_ESPN[[#This Row],[ESPN_Team_Name]],LEN(Teams_ESPN[[#This Row],[ESPN_Team_Name]])-LEN(Teams_ESPN[[#This Row],[Team Name_Long]]))</f>
        <v>FAMU</v>
      </c>
    </row>
    <row r="385" spans="1:9">
      <c r="A385">
        <v>648</v>
      </c>
      <c r="B385">
        <v>344</v>
      </c>
      <c r="C385" t="s">
        <v>5966</v>
      </c>
      <c r="D385" t="s">
        <v>5966</v>
      </c>
      <c r="E385" t="s">
        <v>5967</v>
      </c>
      <c r="F385" t="s">
        <v>594</v>
      </c>
      <c r="G385" t="s">
        <v>156</v>
      </c>
      <c r="H385" t="s">
        <v>156</v>
      </c>
      <c r="I385" t="str">
        <f>LEFT(Teams_ESPN[[#This Row],[ESPN_Team_Name]],LEN(Teams_ESPN[[#This Row],[ESPN_Team_Name]])-LEN(Teams_ESPN[[#This Row],[Team Name_Long]]))</f>
        <v>MVSU</v>
      </c>
    </row>
    <row r="386" spans="1:9">
      <c r="A386">
        <v>662</v>
      </c>
      <c r="B386">
        <v>346</v>
      </c>
      <c r="C386" t="s">
        <v>6030</v>
      </c>
      <c r="D386" t="s">
        <v>6030</v>
      </c>
      <c r="E386" t="s">
        <v>6031</v>
      </c>
      <c r="F386" t="s">
        <v>655</v>
      </c>
      <c r="G386" t="s">
        <v>371</v>
      </c>
      <c r="H386" t="s">
        <v>371</v>
      </c>
      <c r="I386" t="str">
        <f>LEFT(Teams_ESPN[[#This Row],[ESPN_Team_Name]],LEN(Teams_ESPN[[#This Row],[ESPN_Team_Name]])-LEN(Teams_ESPN[[#This Row],[Team Name_Long]]))</f>
        <v>ORU</v>
      </c>
    </row>
    <row r="387" spans="1:9">
      <c r="A387">
        <v>663</v>
      </c>
      <c r="B387">
        <v>347</v>
      </c>
      <c r="C387" t="s">
        <v>6100</v>
      </c>
      <c r="D387" t="s">
        <v>6100</v>
      </c>
      <c r="E387" t="s">
        <v>6101</v>
      </c>
      <c r="F387" t="s">
        <v>6493</v>
      </c>
      <c r="G387" t="s">
        <v>36</v>
      </c>
      <c r="H387" t="s">
        <v>36</v>
      </c>
      <c r="I387" t="str">
        <f>LEFT(Teams_ESPN[[#This Row],[ESPN_Team_Name]],LEN(Teams_ESPN[[#This Row],[ESPN_Team_Name]])-LEN(Teams_ESPN[[#This Row],[Team Name_Long]]))</f>
        <v>SDST</v>
      </c>
    </row>
    <row r="388" spans="1:9">
      <c r="A388">
        <v>664</v>
      </c>
      <c r="B388">
        <v>348</v>
      </c>
      <c r="C388" t="s">
        <v>5981</v>
      </c>
      <c r="D388" t="s">
        <v>5981</v>
      </c>
      <c r="E388" t="s">
        <v>5982</v>
      </c>
      <c r="F388" t="s">
        <v>6494</v>
      </c>
      <c r="G388" t="s">
        <v>401</v>
      </c>
      <c r="H388" t="s">
        <v>401</v>
      </c>
      <c r="I388" t="str">
        <f>LEFT(Teams_ESPN[[#This Row],[ESPN_Team_Name]],LEN(Teams_ESPN[[#This Row],[ESPN_Team_Name]])-LEN(Teams_ESPN[[#This Row],[Team Name_Long]]))</f>
        <v>NDSU</v>
      </c>
    </row>
    <row r="389" spans="1:9">
      <c r="A389">
        <v>666</v>
      </c>
      <c r="B389">
        <v>350</v>
      </c>
      <c r="C389" t="s">
        <v>6338</v>
      </c>
      <c r="D389" t="s">
        <v>6338</v>
      </c>
      <c r="E389" t="s">
        <v>6339</v>
      </c>
      <c r="F389" t="s">
        <v>623</v>
      </c>
      <c r="G389" t="s">
        <v>33</v>
      </c>
      <c r="H389" t="s">
        <v>33</v>
      </c>
      <c r="I389" t="str">
        <f>LEFT(Teams_ESPN[[#This Row],[ESPN_Team_Name]],LEN(Teams_ESPN[[#This Row],[ESPN_Team_Name]])-LEN(Teams_ESPN[[#This Row],[Team Name_Long]]))</f>
        <v>WIU</v>
      </c>
    </row>
    <row r="390" spans="1:9">
      <c r="A390">
        <v>666</v>
      </c>
      <c r="B390">
        <v>350</v>
      </c>
      <c r="C390" t="s">
        <v>6338</v>
      </c>
      <c r="D390" t="s">
        <v>6338</v>
      </c>
      <c r="E390" t="s">
        <v>6339</v>
      </c>
      <c r="F390" t="s">
        <v>623</v>
      </c>
      <c r="G390" t="s">
        <v>33</v>
      </c>
      <c r="H390" t="s">
        <v>33</v>
      </c>
      <c r="I390" t="str">
        <f>LEFT(Teams_ESPN[[#This Row],[ESPN_Team_Name]],LEN(Teams_ESPN[[#This Row],[ESPN_Team_Name]])-LEN(Teams_ESPN[[#This Row],[Team Name_Long]]))</f>
        <v>WIU</v>
      </c>
    </row>
    <row r="391" spans="1:9">
      <c r="A391">
        <v>667</v>
      </c>
      <c r="B391">
        <v>351</v>
      </c>
      <c r="C391" t="s">
        <v>6098</v>
      </c>
      <c r="D391" t="s">
        <v>6098</v>
      </c>
      <c r="E391" t="s">
        <v>6099</v>
      </c>
      <c r="F391" t="s">
        <v>524</v>
      </c>
      <c r="G391" t="s">
        <v>352</v>
      </c>
      <c r="H391" t="s">
        <v>352</v>
      </c>
      <c r="I391" t="str">
        <f>LEFT(Teams_ESPN[[#This Row],[ESPN_Team_Name]],LEN(Teams_ESPN[[#This Row],[ESPN_Team_Name]])-LEN(Teams_ESPN[[#This Row],[Team Name_Long]]))</f>
        <v>SDAK</v>
      </c>
    </row>
    <row r="392" spans="1:9">
      <c r="A392">
        <v>668</v>
      </c>
      <c r="B392">
        <v>352</v>
      </c>
      <c r="C392" t="s">
        <v>5853</v>
      </c>
      <c r="D392" t="s">
        <v>6495</v>
      </c>
      <c r="E392" t="s">
        <v>5854</v>
      </c>
      <c r="F392" t="s">
        <v>625</v>
      </c>
      <c r="G392" t="s">
        <v>370</v>
      </c>
      <c r="I392" t="str">
        <f>LEFT(Teams_ESPN[[#This Row],[ESPN_Team_Name]],LEN(Teams_ESPN[[#This Row],[ESPN_Team_Name]])-LEN(Teams_ESPN[[#This Row],[Team Name_Long]]))</f>
        <v>KCKa</v>
      </c>
    </row>
    <row r="393" spans="1:9">
      <c r="A393">
        <v>669</v>
      </c>
      <c r="B393">
        <v>353</v>
      </c>
      <c r="C393" t="s">
        <v>5711</v>
      </c>
      <c r="D393" t="s">
        <v>5711</v>
      </c>
      <c r="E393" t="s">
        <v>5712</v>
      </c>
      <c r="F393" t="s">
        <v>35</v>
      </c>
      <c r="G393" t="s">
        <v>35</v>
      </c>
      <c r="H393" t="s">
        <v>35</v>
      </c>
      <c r="I393" t="str">
        <f>LEFT(Teams_ESPN[[#This Row],[ESPN_Team_Name]],LEN(Teams_ESPN[[#This Row],[ESPN_Team_Name]])-LEN(Teams_ESPN[[#This Row],[Team Name_Long]]))</f>
        <v>DEN</v>
      </c>
    </row>
    <row r="394" spans="1:9">
      <c r="A394">
        <v>670</v>
      </c>
      <c r="B394">
        <v>354</v>
      </c>
      <c r="C394" t="s">
        <v>6253</v>
      </c>
      <c r="D394" t="s">
        <v>6253</v>
      </c>
      <c r="E394" t="s">
        <v>6254</v>
      </c>
      <c r="F394" t="s">
        <v>572</v>
      </c>
      <c r="G394" t="s">
        <v>400</v>
      </c>
      <c r="H394" t="s">
        <v>400</v>
      </c>
      <c r="I394" t="str">
        <f>LEFT(Teams_ESPN[[#This Row],[ESPN_Team_Name]],LEN(Teams_ESPN[[#This Row],[ESPN_Team_Name]])-LEN(Teams_ESPN[[#This Row],[Team Name_Long]]))</f>
        <v>UND</v>
      </c>
    </row>
    <row r="395" spans="1:9">
      <c r="A395">
        <v>671</v>
      </c>
      <c r="B395">
        <v>355</v>
      </c>
      <c r="C395" t="s">
        <v>6023</v>
      </c>
      <c r="D395" t="s">
        <v>6023</v>
      </c>
      <c r="E395" t="s">
        <v>6024</v>
      </c>
      <c r="F395" t="s">
        <v>557</v>
      </c>
      <c r="G395" t="s">
        <v>686</v>
      </c>
      <c r="H395" t="s">
        <v>686</v>
      </c>
      <c r="I395" t="str">
        <f>LEFT(Teams_ESPN[[#This Row],[ESPN_Team_Name]],LEN(Teams_ESPN[[#This Row],[ESPN_Team_Name]])-LEN(Teams_ESPN[[#This Row],[Team Name_Long]]))</f>
        <v>OMA</v>
      </c>
    </row>
    <row r="396" spans="1:9">
      <c r="A396">
        <v>683</v>
      </c>
      <c r="B396">
        <v>357</v>
      </c>
      <c r="C396" t="s">
        <v>6280</v>
      </c>
      <c r="D396" t="s">
        <v>6280</v>
      </c>
      <c r="E396" t="s">
        <v>6281</v>
      </c>
      <c r="F396" t="s">
        <v>631</v>
      </c>
      <c r="G396" t="s">
        <v>29</v>
      </c>
      <c r="H396" t="s">
        <v>29</v>
      </c>
      <c r="I396" t="str">
        <f>LEFT(Teams_ESPN[[#This Row],[ESPN_Team_Name]],LEN(Teams_ESPN[[#This Row],[ESPN_Team_Name]])-LEN(Teams_ESPN[[#This Row],[Team Name_Long]]))</f>
        <v>USM</v>
      </c>
    </row>
    <row r="397" spans="1:9">
      <c r="A397">
        <v>684</v>
      </c>
      <c r="B397">
        <v>358</v>
      </c>
      <c r="C397" t="s">
        <v>6227</v>
      </c>
      <c r="D397" t="s">
        <v>6496</v>
      </c>
      <c r="E397" t="s">
        <v>6228</v>
      </c>
      <c r="F397" t="s">
        <v>111</v>
      </c>
      <c r="G397" t="s">
        <v>111</v>
      </c>
      <c r="H397" t="s">
        <v>111</v>
      </c>
      <c r="I397" t="str">
        <f>LEFT(Teams_ESPN[[#This Row],[ESPN_Team_Name]],LEN(Teams_ESPN[[#This Row],[ESPN_Team_Name]])-LEN(Teams_ESPN[[#This Row],[Team Name_Long]]))</f>
        <v>UL</v>
      </c>
    </row>
    <row r="398" spans="1:9">
      <c r="A398">
        <v>685</v>
      </c>
      <c r="B398">
        <v>359</v>
      </c>
      <c r="C398" t="s">
        <v>5947</v>
      </c>
      <c r="D398" t="s">
        <v>5947</v>
      </c>
      <c r="E398" t="s">
        <v>5948</v>
      </c>
      <c r="F398" t="s">
        <v>24</v>
      </c>
      <c r="G398" t="s">
        <v>24</v>
      </c>
      <c r="H398" t="s">
        <v>24</v>
      </c>
      <c r="I398" t="str">
        <f>LEFT(Teams_ESPN[[#This Row],[ESPN_Team_Name]],LEN(Teams_ESPN[[#This Row],[ESPN_Team_Name]])-LEN(Teams_ESPN[[#This Row],[Team Name_Long]]))</f>
        <v>MRSH</v>
      </c>
    </row>
    <row r="399" spans="1:9">
      <c r="A399">
        <v>686</v>
      </c>
      <c r="B399">
        <v>360</v>
      </c>
      <c r="C399" t="s">
        <v>5845</v>
      </c>
      <c r="D399" t="s">
        <v>5845</v>
      </c>
      <c r="E399" t="s">
        <v>5846</v>
      </c>
      <c r="F399" t="s">
        <v>521</v>
      </c>
      <c r="G399" t="s">
        <v>28</v>
      </c>
      <c r="H399" t="s">
        <v>28</v>
      </c>
      <c r="I399" t="str">
        <f>LEFT(Teams_ESPN[[#This Row],[ESPN_Team_Name]],LEN(Teams_ESPN[[#This Row],[ESPN_Team_Name]])-LEN(Teams_ESPN[[#This Row],[Team Name_Long]]))</f>
        <v>JMU</v>
      </c>
    </row>
    <row r="400" spans="1:9">
      <c r="A400">
        <v>687</v>
      </c>
      <c r="B400">
        <v>361</v>
      </c>
      <c r="C400" t="s">
        <v>6185</v>
      </c>
      <c r="D400" t="s">
        <v>6185</v>
      </c>
      <c r="E400" t="s">
        <v>6186</v>
      </c>
      <c r="F400" t="s">
        <v>110</v>
      </c>
      <c r="G400" t="s">
        <v>110</v>
      </c>
      <c r="H400" t="s">
        <v>110</v>
      </c>
      <c r="I400" t="str">
        <f>LEFT(Teams_ESPN[[#This Row],[ESPN_Team_Name]],LEN(Teams_ESPN[[#This Row],[ESPN_Team_Name]])-LEN(Teams_ESPN[[#This Row],[Team Name_Long]]))</f>
        <v>TROY</v>
      </c>
    </row>
    <row r="401" spans="1:9">
      <c r="A401">
        <v>688</v>
      </c>
      <c r="B401">
        <v>362</v>
      </c>
      <c r="C401" t="s">
        <v>6016</v>
      </c>
      <c r="D401" t="s">
        <v>6016</v>
      </c>
      <c r="E401" t="s">
        <v>6017</v>
      </c>
      <c r="F401" t="s">
        <v>491</v>
      </c>
      <c r="G401" t="s">
        <v>166</v>
      </c>
      <c r="H401" t="s">
        <v>166</v>
      </c>
      <c r="I401" t="str">
        <f>LEFT(Teams_ESPN[[#This Row],[ESPN_Team_Name]],LEN(Teams_ESPN[[#This Row],[ESPN_Team_Name]])-LEN(Teams_ESPN[[#This Row],[Team Name_Long]]))</f>
        <v>ODU</v>
      </c>
    </row>
    <row r="402" spans="1:9">
      <c r="A402">
        <v>689</v>
      </c>
      <c r="B402">
        <v>363</v>
      </c>
      <c r="C402" t="s">
        <v>5773</v>
      </c>
      <c r="D402" t="s">
        <v>5773</v>
      </c>
      <c r="E402" t="s">
        <v>5774</v>
      </c>
      <c r="F402" t="s">
        <v>638</v>
      </c>
      <c r="G402" t="s">
        <v>31</v>
      </c>
      <c r="H402" t="s">
        <v>31</v>
      </c>
      <c r="I402" t="str">
        <f>LEFT(Teams_ESPN[[#This Row],[ESPN_Team_Name]],LEN(Teams_ESPN[[#This Row],[ESPN_Team_Name]])-LEN(Teams_ESPN[[#This Row],[Team Name_Long]]))</f>
        <v>GASO</v>
      </c>
    </row>
    <row r="403" spans="1:9">
      <c r="A403">
        <v>690</v>
      </c>
      <c r="B403">
        <v>364</v>
      </c>
      <c r="C403" t="s">
        <v>6271</v>
      </c>
      <c r="D403" t="s">
        <v>6271</v>
      </c>
      <c r="E403" t="s">
        <v>6272</v>
      </c>
      <c r="F403" t="s">
        <v>573</v>
      </c>
      <c r="G403" t="s">
        <v>368</v>
      </c>
      <c r="H403" t="s">
        <v>368</v>
      </c>
      <c r="I403" t="str">
        <f>LEFT(Teams_ESPN[[#This Row],[ESPN_Team_Name]],LEN(Teams_ESPN[[#This Row],[ESPN_Team_Name]])-LEN(Teams_ESPN[[#This Row],[Team Name_Long]]))</f>
        <v>USA</v>
      </c>
    </row>
    <row r="404" spans="1:9">
      <c r="A404">
        <v>691</v>
      </c>
      <c r="B404">
        <v>365</v>
      </c>
      <c r="C404" t="s">
        <v>5582</v>
      </c>
      <c r="D404" t="s">
        <v>5582</v>
      </c>
      <c r="E404" t="s">
        <v>5583</v>
      </c>
      <c r="F404" t="s">
        <v>529</v>
      </c>
      <c r="G404" t="s">
        <v>165</v>
      </c>
      <c r="H404" t="s">
        <v>165</v>
      </c>
      <c r="I404" t="str">
        <f>LEFT(Teams_ESPN[[#This Row],[ESPN_Team_Name]],LEN(Teams_ESPN[[#This Row],[ESPN_Team_Name]])-LEN(Teams_ESPN[[#This Row],[Team Name_Long]]))</f>
        <v>APP</v>
      </c>
    </row>
    <row r="405" spans="1:9">
      <c r="A405">
        <v>692</v>
      </c>
      <c r="B405">
        <v>366</v>
      </c>
      <c r="C405" t="s">
        <v>6229</v>
      </c>
      <c r="D405" t="s">
        <v>6229</v>
      </c>
      <c r="E405" t="s">
        <v>6230</v>
      </c>
      <c r="F405" t="s">
        <v>6497</v>
      </c>
      <c r="G405" t="s">
        <v>109</v>
      </c>
      <c r="I405" t="str">
        <f>LEFT(Teams_ESPN[[#This Row],[ESPN_Team_Name]],LEN(Teams_ESPN[[#This Row],[ESPN_Team_Name]])-LEN(Teams_ESPN[[#This Row],[Team Name_Long]]))</f>
        <v>ULM</v>
      </c>
    </row>
    <row r="406" spans="1:9">
      <c r="A406">
        <v>693</v>
      </c>
      <c r="B406">
        <v>367</v>
      </c>
      <c r="C406" t="s">
        <v>6194</v>
      </c>
      <c r="D406" t="s">
        <v>6194</v>
      </c>
      <c r="E406" t="s">
        <v>6195</v>
      </c>
      <c r="F406" t="s">
        <v>647</v>
      </c>
      <c r="G406" t="s">
        <v>112</v>
      </c>
      <c r="H406" t="s">
        <v>112</v>
      </c>
      <c r="I406" t="str">
        <f>LEFT(Teams_ESPN[[#This Row],[ESPN_Team_Name]],LEN(Teams_ESPN[[#This Row],[ESPN_Team_Name]])-LEN(Teams_ESPN[[#This Row],[Team Name_Long]]))</f>
        <v>TXST</v>
      </c>
    </row>
    <row r="407" spans="1:9">
      <c r="A407">
        <v>694</v>
      </c>
      <c r="B407">
        <v>368</v>
      </c>
      <c r="C407" t="s">
        <v>5651</v>
      </c>
      <c r="D407" t="s">
        <v>6498</v>
      </c>
      <c r="E407" t="s">
        <v>5652</v>
      </c>
      <c r="F407" t="s">
        <v>622</v>
      </c>
      <c r="G407" t="s">
        <v>351</v>
      </c>
      <c r="H407" t="s">
        <v>351</v>
      </c>
      <c r="I407" t="str">
        <f>LEFT(Teams_ESPN[[#This Row],[ESPN_Team_Name]],LEN(Teams_ESPN[[#This Row],[ESPN_Team_Name]])-LEN(Teams_ESPN[[#This Row],[Team Name_Long]]))</f>
        <v>CCU</v>
      </c>
    </row>
    <row r="408" spans="1:9">
      <c r="A408">
        <v>695</v>
      </c>
      <c r="B408">
        <v>369</v>
      </c>
      <c r="C408" t="s">
        <v>5594</v>
      </c>
      <c r="D408" t="s">
        <v>5594</v>
      </c>
      <c r="E408" t="s">
        <v>5595</v>
      </c>
      <c r="F408" t="s">
        <v>613</v>
      </c>
      <c r="G408" t="s">
        <v>25</v>
      </c>
      <c r="H408" t="s">
        <v>25</v>
      </c>
      <c r="I408" t="str">
        <f>LEFT(Teams_ESPN[[#This Row],[ESPN_Team_Name]],LEN(Teams_ESPN[[#This Row],[ESPN_Team_Name]])-LEN(Teams_ESPN[[#This Row],[Team Name_Long]]))</f>
        <v>ARST</v>
      </c>
    </row>
    <row r="409" spans="1:9">
      <c r="A409">
        <v>696</v>
      </c>
      <c r="B409">
        <v>370</v>
      </c>
      <c r="C409" t="s">
        <v>5775</v>
      </c>
      <c r="D409" t="s">
        <v>5775</v>
      </c>
      <c r="E409" t="s">
        <v>5776</v>
      </c>
      <c r="F409" t="s">
        <v>547</v>
      </c>
      <c r="G409" t="s">
        <v>30</v>
      </c>
      <c r="H409" t="s">
        <v>30</v>
      </c>
      <c r="I409" t="str">
        <f>LEFT(Teams_ESPN[[#This Row],[ESPN_Team_Name]],LEN(Teams_ESPN[[#This Row],[ESPN_Team_Name]])-LEN(Teams_ESPN[[#This Row],[Team Name_Long]]))</f>
        <v>GAST</v>
      </c>
    </row>
    <row r="410" spans="1:9">
      <c r="A410">
        <v>712</v>
      </c>
      <c r="B410">
        <v>372</v>
      </c>
      <c r="C410" t="s">
        <v>5782</v>
      </c>
      <c r="D410" t="s">
        <v>6499</v>
      </c>
      <c r="E410" t="s">
        <v>5783</v>
      </c>
      <c r="F410" t="s">
        <v>205</v>
      </c>
      <c r="G410" t="s">
        <v>205</v>
      </c>
      <c r="H410" t="s">
        <v>205</v>
      </c>
      <c r="I410" t="str">
        <f>LEFT(Teams_ESPN[[#This Row],[ESPN_Team_Name]],LEN(Teams_ESPN[[#This Row],[ESPN_Team_Name]])-LEN(Teams_ESPN[[#This Row],[Team Name_Long]]))</f>
        <v>GONZ10</v>
      </c>
    </row>
    <row r="411" spans="1:9">
      <c r="A411">
        <v>712</v>
      </c>
      <c r="B411">
        <v>372</v>
      </c>
      <c r="C411" t="s">
        <v>5782</v>
      </c>
      <c r="D411" t="s">
        <v>6500</v>
      </c>
      <c r="E411" t="s">
        <v>5783</v>
      </c>
      <c r="F411" t="s">
        <v>205</v>
      </c>
      <c r="G411" t="s">
        <v>205</v>
      </c>
      <c r="H411" t="s">
        <v>205</v>
      </c>
      <c r="I411" t="str">
        <f>LEFT(Teams_ESPN[[#This Row],[ESPN_Team_Name]],LEN(Teams_ESPN[[#This Row],[ESPN_Team_Name]])-LEN(Teams_ESPN[[#This Row],[Team Name_Long]]))</f>
        <v>GONZ10</v>
      </c>
    </row>
    <row r="412" spans="1:9">
      <c r="A412">
        <v>713</v>
      </c>
      <c r="B412">
        <v>373</v>
      </c>
      <c r="C412" t="s">
        <v>6141</v>
      </c>
      <c r="D412" t="s">
        <v>6372</v>
      </c>
      <c r="E412" t="s">
        <v>6142</v>
      </c>
      <c r="F412" t="s">
        <v>483</v>
      </c>
      <c r="G412" t="s">
        <v>682</v>
      </c>
      <c r="I412" t="str">
        <f>LEFT(Teams_ESPN[[#This Row],[ESPN_Team_Name]],LEN(Teams_ESPN[[#This Row],[ESPN_Team_Name]])-LEN(Teams_ESPN[[#This Row],[Team Name_Long]]))</f>
        <v>SMC17</v>
      </c>
    </row>
    <row r="413" spans="1:9">
      <c r="A413">
        <v>714</v>
      </c>
      <c r="B413">
        <v>374</v>
      </c>
      <c r="C413" t="s">
        <v>6096</v>
      </c>
      <c r="D413" t="s">
        <v>6096</v>
      </c>
      <c r="E413" t="s">
        <v>6097</v>
      </c>
      <c r="F413" t="s">
        <v>484</v>
      </c>
      <c r="G413" t="s">
        <v>184</v>
      </c>
      <c r="H413" t="s">
        <v>184</v>
      </c>
      <c r="I413" t="str">
        <f>LEFT(Teams_ESPN[[#This Row],[ESPN_Team_Name]],LEN(Teams_ESPN[[#This Row],[ESPN_Team_Name]])-LEN(Teams_ESPN[[#This Row],[Team Name_Long]]))</f>
        <v>SCU</v>
      </c>
    </row>
    <row r="414" spans="1:9">
      <c r="A414">
        <v>715</v>
      </c>
      <c r="B414">
        <v>375</v>
      </c>
      <c r="C414" t="s">
        <v>5884</v>
      </c>
      <c r="D414" t="s">
        <v>5884</v>
      </c>
      <c r="E414" t="s">
        <v>5885</v>
      </c>
      <c r="F414" t="s">
        <v>528</v>
      </c>
      <c r="G414" t="s">
        <v>376</v>
      </c>
      <c r="H414" t="s">
        <v>376</v>
      </c>
      <c r="I414" t="str">
        <f>LEFT(Teams_ESPN[[#This Row],[ESPN_Team_Name]],LEN(Teams_ESPN[[#This Row],[ESPN_Team_Name]])-LEN(Teams_ESPN[[#This Row],[Team Name_Long]]))</f>
        <v>LMU</v>
      </c>
    </row>
    <row r="415" spans="1:9">
      <c r="A415">
        <v>716</v>
      </c>
      <c r="B415">
        <v>376</v>
      </c>
      <c r="C415" t="s">
        <v>6120</v>
      </c>
      <c r="D415" t="s">
        <v>6120</v>
      </c>
      <c r="E415" t="s">
        <v>6121</v>
      </c>
      <c r="F415" t="s">
        <v>514</v>
      </c>
      <c r="G415" t="s">
        <v>187</v>
      </c>
      <c r="H415" t="s">
        <v>187</v>
      </c>
      <c r="I415" t="str">
        <f>LEFT(Teams_ESPN[[#This Row],[ESPN_Team_Name]],LEN(Teams_ESPN[[#This Row],[ESPN_Team_Name]])-LEN(Teams_ESPN[[#This Row],[Team Name_Long]]))</f>
        <v>SF</v>
      </c>
    </row>
    <row r="416" spans="1:9">
      <c r="A416">
        <v>717</v>
      </c>
      <c r="B416">
        <v>377</v>
      </c>
      <c r="C416" t="s">
        <v>5637</v>
      </c>
      <c r="D416" t="s">
        <v>6501</v>
      </c>
      <c r="E416" t="s">
        <v>5638</v>
      </c>
      <c r="F416" t="s">
        <v>186</v>
      </c>
      <c r="G416" t="s">
        <v>186</v>
      </c>
      <c r="H416" t="s">
        <v>186</v>
      </c>
      <c r="I416" t="str">
        <f>LEFT(Teams_ESPN[[#This Row],[ESPN_Team_Name]],LEN(Teams_ESPN[[#This Row],[ESPN_Team_Name]])-LEN(Teams_ESPN[[#This Row],[Team Name_Long]]))</f>
        <v>BYU</v>
      </c>
    </row>
    <row r="417" spans="1:9">
      <c r="A417">
        <v>717</v>
      </c>
      <c r="B417">
        <v>377</v>
      </c>
      <c r="C417" t="s">
        <v>5637</v>
      </c>
      <c r="D417" t="s">
        <v>6502</v>
      </c>
      <c r="E417" t="s">
        <v>5638</v>
      </c>
      <c r="F417" t="s">
        <v>186</v>
      </c>
      <c r="G417" t="s">
        <v>186</v>
      </c>
      <c r="H417" t="s">
        <v>186</v>
      </c>
      <c r="I417" t="str">
        <f>LEFT(Teams_ESPN[[#This Row],[ESPN_Team_Name]],LEN(Teams_ESPN[[#This Row],[ESPN_Team_Name]])-LEN(Teams_ESPN[[#This Row],[Team Name_Long]]))</f>
        <v>BYU</v>
      </c>
    </row>
    <row r="418" spans="1:9">
      <c r="A418">
        <v>718</v>
      </c>
      <c r="B418">
        <v>378</v>
      </c>
      <c r="C418" t="s">
        <v>6038</v>
      </c>
      <c r="D418" t="s">
        <v>6038</v>
      </c>
      <c r="E418" t="s">
        <v>6039</v>
      </c>
      <c r="F418" t="s">
        <v>206</v>
      </c>
      <c r="G418" t="s">
        <v>206</v>
      </c>
      <c r="H418" t="s">
        <v>206</v>
      </c>
      <c r="I418" t="str">
        <f>LEFT(Teams_ESPN[[#This Row],[ESPN_Team_Name]],LEN(Teams_ESPN[[#This Row],[ESPN_Team_Name]])-LEN(Teams_ESPN[[#This Row],[Team Name_Long]]))</f>
        <v>PAC</v>
      </c>
    </row>
    <row r="419" spans="1:9">
      <c r="A419">
        <v>719</v>
      </c>
      <c r="B419">
        <v>379</v>
      </c>
      <c r="C419" t="s">
        <v>6049</v>
      </c>
      <c r="D419" t="s">
        <v>6049</v>
      </c>
      <c r="E419" t="s">
        <v>6050</v>
      </c>
      <c r="F419" t="s">
        <v>142</v>
      </c>
      <c r="G419" t="s">
        <v>142</v>
      </c>
      <c r="H419" t="s">
        <v>142</v>
      </c>
      <c r="I419" t="str">
        <f>LEFT(Teams_ESPN[[#This Row],[ESPN_Team_Name]],LEN(Teams_ESPN[[#This Row],[ESPN_Team_Name]])-LEN(Teams_ESPN[[#This Row],[Team Name_Long]]))</f>
        <v>PORT</v>
      </c>
    </row>
    <row r="420" spans="1:9">
      <c r="A420">
        <v>720</v>
      </c>
      <c r="B420">
        <v>380</v>
      </c>
      <c r="C420" t="s">
        <v>6276</v>
      </c>
      <c r="D420" t="s">
        <v>6276</v>
      </c>
      <c r="E420" t="s">
        <v>6277</v>
      </c>
      <c r="F420" t="s">
        <v>525</v>
      </c>
      <c r="G420" t="s">
        <v>377</v>
      </c>
      <c r="H420" t="s">
        <v>377</v>
      </c>
      <c r="I420" t="str">
        <f>LEFT(Teams_ESPN[[#This Row],[ESPN_Team_Name]],LEN(Teams_ESPN[[#This Row],[ESPN_Team_Name]])-LEN(Teams_ESPN[[#This Row],[Team Name_Long]]))</f>
        <v>USD</v>
      </c>
    </row>
    <row r="421" spans="1:9">
      <c r="A421">
        <v>721</v>
      </c>
      <c r="B421">
        <v>381</v>
      </c>
      <c r="C421" t="s">
        <v>6042</v>
      </c>
      <c r="D421" t="s">
        <v>6042</v>
      </c>
      <c r="E421" t="s">
        <v>6043</v>
      </c>
      <c r="F421" t="s">
        <v>141</v>
      </c>
      <c r="G421" t="s">
        <v>141</v>
      </c>
      <c r="H421" t="s">
        <v>141</v>
      </c>
      <c r="I421" t="str">
        <f>LEFT(Teams_ESPN[[#This Row],[ESPN_Team_Name]],LEN(Teams_ESPN[[#This Row],[ESPN_Team_Name]])-LEN(Teams_ESPN[[#This Row],[Team Name_Long]]))</f>
        <v>PEPP</v>
      </c>
    </row>
    <row r="422" spans="1:9">
      <c r="A422">
        <v>733</v>
      </c>
      <c r="B422">
        <v>383</v>
      </c>
      <c r="C422" t="s">
        <v>6303</v>
      </c>
      <c r="D422" t="s">
        <v>6303</v>
      </c>
      <c r="E422" t="s">
        <v>6304</v>
      </c>
      <c r="F422" t="s">
        <v>546</v>
      </c>
      <c r="G422" t="s">
        <v>182</v>
      </c>
      <c r="H422" t="s">
        <v>182</v>
      </c>
      <c r="I422" t="str">
        <f>LEFT(Teams_ESPN[[#This Row],[ESPN_Team_Name]],LEN(Teams_ESPN[[#This Row],[ESPN_Team_Name]])-LEN(Teams_ESPN[[#This Row],[Team Name_Long]]))</f>
        <v>UVU</v>
      </c>
    </row>
    <row r="423" spans="1:9">
      <c r="A423">
        <v>734</v>
      </c>
      <c r="B423">
        <v>384</v>
      </c>
      <c r="C423" t="s">
        <v>6122</v>
      </c>
      <c r="D423" t="s">
        <v>6503</v>
      </c>
      <c r="E423" t="s">
        <v>6123</v>
      </c>
      <c r="F423" t="s">
        <v>669</v>
      </c>
      <c r="G423" t="s">
        <v>118</v>
      </c>
      <c r="I423" t="s">
        <v>1008</v>
      </c>
    </row>
    <row r="424" spans="1:9">
      <c r="A424">
        <v>735</v>
      </c>
      <c r="B424">
        <v>385</v>
      </c>
      <c r="C424" t="s">
        <v>6155</v>
      </c>
      <c r="D424" t="s">
        <v>6155</v>
      </c>
      <c r="E424" t="s">
        <v>6156</v>
      </c>
      <c r="F424" t="s">
        <v>635</v>
      </c>
      <c r="G424" t="s">
        <v>137</v>
      </c>
      <c r="H424" t="s">
        <v>137</v>
      </c>
      <c r="I424" t="str">
        <f>LEFT(Teams_ESPN[[#This Row],[ESPN_Team_Name]],LEN(Teams_ESPN[[#This Row],[ESPN_Team_Name]])-LEN(Teams_ESPN[[#This Row],[Team Name_Long]]))</f>
        <v>SUU</v>
      </c>
    </row>
    <row r="425" spans="1:9">
      <c r="A425">
        <v>736</v>
      </c>
      <c r="B425">
        <v>386</v>
      </c>
      <c r="C425" t="s">
        <v>6115</v>
      </c>
      <c r="D425" t="s">
        <v>6115</v>
      </c>
      <c r="E425" t="s">
        <v>6116</v>
      </c>
      <c r="F425" t="s">
        <v>533</v>
      </c>
      <c r="G425" t="s">
        <v>335</v>
      </c>
      <c r="H425" t="s">
        <v>335</v>
      </c>
      <c r="I425" t="str">
        <f>LEFT(Teams_ESPN[[#This Row],[ESPN_Team_Name]],LEN(Teams_ESPN[[#This Row],[ESPN_Team_Name]])-LEN(Teams_ESPN[[#This Row],[Team Name_Long]]))</f>
        <v>SFA</v>
      </c>
    </row>
    <row r="426" spans="1:9">
      <c r="A426">
        <v>737</v>
      </c>
      <c r="B426">
        <v>387</v>
      </c>
      <c r="C426" t="s">
        <v>6106</v>
      </c>
      <c r="D426" t="s">
        <v>6106</v>
      </c>
      <c r="E426" t="s">
        <v>6107</v>
      </c>
      <c r="F426" t="s">
        <v>437</v>
      </c>
      <c r="G426" t="s">
        <v>138</v>
      </c>
      <c r="H426" t="s">
        <v>138</v>
      </c>
      <c r="I426" t="str">
        <f>LEFT(Teams_ESPN[[#This Row],[ESPN_Team_Name]],LEN(Teams_ESPN[[#This Row],[ESPN_Team_Name]])-LEN(Teams_ESPN[[#This Row],[Team Name_Long]]))</f>
        <v>SEASe</v>
      </c>
    </row>
    <row r="427" spans="1:9">
      <c r="A427">
        <v>739</v>
      </c>
      <c r="B427">
        <v>389</v>
      </c>
      <c r="C427" t="s">
        <v>6161</v>
      </c>
      <c r="D427" t="s">
        <v>6161</v>
      </c>
      <c r="E427" t="s">
        <v>6162</v>
      </c>
      <c r="F427" t="s">
        <v>6504</v>
      </c>
      <c r="G427" t="s">
        <v>211</v>
      </c>
      <c r="I427" t="str">
        <f>LEFT(Teams_ESPN[[#This Row],[ESPN_Team_Name]],LEN(Teams_ESPN[[#This Row],[ESPN_Team_Name]])-LEN(Teams_ESPN[[#This Row],[Team Name_Long]]))</f>
        <v>TAR</v>
      </c>
    </row>
    <row r="428" spans="1:9">
      <c r="A428">
        <v>740</v>
      </c>
      <c r="B428">
        <v>390</v>
      </c>
      <c r="C428" t="s">
        <v>5647</v>
      </c>
      <c r="D428" t="s">
        <v>5647</v>
      </c>
      <c r="E428" t="s">
        <v>5648</v>
      </c>
      <c r="F428" t="s">
        <v>481</v>
      </c>
      <c r="G428" t="s">
        <v>212</v>
      </c>
      <c r="H428" t="s">
        <v>212</v>
      </c>
      <c r="I428" t="str">
        <f>LEFT(Teams_ESPN[[#This Row],[ESPN_Team_Name]],LEN(Teams_ESPN[[#This Row],[ESPN_Team_Name]])-LEN(Teams_ESPN[[#This Row],[Team Name_Long]]))</f>
        <v>CBU</v>
      </c>
    </row>
    <row r="429" spans="1:9">
      <c r="A429">
        <v>741</v>
      </c>
      <c r="B429">
        <v>391</v>
      </c>
      <c r="C429" t="s">
        <v>5564</v>
      </c>
      <c r="D429" t="s">
        <v>5564</v>
      </c>
      <c r="E429" t="s">
        <v>5565</v>
      </c>
      <c r="F429" t="s">
        <v>507</v>
      </c>
      <c r="G429" t="s">
        <v>164</v>
      </c>
      <c r="H429" t="s">
        <v>164</v>
      </c>
      <c r="I429" t="str">
        <f>LEFT(Teams_ESPN[[#This Row],[ESPN_Team_Name]],LEN(Teams_ESPN[[#This Row],[ESPN_Team_Name]])-LEN(Teams_ESPN[[#This Row],[Team Name_Long]]))</f>
        <v>ACU</v>
      </c>
    </row>
    <row r="430" spans="1:9">
      <c r="A430">
        <v>742</v>
      </c>
      <c r="B430">
        <v>392</v>
      </c>
      <c r="C430" t="s">
        <v>6286</v>
      </c>
      <c r="D430" t="s">
        <v>6286</v>
      </c>
      <c r="E430" t="s">
        <v>6287</v>
      </c>
      <c r="F430" t="s">
        <v>587</v>
      </c>
      <c r="G430" t="s">
        <v>163</v>
      </c>
      <c r="H430" t="s">
        <v>163</v>
      </c>
      <c r="I430" t="str">
        <f>LEFT(Teams_ESPN[[#This Row],[ESPN_Team_Name]],LEN(Teams_ESPN[[#This Row],[ESPN_Team_Name]])-LEN(Teams_ESPN[[#This Row],[Team Name_Long]]))</f>
        <v>UTA</v>
      </c>
    </row>
    <row r="431" spans="1:9">
      <c r="A431">
        <v>743</v>
      </c>
      <c r="B431">
        <v>393</v>
      </c>
      <c r="C431" t="s">
        <v>6294</v>
      </c>
      <c r="D431" t="s">
        <v>6294</v>
      </c>
      <c r="E431" t="s">
        <v>6295</v>
      </c>
      <c r="F431" t="s">
        <v>606</v>
      </c>
      <c r="G431" t="s">
        <v>117</v>
      </c>
      <c r="H431" t="s">
        <v>117</v>
      </c>
      <c r="I431" t="str">
        <f>LEFT(Teams_ESPN[[#This Row],[ESPN_Team_Name]],LEN(Teams_ESPN[[#This Row],[ESPN_Team_Name]])-LEN(Teams_ESPN[[#This Row],[Team Name_Long]]))</f>
        <v>UTRGV</v>
      </c>
    </row>
    <row r="432" spans="1:9">
      <c r="A432">
        <v>745</v>
      </c>
      <c r="B432">
        <v>395</v>
      </c>
      <c r="C432" t="s">
        <v>6002</v>
      </c>
      <c r="D432" t="s">
        <v>6002</v>
      </c>
      <c r="E432" t="s">
        <v>6003</v>
      </c>
      <c r="F432" t="s">
        <v>636</v>
      </c>
      <c r="G432" t="s">
        <v>199</v>
      </c>
      <c r="H432" t="s">
        <v>199</v>
      </c>
      <c r="I432" t="str">
        <f>LEFT(Teams_ESPN[[#This Row],[ESPN_Team_Name]],LEN(Teams_ESPN[[#This Row],[ESPN_Team_Name]])-LEN(Teams_ESPN[[#This Row],[Team Name_Long]]))</f>
        <v>NMSU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310D7-A2E1-4620-86E3-78A0676F36A6}">
  <dimension ref="A1:K362"/>
  <sheetViews>
    <sheetView topLeftCell="B247" zoomScale="90" zoomScaleNormal="90" workbookViewId="0">
      <selection activeCell="B260" sqref="B260"/>
    </sheetView>
  </sheetViews>
  <sheetFormatPr defaultRowHeight="15"/>
  <cols>
    <col min="1" max="1" width="8.42578125" bestFit="1" customWidth="1"/>
    <col min="2" max="2" width="39" bestFit="1" customWidth="1"/>
    <col min="3" max="4" width="22.5703125" bestFit="1" customWidth="1"/>
    <col min="5" max="5" width="21.28515625" bestFit="1" customWidth="1"/>
    <col min="6" max="6" width="11.5703125" bestFit="1" customWidth="1"/>
    <col min="7" max="7" width="12.7109375" bestFit="1" customWidth="1"/>
    <col min="8" max="8" width="7.7109375" bestFit="1" customWidth="1"/>
    <col min="9" max="9" width="9.140625" bestFit="1" customWidth="1"/>
    <col min="10" max="10" width="16.140625" bestFit="1" customWidth="1"/>
    <col min="11" max="11" width="10.140625" bestFit="1" customWidth="1"/>
    <col min="12" max="12" width="9.140625" bestFit="1" customWidth="1"/>
    <col min="13" max="13" width="12.5703125" bestFit="1" customWidth="1"/>
    <col min="14" max="14" width="7.5703125" customWidth="1"/>
    <col min="15" max="15" width="8.28515625" bestFit="1" customWidth="1"/>
    <col min="16" max="16" width="9.85546875" bestFit="1" customWidth="1"/>
    <col min="17" max="17" width="38.42578125" bestFit="1" customWidth="1"/>
    <col min="18" max="18" width="9.85546875" bestFit="1" customWidth="1"/>
    <col min="19" max="19" width="12.7109375" bestFit="1" customWidth="1"/>
    <col min="20" max="27" width="11.140625" bestFit="1" customWidth="1"/>
  </cols>
  <sheetData>
    <row r="1" spans="1:11">
      <c r="A1" t="s">
        <v>444</v>
      </c>
      <c r="B1" t="s">
        <v>6505</v>
      </c>
      <c r="C1" t="s">
        <v>6506</v>
      </c>
      <c r="D1" t="s">
        <v>6507</v>
      </c>
      <c r="E1" t="s">
        <v>6508</v>
      </c>
      <c r="F1" t="s">
        <v>6509</v>
      </c>
      <c r="G1" t="s">
        <v>6510</v>
      </c>
      <c r="H1" t="s">
        <v>5561</v>
      </c>
      <c r="I1" t="s">
        <v>14</v>
      </c>
      <c r="J1" t="s">
        <v>5559</v>
      </c>
      <c r="K1" t="s">
        <v>6511</v>
      </c>
    </row>
    <row r="2" spans="1:11">
      <c r="A2">
        <v>1</v>
      </c>
      <c r="B2" t="s">
        <v>5564</v>
      </c>
      <c r="C2" t="s">
        <v>164</v>
      </c>
      <c r="D2" t="s">
        <v>164</v>
      </c>
      <c r="E2" t="s">
        <v>164</v>
      </c>
      <c r="F2">
        <v>0.38900000000000001</v>
      </c>
      <c r="G2">
        <v>0.433</v>
      </c>
      <c r="H2" t="s">
        <v>6512</v>
      </c>
      <c r="I2">
        <v>-1.46</v>
      </c>
      <c r="K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-1.46</v>
      </c>
    </row>
    <row r="3" spans="1:11">
      <c r="A3">
        <v>2</v>
      </c>
      <c r="B3" t="s">
        <v>5566</v>
      </c>
      <c r="C3" t="s">
        <v>210</v>
      </c>
      <c r="D3" t="s">
        <v>210</v>
      </c>
      <c r="E3" t="s">
        <v>210</v>
      </c>
      <c r="F3">
        <v>0.27800000000000002</v>
      </c>
      <c r="G3">
        <v>0.438</v>
      </c>
      <c r="H3" t="s">
        <v>6513</v>
      </c>
      <c r="I3">
        <v>1.34</v>
      </c>
      <c r="K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1.34</v>
      </c>
    </row>
    <row r="4" spans="1:11">
      <c r="A4">
        <v>3</v>
      </c>
      <c r="B4" t="s">
        <v>5568</v>
      </c>
      <c r="C4" t="s">
        <v>276</v>
      </c>
      <c r="D4" t="s">
        <v>276</v>
      </c>
      <c r="E4" t="s">
        <v>276</v>
      </c>
      <c r="F4">
        <v>0.72199999999999998</v>
      </c>
      <c r="G4">
        <v>0.66700000000000004</v>
      </c>
      <c r="H4" t="s">
        <v>6514</v>
      </c>
      <c r="I4">
        <v>6.16</v>
      </c>
      <c r="K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6.16</v>
      </c>
    </row>
    <row r="5" spans="1:11">
      <c r="A5">
        <v>4</v>
      </c>
      <c r="B5" t="s">
        <v>6481</v>
      </c>
      <c r="C5" t="s">
        <v>121</v>
      </c>
      <c r="D5" t="s">
        <v>121</v>
      </c>
      <c r="E5" t="s">
        <v>121</v>
      </c>
      <c r="F5">
        <v>0.88900000000000001</v>
      </c>
      <c r="G5">
        <v>0.83799999999999997</v>
      </c>
      <c r="H5" t="s">
        <v>6514</v>
      </c>
      <c r="I5">
        <v>27.28</v>
      </c>
      <c r="K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27.28</v>
      </c>
    </row>
    <row r="6" spans="1:11">
      <c r="A6">
        <v>5</v>
      </c>
      <c r="B6" t="s">
        <v>5562</v>
      </c>
      <c r="C6" t="s">
        <v>128</v>
      </c>
      <c r="D6" t="s">
        <v>128</v>
      </c>
      <c r="E6" t="s">
        <v>128</v>
      </c>
      <c r="F6">
        <v>0.55600000000000005</v>
      </c>
      <c r="G6">
        <v>0.45500000000000002</v>
      </c>
      <c r="H6" t="s">
        <v>6514</v>
      </c>
      <c r="I6">
        <v>-11.62</v>
      </c>
      <c r="K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-11.62</v>
      </c>
    </row>
    <row r="7" spans="1:11">
      <c r="A7">
        <v>6</v>
      </c>
      <c r="B7" t="s">
        <v>5577</v>
      </c>
      <c r="C7" t="s">
        <v>152</v>
      </c>
      <c r="D7" t="s">
        <v>5579</v>
      </c>
      <c r="E7" t="s">
        <v>5579</v>
      </c>
      <c r="F7">
        <v>0.33300000000000002</v>
      </c>
      <c r="G7">
        <v>0.25800000000000001</v>
      </c>
      <c r="H7" t="s">
        <v>6515</v>
      </c>
      <c r="I7">
        <v>-17.86</v>
      </c>
      <c r="K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-17.86</v>
      </c>
    </row>
    <row r="8" spans="1:11">
      <c r="A8">
        <v>7</v>
      </c>
      <c r="B8" t="s">
        <v>5572</v>
      </c>
      <c r="C8" t="s">
        <v>383</v>
      </c>
      <c r="D8" t="s">
        <v>383</v>
      </c>
      <c r="E8" t="s">
        <v>383</v>
      </c>
      <c r="F8">
        <v>0.188</v>
      </c>
      <c r="G8">
        <v>0.25800000000000001</v>
      </c>
      <c r="H8" t="s">
        <v>6514</v>
      </c>
      <c r="I8">
        <v>-17.05</v>
      </c>
      <c r="K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-17.05</v>
      </c>
    </row>
    <row r="9" spans="1:11">
      <c r="A9">
        <v>8</v>
      </c>
      <c r="B9" t="s">
        <v>5574</v>
      </c>
      <c r="C9" t="s">
        <v>100</v>
      </c>
      <c r="D9" t="s">
        <v>5576</v>
      </c>
      <c r="E9" t="s">
        <v>5576</v>
      </c>
      <c r="F9">
        <v>0.83299999999999996</v>
      </c>
      <c r="G9">
        <v>0.56299999999999994</v>
      </c>
      <c r="H9" t="s">
        <v>6512</v>
      </c>
      <c r="I9">
        <v>-6.47</v>
      </c>
      <c r="K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-6.47</v>
      </c>
    </row>
    <row r="10" spans="1:11">
      <c r="A10">
        <v>9</v>
      </c>
      <c r="B10" t="s">
        <v>5580</v>
      </c>
      <c r="C10" t="s">
        <v>425</v>
      </c>
      <c r="D10" t="s">
        <v>425</v>
      </c>
      <c r="E10" t="s">
        <v>425</v>
      </c>
      <c r="F10">
        <v>0.38900000000000001</v>
      </c>
      <c r="G10">
        <v>0.53100000000000003</v>
      </c>
      <c r="H10" t="s">
        <v>6514</v>
      </c>
      <c r="I10">
        <v>-9.0299999999999994</v>
      </c>
      <c r="K1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-9.0299999999999994</v>
      </c>
    </row>
    <row r="11" spans="1:11">
      <c r="A11">
        <v>10</v>
      </c>
      <c r="B11" t="s">
        <v>5582</v>
      </c>
      <c r="C11" t="s">
        <v>165</v>
      </c>
      <c r="D11" t="s">
        <v>5584</v>
      </c>
      <c r="E11" t="s">
        <v>5584</v>
      </c>
      <c r="F11">
        <v>0.5</v>
      </c>
      <c r="G11">
        <v>0.5</v>
      </c>
      <c r="H11" t="s">
        <v>6512</v>
      </c>
      <c r="I11">
        <v>-0.75</v>
      </c>
      <c r="K1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-0.75</v>
      </c>
    </row>
    <row r="12" spans="1:11">
      <c r="A12">
        <v>11</v>
      </c>
      <c r="B12" t="s">
        <v>6473</v>
      </c>
      <c r="C12" t="s">
        <v>402</v>
      </c>
      <c r="D12" t="s">
        <v>402</v>
      </c>
      <c r="E12" t="s">
        <v>402</v>
      </c>
      <c r="F12">
        <v>0.7</v>
      </c>
      <c r="G12">
        <v>0.8</v>
      </c>
      <c r="H12" t="s">
        <v>6514</v>
      </c>
      <c r="I12">
        <v>21.92</v>
      </c>
      <c r="K1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21.92</v>
      </c>
    </row>
    <row r="13" spans="1:11">
      <c r="A13">
        <v>12</v>
      </c>
      <c r="B13" t="s">
        <v>5597</v>
      </c>
      <c r="C13" t="s">
        <v>208</v>
      </c>
      <c r="D13" t="s">
        <v>6516</v>
      </c>
      <c r="E13" t="s">
        <v>6516</v>
      </c>
      <c r="F13">
        <v>0.55000000000000004</v>
      </c>
      <c r="G13">
        <v>0.63900000000000001</v>
      </c>
      <c r="H13" t="s">
        <v>6514</v>
      </c>
      <c r="I13">
        <v>13.27</v>
      </c>
      <c r="K1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13.27</v>
      </c>
    </row>
    <row r="14" spans="1:11">
      <c r="A14">
        <v>13</v>
      </c>
      <c r="B14" t="s">
        <v>5589</v>
      </c>
      <c r="C14" t="s">
        <v>270</v>
      </c>
      <c r="D14" t="s">
        <v>270</v>
      </c>
      <c r="E14" t="s">
        <v>270</v>
      </c>
      <c r="F14">
        <v>0.44400000000000001</v>
      </c>
      <c r="G14">
        <v>0.61099999999999999</v>
      </c>
      <c r="H14" t="s">
        <v>6514</v>
      </c>
      <c r="I14">
        <v>18.04</v>
      </c>
      <c r="K1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18.04</v>
      </c>
    </row>
    <row r="15" spans="1:11">
      <c r="A15">
        <v>14</v>
      </c>
      <c r="B15" t="s">
        <v>5594</v>
      </c>
      <c r="C15" t="s">
        <v>25</v>
      </c>
      <c r="D15" t="s">
        <v>5596</v>
      </c>
      <c r="E15" t="s">
        <v>5596</v>
      </c>
      <c r="F15">
        <v>0.222</v>
      </c>
      <c r="G15">
        <v>0.39400000000000002</v>
      </c>
      <c r="H15" t="s">
        <v>6514</v>
      </c>
      <c r="I15">
        <v>-9.6199999999999992</v>
      </c>
      <c r="K1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-9.6199999999999992</v>
      </c>
    </row>
    <row r="16" spans="1:11">
      <c r="A16">
        <v>16</v>
      </c>
      <c r="B16" t="s">
        <v>5592</v>
      </c>
      <c r="C16" t="s">
        <v>309</v>
      </c>
      <c r="D16" t="s">
        <v>309</v>
      </c>
      <c r="E16" t="s">
        <v>309</v>
      </c>
      <c r="F16">
        <v>0.55600000000000005</v>
      </c>
      <c r="G16">
        <v>0.51500000000000001</v>
      </c>
      <c r="H16" t="s">
        <v>6514</v>
      </c>
      <c r="I16">
        <v>-6.5</v>
      </c>
      <c r="K1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-6.5</v>
      </c>
    </row>
    <row r="17" spans="1:11">
      <c r="A17">
        <v>17</v>
      </c>
      <c r="B17" t="s">
        <v>5585</v>
      </c>
      <c r="C17" t="s">
        <v>86</v>
      </c>
      <c r="D17" t="s">
        <v>86</v>
      </c>
      <c r="E17" t="s">
        <v>86</v>
      </c>
      <c r="F17">
        <v>0.16700000000000001</v>
      </c>
      <c r="G17">
        <v>0.28999999999999998</v>
      </c>
      <c r="H17" t="s">
        <v>6512</v>
      </c>
      <c r="I17">
        <v>-13.81</v>
      </c>
      <c r="K1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-13.81</v>
      </c>
    </row>
    <row r="18" spans="1:11">
      <c r="A18">
        <v>18</v>
      </c>
      <c r="B18" t="s">
        <v>5637</v>
      </c>
      <c r="C18" t="s">
        <v>186</v>
      </c>
      <c r="D18" t="s">
        <v>186</v>
      </c>
      <c r="E18" t="s">
        <v>186</v>
      </c>
      <c r="F18">
        <v>0.438</v>
      </c>
      <c r="G18">
        <v>0.55900000000000005</v>
      </c>
      <c r="H18" t="s">
        <v>6514</v>
      </c>
      <c r="I18">
        <v>11.23</v>
      </c>
      <c r="K1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11.23</v>
      </c>
    </row>
    <row r="19" spans="1:11">
      <c r="A19">
        <v>19</v>
      </c>
      <c r="B19" t="s">
        <v>5603</v>
      </c>
      <c r="C19" t="s">
        <v>278</v>
      </c>
      <c r="D19" t="s">
        <v>6517</v>
      </c>
      <c r="E19" t="s">
        <v>6517</v>
      </c>
      <c r="F19">
        <v>0.61099999999999999</v>
      </c>
      <c r="G19">
        <v>0.625</v>
      </c>
      <c r="H19" t="s">
        <v>6513</v>
      </c>
      <c r="I19">
        <v>-0.09</v>
      </c>
      <c r="K1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-0.09</v>
      </c>
    </row>
    <row r="20" spans="1:11">
      <c r="A20">
        <v>20</v>
      </c>
      <c r="B20" t="s">
        <v>5614</v>
      </c>
      <c r="C20" t="s">
        <v>115</v>
      </c>
      <c r="D20" t="s">
        <v>115</v>
      </c>
      <c r="E20" t="s">
        <v>115</v>
      </c>
      <c r="F20">
        <v>0.5</v>
      </c>
      <c r="G20">
        <v>0.45500000000000002</v>
      </c>
      <c r="H20" t="s">
        <v>6514</v>
      </c>
      <c r="I20">
        <v>-7.89</v>
      </c>
      <c r="K2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-7.89</v>
      </c>
    </row>
    <row r="21" spans="1:11">
      <c r="A21">
        <v>21</v>
      </c>
      <c r="B21" t="s">
        <v>5612</v>
      </c>
      <c r="C21" t="s">
        <v>61</v>
      </c>
      <c r="D21" t="s">
        <v>61</v>
      </c>
      <c r="E21" t="s">
        <v>61</v>
      </c>
      <c r="F21">
        <v>0.7</v>
      </c>
      <c r="G21">
        <v>0.65600000000000003</v>
      </c>
      <c r="H21" t="s">
        <v>6514</v>
      </c>
      <c r="I21">
        <v>3.72</v>
      </c>
      <c r="K2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3.72</v>
      </c>
    </row>
    <row r="22" spans="1:11">
      <c r="A22">
        <v>22</v>
      </c>
      <c r="B22" t="s">
        <v>5610</v>
      </c>
      <c r="C22" t="s">
        <v>53</v>
      </c>
      <c r="D22" t="s">
        <v>53</v>
      </c>
      <c r="E22" t="s">
        <v>53</v>
      </c>
      <c r="F22">
        <v>0.44400000000000001</v>
      </c>
      <c r="G22">
        <v>0.375</v>
      </c>
      <c r="H22" t="s">
        <v>6514</v>
      </c>
      <c r="I22">
        <v>-17.64</v>
      </c>
      <c r="K2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-17.64</v>
      </c>
    </row>
    <row r="23" spans="1:11">
      <c r="A23">
        <v>23</v>
      </c>
      <c r="B23" t="s">
        <v>5618</v>
      </c>
      <c r="C23" t="s">
        <v>239</v>
      </c>
      <c r="D23" t="s">
        <v>239</v>
      </c>
      <c r="E23" t="s">
        <v>239</v>
      </c>
      <c r="F23">
        <v>0.5</v>
      </c>
      <c r="G23">
        <v>0.41899999999999998</v>
      </c>
      <c r="H23" t="s">
        <v>6514</v>
      </c>
      <c r="I23">
        <v>-11.62</v>
      </c>
      <c r="K2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-11.62</v>
      </c>
    </row>
    <row r="24" spans="1:11">
      <c r="A24">
        <v>24</v>
      </c>
      <c r="B24" t="s">
        <v>5620</v>
      </c>
      <c r="C24" t="s">
        <v>293</v>
      </c>
      <c r="D24" t="s">
        <v>441</v>
      </c>
      <c r="E24" t="s">
        <v>441</v>
      </c>
      <c r="F24">
        <v>0.72199999999999998</v>
      </c>
      <c r="G24">
        <v>0.70599999999999996</v>
      </c>
      <c r="H24" t="s">
        <v>6512</v>
      </c>
      <c r="I24">
        <v>15.95</v>
      </c>
      <c r="K2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15.95</v>
      </c>
    </row>
    <row r="25" spans="1:11">
      <c r="A25">
        <v>25</v>
      </c>
      <c r="B25" t="s">
        <v>5608</v>
      </c>
      <c r="C25" t="s">
        <v>340</v>
      </c>
      <c r="D25" t="s">
        <v>340</v>
      </c>
      <c r="E25" t="s">
        <v>340</v>
      </c>
      <c r="F25">
        <v>0.45</v>
      </c>
      <c r="G25">
        <v>0.48499999999999999</v>
      </c>
      <c r="H25" t="s">
        <v>6514</v>
      </c>
      <c r="I25">
        <v>-0.05</v>
      </c>
      <c r="K2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-0.05</v>
      </c>
    </row>
    <row r="26" spans="1:11">
      <c r="A26">
        <v>26</v>
      </c>
      <c r="B26" t="s">
        <v>5629</v>
      </c>
      <c r="C26" t="s">
        <v>387</v>
      </c>
      <c r="D26" t="s">
        <v>387</v>
      </c>
      <c r="E26" t="s">
        <v>387</v>
      </c>
      <c r="F26">
        <v>0.44400000000000001</v>
      </c>
      <c r="G26">
        <v>0.46899999999999997</v>
      </c>
      <c r="H26" t="s">
        <v>6514</v>
      </c>
      <c r="I26">
        <v>-8.4</v>
      </c>
      <c r="K2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-8.4</v>
      </c>
    </row>
    <row r="27" spans="1:11">
      <c r="A27">
        <v>27</v>
      </c>
      <c r="B27" t="s">
        <v>5616</v>
      </c>
      <c r="C27" t="s">
        <v>108</v>
      </c>
      <c r="D27" t="s">
        <v>108</v>
      </c>
      <c r="E27" t="s">
        <v>108</v>
      </c>
      <c r="F27">
        <v>0.27800000000000002</v>
      </c>
      <c r="G27">
        <v>0.35499999999999998</v>
      </c>
      <c r="H27" t="s">
        <v>6514</v>
      </c>
      <c r="I27">
        <v>-9.56</v>
      </c>
      <c r="K2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-9.56</v>
      </c>
    </row>
    <row r="28" spans="1:11">
      <c r="A28">
        <v>28</v>
      </c>
      <c r="B28" t="s">
        <v>5623</v>
      </c>
      <c r="C28" t="s">
        <v>62</v>
      </c>
      <c r="D28" t="s">
        <v>62</v>
      </c>
      <c r="E28" t="s">
        <v>62</v>
      </c>
      <c r="F28">
        <v>0.8</v>
      </c>
      <c r="G28">
        <v>0.71399999999999997</v>
      </c>
      <c r="H28" t="s">
        <v>6512</v>
      </c>
      <c r="I28">
        <v>8.27</v>
      </c>
      <c r="K2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8.27</v>
      </c>
    </row>
    <row r="29" spans="1:11">
      <c r="A29">
        <v>29</v>
      </c>
      <c r="B29" t="s">
        <v>5625</v>
      </c>
      <c r="C29" t="s">
        <v>64</v>
      </c>
      <c r="D29" t="s">
        <v>64</v>
      </c>
      <c r="E29" t="s">
        <v>64</v>
      </c>
      <c r="F29">
        <v>0.5</v>
      </c>
      <c r="G29">
        <v>0.51900000000000002</v>
      </c>
      <c r="H29" t="s">
        <v>6514</v>
      </c>
      <c r="I29">
        <v>-0.36</v>
      </c>
      <c r="K2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-0.36</v>
      </c>
    </row>
    <row r="30" spans="1:11">
      <c r="A30">
        <v>30</v>
      </c>
      <c r="B30" t="s">
        <v>5627</v>
      </c>
      <c r="C30" t="s">
        <v>231</v>
      </c>
      <c r="D30" t="s">
        <v>231</v>
      </c>
      <c r="E30" t="s">
        <v>231</v>
      </c>
      <c r="F30">
        <v>0.5</v>
      </c>
      <c r="G30">
        <v>0.56699999999999995</v>
      </c>
      <c r="H30" t="s">
        <v>6518</v>
      </c>
      <c r="I30">
        <v>-2.4900000000000002</v>
      </c>
      <c r="K3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-2.4900000000000002</v>
      </c>
    </row>
    <row r="31" spans="1:11">
      <c r="A31">
        <v>31</v>
      </c>
      <c r="B31" t="s">
        <v>5631</v>
      </c>
      <c r="C31" t="s">
        <v>314</v>
      </c>
      <c r="D31" t="s">
        <v>314</v>
      </c>
      <c r="E31" t="s">
        <v>314</v>
      </c>
      <c r="F31">
        <v>0.27800000000000002</v>
      </c>
      <c r="G31">
        <v>0.375</v>
      </c>
      <c r="H31" t="s">
        <v>6514</v>
      </c>
      <c r="I31">
        <v>-11.13</v>
      </c>
      <c r="K3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-11.13</v>
      </c>
    </row>
    <row r="32" spans="1:11">
      <c r="A32">
        <v>32</v>
      </c>
      <c r="B32" t="s">
        <v>5633</v>
      </c>
      <c r="C32" t="s">
        <v>277</v>
      </c>
      <c r="D32" t="s">
        <v>277</v>
      </c>
      <c r="E32" t="s">
        <v>277</v>
      </c>
      <c r="F32">
        <v>0.5</v>
      </c>
      <c r="G32">
        <v>0.46899999999999997</v>
      </c>
      <c r="H32" t="s">
        <v>6514</v>
      </c>
      <c r="I32">
        <v>-2.76</v>
      </c>
      <c r="K3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-2.76</v>
      </c>
    </row>
    <row r="33" spans="1:11">
      <c r="A33">
        <v>33</v>
      </c>
      <c r="B33" t="s">
        <v>5635</v>
      </c>
      <c r="C33" t="s">
        <v>219</v>
      </c>
      <c r="D33" t="s">
        <v>219</v>
      </c>
      <c r="E33" t="s">
        <v>219</v>
      </c>
      <c r="F33">
        <v>0.3</v>
      </c>
      <c r="G33">
        <v>0.438</v>
      </c>
      <c r="H33" t="s">
        <v>6518</v>
      </c>
      <c r="I33">
        <v>4.6100000000000003</v>
      </c>
      <c r="K3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4.6100000000000003</v>
      </c>
    </row>
    <row r="34" spans="1:11">
      <c r="A34">
        <v>37</v>
      </c>
      <c r="B34" t="s">
        <v>5687</v>
      </c>
      <c r="C34" t="s">
        <v>145</v>
      </c>
      <c r="D34" t="s">
        <v>145</v>
      </c>
      <c r="E34" t="s">
        <v>145</v>
      </c>
      <c r="F34">
        <v>5.2999999999999999E-2</v>
      </c>
      <c r="G34">
        <v>0.24199999999999999</v>
      </c>
      <c r="H34" t="s">
        <v>6514</v>
      </c>
      <c r="I34">
        <v>-10.46</v>
      </c>
      <c r="K3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-10.46</v>
      </c>
    </row>
    <row r="35" spans="1:11">
      <c r="A35">
        <v>38</v>
      </c>
      <c r="B35" t="s">
        <v>5639</v>
      </c>
      <c r="C35" t="s">
        <v>256</v>
      </c>
      <c r="D35" t="s">
        <v>256</v>
      </c>
      <c r="E35" t="s">
        <v>256</v>
      </c>
      <c r="F35">
        <v>0.1</v>
      </c>
      <c r="G35">
        <v>9.4E-2</v>
      </c>
      <c r="H35" t="s">
        <v>6519</v>
      </c>
      <c r="I35">
        <v>-8.5399999999999991</v>
      </c>
      <c r="K3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-8.5399999999999991</v>
      </c>
    </row>
    <row r="36" spans="1:11">
      <c r="A36">
        <v>40</v>
      </c>
      <c r="B36" t="s">
        <v>5641</v>
      </c>
      <c r="C36" t="s">
        <v>119</v>
      </c>
      <c r="D36" t="s">
        <v>119</v>
      </c>
      <c r="E36" t="s">
        <v>119</v>
      </c>
      <c r="F36">
        <v>0.44400000000000001</v>
      </c>
      <c r="G36">
        <v>0.47099999999999997</v>
      </c>
      <c r="H36" t="s">
        <v>6514</v>
      </c>
      <c r="I36">
        <v>-4.57</v>
      </c>
      <c r="K3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-4.57</v>
      </c>
    </row>
    <row r="37" spans="1:11">
      <c r="A37">
        <v>41</v>
      </c>
      <c r="B37" t="s">
        <v>5643</v>
      </c>
      <c r="C37" t="s">
        <v>247</v>
      </c>
      <c r="D37" t="s">
        <v>247</v>
      </c>
      <c r="E37" t="s">
        <v>247</v>
      </c>
      <c r="F37">
        <v>0.4</v>
      </c>
      <c r="G37">
        <v>0.33300000000000002</v>
      </c>
      <c r="H37" t="s">
        <v>6514</v>
      </c>
      <c r="I37">
        <v>-6.57</v>
      </c>
      <c r="K3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-6.57</v>
      </c>
    </row>
    <row r="38" spans="1:11">
      <c r="A38">
        <v>42</v>
      </c>
      <c r="B38" t="s">
        <v>5645</v>
      </c>
      <c r="C38" t="s">
        <v>192</v>
      </c>
      <c r="D38" t="s">
        <v>192</v>
      </c>
      <c r="E38" t="s">
        <v>192</v>
      </c>
      <c r="F38">
        <v>0.222</v>
      </c>
      <c r="G38">
        <v>0.28999999999999998</v>
      </c>
      <c r="H38" t="s">
        <v>6513</v>
      </c>
      <c r="I38">
        <v>-15.18</v>
      </c>
      <c r="K3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-15.18</v>
      </c>
    </row>
    <row r="39" spans="1:11">
      <c r="A39">
        <v>43</v>
      </c>
      <c r="B39" t="s">
        <v>5649</v>
      </c>
      <c r="C39" t="s">
        <v>223</v>
      </c>
      <c r="D39" t="s">
        <v>223</v>
      </c>
      <c r="E39" t="s">
        <v>223</v>
      </c>
      <c r="F39">
        <v>0.438</v>
      </c>
      <c r="G39">
        <v>0.313</v>
      </c>
      <c r="H39" t="s">
        <v>6518</v>
      </c>
      <c r="I39">
        <v>-15.96</v>
      </c>
      <c r="K3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-15.96</v>
      </c>
    </row>
    <row r="40" spans="1:11">
      <c r="A40">
        <v>44</v>
      </c>
      <c r="B40" t="s">
        <v>5668</v>
      </c>
      <c r="C40" t="s">
        <v>275</v>
      </c>
      <c r="D40" t="s">
        <v>275</v>
      </c>
      <c r="E40" t="s">
        <v>275</v>
      </c>
      <c r="F40">
        <v>0.27800000000000002</v>
      </c>
      <c r="G40">
        <v>0.32300000000000001</v>
      </c>
      <c r="H40" t="s">
        <v>6520</v>
      </c>
      <c r="I40">
        <v>-15.5</v>
      </c>
      <c r="K4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-15.5</v>
      </c>
    </row>
    <row r="41" spans="1:11">
      <c r="A41">
        <v>45</v>
      </c>
      <c r="B41" t="s">
        <v>5670</v>
      </c>
      <c r="C41" t="s">
        <v>399</v>
      </c>
      <c r="D41" t="s">
        <v>399</v>
      </c>
      <c r="E41" t="s">
        <v>399</v>
      </c>
      <c r="F41">
        <v>0.88900000000000001</v>
      </c>
      <c r="G41">
        <v>0.88600000000000001</v>
      </c>
      <c r="H41" t="s">
        <v>6514</v>
      </c>
      <c r="I41">
        <v>11.87</v>
      </c>
      <c r="K4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11.87</v>
      </c>
    </row>
    <row r="42" spans="1:11">
      <c r="A42">
        <v>46</v>
      </c>
      <c r="B42" t="s">
        <v>5655</v>
      </c>
      <c r="C42" t="s">
        <v>120</v>
      </c>
      <c r="D42" t="s">
        <v>120</v>
      </c>
      <c r="E42" t="s">
        <v>120</v>
      </c>
      <c r="F42">
        <v>0.27800000000000002</v>
      </c>
      <c r="G42">
        <v>0.32300000000000001</v>
      </c>
      <c r="H42" t="s">
        <v>6514</v>
      </c>
      <c r="I42">
        <v>-11.06</v>
      </c>
      <c r="K4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-11.06</v>
      </c>
    </row>
    <row r="43" spans="1:11">
      <c r="A43">
        <v>48</v>
      </c>
      <c r="B43" t="s">
        <v>6288</v>
      </c>
      <c r="C43" t="s">
        <v>23</v>
      </c>
      <c r="D43" t="s">
        <v>23</v>
      </c>
      <c r="E43" t="s">
        <v>23</v>
      </c>
      <c r="F43">
        <v>0.38900000000000001</v>
      </c>
      <c r="G43">
        <v>0.51400000000000001</v>
      </c>
      <c r="H43" t="s">
        <v>6514</v>
      </c>
      <c r="I43">
        <v>-1.1000000000000001</v>
      </c>
      <c r="K4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-1.1000000000000001</v>
      </c>
    </row>
    <row r="44" spans="1:11">
      <c r="A44">
        <v>49</v>
      </c>
      <c r="B44" t="s">
        <v>5657</v>
      </c>
      <c r="C44" t="s">
        <v>343</v>
      </c>
      <c r="D44" t="s">
        <v>5659</v>
      </c>
      <c r="E44" t="s">
        <v>5659</v>
      </c>
      <c r="F44">
        <v>0</v>
      </c>
      <c r="G44">
        <v>0.35499999999999998</v>
      </c>
      <c r="H44" t="s">
        <v>6512</v>
      </c>
      <c r="I44">
        <v>-10.47</v>
      </c>
      <c r="K4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-10.47</v>
      </c>
    </row>
    <row r="45" spans="1:11">
      <c r="A45">
        <v>50</v>
      </c>
      <c r="B45" t="s">
        <v>5660</v>
      </c>
      <c r="C45" t="s">
        <v>228</v>
      </c>
      <c r="D45" t="s">
        <v>228</v>
      </c>
      <c r="E45" t="s">
        <v>228</v>
      </c>
      <c r="F45">
        <v>0.61099999999999999</v>
      </c>
      <c r="G45">
        <v>0.63900000000000001</v>
      </c>
      <c r="H45" t="s">
        <v>6514</v>
      </c>
      <c r="I45">
        <v>13.99</v>
      </c>
      <c r="K4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13.99</v>
      </c>
    </row>
    <row r="46" spans="1:11">
      <c r="A46">
        <v>51</v>
      </c>
      <c r="B46" t="s">
        <v>5664</v>
      </c>
      <c r="C46" t="s">
        <v>126</v>
      </c>
      <c r="D46" t="s">
        <v>126</v>
      </c>
      <c r="E46" t="s">
        <v>126</v>
      </c>
      <c r="F46">
        <v>0.7</v>
      </c>
      <c r="G46">
        <v>0.67600000000000005</v>
      </c>
      <c r="H46" t="s">
        <v>6512</v>
      </c>
      <c r="I46">
        <v>12.03</v>
      </c>
      <c r="K4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12.03</v>
      </c>
    </row>
    <row r="47" spans="1:11">
      <c r="A47">
        <v>52</v>
      </c>
      <c r="B47" t="s">
        <v>5666</v>
      </c>
      <c r="C47" t="s">
        <v>172</v>
      </c>
      <c r="D47" t="s">
        <v>438</v>
      </c>
      <c r="E47" t="s">
        <v>438</v>
      </c>
      <c r="F47">
        <v>0.7</v>
      </c>
      <c r="G47">
        <v>0.6</v>
      </c>
      <c r="H47" t="s">
        <v>6512</v>
      </c>
      <c r="I47">
        <v>-1.54</v>
      </c>
      <c r="K4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-1.54</v>
      </c>
    </row>
    <row r="48" spans="1:11">
      <c r="A48">
        <v>53</v>
      </c>
      <c r="B48" t="s">
        <v>5651</v>
      </c>
      <c r="C48" t="s">
        <v>351</v>
      </c>
      <c r="D48" t="s">
        <v>351</v>
      </c>
      <c r="E48" t="s">
        <v>351</v>
      </c>
      <c r="F48">
        <v>0.27800000000000002</v>
      </c>
      <c r="G48">
        <v>0.35499999999999998</v>
      </c>
      <c r="H48" t="s">
        <v>6513</v>
      </c>
      <c r="I48">
        <v>-10.53</v>
      </c>
      <c r="K4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-10.53</v>
      </c>
    </row>
    <row r="49" spans="1:11">
      <c r="A49">
        <v>54</v>
      </c>
      <c r="B49" t="s">
        <v>5673</v>
      </c>
      <c r="C49" t="s">
        <v>424</v>
      </c>
      <c r="D49" t="s">
        <v>424</v>
      </c>
      <c r="E49" t="s">
        <v>424</v>
      </c>
      <c r="F49">
        <v>0.94399999999999995</v>
      </c>
      <c r="G49">
        <v>0.74299999999999999</v>
      </c>
      <c r="H49" t="s">
        <v>6514</v>
      </c>
      <c r="I49">
        <v>5.23</v>
      </c>
      <c r="K4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5.23</v>
      </c>
    </row>
    <row r="50" spans="1:11">
      <c r="A50">
        <v>55</v>
      </c>
      <c r="B50" t="s">
        <v>5676</v>
      </c>
      <c r="C50" t="s">
        <v>260</v>
      </c>
      <c r="D50" t="s">
        <v>260</v>
      </c>
      <c r="E50" t="s">
        <v>260</v>
      </c>
      <c r="F50">
        <v>0.4</v>
      </c>
      <c r="G50">
        <v>0.51400000000000001</v>
      </c>
      <c r="H50" t="s">
        <v>6514</v>
      </c>
      <c r="I50">
        <v>11.87</v>
      </c>
      <c r="K5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11.87</v>
      </c>
    </row>
    <row r="51" spans="1:11">
      <c r="A51">
        <v>56</v>
      </c>
      <c r="B51" t="s">
        <v>5695</v>
      </c>
      <c r="C51" t="s">
        <v>73</v>
      </c>
      <c r="D51" t="s">
        <v>680</v>
      </c>
      <c r="E51" t="s">
        <v>680</v>
      </c>
      <c r="F51">
        <v>0.33300000000000002</v>
      </c>
      <c r="G51">
        <v>0.45500000000000002</v>
      </c>
      <c r="H51" t="s">
        <v>6514</v>
      </c>
      <c r="I51">
        <v>5.81</v>
      </c>
      <c r="K5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5.81</v>
      </c>
    </row>
    <row r="52" spans="1:11">
      <c r="A52">
        <v>57</v>
      </c>
      <c r="B52" t="s">
        <v>5678</v>
      </c>
      <c r="C52" t="s">
        <v>63</v>
      </c>
      <c r="D52" t="s">
        <v>63</v>
      </c>
      <c r="E52" t="s">
        <v>63</v>
      </c>
      <c r="F52">
        <v>0.14299999999999999</v>
      </c>
      <c r="G52">
        <v>0.24099999999999999</v>
      </c>
      <c r="H52" t="s">
        <v>6512</v>
      </c>
      <c r="I52">
        <v>-16.14</v>
      </c>
      <c r="K5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-16.14</v>
      </c>
    </row>
    <row r="53" spans="1:11">
      <c r="A53">
        <v>58</v>
      </c>
      <c r="B53" t="s">
        <v>6392</v>
      </c>
      <c r="C53" t="s">
        <v>220</v>
      </c>
      <c r="D53" t="s">
        <v>220</v>
      </c>
      <c r="E53" t="s">
        <v>220</v>
      </c>
      <c r="F53">
        <v>0.65</v>
      </c>
      <c r="G53">
        <v>0.78900000000000003</v>
      </c>
      <c r="H53" t="s">
        <v>7813</v>
      </c>
      <c r="I53">
        <v>29.3</v>
      </c>
      <c r="K5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29.3</v>
      </c>
    </row>
    <row r="54" spans="1:11">
      <c r="A54">
        <v>59</v>
      </c>
      <c r="B54" t="s">
        <v>5682</v>
      </c>
      <c r="C54" t="s">
        <v>70</v>
      </c>
      <c r="D54" t="s">
        <v>5684</v>
      </c>
      <c r="E54" t="s">
        <v>5684</v>
      </c>
      <c r="F54">
        <v>0.28599999999999998</v>
      </c>
      <c r="G54">
        <v>0.28100000000000003</v>
      </c>
      <c r="H54" t="s">
        <v>6514</v>
      </c>
      <c r="I54">
        <v>-15.94</v>
      </c>
      <c r="K5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-15.94</v>
      </c>
    </row>
    <row r="55" spans="1:11">
      <c r="A55">
        <v>60</v>
      </c>
      <c r="B55" t="s">
        <v>5685</v>
      </c>
      <c r="C55" t="s">
        <v>413</v>
      </c>
      <c r="D55" t="s">
        <v>413</v>
      </c>
      <c r="E55" t="s">
        <v>413</v>
      </c>
      <c r="F55">
        <v>0.5</v>
      </c>
      <c r="G55">
        <v>0.60699999999999998</v>
      </c>
      <c r="H55" t="s">
        <v>6514</v>
      </c>
      <c r="I55">
        <v>2.44</v>
      </c>
      <c r="K5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2.44</v>
      </c>
    </row>
    <row r="56" spans="1:11">
      <c r="A56">
        <v>61</v>
      </c>
      <c r="B56" t="s">
        <v>5689</v>
      </c>
      <c r="C56" t="s">
        <v>342</v>
      </c>
      <c r="D56" t="s">
        <v>342</v>
      </c>
      <c r="E56" t="s">
        <v>342</v>
      </c>
      <c r="F56">
        <v>0.7</v>
      </c>
      <c r="G56">
        <v>0.64900000000000002</v>
      </c>
      <c r="H56" t="s">
        <v>6514</v>
      </c>
      <c r="I56">
        <v>21.75</v>
      </c>
      <c r="K5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21.75</v>
      </c>
    </row>
    <row r="57" spans="1:11">
      <c r="A57">
        <v>62</v>
      </c>
      <c r="B57" t="s">
        <v>5703</v>
      </c>
      <c r="C57" t="s">
        <v>412</v>
      </c>
      <c r="D57" t="s">
        <v>412</v>
      </c>
      <c r="E57" t="s">
        <v>412</v>
      </c>
      <c r="F57">
        <v>0.42899999999999999</v>
      </c>
      <c r="G57">
        <v>0.35699999999999998</v>
      </c>
      <c r="H57" t="s">
        <v>6521</v>
      </c>
      <c r="I57">
        <v>-7.84</v>
      </c>
      <c r="K5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-7.84</v>
      </c>
    </row>
    <row r="58" spans="1:11">
      <c r="A58">
        <v>63</v>
      </c>
      <c r="B58" t="s">
        <v>5705</v>
      </c>
      <c r="C58" t="s">
        <v>272</v>
      </c>
      <c r="D58" t="s">
        <v>272</v>
      </c>
      <c r="E58" t="s">
        <v>272</v>
      </c>
      <c r="F58">
        <v>0.44400000000000001</v>
      </c>
      <c r="G58">
        <v>0.5</v>
      </c>
      <c r="H58" t="s">
        <v>6514</v>
      </c>
      <c r="I58">
        <v>2.41</v>
      </c>
      <c r="K5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2.41</v>
      </c>
    </row>
    <row r="59" spans="1:11">
      <c r="A59">
        <v>64</v>
      </c>
      <c r="B59" t="s">
        <v>5707</v>
      </c>
      <c r="C59" t="s">
        <v>326</v>
      </c>
      <c r="D59" t="s">
        <v>326</v>
      </c>
      <c r="E59" t="s">
        <v>326</v>
      </c>
      <c r="F59">
        <v>0.66700000000000004</v>
      </c>
      <c r="G59">
        <v>0.64700000000000002</v>
      </c>
      <c r="H59" t="s">
        <v>6514</v>
      </c>
      <c r="I59">
        <v>11.13</v>
      </c>
      <c r="K5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11.13</v>
      </c>
    </row>
    <row r="60" spans="1:11">
      <c r="A60">
        <v>65</v>
      </c>
      <c r="B60" t="s">
        <v>5709</v>
      </c>
      <c r="C60" t="s">
        <v>353</v>
      </c>
      <c r="D60" t="s">
        <v>353</v>
      </c>
      <c r="E60" t="s">
        <v>353</v>
      </c>
      <c r="F60">
        <v>0.44400000000000001</v>
      </c>
      <c r="G60">
        <v>0.51500000000000001</v>
      </c>
      <c r="H60" t="s">
        <v>6514</v>
      </c>
      <c r="I60">
        <v>-5.3</v>
      </c>
      <c r="K6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-5.3</v>
      </c>
    </row>
    <row r="61" spans="1:11">
      <c r="A61">
        <v>66</v>
      </c>
      <c r="B61" t="s">
        <v>5721</v>
      </c>
      <c r="C61" t="s">
        <v>55</v>
      </c>
      <c r="D61" t="s">
        <v>5723</v>
      </c>
      <c r="E61" t="s">
        <v>5723</v>
      </c>
      <c r="F61">
        <v>0.28599999999999998</v>
      </c>
      <c r="G61">
        <v>0.2</v>
      </c>
      <c r="H61" t="s">
        <v>6513</v>
      </c>
      <c r="I61">
        <v>-20.12</v>
      </c>
      <c r="K6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-20.12</v>
      </c>
    </row>
    <row r="62" spans="1:11">
      <c r="A62">
        <v>67</v>
      </c>
      <c r="B62" t="s">
        <v>5711</v>
      </c>
      <c r="C62" t="s">
        <v>35</v>
      </c>
      <c r="D62" t="s">
        <v>35</v>
      </c>
      <c r="E62" t="s">
        <v>35</v>
      </c>
      <c r="F62">
        <v>0.33300000000000002</v>
      </c>
      <c r="G62">
        <v>0.46899999999999997</v>
      </c>
      <c r="H62" t="s">
        <v>6514</v>
      </c>
      <c r="I62">
        <v>-10.86</v>
      </c>
      <c r="K6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-10.86</v>
      </c>
    </row>
    <row r="63" spans="1:11">
      <c r="A63">
        <v>69</v>
      </c>
      <c r="B63" t="s">
        <v>5715</v>
      </c>
      <c r="C63" t="s">
        <v>398</v>
      </c>
      <c r="D63" t="s">
        <v>398</v>
      </c>
      <c r="E63" t="s">
        <v>398</v>
      </c>
      <c r="F63">
        <v>0.45</v>
      </c>
      <c r="G63">
        <v>0.42399999999999999</v>
      </c>
      <c r="H63" t="s">
        <v>6514</v>
      </c>
      <c r="I63">
        <v>-1.88</v>
      </c>
      <c r="K6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-1.88</v>
      </c>
    </row>
    <row r="64" spans="1:11">
      <c r="A64">
        <v>70</v>
      </c>
      <c r="B64" t="s">
        <v>5719</v>
      </c>
      <c r="C64" t="s">
        <v>58</v>
      </c>
      <c r="D64" t="s">
        <v>58</v>
      </c>
      <c r="E64" t="s">
        <v>58</v>
      </c>
      <c r="F64">
        <v>0.75</v>
      </c>
      <c r="G64">
        <v>0.77100000000000002</v>
      </c>
      <c r="H64" t="s">
        <v>6514</v>
      </c>
      <c r="I64">
        <v>11.91</v>
      </c>
      <c r="K6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11.91</v>
      </c>
    </row>
    <row r="65" spans="1:11">
      <c r="A65">
        <v>71</v>
      </c>
      <c r="B65" t="s">
        <v>5717</v>
      </c>
      <c r="C65" t="s">
        <v>355</v>
      </c>
      <c r="D65" t="s">
        <v>355</v>
      </c>
      <c r="E65" t="s">
        <v>355</v>
      </c>
      <c r="F65">
        <v>0.55600000000000005</v>
      </c>
      <c r="G65">
        <v>0.53100000000000003</v>
      </c>
      <c r="H65" t="s">
        <v>6514</v>
      </c>
      <c r="I65">
        <v>-1.71</v>
      </c>
      <c r="K6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-1.71</v>
      </c>
    </row>
    <row r="66" spans="1:11">
      <c r="A66">
        <v>72</v>
      </c>
      <c r="B66" t="s">
        <v>5724</v>
      </c>
      <c r="C66" t="s">
        <v>21</v>
      </c>
      <c r="D66" t="s">
        <v>21</v>
      </c>
      <c r="E66" t="s">
        <v>21</v>
      </c>
      <c r="F66">
        <v>0.7</v>
      </c>
      <c r="G66">
        <v>0.75</v>
      </c>
      <c r="H66" t="s">
        <v>6514</v>
      </c>
      <c r="I66">
        <v>19.34</v>
      </c>
      <c r="K6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19.34</v>
      </c>
    </row>
    <row r="67" spans="1:11">
      <c r="A67">
        <v>73</v>
      </c>
      <c r="B67" t="s">
        <v>5727</v>
      </c>
      <c r="C67" t="s">
        <v>322</v>
      </c>
      <c r="D67" t="s">
        <v>322</v>
      </c>
      <c r="E67" t="s">
        <v>322</v>
      </c>
      <c r="F67">
        <v>0.55600000000000005</v>
      </c>
      <c r="G67">
        <v>0.60599999999999998</v>
      </c>
      <c r="H67" t="s">
        <v>6518</v>
      </c>
      <c r="I67">
        <v>3.43</v>
      </c>
      <c r="K6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3.43</v>
      </c>
    </row>
    <row r="68" spans="1:11">
      <c r="A68">
        <v>74</v>
      </c>
      <c r="B68" t="s">
        <v>5729</v>
      </c>
      <c r="C68" t="s">
        <v>264</v>
      </c>
      <c r="D68" t="s">
        <v>264</v>
      </c>
      <c r="E68" t="s">
        <v>264</v>
      </c>
      <c r="F68">
        <v>0.33300000000000002</v>
      </c>
      <c r="G68">
        <v>0.48499999999999999</v>
      </c>
      <c r="H68" t="s">
        <v>6514</v>
      </c>
      <c r="I68">
        <v>-0.73</v>
      </c>
      <c r="K6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-0.73</v>
      </c>
    </row>
    <row r="69" spans="1:11">
      <c r="A69">
        <v>75</v>
      </c>
      <c r="B69" t="s">
        <v>5739</v>
      </c>
      <c r="C69" t="s">
        <v>22</v>
      </c>
      <c r="D69" t="s">
        <v>5741</v>
      </c>
      <c r="E69" t="s">
        <v>5741</v>
      </c>
      <c r="F69">
        <v>0.44400000000000001</v>
      </c>
      <c r="G69">
        <v>0.375</v>
      </c>
      <c r="H69" t="s">
        <v>6514</v>
      </c>
      <c r="I69">
        <v>-6.33</v>
      </c>
      <c r="K6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-6.33</v>
      </c>
    </row>
    <row r="70" spans="1:11">
      <c r="A70">
        <v>76</v>
      </c>
      <c r="B70" t="s">
        <v>5731</v>
      </c>
      <c r="C70" t="s">
        <v>93</v>
      </c>
      <c r="D70" t="s">
        <v>93</v>
      </c>
      <c r="E70" t="s">
        <v>93</v>
      </c>
      <c r="F70">
        <v>0.27800000000000002</v>
      </c>
      <c r="G70">
        <v>0.28999999999999998</v>
      </c>
      <c r="H70" t="s">
        <v>6513</v>
      </c>
      <c r="I70">
        <v>-17.149999999999999</v>
      </c>
      <c r="K7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-17.149999999999999</v>
      </c>
    </row>
    <row r="71" spans="1:11">
      <c r="A71">
        <v>77</v>
      </c>
      <c r="B71" t="s">
        <v>5733</v>
      </c>
      <c r="C71" t="s">
        <v>85</v>
      </c>
      <c r="D71" t="s">
        <v>85</v>
      </c>
      <c r="E71" t="s">
        <v>85</v>
      </c>
      <c r="F71">
        <v>0.66700000000000004</v>
      </c>
      <c r="G71">
        <v>0.622</v>
      </c>
      <c r="H71" t="s">
        <v>6514</v>
      </c>
      <c r="I71">
        <v>1.22</v>
      </c>
      <c r="K7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1.22</v>
      </c>
    </row>
    <row r="72" spans="1:11">
      <c r="A72">
        <v>78</v>
      </c>
      <c r="B72" t="s">
        <v>5737</v>
      </c>
      <c r="C72" t="s">
        <v>41</v>
      </c>
      <c r="D72" t="s">
        <v>41</v>
      </c>
      <c r="E72" t="s">
        <v>41</v>
      </c>
      <c r="F72">
        <v>0.27800000000000002</v>
      </c>
      <c r="G72">
        <v>0.25800000000000001</v>
      </c>
      <c r="H72" t="s">
        <v>6512</v>
      </c>
      <c r="I72">
        <v>-12.79</v>
      </c>
      <c r="K7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-12.79</v>
      </c>
    </row>
    <row r="73" spans="1:11">
      <c r="A73">
        <v>79</v>
      </c>
      <c r="B73" t="s">
        <v>5744</v>
      </c>
      <c r="C73" t="s">
        <v>83</v>
      </c>
      <c r="D73" t="s">
        <v>83</v>
      </c>
      <c r="E73" t="s">
        <v>83</v>
      </c>
      <c r="F73">
        <v>0.88900000000000001</v>
      </c>
      <c r="G73">
        <v>0.67600000000000005</v>
      </c>
      <c r="H73" t="s">
        <v>6514</v>
      </c>
      <c r="I73">
        <v>4.66</v>
      </c>
      <c r="K7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4.66</v>
      </c>
    </row>
    <row r="74" spans="1:11">
      <c r="A74">
        <v>80</v>
      </c>
      <c r="B74" t="s">
        <v>5735</v>
      </c>
      <c r="C74" t="s">
        <v>79</v>
      </c>
      <c r="D74" t="s">
        <v>79</v>
      </c>
      <c r="E74" t="s">
        <v>79</v>
      </c>
      <c r="F74">
        <v>0.33300000000000002</v>
      </c>
      <c r="G74">
        <v>0.25</v>
      </c>
      <c r="H74" t="s">
        <v>6518</v>
      </c>
      <c r="I74">
        <v>-15.82</v>
      </c>
      <c r="K7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-15.82</v>
      </c>
    </row>
    <row r="75" spans="1:11">
      <c r="A75">
        <v>81</v>
      </c>
      <c r="B75" t="s">
        <v>5742</v>
      </c>
      <c r="C75" t="s">
        <v>59</v>
      </c>
      <c r="D75" t="s">
        <v>59</v>
      </c>
      <c r="E75" t="s">
        <v>59</v>
      </c>
      <c r="F75">
        <v>0.05</v>
      </c>
      <c r="G75">
        <v>0.156</v>
      </c>
      <c r="H75" t="s">
        <v>6515</v>
      </c>
      <c r="I75">
        <v>-18.7</v>
      </c>
      <c r="K7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-18.7</v>
      </c>
    </row>
    <row r="76" spans="1:11">
      <c r="A76">
        <v>82</v>
      </c>
      <c r="B76" t="s">
        <v>5746</v>
      </c>
      <c r="C76" t="s">
        <v>241</v>
      </c>
      <c r="D76" t="s">
        <v>241</v>
      </c>
      <c r="E76" t="s">
        <v>241</v>
      </c>
      <c r="F76">
        <v>0.45</v>
      </c>
      <c r="G76">
        <v>0.41899999999999998</v>
      </c>
      <c r="H76" t="s">
        <v>6514</v>
      </c>
      <c r="I76">
        <v>-7.88</v>
      </c>
      <c r="K7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-7.88</v>
      </c>
    </row>
    <row r="77" spans="1:11">
      <c r="A77">
        <v>83</v>
      </c>
      <c r="B77" t="s">
        <v>5753</v>
      </c>
      <c r="C77" t="s">
        <v>262</v>
      </c>
      <c r="D77" t="s">
        <v>262</v>
      </c>
      <c r="E77" t="s">
        <v>262</v>
      </c>
      <c r="F77">
        <v>0.625</v>
      </c>
      <c r="G77">
        <v>0.56799999999999995</v>
      </c>
      <c r="H77" t="s">
        <v>6514</v>
      </c>
      <c r="I77">
        <v>-8.3699999999999992</v>
      </c>
      <c r="K7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-8.3699999999999992</v>
      </c>
    </row>
    <row r="78" spans="1:11">
      <c r="A78">
        <v>84</v>
      </c>
      <c r="B78" t="s">
        <v>5760</v>
      </c>
      <c r="C78" t="s">
        <v>194</v>
      </c>
      <c r="D78" t="s">
        <v>194</v>
      </c>
      <c r="E78" t="s">
        <v>194</v>
      </c>
      <c r="F78">
        <v>0.5</v>
      </c>
      <c r="G78">
        <v>0.48499999999999999</v>
      </c>
      <c r="H78" t="s">
        <v>6512</v>
      </c>
      <c r="I78">
        <v>11.46</v>
      </c>
      <c r="K7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11.46</v>
      </c>
    </row>
    <row r="79" spans="1:11">
      <c r="A79">
        <v>85</v>
      </c>
      <c r="B79" t="s">
        <v>5748</v>
      </c>
      <c r="C79" t="s">
        <v>99</v>
      </c>
      <c r="D79" t="s">
        <v>99</v>
      </c>
      <c r="E79" t="s">
        <v>99</v>
      </c>
      <c r="F79">
        <v>0.27800000000000002</v>
      </c>
      <c r="G79">
        <v>0.24099999999999999</v>
      </c>
      <c r="H79" t="s">
        <v>6518</v>
      </c>
      <c r="I79">
        <v>-20.74</v>
      </c>
      <c r="K7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-20.74</v>
      </c>
    </row>
    <row r="80" spans="1:11">
      <c r="A80">
        <v>86</v>
      </c>
      <c r="B80" t="s">
        <v>5750</v>
      </c>
      <c r="C80" t="s">
        <v>196</v>
      </c>
      <c r="D80" t="s">
        <v>196</v>
      </c>
      <c r="E80" t="s">
        <v>196</v>
      </c>
      <c r="F80">
        <v>0.9</v>
      </c>
      <c r="G80">
        <v>0.89700000000000002</v>
      </c>
      <c r="H80" t="s">
        <v>6514</v>
      </c>
      <c r="I80">
        <v>19.399999999999999</v>
      </c>
      <c r="K8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19.399999999999999</v>
      </c>
    </row>
    <row r="81" spans="1:11">
      <c r="A81">
        <v>87</v>
      </c>
      <c r="B81" t="s">
        <v>5756</v>
      </c>
      <c r="C81" t="s">
        <v>175</v>
      </c>
      <c r="D81" t="s">
        <v>175</v>
      </c>
      <c r="E81" t="s">
        <v>175</v>
      </c>
      <c r="F81">
        <v>0.38900000000000001</v>
      </c>
      <c r="G81">
        <v>0.53100000000000003</v>
      </c>
      <c r="H81" t="s">
        <v>6514</v>
      </c>
      <c r="I81">
        <v>-1.1200000000000001</v>
      </c>
      <c r="K8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-1.1200000000000001</v>
      </c>
    </row>
    <row r="82" spans="1:11">
      <c r="A82">
        <v>89</v>
      </c>
      <c r="B82" t="s">
        <v>5767</v>
      </c>
      <c r="C82" t="s">
        <v>16</v>
      </c>
      <c r="D82" t="s">
        <v>5769</v>
      </c>
      <c r="E82" t="s">
        <v>5769</v>
      </c>
      <c r="F82">
        <v>0.35</v>
      </c>
      <c r="G82">
        <v>0.28100000000000003</v>
      </c>
      <c r="H82" t="s">
        <v>6518</v>
      </c>
      <c r="I82">
        <v>-2.42</v>
      </c>
      <c r="K8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-2.42</v>
      </c>
    </row>
    <row r="83" spans="1:11">
      <c r="A83">
        <v>90</v>
      </c>
      <c r="B83" t="s">
        <v>5762</v>
      </c>
      <c r="C83" t="s">
        <v>325</v>
      </c>
      <c r="D83" t="s">
        <v>325</v>
      </c>
      <c r="E83" t="s">
        <v>325</v>
      </c>
      <c r="F83">
        <v>0.66700000000000004</v>
      </c>
      <c r="G83">
        <v>0.75800000000000001</v>
      </c>
      <c r="H83" t="s">
        <v>6514</v>
      </c>
      <c r="I83">
        <v>2.56</v>
      </c>
      <c r="K8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2.56</v>
      </c>
    </row>
    <row r="84" spans="1:11">
      <c r="A84">
        <v>91</v>
      </c>
      <c r="B84" t="s">
        <v>5764</v>
      </c>
      <c r="C84" t="s">
        <v>134</v>
      </c>
      <c r="D84" t="s">
        <v>5766</v>
      </c>
      <c r="E84" t="s">
        <v>5766</v>
      </c>
      <c r="F84">
        <v>0.33300000000000002</v>
      </c>
      <c r="G84">
        <v>0.35499999999999998</v>
      </c>
      <c r="H84" t="s">
        <v>6514</v>
      </c>
      <c r="I84">
        <v>2.2599999999999998</v>
      </c>
      <c r="K8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2.2599999999999998</v>
      </c>
    </row>
    <row r="85" spans="1:11">
      <c r="A85">
        <v>92</v>
      </c>
      <c r="B85" t="s">
        <v>5770</v>
      </c>
      <c r="C85" t="s">
        <v>257</v>
      </c>
      <c r="D85" t="s">
        <v>257</v>
      </c>
      <c r="E85" t="s">
        <v>257</v>
      </c>
      <c r="F85">
        <v>0.83299999999999996</v>
      </c>
      <c r="G85">
        <v>0.77800000000000002</v>
      </c>
      <c r="H85" t="s">
        <v>6514</v>
      </c>
      <c r="I85">
        <v>8.0399999999999991</v>
      </c>
      <c r="K8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8.0399999999999991</v>
      </c>
    </row>
    <row r="86" spans="1:11">
      <c r="A86">
        <v>94</v>
      </c>
      <c r="B86" t="s">
        <v>5780</v>
      </c>
      <c r="C86" t="s">
        <v>323</v>
      </c>
      <c r="D86" t="s">
        <v>323</v>
      </c>
      <c r="E86" t="s">
        <v>323</v>
      </c>
      <c r="F86">
        <v>0.61099999999999999</v>
      </c>
      <c r="G86">
        <v>0.60599999999999998</v>
      </c>
      <c r="H86" t="s">
        <v>6514</v>
      </c>
      <c r="I86">
        <v>1.44</v>
      </c>
      <c r="K8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1.44</v>
      </c>
    </row>
    <row r="87" spans="1:11">
      <c r="A87">
        <v>95</v>
      </c>
      <c r="B87" t="s">
        <v>5792</v>
      </c>
      <c r="C87" t="s">
        <v>319</v>
      </c>
      <c r="D87" t="s">
        <v>319</v>
      </c>
      <c r="E87" t="s">
        <v>319</v>
      </c>
      <c r="F87">
        <v>0.55600000000000005</v>
      </c>
      <c r="G87">
        <v>0.5</v>
      </c>
      <c r="H87" t="s">
        <v>6512</v>
      </c>
      <c r="I87">
        <v>-3.37</v>
      </c>
      <c r="K8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-3.37</v>
      </c>
    </row>
    <row r="88" spans="1:11">
      <c r="A88">
        <v>96</v>
      </c>
      <c r="B88" t="s">
        <v>5790</v>
      </c>
      <c r="C88" t="s">
        <v>267</v>
      </c>
      <c r="D88" t="s">
        <v>267</v>
      </c>
      <c r="E88" t="s">
        <v>267</v>
      </c>
      <c r="F88">
        <v>0.1</v>
      </c>
      <c r="G88">
        <v>0.219</v>
      </c>
      <c r="H88" t="s">
        <v>6513</v>
      </c>
      <c r="I88">
        <v>-3.72</v>
      </c>
      <c r="K8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-3.72</v>
      </c>
    </row>
    <row r="89" spans="1:11">
      <c r="A89">
        <v>97</v>
      </c>
      <c r="B89" t="s">
        <v>6217</v>
      </c>
      <c r="C89" t="s">
        <v>301</v>
      </c>
      <c r="D89" t="s">
        <v>301</v>
      </c>
      <c r="E89" t="s">
        <v>301</v>
      </c>
      <c r="F89">
        <v>0.33300000000000002</v>
      </c>
      <c r="G89">
        <v>0.5</v>
      </c>
      <c r="H89" t="s">
        <v>6515</v>
      </c>
      <c r="I89">
        <v>1.05</v>
      </c>
      <c r="K8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1.05</v>
      </c>
    </row>
    <row r="90" spans="1:11">
      <c r="A90">
        <v>98</v>
      </c>
      <c r="B90" t="s">
        <v>5773</v>
      </c>
      <c r="C90" t="s">
        <v>31</v>
      </c>
      <c r="D90" t="s">
        <v>31</v>
      </c>
      <c r="E90" t="s">
        <v>31</v>
      </c>
      <c r="F90">
        <v>0.5</v>
      </c>
      <c r="G90">
        <v>0.51500000000000001</v>
      </c>
      <c r="H90" t="s">
        <v>6514</v>
      </c>
      <c r="I90">
        <v>-2.63</v>
      </c>
      <c r="K9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-2.63</v>
      </c>
    </row>
    <row r="91" spans="1:11">
      <c r="A91">
        <v>99</v>
      </c>
      <c r="B91" t="s">
        <v>5775</v>
      </c>
      <c r="C91" t="s">
        <v>30</v>
      </c>
      <c r="D91" t="s">
        <v>5777</v>
      </c>
      <c r="E91" t="s">
        <v>5777</v>
      </c>
      <c r="F91">
        <v>0.16700000000000001</v>
      </c>
      <c r="G91">
        <v>0.32300000000000001</v>
      </c>
      <c r="H91" t="s">
        <v>6522</v>
      </c>
      <c r="I91">
        <v>-9.27</v>
      </c>
      <c r="K9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-9.27</v>
      </c>
    </row>
    <row r="92" spans="1:11">
      <c r="A92">
        <v>100</v>
      </c>
      <c r="B92" t="s">
        <v>5788</v>
      </c>
      <c r="C92" t="s">
        <v>289</v>
      </c>
      <c r="D92" t="s">
        <v>289</v>
      </c>
      <c r="E92" t="s">
        <v>289</v>
      </c>
      <c r="F92">
        <v>0.3</v>
      </c>
      <c r="G92">
        <v>0.45500000000000002</v>
      </c>
      <c r="H92" t="s">
        <v>6514</v>
      </c>
      <c r="I92">
        <v>0.56000000000000005</v>
      </c>
      <c r="K9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0.56000000000000005</v>
      </c>
    </row>
    <row r="93" spans="1:11">
      <c r="A93">
        <v>102</v>
      </c>
      <c r="B93" t="s">
        <v>6387</v>
      </c>
      <c r="C93" t="s">
        <v>183</v>
      </c>
      <c r="D93" t="s">
        <v>183</v>
      </c>
      <c r="E93" t="s">
        <v>183</v>
      </c>
      <c r="F93">
        <v>0.61099999999999999</v>
      </c>
      <c r="G93">
        <v>0.66700000000000004</v>
      </c>
      <c r="H93" t="s">
        <v>6514</v>
      </c>
      <c r="I93">
        <v>5.9</v>
      </c>
      <c r="K9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5.9</v>
      </c>
    </row>
    <row r="94" spans="1:11">
      <c r="A94">
        <v>103</v>
      </c>
      <c r="B94" t="s">
        <v>5778</v>
      </c>
      <c r="C94" t="s">
        <v>168</v>
      </c>
      <c r="D94" t="s">
        <v>168</v>
      </c>
      <c r="E94" t="s">
        <v>168</v>
      </c>
      <c r="F94">
        <v>0.1</v>
      </c>
      <c r="G94">
        <v>9.4E-2</v>
      </c>
      <c r="H94" t="s">
        <v>6523</v>
      </c>
      <c r="I94">
        <v>-26.41</v>
      </c>
      <c r="K9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-26.41</v>
      </c>
    </row>
    <row r="95" spans="1:11">
      <c r="A95">
        <v>104</v>
      </c>
      <c r="B95" t="s">
        <v>5796</v>
      </c>
      <c r="C95" t="s">
        <v>354</v>
      </c>
      <c r="D95" t="s">
        <v>354</v>
      </c>
      <c r="E95" t="s">
        <v>354</v>
      </c>
      <c r="F95">
        <v>0.27800000000000002</v>
      </c>
      <c r="G95">
        <v>0.25</v>
      </c>
      <c r="H95" t="s">
        <v>6512</v>
      </c>
      <c r="I95">
        <v>-18.14</v>
      </c>
      <c r="K9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-18.14</v>
      </c>
    </row>
    <row r="96" spans="1:11">
      <c r="A96">
        <v>105</v>
      </c>
      <c r="B96" t="s">
        <v>5798</v>
      </c>
      <c r="C96" t="s">
        <v>303</v>
      </c>
      <c r="D96" t="s">
        <v>303</v>
      </c>
      <c r="E96" t="s">
        <v>303</v>
      </c>
      <c r="F96">
        <v>0</v>
      </c>
      <c r="G96">
        <v>0.17899999999999999</v>
      </c>
      <c r="H96" t="s">
        <v>6515</v>
      </c>
      <c r="I96">
        <v>-29.04</v>
      </c>
      <c r="K9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-29.04</v>
      </c>
    </row>
    <row r="97" spans="1:11">
      <c r="A97">
        <v>106</v>
      </c>
      <c r="B97" t="s">
        <v>5800</v>
      </c>
      <c r="C97" t="s">
        <v>410</v>
      </c>
      <c r="D97" t="s">
        <v>410</v>
      </c>
      <c r="E97" t="s">
        <v>410</v>
      </c>
      <c r="F97">
        <v>0.35699999999999998</v>
      </c>
      <c r="G97">
        <v>0.5</v>
      </c>
      <c r="H97" t="s">
        <v>6512</v>
      </c>
      <c r="I97">
        <v>0.8</v>
      </c>
      <c r="K9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0.8</v>
      </c>
    </row>
    <row r="98" spans="1:11">
      <c r="A98">
        <v>108</v>
      </c>
      <c r="B98" t="s">
        <v>5812</v>
      </c>
      <c r="C98" t="s">
        <v>331</v>
      </c>
      <c r="D98" t="s">
        <v>331</v>
      </c>
      <c r="E98" t="s">
        <v>331</v>
      </c>
      <c r="F98">
        <v>0.33300000000000002</v>
      </c>
      <c r="G98">
        <v>0.45200000000000001</v>
      </c>
      <c r="H98" t="s">
        <v>6512</v>
      </c>
      <c r="I98">
        <v>-10.9</v>
      </c>
      <c r="K9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-10.9</v>
      </c>
    </row>
    <row r="99" spans="1:11">
      <c r="A99">
        <v>109</v>
      </c>
      <c r="B99" t="s">
        <v>5806</v>
      </c>
      <c r="C99" t="s">
        <v>359</v>
      </c>
      <c r="D99" t="s">
        <v>359</v>
      </c>
      <c r="E99" t="s">
        <v>359</v>
      </c>
      <c r="F99">
        <v>0.88900000000000001</v>
      </c>
      <c r="G99">
        <v>0.71399999999999997</v>
      </c>
      <c r="H99" t="s">
        <v>6514</v>
      </c>
      <c r="I99">
        <v>8.39</v>
      </c>
      <c r="K9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8.39</v>
      </c>
    </row>
    <row r="100" spans="1:11">
      <c r="A100">
        <v>110</v>
      </c>
      <c r="B100" t="s">
        <v>5804</v>
      </c>
      <c r="C100" t="s">
        <v>307</v>
      </c>
      <c r="D100" t="s">
        <v>307</v>
      </c>
      <c r="E100" t="s">
        <v>307</v>
      </c>
      <c r="F100">
        <v>0.38900000000000001</v>
      </c>
      <c r="G100">
        <v>0.313</v>
      </c>
      <c r="H100" t="s">
        <v>6513</v>
      </c>
      <c r="I100">
        <v>-16.55</v>
      </c>
      <c r="K10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-16.55</v>
      </c>
    </row>
    <row r="101" spans="1:11">
      <c r="A101">
        <v>112</v>
      </c>
      <c r="B101" t="s">
        <v>5810</v>
      </c>
      <c r="C101" t="s">
        <v>50</v>
      </c>
      <c r="D101" t="s">
        <v>50</v>
      </c>
      <c r="E101" t="s">
        <v>50</v>
      </c>
      <c r="F101">
        <v>0.78600000000000003</v>
      </c>
      <c r="G101">
        <v>0.629</v>
      </c>
      <c r="H101" t="s">
        <v>6514</v>
      </c>
      <c r="I101">
        <v>-3.38</v>
      </c>
      <c r="K10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-3.38</v>
      </c>
    </row>
    <row r="102" spans="1:11">
      <c r="A102">
        <v>113</v>
      </c>
      <c r="B102" t="s">
        <v>5837</v>
      </c>
      <c r="C102" t="s">
        <v>334</v>
      </c>
      <c r="D102" t="s">
        <v>334</v>
      </c>
      <c r="E102" t="s">
        <v>334</v>
      </c>
      <c r="F102">
        <v>0.1</v>
      </c>
      <c r="G102">
        <v>0.156</v>
      </c>
      <c r="H102" t="s">
        <v>6512</v>
      </c>
      <c r="I102">
        <v>-22.05</v>
      </c>
      <c r="K10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-22.05</v>
      </c>
    </row>
    <row r="103" spans="1:11">
      <c r="A103">
        <v>114</v>
      </c>
      <c r="B103" t="s">
        <v>5814</v>
      </c>
      <c r="C103" t="s">
        <v>190</v>
      </c>
      <c r="D103" t="s">
        <v>190</v>
      </c>
      <c r="E103" t="s">
        <v>190</v>
      </c>
      <c r="F103">
        <v>0.222</v>
      </c>
      <c r="G103">
        <v>0.313</v>
      </c>
      <c r="H103" t="s">
        <v>6520</v>
      </c>
      <c r="I103">
        <v>-10.91</v>
      </c>
      <c r="K10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-10.91</v>
      </c>
    </row>
    <row r="104" spans="1:11">
      <c r="A104">
        <v>115</v>
      </c>
      <c r="B104" t="s">
        <v>5816</v>
      </c>
      <c r="C104" t="s">
        <v>189</v>
      </c>
      <c r="D104" t="s">
        <v>5818</v>
      </c>
      <c r="E104" t="s">
        <v>5818</v>
      </c>
      <c r="F104">
        <v>0.44400000000000001</v>
      </c>
      <c r="G104">
        <v>0.34399999999999997</v>
      </c>
      <c r="H104" t="s">
        <v>6512</v>
      </c>
      <c r="I104">
        <v>-6.43</v>
      </c>
      <c r="K10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-6.43</v>
      </c>
    </row>
    <row r="105" spans="1:11">
      <c r="A105">
        <v>116</v>
      </c>
      <c r="B105" t="s">
        <v>5819</v>
      </c>
      <c r="C105" t="s">
        <v>269</v>
      </c>
      <c r="D105" t="s">
        <v>269</v>
      </c>
      <c r="E105" t="s">
        <v>269</v>
      </c>
      <c r="F105">
        <v>0.55000000000000004</v>
      </c>
      <c r="G105">
        <v>0.60599999999999998</v>
      </c>
      <c r="H105" t="s">
        <v>6518</v>
      </c>
      <c r="I105">
        <v>16.21</v>
      </c>
      <c r="K10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16.21</v>
      </c>
    </row>
    <row r="106" spans="1:11">
      <c r="A106">
        <v>117</v>
      </c>
      <c r="B106" t="s">
        <v>5821</v>
      </c>
      <c r="C106" t="s">
        <v>158</v>
      </c>
      <c r="D106" t="s">
        <v>5823</v>
      </c>
      <c r="E106" t="s">
        <v>5823</v>
      </c>
      <c r="F106">
        <v>0.3</v>
      </c>
      <c r="G106">
        <v>0.34399999999999997</v>
      </c>
      <c r="H106" t="s">
        <v>6514</v>
      </c>
      <c r="I106">
        <v>-9.74</v>
      </c>
      <c r="K10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-9.74</v>
      </c>
    </row>
    <row r="107" spans="1:11">
      <c r="A107">
        <v>119</v>
      </c>
      <c r="B107" t="s">
        <v>6223</v>
      </c>
      <c r="C107" t="s">
        <v>161</v>
      </c>
      <c r="D107" t="s">
        <v>161</v>
      </c>
      <c r="E107" t="s">
        <v>161</v>
      </c>
      <c r="F107">
        <v>0.33300000000000002</v>
      </c>
      <c r="G107">
        <v>0.38700000000000001</v>
      </c>
      <c r="H107" t="s">
        <v>6514</v>
      </c>
      <c r="I107">
        <v>-16.010000000000002</v>
      </c>
      <c r="K10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-16.010000000000002</v>
      </c>
    </row>
    <row r="108" spans="1:11">
      <c r="A108">
        <v>120</v>
      </c>
      <c r="B108" t="s">
        <v>6443</v>
      </c>
      <c r="C108" t="s">
        <v>222</v>
      </c>
      <c r="D108" t="s">
        <v>222</v>
      </c>
      <c r="E108" t="s">
        <v>222</v>
      </c>
      <c r="F108">
        <v>0.6</v>
      </c>
      <c r="G108">
        <v>0.65700000000000003</v>
      </c>
      <c r="H108" t="s">
        <v>6514</v>
      </c>
      <c r="I108">
        <v>17.02</v>
      </c>
      <c r="K10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17.02</v>
      </c>
    </row>
    <row r="109" spans="1:11">
      <c r="A109">
        <v>121</v>
      </c>
      <c r="B109" t="s">
        <v>5824</v>
      </c>
      <c r="C109" t="s">
        <v>129</v>
      </c>
      <c r="D109" t="s">
        <v>5826</v>
      </c>
      <c r="E109" t="s">
        <v>5826</v>
      </c>
      <c r="F109">
        <v>0.65</v>
      </c>
      <c r="G109">
        <v>0.63900000000000001</v>
      </c>
      <c r="H109" t="s">
        <v>6514</v>
      </c>
      <c r="I109">
        <v>6.51</v>
      </c>
      <c r="K10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6.51</v>
      </c>
    </row>
    <row r="110" spans="1:11">
      <c r="A110">
        <v>122</v>
      </c>
      <c r="B110" t="s">
        <v>5827</v>
      </c>
      <c r="C110" t="s">
        <v>420</v>
      </c>
      <c r="D110" t="s">
        <v>420</v>
      </c>
      <c r="E110" t="s">
        <v>420</v>
      </c>
      <c r="F110">
        <v>0.85</v>
      </c>
      <c r="G110">
        <v>0.77100000000000002</v>
      </c>
      <c r="H110" t="s">
        <v>6514</v>
      </c>
      <c r="I110">
        <v>11.32</v>
      </c>
      <c r="K11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11.32</v>
      </c>
    </row>
    <row r="111" spans="1:11">
      <c r="A111">
        <v>123</v>
      </c>
      <c r="B111" t="s">
        <v>5830</v>
      </c>
      <c r="C111" t="s">
        <v>346</v>
      </c>
      <c r="D111" t="s">
        <v>346</v>
      </c>
      <c r="E111" t="s">
        <v>346</v>
      </c>
      <c r="F111">
        <v>0.55000000000000004</v>
      </c>
      <c r="G111">
        <v>0.57599999999999996</v>
      </c>
      <c r="H111" t="s">
        <v>6518</v>
      </c>
      <c r="I111">
        <v>15.38</v>
      </c>
      <c r="K11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15.38</v>
      </c>
    </row>
    <row r="112" spans="1:11">
      <c r="A112">
        <v>124</v>
      </c>
      <c r="B112" t="s">
        <v>5832</v>
      </c>
      <c r="C112" t="s">
        <v>287</v>
      </c>
      <c r="D112" t="s">
        <v>6524</v>
      </c>
      <c r="E112" t="s">
        <v>6524</v>
      </c>
      <c r="F112">
        <v>0.5</v>
      </c>
      <c r="G112">
        <v>0.57599999999999996</v>
      </c>
      <c r="H112" t="s">
        <v>6512</v>
      </c>
      <c r="I112">
        <v>17</v>
      </c>
      <c r="K11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17</v>
      </c>
    </row>
    <row r="113" spans="1:11">
      <c r="A113">
        <v>125</v>
      </c>
      <c r="B113" t="s">
        <v>5842</v>
      </c>
      <c r="C113" t="s">
        <v>54</v>
      </c>
      <c r="D113" t="s">
        <v>5844</v>
      </c>
      <c r="E113" t="s">
        <v>5844</v>
      </c>
      <c r="F113">
        <v>0.66700000000000004</v>
      </c>
      <c r="G113">
        <v>0.42399999999999999</v>
      </c>
      <c r="H113" t="s">
        <v>6514</v>
      </c>
      <c r="I113">
        <v>-11.13</v>
      </c>
      <c r="K11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-11.13</v>
      </c>
    </row>
    <row r="114" spans="1:11">
      <c r="A114">
        <v>126</v>
      </c>
      <c r="B114" t="s">
        <v>5840</v>
      </c>
      <c r="C114" t="s">
        <v>364</v>
      </c>
      <c r="D114" t="s">
        <v>364</v>
      </c>
      <c r="E114" t="s">
        <v>364</v>
      </c>
      <c r="F114">
        <v>0.33300000000000002</v>
      </c>
      <c r="G114">
        <v>0.44800000000000001</v>
      </c>
      <c r="H114" t="s">
        <v>6518</v>
      </c>
      <c r="I114">
        <v>-5.25</v>
      </c>
      <c r="K11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-5.25</v>
      </c>
    </row>
    <row r="115" spans="1:11">
      <c r="A115">
        <v>127</v>
      </c>
      <c r="B115" t="s">
        <v>5850</v>
      </c>
      <c r="C115" t="s">
        <v>375</v>
      </c>
      <c r="D115" t="s">
        <v>5852</v>
      </c>
      <c r="E115" t="s">
        <v>5852</v>
      </c>
      <c r="F115">
        <v>0.33300000000000002</v>
      </c>
      <c r="G115">
        <v>0.41899999999999998</v>
      </c>
      <c r="H115" t="s">
        <v>6525</v>
      </c>
      <c r="I115">
        <v>-5.21</v>
      </c>
      <c r="K11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-5.21</v>
      </c>
    </row>
    <row r="116" spans="1:11">
      <c r="A116">
        <v>128</v>
      </c>
      <c r="B116" t="s">
        <v>5845</v>
      </c>
      <c r="C116" t="s">
        <v>28</v>
      </c>
      <c r="D116" t="s">
        <v>28</v>
      </c>
      <c r="E116" t="s">
        <v>28</v>
      </c>
      <c r="F116">
        <v>0.66700000000000004</v>
      </c>
      <c r="G116">
        <v>0.66700000000000004</v>
      </c>
      <c r="H116" t="s">
        <v>6514</v>
      </c>
      <c r="I116">
        <v>6.71</v>
      </c>
      <c r="K11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6.71</v>
      </c>
    </row>
    <row r="117" spans="1:11">
      <c r="A117">
        <v>129</v>
      </c>
      <c r="B117" t="s">
        <v>6421</v>
      </c>
      <c r="C117" t="s">
        <v>286</v>
      </c>
      <c r="D117" t="s">
        <v>6526</v>
      </c>
      <c r="E117" t="s">
        <v>6526</v>
      </c>
      <c r="F117">
        <v>0.61099999999999999</v>
      </c>
      <c r="G117">
        <v>0.72199999999999998</v>
      </c>
      <c r="H117" t="s">
        <v>6514</v>
      </c>
      <c r="I117">
        <v>18.5</v>
      </c>
      <c r="K11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18.5</v>
      </c>
    </row>
    <row r="118" spans="1:11">
      <c r="A118">
        <v>130</v>
      </c>
      <c r="B118" t="s">
        <v>5856</v>
      </c>
      <c r="C118" t="s">
        <v>433</v>
      </c>
      <c r="D118" t="s">
        <v>433</v>
      </c>
      <c r="E118" t="s">
        <v>433</v>
      </c>
      <c r="F118">
        <v>0.83299999999999996</v>
      </c>
      <c r="G118">
        <v>0.74299999999999999</v>
      </c>
      <c r="H118" t="s">
        <v>6514</v>
      </c>
      <c r="I118">
        <v>4.0599999999999996</v>
      </c>
      <c r="K11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4.0599999999999996</v>
      </c>
    </row>
    <row r="119" spans="1:11">
      <c r="A119">
        <v>131</v>
      </c>
      <c r="B119" t="s">
        <v>5859</v>
      </c>
      <c r="C119" t="s">
        <v>282</v>
      </c>
      <c r="D119" t="s">
        <v>6527</v>
      </c>
      <c r="E119" t="s">
        <v>6527</v>
      </c>
      <c r="F119">
        <v>0.83299999999999996</v>
      </c>
      <c r="G119">
        <v>0.8</v>
      </c>
      <c r="H119" t="s">
        <v>6514</v>
      </c>
      <c r="I119">
        <v>11.2</v>
      </c>
      <c r="K11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11.2</v>
      </c>
    </row>
    <row r="120" spans="1:11">
      <c r="A120">
        <v>132</v>
      </c>
      <c r="B120" t="s">
        <v>6528</v>
      </c>
      <c r="C120" t="s">
        <v>291</v>
      </c>
      <c r="D120" t="s">
        <v>291</v>
      </c>
      <c r="E120" t="s">
        <v>291</v>
      </c>
      <c r="F120">
        <v>0.66700000000000004</v>
      </c>
      <c r="G120">
        <v>0.64700000000000002</v>
      </c>
      <c r="H120" t="s">
        <v>6514</v>
      </c>
      <c r="I120">
        <v>17.39</v>
      </c>
      <c r="K12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17.39</v>
      </c>
    </row>
    <row r="121" spans="1:11">
      <c r="A121">
        <v>133</v>
      </c>
      <c r="B121" t="s">
        <v>5882</v>
      </c>
      <c r="C121" t="s">
        <v>224</v>
      </c>
      <c r="D121" t="s">
        <v>224</v>
      </c>
      <c r="E121" t="s">
        <v>224</v>
      </c>
      <c r="F121">
        <v>6.3E-2</v>
      </c>
      <c r="G121">
        <v>0.10299999999999999</v>
      </c>
      <c r="H121" t="s">
        <v>6522</v>
      </c>
      <c r="I121">
        <v>-29.53</v>
      </c>
      <c r="K12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-29.53</v>
      </c>
    </row>
    <row r="122" spans="1:11">
      <c r="A122">
        <v>134</v>
      </c>
      <c r="B122" t="s">
        <v>5892</v>
      </c>
      <c r="C122" t="s">
        <v>43</v>
      </c>
      <c r="D122" t="s">
        <v>43</v>
      </c>
      <c r="E122" t="s">
        <v>43</v>
      </c>
      <c r="F122">
        <v>0.111</v>
      </c>
      <c r="G122">
        <v>0.42399999999999999</v>
      </c>
      <c r="H122" t="s">
        <v>6514</v>
      </c>
      <c r="I122">
        <v>1.1399999999999999</v>
      </c>
      <c r="K12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1.1399999999999999</v>
      </c>
    </row>
    <row r="123" spans="1:11">
      <c r="A123">
        <v>135</v>
      </c>
      <c r="B123" t="s">
        <v>5871</v>
      </c>
      <c r="C123" t="s">
        <v>273</v>
      </c>
      <c r="D123" t="s">
        <v>273</v>
      </c>
      <c r="E123" t="s">
        <v>273</v>
      </c>
      <c r="F123">
        <v>0.38900000000000001</v>
      </c>
      <c r="G123">
        <v>0.441</v>
      </c>
      <c r="H123" t="s">
        <v>6514</v>
      </c>
      <c r="I123">
        <v>-4.25</v>
      </c>
      <c r="K12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-4.25</v>
      </c>
    </row>
    <row r="124" spans="1:11">
      <c r="A124">
        <v>136</v>
      </c>
      <c r="B124" t="s">
        <v>5867</v>
      </c>
      <c r="C124" t="s">
        <v>153</v>
      </c>
      <c r="D124" t="s">
        <v>153</v>
      </c>
      <c r="E124" t="s">
        <v>153</v>
      </c>
      <c r="F124">
        <v>0.38900000000000001</v>
      </c>
      <c r="G124">
        <v>0.32400000000000001</v>
      </c>
      <c r="H124" t="s">
        <v>6514</v>
      </c>
      <c r="I124">
        <v>-8.2799999999999994</v>
      </c>
      <c r="K12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-8.2799999999999994</v>
      </c>
    </row>
    <row r="125" spans="1:11">
      <c r="A125">
        <v>137</v>
      </c>
      <c r="B125" t="s">
        <v>5869</v>
      </c>
      <c r="C125" t="s">
        <v>162</v>
      </c>
      <c r="D125" t="s">
        <v>162</v>
      </c>
      <c r="E125" t="s">
        <v>162</v>
      </c>
      <c r="F125">
        <v>0.27800000000000002</v>
      </c>
      <c r="G125">
        <v>0.28999999999999998</v>
      </c>
      <c r="H125" t="s">
        <v>6513</v>
      </c>
      <c r="I125">
        <v>-20.5</v>
      </c>
      <c r="K12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-20.5</v>
      </c>
    </row>
    <row r="126" spans="1:11">
      <c r="A126">
        <v>138</v>
      </c>
      <c r="B126" t="s">
        <v>5876</v>
      </c>
      <c r="C126" t="s">
        <v>154</v>
      </c>
      <c r="D126" t="s">
        <v>154</v>
      </c>
      <c r="E126" t="s">
        <v>154</v>
      </c>
      <c r="F126">
        <v>0.61099999999999999</v>
      </c>
      <c r="G126">
        <v>0.53300000000000003</v>
      </c>
      <c r="H126" t="s">
        <v>6512</v>
      </c>
      <c r="I126">
        <v>-9.3699999999999992</v>
      </c>
      <c r="K12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-9.3699999999999992</v>
      </c>
    </row>
    <row r="127" spans="1:11">
      <c r="A127">
        <v>139</v>
      </c>
      <c r="B127" t="s">
        <v>5878</v>
      </c>
      <c r="C127" t="s">
        <v>366</v>
      </c>
      <c r="D127" t="s">
        <v>366</v>
      </c>
      <c r="E127" t="s">
        <v>366</v>
      </c>
      <c r="F127">
        <v>0.83299999999999996</v>
      </c>
      <c r="G127">
        <v>0.75</v>
      </c>
      <c r="H127" t="s">
        <v>6514</v>
      </c>
      <c r="I127">
        <v>14.54</v>
      </c>
      <c r="K12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14.54</v>
      </c>
    </row>
    <row r="128" spans="1:11">
      <c r="A128">
        <v>140</v>
      </c>
      <c r="B128" t="s">
        <v>6529</v>
      </c>
      <c r="C128" t="s">
        <v>98</v>
      </c>
      <c r="D128" t="s">
        <v>98</v>
      </c>
      <c r="E128" t="s">
        <v>98</v>
      </c>
      <c r="F128">
        <v>0.33300000000000002</v>
      </c>
      <c r="G128">
        <v>0.34399999999999997</v>
      </c>
      <c r="H128" t="s">
        <v>6514</v>
      </c>
      <c r="I128">
        <v>-16.73</v>
      </c>
      <c r="K12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-16.73</v>
      </c>
    </row>
    <row r="129" spans="1:11">
      <c r="A129">
        <v>141</v>
      </c>
      <c r="B129" t="s">
        <v>5880</v>
      </c>
      <c r="C129" t="s">
        <v>116</v>
      </c>
      <c r="D129" t="s">
        <v>116</v>
      </c>
      <c r="E129" t="s">
        <v>116</v>
      </c>
      <c r="F129">
        <v>0.61099999999999999</v>
      </c>
      <c r="G129">
        <v>0.60599999999999998</v>
      </c>
      <c r="H129" t="s">
        <v>6514</v>
      </c>
      <c r="I129">
        <v>1.06</v>
      </c>
      <c r="K12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1.06</v>
      </c>
    </row>
    <row r="130" spans="1:11">
      <c r="A130">
        <v>142</v>
      </c>
      <c r="B130" t="s">
        <v>5890</v>
      </c>
      <c r="C130" t="s">
        <v>96</v>
      </c>
      <c r="D130" t="s">
        <v>96</v>
      </c>
      <c r="E130" t="s">
        <v>96</v>
      </c>
      <c r="F130">
        <v>0.33300000000000002</v>
      </c>
      <c r="G130">
        <v>0.32300000000000001</v>
      </c>
      <c r="H130" t="s">
        <v>6514</v>
      </c>
      <c r="I130">
        <v>-13.42</v>
      </c>
      <c r="K13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-13.42</v>
      </c>
    </row>
    <row r="131" spans="1:11">
      <c r="A131">
        <v>143</v>
      </c>
      <c r="B131" t="s">
        <v>5873</v>
      </c>
      <c r="C131" t="s">
        <v>147</v>
      </c>
      <c r="D131" t="s">
        <v>5875</v>
      </c>
      <c r="E131" t="s">
        <v>5875</v>
      </c>
      <c r="F131">
        <v>0.55000000000000004</v>
      </c>
      <c r="G131">
        <v>0.51500000000000001</v>
      </c>
      <c r="H131" t="s">
        <v>6512</v>
      </c>
      <c r="I131">
        <v>0.16</v>
      </c>
      <c r="K13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0.16</v>
      </c>
    </row>
    <row r="132" spans="1:11">
      <c r="A132">
        <v>144</v>
      </c>
      <c r="B132" t="s">
        <v>5886</v>
      </c>
      <c r="C132" t="s">
        <v>347</v>
      </c>
      <c r="D132" t="s">
        <v>347</v>
      </c>
      <c r="E132" t="s">
        <v>347</v>
      </c>
      <c r="F132">
        <v>0.66700000000000004</v>
      </c>
      <c r="G132">
        <v>0.625</v>
      </c>
      <c r="H132" t="s">
        <v>6512</v>
      </c>
      <c r="I132">
        <v>0.05</v>
      </c>
      <c r="K13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0.05</v>
      </c>
    </row>
    <row r="133" spans="1:11">
      <c r="A133">
        <v>145</v>
      </c>
      <c r="B133" t="s">
        <v>6227</v>
      </c>
      <c r="C133" t="s">
        <v>111</v>
      </c>
      <c r="D133" t="s">
        <v>111</v>
      </c>
      <c r="E133" t="s">
        <v>111</v>
      </c>
      <c r="F133">
        <v>0.72199999999999998</v>
      </c>
      <c r="G133">
        <v>0.76500000000000001</v>
      </c>
      <c r="H133" t="s">
        <v>6514</v>
      </c>
      <c r="I133">
        <v>8.51</v>
      </c>
      <c r="K13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8.51</v>
      </c>
    </row>
    <row r="134" spans="1:11">
      <c r="A134">
        <v>146</v>
      </c>
      <c r="B134" t="s">
        <v>5894</v>
      </c>
      <c r="C134" t="s">
        <v>102</v>
      </c>
      <c r="D134" t="s">
        <v>102</v>
      </c>
      <c r="E134" t="s">
        <v>102</v>
      </c>
      <c r="F134">
        <v>0.35</v>
      </c>
      <c r="G134">
        <v>0.45500000000000002</v>
      </c>
      <c r="H134" t="s">
        <v>6514</v>
      </c>
      <c r="I134">
        <v>0.43</v>
      </c>
      <c r="K13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0.43</v>
      </c>
    </row>
    <row r="135" spans="1:11">
      <c r="A135">
        <v>147</v>
      </c>
      <c r="B135" t="s">
        <v>5888</v>
      </c>
      <c r="C135" t="s">
        <v>339</v>
      </c>
      <c r="D135" t="s">
        <v>339</v>
      </c>
      <c r="E135" t="s">
        <v>339</v>
      </c>
      <c r="F135">
        <v>0.1</v>
      </c>
      <c r="G135">
        <v>0.125</v>
      </c>
      <c r="H135" t="s">
        <v>6520</v>
      </c>
      <c r="I135">
        <v>-9.86</v>
      </c>
      <c r="K13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-9.86</v>
      </c>
    </row>
    <row r="136" spans="1:11">
      <c r="A136">
        <v>149</v>
      </c>
      <c r="B136" t="s">
        <v>5896</v>
      </c>
      <c r="C136" t="s">
        <v>72</v>
      </c>
      <c r="D136" t="s">
        <v>72</v>
      </c>
      <c r="E136" t="s">
        <v>72</v>
      </c>
      <c r="F136">
        <v>0.222</v>
      </c>
      <c r="G136">
        <v>0.32300000000000001</v>
      </c>
      <c r="H136" t="s">
        <v>6514</v>
      </c>
      <c r="I136">
        <v>-7.02</v>
      </c>
      <c r="K13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-7.02</v>
      </c>
    </row>
    <row r="137" spans="1:11">
      <c r="A137">
        <v>150</v>
      </c>
      <c r="B137" t="s">
        <v>5884</v>
      </c>
      <c r="C137" t="s">
        <v>376</v>
      </c>
      <c r="D137" t="s">
        <v>376</v>
      </c>
      <c r="E137" t="s">
        <v>376</v>
      </c>
      <c r="F137">
        <v>0.56299999999999994</v>
      </c>
      <c r="G137">
        <v>0.61299999999999999</v>
      </c>
      <c r="H137" t="s">
        <v>6514</v>
      </c>
      <c r="I137">
        <v>5.8</v>
      </c>
      <c r="K13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5.8</v>
      </c>
    </row>
    <row r="138" spans="1:11">
      <c r="A138">
        <v>151</v>
      </c>
      <c r="B138" t="s">
        <v>6530</v>
      </c>
      <c r="C138" t="s">
        <v>240</v>
      </c>
      <c r="D138" t="s">
        <v>240</v>
      </c>
      <c r="E138" t="s">
        <v>240</v>
      </c>
      <c r="F138">
        <v>0.438</v>
      </c>
      <c r="G138">
        <v>0.433</v>
      </c>
      <c r="H138" t="s">
        <v>6514</v>
      </c>
      <c r="I138">
        <v>-9.09</v>
      </c>
      <c r="K13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-9.09</v>
      </c>
    </row>
    <row r="139" spans="1:11">
      <c r="A139">
        <v>152</v>
      </c>
      <c r="B139" t="s">
        <v>5901</v>
      </c>
      <c r="C139" t="s">
        <v>245</v>
      </c>
      <c r="D139" t="s">
        <v>245</v>
      </c>
      <c r="E139" t="s">
        <v>245</v>
      </c>
      <c r="F139">
        <v>0.5</v>
      </c>
      <c r="G139">
        <v>0.4</v>
      </c>
      <c r="H139" t="s">
        <v>6512</v>
      </c>
      <c r="I139">
        <v>-11.21</v>
      </c>
      <c r="K13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-11.21</v>
      </c>
    </row>
    <row r="140" spans="1:11">
      <c r="A140">
        <v>153</v>
      </c>
      <c r="B140" t="s">
        <v>5949</v>
      </c>
      <c r="C140" t="s">
        <v>249</v>
      </c>
      <c r="D140" t="s">
        <v>249</v>
      </c>
      <c r="E140" t="s">
        <v>249</v>
      </c>
      <c r="F140">
        <v>0.3</v>
      </c>
      <c r="G140">
        <v>0.39400000000000002</v>
      </c>
      <c r="H140" t="s">
        <v>6514</v>
      </c>
      <c r="I140">
        <v>-9.0399999999999991</v>
      </c>
      <c r="K14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-9.0399999999999991</v>
      </c>
    </row>
    <row r="141" spans="1:11">
      <c r="A141">
        <v>154</v>
      </c>
      <c r="B141" t="s">
        <v>6426</v>
      </c>
      <c r="C141" t="s">
        <v>45</v>
      </c>
      <c r="D141" t="s">
        <v>45</v>
      </c>
      <c r="E141" t="s">
        <v>45</v>
      </c>
      <c r="F141">
        <v>0.85</v>
      </c>
      <c r="G141">
        <v>0.80600000000000005</v>
      </c>
      <c r="H141" t="s">
        <v>6514</v>
      </c>
      <c r="I141">
        <v>22.26</v>
      </c>
      <c r="K14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22.26</v>
      </c>
    </row>
    <row r="142" spans="1:11">
      <c r="A142">
        <v>155</v>
      </c>
      <c r="B142" t="s">
        <v>5947</v>
      </c>
      <c r="C142" t="s">
        <v>24</v>
      </c>
      <c r="D142" t="s">
        <v>24</v>
      </c>
      <c r="E142" t="s">
        <v>24</v>
      </c>
      <c r="F142">
        <v>0.72199999999999998</v>
      </c>
      <c r="G142">
        <v>0.75</v>
      </c>
      <c r="H142" t="s">
        <v>6512</v>
      </c>
      <c r="I142">
        <v>9.67</v>
      </c>
      <c r="K14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9.67</v>
      </c>
    </row>
    <row r="143" spans="1:11">
      <c r="A143">
        <v>156</v>
      </c>
      <c r="B143" t="s">
        <v>6441</v>
      </c>
      <c r="C143" t="s">
        <v>225</v>
      </c>
      <c r="D143" t="s">
        <v>225</v>
      </c>
      <c r="E143" t="s">
        <v>225</v>
      </c>
      <c r="F143">
        <v>0.55000000000000004</v>
      </c>
      <c r="G143">
        <v>0.629</v>
      </c>
      <c r="H143" t="s">
        <v>6514</v>
      </c>
      <c r="I143">
        <v>17.98</v>
      </c>
      <c r="K14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17.98</v>
      </c>
    </row>
    <row r="144" spans="1:11">
      <c r="A144">
        <v>158</v>
      </c>
      <c r="B144" t="s">
        <v>5906</v>
      </c>
      <c r="C144" t="s">
        <v>389</v>
      </c>
      <c r="D144" t="s">
        <v>389</v>
      </c>
      <c r="E144" t="s">
        <v>389</v>
      </c>
      <c r="F144">
        <v>0.33300000000000002</v>
      </c>
      <c r="G144">
        <v>0.48399999999999999</v>
      </c>
      <c r="H144" t="s">
        <v>6514</v>
      </c>
      <c r="I144">
        <v>-2.91</v>
      </c>
      <c r="K14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-2.91</v>
      </c>
    </row>
    <row r="145" spans="1:11">
      <c r="A145">
        <v>160</v>
      </c>
      <c r="B145" t="s">
        <v>5914</v>
      </c>
      <c r="C145" t="s">
        <v>227</v>
      </c>
      <c r="D145" t="s">
        <v>227</v>
      </c>
      <c r="E145" t="s">
        <v>227</v>
      </c>
      <c r="F145">
        <v>0.72199999999999998</v>
      </c>
      <c r="G145">
        <v>0.74299999999999999</v>
      </c>
      <c r="H145" t="s">
        <v>6514</v>
      </c>
      <c r="I145">
        <v>18.52</v>
      </c>
      <c r="K14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18.52</v>
      </c>
    </row>
    <row r="146" spans="1:11">
      <c r="A146">
        <v>161</v>
      </c>
      <c r="B146" t="s">
        <v>5917</v>
      </c>
      <c r="C146" t="s">
        <v>76</v>
      </c>
      <c r="D146" t="s">
        <v>76</v>
      </c>
      <c r="E146" t="s">
        <v>76</v>
      </c>
      <c r="F146">
        <v>0.33300000000000002</v>
      </c>
      <c r="G146">
        <v>0.42399999999999999</v>
      </c>
      <c r="H146" t="s">
        <v>6514</v>
      </c>
      <c r="I146">
        <v>-4.8600000000000003</v>
      </c>
      <c r="K14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-4.8600000000000003</v>
      </c>
    </row>
    <row r="147" spans="1:11">
      <c r="A147">
        <v>162</v>
      </c>
      <c r="B147" t="s">
        <v>5945</v>
      </c>
      <c r="C147" t="s">
        <v>235</v>
      </c>
      <c r="D147" t="s">
        <v>235</v>
      </c>
      <c r="E147" t="s">
        <v>235</v>
      </c>
      <c r="F147">
        <v>0.75</v>
      </c>
      <c r="G147">
        <v>0.52900000000000003</v>
      </c>
      <c r="H147" t="s">
        <v>6531</v>
      </c>
      <c r="I147">
        <v>-11.43</v>
      </c>
      <c r="K14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-11.43</v>
      </c>
    </row>
    <row r="148" spans="1:11">
      <c r="A148">
        <v>165</v>
      </c>
      <c r="B148" t="s">
        <v>5921</v>
      </c>
      <c r="C148" t="s">
        <v>234</v>
      </c>
      <c r="D148" t="s">
        <v>234</v>
      </c>
      <c r="E148" t="s">
        <v>234</v>
      </c>
      <c r="F148">
        <v>0.55000000000000004</v>
      </c>
      <c r="G148">
        <v>0.52900000000000003</v>
      </c>
      <c r="H148" t="s">
        <v>6514</v>
      </c>
      <c r="I148">
        <v>14.95</v>
      </c>
      <c r="K14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14.95</v>
      </c>
    </row>
    <row r="149" spans="1:11">
      <c r="A149">
        <v>166</v>
      </c>
      <c r="B149" t="s">
        <v>5956</v>
      </c>
      <c r="C149" t="s">
        <v>221</v>
      </c>
      <c r="D149" t="s">
        <v>6532</v>
      </c>
      <c r="E149" t="s">
        <v>6532</v>
      </c>
      <c r="F149">
        <v>0.57899999999999996</v>
      </c>
      <c r="G149">
        <v>0.61799999999999999</v>
      </c>
      <c r="H149" t="s">
        <v>6514</v>
      </c>
      <c r="I149">
        <v>17.600000000000001</v>
      </c>
      <c r="K14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17.600000000000001</v>
      </c>
    </row>
    <row r="150" spans="1:11">
      <c r="A150">
        <v>167</v>
      </c>
      <c r="B150" t="s">
        <v>5961</v>
      </c>
      <c r="C150" t="s">
        <v>101</v>
      </c>
      <c r="D150" t="s">
        <v>101</v>
      </c>
      <c r="E150" t="s">
        <v>101</v>
      </c>
      <c r="F150">
        <v>0.55000000000000004</v>
      </c>
      <c r="G150">
        <v>0.57599999999999996</v>
      </c>
      <c r="H150" t="s">
        <v>6514</v>
      </c>
      <c r="I150">
        <v>5</v>
      </c>
      <c r="K15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5</v>
      </c>
    </row>
    <row r="151" spans="1:11">
      <c r="A151">
        <v>168</v>
      </c>
      <c r="B151" t="s">
        <v>5923</v>
      </c>
      <c r="C151" t="s">
        <v>171</v>
      </c>
      <c r="D151" t="s">
        <v>171</v>
      </c>
      <c r="E151" t="s">
        <v>171</v>
      </c>
      <c r="F151">
        <v>0.7</v>
      </c>
      <c r="G151">
        <v>0.64700000000000002</v>
      </c>
      <c r="H151" t="s">
        <v>6514</v>
      </c>
      <c r="I151">
        <v>-4.7</v>
      </c>
      <c r="K15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-4.7</v>
      </c>
    </row>
    <row r="152" spans="1:11">
      <c r="A152">
        <v>169</v>
      </c>
      <c r="B152" t="s">
        <v>5925</v>
      </c>
      <c r="C152" t="s">
        <v>233</v>
      </c>
      <c r="D152" t="s">
        <v>233</v>
      </c>
      <c r="E152" t="s">
        <v>233</v>
      </c>
      <c r="F152">
        <v>0.105</v>
      </c>
      <c r="G152">
        <v>0.28999999999999998</v>
      </c>
      <c r="H152" t="s">
        <v>6514</v>
      </c>
      <c r="I152">
        <v>-3.29</v>
      </c>
      <c r="K15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-3.29</v>
      </c>
    </row>
    <row r="153" spans="1:11">
      <c r="A153">
        <v>170</v>
      </c>
      <c r="B153" t="s">
        <v>5953</v>
      </c>
      <c r="C153" t="s">
        <v>195</v>
      </c>
      <c r="D153" t="s">
        <v>6533</v>
      </c>
      <c r="E153" t="s">
        <v>6533</v>
      </c>
      <c r="F153">
        <v>0.44400000000000001</v>
      </c>
      <c r="G153">
        <v>0.61799999999999999</v>
      </c>
      <c r="H153" t="s">
        <v>6512</v>
      </c>
      <c r="I153">
        <v>13.49</v>
      </c>
      <c r="K15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13.49</v>
      </c>
    </row>
    <row r="154" spans="1:11">
      <c r="A154">
        <v>171</v>
      </c>
      <c r="B154" t="s">
        <v>5966</v>
      </c>
      <c r="C154" t="s">
        <v>156</v>
      </c>
      <c r="D154" t="s">
        <v>5968</v>
      </c>
      <c r="E154" t="s">
        <v>5968</v>
      </c>
      <c r="F154">
        <v>0.222</v>
      </c>
      <c r="G154">
        <v>0.156</v>
      </c>
      <c r="H154" t="s">
        <v>6512</v>
      </c>
      <c r="I154">
        <v>-20.18</v>
      </c>
      <c r="K15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-20.18</v>
      </c>
    </row>
    <row r="155" spans="1:11">
      <c r="A155">
        <v>172</v>
      </c>
      <c r="B155" t="s">
        <v>5929</v>
      </c>
      <c r="C155" t="s">
        <v>122</v>
      </c>
      <c r="D155" t="s">
        <v>122</v>
      </c>
      <c r="E155" t="s">
        <v>122</v>
      </c>
      <c r="F155">
        <v>0.61099999999999999</v>
      </c>
      <c r="G155">
        <v>0.71399999999999997</v>
      </c>
      <c r="H155" t="s">
        <v>6514</v>
      </c>
      <c r="I155">
        <v>13.06</v>
      </c>
      <c r="K15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13.06</v>
      </c>
    </row>
    <row r="156" spans="1:11">
      <c r="A156">
        <v>173</v>
      </c>
      <c r="B156" t="s">
        <v>5942</v>
      </c>
      <c r="C156" t="s">
        <v>284</v>
      </c>
      <c r="D156" t="s">
        <v>5944</v>
      </c>
      <c r="E156" t="s">
        <v>5944</v>
      </c>
      <c r="F156">
        <v>0.6</v>
      </c>
      <c r="G156">
        <v>0.53100000000000003</v>
      </c>
      <c r="H156" t="s">
        <v>6514</v>
      </c>
      <c r="I156">
        <v>0.9</v>
      </c>
      <c r="K15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0.9</v>
      </c>
    </row>
    <row r="157" spans="1:11">
      <c r="A157">
        <v>174</v>
      </c>
      <c r="B157" t="s">
        <v>5932</v>
      </c>
      <c r="C157" t="s">
        <v>357</v>
      </c>
      <c r="D157" t="s">
        <v>357</v>
      </c>
      <c r="E157" t="s">
        <v>357</v>
      </c>
      <c r="F157">
        <v>0.27800000000000002</v>
      </c>
      <c r="G157">
        <v>0.21199999999999999</v>
      </c>
      <c r="H157" t="s">
        <v>6514</v>
      </c>
      <c r="I157">
        <v>-17.46</v>
      </c>
      <c r="K15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-17.46</v>
      </c>
    </row>
    <row r="158" spans="1:11">
      <c r="A158">
        <v>175</v>
      </c>
      <c r="B158" t="s">
        <v>5934</v>
      </c>
      <c r="C158" t="s">
        <v>204</v>
      </c>
      <c r="D158" t="s">
        <v>204</v>
      </c>
      <c r="E158" t="s">
        <v>204</v>
      </c>
      <c r="F158">
        <v>0.58799999999999997</v>
      </c>
      <c r="G158">
        <v>0.54800000000000004</v>
      </c>
      <c r="H158" t="s">
        <v>6514</v>
      </c>
      <c r="I158">
        <v>0.44</v>
      </c>
      <c r="K15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0.44</v>
      </c>
    </row>
    <row r="159" spans="1:11">
      <c r="A159">
        <v>176</v>
      </c>
      <c r="B159" t="s">
        <v>5959</v>
      </c>
      <c r="C159" t="s">
        <v>203</v>
      </c>
      <c r="D159" t="s">
        <v>6534</v>
      </c>
      <c r="E159" t="s">
        <v>6534</v>
      </c>
      <c r="F159">
        <v>0.83299999999999996</v>
      </c>
      <c r="G159">
        <v>0.71399999999999997</v>
      </c>
      <c r="H159" t="s">
        <v>6514</v>
      </c>
      <c r="I159">
        <v>5.5</v>
      </c>
      <c r="K15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5.5</v>
      </c>
    </row>
    <row r="160" spans="1:11">
      <c r="A160">
        <v>177</v>
      </c>
      <c r="B160" t="s">
        <v>5936</v>
      </c>
      <c r="C160" t="s">
        <v>97</v>
      </c>
      <c r="D160" t="s">
        <v>5938</v>
      </c>
      <c r="E160" t="s">
        <v>5938</v>
      </c>
      <c r="F160">
        <v>0.77800000000000002</v>
      </c>
      <c r="G160">
        <v>0.64700000000000002</v>
      </c>
      <c r="H160" t="s">
        <v>6514</v>
      </c>
      <c r="I160">
        <v>-5.61</v>
      </c>
      <c r="K16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-5.61</v>
      </c>
    </row>
    <row r="161" spans="1:11">
      <c r="A161">
        <v>178</v>
      </c>
      <c r="B161" t="s">
        <v>5939</v>
      </c>
      <c r="C161" t="s">
        <v>49</v>
      </c>
      <c r="D161" t="s">
        <v>5941</v>
      </c>
      <c r="E161" t="s">
        <v>5941</v>
      </c>
      <c r="F161">
        <v>0.5</v>
      </c>
      <c r="G161">
        <v>0.48399999999999999</v>
      </c>
      <c r="H161" t="s">
        <v>6512</v>
      </c>
      <c r="I161">
        <v>-12.2</v>
      </c>
      <c r="K16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-12.2</v>
      </c>
    </row>
    <row r="162" spans="1:11">
      <c r="A162">
        <v>179</v>
      </c>
      <c r="B162" t="s">
        <v>5951</v>
      </c>
      <c r="C162" t="s">
        <v>250</v>
      </c>
      <c r="D162" t="s">
        <v>250</v>
      </c>
      <c r="E162" t="s">
        <v>250</v>
      </c>
      <c r="F162">
        <v>0.4</v>
      </c>
      <c r="G162">
        <v>0.39400000000000002</v>
      </c>
      <c r="H162" t="s">
        <v>6514</v>
      </c>
      <c r="I162">
        <v>-9.19</v>
      </c>
      <c r="K16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-9.19</v>
      </c>
    </row>
    <row r="163" spans="1:11">
      <c r="A163">
        <v>180</v>
      </c>
      <c r="B163" t="s">
        <v>5963</v>
      </c>
      <c r="C163" t="s">
        <v>130</v>
      </c>
      <c r="D163" t="s">
        <v>5965</v>
      </c>
      <c r="E163" t="s">
        <v>5965</v>
      </c>
      <c r="F163">
        <v>0.55000000000000004</v>
      </c>
      <c r="G163">
        <v>0.53100000000000003</v>
      </c>
      <c r="H163" t="s">
        <v>6514</v>
      </c>
      <c r="I163">
        <v>-4.8600000000000003</v>
      </c>
      <c r="K16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-4.8600000000000003</v>
      </c>
    </row>
    <row r="164" spans="1:11">
      <c r="A164">
        <v>182</v>
      </c>
      <c r="B164" t="s">
        <v>5998</v>
      </c>
      <c r="C164" t="s">
        <v>229</v>
      </c>
      <c r="D164" t="s">
        <v>229</v>
      </c>
      <c r="E164" t="s">
        <v>229</v>
      </c>
      <c r="F164">
        <v>0.25</v>
      </c>
      <c r="G164">
        <v>0.23300000000000001</v>
      </c>
      <c r="H164" t="s">
        <v>6515</v>
      </c>
      <c r="I164">
        <v>-14.5</v>
      </c>
      <c r="K16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-14.5</v>
      </c>
    </row>
    <row r="165" spans="1:11">
      <c r="A165">
        <v>183</v>
      </c>
      <c r="B165" t="s">
        <v>5971</v>
      </c>
      <c r="C165" t="s">
        <v>313</v>
      </c>
      <c r="D165" t="s">
        <v>313</v>
      </c>
      <c r="E165" t="s">
        <v>313</v>
      </c>
      <c r="F165">
        <v>0.61099999999999999</v>
      </c>
      <c r="G165">
        <v>0.58099999999999996</v>
      </c>
      <c r="H165" t="s">
        <v>6512</v>
      </c>
      <c r="I165">
        <v>-0.72</v>
      </c>
      <c r="K16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-0.72</v>
      </c>
    </row>
    <row r="166" spans="1:11">
      <c r="A166">
        <v>184</v>
      </c>
      <c r="B166" t="s">
        <v>5984</v>
      </c>
      <c r="C166" t="s">
        <v>317</v>
      </c>
      <c r="D166" t="s">
        <v>317</v>
      </c>
      <c r="E166" t="s">
        <v>317</v>
      </c>
      <c r="F166">
        <v>0.45</v>
      </c>
      <c r="G166">
        <v>0.5</v>
      </c>
      <c r="H166" t="s">
        <v>6514</v>
      </c>
      <c r="I166">
        <v>7.6</v>
      </c>
      <c r="K16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7.6</v>
      </c>
    </row>
    <row r="167" spans="1:11">
      <c r="A167">
        <v>185</v>
      </c>
      <c r="B167" t="s">
        <v>6023</v>
      </c>
      <c r="C167" t="s">
        <v>686</v>
      </c>
      <c r="D167" t="s">
        <v>686</v>
      </c>
      <c r="E167" t="s">
        <v>686</v>
      </c>
      <c r="F167">
        <v>0.222</v>
      </c>
      <c r="G167">
        <v>0.28100000000000003</v>
      </c>
      <c r="H167" t="s">
        <v>6514</v>
      </c>
      <c r="I167">
        <v>-12.95</v>
      </c>
      <c r="K16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-12.95</v>
      </c>
    </row>
    <row r="168" spans="1:11">
      <c r="A168">
        <v>186</v>
      </c>
      <c r="B168" t="s">
        <v>5988</v>
      </c>
      <c r="C168" t="s">
        <v>408</v>
      </c>
      <c r="D168" t="s">
        <v>408</v>
      </c>
      <c r="E168" t="s">
        <v>408</v>
      </c>
      <c r="F168">
        <v>0.66700000000000004</v>
      </c>
      <c r="G168">
        <v>0.66700000000000004</v>
      </c>
      <c r="H168" t="s">
        <v>6513</v>
      </c>
      <c r="I168">
        <v>12.82</v>
      </c>
      <c r="K16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12.82</v>
      </c>
    </row>
    <row r="169" spans="1:11">
      <c r="A169">
        <v>187</v>
      </c>
      <c r="B169" t="s">
        <v>6257</v>
      </c>
      <c r="C169" t="s">
        <v>388</v>
      </c>
      <c r="D169" t="s">
        <v>388</v>
      </c>
      <c r="E169" t="s">
        <v>388</v>
      </c>
      <c r="F169">
        <v>0.56299999999999994</v>
      </c>
      <c r="G169">
        <v>0.5</v>
      </c>
      <c r="H169" t="s">
        <v>6514</v>
      </c>
      <c r="I169">
        <v>-9.3800000000000008</v>
      </c>
      <c r="K16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-9.3800000000000008</v>
      </c>
    </row>
    <row r="170" spans="1:11">
      <c r="A170">
        <v>188</v>
      </c>
      <c r="B170" t="s">
        <v>6263</v>
      </c>
      <c r="C170" t="s">
        <v>392</v>
      </c>
      <c r="D170" t="s">
        <v>392</v>
      </c>
      <c r="E170" t="s">
        <v>392</v>
      </c>
      <c r="F170">
        <v>0.44400000000000001</v>
      </c>
      <c r="G170">
        <v>0.64700000000000002</v>
      </c>
      <c r="H170" t="s">
        <v>6512</v>
      </c>
      <c r="I170">
        <v>12.35</v>
      </c>
      <c r="K17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12.35</v>
      </c>
    </row>
    <row r="171" spans="1:11">
      <c r="A171">
        <v>189</v>
      </c>
      <c r="B171" t="s">
        <v>6002</v>
      </c>
      <c r="C171" t="s">
        <v>199</v>
      </c>
      <c r="D171" t="s">
        <v>6005</v>
      </c>
      <c r="E171" t="s">
        <v>6005</v>
      </c>
      <c r="F171">
        <v>0.111</v>
      </c>
      <c r="G171">
        <v>0.375</v>
      </c>
      <c r="H171" t="s">
        <v>6523</v>
      </c>
      <c r="I171">
        <v>-1.1499999999999999</v>
      </c>
      <c r="K17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-1.1499999999999999</v>
      </c>
    </row>
    <row r="172" spans="1:11">
      <c r="A172">
        <v>190</v>
      </c>
      <c r="B172" t="s">
        <v>6265</v>
      </c>
      <c r="C172" t="s">
        <v>106</v>
      </c>
      <c r="D172" t="s">
        <v>106</v>
      </c>
      <c r="E172" t="s">
        <v>106</v>
      </c>
      <c r="F172">
        <v>0.38900000000000001</v>
      </c>
      <c r="G172">
        <v>0.375</v>
      </c>
      <c r="H172" t="s">
        <v>6514</v>
      </c>
      <c r="I172">
        <v>-15.05</v>
      </c>
      <c r="K17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-15.05</v>
      </c>
    </row>
    <row r="173" spans="1:11">
      <c r="A173">
        <v>191</v>
      </c>
      <c r="B173" t="s">
        <v>5991</v>
      </c>
      <c r="C173" t="s">
        <v>243</v>
      </c>
      <c r="D173" t="s">
        <v>243</v>
      </c>
      <c r="E173" t="s">
        <v>243</v>
      </c>
      <c r="F173">
        <v>0.5</v>
      </c>
      <c r="G173">
        <v>0.51600000000000001</v>
      </c>
      <c r="H173" t="s">
        <v>6514</v>
      </c>
      <c r="I173">
        <v>-7.31</v>
      </c>
      <c r="K17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-7.31</v>
      </c>
    </row>
    <row r="174" spans="1:11">
      <c r="A174">
        <v>193</v>
      </c>
      <c r="B174" t="s">
        <v>6006</v>
      </c>
      <c r="C174" t="s">
        <v>69</v>
      </c>
      <c r="D174" t="s">
        <v>6008</v>
      </c>
      <c r="E174" t="s">
        <v>6008</v>
      </c>
      <c r="F174">
        <v>0.64300000000000002</v>
      </c>
      <c r="G174">
        <v>0.66700000000000004</v>
      </c>
      <c r="H174" t="s">
        <v>6514</v>
      </c>
      <c r="I174">
        <v>-1.53</v>
      </c>
      <c r="K17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-1.53</v>
      </c>
    </row>
    <row r="175" spans="1:11">
      <c r="A175">
        <v>194</v>
      </c>
      <c r="B175" t="s">
        <v>6240</v>
      </c>
      <c r="C175" t="s">
        <v>193</v>
      </c>
      <c r="D175" t="s">
        <v>193</v>
      </c>
      <c r="E175" t="s">
        <v>193</v>
      </c>
      <c r="F175">
        <v>0.55600000000000005</v>
      </c>
      <c r="G175">
        <v>0.54500000000000004</v>
      </c>
      <c r="H175" t="s">
        <v>6513</v>
      </c>
      <c r="I175">
        <v>-7.21</v>
      </c>
      <c r="K17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-7.21</v>
      </c>
    </row>
    <row r="176" spans="1:11">
      <c r="A176">
        <v>195</v>
      </c>
      <c r="B176" t="s">
        <v>6247</v>
      </c>
      <c r="C176" t="s">
        <v>104</v>
      </c>
      <c r="D176" t="s">
        <v>104</v>
      </c>
      <c r="E176" t="s">
        <v>104</v>
      </c>
      <c r="F176">
        <v>0.55000000000000004</v>
      </c>
      <c r="G176">
        <v>0.60599999999999998</v>
      </c>
      <c r="H176" t="s">
        <v>6514</v>
      </c>
      <c r="I176">
        <v>15</v>
      </c>
      <c r="K17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15</v>
      </c>
    </row>
    <row r="177" spans="1:11">
      <c r="A177">
        <v>196</v>
      </c>
      <c r="B177" t="s">
        <v>5973</v>
      </c>
      <c r="C177" t="s">
        <v>356</v>
      </c>
      <c r="D177" t="s">
        <v>356</v>
      </c>
      <c r="E177" t="s">
        <v>356</v>
      </c>
      <c r="F177">
        <v>0.44400000000000001</v>
      </c>
      <c r="G177">
        <v>0.40600000000000003</v>
      </c>
      <c r="H177" t="s">
        <v>6514</v>
      </c>
      <c r="I177">
        <v>-13.02</v>
      </c>
      <c r="K17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-13.02</v>
      </c>
    </row>
    <row r="178" spans="1:11">
      <c r="A178">
        <v>197</v>
      </c>
      <c r="B178" t="s">
        <v>5975</v>
      </c>
      <c r="C178" t="s">
        <v>56</v>
      </c>
      <c r="D178" t="s">
        <v>56</v>
      </c>
      <c r="E178" t="s">
        <v>56</v>
      </c>
      <c r="F178">
        <v>0.71399999999999997</v>
      </c>
      <c r="G178">
        <v>0.6</v>
      </c>
      <c r="H178" t="s">
        <v>6514</v>
      </c>
      <c r="I178">
        <v>-1.1599999999999999</v>
      </c>
      <c r="K17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-1.1599999999999999</v>
      </c>
    </row>
    <row r="179" spans="1:11">
      <c r="A179">
        <v>198</v>
      </c>
      <c r="B179" t="s">
        <v>6253</v>
      </c>
      <c r="C179" t="s">
        <v>400</v>
      </c>
      <c r="D179" t="s">
        <v>400</v>
      </c>
      <c r="E179" t="s">
        <v>400</v>
      </c>
      <c r="F179">
        <v>0.33300000000000002</v>
      </c>
      <c r="G179">
        <v>0.39400000000000002</v>
      </c>
      <c r="H179" t="s">
        <v>6514</v>
      </c>
      <c r="I179">
        <v>-8.5299999999999994</v>
      </c>
      <c r="K17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-8.5299999999999994</v>
      </c>
    </row>
    <row r="180" spans="1:11">
      <c r="A180">
        <v>199</v>
      </c>
      <c r="B180" t="s">
        <v>5981</v>
      </c>
      <c r="C180" t="s">
        <v>401</v>
      </c>
      <c r="D180" t="s">
        <v>5983</v>
      </c>
      <c r="E180" t="s">
        <v>5983</v>
      </c>
      <c r="F180">
        <v>0.61099999999999999</v>
      </c>
      <c r="G180">
        <v>0.48499999999999999</v>
      </c>
      <c r="H180" t="s">
        <v>6514</v>
      </c>
      <c r="I180">
        <v>-3.63</v>
      </c>
      <c r="K18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-3.63</v>
      </c>
    </row>
    <row r="181" spans="1:11">
      <c r="A181">
        <v>200</v>
      </c>
      <c r="B181" t="s">
        <v>6255</v>
      </c>
      <c r="C181" t="s">
        <v>373</v>
      </c>
      <c r="D181" t="s">
        <v>373</v>
      </c>
      <c r="E181" t="s">
        <v>373</v>
      </c>
      <c r="F181">
        <v>0.5</v>
      </c>
      <c r="G181">
        <v>0.45200000000000001</v>
      </c>
      <c r="H181" t="s">
        <v>6514</v>
      </c>
      <c r="I181">
        <v>-4.8899999999999997</v>
      </c>
      <c r="K18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-4.8899999999999997</v>
      </c>
    </row>
    <row r="182" spans="1:11">
      <c r="A182">
        <v>201</v>
      </c>
      <c r="B182" t="s">
        <v>6267</v>
      </c>
      <c r="C182" t="s">
        <v>67</v>
      </c>
      <c r="D182" t="s">
        <v>67</v>
      </c>
      <c r="E182" t="s">
        <v>67</v>
      </c>
      <c r="F182">
        <v>0.8</v>
      </c>
      <c r="G182">
        <v>0.81599999999999995</v>
      </c>
      <c r="H182" t="s">
        <v>7813</v>
      </c>
      <c r="I182">
        <v>16.899999999999999</v>
      </c>
      <c r="K18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16.899999999999999</v>
      </c>
    </row>
    <row r="183" spans="1:11">
      <c r="A183">
        <v>202</v>
      </c>
      <c r="B183" t="s">
        <v>5986</v>
      </c>
      <c r="C183" t="s">
        <v>362</v>
      </c>
      <c r="D183" t="s">
        <v>362</v>
      </c>
      <c r="E183" t="s">
        <v>362</v>
      </c>
      <c r="F183">
        <v>0.33300000000000002</v>
      </c>
      <c r="G183">
        <v>0.33300000000000002</v>
      </c>
      <c r="H183" t="s">
        <v>6518</v>
      </c>
      <c r="I183">
        <v>-11.57</v>
      </c>
      <c r="K18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-11.57</v>
      </c>
    </row>
    <row r="184" spans="1:11">
      <c r="A184">
        <v>203</v>
      </c>
      <c r="B184" t="s">
        <v>5969</v>
      </c>
      <c r="C184" t="s">
        <v>84</v>
      </c>
      <c r="D184" t="s">
        <v>84</v>
      </c>
      <c r="E184" t="s">
        <v>84</v>
      </c>
      <c r="F184">
        <v>0.27800000000000002</v>
      </c>
      <c r="G184">
        <v>0.34300000000000003</v>
      </c>
      <c r="H184" t="s">
        <v>6514</v>
      </c>
      <c r="I184">
        <v>-2.95</v>
      </c>
      <c r="K18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-2.95</v>
      </c>
    </row>
    <row r="185" spans="1:11">
      <c r="A185">
        <v>204</v>
      </c>
      <c r="B185" t="s">
        <v>6249</v>
      </c>
      <c r="C185" t="s">
        <v>191</v>
      </c>
      <c r="D185" t="s">
        <v>191</v>
      </c>
      <c r="E185" t="s">
        <v>191</v>
      </c>
      <c r="F185">
        <v>0.33300000000000002</v>
      </c>
      <c r="G185">
        <v>0.375</v>
      </c>
      <c r="H185" t="s">
        <v>6514</v>
      </c>
      <c r="I185">
        <v>-3.8</v>
      </c>
      <c r="K18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-3.8</v>
      </c>
    </row>
    <row r="186" spans="1:11">
      <c r="A186">
        <v>205</v>
      </c>
      <c r="B186" t="s">
        <v>5996</v>
      </c>
      <c r="C186" t="s">
        <v>40</v>
      </c>
      <c r="D186" t="s">
        <v>40</v>
      </c>
      <c r="E186" t="s">
        <v>40</v>
      </c>
      <c r="F186">
        <v>0.5</v>
      </c>
      <c r="G186">
        <v>0.40600000000000003</v>
      </c>
      <c r="H186" t="s">
        <v>6514</v>
      </c>
      <c r="I186">
        <v>-6.56</v>
      </c>
      <c r="K18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-6.56</v>
      </c>
    </row>
    <row r="187" spans="1:11">
      <c r="A187">
        <v>206</v>
      </c>
      <c r="B187" t="s">
        <v>6259</v>
      </c>
      <c r="C187" t="s">
        <v>336</v>
      </c>
      <c r="D187" t="s">
        <v>336</v>
      </c>
      <c r="E187" t="s">
        <v>336</v>
      </c>
      <c r="F187">
        <v>0.45</v>
      </c>
      <c r="G187">
        <v>0.438</v>
      </c>
      <c r="H187" t="s">
        <v>6514</v>
      </c>
      <c r="I187">
        <v>-3.82</v>
      </c>
      <c r="K18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-3.82</v>
      </c>
    </row>
    <row r="188" spans="1:11">
      <c r="A188">
        <v>207</v>
      </c>
      <c r="B188" t="s">
        <v>6000</v>
      </c>
      <c r="C188" t="s">
        <v>144</v>
      </c>
      <c r="D188" t="s">
        <v>144</v>
      </c>
      <c r="E188" t="s">
        <v>144</v>
      </c>
      <c r="F188">
        <v>0.7</v>
      </c>
      <c r="G188">
        <v>0.629</v>
      </c>
      <c r="H188" t="s">
        <v>6514</v>
      </c>
      <c r="I188">
        <v>0.66</v>
      </c>
      <c r="K18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0.66</v>
      </c>
    </row>
    <row r="189" spans="1:11">
      <c r="A189">
        <v>208</v>
      </c>
      <c r="B189" t="s">
        <v>6009</v>
      </c>
      <c r="C189" t="s">
        <v>316</v>
      </c>
      <c r="D189" t="s">
        <v>316</v>
      </c>
      <c r="E189" t="s">
        <v>316</v>
      </c>
      <c r="F189">
        <v>0.6</v>
      </c>
      <c r="G189">
        <v>0.64700000000000002</v>
      </c>
      <c r="H189" t="s">
        <v>6514</v>
      </c>
      <c r="I189">
        <v>15.59</v>
      </c>
      <c r="K18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15.59</v>
      </c>
    </row>
    <row r="190" spans="1:11">
      <c r="A190">
        <v>209</v>
      </c>
      <c r="B190" t="s">
        <v>6012</v>
      </c>
      <c r="C190" t="s">
        <v>105</v>
      </c>
      <c r="D190" t="s">
        <v>6011</v>
      </c>
      <c r="E190" t="s">
        <v>6011</v>
      </c>
      <c r="F190">
        <v>0.72199999999999998</v>
      </c>
      <c r="G190">
        <v>0.66700000000000004</v>
      </c>
      <c r="H190" t="s">
        <v>6514</v>
      </c>
      <c r="I190">
        <v>-3.28</v>
      </c>
      <c r="K19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-3.28</v>
      </c>
    </row>
    <row r="191" spans="1:11">
      <c r="A191">
        <v>210</v>
      </c>
      <c r="B191" t="s">
        <v>5979</v>
      </c>
      <c r="C191" t="s">
        <v>265</v>
      </c>
      <c r="D191" t="s">
        <v>265</v>
      </c>
      <c r="E191" t="s">
        <v>265</v>
      </c>
      <c r="F191">
        <v>0.15</v>
      </c>
      <c r="G191">
        <v>0.34399999999999997</v>
      </c>
      <c r="H191" t="s">
        <v>6512</v>
      </c>
      <c r="I191">
        <v>0.38</v>
      </c>
      <c r="K19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0.38</v>
      </c>
    </row>
    <row r="192" spans="1:11">
      <c r="A192">
        <v>211</v>
      </c>
      <c r="B192" t="s">
        <v>6014</v>
      </c>
      <c r="C192" t="s">
        <v>397</v>
      </c>
      <c r="D192" t="s">
        <v>397</v>
      </c>
      <c r="E192" t="s">
        <v>397</v>
      </c>
      <c r="F192">
        <v>0.55000000000000004</v>
      </c>
      <c r="G192">
        <v>0.40600000000000003</v>
      </c>
      <c r="H192" t="s">
        <v>6512</v>
      </c>
      <c r="I192">
        <v>-8.86</v>
      </c>
      <c r="K19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-8.86</v>
      </c>
    </row>
    <row r="193" spans="1:11">
      <c r="A193">
        <v>212</v>
      </c>
      <c r="B193" t="s">
        <v>6018</v>
      </c>
      <c r="C193" t="s">
        <v>280</v>
      </c>
      <c r="D193" t="s">
        <v>280</v>
      </c>
      <c r="E193" t="s">
        <v>280</v>
      </c>
      <c r="F193">
        <v>0.55600000000000005</v>
      </c>
      <c r="G193">
        <v>0.57599999999999996</v>
      </c>
      <c r="H193" t="s">
        <v>6514</v>
      </c>
      <c r="I193">
        <v>3.12</v>
      </c>
      <c r="K19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3.12</v>
      </c>
    </row>
    <row r="194" spans="1:11">
      <c r="A194">
        <v>213</v>
      </c>
      <c r="B194" t="s">
        <v>6033</v>
      </c>
      <c r="C194" t="s">
        <v>268</v>
      </c>
      <c r="D194" t="s">
        <v>6035</v>
      </c>
      <c r="E194" t="s">
        <v>6035</v>
      </c>
      <c r="F194">
        <v>0.25</v>
      </c>
      <c r="G194">
        <v>0.45700000000000002</v>
      </c>
      <c r="H194" t="s">
        <v>6514</v>
      </c>
      <c r="I194">
        <v>14.11</v>
      </c>
      <c r="K19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14.11</v>
      </c>
    </row>
    <row r="195" spans="1:11">
      <c r="A195">
        <v>214</v>
      </c>
      <c r="B195" t="s">
        <v>6036</v>
      </c>
      <c r="C195" t="s">
        <v>48</v>
      </c>
      <c r="D195" t="s">
        <v>48</v>
      </c>
      <c r="E195" t="s">
        <v>48</v>
      </c>
      <c r="F195">
        <v>0.27800000000000002</v>
      </c>
      <c r="G195">
        <v>0.46899999999999997</v>
      </c>
      <c r="H195" t="s">
        <v>6514</v>
      </c>
      <c r="I195">
        <v>13.39</v>
      </c>
      <c r="K19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13.39</v>
      </c>
    </row>
    <row r="196" spans="1:11">
      <c r="A196">
        <v>215</v>
      </c>
      <c r="B196" t="s">
        <v>6020</v>
      </c>
      <c r="C196" t="s">
        <v>288</v>
      </c>
      <c r="D196" t="s">
        <v>6022</v>
      </c>
      <c r="E196" t="s">
        <v>6022</v>
      </c>
      <c r="F196">
        <v>0.44400000000000001</v>
      </c>
      <c r="G196">
        <v>0.55600000000000005</v>
      </c>
      <c r="H196" t="s">
        <v>6514</v>
      </c>
      <c r="I196">
        <v>14.67</v>
      </c>
      <c r="K19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14.67</v>
      </c>
    </row>
    <row r="197" spans="1:11">
      <c r="A197">
        <v>216</v>
      </c>
      <c r="B197" t="s">
        <v>6016</v>
      </c>
      <c r="C197" t="s">
        <v>166</v>
      </c>
      <c r="D197" t="s">
        <v>166</v>
      </c>
      <c r="E197" t="s">
        <v>166</v>
      </c>
      <c r="F197">
        <v>0.61099999999999999</v>
      </c>
      <c r="G197">
        <v>0.61299999999999999</v>
      </c>
      <c r="H197" t="s">
        <v>6514</v>
      </c>
      <c r="I197">
        <v>-0.64</v>
      </c>
      <c r="K19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-0.64</v>
      </c>
    </row>
    <row r="198" spans="1:11">
      <c r="A198">
        <v>218</v>
      </c>
      <c r="B198" t="s">
        <v>6030</v>
      </c>
      <c r="C198" t="s">
        <v>371</v>
      </c>
      <c r="D198" t="s">
        <v>371</v>
      </c>
      <c r="E198" t="s">
        <v>371</v>
      </c>
      <c r="F198">
        <v>1</v>
      </c>
      <c r="G198">
        <v>0.85699999999999998</v>
      </c>
      <c r="H198" t="s">
        <v>6514</v>
      </c>
      <c r="I198">
        <v>11.66</v>
      </c>
      <c r="K19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11.66</v>
      </c>
    </row>
    <row r="199" spans="1:11">
      <c r="A199">
        <v>219</v>
      </c>
      <c r="B199" t="s">
        <v>6025</v>
      </c>
      <c r="C199" t="s">
        <v>217</v>
      </c>
      <c r="D199" t="s">
        <v>217</v>
      </c>
      <c r="E199" t="s">
        <v>217</v>
      </c>
      <c r="F199">
        <v>0.6</v>
      </c>
      <c r="G199">
        <v>0.58299999999999996</v>
      </c>
      <c r="H199" t="s">
        <v>6514</v>
      </c>
      <c r="I199">
        <v>15.13</v>
      </c>
      <c r="K19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15.13</v>
      </c>
    </row>
    <row r="200" spans="1:11">
      <c r="A200">
        <v>220</v>
      </c>
      <c r="B200" t="s">
        <v>6027</v>
      </c>
      <c r="C200" t="s">
        <v>255</v>
      </c>
      <c r="D200" t="s">
        <v>6029</v>
      </c>
      <c r="E200" t="s">
        <v>6029</v>
      </c>
      <c r="F200">
        <v>0.25</v>
      </c>
      <c r="G200">
        <v>0.34399999999999997</v>
      </c>
      <c r="H200" t="s">
        <v>6514</v>
      </c>
      <c r="I200">
        <v>-3.21</v>
      </c>
      <c r="K20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-3.21</v>
      </c>
    </row>
    <row r="201" spans="1:11">
      <c r="A201">
        <v>221</v>
      </c>
      <c r="B201" t="s">
        <v>6038</v>
      </c>
      <c r="C201" t="s">
        <v>206</v>
      </c>
      <c r="D201" t="s">
        <v>206</v>
      </c>
      <c r="E201" t="s">
        <v>206</v>
      </c>
      <c r="F201">
        <v>0.438</v>
      </c>
      <c r="G201">
        <v>0.45500000000000002</v>
      </c>
      <c r="H201" t="s">
        <v>6514</v>
      </c>
      <c r="I201">
        <v>-1.37</v>
      </c>
      <c r="K20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-1.37</v>
      </c>
    </row>
    <row r="202" spans="1:11">
      <c r="A202">
        <v>222</v>
      </c>
      <c r="B202" t="s">
        <v>6062</v>
      </c>
      <c r="C202" t="s">
        <v>384</v>
      </c>
      <c r="D202" t="s">
        <v>6535</v>
      </c>
      <c r="E202" t="s">
        <v>6535</v>
      </c>
      <c r="F202">
        <v>0.5</v>
      </c>
      <c r="G202">
        <v>0.622</v>
      </c>
      <c r="H202" t="s">
        <v>6514</v>
      </c>
      <c r="I202">
        <v>16.04</v>
      </c>
      <c r="K20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16.04</v>
      </c>
    </row>
    <row r="203" spans="1:11">
      <c r="A203">
        <v>224</v>
      </c>
      <c r="B203" t="s">
        <v>6042</v>
      </c>
      <c r="C203" t="s">
        <v>141</v>
      </c>
      <c r="D203" t="s">
        <v>141</v>
      </c>
      <c r="E203" t="s">
        <v>141</v>
      </c>
      <c r="F203">
        <v>0.125</v>
      </c>
      <c r="G203">
        <v>0.28999999999999998</v>
      </c>
      <c r="H203" t="s">
        <v>6520</v>
      </c>
      <c r="I203">
        <v>-1.18</v>
      </c>
      <c r="K20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-1.18</v>
      </c>
    </row>
    <row r="204" spans="1:11">
      <c r="A204">
        <v>225</v>
      </c>
      <c r="B204" t="s">
        <v>6407</v>
      </c>
      <c r="C204" t="s">
        <v>17</v>
      </c>
      <c r="D204" t="s">
        <v>17</v>
      </c>
      <c r="E204" t="s">
        <v>17</v>
      </c>
      <c r="F204">
        <v>0.7</v>
      </c>
      <c r="G204">
        <v>0.66700000000000004</v>
      </c>
      <c r="H204" t="s">
        <v>6514</v>
      </c>
      <c r="I204">
        <v>12.85</v>
      </c>
      <c r="K20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12.85</v>
      </c>
    </row>
    <row r="205" spans="1:11">
      <c r="A205">
        <v>226</v>
      </c>
      <c r="B205" t="s">
        <v>6049</v>
      </c>
      <c r="C205" t="s">
        <v>142</v>
      </c>
      <c r="D205" t="s">
        <v>142</v>
      </c>
      <c r="E205" t="s">
        <v>142</v>
      </c>
      <c r="F205">
        <v>0.313</v>
      </c>
      <c r="G205">
        <v>0.42399999999999999</v>
      </c>
      <c r="H205" t="s">
        <v>6514</v>
      </c>
      <c r="I205">
        <v>0.87</v>
      </c>
      <c r="K20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0.87</v>
      </c>
    </row>
    <row r="206" spans="1:11">
      <c r="A206">
        <v>227</v>
      </c>
      <c r="B206" t="s">
        <v>6059</v>
      </c>
      <c r="C206" t="s">
        <v>188</v>
      </c>
      <c r="D206" t="s">
        <v>6061</v>
      </c>
      <c r="E206" t="s">
        <v>6061</v>
      </c>
      <c r="F206">
        <v>0.35299999999999998</v>
      </c>
      <c r="G206">
        <v>0.38700000000000001</v>
      </c>
      <c r="H206" t="s">
        <v>6513</v>
      </c>
      <c r="I206">
        <v>-5.82</v>
      </c>
      <c r="K20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-5.82</v>
      </c>
    </row>
    <row r="207" spans="1:11">
      <c r="A207">
        <v>228</v>
      </c>
      <c r="B207" t="s">
        <v>6068</v>
      </c>
      <c r="C207" t="s">
        <v>151</v>
      </c>
      <c r="D207" t="s">
        <v>151</v>
      </c>
      <c r="E207" t="s">
        <v>151</v>
      </c>
      <c r="F207">
        <v>0.5</v>
      </c>
      <c r="G207">
        <v>0.40600000000000003</v>
      </c>
      <c r="H207" t="s">
        <v>6514</v>
      </c>
      <c r="I207">
        <v>-8.7100000000000009</v>
      </c>
      <c r="K20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-8.7100000000000009</v>
      </c>
    </row>
    <row r="208" spans="1:11">
      <c r="A208">
        <v>229</v>
      </c>
      <c r="B208" t="s">
        <v>6051</v>
      </c>
      <c r="C208" t="s">
        <v>297</v>
      </c>
      <c r="D208" t="s">
        <v>297</v>
      </c>
      <c r="E208" t="s">
        <v>297</v>
      </c>
      <c r="F208">
        <v>5.6000000000000001E-2</v>
      </c>
      <c r="G208">
        <v>0.156</v>
      </c>
      <c r="H208" t="s">
        <v>6536</v>
      </c>
      <c r="I208">
        <v>-16.95</v>
      </c>
      <c r="K20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-16.95</v>
      </c>
    </row>
    <row r="209" spans="1:11">
      <c r="A209">
        <v>230</v>
      </c>
      <c r="B209" t="s">
        <v>6053</v>
      </c>
      <c r="C209" t="s">
        <v>411</v>
      </c>
      <c r="D209" t="s">
        <v>411</v>
      </c>
      <c r="E209" t="s">
        <v>411</v>
      </c>
      <c r="F209">
        <v>0.71399999999999997</v>
      </c>
      <c r="G209">
        <v>0.71899999999999997</v>
      </c>
      <c r="H209" t="s">
        <v>6514</v>
      </c>
      <c r="I209">
        <v>8.02</v>
      </c>
      <c r="K20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8.02</v>
      </c>
    </row>
    <row r="210" spans="1:11">
      <c r="A210">
        <v>231</v>
      </c>
      <c r="B210" t="s">
        <v>6428</v>
      </c>
      <c r="C210" t="s">
        <v>337</v>
      </c>
      <c r="D210" t="s">
        <v>337</v>
      </c>
      <c r="E210" t="s">
        <v>337</v>
      </c>
      <c r="F210">
        <v>0.65</v>
      </c>
      <c r="G210">
        <v>0.63600000000000001</v>
      </c>
      <c r="H210" t="s">
        <v>6513</v>
      </c>
      <c r="I210">
        <v>15.27</v>
      </c>
      <c r="K21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15.27</v>
      </c>
    </row>
    <row r="211" spans="1:11">
      <c r="A211">
        <v>232</v>
      </c>
      <c r="B211" t="s">
        <v>6439</v>
      </c>
      <c r="C211" t="s">
        <v>226</v>
      </c>
      <c r="D211" t="s">
        <v>226</v>
      </c>
      <c r="E211" t="s">
        <v>226</v>
      </c>
      <c r="F211">
        <v>0.75</v>
      </c>
      <c r="G211">
        <v>0.82899999999999996</v>
      </c>
      <c r="H211" t="s">
        <v>6514</v>
      </c>
      <c r="I211">
        <v>23.23</v>
      </c>
      <c r="K21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23.23</v>
      </c>
    </row>
    <row r="212" spans="1:11">
      <c r="A212">
        <v>233</v>
      </c>
      <c r="B212" t="s">
        <v>6044</v>
      </c>
      <c r="C212" t="s">
        <v>143</v>
      </c>
      <c r="D212" t="s">
        <v>143</v>
      </c>
      <c r="E212" t="s">
        <v>143</v>
      </c>
      <c r="F212">
        <v>0.45</v>
      </c>
      <c r="G212">
        <v>0.53100000000000003</v>
      </c>
      <c r="H212" t="s">
        <v>6514</v>
      </c>
      <c r="I212">
        <v>-5.99</v>
      </c>
      <c r="K21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-5.99</v>
      </c>
    </row>
    <row r="213" spans="1:11">
      <c r="A213">
        <v>235</v>
      </c>
      <c r="B213" t="s">
        <v>6070</v>
      </c>
      <c r="C213" t="s">
        <v>248</v>
      </c>
      <c r="D213" t="s">
        <v>248</v>
      </c>
      <c r="E213" t="s">
        <v>248</v>
      </c>
      <c r="F213">
        <v>0.55000000000000004</v>
      </c>
      <c r="G213">
        <v>0.625</v>
      </c>
      <c r="H213" t="s">
        <v>6514</v>
      </c>
      <c r="I213">
        <v>-1.31</v>
      </c>
      <c r="K21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-1.31</v>
      </c>
    </row>
    <row r="214" spans="1:11">
      <c r="A214">
        <v>236</v>
      </c>
      <c r="B214" t="s">
        <v>6072</v>
      </c>
      <c r="C214" t="s">
        <v>348</v>
      </c>
      <c r="D214" t="s">
        <v>348</v>
      </c>
      <c r="E214" t="s">
        <v>348</v>
      </c>
      <c r="F214">
        <v>0.66700000000000004</v>
      </c>
      <c r="G214">
        <v>0.58299999999999996</v>
      </c>
      <c r="H214" t="s">
        <v>6514</v>
      </c>
      <c r="I214">
        <v>0.08</v>
      </c>
      <c r="K21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0.08</v>
      </c>
    </row>
    <row r="215" spans="1:11">
      <c r="A215">
        <v>237</v>
      </c>
      <c r="B215" t="s">
        <v>6269</v>
      </c>
      <c r="C215" t="s">
        <v>327</v>
      </c>
      <c r="D215" t="s">
        <v>327</v>
      </c>
      <c r="E215" t="s">
        <v>327</v>
      </c>
      <c r="F215">
        <v>0.27800000000000002</v>
      </c>
      <c r="G215">
        <v>0.28999999999999998</v>
      </c>
      <c r="H215" t="s">
        <v>6512</v>
      </c>
      <c r="I215">
        <v>-7.08</v>
      </c>
      <c r="K21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-7.08</v>
      </c>
    </row>
    <row r="216" spans="1:11">
      <c r="A216">
        <v>238</v>
      </c>
      <c r="B216" t="s">
        <v>6074</v>
      </c>
      <c r="C216" t="s">
        <v>367</v>
      </c>
      <c r="D216" t="s">
        <v>367</v>
      </c>
      <c r="E216" t="s">
        <v>367</v>
      </c>
      <c r="F216">
        <v>0.4</v>
      </c>
      <c r="G216">
        <v>0.54300000000000004</v>
      </c>
      <c r="H216" t="s">
        <v>6514</v>
      </c>
      <c r="I216">
        <v>-1.74</v>
      </c>
      <c r="K21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-1.74</v>
      </c>
    </row>
    <row r="217" spans="1:11">
      <c r="A217">
        <v>239</v>
      </c>
      <c r="B217" t="s">
        <v>6076</v>
      </c>
      <c r="C217" t="s">
        <v>320</v>
      </c>
      <c r="D217" t="s">
        <v>320</v>
      </c>
      <c r="E217" t="s">
        <v>320</v>
      </c>
      <c r="F217">
        <v>0.38900000000000001</v>
      </c>
      <c r="G217">
        <v>0.45500000000000002</v>
      </c>
      <c r="H217" t="s">
        <v>6514</v>
      </c>
      <c r="I217">
        <v>1.1499999999999999</v>
      </c>
      <c r="K21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1.1499999999999999</v>
      </c>
    </row>
    <row r="218" spans="1:11">
      <c r="A218">
        <v>240</v>
      </c>
      <c r="B218" t="s">
        <v>6078</v>
      </c>
      <c r="C218" t="s">
        <v>246</v>
      </c>
      <c r="D218" t="s">
        <v>246</v>
      </c>
      <c r="E218" t="s">
        <v>246</v>
      </c>
      <c r="F218">
        <v>0.65</v>
      </c>
      <c r="G218">
        <v>0.53300000000000003</v>
      </c>
      <c r="H218" t="s">
        <v>6512</v>
      </c>
      <c r="I218">
        <v>-2.44</v>
      </c>
      <c r="K21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-2.44</v>
      </c>
    </row>
    <row r="219" spans="1:11">
      <c r="A219">
        <v>241</v>
      </c>
      <c r="B219" t="s">
        <v>6080</v>
      </c>
      <c r="C219" t="s">
        <v>167</v>
      </c>
      <c r="D219" t="s">
        <v>167</v>
      </c>
      <c r="E219" t="s">
        <v>167</v>
      </c>
      <c r="F219">
        <v>0.5</v>
      </c>
      <c r="G219">
        <v>0.48499999999999999</v>
      </c>
      <c r="H219" t="s">
        <v>6514</v>
      </c>
      <c r="I219">
        <v>-5.63</v>
      </c>
      <c r="K21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-5.63</v>
      </c>
    </row>
    <row r="220" spans="1:11">
      <c r="A220">
        <v>242</v>
      </c>
      <c r="B220" t="s">
        <v>6082</v>
      </c>
      <c r="C220" t="s">
        <v>391</v>
      </c>
      <c r="D220" t="s">
        <v>391</v>
      </c>
      <c r="E220" t="s">
        <v>391</v>
      </c>
      <c r="F220">
        <v>0.5</v>
      </c>
      <c r="G220">
        <v>0.55900000000000005</v>
      </c>
      <c r="H220" t="s">
        <v>6512</v>
      </c>
      <c r="I220">
        <v>15.52</v>
      </c>
      <c r="K22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15.52</v>
      </c>
    </row>
    <row r="221" spans="1:11">
      <c r="A221">
        <v>245</v>
      </c>
      <c r="B221" t="s">
        <v>6129</v>
      </c>
      <c r="C221" t="s">
        <v>92</v>
      </c>
      <c r="D221" t="s">
        <v>92</v>
      </c>
      <c r="E221" t="s">
        <v>92</v>
      </c>
      <c r="F221">
        <v>0.5</v>
      </c>
      <c r="G221">
        <v>0.57599999999999996</v>
      </c>
      <c r="H221" t="s">
        <v>6514</v>
      </c>
      <c r="I221">
        <v>-6.2</v>
      </c>
      <c r="K22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-6.2</v>
      </c>
    </row>
    <row r="222" spans="1:11">
      <c r="A222">
        <v>246</v>
      </c>
      <c r="B222" t="s">
        <v>6143</v>
      </c>
      <c r="C222" t="s">
        <v>254</v>
      </c>
      <c r="D222" t="s">
        <v>254</v>
      </c>
      <c r="E222" t="s">
        <v>254</v>
      </c>
      <c r="F222">
        <v>0.27800000000000002</v>
      </c>
      <c r="G222">
        <v>0.313</v>
      </c>
      <c r="H222" t="s">
        <v>6513</v>
      </c>
      <c r="I222">
        <v>-1.01</v>
      </c>
      <c r="K22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-1.01</v>
      </c>
    </row>
    <row r="223" spans="1:11">
      <c r="A223">
        <v>247</v>
      </c>
      <c r="B223" t="s">
        <v>6084</v>
      </c>
      <c r="C223" t="s">
        <v>201</v>
      </c>
      <c r="D223" t="s">
        <v>6086</v>
      </c>
      <c r="E223" t="s">
        <v>6086</v>
      </c>
      <c r="F223">
        <v>0.38900000000000001</v>
      </c>
      <c r="G223">
        <v>0.438</v>
      </c>
      <c r="H223" t="s">
        <v>6514</v>
      </c>
      <c r="I223">
        <v>-4.68</v>
      </c>
      <c r="K22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-4.68</v>
      </c>
    </row>
    <row r="224" spans="1:11">
      <c r="A224">
        <v>248</v>
      </c>
      <c r="B224" t="s">
        <v>6125</v>
      </c>
      <c r="C224" t="s">
        <v>237</v>
      </c>
      <c r="D224" t="s">
        <v>237</v>
      </c>
      <c r="E224" t="s">
        <v>237</v>
      </c>
      <c r="F224">
        <v>0.5</v>
      </c>
      <c r="G224">
        <v>0.48499999999999999</v>
      </c>
      <c r="H224" t="s">
        <v>6514</v>
      </c>
      <c r="I224">
        <v>-13.88</v>
      </c>
      <c r="K22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-13.88</v>
      </c>
    </row>
    <row r="225" spans="1:11">
      <c r="A225">
        <v>249</v>
      </c>
      <c r="B225" t="s">
        <v>6139</v>
      </c>
      <c r="C225" t="s">
        <v>407</v>
      </c>
      <c r="D225" t="s">
        <v>407</v>
      </c>
      <c r="E225" t="s">
        <v>407</v>
      </c>
      <c r="F225">
        <v>0.66700000000000004</v>
      </c>
      <c r="G225">
        <v>0.63600000000000001</v>
      </c>
      <c r="H225" t="s">
        <v>6514</v>
      </c>
      <c r="I225">
        <v>7.28</v>
      </c>
      <c r="K22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7.28</v>
      </c>
    </row>
    <row r="226" spans="1:11">
      <c r="A226">
        <v>250</v>
      </c>
      <c r="B226" t="s">
        <v>6372</v>
      </c>
      <c r="C226" t="s">
        <v>185</v>
      </c>
      <c r="D226" t="s">
        <v>185</v>
      </c>
      <c r="E226" t="s">
        <v>185</v>
      </c>
      <c r="F226">
        <v>0.875</v>
      </c>
      <c r="G226">
        <v>0.77100000000000002</v>
      </c>
      <c r="H226" t="s">
        <v>6514</v>
      </c>
      <c r="I226">
        <v>21.24</v>
      </c>
      <c r="K22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21.24</v>
      </c>
    </row>
    <row r="227" spans="1:11">
      <c r="A227">
        <v>252</v>
      </c>
      <c r="B227" t="s">
        <v>6087</v>
      </c>
      <c r="C227" t="s">
        <v>140</v>
      </c>
      <c r="D227" t="s">
        <v>140</v>
      </c>
      <c r="E227" t="s">
        <v>140</v>
      </c>
      <c r="F227">
        <v>0.83299999999999996</v>
      </c>
      <c r="G227">
        <v>0.65600000000000003</v>
      </c>
      <c r="H227" t="s">
        <v>6512</v>
      </c>
      <c r="I227">
        <v>2.89</v>
      </c>
      <c r="K22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2.89</v>
      </c>
    </row>
    <row r="228" spans="1:11">
      <c r="A228">
        <v>253</v>
      </c>
      <c r="B228" t="s">
        <v>6276</v>
      </c>
      <c r="C228" t="s">
        <v>377</v>
      </c>
      <c r="D228" t="s">
        <v>377</v>
      </c>
      <c r="E228" t="s">
        <v>377</v>
      </c>
      <c r="F228">
        <v>0.25</v>
      </c>
      <c r="G228">
        <v>0.35499999999999998</v>
      </c>
      <c r="H228" t="s">
        <v>6515</v>
      </c>
      <c r="I228">
        <v>-4.21</v>
      </c>
      <c r="K22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-4.21</v>
      </c>
    </row>
    <row r="229" spans="1:11">
      <c r="A229">
        <v>254</v>
      </c>
      <c r="B229" t="s">
        <v>6464</v>
      </c>
      <c r="C229" t="s">
        <v>209</v>
      </c>
      <c r="D229" t="s">
        <v>416</v>
      </c>
      <c r="E229" t="s">
        <v>416</v>
      </c>
      <c r="F229">
        <v>0.83299999999999996</v>
      </c>
      <c r="G229">
        <v>0.84199999999999997</v>
      </c>
      <c r="H229" t="s">
        <v>7816</v>
      </c>
      <c r="I229">
        <v>20.86</v>
      </c>
      <c r="K22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20.86</v>
      </c>
    </row>
    <row r="230" spans="1:11">
      <c r="A230">
        <v>255</v>
      </c>
      <c r="B230" t="s">
        <v>6120</v>
      </c>
      <c r="C230" t="s">
        <v>187</v>
      </c>
      <c r="D230" t="s">
        <v>187</v>
      </c>
      <c r="E230" t="s">
        <v>187</v>
      </c>
      <c r="F230">
        <v>0.438</v>
      </c>
      <c r="G230">
        <v>0.58799999999999997</v>
      </c>
      <c r="H230" t="s">
        <v>6514</v>
      </c>
      <c r="I230">
        <v>6.42</v>
      </c>
      <c r="K23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6.42</v>
      </c>
    </row>
    <row r="231" spans="1:11">
      <c r="A231">
        <v>256</v>
      </c>
      <c r="B231" t="s">
        <v>6133</v>
      </c>
      <c r="C231" t="s">
        <v>135</v>
      </c>
      <c r="D231" t="s">
        <v>6135</v>
      </c>
      <c r="E231" t="s">
        <v>6135</v>
      </c>
      <c r="F231">
        <v>0.55600000000000005</v>
      </c>
      <c r="G231">
        <v>0.6</v>
      </c>
      <c r="H231" t="s">
        <v>6514</v>
      </c>
      <c r="I231">
        <v>7.01</v>
      </c>
      <c r="K23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7.01</v>
      </c>
    </row>
    <row r="232" spans="1:11">
      <c r="A232">
        <v>257</v>
      </c>
      <c r="B232" t="s">
        <v>6096</v>
      </c>
      <c r="C232" t="s">
        <v>184</v>
      </c>
      <c r="D232" t="s">
        <v>184</v>
      </c>
      <c r="E232" t="s">
        <v>184</v>
      </c>
      <c r="F232">
        <v>0.68799999999999994</v>
      </c>
      <c r="G232">
        <v>0.69699999999999995</v>
      </c>
      <c r="H232" t="s">
        <v>6512</v>
      </c>
      <c r="I232">
        <v>9.43</v>
      </c>
      <c r="K23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9.43</v>
      </c>
    </row>
    <row r="233" spans="1:11">
      <c r="A233">
        <v>259</v>
      </c>
      <c r="B233" t="s">
        <v>5794</v>
      </c>
      <c r="C233" t="s">
        <v>46</v>
      </c>
      <c r="D233" t="s">
        <v>46</v>
      </c>
      <c r="E233" t="s">
        <v>46</v>
      </c>
      <c r="F233">
        <v>0.5</v>
      </c>
      <c r="G233">
        <v>0.51500000000000001</v>
      </c>
      <c r="H233" t="s">
        <v>6512</v>
      </c>
      <c r="I233">
        <v>12.96</v>
      </c>
      <c r="K23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12.96</v>
      </c>
    </row>
    <row r="234" spans="1:11">
      <c r="A234">
        <v>260</v>
      </c>
      <c r="B234" t="s">
        <v>6127</v>
      </c>
      <c r="C234" t="s">
        <v>242</v>
      </c>
      <c r="D234" t="s">
        <v>242</v>
      </c>
      <c r="E234" t="s">
        <v>242</v>
      </c>
      <c r="F234">
        <v>0.55000000000000004</v>
      </c>
      <c r="G234">
        <v>0.53100000000000003</v>
      </c>
      <c r="H234" t="s">
        <v>6515</v>
      </c>
      <c r="I234">
        <v>-2.48</v>
      </c>
      <c r="K23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-2.48</v>
      </c>
    </row>
    <row r="235" spans="1:11">
      <c r="A235">
        <v>261</v>
      </c>
      <c r="B235" t="s">
        <v>6271</v>
      </c>
      <c r="C235" t="s">
        <v>368</v>
      </c>
      <c r="D235" t="s">
        <v>368</v>
      </c>
      <c r="E235" t="s">
        <v>368</v>
      </c>
      <c r="F235">
        <v>0.5</v>
      </c>
      <c r="G235">
        <v>0.54300000000000004</v>
      </c>
      <c r="H235" t="s">
        <v>6514</v>
      </c>
      <c r="I235">
        <v>7.66</v>
      </c>
      <c r="K23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7.66</v>
      </c>
    </row>
    <row r="236" spans="1:11">
      <c r="A236">
        <v>262</v>
      </c>
      <c r="B236" t="s">
        <v>6094</v>
      </c>
      <c r="C236" t="s">
        <v>39</v>
      </c>
      <c r="D236" t="s">
        <v>39</v>
      </c>
      <c r="E236" t="s">
        <v>39</v>
      </c>
      <c r="F236">
        <v>0.222</v>
      </c>
      <c r="G236">
        <v>0.34399999999999997</v>
      </c>
      <c r="H236" t="s">
        <v>6514</v>
      </c>
      <c r="I236">
        <v>-3.79</v>
      </c>
      <c r="K23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-3.79</v>
      </c>
    </row>
    <row r="237" spans="1:11">
      <c r="A237">
        <v>263</v>
      </c>
      <c r="B237" t="s">
        <v>6091</v>
      </c>
      <c r="C237" t="s">
        <v>52</v>
      </c>
      <c r="D237" t="s">
        <v>6093</v>
      </c>
      <c r="E237" t="s">
        <v>6093</v>
      </c>
      <c r="F237">
        <v>0.14299999999999999</v>
      </c>
      <c r="G237">
        <v>0.161</v>
      </c>
      <c r="H237" t="s">
        <v>6515</v>
      </c>
      <c r="I237">
        <v>-17.04</v>
      </c>
      <c r="K23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-17.04</v>
      </c>
    </row>
    <row r="238" spans="1:11">
      <c r="A238">
        <v>265</v>
      </c>
      <c r="B238" t="s">
        <v>6098</v>
      </c>
      <c r="C238" t="s">
        <v>352</v>
      </c>
      <c r="D238" t="s">
        <v>352</v>
      </c>
      <c r="E238" t="s">
        <v>352</v>
      </c>
      <c r="F238">
        <v>0.38900000000000001</v>
      </c>
      <c r="G238">
        <v>0.38700000000000001</v>
      </c>
      <c r="H238" t="s">
        <v>6514</v>
      </c>
      <c r="I238">
        <v>-10.58</v>
      </c>
      <c r="K23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-10.58</v>
      </c>
    </row>
    <row r="239" spans="1:11">
      <c r="A239">
        <v>266</v>
      </c>
      <c r="B239" t="s">
        <v>6100</v>
      </c>
      <c r="C239" t="s">
        <v>36</v>
      </c>
      <c r="D239" t="s">
        <v>6102</v>
      </c>
      <c r="E239" t="s">
        <v>6102</v>
      </c>
      <c r="F239">
        <v>0.72199999999999998</v>
      </c>
      <c r="G239">
        <v>0.59399999999999997</v>
      </c>
      <c r="H239" t="s">
        <v>6514</v>
      </c>
      <c r="I239">
        <v>-0.3</v>
      </c>
      <c r="K23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-0.3</v>
      </c>
    </row>
    <row r="240" spans="1:11">
      <c r="A240">
        <v>267</v>
      </c>
      <c r="B240" t="s">
        <v>6278</v>
      </c>
      <c r="C240" t="s">
        <v>306</v>
      </c>
      <c r="D240" t="s">
        <v>306</v>
      </c>
      <c r="E240" t="s">
        <v>306</v>
      </c>
      <c r="F240">
        <v>0.38900000000000001</v>
      </c>
      <c r="G240">
        <v>0.438</v>
      </c>
      <c r="H240" t="s">
        <v>6512</v>
      </c>
      <c r="I240">
        <v>1.42</v>
      </c>
      <c r="K24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1.42</v>
      </c>
    </row>
    <row r="241" spans="1:11">
      <c r="A241">
        <v>268</v>
      </c>
      <c r="B241" t="s">
        <v>6145</v>
      </c>
      <c r="C241" t="s">
        <v>149</v>
      </c>
      <c r="D241" t="s">
        <v>149</v>
      </c>
      <c r="E241" t="s">
        <v>149</v>
      </c>
      <c r="F241">
        <v>0.61099999999999999</v>
      </c>
      <c r="G241">
        <v>0.46899999999999997</v>
      </c>
      <c r="H241" t="s">
        <v>6512</v>
      </c>
      <c r="I241">
        <v>-9.17</v>
      </c>
      <c r="K24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-9.17</v>
      </c>
    </row>
    <row r="242" spans="1:11">
      <c r="A242">
        <v>269</v>
      </c>
      <c r="B242" t="s">
        <v>6131</v>
      </c>
      <c r="C242" t="s">
        <v>285</v>
      </c>
      <c r="D242" t="s">
        <v>285</v>
      </c>
      <c r="E242" t="s">
        <v>285</v>
      </c>
      <c r="F242">
        <v>0.7</v>
      </c>
      <c r="G242">
        <v>0.69699999999999995</v>
      </c>
      <c r="H242" t="s">
        <v>6514</v>
      </c>
      <c r="I242">
        <v>2.4500000000000002</v>
      </c>
      <c r="K24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2.4500000000000002</v>
      </c>
    </row>
    <row r="243" spans="1:11">
      <c r="A243">
        <v>270</v>
      </c>
      <c r="B243" t="s">
        <v>6537</v>
      </c>
      <c r="C243" t="s">
        <v>91</v>
      </c>
      <c r="D243" t="s">
        <v>91</v>
      </c>
      <c r="E243" t="s">
        <v>91</v>
      </c>
      <c r="F243">
        <v>0.5</v>
      </c>
      <c r="G243">
        <v>0.48499999999999999</v>
      </c>
      <c r="H243" t="s">
        <v>6512</v>
      </c>
      <c r="I243">
        <v>-9.42</v>
      </c>
      <c r="K24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-9.42</v>
      </c>
    </row>
    <row r="244" spans="1:11">
      <c r="A244">
        <v>271</v>
      </c>
      <c r="B244" t="s">
        <v>6280</v>
      </c>
      <c r="C244" t="s">
        <v>29</v>
      </c>
      <c r="D244" t="s">
        <v>29</v>
      </c>
      <c r="E244" t="s">
        <v>29</v>
      </c>
      <c r="F244">
        <v>0.77800000000000002</v>
      </c>
      <c r="G244">
        <v>0.75800000000000001</v>
      </c>
      <c r="H244" t="s">
        <v>6512</v>
      </c>
      <c r="I244">
        <v>6.52</v>
      </c>
      <c r="K24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6.52</v>
      </c>
    </row>
    <row r="245" spans="1:11">
      <c r="A245">
        <v>272</v>
      </c>
      <c r="B245" t="s">
        <v>6155</v>
      </c>
      <c r="C245" t="s">
        <v>137</v>
      </c>
      <c r="D245" t="s">
        <v>137</v>
      </c>
      <c r="E245" t="s">
        <v>137</v>
      </c>
      <c r="F245">
        <v>0.66700000000000004</v>
      </c>
      <c r="G245">
        <v>0.64900000000000002</v>
      </c>
      <c r="H245" t="s">
        <v>6514</v>
      </c>
      <c r="I245">
        <v>5.7</v>
      </c>
      <c r="K24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5.7</v>
      </c>
    </row>
    <row r="246" spans="1:11">
      <c r="A246">
        <v>273</v>
      </c>
      <c r="B246" t="s">
        <v>6089</v>
      </c>
      <c r="C246" t="s">
        <v>71</v>
      </c>
      <c r="D246" t="s">
        <v>71</v>
      </c>
      <c r="E246" t="s">
        <v>71</v>
      </c>
      <c r="F246">
        <v>0.44400000000000001</v>
      </c>
      <c r="G246">
        <v>0.438</v>
      </c>
      <c r="H246" t="s">
        <v>6512</v>
      </c>
      <c r="I246">
        <v>-2.0699999999999998</v>
      </c>
      <c r="K24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-2.0699999999999998</v>
      </c>
    </row>
    <row r="247" spans="1:11">
      <c r="A247">
        <v>280</v>
      </c>
      <c r="B247" t="s">
        <v>6149</v>
      </c>
      <c r="C247" t="s">
        <v>218</v>
      </c>
      <c r="D247" t="s">
        <v>218</v>
      </c>
      <c r="E247" t="s">
        <v>218</v>
      </c>
      <c r="F247">
        <v>0.35</v>
      </c>
      <c r="G247">
        <v>0.42399999999999999</v>
      </c>
      <c r="H247" t="s">
        <v>6514</v>
      </c>
      <c r="I247">
        <v>9.4700000000000006</v>
      </c>
      <c r="K24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9.4700000000000006</v>
      </c>
    </row>
    <row r="248" spans="1:11">
      <c r="A248">
        <v>281</v>
      </c>
      <c r="B248" t="s">
        <v>6115</v>
      </c>
      <c r="C248" t="s">
        <v>335</v>
      </c>
      <c r="D248" t="s">
        <v>335</v>
      </c>
      <c r="E248" t="s">
        <v>335</v>
      </c>
      <c r="F248">
        <v>0.61099999999999999</v>
      </c>
      <c r="G248">
        <v>0.59399999999999997</v>
      </c>
      <c r="H248" t="s">
        <v>6518</v>
      </c>
      <c r="I248">
        <v>3.25</v>
      </c>
      <c r="K24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3.25</v>
      </c>
    </row>
    <row r="249" spans="1:11">
      <c r="A249">
        <v>282</v>
      </c>
      <c r="B249" t="s">
        <v>6153</v>
      </c>
      <c r="C249" t="s">
        <v>365</v>
      </c>
      <c r="D249" t="s">
        <v>365</v>
      </c>
      <c r="E249" t="s">
        <v>365</v>
      </c>
      <c r="F249">
        <v>0.66700000000000004</v>
      </c>
      <c r="G249">
        <v>0.54800000000000004</v>
      </c>
      <c r="H249" t="s">
        <v>6518</v>
      </c>
      <c r="I249">
        <v>-0.12</v>
      </c>
      <c r="K24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-0.12</v>
      </c>
    </row>
    <row r="250" spans="1:11">
      <c r="A250">
        <v>283</v>
      </c>
      <c r="B250" t="s">
        <v>6538</v>
      </c>
      <c r="C250" t="s">
        <v>261</v>
      </c>
      <c r="D250" t="s">
        <v>261</v>
      </c>
      <c r="E250" t="s">
        <v>261</v>
      </c>
      <c r="F250">
        <v>0.625</v>
      </c>
      <c r="G250">
        <v>0.45200000000000001</v>
      </c>
      <c r="H250" t="s">
        <v>6512</v>
      </c>
      <c r="I250">
        <v>-14.51</v>
      </c>
      <c r="K25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-14.51</v>
      </c>
    </row>
    <row r="251" spans="1:11">
      <c r="A251">
        <v>284</v>
      </c>
      <c r="B251" t="s">
        <v>6151</v>
      </c>
      <c r="C251" t="s">
        <v>360</v>
      </c>
      <c r="D251" t="s">
        <v>360</v>
      </c>
      <c r="E251" t="s">
        <v>360</v>
      </c>
      <c r="F251">
        <v>0.33300000000000002</v>
      </c>
      <c r="G251">
        <v>0.33300000000000002</v>
      </c>
      <c r="H251" t="s">
        <v>6514</v>
      </c>
      <c r="I251">
        <v>-14.23</v>
      </c>
      <c r="K25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-14.23</v>
      </c>
    </row>
    <row r="252" spans="1:11">
      <c r="A252">
        <v>285</v>
      </c>
      <c r="B252" t="s">
        <v>6157</v>
      </c>
      <c r="C252" t="s">
        <v>290</v>
      </c>
      <c r="D252" t="s">
        <v>290</v>
      </c>
      <c r="E252" t="s">
        <v>290</v>
      </c>
      <c r="F252">
        <v>0.5</v>
      </c>
      <c r="G252">
        <v>0.53100000000000003</v>
      </c>
      <c r="H252" t="s">
        <v>6514</v>
      </c>
      <c r="I252">
        <v>4.91</v>
      </c>
      <c r="K25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4.91</v>
      </c>
    </row>
    <row r="253" spans="1:11">
      <c r="A253">
        <v>286</v>
      </c>
      <c r="B253" t="s">
        <v>6422</v>
      </c>
      <c r="C253" t="s">
        <v>281</v>
      </c>
      <c r="D253" t="s">
        <v>281</v>
      </c>
      <c r="E253" t="s">
        <v>281</v>
      </c>
      <c r="F253">
        <v>0.5</v>
      </c>
      <c r="G253">
        <v>0.629</v>
      </c>
      <c r="H253" t="s">
        <v>6514</v>
      </c>
      <c r="I253">
        <v>17.760000000000002</v>
      </c>
      <c r="K25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17.760000000000002</v>
      </c>
    </row>
    <row r="254" spans="1:11">
      <c r="A254">
        <v>288</v>
      </c>
      <c r="B254" t="s">
        <v>6167</v>
      </c>
      <c r="C254" t="s">
        <v>251</v>
      </c>
      <c r="D254" t="s">
        <v>251</v>
      </c>
      <c r="E254" t="s">
        <v>251</v>
      </c>
      <c r="F254">
        <v>0.55600000000000005</v>
      </c>
      <c r="G254">
        <v>0.5</v>
      </c>
      <c r="H254" t="s">
        <v>6512</v>
      </c>
      <c r="I254">
        <v>4.6500000000000004</v>
      </c>
      <c r="K25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4.6500000000000004</v>
      </c>
    </row>
    <row r="255" spans="1:11">
      <c r="A255">
        <v>289</v>
      </c>
      <c r="B255" t="s">
        <v>6485</v>
      </c>
      <c r="C255" t="s">
        <v>42</v>
      </c>
      <c r="D255" t="s">
        <v>42</v>
      </c>
      <c r="E255" t="s">
        <v>42</v>
      </c>
      <c r="F255">
        <v>0.61099999999999999</v>
      </c>
      <c r="G255">
        <v>0.69399999999999995</v>
      </c>
      <c r="H255" t="s">
        <v>6514</v>
      </c>
      <c r="I255">
        <v>23.79</v>
      </c>
      <c r="K25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23.79</v>
      </c>
    </row>
    <row r="256" spans="1:11">
      <c r="A256">
        <v>290</v>
      </c>
      <c r="B256" t="s">
        <v>6176</v>
      </c>
      <c r="C256" t="s">
        <v>95</v>
      </c>
      <c r="D256" t="s">
        <v>6178</v>
      </c>
      <c r="E256" t="s">
        <v>6178</v>
      </c>
      <c r="F256">
        <v>0.55600000000000005</v>
      </c>
      <c r="G256">
        <v>0.56299999999999994</v>
      </c>
      <c r="H256" t="s">
        <v>6512</v>
      </c>
      <c r="I256">
        <v>-10.050000000000001</v>
      </c>
      <c r="K25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-10.050000000000001</v>
      </c>
    </row>
    <row r="257" spans="1:11">
      <c r="A257">
        <v>291</v>
      </c>
      <c r="B257" t="s">
        <v>6179</v>
      </c>
      <c r="C257" t="s">
        <v>113</v>
      </c>
      <c r="D257" t="s">
        <v>113</v>
      </c>
      <c r="E257" t="s">
        <v>113</v>
      </c>
      <c r="F257">
        <v>0.61099999999999999</v>
      </c>
      <c r="G257">
        <v>0.48499999999999999</v>
      </c>
      <c r="H257" t="s">
        <v>6514</v>
      </c>
      <c r="I257">
        <v>-9.73</v>
      </c>
      <c r="K25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-9.73</v>
      </c>
    </row>
    <row r="258" spans="1:11">
      <c r="A258">
        <v>292</v>
      </c>
      <c r="B258" t="s">
        <v>6417</v>
      </c>
      <c r="C258" t="s">
        <v>123</v>
      </c>
      <c r="D258" t="s">
        <v>123</v>
      </c>
      <c r="E258" t="s">
        <v>123</v>
      </c>
      <c r="F258">
        <v>0.66700000000000004</v>
      </c>
      <c r="G258">
        <v>0.76300000000000001</v>
      </c>
      <c r="H258" t="s">
        <v>6514</v>
      </c>
      <c r="I258">
        <v>24.42</v>
      </c>
      <c r="K25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24.42</v>
      </c>
    </row>
    <row r="259" spans="1:11">
      <c r="A259">
        <v>293</v>
      </c>
      <c r="B259" t="s">
        <v>6483</v>
      </c>
      <c r="C259" t="s">
        <v>338</v>
      </c>
      <c r="D259" t="s">
        <v>338</v>
      </c>
      <c r="E259" t="s">
        <v>338</v>
      </c>
      <c r="F259">
        <v>0.83299999999999996</v>
      </c>
      <c r="G259">
        <v>0.71399999999999997</v>
      </c>
      <c r="H259" t="s">
        <v>6512</v>
      </c>
      <c r="I259">
        <v>16.7</v>
      </c>
      <c r="K25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16.7</v>
      </c>
    </row>
    <row r="260" spans="1:11">
      <c r="A260">
        <v>296</v>
      </c>
      <c r="B260" t="s">
        <v>6191</v>
      </c>
      <c r="C260" t="s">
        <v>127</v>
      </c>
      <c r="D260" t="s">
        <v>127</v>
      </c>
      <c r="E260" t="s">
        <v>127</v>
      </c>
      <c r="F260">
        <v>0.38900000000000001</v>
      </c>
      <c r="G260">
        <v>0.4</v>
      </c>
      <c r="H260" t="s">
        <v>6514</v>
      </c>
      <c r="I260">
        <v>-11.16</v>
      </c>
      <c r="K26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-11.16</v>
      </c>
    </row>
    <row r="261" spans="1:11">
      <c r="A261">
        <v>297</v>
      </c>
      <c r="B261" t="s">
        <v>6194</v>
      </c>
      <c r="C261" t="s">
        <v>112</v>
      </c>
      <c r="D261" t="s">
        <v>6173</v>
      </c>
      <c r="E261" t="s">
        <v>6173</v>
      </c>
      <c r="F261">
        <v>0.33300000000000002</v>
      </c>
      <c r="G261">
        <v>0.45700000000000002</v>
      </c>
      <c r="H261" t="s">
        <v>6514</v>
      </c>
      <c r="I261">
        <v>-1.31</v>
      </c>
      <c r="K26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-1.31</v>
      </c>
    </row>
    <row r="262" spans="1:11">
      <c r="A262">
        <v>298</v>
      </c>
      <c r="B262" t="s">
        <v>6187</v>
      </c>
      <c r="C262" t="s">
        <v>305</v>
      </c>
      <c r="D262" t="s">
        <v>305</v>
      </c>
      <c r="E262" t="s">
        <v>305</v>
      </c>
      <c r="F262">
        <v>0.27800000000000002</v>
      </c>
      <c r="G262">
        <v>0.5</v>
      </c>
      <c r="H262" t="s">
        <v>6513</v>
      </c>
      <c r="I262">
        <v>12.71</v>
      </c>
      <c r="K26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12.71</v>
      </c>
    </row>
    <row r="263" spans="1:11">
      <c r="A263">
        <v>299</v>
      </c>
      <c r="B263" t="s">
        <v>5662</v>
      </c>
      <c r="C263" t="s">
        <v>332</v>
      </c>
      <c r="D263" t="s">
        <v>332</v>
      </c>
      <c r="E263" t="s">
        <v>332</v>
      </c>
      <c r="F263">
        <v>0.27800000000000002</v>
      </c>
      <c r="G263">
        <v>0.313</v>
      </c>
      <c r="H263" t="s">
        <v>6513</v>
      </c>
      <c r="I263">
        <v>-13.99</v>
      </c>
      <c r="K26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-13.99</v>
      </c>
    </row>
    <row r="264" spans="1:11">
      <c r="A264">
        <v>300</v>
      </c>
      <c r="B264" t="s">
        <v>6181</v>
      </c>
      <c r="C264" t="s">
        <v>274</v>
      </c>
      <c r="D264" t="s">
        <v>274</v>
      </c>
      <c r="E264" t="s">
        <v>274</v>
      </c>
      <c r="F264">
        <v>0.88900000000000001</v>
      </c>
      <c r="G264">
        <v>0.77100000000000002</v>
      </c>
      <c r="H264" t="s">
        <v>6512</v>
      </c>
      <c r="I264">
        <v>8.83</v>
      </c>
      <c r="K26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8.83</v>
      </c>
    </row>
    <row r="265" spans="1:11">
      <c r="A265">
        <v>301</v>
      </c>
      <c r="B265" t="s">
        <v>6183</v>
      </c>
      <c r="C265" t="s">
        <v>78</v>
      </c>
      <c r="D265" t="s">
        <v>78</v>
      </c>
      <c r="E265" t="s">
        <v>78</v>
      </c>
      <c r="F265">
        <v>0.66700000000000004</v>
      </c>
      <c r="G265">
        <v>0.63600000000000001</v>
      </c>
      <c r="H265" t="s">
        <v>6514</v>
      </c>
      <c r="I265">
        <v>3.65</v>
      </c>
      <c r="K26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3.65</v>
      </c>
    </row>
    <row r="266" spans="1:11">
      <c r="A266">
        <v>302</v>
      </c>
      <c r="B266" t="s">
        <v>6185</v>
      </c>
      <c r="C266" t="s">
        <v>110</v>
      </c>
      <c r="D266" t="s">
        <v>110</v>
      </c>
      <c r="E266" t="s">
        <v>110</v>
      </c>
      <c r="F266">
        <v>0.61099999999999999</v>
      </c>
      <c r="G266">
        <v>0.60599999999999998</v>
      </c>
      <c r="H266" t="s">
        <v>6514</v>
      </c>
      <c r="I266">
        <v>3.51</v>
      </c>
      <c r="K26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3.51</v>
      </c>
    </row>
    <row r="267" spans="1:11">
      <c r="A267">
        <v>303</v>
      </c>
      <c r="B267" t="s">
        <v>6189</v>
      </c>
      <c r="C267" t="s">
        <v>176</v>
      </c>
      <c r="D267" t="s">
        <v>176</v>
      </c>
      <c r="E267" t="s">
        <v>176</v>
      </c>
      <c r="F267">
        <v>0.66700000000000004</v>
      </c>
      <c r="G267">
        <v>0.64500000000000002</v>
      </c>
      <c r="H267" t="s">
        <v>6514</v>
      </c>
      <c r="I267">
        <v>6.23</v>
      </c>
      <c r="K26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6.23</v>
      </c>
    </row>
    <row r="268" spans="1:11">
      <c r="A268">
        <v>304</v>
      </c>
      <c r="B268" t="s">
        <v>6174</v>
      </c>
      <c r="C268" t="s">
        <v>177</v>
      </c>
      <c r="D268" t="s">
        <v>177</v>
      </c>
      <c r="E268" t="s">
        <v>177</v>
      </c>
      <c r="F268">
        <v>5.6000000000000001E-2</v>
      </c>
      <c r="G268">
        <v>0.16700000000000001</v>
      </c>
      <c r="H268" t="s">
        <v>6539</v>
      </c>
      <c r="I268">
        <v>-12.45</v>
      </c>
      <c r="K26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-12.45</v>
      </c>
    </row>
    <row r="269" spans="1:11">
      <c r="A269">
        <v>305</v>
      </c>
      <c r="B269" t="s">
        <v>6196</v>
      </c>
      <c r="C269" t="s">
        <v>68</v>
      </c>
      <c r="D269" t="s">
        <v>68</v>
      </c>
      <c r="E269" t="s">
        <v>68</v>
      </c>
      <c r="F269">
        <v>0.7</v>
      </c>
      <c r="G269">
        <v>0.74399999999999999</v>
      </c>
      <c r="H269" t="s">
        <v>6514</v>
      </c>
      <c r="I269">
        <v>14.65</v>
      </c>
      <c r="K26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14.65</v>
      </c>
    </row>
    <row r="270" spans="1:11">
      <c r="A270">
        <v>306</v>
      </c>
      <c r="B270" t="s">
        <v>6201</v>
      </c>
      <c r="C270" t="s">
        <v>146</v>
      </c>
      <c r="D270" t="s">
        <v>146</v>
      </c>
      <c r="E270" t="s">
        <v>146</v>
      </c>
      <c r="F270">
        <v>0.57899999999999996</v>
      </c>
      <c r="G270">
        <v>0.56299999999999994</v>
      </c>
      <c r="H270" t="s">
        <v>6514</v>
      </c>
      <c r="I270">
        <v>0.73</v>
      </c>
      <c r="K27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0.73</v>
      </c>
    </row>
    <row r="271" spans="1:11">
      <c r="A271">
        <v>307</v>
      </c>
      <c r="B271" t="s">
        <v>6205</v>
      </c>
      <c r="C271" t="s">
        <v>380</v>
      </c>
      <c r="D271" t="s">
        <v>380</v>
      </c>
      <c r="E271" t="s">
        <v>380</v>
      </c>
      <c r="F271">
        <v>0.75</v>
      </c>
      <c r="G271">
        <v>0.65700000000000003</v>
      </c>
      <c r="H271" t="s">
        <v>6512</v>
      </c>
      <c r="I271">
        <v>6.25</v>
      </c>
      <c r="K27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6.25</v>
      </c>
    </row>
    <row r="272" spans="1:11">
      <c r="A272">
        <v>308</v>
      </c>
      <c r="B272" t="s">
        <v>6210</v>
      </c>
      <c r="C272" t="s">
        <v>82</v>
      </c>
      <c r="D272" t="s">
        <v>82</v>
      </c>
      <c r="E272" t="s">
        <v>82</v>
      </c>
      <c r="F272">
        <v>0.7</v>
      </c>
      <c r="G272">
        <v>0.64700000000000002</v>
      </c>
      <c r="H272" t="s">
        <v>6514</v>
      </c>
      <c r="I272">
        <v>2.2400000000000002</v>
      </c>
      <c r="K27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2.2400000000000002</v>
      </c>
    </row>
    <row r="273" spans="1:11">
      <c r="A273">
        <v>309</v>
      </c>
      <c r="B273" t="s">
        <v>6215</v>
      </c>
      <c r="C273" t="s">
        <v>148</v>
      </c>
      <c r="D273" t="s">
        <v>148</v>
      </c>
      <c r="E273" t="s">
        <v>148</v>
      </c>
      <c r="F273">
        <v>0.27800000000000002</v>
      </c>
      <c r="G273">
        <v>0.33300000000000002</v>
      </c>
      <c r="H273" t="s">
        <v>6514</v>
      </c>
      <c r="I273">
        <v>-9</v>
      </c>
      <c r="K27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-9</v>
      </c>
    </row>
    <row r="274" spans="1:11">
      <c r="A274">
        <v>310</v>
      </c>
      <c r="B274" t="s">
        <v>6212</v>
      </c>
      <c r="C274" t="s">
        <v>214</v>
      </c>
      <c r="D274" t="s">
        <v>214</v>
      </c>
      <c r="E274" t="s">
        <v>214</v>
      </c>
      <c r="F274">
        <v>0.75</v>
      </c>
      <c r="G274">
        <v>0.77100000000000002</v>
      </c>
      <c r="H274" t="s">
        <v>6514</v>
      </c>
      <c r="I274">
        <v>5.7</v>
      </c>
      <c r="K27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5.7</v>
      </c>
    </row>
    <row r="275" spans="1:11">
      <c r="A275">
        <v>311</v>
      </c>
      <c r="B275" t="s">
        <v>6203</v>
      </c>
      <c r="C275" t="s">
        <v>300</v>
      </c>
      <c r="D275" t="s">
        <v>300</v>
      </c>
      <c r="E275" t="s">
        <v>300</v>
      </c>
      <c r="F275">
        <v>0.44400000000000001</v>
      </c>
      <c r="G275">
        <v>0.55900000000000005</v>
      </c>
      <c r="H275" t="s">
        <v>6514</v>
      </c>
      <c r="I275">
        <v>13.21</v>
      </c>
      <c r="K27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13.21</v>
      </c>
    </row>
    <row r="276" spans="1:11">
      <c r="A276">
        <v>312</v>
      </c>
      <c r="B276" t="s">
        <v>6471</v>
      </c>
      <c r="C276" t="s">
        <v>374</v>
      </c>
      <c r="D276" t="s">
        <v>374</v>
      </c>
      <c r="E276" t="s">
        <v>374</v>
      </c>
      <c r="F276">
        <v>0.9</v>
      </c>
      <c r="G276">
        <v>0.83799999999999997</v>
      </c>
      <c r="H276" t="s">
        <v>6514</v>
      </c>
      <c r="I276">
        <v>27.3</v>
      </c>
      <c r="K27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27.3</v>
      </c>
    </row>
    <row r="277" spans="1:11">
      <c r="A277">
        <v>315</v>
      </c>
      <c r="B277" t="s">
        <v>6232</v>
      </c>
      <c r="C277" t="s">
        <v>312</v>
      </c>
      <c r="D277" t="s">
        <v>312</v>
      </c>
      <c r="E277" t="s">
        <v>312</v>
      </c>
      <c r="F277">
        <v>0.5</v>
      </c>
      <c r="G277">
        <v>0.56299999999999994</v>
      </c>
      <c r="H277" t="s">
        <v>6514</v>
      </c>
      <c r="I277">
        <v>-6.64</v>
      </c>
      <c r="K27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-6.64</v>
      </c>
    </row>
    <row r="278" spans="1:11">
      <c r="A278">
        <v>316</v>
      </c>
      <c r="B278" t="s">
        <v>5853</v>
      </c>
      <c r="C278" t="s">
        <v>625</v>
      </c>
      <c r="D278" t="s">
        <v>625</v>
      </c>
      <c r="E278" t="s">
        <v>625</v>
      </c>
      <c r="F278">
        <v>0.38900000000000001</v>
      </c>
      <c r="G278">
        <v>0.34399999999999997</v>
      </c>
      <c r="H278" t="s">
        <v>6515</v>
      </c>
      <c r="I278">
        <v>-12.15</v>
      </c>
      <c r="K27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-12.15</v>
      </c>
    </row>
    <row r="279" spans="1:11">
      <c r="A279">
        <v>317</v>
      </c>
      <c r="B279" t="s">
        <v>6238</v>
      </c>
      <c r="C279" t="s">
        <v>232</v>
      </c>
      <c r="D279" t="s">
        <v>232</v>
      </c>
      <c r="E279" t="s">
        <v>232</v>
      </c>
      <c r="F279">
        <v>0.68799999999999994</v>
      </c>
      <c r="G279">
        <v>0.76500000000000001</v>
      </c>
      <c r="H279" t="s">
        <v>6514</v>
      </c>
      <c r="I279">
        <v>3.03</v>
      </c>
      <c r="K27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3.03</v>
      </c>
    </row>
    <row r="280" spans="1:11">
      <c r="A280">
        <v>318</v>
      </c>
      <c r="B280" t="s">
        <v>6242</v>
      </c>
      <c r="C280" t="s">
        <v>298</v>
      </c>
      <c r="D280" t="s">
        <v>298</v>
      </c>
      <c r="E280" t="s">
        <v>298</v>
      </c>
      <c r="F280">
        <v>0.88900000000000001</v>
      </c>
      <c r="G280">
        <v>0.77100000000000002</v>
      </c>
      <c r="H280" t="s">
        <v>6514</v>
      </c>
      <c r="I280">
        <v>1.22</v>
      </c>
      <c r="K28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1.22</v>
      </c>
    </row>
    <row r="281" spans="1:11">
      <c r="A281">
        <v>319</v>
      </c>
      <c r="B281" t="s">
        <v>6245</v>
      </c>
      <c r="C281" t="s">
        <v>77</v>
      </c>
      <c r="D281" t="s">
        <v>77</v>
      </c>
      <c r="E281" t="s">
        <v>77</v>
      </c>
      <c r="F281">
        <v>0.77800000000000002</v>
      </c>
      <c r="G281">
        <v>0.625</v>
      </c>
      <c r="H281" t="s">
        <v>6512</v>
      </c>
      <c r="I281">
        <v>4.99</v>
      </c>
      <c r="K28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4.99</v>
      </c>
    </row>
    <row r="282" spans="1:11">
      <c r="A282">
        <v>320</v>
      </c>
      <c r="B282" t="s">
        <v>6251</v>
      </c>
      <c r="C282" t="s">
        <v>358</v>
      </c>
      <c r="D282" t="s">
        <v>358</v>
      </c>
      <c r="E282" t="s">
        <v>358</v>
      </c>
      <c r="F282">
        <v>0.66700000000000004</v>
      </c>
      <c r="G282">
        <v>0.70599999999999996</v>
      </c>
      <c r="H282" t="s">
        <v>6514</v>
      </c>
      <c r="I282">
        <v>1.1200000000000001</v>
      </c>
      <c r="K28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1.1200000000000001</v>
      </c>
    </row>
    <row r="283" spans="1:11">
      <c r="A283">
        <v>321</v>
      </c>
      <c r="B283" t="s">
        <v>6261</v>
      </c>
      <c r="C283" t="s">
        <v>133</v>
      </c>
      <c r="D283" t="s">
        <v>133</v>
      </c>
      <c r="E283" t="s">
        <v>133</v>
      </c>
      <c r="F283">
        <v>0.38900000000000001</v>
      </c>
      <c r="G283">
        <v>0.59399999999999997</v>
      </c>
      <c r="H283" t="s">
        <v>6514</v>
      </c>
      <c r="I283">
        <v>7.47</v>
      </c>
      <c r="K28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7.47</v>
      </c>
    </row>
    <row r="284" spans="1:11">
      <c r="A284">
        <v>322</v>
      </c>
      <c r="B284" t="s">
        <v>6273</v>
      </c>
      <c r="C284" t="s">
        <v>207</v>
      </c>
      <c r="D284" t="s">
        <v>207</v>
      </c>
      <c r="E284" t="s">
        <v>207</v>
      </c>
      <c r="F284">
        <v>0.7</v>
      </c>
      <c r="G284">
        <v>0.66700000000000004</v>
      </c>
      <c r="H284" t="s">
        <v>6512</v>
      </c>
      <c r="I284">
        <v>14.86</v>
      </c>
      <c r="K28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14.86</v>
      </c>
    </row>
    <row r="285" spans="1:11">
      <c r="A285">
        <v>323</v>
      </c>
      <c r="B285" t="s">
        <v>6286</v>
      </c>
      <c r="C285" t="s">
        <v>163</v>
      </c>
      <c r="D285" t="s">
        <v>163</v>
      </c>
      <c r="E285" t="s">
        <v>163</v>
      </c>
      <c r="F285">
        <v>0.33300000000000002</v>
      </c>
      <c r="G285">
        <v>0.34399999999999997</v>
      </c>
      <c r="H285" t="s">
        <v>6518</v>
      </c>
      <c r="I285">
        <v>-6.08</v>
      </c>
      <c r="K28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-6.08</v>
      </c>
    </row>
    <row r="286" spans="1:11">
      <c r="A286">
        <v>325</v>
      </c>
      <c r="B286" t="s">
        <v>6294</v>
      </c>
      <c r="C286" t="s">
        <v>117</v>
      </c>
      <c r="D286" t="s">
        <v>117</v>
      </c>
      <c r="E286" t="s">
        <v>117</v>
      </c>
      <c r="F286">
        <v>0.33300000000000002</v>
      </c>
      <c r="G286">
        <v>0.46899999999999997</v>
      </c>
      <c r="H286" t="s">
        <v>6512</v>
      </c>
      <c r="I286">
        <v>-6.46</v>
      </c>
      <c r="K28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-6.46</v>
      </c>
    </row>
    <row r="287" spans="1:11">
      <c r="A287">
        <v>326</v>
      </c>
      <c r="B287" t="s">
        <v>6290</v>
      </c>
      <c r="C287" t="s">
        <v>197</v>
      </c>
      <c r="D287" t="s">
        <v>197</v>
      </c>
      <c r="E287" t="s">
        <v>197</v>
      </c>
      <c r="F287">
        <v>0.35</v>
      </c>
      <c r="G287">
        <v>0.438</v>
      </c>
      <c r="H287" t="s">
        <v>6514</v>
      </c>
      <c r="I287">
        <v>-0.7</v>
      </c>
      <c r="K28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-0.7</v>
      </c>
    </row>
    <row r="288" spans="1:11">
      <c r="A288">
        <v>327</v>
      </c>
      <c r="B288" t="s">
        <v>6296</v>
      </c>
      <c r="C288" t="s">
        <v>66</v>
      </c>
      <c r="D288" t="s">
        <v>66</v>
      </c>
      <c r="E288" t="s">
        <v>66</v>
      </c>
      <c r="F288">
        <v>0.2</v>
      </c>
      <c r="G288">
        <v>0.313</v>
      </c>
      <c r="H288" t="s">
        <v>6514</v>
      </c>
      <c r="I288">
        <v>-9.15</v>
      </c>
      <c r="K28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-9.15</v>
      </c>
    </row>
    <row r="289" spans="1:11">
      <c r="A289">
        <v>328</v>
      </c>
      <c r="B289" t="s">
        <v>6284</v>
      </c>
      <c r="C289" t="s">
        <v>179</v>
      </c>
      <c r="D289" t="s">
        <v>179</v>
      </c>
      <c r="E289" t="s">
        <v>179</v>
      </c>
      <c r="F289">
        <v>0.5</v>
      </c>
      <c r="G289">
        <v>0.53100000000000003</v>
      </c>
      <c r="H289" t="s">
        <v>6515</v>
      </c>
      <c r="I289">
        <v>11.47</v>
      </c>
      <c r="K28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11.47</v>
      </c>
    </row>
    <row r="290" spans="1:11">
      <c r="A290">
        <v>329</v>
      </c>
      <c r="B290" t="s">
        <v>6282</v>
      </c>
      <c r="C290" t="s">
        <v>136</v>
      </c>
      <c r="D290" t="s">
        <v>6540</v>
      </c>
      <c r="E290" t="s">
        <v>6540</v>
      </c>
      <c r="F290">
        <v>0.72199999999999998</v>
      </c>
      <c r="G290">
        <v>0.74299999999999999</v>
      </c>
      <c r="H290" t="s">
        <v>6512</v>
      </c>
      <c r="I290">
        <v>17.489999999999998</v>
      </c>
      <c r="K29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17.489999999999998</v>
      </c>
    </row>
    <row r="291" spans="1:11">
      <c r="A291">
        <v>330</v>
      </c>
      <c r="B291" t="s">
        <v>6375</v>
      </c>
      <c r="C291" t="s">
        <v>200</v>
      </c>
      <c r="D291" t="s">
        <v>200</v>
      </c>
      <c r="E291" t="s">
        <v>200</v>
      </c>
      <c r="F291">
        <v>0.27800000000000002</v>
      </c>
      <c r="G291">
        <v>0.42399999999999999</v>
      </c>
      <c r="H291" t="s">
        <v>6514</v>
      </c>
      <c r="I291">
        <v>1.36</v>
      </c>
      <c r="K29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1.36</v>
      </c>
    </row>
    <row r="292" spans="1:11">
      <c r="A292">
        <v>331</v>
      </c>
      <c r="B292" t="s">
        <v>6303</v>
      </c>
      <c r="C292" t="s">
        <v>182</v>
      </c>
      <c r="D292" t="s">
        <v>182</v>
      </c>
      <c r="E292" t="s">
        <v>182</v>
      </c>
      <c r="F292">
        <v>0.83299999999999996</v>
      </c>
      <c r="G292">
        <v>0.75700000000000001</v>
      </c>
      <c r="H292" t="s">
        <v>6514</v>
      </c>
      <c r="I292">
        <v>12.65</v>
      </c>
      <c r="K29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12.65</v>
      </c>
    </row>
    <row r="293" spans="1:11">
      <c r="A293">
        <v>332</v>
      </c>
      <c r="B293" t="s">
        <v>6307</v>
      </c>
      <c r="C293" t="s">
        <v>324</v>
      </c>
      <c r="D293" t="s">
        <v>324</v>
      </c>
      <c r="E293" t="s">
        <v>324</v>
      </c>
      <c r="F293">
        <v>0.83299999999999996</v>
      </c>
      <c r="G293">
        <v>0.77100000000000002</v>
      </c>
      <c r="H293" t="s">
        <v>6514</v>
      </c>
      <c r="I293">
        <v>12.84</v>
      </c>
      <c r="K29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12.84</v>
      </c>
    </row>
    <row r="294" spans="1:11">
      <c r="A294">
        <v>333</v>
      </c>
      <c r="B294" t="s">
        <v>6312</v>
      </c>
      <c r="C294" t="s">
        <v>333</v>
      </c>
      <c r="D294" t="s">
        <v>333</v>
      </c>
      <c r="E294" t="s">
        <v>333</v>
      </c>
      <c r="F294">
        <v>0.111</v>
      </c>
      <c r="G294">
        <v>0.219</v>
      </c>
      <c r="H294" t="s">
        <v>6512</v>
      </c>
      <c r="I294">
        <v>-19.57</v>
      </c>
      <c r="K29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-19.57</v>
      </c>
    </row>
    <row r="295" spans="1:11">
      <c r="A295">
        <v>334</v>
      </c>
      <c r="B295" t="s">
        <v>6541</v>
      </c>
      <c r="C295" t="s">
        <v>157</v>
      </c>
      <c r="D295" t="s">
        <v>157</v>
      </c>
      <c r="E295" t="s">
        <v>157</v>
      </c>
      <c r="F295">
        <v>0.25</v>
      </c>
      <c r="G295">
        <v>0.34399999999999997</v>
      </c>
      <c r="H295" t="s">
        <v>6520</v>
      </c>
      <c r="I295">
        <v>-10.36</v>
      </c>
      <c r="K29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-10.36</v>
      </c>
    </row>
    <row r="296" spans="1:11">
      <c r="A296">
        <v>335</v>
      </c>
      <c r="B296" t="s">
        <v>6305</v>
      </c>
      <c r="C296" t="s">
        <v>292</v>
      </c>
      <c r="D296" t="s">
        <v>292</v>
      </c>
      <c r="E296" t="s">
        <v>292</v>
      </c>
      <c r="F296">
        <v>0.61099999999999999</v>
      </c>
      <c r="G296">
        <v>0.59499999999999997</v>
      </c>
      <c r="H296" t="s">
        <v>6514</v>
      </c>
      <c r="I296">
        <v>10.29</v>
      </c>
      <c r="K29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10.29</v>
      </c>
    </row>
    <row r="297" spans="1:11">
      <c r="A297">
        <v>336</v>
      </c>
      <c r="B297" t="s">
        <v>6300</v>
      </c>
      <c r="C297" t="s">
        <v>230</v>
      </c>
      <c r="D297" t="s">
        <v>230</v>
      </c>
      <c r="E297" t="s">
        <v>230</v>
      </c>
      <c r="F297">
        <v>0.875</v>
      </c>
      <c r="G297">
        <v>0.67600000000000005</v>
      </c>
      <c r="H297" t="s">
        <v>6514</v>
      </c>
      <c r="I297">
        <v>5.32</v>
      </c>
      <c r="K29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5.32</v>
      </c>
    </row>
    <row r="298" spans="1:11">
      <c r="A298">
        <v>337</v>
      </c>
      <c r="B298" t="s">
        <v>6310</v>
      </c>
      <c r="C298" t="s">
        <v>390</v>
      </c>
      <c r="D298" t="s">
        <v>390</v>
      </c>
      <c r="E298" t="s">
        <v>390</v>
      </c>
      <c r="F298">
        <v>0.5</v>
      </c>
      <c r="G298">
        <v>0.5</v>
      </c>
      <c r="H298" t="s">
        <v>6512</v>
      </c>
      <c r="I298">
        <v>13.6</v>
      </c>
      <c r="K29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13.6</v>
      </c>
    </row>
    <row r="299" spans="1:11">
      <c r="A299">
        <v>338</v>
      </c>
      <c r="B299" t="s">
        <v>6408</v>
      </c>
      <c r="C299" t="s">
        <v>406</v>
      </c>
      <c r="D299" t="s">
        <v>406</v>
      </c>
      <c r="E299" t="s">
        <v>406</v>
      </c>
      <c r="F299">
        <v>0.75</v>
      </c>
      <c r="G299">
        <v>0.75800000000000001</v>
      </c>
      <c r="H299" t="s">
        <v>6512</v>
      </c>
      <c r="I299">
        <v>16.36</v>
      </c>
      <c r="K29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16.36</v>
      </c>
    </row>
    <row r="300" spans="1:11">
      <c r="A300">
        <v>339</v>
      </c>
      <c r="B300" t="s">
        <v>6314</v>
      </c>
      <c r="C300" t="s">
        <v>125</v>
      </c>
      <c r="D300" t="s">
        <v>125</v>
      </c>
      <c r="E300" t="s">
        <v>125</v>
      </c>
      <c r="F300">
        <v>0.4</v>
      </c>
      <c r="G300">
        <v>0.55900000000000005</v>
      </c>
      <c r="H300" t="s">
        <v>6512</v>
      </c>
      <c r="I300">
        <v>10.5</v>
      </c>
      <c r="K30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10.5</v>
      </c>
    </row>
    <row r="301" spans="1:11">
      <c r="A301">
        <v>340</v>
      </c>
      <c r="B301" t="s">
        <v>6318</v>
      </c>
      <c r="C301" t="s">
        <v>238</v>
      </c>
      <c r="D301" t="s">
        <v>238</v>
      </c>
      <c r="E301" t="s">
        <v>238</v>
      </c>
      <c r="F301">
        <v>0.5</v>
      </c>
      <c r="G301">
        <v>0.53600000000000003</v>
      </c>
      <c r="H301" t="s">
        <v>6514</v>
      </c>
      <c r="I301">
        <v>-11.86</v>
      </c>
      <c r="K30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-11.86</v>
      </c>
    </row>
    <row r="302" spans="1:11">
      <c r="A302">
        <v>341</v>
      </c>
      <c r="B302" t="s">
        <v>6320</v>
      </c>
      <c r="C302" t="s">
        <v>311</v>
      </c>
      <c r="D302" t="s">
        <v>311</v>
      </c>
      <c r="E302" t="s">
        <v>311</v>
      </c>
      <c r="F302">
        <v>0.5</v>
      </c>
      <c r="G302">
        <v>0.57599999999999996</v>
      </c>
      <c r="H302" t="s">
        <v>6514</v>
      </c>
      <c r="I302">
        <v>9.0399999999999991</v>
      </c>
      <c r="J302" t="s">
        <v>252</v>
      </c>
      <c r="K30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9.0399999999999991</v>
      </c>
    </row>
    <row r="303" spans="1:11">
      <c r="A303">
        <v>342</v>
      </c>
      <c r="B303" t="s">
        <v>6322</v>
      </c>
      <c r="C303" t="s">
        <v>178</v>
      </c>
      <c r="D303" t="s">
        <v>178</v>
      </c>
      <c r="E303" t="s">
        <v>178</v>
      </c>
      <c r="F303">
        <v>0.4</v>
      </c>
      <c r="G303">
        <v>0.5</v>
      </c>
      <c r="H303" t="s">
        <v>6518</v>
      </c>
      <c r="I303">
        <v>5.93</v>
      </c>
      <c r="K30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5.93</v>
      </c>
    </row>
    <row r="304" spans="1:11">
      <c r="A304">
        <v>343</v>
      </c>
      <c r="B304" t="s">
        <v>6349</v>
      </c>
      <c r="C304" t="s">
        <v>259</v>
      </c>
      <c r="D304" t="s">
        <v>6351</v>
      </c>
      <c r="E304" t="s">
        <v>6351</v>
      </c>
      <c r="F304">
        <v>0.55000000000000004</v>
      </c>
      <c r="G304">
        <v>0.5</v>
      </c>
      <c r="H304" t="s">
        <v>6512</v>
      </c>
      <c r="I304">
        <v>12.13</v>
      </c>
      <c r="K30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12.13</v>
      </c>
    </row>
    <row r="305" spans="1:11">
      <c r="A305">
        <v>344</v>
      </c>
      <c r="B305" t="s">
        <v>6329</v>
      </c>
      <c r="C305" t="s">
        <v>202</v>
      </c>
      <c r="D305" t="s">
        <v>6542</v>
      </c>
      <c r="E305" t="s">
        <v>6542</v>
      </c>
      <c r="F305">
        <v>0.66700000000000004</v>
      </c>
      <c r="G305">
        <v>0.54500000000000004</v>
      </c>
      <c r="H305" t="s">
        <v>6514</v>
      </c>
      <c r="I305">
        <v>-1.56</v>
      </c>
      <c r="K30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-1.56</v>
      </c>
    </row>
    <row r="306" spans="1:11">
      <c r="A306">
        <v>345</v>
      </c>
      <c r="B306" t="s">
        <v>6352</v>
      </c>
      <c r="C306" t="s">
        <v>124</v>
      </c>
      <c r="D306" t="s">
        <v>124</v>
      </c>
      <c r="E306" t="s">
        <v>124</v>
      </c>
      <c r="F306">
        <v>0.38900000000000001</v>
      </c>
      <c r="G306">
        <v>0.55900000000000005</v>
      </c>
      <c r="H306" t="s">
        <v>6512</v>
      </c>
      <c r="I306">
        <v>18.8</v>
      </c>
      <c r="K30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18.8</v>
      </c>
    </row>
    <row r="307" spans="1:11">
      <c r="A307">
        <v>346</v>
      </c>
      <c r="B307" t="s">
        <v>6324</v>
      </c>
      <c r="C307" t="s">
        <v>139</v>
      </c>
      <c r="D307" t="s">
        <v>139</v>
      </c>
      <c r="E307" t="s">
        <v>139</v>
      </c>
      <c r="F307">
        <v>0.55600000000000005</v>
      </c>
      <c r="G307">
        <v>0.52900000000000003</v>
      </c>
      <c r="H307" t="s">
        <v>6512</v>
      </c>
      <c r="I307">
        <v>-5.56</v>
      </c>
      <c r="K30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-5.56</v>
      </c>
    </row>
    <row r="308" spans="1:11">
      <c r="A308">
        <v>347</v>
      </c>
      <c r="B308" t="s">
        <v>6338</v>
      </c>
      <c r="C308" t="s">
        <v>33</v>
      </c>
      <c r="D308" t="s">
        <v>33</v>
      </c>
      <c r="E308" t="s">
        <v>33</v>
      </c>
      <c r="F308">
        <v>0.5</v>
      </c>
      <c r="G308">
        <v>0.53300000000000003</v>
      </c>
      <c r="H308" t="s">
        <v>6512</v>
      </c>
      <c r="I308">
        <v>-8.49</v>
      </c>
      <c r="K30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-8.49</v>
      </c>
    </row>
    <row r="309" spans="1:11">
      <c r="A309">
        <v>348</v>
      </c>
      <c r="B309" t="s">
        <v>6340</v>
      </c>
      <c r="C309" t="s">
        <v>160</v>
      </c>
      <c r="D309" t="s">
        <v>160</v>
      </c>
      <c r="E309" t="s">
        <v>160</v>
      </c>
      <c r="F309">
        <v>0.4</v>
      </c>
      <c r="G309">
        <v>0.51500000000000001</v>
      </c>
      <c r="H309" t="s">
        <v>6514</v>
      </c>
      <c r="I309">
        <v>-0.13</v>
      </c>
      <c r="K30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-0.13</v>
      </c>
    </row>
    <row r="310" spans="1:11">
      <c r="A310">
        <v>349</v>
      </c>
      <c r="B310" t="s">
        <v>6342</v>
      </c>
      <c r="C310" t="s">
        <v>279</v>
      </c>
      <c r="D310" t="s">
        <v>279</v>
      </c>
      <c r="E310" t="s">
        <v>279</v>
      </c>
      <c r="F310">
        <v>0.222</v>
      </c>
      <c r="G310">
        <v>0.25800000000000001</v>
      </c>
      <c r="H310" t="s">
        <v>6521</v>
      </c>
      <c r="I310">
        <v>-13.8</v>
      </c>
      <c r="K31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-13.8</v>
      </c>
    </row>
    <row r="311" spans="1:11">
      <c r="A311">
        <v>350</v>
      </c>
      <c r="B311" t="s">
        <v>6331</v>
      </c>
      <c r="C311" t="s">
        <v>253</v>
      </c>
      <c r="D311" t="s">
        <v>6333</v>
      </c>
      <c r="E311" t="s">
        <v>6333</v>
      </c>
      <c r="F311">
        <v>0.5</v>
      </c>
      <c r="G311">
        <v>0.53100000000000003</v>
      </c>
      <c r="H311" t="s">
        <v>6514</v>
      </c>
      <c r="I311">
        <v>6.39</v>
      </c>
      <c r="K311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6.39</v>
      </c>
    </row>
    <row r="312" spans="1:11">
      <c r="A312">
        <v>351</v>
      </c>
      <c r="B312" t="s">
        <v>6316</v>
      </c>
      <c r="C312" t="s">
        <v>361</v>
      </c>
      <c r="D312" t="s">
        <v>361</v>
      </c>
      <c r="E312" t="s">
        <v>361</v>
      </c>
      <c r="F312">
        <v>0.38900000000000001</v>
      </c>
      <c r="G312">
        <v>0.39400000000000002</v>
      </c>
      <c r="H312" t="s">
        <v>6514</v>
      </c>
      <c r="I312">
        <v>-13.03</v>
      </c>
      <c r="K31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-13.03</v>
      </c>
    </row>
    <row r="313" spans="1:11">
      <c r="A313">
        <v>352</v>
      </c>
      <c r="B313" t="s">
        <v>6334</v>
      </c>
      <c r="C313" t="s">
        <v>330</v>
      </c>
      <c r="D313" t="s">
        <v>330</v>
      </c>
      <c r="E313" t="s">
        <v>330</v>
      </c>
      <c r="F313">
        <v>0.55600000000000005</v>
      </c>
      <c r="G313">
        <v>0.46899999999999997</v>
      </c>
      <c r="H313" t="s">
        <v>6514</v>
      </c>
      <c r="I313">
        <v>-6.42</v>
      </c>
      <c r="K313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-6.42</v>
      </c>
    </row>
    <row r="314" spans="1:11">
      <c r="A314">
        <v>353</v>
      </c>
      <c r="B314" t="s">
        <v>6336</v>
      </c>
      <c r="C314" t="s">
        <v>315</v>
      </c>
      <c r="D314" t="s">
        <v>315</v>
      </c>
      <c r="E314" t="s">
        <v>315</v>
      </c>
      <c r="F314">
        <v>0.45</v>
      </c>
      <c r="G314">
        <v>0.57099999999999995</v>
      </c>
      <c r="H314" t="s">
        <v>6514</v>
      </c>
      <c r="I314">
        <v>12.82</v>
      </c>
      <c r="K314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12.82</v>
      </c>
    </row>
    <row r="315" spans="1:11">
      <c r="A315">
        <v>354</v>
      </c>
      <c r="B315" t="s">
        <v>6344</v>
      </c>
      <c r="C315" t="s">
        <v>258</v>
      </c>
      <c r="D315" t="s">
        <v>258</v>
      </c>
      <c r="E315" t="s">
        <v>258</v>
      </c>
      <c r="F315">
        <v>0.44400000000000001</v>
      </c>
      <c r="G315">
        <v>0.51500000000000001</v>
      </c>
      <c r="H315" t="s">
        <v>6514</v>
      </c>
      <c r="I315">
        <v>-5.07</v>
      </c>
      <c r="K315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-5.07</v>
      </c>
    </row>
    <row r="316" spans="1:11">
      <c r="A316">
        <v>355</v>
      </c>
      <c r="B316" t="s">
        <v>6346</v>
      </c>
      <c r="C316" t="s">
        <v>173</v>
      </c>
      <c r="D316" t="s">
        <v>6348</v>
      </c>
      <c r="E316" t="s">
        <v>6348</v>
      </c>
      <c r="F316">
        <v>0.5</v>
      </c>
      <c r="G316">
        <v>0.54500000000000004</v>
      </c>
      <c r="H316" t="s">
        <v>6514</v>
      </c>
      <c r="I316">
        <v>-1.6</v>
      </c>
      <c r="K316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-1.6</v>
      </c>
    </row>
    <row r="317" spans="1:11">
      <c r="A317">
        <v>356</v>
      </c>
      <c r="B317" t="s">
        <v>6355</v>
      </c>
      <c r="C317" t="s">
        <v>74</v>
      </c>
      <c r="D317" t="s">
        <v>74</v>
      </c>
      <c r="E317" t="s">
        <v>74</v>
      </c>
      <c r="F317">
        <v>0.222</v>
      </c>
      <c r="G317">
        <v>0.28999999999999998</v>
      </c>
      <c r="H317" t="s">
        <v>6512</v>
      </c>
      <c r="I317">
        <v>0.62</v>
      </c>
      <c r="K317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0.62</v>
      </c>
    </row>
    <row r="318" spans="1:11">
      <c r="A318">
        <v>357</v>
      </c>
      <c r="B318" t="s">
        <v>6427</v>
      </c>
      <c r="C318" t="s">
        <v>386</v>
      </c>
      <c r="D318" t="s">
        <v>386</v>
      </c>
      <c r="E318" t="s">
        <v>386</v>
      </c>
      <c r="F318">
        <v>0.75</v>
      </c>
      <c r="G318">
        <v>0.73</v>
      </c>
      <c r="H318" t="s">
        <v>6514</v>
      </c>
      <c r="I318">
        <v>19.850000000000001</v>
      </c>
      <c r="K318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19.850000000000001</v>
      </c>
    </row>
    <row r="319" spans="1:11">
      <c r="A319">
        <v>358</v>
      </c>
      <c r="B319" t="s">
        <v>6360</v>
      </c>
      <c r="C319" t="s">
        <v>132</v>
      </c>
      <c r="D319" t="s">
        <v>132</v>
      </c>
      <c r="E319" t="s">
        <v>132</v>
      </c>
      <c r="F319">
        <v>0.71399999999999997</v>
      </c>
      <c r="G319">
        <v>0.7</v>
      </c>
      <c r="H319" t="s">
        <v>6512</v>
      </c>
      <c r="I319">
        <v>12.62</v>
      </c>
      <c r="K319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12.62</v>
      </c>
    </row>
    <row r="320" spans="1:11">
      <c r="A320">
        <v>359</v>
      </c>
      <c r="B320" t="s">
        <v>6362</v>
      </c>
      <c r="C320" t="s">
        <v>170</v>
      </c>
      <c r="D320" t="s">
        <v>6364</v>
      </c>
      <c r="E320" t="s">
        <v>6364</v>
      </c>
      <c r="F320">
        <v>0.75</v>
      </c>
      <c r="G320">
        <v>0.70599999999999996</v>
      </c>
      <c r="H320" t="s">
        <v>6512</v>
      </c>
      <c r="I320">
        <v>3.39</v>
      </c>
      <c r="K320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3.39</v>
      </c>
    </row>
    <row r="321" spans="1:11">
      <c r="A321">
        <v>0</v>
      </c>
      <c r="B321" t="s">
        <v>6543</v>
      </c>
      <c r="F321">
        <v>0.94399999999999995</v>
      </c>
      <c r="G321">
        <v>0.89200000000000002</v>
      </c>
      <c r="H321" t="s">
        <v>6514</v>
      </c>
      <c r="K321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22" spans="1:11">
      <c r="A322">
        <v>15</v>
      </c>
      <c r="B322" t="s">
        <v>6198</v>
      </c>
      <c r="C322" t="s">
        <v>150</v>
      </c>
      <c r="D322" t="s">
        <v>150</v>
      </c>
      <c r="F322">
        <v>0.33300000000000002</v>
      </c>
      <c r="G322">
        <v>0.32300000000000001</v>
      </c>
      <c r="H322" t="s">
        <v>6544</v>
      </c>
      <c r="K322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23" spans="1:11">
      <c r="A323">
        <v>34</v>
      </c>
      <c r="B323" t="s">
        <v>5692</v>
      </c>
      <c r="C323" t="s">
        <v>213</v>
      </c>
      <c r="D323" t="s">
        <v>213</v>
      </c>
      <c r="F323">
        <v>0.3</v>
      </c>
      <c r="G323">
        <v>0.33300000000000002</v>
      </c>
      <c r="H323" t="s">
        <v>6514</v>
      </c>
      <c r="K323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24" spans="1:11">
      <c r="A324">
        <v>35</v>
      </c>
      <c r="B324" t="s">
        <v>5697</v>
      </c>
      <c r="C324" t="s">
        <v>215</v>
      </c>
      <c r="D324" t="s">
        <v>215</v>
      </c>
      <c r="F324">
        <v>0.66700000000000004</v>
      </c>
      <c r="G324">
        <v>0.60599999999999998</v>
      </c>
      <c r="H324" t="s">
        <v>6514</v>
      </c>
      <c r="K324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25" spans="1:11">
      <c r="A325">
        <v>36</v>
      </c>
      <c r="B325" t="s">
        <v>5700</v>
      </c>
      <c r="C325" t="s">
        <v>216</v>
      </c>
      <c r="D325" t="s">
        <v>216</v>
      </c>
      <c r="F325">
        <v>0.2</v>
      </c>
      <c r="G325">
        <v>0.219</v>
      </c>
      <c r="H325" t="s">
        <v>6518</v>
      </c>
      <c r="K325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26" spans="1:11">
      <c r="A326">
        <v>39</v>
      </c>
      <c r="B326" t="s">
        <v>5647</v>
      </c>
      <c r="C326" t="s">
        <v>212</v>
      </c>
      <c r="D326" t="s">
        <v>212</v>
      </c>
      <c r="F326">
        <v>0.44400000000000001</v>
      </c>
      <c r="G326">
        <v>0.51500000000000001</v>
      </c>
      <c r="H326" t="s">
        <v>6514</v>
      </c>
      <c r="K326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27" spans="1:11">
      <c r="A327">
        <v>47</v>
      </c>
      <c r="B327" t="s">
        <v>5653</v>
      </c>
      <c r="C327" t="s">
        <v>684</v>
      </c>
      <c r="D327" t="s">
        <v>684</v>
      </c>
      <c r="F327">
        <v>0.45</v>
      </c>
      <c r="G327">
        <v>0.61099999999999999</v>
      </c>
      <c r="H327" t="s">
        <v>6545</v>
      </c>
      <c r="K327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28" spans="1:11">
      <c r="A328">
        <v>68</v>
      </c>
      <c r="B328" t="s">
        <v>5713</v>
      </c>
      <c r="C328" t="s">
        <v>504</v>
      </c>
      <c r="D328" t="s">
        <v>504</v>
      </c>
      <c r="F328">
        <v>0.15</v>
      </c>
      <c r="G328">
        <v>0.30299999999999999</v>
      </c>
      <c r="H328" t="s">
        <v>6514</v>
      </c>
      <c r="K328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29" spans="1:11">
      <c r="A329">
        <v>88</v>
      </c>
      <c r="B329" t="s">
        <v>5758</v>
      </c>
      <c r="C329" t="s">
        <v>65</v>
      </c>
      <c r="D329" t="s">
        <v>65</v>
      </c>
      <c r="F329">
        <v>0.4</v>
      </c>
      <c r="G329">
        <v>0.438</v>
      </c>
      <c r="H329" t="s">
        <v>6514</v>
      </c>
      <c r="K329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30" spans="1:11">
      <c r="A330">
        <v>93</v>
      </c>
      <c r="B330" t="s">
        <v>6326</v>
      </c>
      <c r="C330" t="s">
        <v>329</v>
      </c>
      <c r="D330" t="s">
        <v>329</v>
      </c>
      <c r="F330">
        <v>0.55600000000000005</v>
      </c>
      <c r="G330">
        <v>0.48399999999999999</v>
      </c>
      <c r="H330" t="s">
        <v>6520</v>
      </c>
      <c r="K330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31" spans="1:11">
      <c r="A331">
        <v>101</v>
      </c>
      <c r="B331" t="s">
        <v>5785</v>
      </c>
      <c r="C331" t="s">
        <v>155</v>
      </c>
      <c r="D331" t="s">
        <v>155</v>
      </c>
      <c r="F331">
        <v>0.83299999999999996</v>
      </c>
      <c r="G331">
        <v>0.72699999999999998</v>
      </c>
      <c r="H331" t="s">
        <v>6514</v>
      </c>
      <c r="K331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32" spans="1:11">
      <c r="A332">
        <v>107</v>
      </c>
      <c r="B332" t="s">
        <v>5802</v>
      </c>
      <c r="C332" t="s">
        <v>81</v>
      </c>
      <c r="D332" t="s">
        <v>81</v>
      </c>
      <c r="F332">
        <v>0.65</v>
      </c>
      <c r="G332">
        <v>0.66700000000000004</v>
      </c>
      <c r="H332" t="s">
        <v>6512</v>
      </c>
      <c r="K332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33" spans="1:11">
      <c r="A333">
        <v>111</v>
      </c>
      <c r="B333" t="s">
        <v>6378</v>
      </c>
      <c r="C333" t="s">
        <v>683</v>
      </c>
      <c r="D333" t="s">
        <v>683</v>
      </c>
      <c r="F333">
        <v>0.38900000000000001</v>
      </c>
      <c r="G333">
        <v>0.313</v>
      </c>
      <c r="H333" t="s">
        <v>6518</v>
      </c>
      <c r="K333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34" spans="1:11">
      <c r="A334">
        <v>118</v>
      </c>
      <c r="B334" t="s">
        <v>6219</v>
      </c>
      <c r="C334" t="s">
        <v>6221</v>
      </c>
      <c r="D334" t="s">
        <v>6221</v>
      </c>
      <c r="F334">
        <v>0.2</v>
      </c>
      <c r="G334">
        <v>0.375</v>
      </c>
      <c r="H334" t="s">
        <v>6512</v>
      </c>
      <c r="K334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35" spans="1:11">
      <c r="A335">
        <v>148</v>
      </c>
      <c r="B335" t="s">
        <v>6546</v>
      </c>
      <c r="C335" t="s">
        <v>689</v>
      </c>
      <c r="D335" t="s">
        <v>689</v>
      </c>
      <c r="F335">
        <v>0.38900000000000001</v>
      </c>
      <c r="G335">
        <v>0.39400000000000002</v>
      </c>
      <c r="H335" t="s">
        <v>6514</v>
      </c>
      <c r="K335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36" spans="1:11">
      <c r="A336">
        <v>157</v>
      </c>
      <c r="B336" t="s">
        <v>6235</v>
      </c>
      <c r="C336" t="s">
        <v>51</v>
      </c>
      <c r="D336" t="s">
        <v>51</v>
      </c>
      <c r="F336">
        <v>0.64300000000000002</v>
      </c>
      <c r="G336">
        <v>0.58099999999999996</v>
      </c>
      <c r="H336" t="s">
        <v>6514</v>
      </c>
      <c r="K336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37" spans="1:11">
      <c r="A337">
        <v>159</v>
      </c>
      <c r="B337" t="s">
        <v>5908</v>
      </c>
      <c r="C337" t="s">
        <v>90</v>
      </c>
      <c r="D337" t="s">
        <v>90</v>
      </c>
      <c r="F337">
        <v>0.33300000000000002</v>
      </c>
      <c r="G337">
        <v>0.32400000000000001</v>
      </c>
      <c r="H337" t="s">
        <v>6514</v>
      </c>
      <c r="K337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38" spans="1:11">
      <c r="A338">
        <v>163</v>
      </c>
      <c r="B338" t="s">
        <v>5898</v>
      </c>
      <c r="C338" t="s">
        <v>107</v>
      </c>
      <c r="D338" t="s">
        <v>107</v>
      </c>
      <c r="F338">
        <v>0.33300000000000002</v>
      </c>
      <c r="G338">
        <v>0.375</v>
      </c>
      <c r="H338" t="s">
        <v>6512</v>
      </c>
      <c r="K338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39" spans="1:11">
      <c r="A339">
        <v>164</v>
      </c>
      <c r="B339" t="s">
        <v>6373</v>
      </c>
      <c r="C339" t="s">
        <v>20</v>
      </c>
      <c r="D339" t="s">
        <v>20</v>
      </c>
      <c r="F339">
        <v>0.75</v>
      </c>
      <c r="G339">
        <v>0.78400000000000003</v>
      </c>
      <c r="H339" t="s">
        <v>6514</v>
      </c>
      <c r="K339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40" spans="1:11">
      <c r="A340">
        <v>181</v>
      </c>
      <c r="B340" t="s">
        <v>5977</v>
      </c>
      <c r="C340" t="s">
        <v>103</v>
      </c>
      <c r="D340" t="s">
        <v>6547</v>
      </c>
      <c r="F340">
        <v>0.6</v>
      </c>
      <c r="G340">
        <v>0.67600000000000005</v>
      </c>
      <c r="H340" t="s">
        <v>6512</v>
      </c>
      <c r="K340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41" spans="1:11">
      <c r="A341">
        <v>192</v>
      </c>
      <c r="B341" t="s">
        <v>5993</v>
      </c>
      <c r="C341" t="s">
        <v>89</v>
      </c>
      <c r="D341" t="s">
        <v>89</v>
      </c>
      <c r="F341">
        <v>0.61099999999999999</v>
      </c>
      <c r="G341">
        <v>0.51600000000000001</v>
      </c>
      <c r="H341" t="s">
        <v>6514</v>
      </c>
      <c r="K341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42" spans="1:11">
      <c r="A342">
        <v>217</v>
      </c>
      <c r="B342" t="s">
        <v>5927</v>
      </c>
      <c r="C342" t="s">
        <v>271</v>
      </c>
      <c r="D342" t="s">
        <v>271</v>
      </c>
      <c r="F342">
        <v>0.16700000000000001</v>
      </c>
      <c r="G342">
        <v>0.36399999999999999</v>
      </c>
      <c r="H342" t="s">
        <v>6514</v>
      </c>
      <c r="K342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43" spans="1:11">
      <c r="A343">
        <v>223</v>
      </c>
      <c r="B343" t="s">
        <v>6040</v>
      </c>
      <c r="C343" t="s">
        <v>131</v>
      </c>
      <c r="D343" t="s">
        <v>131</v>
      </c>
      <c r="F343">
        <v>0.64300000000000002</v>
      </c>
      <c r="G343">
        <v>0.56699999999999995</v>
      </c>
      <c r="H343" t="s">
        <v>6512</v>
      </c>
      <c r="K343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44" spans="1:11">
      <c r="A344">
        <v>234</v>
      </c>
      <c r="B344" t="s">
        <v>6367</v>
      </c>
      <c r="C344" t="s">
        <v>363</v>
      </c>
      <c r="D344" t="s">
        <v>363</v>
      </c>
      <c r="F344">
        <v>0.38900000000000001</v>
      </c>
      <c r="G344">
        <v>0.54500000000000004</v>
      </c>
      <c r="H344" t="s">
        <v>6514</v>
      </c>
      <c r="K344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45" spans="1:11">
      <c r="A345">
        <v>243</v>
      </c>
      <c r="B345" t="s">
        <v>6109</v>
      </c>
      <c r="C345" t="s">
        <v>88</v>
      </c>
      <c r="D345" t="s">
        <v>88</v>
      </c>
      <c r="F345">
        <v>0.66700000000000004</v>
      </c>
      <c r="G345">
        <v>0.56299999999999994</v>
      </c>
      <c r="H345" t="s">
        <v>6514</v>
      </c>
      <c r="K345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46" spans="1:11">
      <c r="A346">
        <v>244</v>
      </c>
      <c r="B346" t="s">
        <v>6113</v>
      </c>
      <c r="C346" t="s">
        <v>114</v>
      </c>
      <c r="D346" t="s">
        <v>6548</v>
      </c>
      <c r="F346">
        <v>0.55600000000000005</v>
      </c>
      <c r="G346">
        <v>0.52800000000000002</v>
      </c>
      <c r="H346" t="s">
        <v>6514</v>
      </c>
      <c r="K346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47" spans="1:11">
      <c r="A347">
        <v>251</v>
      </c>
      <c r="B347" t="s">
        <v>6122</v>
      </c>
      <c r="C347" t="s">
        <v>118</v>
      </c>
      <c r="D347" t="s">
        <v>118</v>
      </c>
      <c r="F347">
        <v>0.77800000000000002</v>
      </c>
      <c r="G347">
        <v>0.76500000000000001</v>
      </c>
      <c r="H347" t="s">
        <v>6514</v>
      </c>
      <c r="K347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48" spans="1:11">
      <c r="A348">
        <v>258</v>
      </c>
      <c r="B348" t="s">
        <v>6106</v>
      </c>
      <c r="C348" t="s">
        <v>138</v>
      </c>
      <c r="D348" t="s">
        <v>138</v>
      </c>
      <c r="F348">
        <v>0.61099999999999999</v>
      </c>
      <c r="G348">
        <v>0.625</v>
      </c>
      <c r="H348" t="s">
        <v>6514</v>
      </c>
      <c r="K348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49" spans="1:11">
      <c r="A349">
        <v>264</v>
      </c>
      <c r="B349" t="s">
        <v>6549</v>
      </c>
      <c r="C349" t="s">
        <v>328</v>
      </c>
      <c r="D349" t="s">
        <v>328</v>
      </c>
      <c r="F349">
        <v>0.55600000000000005</v>
      </c>
      <c r="G349">
        <v>0.5</v>
      </c>
      <c r="H349" t="s">
        <v>6512</v>
      </c>
      <c r="K349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50" spans="1:11">
      <c r="A350">
        <v>274</v>
      </c>
      <c r="B350" t="s">
        <v>6374</v>
      </c>
      <c r="C350" t="s">
        <v>236</v>
      </c>
      <c r="D350" t="s">
        <v>236</v>
      </c>
      <c r="F350">
        <v>0.438</v>
      </c>
      <c r="G350">
        <v>0.46700000000000003</v>
      </c>
      <c r="H350" t="s">
        <v>6512</v>
      </c>
      <c r="K350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51" spans="1:11">
      <c r="A351">
        <v>275</v>
      </c>
      <c r="B351" t="s">
        <v>6117</v>
      </c>
      <c r="C351" t="s">
        <v>350</v>
      </c>
      <c r="D351" t="s">
        <v>350</v>
      </c>
      <c r="F351">
        <v>0.56299999999999994</v>
      </c>
      <c r="G351">
        <v>0.41899999999999998</v>
      </c>
      <c r="H351" t="s">
        <v>6514</v>
      </c>
      <c r="K351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52" spans="1:11">
      <c r="A352">
        <v>276</v>
      </c>
      <c r="B352" t="s">
        <v>6137</v>
      </c>
      <c r="C352" t="s">
        <v>687</v>
      </c>
      <c r="D352" t="s">
        <v>687</v>
      </c>
      <c r="F352">
        <v>0.35</v>
      </c>
      <c r="G352">
        <v>0.54500000000000004</v>
      </c>
      <c r="H352" t="s">
        <v>6514</v>
      </c>
      <c r="K352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53" spans="1:11">
      <c r="A353">
        <v>277</v>
      </c>
      <c r="B353" t="s">
        <v>5847</v>
      </c>
      <c r="C353" t="s">
        <v>5849</v>
      </c>
      <c r="D353" t="s">
        <v>5849</v>
      </c>
      <c r="F353">
        <v>0.44400000000000001</v>
      </c>
      <c r="G353">
        <v>0.48499999999999999</v>
      </c>
      <c r="H353" t="s">
        <v>6514</v>
      </c>
      <c r="K353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54" spans="1:11">
      <c r="A354">
        <v>278</v>
      </c>
      <c r="B354" t="s">
        <v>6147</v>
      </c>
      <c r="C354" t="s">
        <v>244</v>
      </c>
      <c r="D354" t="s">
        <v>244</v>
      </c>
      <c r="F354">
        <v>0.35</v>
      </c>
      <c r="G354">
        <v>0.438</v>
      </c>
      <c r="H354" t="s">
        <v>6514</v>
      </c>
      <c r="K354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55" spans="1:11">
      <c r="A355">
        <v>279</v>
      </c>
      <c r="B355" t="s">
        <v>6376</v>
      </c>
      <c r="C355" t="s">
        <v>32</v>
      </c>
      <c r="D355" t="s">
        <v>32</v>
      </c>
      <c r="F355">
        <v>0.5</v>
      </c>
      <c r="G355">
        <v>0.57599999999999996</v>
      </c>
      <c r="H355" t="s">
        <v>6514</v>
      </c>
      <c r="K355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56" spans="1:11">
      <c r="A356">
        <v>287</v>
      </c>
      <c r="B356" t="s">
        <v>6161</v>
      </c>
      <c r="C356" t="s">
        <v>211</v>
      </c>
      <c r="D356" t="s">
        <v>211</v>
      </c>
      <c r="F356">
        <v>0.5</v>
      </c>
      <c r="G356">
        <v>0.5</v>
      </c>
      <c r="H356" t="s">
        <v>6512</v>
      </c>
      <c r="K356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57" spans="1:11">
      <c r="A357">
        <v>294</v>
      </c>
      <c r="B357" t="s">
        <v>6385</v>
      </c>
      <c r="C357" t="s">
        <v>685</v>
      </c>
      <c r="D357" t="s">
        <v>685</v>
      </c>
      <c r="F357">
        <v>0.77800000000000002</v>
      </c>
      <c r="G357">
        <v>0.68600000000000005</v>
      </c>
      <c r="H357" t="s">
        <v>6514</v>
      </c>
      <c r="K357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58" spans="1:11">
      <c r="A358">
        <v>295</v>
      </c>
      <c r="B358" t="s">
        <v>6390</v>
      </c>
      <c r="C358" t="s">
        <v>87</v>
      </c>
      <c r="D358" t="s">
        <v>87</v>
      </c>
      <c r="F358">
        <v>0.5</v>
      </c>
      <c r="G358">
        <v>0.39400000000000002</v>
      </c>
      <c r="H358" t="s">
        <v>6518</v>
      </c>
      <c r="K358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59" spans="1:11">
      <c r="A359">
        <v>313</v>
      </c>
      <c r="B359" t="s">
        <v>6219</v>
      </c>
      <c r="C359" t="s">
        <v>283</v>
      </c>
      <c r="D359" t="s">
        <v>283</v>
      </c>
      <c r="F359">
        <v>0.2</v>
      </c>
      <c r="G359">
        <v>0.375</v>
      </c>
      <c r="H359" t="s">
        <v>6512</v>
      </c>
      <c r="K359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60" spans="1:11">
      <c r="A360">
        <v>314</v>
      </c>
      <c r="B360" t="s">
        <v>6229</v>
      </c>
      <c r="C360" t="s">
        <v>109</v>
      </c>
      <c r="D360" t="s">
        <v>109</v>
      </c>
      <c r="F360">
        <v>0.38900000000000001</v>
      </c>
      <c r="G360">
        <v>0.34399999999999997</v>
      </c>
      <c r="H360" t="s">
        <v>6522</v>
      </c>
      <c r="K360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61" spans="1:11">
      <c r="A361">
        <v>324</v>
      </c>
      <c r="B361" t="s">
        <v>6292</v>
      </c>
      <c r="C361" t="s">
        <v>94</v>
      </c>
      <c r="D361" t="s">
        <v>94</v>
      </c>
      <c r="F361">
        <v>0.55600000000000005</v>
      </c>
      <c r="G361">
        <v>0.57599999999999996</v>
      </c>
      <c r="H361" t="s">
        <v>6514</v>
      </c>
      <c r="K361" t="str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/>
      </c>
    </row>
    <row r="362" spans="1:11">
      <c r="A362">
        <v>0</v>
      </c>
      <c r="B362" t="s">
        <v>5600</v>
      </c>
      <c r="C362" t="s">
        <v>5601</v>
      </c>
      <c r="D362" t="s">
        <v>38</v>
      </c>
      <c r="E362" t="s">
        <v>38</v>
      </c>
      <c r="F362">
        <v>0.55600000000000005</v>
      </c>
      <c r="G362">
        <v>0.61799999999999999</v>
      </c>
      <c r="H362" t="s">
        <v>6514</v>
      </c>
      <c r="I362">
        <v>16.77</v>
      </c>
      <c r="J362" t="s">
        <v>6550</v>
      </c>
      <c r="K362">
        <f>IFERROR(IFERROR(IF(Teams_Standings[[#This Row],[AdjEM]]="",VLOOKUP(Teams_Standings[[#This Row],[Kenpom_Team]],KENPOM_COPY!$B$3:$E$383,4,FALSE),Teams_Standings[[#This Row],[AdjEM]]),""),VLOOKUP(Teams_Standings[[#This Row],[Kenpom Team]],Table18_2[[Column2]:[Column5]],4,FALSE))</f>
        <v>16.77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6F327-3F28-45FD-B3AA-0C327E306A0D}">
  <dimension ref="A1:J892"/>
  <sheetViews>
    <sheetView workbookViewId="0">
      <selection activeCell="A2" sqref="A2"/>
    </sheetView>
  </sheetViews>
  <sheetFormatPr defaultRowHeight="15"/>
  <cols>
    <col min="1" max="10" width="11" customWidth="1"/>
  </cols>
  <sheetData>
    <row r="1" spans="1:10">
      <c r="A1" t="s">
        <v>1117</v>
      </c>
      <c r="B1" t="s">
        <v>1117</v>
      </c>
      <c r="C1" t="s">
        <v>6551</v>
      </c>
      <c r="D1" t="s">
        <v>6397</v>
      </c>
      <c r="E1" t="s">
        <v>6552</v>
      </c>
      <c r="F1" t="s">
        <v>6553</v>
      </c>
      <c r="G1" t="s">
        <v>6554</v>
      </c>
      <c r="H1" t="s">
        <v>6555</v>
      </c>
      <c r="I1" t="s">
        <v>6556</v>
      </c>
      <c r="J1" t="s">
        <v>6557</v>
      </c>
    </row>
    <row r="2" spans="1:10">
      <c r="A2" t="s">
        <v>6558</v>
      </c>
    </row>
    <row r="5" spans="1:10">
      <c r="A5" t="s">
        <v>5856</v>
      </c>
    </row>
    <row r="6" spans="1:10">
      <c r="A6" t="s">
        <v>5878</v>
      </c>
    </row>
    <row r="7" spans="1:10">
      <c r="A7" t="s">
        <v>5733</v>
      </c>
    </row>
    <row r="8" spans="1:10">
      <c r="A8" t="s">
        <v>6153</v>
      </c>
    </row>
    <row r="9" spans="1:10">
      <c r="A9" t="s">
        <v>5880</v>
      </c>
    </row>
    <row r="10" spans="1:10">
      <c r="A10" t="s">
        <v>6240</v>
      </c>
    </row>
    <row r="11" spans="1:10">
      <c r="A11" t="s">
        <v>5614</v>
      </c>
    </row>
    <row r="12" spans="1:10">
      <c r="A12" t="s">
        <v>6255</v>
      </c>
    </row>
    <row r="13" spans="1:10">
      <c r="A13" t="s">
        <v>6367</v>
      </c>
    </row>
    <row r="14" spans="1:10">
      <c r="A14" t="s">
        <v>5756</v>
      </c>
    </row>
    <row r="15" spans="1:10">
      <c r="A15" t="s">
        <v>5840</v>
      </c>
    </row>
    <row r="16" spans="1:10">
      <c r="A16" t="s">
        <v>5850</v>
      </c>
    </row>
    <row r="17" spans="1:10">
      <c r="A17" t="s">
        <v>5645</v>
      </c>
    </row>
    <row r="18" spans="1:10">
      <c r="A18" t="s">
        <v>5585</v>
      </c>
    </row>
    <row r="19" spans="1:10">
      <c r="A19" t="s">
        <v>6559</v>
      </c>
      <c r="D19" t="s">
        <v>6560</v>
      </c>
      <c r="I19" t="s">
        <v>6561</v>
      </c>
    </row>
    <row r="20" spans="1:10">
      <c r="A20" t="s">
        <v>6562</v>
      </c>
      <c r="B20" t="s">
        <v>727</v>
      </c>
      <c r="C20" t="s">
        <v>6563</v>
      </c>
      <c r="D20" t="s">
        <v>6562</v>
      </c>
      <c r="E20" t="s">
        <v>6563</v>
      </c>
      <c r="F20" t="s">
        <v>6564</v>
      </c>
      <c r="G20" t="s">
        <v>6565</v>
      </c>
      <c r="H20" t="s">
        <v>5561</v>
      </c>
      <c r="I20" t="s">
        <v>6566</v>
      </c>
      <c r="J20" t="s">
        <v>1079</v>
      </c>
    </row>
    <row r="21" spans="1:10">
      <c r="A21" s="8" t="s">
        <v>6567</v>
      </c>
      <c r="B21" t="s">
        <v>6568</v>
      </c>
      <c r="C21">
        <v>0.83299999999999996</v>
      </c>
      <c r="D21" t="s">
        <v>6569</v>
      </c>
      <c r="E21">
        <v>0.74299999999999999</v>
      </c>
      <c r="F21" s="8" t="s">
        <v>6570</v>
      </c>
      <c r="G21" s="8">
        <v>45205</v>
      </c>
      <c r="H21" t="s">
        <v>6514</v>
      </c>
      <c r="I21" t="s">
        <v>6571</v>
      </c>
      <c r="J21" t="s">
        <v>6571</v>
      </c>
    </row>
    <row r="22" spans="1:10">
      <c r="A22" s="8" t="s">
        <v>6567</v>
      </c>
      <c r="B22" t="s">
        <v>6568</v>
      </c>
      <c r="C22">
        <v>0.83299999999999996</v>
      </c>
      <c r="D22" t="s">
        <v>6572</v>
      </c>
      <c r="E22">
        <v>0.75</v>
      </c>
      <c r="F22" s="15" t="s">
        <v>6573</v>
      </c>
      <c r="G22" s="8">
        <v>45084</v>
      </c>
      <c r="H22" t="s">
        <v>6514</v>
      </c>
      <c r="I22" t="s">
        <v>6574</v>
      </c>
      <c r="J22" t="s">
        <v>6574</v>
      </c>
    </row>
    <row r="23" spans="1:10">
      <c r="A23" s="8">
        <v>45266</v>
      </c>
      <c r="B23">
        <v>3</v>
      </c>
      <c r="C23">
        <v>0.66700000000000004</v>
      </c>
      <c r="D23" s="8" t="s">
        <v>6575</v>
      </c>
      <c r="E23">
        <v>0.622</v>
      </c>
      <c r="F23" s="8" t="s">
        <v>6576</v>
      </c>
      <c r="G23" s="8">
        <v>45056</v>
      </c>
      <c r="H23" t="s">
        <v>6514</v>
      </c>
      <c r="I23" t="s">
        <v>6574</v>
      </c>
      <c r="J23" t="s">
        <v>6574</v>
      </c>
    </row>
    <row r="24" spans="1:10">
      <c r="A24" s="8">
        <v>45266</v>
      </c>
      <c r="B24">
        <v>3</v>
      </c>
      <c r="C24">
        <v>0.66700000000000004</v>
      </c>
      <c r="D24" s="8" t="s">
        <v>6577</v>
      </c>
      <c r="E24">
        <v>0.54800000000000004</v>
      </c>
      <c r="F24" s="8">
        <v>45172</v>
      </c>
      <c r="G24" s="8">
        <v>45116</v>
      </c>
      <c r="H24" t="s">
        <v>6518</v>
      </c>
      <c r="I24" t="s">
        <v>6578</v>
      </c>
      <c r="J24" t="s">
        <v>6578</v>
      </c>
    </row>
    <row r="25" spans="1:10">
      <c r="A25" s="8">
        <v>45237</v>
      </c>
      <c r="B25">
        <v>4</v>
      </c>
      <c r="C25">
        <v>0.61099999999999999</v>
      </c>
      <c r="D25" s="8" t="s">
        <v>6579</v>
      </c>
      <c r="E25">
        <v>0.60599999999999998</v>
      </c>
      <c r="F25" s="8" t="s">
        <v>6580</v>
      </c>
      <c r="G25" s="8">
        <v>45118</v>
      </c>
      <c r="H25" t="s">
        <v>6514</v>
      </c>
      <c r="I25" t="s">
        <v>6578</v>
      </c>
      <c r="J25" t="s">
        <v>6578</v>
      </c>
    </row>
    <row r="26" spans="1:10">
      <c r="A26" s="8">
        <v>45207</v>
      </c>
      <c r="B26">
        <v>5</v>
      </c>
      <c r="C26">
        <v>0.55600000000000005</v>
      </c>
      <c r="D26" s="8" t="s">
        <v>6581</v>
      </c>
      <c r="E26">
        <v>0.54500000000000004</v>
      </c>
      <c r="F26" s="15">
        <v>45173</v>
      </c>
      <c r="G26" s="8">
        <v>45148</v>
      </c>
      <c r="H26" t="s">
        <v>6513</v>
      </c>
      <c r="I26" t="s">
        <v>6578</v>
      </c>
      <c r="J26" t="s">
        <v>6578</v>
      </c>
    </row>
    <row r="27" spans="1:10">
      <c r="A27" s="8">
        <v>45178</v>
      </c>
      <c r="B27">
        <v>6</v>
      </c>
      <c r="C27">
        <v>0.5</v>
      </c>
      <c r="D27" s="8" t="s">
        <v>6582</v>
      </c>
      <c r="E27">
        <v>0.45500000000000002</v>
      </c>
      <c r="F27" s="8">
        <v>45144</v>
      </c>
      <c r="G27" s="8">
        <v>45089</v>
      </c>
      <c r="H27" t="s">
        <v>6514</v>
      </c>
      <c r="I27" t="s">
        <v>6583</v>
      </c>
      <c r="J27" t="s">
        <v>6583</v>
      </c>
    </row>
    <row r="28" spans="1:10">
      <c r="A28" s="8">
        <v>45178</v>
      </c>
      <c r="B28">
        <v>6</v>
      </c>
      <c r="C28">
        <v>0.5</v>
      </c>
      <c r="D28" s="8" t="s">
        <v>6584</v>
      </c>
      <c r="E28">
        <v>0.45200000000000001</v>
      </c>
      <c r="F28" s="8">
        <v>45232</v>
      </c>
      <c r="G28" s="8">
        <v>44999</v>
      </c>
      <c r="H28" t="s">
        <v>6514</v>
      </c>
      <c r="I28" t="s">
        <v>6583</v>
      </c>
      <c r="J28" t="s">
        <v>6583</v>
      </c>
    </row>
    <row r="29" spans="1:10">
      <c r="A29" s="8">
        <v>45118</v>
      </c>
      <c r="B29">
        <v>8</v>
      </c>
      <c r="C29">
        <v>0.38900000000000001</v>
      </c>
      <c r="D29" s="8" t="s">
        <v>6581</v>
      </c>
      <c r="E29">
        <v>0.54500000000000004</v>
      </c>
      <c r="F29" s="8">
        <v>45143</v>
      </c>
      <c r="G29" s="8">
        <v>45117</v>
      </c>
      <c r="H29" t="s">
        <v>6514</v>
      </c>
      <c r="I29" t="s">
        <v>6578</v>
      </c>
      <c r="J29" t="s">
        <v>6578</v>
      </c>
    </row>
    <row r="30" spans="1:10">
      <c r="A30" s="8">
        <v>45118</v>
      </c>
      <c r="B30">
        <v>8</v>
      </c>
      <c r="C30">
        <v>0.38900000000000001</v>
      </c>
      <c r="D30" s="8" t="s">
        <v>6585</v>
      </c>
      <c r="E30">
        <v>0.53100000000000003</v>
      </c>
      <c r="F30" s="8">
        <v>45143</v>
      </c>
      <c r="G30" s="8">
        <v>45086</v>
      </c>
      <c r="H30" t="s">
        <v>6514</v>
      </c>
      <c r="I30" t="s">
        <v>6574</v>
      </c>
      <c r="J30" t="s">
        <v>6574</v>
      </c>
    </row>
    <row r="31" spans="1:10">
      <c r="A31" s="8">
        <v>45089</v>
      </c>
      <c r="B31">
        <v>9</v>
      </c>
      <c r="C31">
        <v>0.33300000000000002</v>
      </c>
      <c r="D31" s="8" t="s">
        <v>6586</v>
      </c>
      <c r="E31">
        <v>0.44800000000000001</v>
      </c>
      <c r="F31" s="8">
        <v>45113</v>
      </c>
      <c r="G31" s="8">
        <v>45087</v>
      </c>
      <c r="H31" t="s">
        <v>6518</v>
      </c>
      <c r="I31" t="s">
        <v>6574</v>
      </c>
      <c r="J31" t="s">
        <v>6574</v>
      </c>
    </row>
    <row r="32" spans="1:10">
      <c r="A32" s="8">
        <v>45089</v>
      </c>
      <c r="B32">
        <v>9</v>
      </c>
      <c r="C32">
        <v>0.33300000000000002</v>
      </c>
      <c r="D32" s="8" t="s">
        <v>6587</v>
      </c>
      <c r="E32">
        <v>0.41899999999999998</v>
      </c>
      <c r="F32" s="8">
        <v>45174</v>
      </c>
      <c r="G32" s="8">
        <v>44997</v>
      </c>
      <c r="H32" t="s">
        <v>6525</v>
      </c>
      <c r="I32" t="s">
        <v>6574</v>
      </c>
      <c r="J32" t="s">
        <v>6574</v>
      </c>
    </row>
    <row r="33" spans="1:10">
      <c r="A33" s="8">
        <v>45030</v>
      </c>
      <c r="B33">
        <v>11</v>
      </c>
      <c r="C33">
        <v>0.222</v>
      </c>
      <c r="D33" s="8">
        <v>45191</v>
      </c>
      <c r="E33">
        <v>0.28999999999999998</v>
      </c>
      <c r="F33" s="8">
        <v>45085</v>
      </c>
      <c r="G33" s="8">
        <v>44970</v>
      </c>
      <c r="H33" t="s">
        <v>6513</v>
      </c>
      <c r="I33" t="s">
        <v>6574</v>
      </c>
      <c r="J33" t="s">
        <v>6574</v>
      </c>
    </row>
    <row r="34" spans="1:10">
      <c r="A34" s="8">
        <v>45000</v>
      </c>
      <c r="B34">
        <v>12</v>
      </c>
      <c r="C34">
        <v>0.16700000000000001</v>
      </c>
      <c r="D34" s="8">
        <v>45191</v>
      </c>
      <c r="E34">
        <v>0.28999999999999998</v>
      </c>
      <c r="F34" s="8">
        <v>45115</v>
      </c>
      <c r="G34" s="8">
        <v>44939</v>
      </c>
      <c r="H34" t="s">
        <v>6512</v>
      </c>
      <c r="I34" t="s">
        <v>6574</v>
      </c>
      <c r="J34" t="s">
        <v>6574</v>
      </c>
    </row>
    <row r="35" spans="1:10">
      <c r="A35" t="s">
        <v>6588</v>
      </c>
    </row>
    <row r="38" spans="1:10">
      <c r="A38" t="s">
        <v>6300</v>
      </c>
    </row>
    <row r="39" spans="1:10">
      <c r="A39" t="s">
        <v>6238</v>
      </c>
    </row>
    <row r="40" spans="1:10">
      <c r="A40" t="s">
        <v>6257</v>
      </c>
    </row>
    <row r="41" spans="1:10">
      <c r="A41" t="s">
        <v>6232</v>
      </c>
    </row>
    <row r="42" spans="1:10">
      <c r="A42" t="s">
        <v>5627</v>
      </c>
    </row>
    <row r="43" spans="1:10">
      <c r="A43" t="s">
        <v>5618</v>
      </c>
    </row>
    <row r="44" spans="1:10">
      <c r="A44" t="s">
        <v>6530</v>
      </c>
    </row>
    <row r="45" spans="1:10">
      <c r="A45" t="s">
        <v>5998</v>
      </c>
    </row>
    <row r="46" spans="1:10">
      <c r="A46" t="s">
        <v>5572</v>
      </c>
    </row>
    <row r="47" spans="1:10">
      <c r="A47" t="s">
        <v>6559</v>
      </c>
      <c r="D47" t="s">
        <v>6560</v>
      </c>
      <c r="I47" t="s">
        <v>6561</v>
      </c>
    </row>
    <row r="48" spans="1:10">
      <c r="A48" t="s">
        <v>6562</v>
      </c>
      <c r="B48" t="s">
        <v>727</v>
      </c>
      <c r="C48" t="s">
        <v>6563</v>
      </c>
      <c r="D48" t="s">
        <v>6562</v>
      </c>
      <c r="E48" t="s">
        <v>6563</v>
      </c>
      <c r="F48" t="s">
        <v>6564</v>
      </c>
      <c r="G48" t="s">
        <v>6565</v>
      </c>
      <c r="H48" t="s">
        <v>5561</v>
      </c>
      <c r="I48" t="s">
        <v>6566</v>
      </c>
      <c r="J48" t="s">
        <v>1079</v>
      </c>
    </row>
    <row r="49" spans="1:10">
      <c r="A49" s="8" t="s">
        <v>6576</v>
      </c>
      <c r="B49" t="s">
        <v>6568</v>
      </c>
      <c r="C49">
        <v>0.875</v>
      </c>
      <c r="D49" s="8" t="s">
        <v>6589</v>
      </c>
      <c r="E49">
        <v>0.67600000000000005</v>
      </c>
      <c r="F49" s="8" t="s">
        <v>6590</v>
      </c>
      <c r="G49" s="8">
        <v>45175</v>
      </c>
      <c r="H49" t="s">
        <v>6514</v>
      </c>
      <c r="I49" t="s">
        <v>6574</v>
      </c>
      <c r="J49" t="s">
        <v>6574</v>
      </c>
    </row>
    <row r="50" spans="1:10">
      <c r="A50" s="8">
        <v>45235</v>
      </c>
      <c r="B50">
        <v>3</v>
      </c>
      <c r="C50">
        <v>0.68799999999999994</v>
      </c>
      <c r="D50" s="8" t="s">
        <v>6591</v>
      </c>
      <c r="E50">
        <v>0.76500000000000001</v>
      </c>
      <c r="F50" s="15" t="s">
        <v>6592</v>
      </c>
      <c r="G50" s="8">
        <v>45177</v>
      </c>
      <c r="H50" t="s">
        <v>6514</v>
      </c>
      <c r="I50" t="s">
        <v>6578</v>
      </c>
      <c r="J50" t="s">
        <v>6578</v>
      </c>
    </row>
    <row r="51" spans="1:10">
      <c r="A51" s="8">
        <v>45176</v>
      </c>
      <c r="B51">
        <v>5</v>
      </c>
      <c r="C51">
        <v>0.56299999999999994</v>
      </c>
      <c r="D51" s="8" t="s">
        <v>6593</v>
      </c>
      <c r="E51">
        <v>0.5</v>
      </c>
      <c r="F51" s="8">
        <v>45234</v>
      </c>
      <c r="G51" s="8">
        <v>45027</v>
      </c>
      <c r="H51" t="s">
        <v>6514</v>
      </c>
      <c r="I51" t="s">
        <v>6578</v>
      </c>
      <c r="J51" t="s">
        <v>6578</v>
      </c>
    </row>
    <row r="52" spans="1:10">
      <c r="A52" s="8">
        <v>45146</v>
      </c>
      <c r="B52">
        <v>6</v>
      </c>
      <c r="C52">
        <v>0.5</v>
      </c>
      <c r="D52" s="8" t="s">
        <v>6594</v>
      </c>
      <c r="E52">
        <v>0.56299999999999994</v>
      </c>
      <c r="F52" s="8" t="s">
        <v>6595</v>
      </c>
      <c r="G52" s="8">
        <v>45056</v>
      </c>
      <c r="H52" t="s">
        <v>6514</v>
      </c>
      <c r="I52" t="s">
        <v>6578</v>
      </c>
      <c r="J52" t="s">
        <v>6574</v>
      </c>
    </row>
    <row r="53" spans="1:10">
      <c r="A53" s="8">
        <v>45146</v>
      </c>
      <c r="B53">
        <v>6</v>
      </c>
      <c r="C53">
        <v>0.5</v>
      </c>
      <c r="D53" s="8" t="s">
        <v>6596</v>
      </c>
      <c r="E53">
        <v>0.56699999999999995</v>
      </c>
      <c r="F53" s="8">
        <v>45173</v>
      </c>
      <c r="G53" s="8">
        <v>45115</v>
      </c>
      <c r="H53" t="s">
        <v>6518</v>
      </c>
      <c r="I53" t="s">
        <v>6578</v>
      </c>
      <c r="J53" t="s">
        <v>6578</v>
      </c>
    </row>
    <row r="54" spans="1:10">
      <c r="A54" s="8">
        <v>45146</v>
      </c>
      <c r="B54">
        <v>6</v>
      </c>
      <c r="C54">
        <v>0.5</v>
      </c>
      <c r="D54" s="8" t="s">
        <v>6587</v>
      </c>
      <c r="E54">
        <v>0.41899999999999998</v>
      </c>
      <c r="F54" s="8">
        <v>45145</v>
      </c>
      <c r="G54" s="8">
        <v>45057</v>
      </c>
      <c r="H54" t="s">
        <v>6514</v>
      </c>
      <c r="I54" t="s">
        <v>6578</v>
      </c>
      <c r="J54" t="s">
        <v>6578</v>
      </c>
    </row>
    <row r="55" spans="1:10">
      <c r="A55" s="8">
        <v>45116</v>
      </c>
      <c r="B55">
        <v>7</v>
      </c>
      <c r="C55">
        <v>0.438</v>
      </c>
      <c r="D55" s="8" t="s">
        <v>6597</v>
      </c>
      <c r="E55">
        <v>0.433</v>
      </c>
      <c r="F55" s="8">
        <v>45142</v>
      </c>
      <c r="G55" s="8">
        <v>45058</v>
      </c>
      <c r="H55" t="s">
        <v>6514</v>
      </c>
      <c r="I55" t="s">
        <v>6578</v>
      </c>
      <c r="J55" t="s">
        <v>6578</v>
      </c>
    </row>
    <row r="56" spans="1:10">
      <c r="A56" s="8">
        <v>45028</v>
      </c>
      <c r="B56">
        <v>10</v>
      </c>
      <c r="C56">
        <v>0.25</v>
      </c>
      <c r="D56" s="8">
        <v>45130</v>
      </c>
      <c r="E56">
        <v>0.23300000000000001</v>
      </c>
      <c r="F56" s="8">
        <v>45054</v>
      </c>
      <c r="G56" s="8">
        <v>44972</v>
      </c>
      <c r="H56" t="s">
        <v>6515</v>
      </c>
      <c r="I56" t="s">
        <v>6578</v>
      </c>
      <c r="J56" t="s">
        <v>6578</v>
      </c>
    </row>
    <row r="57" spans="1:10">
      <c r="A57" s="8">
        <v>44998</v>
      </c>
      <c r="B57">
        <v>11</v>
      </c>
      <c r="C57">
        <v>0.188</v>
      </c>
      <c r="D57" s="8">
        <v>45161</v>
      </c>
      <c r="E57">
        <v>0.25800000000000001</v>
      </c>
      <c r="F57" s="8">
        <v>45052</v>
      </c>
      <c r="G57" s="8">
        <v>44973</v>
      </c>
      <c r="H57" t="s">
        <v>6514</v>
      </c>
      <c r="I57" t="s">
        <v>6574</v>
      </c>
      <c r="J57" t="s">
        <v>6574</v>
      </c>
    </row>
    <row r="58" spans="1:10">
      <c r="A58" t="s">
        <v>6598</v>
      </c>
    </row>
    <row r="61" spans="1:10">
      <c r="A61" t="s">
        <v>6543</v>
      </c>
    </row>
    <row r="62" spans="1:10">
      <c r="A62" t="s">
        <v>5914</v>
      </c>
    </row>
    <row r="63" spans="1:10">
      <c r="A63" t="s">
        <v>6189</v>
      </c>
    </row>
    <row r="64" spans="1:10">
      <c r="A64" t="s">
        <v>5660</v>
      </c>
    </row>
    <row r="65" spans="1:10">
      <c r="A65" t="s">
        <v>6167</v>
      </c>
    </row>
    <row r="66" spans="1:10">
      <c r="A66" t="s">
        <v>6331</v>
      </c>
    </row>
    <row r="67" spans="1:10">
      <c r="A67" t="s">
        <v>6203</v>
      </c>
    </row>
    <row r="68" spans="1:10">
      <c r="A68" t="s">
        <v>6278</v>
      </c>
    </row>
    <row r="69" spans="1:10">
      <c r="A69" t="s">
        <v>5729</v>
      </c>
    </row>
    <row r="70" spans="1:10">
      <c r="A70" t="s">
        <v>6143</v>
      </c>
    </row>
    <row r="71" spans="1:10">
      <c r="A71" t="s">
        <v>6174</v>
      </c>
    </row>
    <row r="72" spans="1:10">
      <c r="A72" t="s">
        <v>6559</v>
      </c>
      <c r="D72" t="s">
        <v>6560</v>
      </c>
      <c r="I72" t="s">
        <v>6561</v>
      </c>
    </row>
    <row r="73" spans="1:10">
      <c r="A73" t="s">
        <v>6562</v>
      </c>
      <c r="B73" t="s">
        <v>727</v>
      </c>
      <c r="C73" t="s">
        <v>6563</v>
      </c>
      <c r="D73" t="s">
        <v>6562</v>
      </c>
      <c r="E73" t="s">
        <v>6563</v>
      </c>
      <c r="F73" t="s">
        <v>6564</v>
      </c>
      <c r="G73" t="s">
        <v>6565</v>
      </c>
      <c r="H73" t="s">
        <v>5561</v>
      </c>
      <c r="I73" t="s">
        <v>6566</v>
      </c>
      <c r="J73" t="s">
        <v>1079</v>
      </c>
    </row>
    <row r="74" spans="1:10">
      <c r="A74" s="15" t="s">
        <v>6599</v>
      </c>
      <c r="B74" t="s">
        <v>6568</v>
      </c>
      <c r="C74">
        <v>0.94399999999999995</v>
      </c>
      <c r="D74" t="s">
        <v>6600</v>
      </c>
      <c r="E74">
        <v>0.89200000000000002</v>
      </c>
      <c r="F74" s="8" t="s">
        <v>6601</v>
      </c>
      <c r="G74" s="15">
        <v>36831</v>
      </c>
      <c r="H74" t="s">
        <v>6514</v>
      </c>
      <c r="I74" s="8">
        <v>44928</v>
      </c>
      <c r="J74" s="8">
        <v>44928</v>
      </c>
    </row>
    <row r="75" spans="1:10">
      <c r="A75" s="8" t="s">
        <v>6602</v>
      </c>
      <c r="B75">
        <v>4</v>
      </c>
      <c r="C75">
        <v>0.72199999999999998</v>
      </c>
      <c r="D75" s="8" t="s">
        <v>6569</v>
      </c>
      <c r="E75">
        <v>0.74299999999999999</v>
      </c>
      <c r="F75" s="8" t="s">
        <v>6580</v>
      </c>
      <c r="G75" s="8">
        <v>45112</v>
      </c>
      <c r="H75" t="s">
        <v>6514</v>
      </c>
      <c r="I75" s="15">
        <v>44961</v>
      </c>
      <c r="J75" s="15">
        <v>44961</v>
      </c>
    </row>
    <row r="76" spans="1:10">
      <c r="A76" s="8">
        <v>45266</v>
      </c>
      <c r="B76">
        <v>5</v>
      </c>
      <c r="C76">
        <v>0.66700000000000004</v>
      </c>
      <c r="D76" s="8" t="s">
        <v>6603</v>
      </c>
      <c r="E76">
        <v>0.64500000000000002</v>
      </c>
      <c r="F76" s="8">
        <v>45263</v>
      </c>
      <c r="G76" s="8">
        <v>45050</v>
      </c>
      <c r="H76" t="s">
        <v>6514</v>
      </c>
      <c r="I76" s="8" t="s">
        <v>6571</v>
      </c>
      <c r="J76" s="8" t="s">
        <v>6571</v>
      </c>
    </row>
    <row r="77" spans="1:10">
      <c r="A77" s="8">
        <v>45237</v>
      </c>
      <c r="B77">
        <v>6</v>
      </c>
      <c r="C77">
        <v>0.61099999999999999</v>
      </c>
      <c r="D77" s="8" t="s">
        <v>6604</v>
      </c>
      <c r="E77">
        <v>0.63900000000000001</v>
      </c>
      <c r="F77" s="8" t="s">
        <v>6605</v>
      </c>
      <c r="G77" s="8">
        <v>45053</v>
      </c>
      <c r="H77" t="s">
        <v>6514</v>
      </c>
      <c r="I77" s="15" t="s">
        <v>6606</v>
      </c>
      <c r="J77" s="15" t="s">
        <v>6606</v>
      </c>
    </row>
    <row r="78" spans="1:10">
      <c r="A78" s="8">
        <v>45207</v>
      </c>
      <c r="B78">
        <v>7</v>
      </c>
      <c r="C78">
        <v>0.55600000000000005</v>
      </c>
      <c r="D78" s="8" t="s">
        <v>6607</v>
      </c>
      <c r="E78">
        <v>0.5</v>
      </c>
      <c r="F78" s="15">
        <v>45176</v>
      </c>
      <c r="G78" s="8">
        <v>45052</v>
      </c>
      <c r="H78" t="s">
        <v>6512</v>
      </c>
      <c r="I78" s="8">
        <v>44958</v>
      </c>
      <c r="J78" s="8">
        <v>44958</v>
      </c>
    </row>
    <row r="79" spans="1:10">
      <c r="A79" s="8">
        <v>45178</v>
      </c>
      <c r="B79">
        <v>8</v>
      </c>
      <c r="C79">
        <v>0.5</v>
      </c>
      <c r="D79" s="8" t="s">
        <v>6585</v>
      </c>
      <c r="E79">
        <v>0.53100000000000003</v>
      </c>
      <c r="F79" s="8">
        <v>45147</v>
      </c>
      <c r="G79" s="8">
        <v>45111</v>
      </c>
      <c r="H79" t="s">
        <v>6514</v>
      </c>
      <c r="I79" t="s">
        <v>6571</v>
      </c>
      <c r="J79" t="s">
        <v>6571</v>
      </c>
    </row>
    <row r="80" spans="1:10">
      <c r="A80" s="8">
        <v>45148</v>
      </c>
      <c r="B80">
        <v>9</v>
      </c>
      <c r="C80">
        <v>0.44400000000000001</v>
      </c>
      <c r="D80" s="8" t="s">
        <v>6608</v>
      </c>
      <c r="E80">
        <v>0.55900000000000005</v>
      </c>
      <c r="F80" s="8">
        <v>45236</v>
      </c>
      <c r="G80" s="8">
        <v>45053</v>
      </c>
      <c r="H80" t="s">
        <v>6514</v>
      </c>
      <c r="I80" t="s">
        <v>6571</v>
      </c>
      <c r="J80" t="s">
        <v>6571</v>
      </c>
    </row>
    <row r="81" spans="1:10">
      <c r="A81" s="8">
        <v>45118</v>
      </c>
      <c r="B81">
        <v>10</v>
      </c>
      <c r="C81">
        <v>0.38900000000000001</v>
      </c>
      <c r="D81" s="8" t="s">
        <v>6609</v>
      </c>
      <c r="E81">
        <v>0.438</v>
      </c>
      <c r="F81" s="8">
        <v>45178</v>
      </c>
      <c r="G81" s="8">
        <v>45023</v>
      </c>
      <c r="H81" t="s">
        <v>6512</v>
      </c>
      <c r="I81" t="s">
        <v>6571</v>
      </c>
      <c r="J81" t="s">
        <v>6571</v>
      </c>
    </row>
    <row r="82" spans="1:10">
      <c r="A82" s="8">
        <v>45089</v>
      </c>
      <c r="B82">
        <v>11</v>
      </c>
      <c r="C82">
        <v>0.33300000000000002</v>
      </c>
      <c r="D82" s="8" t="s">
        <v>6610</v>
      </c>
      <c r="E82">
        <v>0.48499999999999999</v>
      </c>
      <c r="F82" s="8">
        <v>45205</v>
      </c>
      <c r="G82" s="8">
        <v>44966</v>
      </c>
      <c r="H82" t="s">
        <v>6514</v>
      </c>
      <c r="I82" t="s">
        <v>6571</v>
      </c>
      <c r="J82" t="s">
        <v>6571</v>
      </c>
    </row>
    <row r="83" spans="1:10">
      <c r="A83" s="8">
        <v>45059</v>
      </c>
      <c r="B83">
        <v>12</v>
      </c>
      <c r="C83">
        <v>0.27800000000000002</v>
      </c>
      <c r="D83" s="8">
        <v>45221</v>
      </c>
      <c r="E83">
        <v>0.313</v>
      </c>
      <c r="F83" s="8">
        <v>45116</v>
      </c>
      <c r="G83" s="8">
        <v>44937</v>
      </c>
      <c r="H83" t="s">
        <v>6513</v>
      </c>
      <c r="I83" t="s">
        <v>6606</v>
      </c>
      <c r="J83" t="s">
        <v>6606</v>
      </c>
    </row>
    <row r="84" spans="1:10">
      <c r="A84" s="8">
        <v>44943</v>
      </c>
      <c r="B84">
        <v>16</v>
      </c>
      <c r="C84">
        <v>5.6000000000000001E-2</v>
      </c>
      <c r="D84" s="8">
        <v>45071</v>
      </c>
      <c r="E84">
        <v>0.16700000000000001</v>
      </c>
      <c r="F84" s="8">
        <v>45026</v>
      </c>
      <c r="G84" t="s">
        <v>6611</v>
      </c>
      <c r="H84" t="s">
        <v>6539</v>
      </c>
      <c r="I84" t="s">
        <v>6571</v>
      </c>
      <c r="J84" t="s">
        <v>6571</v>
      </c>
    </row>
    <row r="85" spans="1:10">
      <c r="A85" t="s">
        <v>6612</v>
      </c>
    </row>
    <row r="88" spans="1:10">
      <c r="A88" t="s">
        <v>6307</v>
      </c>
    </row>
    <row r="89" spans="1:10">
      <c r="A89" t="s">
        <v>5707</v>
      </c>
    </row>
    <row r="90" spans="1:10">
      <c r="A90" t="s">
        <v>5762</v>
      </c>
    </row>
    <row r="91" spans="1:10">
      <c r="A91" t="s">
        <v>6139</v>
      </c>
    </row>
    <row r="92" spans="1:10">
      <c r="A92" t="s">
        <v>5780</v>
      </c>
    </row>
    <row r="93" spans="1:10">
      <c r="A93" t="s">
        <v>5727</v>
      </c>
    </row>
    <row r="94" spans="1:10">
      <c r="A94" t="s">
        <v>5792</v>
      </c>
    </row>
    <row r="95" spans="1:10">
      <c r="A95" t="s">
        <v>5705</v>
      </c>
    </row>
    <row r="96" spans="1:10">
      <c r="A96" t="s">
        <v>6089</v>
      </c>
    </row>
    <row r="97" spans="1:10">
      <c r="A97" t="s">
        <v>5847</v>
      </c>
    </row>
    <row r="98" spans="1:10">
      <c r="A98" t="s">
        <v>5871</v>
      </c>
    </row>
    <row r="99" spans="1:10">
      <c r="A99" t="s">
        <v>6076</v>
      </c>
    </row>
    <row r="100" spans="1:10">
      <c r="A100" t="s">
        <v>5906</v>
      </c>
    </row>
    <row r="101" spans="1:10">
      <c r="A101" t="s">
        <v>6269</v>
      </c>
    </row>
    <row r="102" spans="1:10">
      <c r="A102" t="s">
        <v>5896</v>
      </c>
    </row>
    <row r="103" spans="1:10">
      <c r="A103" t="s">
        <v>6559</v>
      </c>
      <c r="D103" t="s">
        <v>6560</v>
      </c>
      <c r="I103" t="s">
        <v>6561</v>
      </c>
    </row>
    <row r="104" spans="1:10">
      <c r="A104" t="s">
        <v>6562</v>
      </c>
      <c r="B104" t="s">
        <v>727</v>
      </c>
      <c r="C104" t="s">
        <v>6563</v>
      </c>
      <c r="D104" t="s">
        <v>6562</v>
      </c>
      <c r="E104" t="s">
        <v>6563</v>
      </c>
      <c r="F104" t="s">
        <v>6564</v>
      </c>
      <c r="G104" t="s">
        <v>6565</v>
      </c>
      <c r="H104" t="s">
        <v>5561</v>
      </c>
      <c r="I104" t="s">
        <v>6566</v>
      </c>
      <c r="J104" t="s">
        <v>1079</v>
      </c>
    </row>
    <row r="105" spans="1:10">
      <c r="A105" s="8" t="s">
        <v>6567</v>
      </c>
      <c r="B105" t="s">
        <v>6568</v>
      </c>
      <c r="C105">
        <v>0.83299999999999996</v>
      </c>
      <c r="D105" t="s">
        <v>6613</v>
      </c>
      <c r="E105">
        <v>0.77100000000000002</v>
      </c>
      <c r="F105" s="8" t="s">
        <v>6567</v>
      </c>
      <c r="G105" s="8">
        <v>45141</v>
      </c>
      <c r="H105" t="s">
        <v>6514</v>
      </c>
      <c r="I105" t="s">
        <v>6574</v>
      </c>
      <c r="J105" t="s">
        <v>6574</v>
      </c>
    </row>
    <row r="106" spans="1:10">
      <c r="A106" s="8">
        <v>45266</v>
      </c>
      <c r="B106">
        <v>3</v>
      </c>
      <c r="C106">
        <v>0.66700000000000004</v>
      </c>
      <c r="D106" t="s">
        <v>6614</v>
      </c>
      <c r="E106">
        <v>0.64700000000000002</v>
      </c>
      <c r="F106" s="8" t="s">
        <v>6576</v>
      </c>
      <c r="G106" s="8">
        <v>45052</v>
      </c>
      <c r="H106" t="s">
        <v>6514</v>
      </c>
      <c r="I106" t="s">
        <v>6578</v>
      </c>
      <c r="J106" t="s">
        <v>6578</v>
      </c>
    </row>
    <row r="107" spans="1:10">
      <c r="A107" s="8">
        <v>45266</v>
      </c>
      <c r="B107">
        <v>3</v>
      </c>
      <c r="C107">
        <v>0.66700000000000004</v>
      </c>
      <c r="D107" s="8" t="s">
        <v>6615</v>
      </c>
      <c r="E107">
        <v>0.75800000000000001</v>
      </c>
      <c r="F107" s="8" t="s">
        <v>6616</v>
      </c>
      <c r="G107" s="8">
        <v>45082</v>
      </c>
      <c r="H107" t="s">
        <v>6514</v>
      </c>
      <c r="I107" t="s">
        <v>6574</v>
      </c>
      <c r="J107" t="s">
        <v>6574</v>
      </c>
    </row>
    <row r="108" spans="1:10">
      <c r="A108" s="8">
        <v>45266</v>
      </c>
      <c r="B108">
        <v>3</v>
      </c>
      <c r="C108">
        <v>0.66700000000000004</v>
      </c>
      <c r="D108" s="8" t="s">
        <v>6617</v>
      </c>
      <c r="E108">
        <v>0.63600000000000001</v>
      </c>
      <c r="F108" s="8" t="s">
        <v>6567</v>
      </c>
      <c r="G108" s="8">
        <v>45023</v>
      </c>
      <c r="H108" t="s">
        <v>6514</v>
      </c>
      <c r="I108" t="s">
        <v>6574</v>
      </c>
      <c r="J108" t="s">
        <v>6574</v>
      </c>
    </row>
    <row r="109" spans="1:10">
      <c r="A109" s="8">
        <v>45237</v>
      </c>
      <c r="B109">
        <v>4</v>
      </c>
      <c r="C109">
        <v>0.61099999999999999</v>
      </c>
      <c r="D109" s="8" t="s">
        <v>6579</v>
      </c>
      <c r="E109">
        <v>0.60599999999999998</v>
      </c>
      <c r="F109" s="8" t="s">
        <v>6576</v>
      </c>
      <c r="G109" s="8">
        <v>45023</v>
      </c>
      <c r="H109" t="s">
        <v>6514</v>
      </c>
      <c r="I109" t="s">
        <v>6574</v>
      </c>
      <c r="J109" t="s">
        <v>6574</v>
      </c>
    </row>
    <row r="110" spans="1:10">
      <c r="A110" s="8">
        <v>45207</v>
      </c>
      <c r="B110">
        <v>5</v>
      </c>
      <c r="C110">
        <v>0.55600000000000005</v>
      </c>
      <c r="D110" s="8" t="s">
        <v>6579</v>
      </c>
      <c r="E110">
        <v>0.60599999999999998</v>
      </c>
      <c r="F110" s="8" t="s">
        <v>6618</v>
      </c>
      <c r="G110" s="8">
        <v>44992</v>
      </c>
      <c r="H110" t="s">
        <v>6518</v>
      </c>
      <c r="I110" t="s">
        <v>6574</v>
      </c>
      <c r="J110" t="s">
        <v>6574</v>
      </c>
    </row>
    <row r="111" spans="1:10">
      <c r="A111" s="8">
        <v>45207</v>
      </c>
      <c r="B111">
        <v>5</v>
      </c>
      <c r="C111">
        <v>0.55600000000000005</v>
      </c>
      <c r="D111" s="8" t="s">
        <v>6607</v>
      </c>
      <c r="E111">
        <v>0.5</v>
      </c>
      <c r="F111" s="8">
        <v>45236</v>
      </c>
      <c r="G111" s="8">
        <v>45052</v>
      </c>
      <c r="H111" t="s">
        <v>6512</v>
      </c>
      <c r="I111" t="s">
        <v>6578</v>
      </c>
      <c r="J111" t="s">
        <v>6578</v>
      </c>
    </row>
    <row r="112" spans="1:10">
      <c r="A112" s="8">
        <v>45148</v>
      </c>
      <c r="B112">
        <v>7</v>
      </c>
      <c r="C112">
        <v>0.44400000000000001</v>
      </c>
      <c r="D112" s="8" t="s">
        <v>6607</v>
      </c>
      <c r="E112">
        <v>0.5</v>
      </c>
      <c r="F112" s="8">
        <v>45115</v>
      </c>
      <c r="G112" s="8">
        <v>45083</v>
      </c>
      <c r="H112" t="s">
        <v>6514</v>
      </c>
      <c r="I112" t="s">
        <v>6574</v>
      </c>
      <c r="J112" t="s">
        <v>6574</v>
      </c>
    </row>
    <row r="113" spans="1:10">
      <c r="A113" s="8">
        <v>45148</v>
      </c>
      <c r="B113">
        <v>7</v>
      </c>
      <c r="C113">
        <v>0.44400000000000001</v>
      </c>
      <c r="D113" s="8" t="s">
        <v>6609</v>
      </c>
      <c r="E113">
        <v>0.438</v>
      </c>
      <c r="F113" s="8">
        <v>45234</v>
      </c>
      <c r="G113" s="8">
        <v>44968</v>
      </c>
      <c r="H113" t="s">
        <v>6512</v>
      </c>
      <c r="I113" t="s">
        <v>6578</v>
      </c>
      <c r="J113" t="s">
        <v>6578</v>
      </c>
    </row>
    <row r="114" spans="1:10">
      <c r="A114" s="8">
        <v>45148</v>
      </c>
      <c r="B114">
        <v>7</v>
      </c>
      <c r="C114">
        <v>0.44400000000000001</v>
      </c>
      <c r="D114" s="8" t="s">
        <v>6610</v>
      </c>
      <c r="E114">
        <v>0.48499999999999999</v>
      </c>
      <c r="F114" s="8">
        <v>45205</v>
      </c>
      <c r="G114" s="8">
        <v>45023</v>
      </c>
      <c r="H114" t="s">
        <v>6514</v>
      </c>
      <c r="I114" t="s">
        <v>6574</v>
      </c>
      <c r="J114" t="s">
        <v>6574</v>
      </c>
    </row>
    <row r="115" spans="1:10">
      <c r="A115" s="8">
        <v>45118</v>
      </c>
      <c r="B115">
        <v>8</v>
      </c>
      <c r="C115">
        <v>0.38900000000000001</v>
      </c>
      <c r="D115" s="8" t="s">
        <v>6619</v>
      </c>
      <c r="E115">
        <v>0.441</v>
      </c>
      <c r="F115" s="8">
        <v>45145</v>
      </c>
      <c r="G115" s="8">
        <v>45054</v>
      </c>
      <c r="H115" t="s">
        <v>6514</v>
      </c>
      <c r="I115" t="s">
        <v>6574</v>
      </c>
      <c r="J115" t="s">
        <v>6574</v>
      </c>
    </row>
    <row r="116" spans="1:10">
      <c r="A116" s="8">
        <v>45118</v>
      </c>
      <c r="B116">
        <v>8</v>
      </c>
      <c r="C116">
        <v>0.38900000000000001</v>
      </c>
      <c r="D116" s="8" t="s">
        <v>6582</v>
      </c>
      <c r="E116">
        <v>0.45500000000000002</v>
      </c>
      <c r="F116" s="8">
        <v>45264</v>
      </c>
      <c r="G116" s="8">
        <v>44937</v>
      </c>
      <c r="H116" t="s">
        <v>6514</v>
      </c>
      <c r="I116" t="s">
        <v>6578</v>
      </c>
      <c r="J116" t="s">
        <v>6578</v>
      </c>
    </row>
    <row r="117" spans="1:10">
      <c r="A117" s="8">
        <v>45089</v>
      </c>
      <c r="B117">
        <v>9</v>
      </c>
      <c r="C117">
        <v>0.33300000000000002</v>
      </c>
      <c r="D117" s="8" t="s">
        <v>6620</v>
      </c>
      <c r="E117">
        <v>0.48399999999999999</v>
      </c>
      <c r="F117" s="8">
        <v>45144</v>
      </c>
      <c r="G117" s="8">
        <v>44993</v>
      </c>
      <c r="H117" t="s">
        <v>6514</v>
      </c>
      <c r="I117" t="s">
        <v>6578</v>
      </c>
      <c r="J117" t="s">
        <v>6578</v>
      </c>
    </row>
    <row r="118" spans="1:10">
      <c r="A118" s="8">
        <v>45059</v>
      </c>
      <c r="B118">
        <v>10</v>
      </c>
      <c r="C118">
        <v>0.27800000000000002</v>
      </c>
      <c r="D118" s="8">
        <v>45191</v>
      </c>
      <c r="E118">
        <v>0.28999999999999998</v>
      </c>
      <c r="F118" s="8">
        <v>45116</v>
      </c>
      <c r="G118" s="8">
        <v>44936</v>
      </c>
      <c r="H118" t="s">
        <v>6512</v>
      </c>
      <c r="I118" t="s">
        <v>6578</v>
      </c>
      <c r="J118" t="s">
        <v>6578</v>
      </c>
    </row>
    <row r="119" spans="1:10">
      <c r="A119" s="8">
        <v>45030</v>
      </c>
      <c r="B119">
        <v>11</v>
      </c>
      <c r="C119">
        <v>0.222</v>
      </c>
      <c r="D119" s="8">
        <v>45220</v>
      </c>
      <c r="E119">
        <v>0.32300000000000001</v>
      </c>
      <c r="F119" s="8">
        <v>45085</v>
      </c>
      <c r="G119" s="8">
        <v>44993</v>
      </c>
      <c r="H119" t="s">
        <v>6514</v>
      </c>
      <c r="I119" t="s">
        <v>6574</v>
      </c>
      <c r="J119" t="s">
        <v>6578</v>
      </c>
    </row>
    <row r="120" spans="1:10">
      <c r="A120" t="s">
        <v>6621</v>
      </c>
    </row>
    <row r="123" spans="1:10">
      <c r="A123" t="s">
        <v>6373</v>
      </c>
    </row>
    <row r="124" spans="1:10">
      <c r="A124" t="s">
        <v>6408</v>
      </c>
    </row>
    <row r="125" spans="1:10">
      <c r="A125" t="s">
        <v>5664</v>
      </c>
    </row>
    <row r="126" spans="1:10">
      <c r="A126" t="s">
        <v>5724</v>
      </c>
    </row>
    <row r="127" spans="1:10">
      <c r="A127" t="s">
        <v>6407</v>
      </c>
    </row>
    <row r="128" spans="1:10">
      <c r="A128" t="s">
        <v>5977</v>
      </c>
    </row>
    <row r="129" spans="1:10">
      <c r="A129" t="s">
        <v>6247</v>
      </c>
    </row>
    <row r="130" spans="1:10">
      <c r="A130" t="s">
        <v>6320</v>
      </c>
    </row>
    <row r="131" spans="1:10">
      <c r="A131" t="s">
        <v>6157</v>
      </c>
    </row>
    <row r="132" spans="1:10">
      <c r="A132" t="s">
        <v>5608</v>
      </c>
    </row>
    <row r="133" spans="1:10">
      <c r="A133" t="s">
        <v>6314</v>
      </c>
    </row>
    <row r="134" spans="1:10">
      <c r="A134" t="s">
        <v>5767</v>
      </c>
    </row>
    <row r="135" spans="1:10">
      <c r="A135" t="s">
        <v>5788</v>
      </c>
    </row>
    <row r="136" spans="1:10">
      <c r="A136" t="s">
        <v>5979</v>
      </c>
    </row>
    <row r="137" spans="1:10">
      <c r="A137" t="s">
        <v>5888</v>
      </c>
    </row>
    <row r="138" spans="1:10">
      <c r="A138" t="s">
        <v>6559</v>
      </c>
      <c r="D138" t="s">
        <v>6560</v>
      </c>
      <c r="I138" t="s">
        <v>6561</v>
      </c>
    </row>
    <row r="139" spans="1:10">
      <c r="A139" t="s">
        <v>6562</v>
      </c>
      <c r="B139" t="s">
        <v>727</v>
      </c>
      <c r="C139" t="s">
        <v>6563</v>
      </c>
      <c r="D139" t="s">
        <v>6562</v>
      </c>
      <c r="E139" t="s">
        <v>6563</v>
      </c>
      <c r="F139" t="s">
        <v>6564</v>
      </c>
      <c r="G139" t="s">
        <v>6565</v>
      </c>
      <c r="H139" t="s">
        <v>5561</v>
      </c>
      <c r="I139" t="s">
        <v>6566</v>
      </c>
      <c r="J139" t="s">
        <v>1079</v>
      </c>
    </row>
    <row r="140" spans="1:10">
      <c r="A140" s="8" t="s">
        <v>6622</v>
      </c>
      <c r="B140" t="s">
        <v>6568</v>
      </c>
      <c r="C140">
        <v>0.75</v>
      </c>
      <c r="D140" t="s">
        <v>6638</v>
      </c>
      <c r="E140">
        <v>0.78400000000000003</v>
      </c>
      <c r="F140" s="15" t="s">
        <v>6624</v>
      </c>
      <c r="G140" s="8">
        <v>45111</v>
      </c>
      <c r="H140" t="s">
        <v>6514</v>
      </c>
      <c r="I140" s="8">
        <v>45079</v>
      </c>
      <c r="J140" s="8">
        <v>45109</v>
      </c>
    </row>
    <row r="141" spans="1:10">
      <c r="A141" s="8" t="s">
        <v>6622</v>
      </c>
      <c r="B141" t="s">
        <v>6568</v>
      </c>
      <c r="C141">
        <v>0.75</v>
      </c>
      <c r="D141" t="s">
        <v>6615</v>
      </c>
      <c r="E141">
        <v>0.75800000000000001</v>
      </c>
      <c r="F141" s="8" t="s">
        <v>6570</v>
      </c>
      <c r="G141" s="8">
        <v>45082</v>
      </c>
      <c r="H141" t="s">
        <v>6512</v>
      </c>
      <c r="I141" s="8">
        <v>44988</v>
      </c>
      <c r="J141" s="8">
        <v>45019</v>
      </c>
    </row>
    <row r="142" spans="1:10">
      <c r="A142" s="8" t="s">
        <v>6625</v>
      </c>
      <c r="B142">
        <v>1</v>
      </c>
      <c r="C142">
        <v>0.7</v>
      </c>
      <c r="D142" t="s">
        <v>6589</v>
      </c>
      <c r="E142">
        <v>0.67600000000000005</v>
      </c>
      <c r="F142" s="8" t="s">
        <v>6626</v>
      </c>
      <c r="G142" s="8">
        <v>45052</v>
      </c>
      <c r="H142" t="s">
        <v>6512</v>
      </c>
      <c r="I142" s="8">
        <v>44930</v>
      </c>
      <c r="J142" s="8">
        <v>44961</v>
      </c>
    </row>
    <row r="143" spans="1:10">
      <c r="A143" s="8" t="s">
        <v>6625</v>
      </c>
      <c r="B143">
        <v>1</v>
      </c>
      <c r="C143">
        <v>0.7</v>
      </c>
      <c r="D143" t="s">
        <v>6572</v>
      </c>
      <c r="E143">
        <v>0.75</v>
      </c>
      <c r="F143" s="15" t="s">
        <v>6627</v>
      </c>
      <c r="G143" s="8">
        <v>45022</v>
      </c>
      <c r="H143" t="s">
        <v>6514</v>
      </c>
      <c r="I143" s="15">
        <v>45021</v>
      </c>
      <c r="J143" s="15">
        <v>45051</v>
      </c>
    </row>
    <row r="144" spans="1:10">
      <c r="A144" s="8" t="s">
        <v>6625</v>
      </c>
      <c r="B144">
        <v>1</v>
      </c>
      <c r="C144">
        <v>0.7</v>
      </c>
      <c r="D144" t="s">
        <v>6628</v>
      </c>
      <c r="E144">
        <v>0.66700000000000004</v>
      </c>
      <c r="F144" s="8" t="s">
        <v>6629</v>
      </c>
      <c r="G144" s="8">
        <v>45112</v>
      </c>
      <c r="H144" t="s">
        <v>6514</v>
      </c>
      <c r="I144" s="8">
        <v>44990</v>
      </c>
      <c r="J144" s="8">
        <v>44962</v>
      </c>
    </row>
    <row r="145" spans="1:10">
      <c r="A145" s="8">
        <v>45268</v>
      </c>
      <c r="B145">
        <v>3</v>
      </c>
      <c r="C145">
        <v>0.6</v>
      </c>
      <c r="D145" t="s">
        <v>6589</v>
      </c>
      <c r="E145">
        <v>0.67600000000000005</v>
      </c>
      <c r="F145" s="8" t="s">
        <v>6626</v>
      </c>
      <c r="G145" s="8">
        <v>45022</v>
      </c>
      <c r="H145" t="s">
        <v>6512</v>
      </c>
      <c r="I145" s="8">
        <v>44959</v>
      </c>
      <c r="J145" s="8">
        <v>44960</v>
      </c>
    </row>
    <row r="146" spans="1:10">
      <c r="A146" s="8">
        <v>45239</v>
      </c>
      <c r="B146">
        <v>4</v>
      </c>
      <c r="C146">
        <v>0.55000000000000004</v>
      </c>
      <c r="D146" t="s">
        <v>6579</v>
      </c>
      <c r="E146">
        <v>0.60599999999999998</v>
      </c>
      <c r="F146" s="8">
        <v>45263</v>
      </c>
      <c r="G146" s="8">
        <v>45023</v>
      </c>
      <c r="H146" t="s">
        <v>6514</v>
      </c>
      <c r="I146" s="8">
        <v>44963</v>
      </c>
      <c r="J146" s="8">
        <v>44991</v>
      </c>
    </row>
    <row r="147" spans="1:10">
      <c r="A147" s="8">
        <v>45209</v>
      </c>
      <c r="B147">
        <v>5</v>
      </c>
      <c r="C147">
        <v>0.5</v>
      </c>
      <c r="D147" t="s">
        <v>6630</v>
      </c>
      <c r="E147">
        <v>0.57599999999999996</v>
      </c>
      <c r="F147" s="15" t="s">
        <v>6631</v>
      </c>
      <c r="G147" s="8">
        <v>45024</v>
      </c>
      <c r="H147" t="s">
        <v>6514</v>
      </c>
      <c r="I147" s="8">
        <v>44960</v>
      </c>
      <c r="J147" s="8">
        <v>44961</v>
      </c>
    </row>
    <row r="148" spans="1:10">
      <c r="A148" s="8">
        <v>45209</v>
      </c>
      <c r="B148">
        <v>5</v>
      </c>
      <c r="C148">
        <v>0.5</v>
      </c>
      <c r="D148" t="s">
        <v>6585</v>
      </c>
      <c r="E148">
        <v>0.53100000000000003</v>
      </c>
      <c r="F148" s="15">
        <v>45237</v>
      </c>
      <c r="G148" s="8">
        <v>45052</v>
      </c>
      <c r="H148" t="s">
        <v>6514</v>
      </c>
      <c r="I148" s="8">
        <v>44930</v>
      </c>
      <c r="J148" s="8">
        <v>44930</v>
      </c>
    </row>
    <row r="149" spans="1:10">
      <c r="A149" s="8">
        <v>45180</v>
      </c>
      <c r="B149">
        <v>6</v>
      </c>
      <c r="C149">
        <v>0.45</v>
      </c>
      <c r="D149" s="8" t="s">
        <v>6610</v>
      </c>
      <c r="E149">
        <v>0.48499999999999999</v>
      </c>
      <c r="F149" s="8">
        <v>45176</v>
      </c>
      <c r="G149" s="8">
        <v>45023</v>
      </c>
      <c r="H149" t="s">
        <v>6514</v>
      </c>
      <c r="I149" s="8">
        <v>44990</v>
      </c>
      <c r="J149" s="8">
        <v>44990</v>
      </c>
    </row>
    <row r="150" spans="1:10">
      <c r="A150" s="8">
        <v>45150</v>
      </c>
      <c r="B150">
        <v>7</v>
      </c>
      <c r="C150">
        <v>0.4</v>
      </c>
      <c r="D150" s="8" t="s">
        <v>6608</v>
      </c>
      <c r="E150">
        <v>0.55900000000000005</v>
      </c>
      <c r="F150" s="8" t="s">
        <v>6595</v>
      </c>
      <c r="G150" s="8">
        <v>44967</v>
      </c>
      <c r="H150" t="s">
        <v>6512</v>
      </c>
      <c r="I150" s="8">
        <v>44961</v>
      </c>
      <c r="J150" s="8">
        <v>44989</v>
      </c>
    </row>
    <row r="151" spans="1:10">
      <c r="A151" s="8">
        <v>45120</v>
      </c>
      <c r="B151">
        <v>8</v>
      </c>
      <c r="C151">
        <v>0.35</v>
      </c>
      <c r="D151" s="8">
        <v>45192</v>
      </c>
      <c r="E151">
        <v>0.28100000000000003</v>
      </c>
      <c r="F151" s="8">
        <v>45057</v>
      </c>
      <c r="G151" s="8">
        <v>45023</v>
      </c>
      <c r="H151" t="s">
        <v>6518</v>
      </c>
      <c r="I151" s="8">
        <v>44932</v>
      </c>
      <c r="J151" s="8">
        <v>44932</v>
      </c>
    </row>
    <row r="152" spans="1:10">
      <c r="A152" s="8">
        <v>45091</v>
      </c>
      <c r="B152">
        <v>9</v>
      </c>
      <c r="C152">
        <v>0.3</v>
      </c>
      <c r="D152" s="8" t="s">
        <v>6582</v>
      </c>
      <c r="E152">
        <v>0.45500000000000002</v>
      </c>
      <c r="F152" s="8">
        <v>45236</v>
      </c>
      <c r="G152" s="8">
        <v>44994</v>
      </c>
      <c r="H152" t="s">
        <v>6514</v>
      </c>
      <c r="I152" s="8">
        <v>44928</v>
      </c>
      <c r="J152" s="8">
        <v>44929</v>
      </c>
    </row>
    <row r="153" spans="1:10">
      <c r="A153" s="8">
        <v>45002</v>
      </c>
      <c r="B153">
        <v>12</v>
      </c>
      <c r="C153">
        <v>0.15</v>
      </c>
      <c r="D153" s="8">
        <v>45251</v>
      </c>
      <c r="E153">
        <v>0.34399999999999997</v>
      </c>
      <c r="F153" s="8">
        <v>45238</v>
      </c>
      <c r="G153" s="8" t="s">
        <v>6632</v>
      </c>
      <c r="H153" t="s">
        <v>6512</v>
      </c>
      <c r="I153" s="8">
        <v>44959</v>
      </c>
      <c r="J153" s="8">
        <v>44959</v>
      </c>
    </row>
    <row r="154" spans="1:10">
      <c r="A154" s="8">
        <v>44975</v>
      </c>
      <c r="B154">
        <v>13</v>
      </c>
      <c r="C154">
        <v>0.1</v>
      </c>
      <c r="D154" s="8">
        <v>45044</v>
      </c>
      <c r="E154">
        <v>0.125</v>
      </c>
      <c r="F154" s="8">
        <v>45029</v>
      </c>
      <c r="G154" s="8" t="s">
        <v>6633</v>
      </c>
      <c r="H154" t="s">
        <v>6520</v>
      </c>
      <c r="I154" s="8" t="s">
        <v>6634</v>
      </c>
      <c r="J154" s="8" t="s">
        <v>6634</v>
      </c>
    </row>
    <row r="155" spans="1:10">
      <c r="A155" t="s">
        <v>6635</v>
      </c>
    </row>
    <row r="158" spans="1:10">
      <c r="A158" t="s">
        <v>5864</v>
      </c>
    </row>
    <row r="159" spans="1:10">
      <c r="A159" t="s">
        <v>6417</v>
      </c>
    </row>
    <row r="160" spans="1:10">
      <c r="A160" t="s">
        <v>6421</v>
      </c>
    </row>
    <row r="161" spans="1:10">
      <c r="A161" t="s">
        <v>6636</v>
      </c>
    </row>
    <row r="162" spans="1:10">
      <c r="A162" t="s">
        <v>5832</v>
      </c>
    </row>
    <row r="163" spans="1:10">
      <c r="A163" t="s">
        <v>6422</v>
      </c>
    </row>
    <row r="164" spans="1:10">
      <c r="A164" t="s">
        <v>6020</v>
      </c>
    </row>
    <row r="165" spans="1:10">
      <c r="A165" t="s">
        <v>6352</v>
      </c>
    </row>
    <row r="166" spans="1:10">
      <c r="A166" t="s">
        <v>6187</v>
      </c>
    </row>
    <row r="167" spans="1:10">
      <c r="A167" t="s">
        <v>6036</v>
      </c>
    </row>
    <row r="168" spans="1:10">
      <c r="A168" t="s">
        <v>6559</v>
      </c>
      <c r="D168" t="s">
        <v>6560</v>
      </c>
      <c r="I168" t="s">
        <v>6561</v>
      </c>
    </row>
    <row r="169" spans="1:10">
      <c r="A169" t="s">
        <v>6562</v>
      </c>
      <c r="B169" t="s">
        <v>727</v>
      </c>
      <c r="C169" t="s">
        <v>6563</v>
      </c>
      <c r="D169" t="s">
        <v>6562</v>
      </c>
      <c r="E169" t="s">
        <v>6563</v>
      </c>
      <c r="F169" t="s">
        <v>6564</v>
      </c>
      <c r="G169" t="s">
        <v>6565</v>
      </c>
      <c r="H169" t="s">
        <v>5561</v>
      </c>
      <c r="I169" t="s">
        <v>6566</v>
      </c>
      <c r="J169" t="s">
        <v>1079</v>
      </c>
    </row>
    <row r="170" spans="1:10">
      <c r="A170" s="8" t="s">
        <v>6602</v>
      </c>
      <c r="B170" t="s">
        <v>6568</v>
      </c>
      <c r="C170">
        <v>0.72199999999999998</v>
      </c>
      <c r="D170" t="s">
        <v>6637</v>
      </c>
      <c r="E170">
        <v>0.77800000000000002</v>
      </c>
      <c r="F170" s="15" t="s">
        <v>6570</v>
      </c>
      <c r="G170" s="8">
        <v>45111</v>
      </c>
      <c r="H170" t="s">
        <v>6514</v>
      </c>
      <c r="I170" s="8">
        <v>45114</v>
      </c>
      <c r="J170" s="8">
        <v>45084</v>
      </c>
    </row>
    <row r="171" spans="1:10">
      <c r="A171" s="8">
        <v>45266</v>
      </c>
      <c r="B171">
        <v>1</v>
      </c>
      <c r="C171">
        <v>0.66700000000000004</v>
      </c>
      <c r="D171" t="s">
        <v>6810</v>
      </c>
      <c r="E171">
        <v>0.76300000000000001</v>
      </c>
      <c r="F171" s="15" t="s">
        <v>6599</v>
      </c>
      <c r="G171" s="8">
        <v>45022</v>
      </c>
      <c r="H171" t="s">
        <v>6514</v>
      </c>
      <c r="I171" s="8">
        <v>45206</v>
      </c>
      <c r="J171" s="8">
        <v>45206</v>
      </c>
    </row>
    <row r="172" spans="1:10">
      <c r="A172" s="8">
        <v>45237</v>
      </c>
      <c r="B172">
        <v>2</v>
      </c>
      <c r="C172">
        <v>0.61099999999999999</v>
      </c>
      <c r="D172" t="s">
        <v>6832</v>
      </c>
      <c r="E172">
        <v>0.72199999999999998</v>
      </c>
      <c r="F172" s="8" t="s">
        <v>6624</v>
      </c>
      <c r="G172" s="8">
        <v>45023</v>
      </c>
      <c r="H172" t="s">
        <v>6514</v>
      </c>
      <c r="I172" s="8">
        <v>45113</v>
      </c>
      <c r="J172" s="8">
        <v>45113</v>
      </c>
    </row>
    <row r="173" spans="1:10">
      <c r="A173" s="8">
        <v>45237</v>
      </c>
      <c r="B173">
        <v>2</v>
      </c>
      <c r="C173">
        <v>0.61099999999999999</v>
      </c>
      <c r="D173" t="s">
        <v>6589</v>
      </c>
      <c r="E173">
        <v>0.67600000000000005</v>
      </c>
      <c r="F173" s="8" t="s">
        <v>6629</v>
      </c>
      <c r="G173" s="8">
        <v>45051</v>
      </c>
      <c r="H173" t="s">
        <v>6514</v>
      </c>
      <c r="I173" s="8">
        <v>45051</v>
      </c>
      <c r="J173" s="8">
        <v>45052</v>
      </c>
    </row>
    <row r="174" spans="1:10">
      <c r="A174" s="8">
        <v>45178</v>
      </c>
      <c r="B174">
        <v>4</v>
      </c>
      <c r="C174">
        <v>0.5</v>
      </c>
      <c r="D174" t="s">
        <v>6630</v>
      </c>
      <c r="E174">
        <v>0.57599999999999996</v>
      </c>
      <c r="F174" s="8" t="s">
        <v>6631</v>
      </c>
      <c r="G174" s="8">
        <v>44993</v>
      </c>
      <c r="H174" t="s">
        <v>6512</v>
      </c>
      <c r="I174" s="8">
        <v>45174</v>
      </c>
      <c r="J174" s="8">
        <v>45175</v>
      </c>
    </row>
    <row r="175" spans="1:10">
      <c r="A175" s="8">
        <v>45178</v>
      </c>
      <c r="B175">
        <v>4</v>
      </c>
      <c r="C175">
        <v>0.5</v>
      </c>
      <c r="D175" t="s">
        <v>6639</v>
      </c>
      <c r="E175">
        <v>0.629</v>
      </c>
      <c r="F175" s="8" t="s">
        <v>6595</v>
      </c>
      <c r="G175" s="8">
        <v>45023</v>
      </c>
      <c r="H175" t="s">
        <v>6514</v>
      </c>
      <c r="I175" s="8">
        <v>45085</v>
      </c>
      <c r="J175" s="8">
        <v>45085</v>
      </c>
    </row>
    <row r="176" spans="1:10">
      <c r="A176" s="8">
        <v>45148</v>
      </c>
      <c r="B176">
        <v>5</v>
      </c>
      <c r="C176">
        <v>0.44400000000000001</v>
      </c>
      <c r="D176" s="8" t="s">
        <v>6640</v>
      </c>
      <c r="E176">
        <v>0.55600000000000005</v>
      </c>
      <c r="F176" s="8">
        <v>45266</v>
      </c>
      <c r="G176" s="8">
        <v>45084</v>
      </c>
      <c r="H176" t="s">
        <v>6514</v>
      </c>
      <c r="I176" s="8">
        <v>44995</v>
      </c>
      <c r="J176" s="8">
        <v>44995</v>
      </c>
    </row>
    <row r="177" spans="1:10">
      <c r="A177" s="8">
        <v>45118</v>
      </c>
      <c r="B177">
        <v>6</v>
      </c>
      <c r="C177">
        <v>0.38900000000000001</v>
      </c>
      <c r="D177" s="8" t="s">
        <v>6608</v>
      </c>
      <c r="E177">
        <v>0.55900000000000005</v>
      </c>
      <c r="F177" s="8" t="s">
        <v>6595</v>
      </c>
      <c r="G177" s="8">
        <v>44993</v>
      </c>
      <c r="H177" t="s">
        <v>6512</v>
      </c>
      <c r="I177" s="8">
        <v>45024</v>
      </c>
      <c r="J177" s="8">
        <v>45024</v>
      </c>
    </row>
    <row r="178" spans="1:10">
      <c r="A178" s="8">
        <v>45059</v>
      </c>
      <c r="B178">
        <v>8</v>
      </c>
      <c r="C178">
        <v>0.27800000000000002</v>
      </c>
      <c r="D178" s="8" t="s">
        <v>6607</v>
      </c>
      <c r="E178">
        <v>0.5</v>
      </c>
      <c r="F178" s="8">
        <v>45236</v>
      </c>
      <c r="G178" s="8">
        <v>44992</v>
      </c>
      <c r="H178" t="s">
        <v>6513</v>
      </c>
      <c r="I178" s="8">
        <v>44995</v>
      </c>
      <c r="J178" s="8">
        <v>44994</v>
      </c>
    </row>
    <row r="179" spans="1:10">
      <c r="A179" s="8">
        <v>45059</v>
      </c>
      <c r="B179">
        <v>8</v>
      </c>
      <c r="C179">
        <v>0.27800000000000002</v>
      </c>
      <c r="D179" s="8" t="s">
        <v>6641</v>
      </c>
      <c r="E179">
        <v>0.46899999999999997</v>
      </c>
      <c r="F179" s="8">
        <v>45176</v>
      </c>
      <c r="G179" s="8">
        <v>44965</v>
      </c>
      <c r="H179" t="s">
        <v>6514</v>
      </c>
      <c r="I179" s="8">
        <v>45026</v>
      </c>
      <c r="J179" s="8">
        <v>45026</v>
      </c>
    </row>
    <row r="180" spans="1:10">
      <c r="A180" t="s">
        <v>6642</v>
      </c>
    </row>
    <row r="183" spans="1:10">
      <c r="A183" t="s">
        <v>6426</v>
      </c>
    </row>
    <row r="184" spans="1:10">
      <c r="A184" t="s">
        <v>6427</v>
      </c>
    </row>
    <row r="185" spans="1:10">
      <c r="A185" t="s">
        <v>5689</v>
      </c>
    </row>
    <row r="186" spans="1:10">
      <c r="A186" t="s">
        <v>6392</v>
      </c>
    </row>
    <row r="187" spans="1:10">
      <c r="A187" t="s">
        <v>6428</v>
      </c>
    </row>
    <row r="188" spans="1:10">
      <c r="A188" t="s">
        <v>6310</v>
      </c>
    </row>
    <row r="189" spans="1:10">
      <c r="A189" t="s">
        <v>5794</v>
      </c>
    </row>
    <row r="190" spans="1:10">
      <c r="A190" t="s">
        <v>6137</v>
      </c>
    </row>
    <row r="191" spans="1:10">
      <c r="A191" t="s">
        <v>5635</v>
      </c>
    </row>
    <row r="192" spans="1:10">
      <c r="A192" t="s">
        <v>5713</v>
      </c>
    </row>
    <row r="193" spans="1:10">
      <c r="A193" t="s">
        <v>5790</v>
      </c>
    </row>
    <row r="194" spans="1:10">
      <c r="A194" t="s">
        <v>6559</v>
      </c>
      <c r="D194" t="s">
        <v>6560</v>
      </c>
      <c r="I194" t="s">
        <v>6561</v>
      </c>
    </row>
    <row r="195" spans="1:10">
      <c r="A195" t="s">
        <v>6562</v>
      </c>
      <c r="B195" t="s">
        <v>727</v>
      </c>
      <c r="C195" t="s">
        <v>6563</v>
      </c>
      <c r="D195" t="s">
        <v>6562</v>
      </c>
      <c r="E195" t="s">
        <v>6563</v>
      </c>
      <c r="F195" t="s">
        <v>6564</v>
      </c>
      <c r="G195" t="s">
        <v>6565</v>
      </c>
      <c r="H195" t="s">
        <v>5561</v>
      </c>
      <c r="I195" t="s">
        <v>6566</v>
      </c>
      <c r="J195" t="s">
        <v>1079</v>
      </c>
    </row>
    <row r="196" spans="1:10">
      <c r="A196" s="8" t="s">
        <v>6643</v>
      </c>
      <c r="B196" t="s">
        <v>6568</v>
      </c>
      <c r="C196">
        <v>0.85</v>
      </c>
      <c r="D196" t="s">
        <v>6644</v>
      </c>
      <c r="E196">
        <v>0.80600000000000005</v>
      </c>
      <c r="F196" s="8" t="s">
        <v>6624</v>
      </c>
      <c r="G196" s="8">
        <v>45142</v>
      </c>
      <c r="H196" t="s">
        <v>6514</v>
      </c>
      <c r="I196" s="8">
        <v>45109</v>
      </c>
      <c r="J196" s="8">
        <v>45110</v>
      </c>
    </row>
    <row r="197" spans="1:10">
      <c r="A197" s="8" t="s">
        <v>6622</v>
      </c>
      <c r="B197">
        <v>2</v>
      </c>
      <c r="C197">
        <v>0.75</v>
      </c>
      <c r="D197" t="s">
        <v>6645</v>
      </c>
      <c r="E197">
        <v>0.73</v>
      </c>
      <c r="F197" s="8" t="s">
        <v>6626</v>
      </c>
      <c r="G197" s="8">
        <v>45111</v>
      </c>
      <c r="H197" t="s">
        <v>6514</v>
      </c>
      <c r="I197" s="8">
        <v>45083</v>
      </c>
      <c r="J197" s="8">
        <v>45083</v>
      </c>
    </row>
    <row r="198" spans="1:10">
      <c r="A198" s="8" t="s">
        <v>6625</v>
      </c>
      <c r="B198">
        <v>3</v>
      </c>
      <c r="C198">
        <v>0.7</v>
      </c>
      <c r="D198" t="s">
        <v>6735</v>
      </c>
      <c r="E198">
        <v>0.64900000000000002</v>
      </c>
      <c r="F198" s="15" t="s">
        <v>6580</v>
      </c>
      <c r="G198" s="8">
        <v>45052</v>
      </c>
      <c r="H198" t="s">
        <v>6514</v>
      </c>
      <c r="I198" s="8">
        <v>45085</v>
      </c>
      <c r="J198" s="8">
        <v>45085</v>
      </c>
    </row>
    <row r="199" spans="1:10">
      <c r="A199" s="8" t="s">
        <v>6646</v>
      </c>
      <c r="B199">
        <v>4</v>
      </c>
      <c r="C199">
        <v>0.65</v>
      </c>
      <c r="D199" s="8" t="s">
        <v>7812</v>
      </c>
      <c r="E199">
        <v>0.78900000000000003</v>
      </c>
      <c r="F199" s="8" t="s">
        <v>6626</v>
      </c>
      <c r="G199" s="8">
        <v>45082</v>
      </c>
      <c r="H199" t="s">
        <v>7813</v>
      </c>
      <c r="I199" s="8">
        <v>45082</v>
      </c>
      <c r="J199" s="8">
        <v>45081</v>
      </c>
    </row>
    <row r="200" spans="1:10">
      <c r="A200" s="8" t="s">
        <v>6646</v>
      </c>
      <c r="B200">
        <v>4</v>
      </c>
      <c r="C200">
        <v>0.65</v>
      </c>
      <c r="D200" s="8" t="s">
        <v>6617</v>
      </c>
      <c r="E200">
        <v>0.63600000000000001</v>
      </c>
      <c r="F200" s="8" t="s">
        <v>6626</v>
      </c>
      <c r="G200" s="8">
        <v>45083</v>
      </c>
      <c r="H200" t="s">
        <v>6513</v>
      </c>
      <c r="I200" s="8">
        <v>44990</v>
      </c>
      <c r="J200" s="8">
        <v>44990</v>
      </c>
    </row>
    <row r="201" spans="1:10">
      <c r="A201" s="8">
        <v>45209</v>
      </c>
      <c r="B201">
        <v>7</v>
      </c>
      <c r="C201">
        <v>0.5</v>
      </c>
      <c r="D201" t="s">
        <v>6647</v>
      </c>
      <c r="E201">
        <v>0.5</v>
      </c>
      <c r="F201" s="8">
        <v>45203</v>
      </c>
      <c r="G201" s="8">
        <v>45055</v>
      </c>
      <c r="H201" t="s">
        <v>6512</v>
      </c>
      <c r="I201" s="8">
        <v>44964</v>
      </c>
      <c r="J201" s="8">
        <v>44965</v>
      </c>
    </row>
    <row r="202" spans="1:10">
      <c r="A202" s="8">
        <v>45209</v>
      </c>
      <c r="B202">
        <v>7</v>
      </c>
      <c r="C202">
        <v>0.5</v>
      </c>
      <c r="D202" s="8" t="s">
        <v>6648</v>
      </c>
      <c r="E202">
        <v>0.51500000000000001</v>
      </c>
      <c r="F202" s="8">
        <v>45205</v>
      </c>
      <c r="G202" s="8">
        <v>45084</v>
      </c>
      <c r="H202" t="s">
        <v>6512</v>
      </c>
      <c r="I202" s="8">
        <v>44962</v>
      </c>
      <c r="J202" s="8">
        <v>44961</v>
      </c>
    </row>
    <row r="203" spans="1:10">
      <c r="A203" s="8">
        <v>45120</v>
      </c>
      <c r="B203">
        <v>10</v>
      </c>
      <c r="C203">
        <v>0.35</v>
      </c>
      <c r="D203" t="s">
        <v>6581</v>
      </c>
      <c r="E203">
        <v>0.54500000000000004</v>
      </c>
      <c r="F203" s="8">
        <v>45236</v>
      </c>
      <c r="G203" s="8">
        <v>44993</v>
      </c>
      <c r="H203" t="s">
        <v>6514</v>
      </c>
      <c r="I203" s="8">
        <v>44964</v>
      </c>
      <c r="J203" s="8">
        <v>44964</v>
      </c>
    </row>
    <row r="204" spans="1:10">
      <c r="A204" s="8">
        <v>45091</v>
      </c>
      <c r="B204">
        <v>11</v>
      </c>
      <c r="C204">
        <v>0.3</v>
      </c>
      <c r="D204" s="8" t="s">
        <v>6609</v>
      </c>
      <c r="E204">
        <v>0.438</v>
      </c>
      <c r="F204" s="8">
        <v>45205</v>
      </c>
      <c r="G204" s="8">
        <v>44994</v>
      </c>
      <c r="H204" t="s">
        <v>6518</v>
      </c>
      <c r="I204" s="8">
        <v>44933</v>
      </c>
      <c r="J204" s="8">
        <v>44933</v>
      </c>
    </row>
    <row r="205" spans="1:10">
      <c r="A205" s="8">
        <v>45002</v>
      </c>
      <c r="B205">
        <v>14</v>
      </c>
      <c r="C205">
        <v>0.15</v>
      </c>
      <c r="D205" s="8">
        <v>45222</v>
      </c>
      <c r="E205">
        <v>0.30299999999999999</v>
      </c>
      <c r="F205" s="8">
        <v>45115</v>
      </c>
      <c r="G205" s="8">
        <v>44969</v>
      </c>
      <c r="H205" t="s">
        <v>6514</v>
      </c>
      <c r="I205" s="8">
        <v>44933</v>
      </c>
      <c r="J205" s="8">
        <v>44934</v>
      </c>
    </row>
    <row r="206" spans="1:10">
      <c r="A206" s="8">
        <v>44975</v>
      </c>
      <c r="B206">
        <v>15</v>
      </c>
      <c r="C206">
        <v>0.1</v>
      </c>
      <c r="D206" s="8">
        <v>45132</v>
      </c>
      <c r="E206">
        <v>0.219</v>
      </c>
      <c r="F206" s="8">
        <v>45058</v>
      </c>
      <c r="G206" s="8">
        <v>44937</v>
      </c>
      <c r="H206" t="s">
        <v>6513</v>
      </c>
      <c r="I206" t="s">
        <v>6649</v>
      </c>
      <c r="J206" t="s">
        <v>6634</v>
      </c>
    </row>
    <row r="207" spans="1:10">
      <c r="A207" t="s">
        <v>6650</v>
      </c>
    </row>
    <row r="210" spans="1:10">
      <c r="A210" t="s">
        <v>5744</v>
      </c>
    </row>
    <row r="211" spans="1:10">
      <c r="A211" t="s">
        <v>5959</v>
      </c>
    </row>
    <row r="212" spans="1:10">
      <c r="A212" t="s">
        <v>6329</v>
      </c>
    </row>
    <row r="213" spans="1:10">
      <c r="A213" t="s">
        <v>5934</v>
      </c>
    </row>
    <row r="214" spans="1:10">
      <c r="A214" t="s">
        <v>5816</v>
      </c>
    </row>
    <row r="215" spans="1:10">
      <c r="A215" t="s">
        <v>6084</v>
      </c>
    </row>
    <row r="216" spans="1:10">
      <c r="A216" t="s">
        <v>6059</v>
      </c>
    </row>
    <row r="217" spans="1:10">
      <c r="A217" t="s">
        <v>6249</v>
      </c>
    </row>
    <row r="218" spans="1:10">
      <c r="A218" t="s">
        <v>5969</v>
      </c>
    </row>
    <row r="219" spans="1:10">
      <c r="A219" t="s">
        <v>5814</v>
      </c>
    </row>
    <row r="220" spans="1:10">
      <c r="A220" t="s">
        <v>6559</v>
      </c>
      <c r="D220" t="s">
        <v>6560</v>
      </c>
      <c r="I220" t="s">
        <v>6561</v>
      </c>
    </row>
    <row r="221" spans="1:10">
      <c r="A221" t="s">
        <v>6562</v>
      </c>
      <c r="B221" t="s">
        <v>727</v>
      </c>
      <c r="C221" t="s">
        <v>6563</v>
      </c>
      <c r="D221" t="s">
        <v>6562</v>
      </c>
      <c r="E221" t="s">
        <v>6563</v>
      </c>
      <c r="F221" t="s">
        <v>6564</v>
      </c>
      <c r="G221" t="s">
        <v>6565</v>
      </c>
      <c r="H221" t="s">
        <v>5561</v>
      </c>
      <c r="I221" t="s">
        <v>6566</v>
      </c>
      <c r="J221" t="s">
        <v>1079</v>
      </c>
    </row>
    <row r="222" spans="1:10">
      <c r="A222" s="15" t="s">
        <v>6601</v>
      </c>
      <c r="B222" t="s">
        <v>6568</v>
      </c>
      <c r="C222">
        <v>0.88900000000000001</v>
      </c>
      <c r="D222" t="s">
        <v>6589</v>
      </c>
      <c r="E222">
        <v>0.67600000000000005</v>
      </c>
      <c r="F222" s="15">
        <v>45231</v>
      </c>
      <c r="G222" s="8">
        <v>45206</v>
      </c>
      <c r="H222" t="s">
        <v>6514</v>
      </c>
      <c r="I222" t="s">
        <v>6578</v>
      </c>
      <c r="J222" t="s">
        <v>6578</v>
      </c>
    </row>
    <row r="223" spans="1:10">
      <c r="A223" s="8" t="s">
        <v>6567</v>
      </c>
      <c r="B223">
        <v>1</v>
      </c>
      <c r="C223">
        <v>0.83299999999999996</v>
      </c>
      <c r="D223" s="8" t="s">
        <v>6651</v>
      </c>
      <c r="E223">
        <v>0.71399999999999997</v>
      </c>
      <c r="F223" s="8">
        <v>45261</v>
      </c>
      <c r="G223" s="8">
        <v>45204</v>
      </c>
      <c r="H223" t="s">
        <v>6514</v>
      </c>
      <c r="I223" t="s">
        <v>6571</v>
      </c>
      <c r="J223" t="s">
        <v>6571</v>
      </c>
    </row>
    <row r="224" spans="1:10">
      <c r="A224" s="8">
        <v>45266</v>
      </c>
      <c r="B224">
        <v>4</v>
      </c>
      <c r="C224">
        <v>0.66700000000000004</v>
      </c>
      <c r="D224" s="8" t="s">
        <v>6581</v>
      </c>
      <c r="E224">
        <v>0.54500000000000004</v>
      </c>
      <c r="F224" s="8">
        <v>45142</v>
      </c>
      <c r="G224" s="8">
        <v>45146</v>
      </c>
      <c r="H224" t="s">
        <v>6514</v>
      </c>
      <c r="I224" t="s">
        <v>6578</v>
      </c>
      <c r="J224" t="s">
        <v>6578</v>
      </c>
    </row>
    <row r="225" spans="1:10">
      <c r="A225" s="8">
        <v>45206</v>
      </c>
      <c r="B225">
        <v>5.5</v>
      </c>
      <c r="C225">
        <v>0.58799999999999997</v>
      </c>
      <c r="D225" s="8" t="s">
        <v>6577</v>
      </c>
      <c r="E225">
        <v>0.54800000000000004</v>
      </c>
      <c r="F225" s="15">
        <v>45142</v>
      </c>
      <c r="G225" s="8">
        <v>45086</v>
      </c>
      <c r="H225" t="s">
        <v>6514</v>
      </c>
      <c r="I225" t="s">
        <v>6574</v>
      </c>
      <c r="J225" t="s">
        <v>6574</v>
      </c>
    </row>
    <row r="226" spans="1:10">
      <c r="A226" s="8">
        <v>45148</v>
      </c>
      <c r="B226">
        <v>8</v>
      </c>
      <c r="C226">
        <v>0.44400000000000001</v>
      </c>
      <c r="D226" s="8">
        <v>45251</v>
      </c>
      <c r="E226">
        <v>0.34399999999999997</v>
      </c>
      <c r="F226" s="8">
        <v>45114</v>
      </c>
      <c r="G226" s="8">
        <v>45028</v>
      </c>
      <c r="H226" t="s">
        <v>6512</v>
      </c>
      <c r="I226" t="s">
        <v>6578</v>
      </c>
      <c r="J226" t="s">
        <v>6578</v>
      </c>
    </row>
    <row r="227" spans="1:10">
      <c r="A227" s="8">
        <v>45118</v>
      </c>
      <c r="B227">
        <v>9</v>
      </c>
      <c r="C227">
        <v>0.38900000000000001</v>
      </c>
      <c r="D227" s="8" t="s">
        <v>6609</v>
      </c>
      <c r="E227">
        <v>0.438</v>
      </c>
      <c r="F227" s="8">
        <v>45173</v>
      </c>
      <c r="G227" s="8">
        <v>45056</v>
      </c>
      <c r="H227" t="s">
        <v>6514</v>
      </c>
      <c r="I227" t="s">
        <v>6574</v>
      </c>
      <c r="J227" t="s">
        <v>6574</v>
      </c>
    </row>
    <row r="228" spans="1:10">
      <c r="A228" s="8">
        <v>45088</v>
      </c>
      <c r="B228">
        <v>9.5</v>
      </c>
      <c r="C228">
        <v>0.35299999999999998</v>
      </c>
      <c r="D228" s="8">
        <v>45279</v>
      </c>
      <c r="E228">
        <v>0.38700000000000001</v>
      </c>
      <c r="F228" s="8">
        <v>45084</v>
      </c>
      <c r="G228" s="8">
        <v>45055</v>
      </c>
      <c r="H228" t="s">
        <v>6513</v>
      </c>
      <c r="I228" t="s">
        <v>6574</v>
      </c>
      <c r="J228" t="s">
        <v>6574</v>
      </c>
    </row>
    <row r="229" spans="1:10">
      <c r="A229" s="8">
        <v>45089</v>
      </c>
      <c r="B229">
        <v>10</v>
      </c>
      <c r="C229">
        <v>0.33300000000000002</v>
      </c>
      <c r="D229" s="8">
        <v>45280</v>
      </c>
      <c r="E229">
        <v>0.375</v>
      </c>
      <c r="F229" s="8">
        <v>45084</v>
      </c>
      <c r="G229" s="8">
        <v>44997</v>
      </c>
      <c r="H229" t="s">
        <v>6514</v>
      </c>
      <c r="I229" t="s">
        <v>6571</v>
      </c>
      <c r="J229" t="s">
        <v>6571</v>
      </c>
    </row>
    <row r="230" spans="1:10">
      <c r="A230" s="8">
        <v>45059</v>
      </c>
      <c r="B230">
        <v>11</v>
      </c>
      <c r="C230">
        <v>0.27800000000000002</v>
      </c>
      <c r="D230" s="8">
        <v>45283</v>
      </c>
      <c r="E230">
        <v>0.34300000000000003</v>
      </c>
      <c r="F230" s="8">
        <v>45085</v>
      </c>
      <c r="G230" s="8">
        <v>44998</v>
      </c>
      <c r="H230" t="s">
        <v>6514</v>
      </c>
      <c r="I230" t="s">
        <v>6574</v>
      </c>
      <c r="J230" t="s">
        <v>6574</v>
      </c>
    </row>
    <row r="231" spans="1:10">
      <c r="A231" s="8">
        <v>45030</v>
      </c>
      <c r="B231">
        <v>12</v>
      </c>
      <c r="C231">
        <v>0.222</v>
      </c>
      <c r="D231" s="8">
        <v>45221</v>
      </c>
      <c r="E231">
        <v>0.313</v>
      </c>
      <c r="F231" s="8">
        <v>45087</v>
      </c>
      <c r="G231" s="8">
        <v>45027</v>
      </c>
      <c r="H231" t="s">
        <v>6520</v>
      </c>
      <c r="I231" t="s">
        <v>6578</v>
      </c>
      <c r="J231" t="s">
        <v>6578</v>
      </c>
    </row>
    <row r="232" spans="1:10">
      <c r="A232" t="s">
        <v>6652</v>
      </c>
    </row>
    <row r="235" spans="1:10">
      <c r="A235" t="s">
        <v>6242</v>
      </c>
    </row>
    <row r="236" spans="1:10">
      <c r="A236" t="s">
        <v>5886</v>
      </c>
    </row>
    <row r="237" spans="1:10">
      <c r="A237" t="s">
        <v>6072</v>
      </c>
    </row>
    <row r="238" spans="1:10">
      <c r="A238" t="s">
        <v>6549</v>
      </c>
    </row>
    <row r="239" spans="1:10">
      <c r="A239" t="s">
        <v>6326</v>
      </c>
    </row>
    <row r="240" spans="1:10">
      <c r="A240" t="s">
        <v>6334</v>
      </c>
    </row>
    <row r="241" spans="1:10">
      <c r="A241" t="s">
        <v>5641</v>
      </c>
    </row>
    <row r="242" spans="1:10">
      <c r="A242" t="s">
        <v>5812</v>
      </c>
    </row>
    <row r="243" spans="1:10">
      <c r="A243" t="s">
        <v>5655</v>
      </c>
    </row>
    <row r="244" spans="1:10">
      <c r="A244" t="s">
        <v>6051</v>
      </c>
    </row>
    <row r="245" spans="1:10">
      <c r="A245" t="s">
        <v>6559</v>
      </c>
      <c r="D245" t="s">
        <v>6560</v>
      </c>
      <c r="I245" t="s">
        <v>6561</v>
      </c>
    </row>
    <row r="246" spans="1:10">
      <c r="A246" t="s">
        <v>6562</v>
      </c>
      <c r="B246" t="s">
        <v>727</v>
      </c>
      <c r="C246" t="s">
        <v>6563</v>
      </c>
      <c r="D246" t="s">
        <v>6562</v>
      </c>
      <c r="E246" t="s">
        <v>6563</v>
      </c>
      <c r="F246" t="s">
        <v>6564</v>
      </c>
      <c r="G246" t="s">
        <v>6565</v>
      </c>
      <c r="H246" t="s">
        <v>5561</v>
      </c>
      <c r="I246" t="s">
        <v>6566</v>
      </c>
      <c r="J246" t="s">
        <v>1079</v>
      </c>
    </row>
    <row r="247" spans="1:10">
      <c r="A247" s="8" t="s">
        <v>6601</v>
      </c>
      <c r="B247" t="s">
        <v>6568</v>
      </c>
      <c r="C247">
        <v>0.88900000000000001</v>
      </c>
      <c r="D247" t="s">
        <v>6613</v>
      </c>
      <c r="E247">
        <v>0.77100000000000002</v>
      </c>
      <c r="F247" s="15" t="s">
        <v>6653</v>
      </c>
      <c r="G247" s="8">
        <v>45205</v>
      </c>
      <c r="H247" t="s">
        <v>6514</v>
      </c>
      <c r="I247" t="s">
        <v>6571</v>
      </c>
      <c r="J247" t="s">
        <v>6571</v>
      </c>
    </row>
    <row r="248" spans="1:10">
      <c r="A248" s="8">
        <v>45266</v>
      </c>
      <c r="B248">
        <v>4</v>
      </c>
      <c r="C248">
        <v>0.66700000000000004</v>
      </c>
      <c r="D248" t="s">
        <v>6654</v>
      </c>
      <c r="E248">
        <v>0.625</v>
      </c>
      <c r="F248" s="8">
        <v>45263</v>
      </c>
      <c r="G248" s="8">
        <v>45146</v>
      </c>
      <c r="H248" t="s">
        <v>6512</v>
      </c>
      <c r="I248" t="s">
        <v>6574</v>
      </c>
      <c r="J248" t="s">
        <v>6574</v>
      </c>
    </row>
    <row r="249" spans="1:10">
      <c r="A249" s="8">
        <v>45266</v>
      </c>
      <c r="B249">
        <v>4</v>
      </c>
      <c r="C249">
        <v>0.66700000000000004</v>
      </c>
      <c r="D249" s="8" t="s">
        <v>6655</v>
      </c>
      <c r="E249">
        <v>0.58299999999999996</v>
      </c>
      <c r="F249" s="8">
        <v>45202</v>
      </c>
      <c r="G249" s="8">
        <v>45117</v>
      </c>
      <c r="H249" t="s">
        <v>6514</v>
      </c>
      <c r="I249" t="s">
        <v>6578</v>
      </c>
      <c r="J249" t="s">
        <v>6578</v>
      </c>
    </row>
    <row r="250" spans="1:10">
      <c r="A250" s="8">
        <v>45207</v>
      </c>
      <c r="B250">
        <v>6</v>
      </c>
      <c r="C250">
        <v>0.55600000000000005</v>
      </c>
      <c r="D250" s="8" t="s">
        <v>6607</v>
      </c>
      <c r="E250">
        <v>0.5</v>
      </c>
      <c r="F250" s="8">
        <v>45232</v>
      </c>
      <c r="G250" s="8">
        <v>45028</v>
      </c>
      <c r="H250" t="s">
        <v>6512</v>
      </c>
      <c r="I250" t="s">
        <v>6574</v>
      </c>
      <c r="J250" t="s">
        <v>6574</v>
      </c>
    </row>
    <row r="251" spans="1:10">
      <c r="A251" s="8">
        <v>45207</v>
      </c>
      <c r="B251">
        <v>6</v>
      </c>
      <c r="C251">
        <v>0.55600000000000005</v>
      </c>
      <c r="D251" s="8" t="s">
        <v>6620</v>
      </c>
      <c r="E251">
        <v>0.48399999999999999</v>
      </c>
      <c r="F251" s="8">
        <v>45143</v>
      </c>
      <c r="G251" s="8">
        <v>45087</v>
      </c>
      <c r="H251" t="s">
        <v>6520</v>
      </c>
      <c r="I251" t="s">
        <v>6574</v>
      </c>
      <c r="J251" t="s">
        <v>6574</v>
      </c>
    </row>
    <row r="252" spans="1:10">
      <c r="A252" s="8">
        <v>45207</v>
      </c>
      <c r="B252">
        <v>6</v>
      </c>
      <c r="C252">
        <v>0.55600000000000005</v>
      </c>
      <c r="D252" s="8" t="s">
        <v>6641</v>
      </c>
      <c r="E252">
        <v>0.46899999999999997</v>
      </c>
      <c r="F252" s="8">
        <v>45203</v>
      </c>
      <c r="G252" s="8">
        <v>45027</v>
      </c>
      <c r="H252" t="s">
        <v>6514</v>
      </c>
      <c r="I252" t="s">
        <v>6574</v>
      </c>
      <c r="J252" t="s">
        <v>6574</v>
      </c>
    </row>
    <row r="253" spans="1:10">
      <c r="A253" s="8">
        <v>45148</v>
      </c>
      <c r="B253">
        <v>8</v>
      </c>
      <c r="C253">
        <v>0.44400000000000001</v>
      </c>
      <c r="D253" s="8" t="s">
        <v>6656</v>
      </c>
      <c r="E253">
        <v>0.47099999999999997</v>
      </c>
      <c r="F253" s="8">
        <v>45144</v>
      </c>
      <c r="G253" s="8">
        <v>45026</v>
      </c>
      <c r="H253" t="s">
        <v>6514</v>
      </c>
      <c r="I253" t="s">
        <v>6578</v>
      </c>
      <c r="J253" t="s">
        <v>6578</v>
      </c>
    </row>
    <row r="254" spans="1:10">
      <c r="A254" s="8">
        <v>45089</v>
      </c>
      <c r="B254">
        <v>10</v>
      </c>
      <c r="C254">
        <v>0.33300000000000002</v>
      </c>
      <c r="D254" s="8" t="s">
        <v>6584</v>
      </c>
      <c r="E254">
        <v>0.45200000000000001</v>
      </c>
      <c r="F254" s="8">
        <v>45204</v>
      </c>
      <c r="G254" s="8">
        <v>44968</v>
      </c>
      <c r="H254" t="s">
        <v>6512</v>
      </c>
      <c r="I254" t="s">
        <v>6578</v>
      </c>
      <c r="J254" t="s">
        <v>6578</v>
      </c>
    </row>
    <row r="255" spans="1:10">
      <c r="A255" s="8">
        <v>45059</v>
      </c>
      <c r="B255">
        <v>11</v>
      </c>
      <c r="C255">
        <v>0.27800000000000002</v>
      </c>
      <c r="D255" s="8">
        <v>45220</v>
      </c>
      <c r="E255">
        <v>0.32300000000000001</v>
      </c>
      <c r="F255" s="8">
        <v>45085</v>
      </c>
      <c r="G255" s="8">
        <v>44997</v>
      </c>
      <c r="H255" t="s">
        <v>6514</v>
      </c>
      <c r="I255" t="s">
        <v>6578</v>
      </c>
      <c r="J255" t="s">
        <v>6578</v>
      </c>
    </row>
    <row r="256" spans="1:10">
      <c r="A256" s="8">
        <v>44943</v>
      </c>
      <c r="B256">
        <v>15</v>
      </c>
      <c r="C256">
        <v>5.6000000000000001E-2</v>
      </c>
      <c r="D256" s="8">
        <v>45073</v>
      </c>
      <c r="E256">
        <v>0.156</v>
      </c>
      <c r="F256" s="8">
        <v>45055</v>
      </c>
      <c r="G256" t="s">
        <v>6657</v>
      </c>
      <c r="H256" t="s">
        <v>6536</v>
      </c>
      <c r="I256" t="s">
        <v>6578</v>
      </c>
      <c r="J256" t="s">
        <v>6578</v>
      </c>
    </row>
    <row r="257" spans="1:1">
      <c r="A257" t="s">
        <v>6658</v>
      </c>
    </row>
    <row r="260" spans="1:1">
      <c r="A260" t="s">
        <v>6439</v>
      </c>
    </row>
    <row r="261" spans="1:1">
      <c r="A261" t="s">
        <v>6009</v>
      </c>
    </row>
    <row r="262" spans="1:1">
      <c r="A262" t="s">
        <v>6443</v>
      </c>
    </row>
    <row r="263" spans="1:1">
      <c r="A263" t="s">
        <v>5956</v>
      </c>
    </row>
    <row r="264" spans="1:1">
      <c r="A264" t="s">
        <v>5830</v>
      </c>
    </row>
    <row r="265" spans="1:1">
      <c r="A265" t="s">
        <v>6441</v>
      </c>
    </row>
    <row r="266" spans="1:1">
      <c r="A266" t="s">
        <v>5819</v>
      </c>
    </row>
    <row r="267" spans="1:1">
      <c r="A267" t="s">
        <v>5921</v>
      </c>
    </row>
    <row r="268" spans="1:1">
      <c r="A268" t="s">
        <v>6082</v>
      </c>
    </row>
    <row r="269" spans="1:1">
      <c r="A269" t="s">
        <v>6062</v>
      </c>
    </row>
    <row r="270" spans="1:1">
      <c r="A270" t="s">
        <v>5984</v>
      </c>
    </row>
    <row r="271" spans="1:1">
      <c r="A271" t="s">
        <v>6336</v>
      </c>
    </row>
    <row r="272" spans="1:1">
      <c r="A272" t="s">
        <v>6033</v>
      </c>
    </row>
    <row r="273" spans="1:10">
      <c r="A273" t="s">
        <v>5925</v>
      </c>
    </row>
    <row r="274" spans="1:10">
      <c r="A274" t="s">
        <v>6559</v>
      </c>
      <c r="D274" t="s">
        <v>6560</v>
      </c>
      <c r="I274" t="s">
        <v>6561</v>
      </c>
    </row>
    <row r="275" spans="1:10">
      <c r="A275" t="s">
        <v>6562</v>
      </c>
      <c r="B275" t="s">
        <v>727</v>
      </c>
      <c r="C275" t="s">
        <v>6563</v>
      </c>
      <c r="D275" t="s">
        <v>6562</v>
      </c>
      <c r="E275" t="s">
        <v>6563</v>
      </c>
      <c r="F275" t="s">
        <v>6564</v>
      </c>
      <c r="G275" t="s">
        <v>6565</v>
      </c>
      <c r="H275" t="s">
        <v>5561</v>
      </c>
      <c r="I275" t="s">
        <v>6566</v>
      </c>
      <c r="J275" t="s">
        <v>1079</v>
      </c>
    </row>
    <row r="276" spans="1:10">
      <c r="A276" s="8" t="s">
        <v>6622</v>
      </c>
      <c r="B276" t="s">
        <v>6568</v>
      </c>
      <c r="C276">
        <v>0.75</v>
      </c>
      <c r="D276" t="s">
        <v>6659</v>
      </c>
      <c r="E276">
        <v>0.82899999999999996</v>
      </c>
      <c r="F276" s="8" t="s">
        <v>6576</v>
      </c>
      <c r="G276" s="15">
        <v>45110</v>
      </c>
      <c r="H276" t="s">
        <v>6514</v>
      </c>
      <c r="I276" s="15">
        <v>44987</v>
      </c>
      <c r="J276" s="15">
        <v>44987</v>
      </c>
    </row>
    <row r="277" spans="1:10">
      <c r="A277" s="8">
        <v>45268</v>
      </c>
      <c r="B277">
        <v>3</v>
      </c>
      <c r="C277">
        <v>0.6</v>
      </c>
      <c r="D277" t="s">
        <v>6614</v>
      </c>
      <c r="E277">
        <v>0.64700000000000002</v>
      </c>
      <c r="F277" s="8" t="s">
        <v>6602</v>
      </c>
      <c r="G277" s="8">
        <v>45111</v>
      </c>
      <c r="H277" t="s">
        <v>6514</v>
      </c>
      <c r="I277" s="8">
        <v>45018</v>
      </c>
      <c r="J277" s="8">
        <v>45048</v>
      </c>
    </row>
    <row r="278" spans="1:10">
      <c r="A278" s="8">
        <v>45268</v>
      </c>
      <c r="B278">
        <v>3</v>
      </c>
      <c r="C278">
        <v>0.6</v>
      </c>
      <c r="D278" s="8" t="s">
        <v>6660</v>
      </c>
      <c r="E278">
        <v>0.65700000000000003</v>
      </c>
      <c r="F278" s="8" t="s">
        <v>6626</v>
      </c>
      <c r="G278" s="8">
        <v>45053</v>
      </c>
      <c r="H278" t="s">
        <v>6514</v>
      </c>
      <c r="I278" s="8">
        <v>45049</v>
      </c>
      <c r="J278" s="8">
        <v>45049</v>
      </c>
    </row>
    <row r="279" spans="1:10">
      <c r="A279" s="8">
        <v>45238</v>
      </c>
      <c r="B279">
        <v>3.5</v>
      </c>
      <c r="C279">
        <v>0.57899999999999996</v>
      </c>
      <c r="D279" s="8" t="s">
        <v>6661</v>
      </c>
      <c r="E279">
        <v>0.61799999999999999</v>
      </c>
      <c r="F279" s="8">
        <v>45262</v>
      </c>
      <c r="G279" s="8">
        <v>45023</v>
      </c>
      <c r="H279" t="s">
        <v>6514</v>
      </c>
      <c r="I279" s="8">
        <v>45051</v>
      </c>
      <c r="J279" s="8">
        <v>45021</v>
      </c>
    </row>
    <row r="280" spans="1:10">
      <c r="A280" s="8">
        <v>45239</v>
      </c>
      <c r="B280">
        <v>4</v>
      </c>
      <c r="C280">
        <v>0.55000000000000004</v>
      </c>
      <c r="D280" s="8" t="s">
        <v>6630</v>
      </c>
      <c r="E280">
        <v>0.57599999999999996</v>
      </c>
      <c r="F280" s="8" t="s">
        <v>6629</v>
      </c>
      <c r="G280" s="8">
        <v>45023</v>
      </c>
      <c r="H280" t="s">
        <v>6518</v>
      </c>
      <c r="I280" s="8">
        <v>44987</v>
      </c>
      <c r="J280" s="8">
        <v>45018</v>
      </c>
    </row>
    <row r="281" spans="1:10">
      <c r="A281" s="8">
        <v>45239</v>
      </c>
      <c r="B281">
        <v>4</v>
      </c>
      <c r="C281">
        <v>0.55000000000000004</v>
      </c>
      <c r="D281" t="s">
        <v>6639</v>
      </c>
      <c r="E281">
        <v>0.629</v>
      </c>
      <c r="F281" s="8" t="s">
        <v>6624</v>
      </c>
      <c r="G281" s="8">
        <v>44966</v>
      </c>
      <c r="H281" t="s">
        <v>6514</v>
      </c>
      <c r="I281" s="8">
        <v>45051</v>
      </c>
      <c r="J281" s="8">
        <v>45051</v>
      </c>
    </row>
    <row r="282" spans="1:10">
      <c r="A282" s="8">
        <v>45239</v>
      </c>
      <c r="B282">
        <v>4</v>
      </c>
      <c r="C282">
        <v>0.55000000000000004</v>
      </c>
      <c r="D282" s="8" t="s">
        <v>6579</v>
      </c>
      <c r="E282">
        <v>0.60599999999999998</v>
      </c>
      <c r="F282" s="8" t="s">
        <v>6626</v>
      </c>
      <c r="G282" s="8">
        <v>44992</v>
      </c>
      <c r="H282" t="s">
        <v>6518</v>
      </c>
      <c r="I282" s="8">
        <v>45050</v>
      </c>
      <c r="J282" s="8">
        <v>45020</v>
      </c>
    </row>
    <row r="283" spans="1:10">
      <c r="A283" s="8">
        <v>45239</v>
      </c>
      <c r="B283">
        <v>4</v>
      </c>
      <c r="C283">
        <v>0.55000000000000004</v>
      </c>
      <c r="D283" s="8" t="s">
        <v>6662</v>
      </c>
      <c r="E283">
        <v>0.52900000000000003</v>
      </c>
      <c r="F283" s="8" t="s">
        <v>6595</v>
      </c>
      <c r="G283" s="8">
        <v>44993</v>
      </c>
      <c r="H283" t="s">
        <v>6514</v>
      </c>
      <c r="I283" s="8" t="s">
        <v>6663</v>
      </c>
      <c r="J283" s="8">
        <v>44931</v>
      </c>
    </row>
    <row r="284" spans="1:10">
      <c r="A284" s="8">
        <v>45209</v>
      </c>
      <c r="B284">
        <v>5</v>
      </c>
      <c r="C284">
        <v>0.5</v>
      </c>
      <c r="D284" s="8" t="s">
        <v>6608</v>
      </c>
      <c r="E284">
        <v>0.55900000000000005</v>
      </c>
      <c r="F284" s="8" t="s">
        <v>6625</v>
      </c>
      <c r="G284" s="8">
        <v>45023</v>
      </c>
      <c r="H284" t="s">
        <v>6512</v>
      </c>
      <c r="I284" s="8">
        <v>44960</v>
      </c>
      <c r="J284" s="8">
        <v>44960</v>
      </c>
    </row>
    <row r="285" spans="1:10">
      <c r="A285" s="8">
        <v>45209</v>
      </c>
      <c r="B285">
        <v>5</v>
      </c>
      <c r="C285">
        <v>0.5</v>
      </c>
      <c r="D285" s="8" t="s">
        <v>6575</v>
      </c>
      <c r="E285">
        <v>0.622</v>
      </c>
      <c r="F285" s="8" t="s">
        <v>6631</v>
      </c>
      <c r="G285" s="8">
        <v>45023</v>
      </c>
      <c r="H285" t="s">
        <v>6514</v>
      </c>
      <c r="I285" s="8">
        <v>45020</v>
      </c>
      <c r="J285" s="8">
        <v>45050</v>
      </c>
    </row>
    <row r="286" spans="1:10">
      <c r="A286" s="8">
        <v>45180</v>
      </c>
      <c r="B286">
        <v>6</v>
      </c>
      <c r="C286">
        <v>0.45</v>
      </c>
      <c r="D286" s="8" t="s">
        <v>6607</v>
      </c>
      <c r="E286">
        <v>0.5</v>
      </c>
      <c r="F286" s="8">
        <v>45234</v>
      </c>
      <c r="G286" s="8">
        <v>45025</v>
      </c>
      <c r="H286" t="s">
        <v>6514</v>
      </c>
      <c r="I286" s="8">
        <v>44929</v>
      </c>
      <c r="J286" s="8">
        <v>44930</v>
      </c>
    </row>
    <row r="287" spans="1:10">
      <c r="A287" s="8">
        <v>45180</v>
      </c>
      <c r="B287">
        <v>6</v>
      </c>
      <c r="C287">
        <v>0.45</v>
      </c>
      <c r="D287" s="8" t="s">
        <v>6860</v>
      </c>
      <c r="E287">
        <v>0.57099999999999995</v>
      </c>
      <c r="F287" s="8">
        <v>45236</v>
      </c>
      <c r="G287" s="8">
        <v>45083</v>
      </c>
      <c r="H287" t="s">
        <v>6514</v>
      </c>
      <c r="I287" s="8">
        <v>44928</v>
      </c>
      <c r="J287" s="8">
        <v>44960</v>
      </c>
    </row>
    <row r="288" spans="1:10">
      <c r="A288" s="8">
        <v>45061</v>
      </c>
      <c r="B288">
        <v>10</v>
      </c>
      <c r="C288">
        <v>0.25</v>
      </c>
      <c r="D288" s="8" t="s">
        <v>6665</v>
      </c>
      <c r="E288">
        <v>0.45700000000000002</v>
      </c>
      <c r="F288" s="8">
        <v>45205</v>
      </c>
      <c r="G288" s="8">
        <v>44936</v>
      </c>
      <c r="H288" t="s">
        <v>6514</v>
      </c>
      <c r="I288" s="8">
        <v>44962</v>
      </c>
      <c r="J288" s="8">
        <v>44962</v>
      </c>
    </row>
    <row r="289" spans="1:10">
      <c r="A289" s="8">
        <v>44974</v>
      </c>
      <c r="B289">
        <v>12.5</v>
      </c>
      <c r="C289">
        <v>0.105</v>
      </c>
      <c r="D289" s="8">
        <v>45191</v>
      </c>
      <c r="E289">
        <v>0.28999999999999998</v>
      </c>
      <c r="F289" s="8">
        <v>45088</v>
      </c>
      <c r="G289" s="8">
        <v>44935</v>
      </c>
      <c r="H289" t="s">
        <v>6514</v>
      </c>
      <c r="I289" t="s">
        <v>6606</v>
      </c>
      <c r="J289" t="s">
        <v>6606</v>
      </c>
    </row>
    <row r="290" spans="1:10">
      <c r="A290" t="s">
        <v>6666</v>
      </c>
    </row>
    <row r="293" spans="1:10">
      <c r="A293" t="s">
        <v>6212</v>
      </c>
    </row>
    <row r="294" spans="1:10">
      <c r="A294" t="s">
        <v>6205</v>
      </c>
    </row>
    <row r="295" spans="1:10">
      <c r="A295" t="s">
        <v>6210</v>
      </c>
    </row>
    <row r="296" spans="1:10">
      <c r="A296" t="s">
        <v>5697</v>
      </c>
    </row>
    <row r="297" spans="1:10">
      <c r="A297" t="s">
        <v>5802</v>
      </c>
    </row>
    <row r="298" spans="1:10">
      <c r="A298" t="s">
        <v>6201</v>
      </c>
    </row>
    <row r="299" spans="1:10">
      <c r="A299" t="s">
        <v>5873</v>
      </c>
    </row>
    <row r="300" spans="1:10">
      <c r="A300" t="s">
        <v>5692</v>
      </c>
    </row>
    <row r="301" spans="1:10">
      <c r="A301" t="s">
        <v>6215</v>
      </c>
    </row>
    <row r="302" spans="1:10">
      <c r="A302" t="s">
        <v>5700</v>
      </c>
    </row>
    <row r="303" spans="1:10">
      <c r="A303" t="s">
        <v>5687</v>
      </c>
    </row>
    <row r="304" spans="1:10">
      <c r="A304" t="s">
        <v>6559</v>
      </c>
      <c r="D304" t="s">
        <v>6560</v>
      </c>
      <c r="I304" t="s">
        <v>6561</v>
      </c>
    </row>
    <row r="305" spans="1:10">
      <c r="A305" t="s">
        <v>6562</v>
      </c>
      <c r="B305" t="s">
        <v>727</v>
      </c>
      <c r="C305" t="s">
        <v>6563</v>
      </c>
      <c r="D305" t="s">
        <v>6562</v>
      </c>
      <c r="E305" t="s">
        <v>6563</v>
      </c>
      <c r="F305" t="s">
        <v>6564</v>
      </c>
      <c r="G305" t="s">
        <v>6565</v>
      </c>
      <c r="H305" t="s">
        <v>5561</v>
      </c>
      <c r="I305" t="s">
        <v>6566</v>
      </c>
      <c r="J305" t="s">
        <v>1079</v>
      </c>
    </row>
    <row r="306" spans="1:10">
      <c r="A306" s="8" t="s">
        <v>6622</v>
      </c>
      <c r="B306" t="s">
        <v>6568</v>
      </c>
      <c r="C306">
        <v>0.75</v>
      </c>
      <c r="D306" t="s">
        <v>6613</v>
      </c>
      <c r="E306">
        <v>0.77100000000000002</v>
      </c>
      <c r="F306" s="8">
        <v>45263</v>
      </c>
      <c r="G306" s="8">
        <v>45203</v>
      </c>
      <c r="H306" t="s">
        <v>6514</v>
      </c>
      <c r="I306" s="8" t="s">
        <v>6574</v>
      </c>
      <c r="J306" s="8" t="s">
        <v>6574</v>
      </c>
    </row>
    <row r="307" spans="1:10">
      <c r="A307" s="8" t="s">
        <v>6622</v>
      </c>
      <c r="B307" t="s">
        <v>6568</v>
      </c>
      <c r="C307">
        <v>0.75</v>
      </c>
      <c r="D307" t="s">
        <v>6660</v>
      </c>
      <c r="E307">
        <v>0.65700000000000003</v>
      </c>
      <c r="F307" s="8">
        <v>45234</v>
      </c>
      <c r="G307" s="8">
        <v>45176</v>
      </c>
      <c r="H307" t="s">
        <v>6512</v>
      </c>
      <c r="I307" s="8">
        <v>44927</v>
      </c>
      <c r="J307" s="8">
        <v>44927</v>
      </c>
    </row>
    <row r="308" spans="1:10">
      <c r="A308" s="8" t="s">
        <v>6625</v>
      </c>
      <c r="B308">
        <v>1</v>
      </c>
      <c r="C308">
        <v>0.7</v>
      </c>
      <c r="D308" t="s">
        <v>6614</v>
      </c>
      <c r="E308">
        <v>0.64700000000000002</v>
      </c>
      <c r="F308" s="8">
        <v>45173</v>
      </c>
      <c r="G308" s="8">
        <v>45176</v>
      </c>
      <c r="H308" t="s">
        <v>6514</v>
      </c>
      <c r="I308" s="8" t="s">
        <v>6574</v>
      </c>
      <c r="J308" s="8" t="s">
        <v>6574</v>
      </c>
    </row>
    <row r="309" spans="1:10">
      <c r="A309" s="8">
        <v>45266</v>
      </c>
      <c r="B309">
        <v>2</v>
      </c>
      <c r="C309">
        <v>0.66700000000000004</v>
      </c>
      <c r="D309" t="s">
        <v>6579</v>
      </c>
      <c r="E309">
        <v>0.60599999999999998</v>
      </c>
      <c r="F309" s="8">
        <v>45232</v>
      </c>
      <c r="G309" s="8">
        <v>45115</v>
      </c>
      <c r="H309" t="s">
        <v>6514</v>
      </c>
      <c r="I309" t="s">
        <v>6574</v>
      </c>
      <c r="J309" t="s">
        <v>6574</v>
      </c>
    </row>
    <row r="310" spans="1:10">
      <c r="A310" s="8" t="s">
        <v>6646</v>
      </c>
      <c r="B310">
        <v>2</v>
      </c>
      <c r="C310">
        <v>0.65</v>
      </c>
      <c r="D310" s="8" t="s">
        <v>6667</v>
      </c>
      <c r="E310">
        <v>0.66700000000000004</v>
      </c>
      <c r="F310" s="8" t="s">
        <v>6602</v>
      </c>
      <c r="G310" s="8">
        <v>45081</v>
      </c>
      <c r="H310" t="s">
        <v>6512</v>
      </c>
      <c r="I310" t="s">
        <v>6578</v>
      </c>
      <c r="J310" t="s">
        <v>6578</v>
      </c>
    </row>
    <row r="311" spans="1:10">
      <c r="A311" s="8">
        <v>45238</v>
      </c>
      <c r="B311">
        <v>3.5</v>
      </c>
      <c r="C311">
        <v>0.57899999999999996</v>
      </c>
      <c r="D311" s="8" t="s">
        <v>6594</v>
      </c>
      <c r="E311">
        <v>0.56299999999999994</v>
      </c>
      <c r="F311" s="8">
        <v>45203</v>
      </c>
      <c r="G311" s="8">
        <v>45055</v>
      </c>
      <c r="H311" t="s">
        <v>6514</v>
      </c>
      <c r="I311" t="s">
        <v>6574</v>
      </c>
      <c r="J311" t="s">
        <v>6574</v>
      </c>
    </row>
    <row r="312" spans="1:10">
      <c r="A312" s="8">
        <v>45239</v>
      </c>
      <c r="B312">
        <v>4</v>
      </c>
      <c r="C312">
        <v>0.55000000000000004</v>
      </c>
      <c r="D312" s="8" t="s">
        <v>6648</v>
      </c>
      <c r="E312">
        <v>0.51500000000000001</v>
      </c>
      <c r="F312" s="8">
        <v>45174</v>
      </c>
      <c r="G312" s="8">
        <v>45086</v>
      </c>
      <c r="H312" t="s">
        <v>6512</v>
      </c>
      <c r="I312" t="s">
        <v>6574</v>
      </c>
      <c r="J312" t="s">
        <v>6574</v>
      </c>
    </row>
    <row r="313" spans="1:10">
      <c r="A313" s="8">
        <v>45091</v>
      </c>
      <c r="B313">
        <v>9</v>
      </c>
      <c r="C313">
        <v>0.3</v>
      </c>
      <c r="D313" s="8">
        <v>45252</v>
      </c>
      <c r="E313">
        <v>0.33300000000000002</v>
      </c>
      <c r="F313" s="8">
        <v>45085</v>
      </c>
      <c r="G313" s="8">
        <v>44997</v>
      </c>
      <c r="H313" t="s">
        <v>6514</v>
      </c>
      <c r="I313" t="s">
        <v>6578</v>
      </c>
      <c r="J313" t="s">
        <v>6578</v>
      </c>
    </row>
    <row r="314" spans="1:10">
      <c r="A314" s="8">
        <v>45059</v>
      </c>
      <c r="B314">
        <v>9</v>
      </c>
      <c r="C314">
        <v>0.27800000000000002</v>
      </c>
      <c r="D314" s="8">
        <v>45219</v>
      </c>
      <c r="E314">
        <v>0.33300000000000002</v>
      </c>
      <c r="F314" s="8">
        <v>45026</v>
      </c>
      <c r="G314" s="8">
        <v>45086</v>
      </c>
      <c r="H314" t="s">
        <v>6514</v>
      </c>
      <c r="I314" t="s">
        <v>6578</v>
      </c>
      <c r="J314" t="s">
        <v>6578</v>
      </c>
    </row>
    <row r="315" spans="1:10">
      <c r="A315" s="8">
        <v>45032</v>
      </c>
      <c r="B315">
        <v>11</v>
      </c>
      <c r="C315">
        <v>0.2</v>
      </c>
      <c r="D315" s="8">
        <v>45132</v>
      </c>
      <c r="E315">
        <v>0.219</v>
      </c>
      <c r="F315" s="8">
        <v>45115</v>
      </c>
      <c r="G315" s="8" t="s">
        <v>6668</v>
      </c>
      <c r="H315" t="s">
        <v>6518</v>
      </c>
      <c r="I315" t="s">
        <v>6578</v>
      </c>
      <c r="J315" t="s">
        <v>6578</v>
      </c>
    </row>
    <row r="316" spans="1:10">
      <c r="A316" s="8">
        <v>44944</v>
      </c>
      <c r="B316">
        <v>13.5</v>
      </c>
      <c r="C316">
        <v>5.2999999999999999E-2</v>
      </c>
      <c r="D316" s="8">
        <v>45163</v>
      </c>
      <c r="E316">
        <v>0.24199999999999999</v>
      </c>
      <c r="F316" s="8">
        <v>45088</v>
      </c>
      <c r="G316" s="8">
        <v>44939</v>
      </c>
      <c r="H316" t="s">
        <v>6514</v>
      </c>
      <c r="I316" t="s">
        <v>6578</v>
      </c>
      <c r="J316" t="s">
        <v>6578</v>
      </c>
    </row>
    <row r="317" spans="1:10">
      <c r="A317" t="s">
        <v>6669</v>
      </c>
    </row>
    <row r="320" spans="1:10">
      <c r="A320" t="s">
        <v>5806</v>
      </c>
    </row>
    <row r="321" spans="1:10">
      <c r="A321" t="s">
        <v>5670</v>
      </c>
    </row>
    <row r="322" spans="1:10">
      <c r="A322" t="s">
        <v>6183</v>
      </c>
    </row>
    <row r="323" spans="1:10">
      <c r="A323" t="s">
        <v>6251</v>
      </c>
    </row>
    <row r="324" spans="1:10">
      <c r="A324" t="s">
        <v>5717</v>
      </c>
    </row>
    <row r="325" spans="1:10">
      <c r="A325" t="s">
        <v>5709</v>
      </c>
    </row>
    <row r="326" spans="1:10">
      <c r="A326" t="s">
        <v>5973</v>
      </c>
    </row>
    <row r="327" spans="1:10">
      <c r="A327" t="s">
        <v>6316</v>
      </c>
    </row>
    <row r="328" spans="1:10">
      <c r="A328" t="s">
        <v>5735</v>
      </c>
    </row>
    <row r="329" spans="1:10">
      <c r="A329" t="s">
        <v>6151</v>
      </c>
    </row>
    <row r="330" spans="1:10">
      <c r="A330" t="s">
        <v>5986</v>
      </c>
    </row>
    <row r="331" spans="1:10">
      <c r="A331" t="s">
        <v>5796</v>
      </c>
    </row>
    <row r="332" spans="1:10">
      <c r="A332" t="s">
        <v>5932</v>
      </c>
    </row>
    <row r="333" spans="1:10">
      <c r="A333" t="s">
        <v>6559</v>
      </c>
      <c r="D333" t="s">
        <v>6560</v>
      </c>
      <c r="I333" t="s">
        <v>6561</v>
      </c>
    </row>
    <row r="334" spans="1:10">
      <c r="A334" t="s">
        <v>6562</v>
      </c>
      <c r="B334" t="s">
        <v>727</v>
      </c>
      <c r="C334" t="s">
        <v>6563</v>
      </c>
      <c r="D334" t="s">
        <v>6562</v>
      </c>
      <c r="E334" t="s">
        <v>6563</v>
      </c>
      <c r="F334" t="s">
        <v>6564</v>
      </c>
      <c r="G334" t="s">
        <v>6565</v>
      </c>
      <c r="H334" t="s">
        <v>5561</v>
      </c>
      <c r="I334" t="s">
        <v>6566</v>
      </c>
      <c r="J334" t="s">
        <v>1079</v>
      </c>
    </row>
    <row r="335" spans="1:10">
      <c r="A335" s="15" t="s">
        <v>6601</v>
      </c>
      <c r="B335" t="s">
        <v>6568</v>
      </c>
      <c r="C335">
        <v>0.88900000000000001</v>
      </c>
      <c r="D335" t="s">
        <v>6651</v>
      </c>
      <c r="E335">
        <v>0.71399999999999997</v>
      </c>
      <c r="F335" s="8">
        <v>45232</v>
      </c>
      <c r="G335" s="8">
        <v>45235</v>
      </c>
      <c r="H335" t="s">
        <v>6514</v>
      </c>
      <c r="I335" s="8">
        <v>44927</v>
      </c>
      <c r="J335" s="8">
        <v>44927</v>
      </c>
    </row>
    <row r="336" spans="1:10">
      <c r="A336" s="8" t="s">
        <v>6601</v>
      </c>
      <c r="B336" t="s">
        <v>6568</v>
      </c>
      <c r="C336">
        <v>0.88900000000000001</v>
      </c>
      <c r="D336" t="s">
        <v>6670</v>
      </c>
      <c r="E336">
        <v>0.88600000000000001</v>
      </c>
      <c r="F336" s="8" t="s">
        <v>6599</v>
      </c>
      <c r="G336" s="8">
        <v>45232</v>
      </c>
      <c r="H336" t="s">
        <v>6514</v>
      </c>
      <c r="I336" t="s">
        <v>6571</v>
      </c>
      <c r="J336" t="s">
        <v>6571</v>
      </c>
    </row>
    <row r="337" spans="1:10">
      <c r="A337" s="8">
        <v>45266</v>
      </c>
      <c r="B337">
        <v>4</v>
      </c>
      <c r="C337">
        <v>0.66700000000000004</v>
      </c>
      <c r="D337" s="8" t="s">
        <v>6617</v>
      </c>
      <c r="E337">
        <v>0.63600000000000001</v>
      </c>
      <c r="F337" s="8">
        <v>45201</v>
      </c>
      <c r="G337" s="8">
        <v>45145</v>
      </c>
      <c r="H337" t="s">
        <v>6514</v>
      </c>
      <c r="I337" s="8" t="s">
        <v>6578</v>
      </c>
      <c r="J337" s="8" t="s">
        <v>6578</v>
      </c>
    </row>
    <row r="338" spans="1:10">
      <c r="A338" s="8">
        <v>45266</v>
      </c>
      <c r="B338">
        <v>4</v>
      </c>
      <c r="C338">
        <v>0.66700000000000004</v>
      </c>
      <c r="D338" s="8" t="s">
        <v>6671</v>
      </c>
      <c r="E338">
        <v>0.70599999999999996</v>
      </c>
      <c r="F338" s="8">
        <v>45233</v>
      </c>
      <c r="G338" s="8">
        <v>45144</v>
      </c>
      <c r="H338" t="s">
        <v>6514</v>
      </c>
      <c r="I338" t="s">
        <v>6583</v>
      </c>
      <c r="J338" t="s">
        <v>6571</v>
      </c>
    </row>
    <row r="339" spans="1:10">
      <c r="A339" s="8">
        <v>45207</v>
      </c>
      <c r="B339">
        <v>6</v>
      </c>
      <c r="C339">
        <v>0.55600000000000005</v>
      </c>
      <c r="D339" s="8" t="s">
        <v>6585</v>
      </c>
      <c r="E339">
        <v>0.53100000000000003</v>
      </c>
      <c r="F339" s="8">
        <v>45263</v>
      </c>
      <c r="G339" s="8">
        <v>44994</v>
      </c>
      <c r="H339" t="s">
        <v>6514</v>
      </c>
      <c r="I339" t="s">
        <v>6578</v>
      </c>
      <c r="J339" t="s">
        <v>6578</v>
      </c>
    </row>
    <row r="340" spans="1:10">
      <c r="A340" s="8">
        <v>45148</v>
      </c>
      <c r="B340">
        <v>8</v>
      </c>
      <c r="C340">
        <v>0.44400000000000001</v>
      </c>
      <c r="D340" s="8" t="s">
        <v>6648</v>
      </c>
      <c r="E340">
        <v>0.51500000000000001</v>
      </c>
      <c r="F340" s="8">
        <v>45204</v>
      </c>
      <c r="G340" s="8">
        <v>45026</v>
      </c>
      <c r="H340" t="s">
        <v>6514</v>
      </c>
      <c r="I340" t="s">
        <v>6571</v>
      </c>
      <c r="J340" t="s">
        <v>6574</v>
      </c>
    </row>
    <row r="341" spans="1:10">
      <c r="A341" s="8">
        <v>45148</v>
      </c>
      <c r="B341">
        <v>8</v>
      </c>
      <c r="C341">
        <v>0.44400000000000001</v>
      </c>
      <c r="D341" s="8" t="s">
        <v>6672</v>
      </c>
      <c r="E341">
        <v>0.40600000000000003</v>
      </c>
      <c r="F341" s="8">
        <v>45143</v>
      </c>
      <c r="G341" s="8">
        <v>45026</v>
      </c>
      <c r="H341" t="s">
        <v>6514</v>
      </c>
      <c r="I341" t="s">
        <v>6571</v>
      </c>
      <c r="J341" t="s">
        <v>6574</v>
      </c>
    </row>
    <row r="342" spans="1:10">
      <c r="A342" s="8">
        <v>45118</v>
      </c>
      <c r="B342">
        <v>9</v>
      </c>
      <c r="C342">
        <v>0.38900000000000001</v>
      </c>
      <c r="D342" s="8" t="s">
        <v>6673</v>
      </c>
      <c r="E342">
        <v>0.39400000000000002</v>
      </c>
      <c r="F342" s="8">
        <v>45235</v>
      </c>
      <c r="G342" s="8">
        <v>44940</v>
      </c>
      <c r="H342" t="s">
        <v>6514</v>
      </c>
      <c r="I342" t="s">
        <v>6574</v>
      </c>
      <c r="J342" t="s">
        <v>6574</v>
      </c>
    </row>
    <row r="343" spans="1:10">
      <c r="A343" s="8">
        <v>45089</v>
      </c>
      <c r="B343">
        <v>10</v>
      </c>
      <c r="C343">
        <v>0.33300000000000002</v>
      </c>
      <c r="D343" s="8">
        <v>45162</v>
      </c>
      <c r="E343">
        <v>0.25</v>
      </c>
      <c r="F343" s="8">
        <v>45055</v>
      </c>
      <c r="G343" s="8">
        <v>44997</v>
      </c>
      <c r="H343" t="s">
        <v>6518</v>
      </c>
      <c r="I343" t="s">
        <v>6571</v>
      </c>
      <c r="J343" t="s">
        <v>6571</v>
      </c>
    </row>
    <row r="344" spans="1:10">
      <c r="A344" s="8">
        <v>45089</v>
      </c>
      <c r="B344">
        <v>10</v>
      </c>
      <c r="C344">
        <v>0.33300000000000002</v>
      </c>
      <c r="D344" s="8">
        <v>45252</v>
      </c>
      <c r="E344">
        <v>0.33300000000000002</v>
      </c>
      <c r="F344" s="8">
        <v>45114</v>
      </c>
      <c r="G344" s="8">
        <v>44998</v>
      </c>
      <c r="H344" t="s">
        <v>6514</v>
      </c>
      <c r="I344" t="s">
        <v>6578</v>
      </c>
      <c r="J344" t="s">
        <v>6578</v>
      </c>
    </row>
    <row r="345" spans="1:10">
      <c r="A345" s="8">
        <v>45089</v>
      </c>
      <c r="B345">
        <v>10</v>
      </c>
      <c r="C345">
        <v>0.33300000000000002</v>
      </c>
      <c r="D345" s="8">
        <v>45219</v>
      </c>
      <c r="E345">
        <v>0.33300000000000002</v>
      </c>
      <c r="F345" s="8">
        <v>45083</v>
      </c>
      <c r="G345" s="8">
        <v>44997</v>
      </c>
      <c r="H345" t="s">
        <v>6518</v>
      </c>
      <c r="I345" t="s">
        <v>6574</v>
      </c>
      <c r="J345" t="s">
        <v>6574</v>
      </c>
    </row>
    <row r="346" spans="1:10">
      <c r="A346" s="8">
        <v>45059</v>
      </c>
      <c r="B346">
        <v>11</v>
      </c>
      <c r="C346">
        <v>0.27800000000000002</v>
      </c>
      <c r="D346" s="8">
        <v>45162</v>
      </c>
      <c r="E346">
        <v>0.25</v>
      </c>
      <c r="F346" s="8">
        <v>45113</v>
      </c>
      <c r="G346" s="8">
        <v>44939</v>
      </c>
      <c r="H346" t="s">
        <v>6512</v>
      </c>
      <c r="I346" t="s">
        <v>6578</v>
      </c>
      <c r="J346" t="s">
        <v>6578</v>
      </c>
    </row>
    <row r="347" spans="1:10">
      <c r="A347" s="8">
        <v>45059</v>
      </c>
      <c r="B347">
        <v>11</v>
      </c>
      <c r="C347">
        <v>0.27800000000000002</v>
      </c>
      <c r="D347" s="8">
        <v>45133</v>
      </c>
      <c r="E347">
        <v>0.21199999999999999</v>
      </c>
      <c r="F347" s="8">
        <v>44995</v>
      </c>
      <c r="G347" s="8">
        <v>45000</v>
      </c>
      <c r="H347" t="s">
        <v>6514</v>
      </c>
      <c r="I347" t="s">
        <v>6583</v>
      </c>
      <c r="J347" t="s">
        <v>6583</v>
      </c>
    </row>
    <row r="348" spans="1:10">
      <c r="A348" t="s">
        <v>6674</v>
      </c>
    </row>
    <row r="351" spans="1:10">
      <c r="A351" t="s">
        <v>5750</v>
      </c>
    </row>
    <row r="352" spans="1:10">
      <c r="A352" t="s">
        <v>6267</v>
      </c>
    </row>
    <row r="353" spans="1:10">
      <c r="A353" t="s">
        <v>6196</v>
      </c>
    </row>
    <row r="354" spans="1:10">
      <c r="A354" t="s">
        <v>5961</v>
      </c>
    </row>
    <row r="355" spans="1:10">
      <c r="A355" t="s">
        <v>5653</v>
      </c>
    </row>
    <row r="356" spans="1:10">
      <c r="A356" t="s">
        <v>6074</v>
      </c>
    </row>
    <row r="357" spans="1:10">
      <c r="A357" t="s">
        <v>6340</v>
      </c>
    </row>
    <row r="358" spans="1:10">
      <c r="A358" t="s">
        <v>5758</v>
      </c>
    </row>
    <row r="359" spans="1:10">
      <c r="A359" t="s">
        <v>5894</v>
      </c>
    </row>
    <row r="360" spans="1:10">
      <c r="A360" t="s">
        <v>6290</v>
      </c>
    </row>
    <row r="361" spans="1:10">
      <c r="A361" t="s">
        <v>6296</v>
      </c>
    </row>
    <row r="362" spans="1:10">
      <c r="A362" t="s">
        <v>6559</v>
      </c>
      <c r="D362" t="s">
        <v>6560</v>
      </c>
      <c r="I362" t="s">
        <v>6561</v>
      </c>
    </row>
    <row r="363" spans="1:10">
      <c r="A363" t="s">
        <v>6562</v>
      </c>
      <c r="B363" t="s">
        <v>727</v>
      </c>
      <c r="C363" t="s">
        <v>6563</v>
      </c>
      <c r="D363" t="s">
        <v>6562</v>
      </c>
      <c r="E363" t="s">
        <v>6563</v>
      </c>
      <c r="F363" t="s">
        <v>6564</v>
      </c>
      <c r="G363" t="s">
        <v>6565</v>
      </c>
      <c r="H363" t="s">
        <v>5561</v>
      </c>
      <c r="I363" t="s">
        <v>6566</v>
      </c>
      <c r="J363" t="s">
        <v>1079</v>
      </c>
    </row>
    <row r="364" spans="1:10">
      <c r="A364" s="15" t="s">
        <v>6616</v>
      </c>
      <c r="B364" t="s">
        <v>6568</v>
      </c>
      <c r="C364">
        <v>0.9</v>
      </c>
      <c r="D364" t="s">
        <v>7814</v>
      </c>
      <c r="E364">
        <v>0.89700000000000002</v>
      </c>
      <c r="F364" s="15" t="s">
        <v>6592</v>
      </c>
      <c r="G364" s="8">
        <v>45233</v>
      </c>
      <c r="H364" t="s">
        <v>6514</v>
      </c>
      <c r="I364" s="15">
        <v>44986</v>
      </c>
      <c r="J364" s="15">
        <v>44958</v>
      </c>
    </row>
    <row r="365" spans="1:10">
      <c r="A365" s="8" t="s">
        <v>6618</v>
      </c>
      <c r="B365">
        <v>2</v>
      </c>
      <c r="C365">
        <v>0.8</v>
      </c>
      <c r="D365" t="s">
        <v>6841</v>
      </c>
      <c r="E365">
        <v>0.81599999999999995</v>
      </c>
      <c r="F365" s="8" t="s">
        <v>6576</v>
      </c>
      <c r="G365" s="8">
        <v>45202</v>
      </c>
      <c r="H365" t="s">
        <v>7813</v>
      </c>
      <c r="I365" t="s">
        <v>6578</v>
      </c>
      <c r="J365" t="s">
        <v>6578</v>
      </c>
    </row>
    <row r="366" spans="1:10">
      <c r="A366" s="8" t="s">
        <v>6625</v>
      </c>
      <c r="B366">
        <v>4</v>
      </c>
      <c r="C366">
        <v>0.7</v>
      </c>
      <c r="D366" s="8" t="s">
        <v>6852</v>
      </c>
      <c r="E366">
        <v>0.74399999999999999</v>
      </c>
      <c r="F366" s="8" t="s">
        <v>6676</v>
      </c>
      <c r="G366" s="8">
        <v>45112</v>
      </c>
      <c r="H366" t="s">
        <v>6514</v>
      </c>
      <c r="I366" s="15">
        <v>36526</v>
      </c>
      <c r="J366" s="15">
        <v>36526</v>
      </c>
    </row>
    <row r="367" spans="1:10">
      <c r="A367" s="8">
        <v>45239</v>
      </c>
      <c r="B367">
        <v>7</v>
      </c>
      <c r="C367">
        <v>0.55000000000000004</v>
      </c>
      <c r="D367" t="s">
        <v>6630</v>
      </c>
      <c r="E367">
        <v>0.57599999999999996</v>
      </c>
      <c r="F367" s="8">
        <v>45262</v>
      </c>
      <c r="G367" s="8">
        <v>44996</v>
      </c>
      <c r="H367" t="s">
        <v>6514</v>
      </c>
      <c r="I367" s="15">
        <v>44927</v>
      </c>
      <c r="J367" s="15" t="s">
        <v>6574</v>
      </c>
    </row>
    <row r="368" spans="1:10">
      <c r="A368" s="8">
        <v>45180</v>
      </c>
      <c r="B368">
        <v>9</v>
      </c>
      <c r="C368">
        <v>0.45</v>
      </c>
      <c r="D368" t="s">
        <v>6677</v>
      </c>
      <c r="E368">
        <v>0.61099999999999999</v>
      </c>
      <c r="F368" s="8">
        <v>45234</v>
      </c>
      <c r="G368" s="8">
        <v>45054</v>
      </c>
      <c r="H368" t="s">
        <v>6545</v>
      </c>
      <c r="I368" t="s">
        <v>6574</v>
      </c>
      <c r="J368" t="s">
        <v>6574</v>
      </c>
    </row>
    <row r="369" spans="1:10">
      <c r="A369" s="8">
        <v>45150</v>
      </c>
      <c r="B369">
        <v>10</v>
      </c>
      <c r="C369">
        <v>0.4</v>
      </c>
      <c r="D369" s="8" t="s">
        <v>6678</v>
      </c>
      <c r="E369">
        <v>0.54300000000000004</v>
      </c>
      <c r="F369" s="8">
        <v>45237</v>
      </c>
      <c r="G369" s="8">
        <v>45084</v>
      </c>
      <c r="H369" t="s">
        <v>6514</v>
      </c>
      <c r="I369" t="s">
        <v>6574</v>
      </c>
      <c r="J369" t="s">
        <v>6574</v>
      </c>
    </row>
    <row r="370" spans="1:10">
      <c r="A370" s="8">
        <v>45150</v>
      </c>
      <c r="B370">
        <v>10</v>
      </c>
      <c r="C370">
        <v>0.4</v>
      </c>
      <c r="D370" s="8" t="s">
        <v>6648</v>
      </c>
      <c r="E370">
        <v>0.51500000000000001</v>
      </c>
      <c r="F370" s="8">
        <v>45174</v>
      </c>
      <c r="G370" s="8">
        <v>45055</v>
      </c>
      <c r="H370" t="s">
        <v>6514</v>
      </c>
      <c r="I370" t="s">
        <v>6571</v>
      </c>
      <c r="J370" t="s">
        <v>6574</v>
      </c>
    </row>
    <row r="371" spans="1:10">
      <c r="A371" s="8">
        <v>45150</v>
      </c>
      <c r="B371">
        <v>10</v>
      </c>
      <c r="C371">
        <v>0.4</v>
      </c>
      <c r="D371" s="8" t="s">
        <v>6609</v>
      </c>
      <c r="E371">
        <v>0.438</v>
      </c>
      <c r="F371" s="8">
        <v>45237</v>
      </c>
      <c r="G371" s="8">
        <v>44995</v>
      </c>
      <c r="H371" t="s">
        <v>6514</v>
      </c>
      <c r="I371" t="s">
        <v>6578</v>
      </c>
      <c r="J371" t="s">
        <v>6578</v>
      </c>
    </row>
    <row r="372" spans="1:10">
      <c r="A372" s="8">
        <v>45120</v>
      </c>
      <c r="B372">
        <v>11</v>
      </c>
      <c r="C372">
        <v>0.35</v>
      </c>
      <c r="D372" s="8" t="s">
        <v>6582</v>
      </c>
      <c r="E372">
        <v>0.45500000000000002</v>
      </c>
      <c r="F372" s="8">
        <v>45175</v>
      </c>
      <c r="G372" s="8">
        <v>45027</v>
      </c>
      <c r="H372" t="s">
        <v>6514</v>
      </c>
      <c r="I372" t="s">
        <v>6574</v>
      </c>
      <c r="J372" t="s">
        <v>6574</v>
      </c>
    </row>
    <row r="373" spans="1:10">
      <c r="A373" s="8">
        <v>45120</v>
      </c>
      <c r="B373">
        <v>11</v>
      </c>
      <c r="C373">
        <v>0.35</v>
      </c>
      <c r="D373" s="8" t="s">
        <v>6609</v>
      </c>
      <c r="E373">
        <v>0.438</v>
      </c>
      <c r="F373" s="8">
        <v>45237</v>
      </c>
      <c r="G373" s="8">
        <v>44995</v>
      </c>
      <c r="H373" t="s">
        <v>6514</v>
      </c>
      <c r="I373" t="s">
        <v>6571</v>
      </c>
      <c r="J373" t="s">
        <v>6574</v>
      </c>
    </row>
    <row r="374" spans="1:10">
      <c r="A374" s="8">
        <v>45032</v>
      </c>
      <c r="B374">
        <v>14</v>
      </c>
      <c r="C374">
        <v>0.2</v>
      </c>
      <c r="D374" s="8">
        <v>45221</v>
      </c>
      <c r="E374">
        <v>0.313</v>
      </c>
      <c r="F374" s="8">
        <v>45148</v>
      </c>
      <c r="G374" s="8">
        <v>44968</v>
      </c>
      <c r="H374" t="s">
        <v>6514</v>
      </c>
      <c r="I374" t="s">
        <v>6574</v>
      </c>
      <c r="J374" t="s">
        <v>6578</v>
      </c>
    </row>
    <row r="375" spans="1:10">
      <c r="A375" t="s">
        <v>6679</v>
      </c>
    </row>
    <row r="378" spans="1:10">
      <c r="A378" t="s">
        <v>5657</v>
      </c>
    </row>
    <row r="379" spans="1:10">
      <c r="A379" t="s">
        <v>5798</v>
      </c>
    </row>
    <row r="380" spans="1:10">
      <c r="A380" t="s">
        <v>6559</v>
      </c>
      <c r="D380" t="s">
        <v>6560</v>
      </c>
      <c r="I380" t="s">
        <v>6561</v>
      </c>
    </row>
    <row r="381" spans="1:10">
      <c r="A381" t="s">
        <v>6562</v>
      </c>
      <c r="B381" t="s">
        <v>727</v>
      </c>
      <c r="C381" t="s">
        <v>6563</v>
      </c>
      <c r="D381" t="s">
        <v>6562</v>
      </c>
      <c r="E381" t="s">
        <v>6563</v>
      </c>
      <c r="F381" t="s">
        <v>6564</v>
      </c>
      <c r="G381" t="s">
        <v>6565</v>
      </c>
      <c r="H381" t="s">
        <v>5561</v>
      </c>
      <c r="I381" t="s">
        <v>6566</v>
      </c>
      <c r="J381" t="s">
        <v>1079</v>
      </c>
    </row>
    <row r="382" spans="1:10">
      <c r="A382" t="s">
        <v>6578</v>
      </c>
      <c r="B382" t="s">
        <v>6568</v>
      </c>
      <c r="C382">
        <v>0</v>
      </c>
      <c r="D382" s="8">
        <v>45250</v>
      </c>
      <c r="E382">
        <v>0.35499999999999998</v>
      </c>
      <c r="F382" s="15">
        <v>36739</v>
      </c>
      <c r="G382" s="8">
        <v>45005</v>
      </c>
      <c r="H382" t="s">
        <v>6512</v>
      </c>
      <c r="I382" t="s">
        <v>6574</v>
      </c>
      <c r="J382" t="s">
        <v>6574</v>
      </c>
    </row>
    <row r="383" spans="1:10">
      <c r="A383" t="s">
        <v>6578</v>
      </c>
      <c r="B383" t="s">
        <v>6568</v>
      </c>
      <c r="C383">
        <v>0</v>
      </c>
      <c r="D383" s="8">
        <v>45069</v>
      </c>
      <c r="E383">
        <v>0.17899999999999999</v>
      </c>
      <c r="F383" s="8">
        <v>45056</v>
      </c>
      <c r="G383" t="s">
        <v>6633</v>
      </c>
      <c r="H383" t="s">
        <v>6515</v>
      </c>
      <c r="I383" t="s">
        <v>6578</v>
      </c>
      <c r="J383" t="s">
        <v>6578</v>
      </c>
    </row>
    <row r="384" spans="1:10">
      <c r="A384" t="s">
        <v>6680</v>
      </c>
    </row>
    <row r="387" spans="1:10">
      <c r="A387" t="s">
        <v>6362</v>
      </c>
    </row>
    <row r="388" spans="1:10">
      <c r="A388" t="s">
        <v>5923</v>
      </c>
    </row>
    <row r="389" spans="1:10">
      <c r="A389" t="s">
        <v>6000</v>
      </c>
    </row>
    <row r="390" spans="1:10">
      <c r="A390" t="s">
        <v>5666</v>
      </c>
    </row>
    <row r="391" spans="1:10">
      <c r="A391" t="s">
        <v>6014</v>
      </c>
    </row>
    <row r="392" spans="1:10">
      <c r="A392" t="s">
        <v>6346</v>
      </c>
    </row>
    <row r="393" spans="1:10">
      <c r="A393" t="s">
        <v>6080</v>
      </c>
    </row>
    <row r="394" spans="1:10">
      <c r="A394" t="s">
        <v>5715</v>
      </c>
    </row>
    <row r="395" spans="1:10">
      <c r="A395" t="s">
        <v>6044</v>
      </c>
    </row>
    <row r="396" spans="1:10">
      <c r="A396" t="s">
        <v>5837</v>
      </c>
    </row>
    <row r="397" spans="1:10">
      <c r="A397" t="s">
        <v>5778</v>
      </c>
    </row>
    <row r="398" spans="1:10">
      <c r="A398" t="s">
        <v>6559</v>
      </c>
      <c r="D398" t="s">
        <v>6560</v>
      </c>
      <c r="I398" t="s">
        <v>6561</v>
      </c>
    </row>
    <row r="399" spans="1:10">
      <c r="A399" t="s">
        <v>6562</v>
      </c>
      <c r="B399" t="s">
        <v>727</v>
      </c>
      <c r="C399" t="s">
        <v>6563</v>
      </c>
      <c r="D399" t="s">
        <v>6562</v>
      </c>
      <c r="E399" t="s">
        <v>6563</v>
      </c>
      <c r="F399" t="s">
        <v>6564</v>
      </c>
      <c r="G399" t="s">
        <v>6565</v>
      </c>
      <c r="H399" t="s">
        <v>5561</v>
      </c>
      <c r="I399" t="s">
        <v>6566</v>
      </c>
      <c r="J399" t="s">
        <v>1079</v>
      </c>
    </row>
    <row r="400" spans="1:10">
      <c r="A400" s="8" t="s">
        <v>6622</v>
      </c>
      <c r="B400" t="s">
        <v>6568</v>
      </c>
      <c r="C400">
        <v>0.75</v>
      </c>
      <c r="D400" t="s">
        <v>6671</v>
      </c>
      <c r="E400">
        <v>0.70599999999999996</v>
      </c>
      <c r="F400" s="8" t="s">
        <v>6629</v>
      </c>
      <c r="G400" s="8">
        <v>45175</v>
      </c>
      <c r="H400" t="s">
        <v>6512</v>
      </c>
      <c r="I400" t="s">
        <v>6578</v>
      </c>
      <c r="J400" t="s">
        <v>6578</v>
      </c>
    </row>
    <row r="401" spans="1:10">
      <c r="A401" s="8" t="s">
        <v>6625</v>
      </c>
      <c r="B401">
        <v>1</v>
      </c>
      <c r="C401">
        <v>0.7</v>
      </c>
      <c r="D401" s="8" t="s">
        <v>6614</v>
      </c>
      <c r="E401">
        <v>0.64700000000000002</v>
      </c>
      <c r="F401" s="8" t="s">
        <v>6567</v>
      </c>
      <c r="G401" s="8">
        <v>45084</v>
      </c>
      <c r="H401" t="s">
        <v>6514</v>
      </c>
      <c r="I401" t="s">
        <v>6578</v>
      </c>
      <c r="J401" t="s">
        <v>6578</v>
      </c>
    </row>
    <row r="402" spans="1:10">
      <c r="A402" s="8" t="s">
        <v>6625</v>
      </c>
      <c r="B402">
        <v>1</v>
      </c>
      <c r="C402">
        <v>0.7</v>
      </c>
      <c r="D402" t="s">
        <v>6639</v>
      </c>
      <c r="E402">
        <v>0.629</v>
      </c>
      <c r="F402" s="8" t="s">
        <v>6629</v>
      </c>
      <c r="G402" s="8">
        <v>45083</v>
      </c>
      <c r="H402" t="s">
        <v>6514</v>
      </c>
      <c r="I402" t="s">
        <v>6574</v>
      </c>
      <c r="J402" t="s">
        <v>6574</v>
      </c>
    </row>
    <row r="403" spans="1:10">
      <c r="A403" s="8" t="s">
        <v>6625</v>
      </c>
      <c r="B403">
        <v>1</v>
      </c>
      <c r="C403">
        <v>0.7</v>
      </c>
      <c r="D403" s="8" t="s">
        <v>6681</v>
      </c>
      <c r="E403">
        <v>0.6</v>
      </c>
      <c r="F403" s="8" t="s">
        <v>6631</v>
      </c>
      <c r="G403" s="8">
        <v>45116</v>
      </c>
      <c r="H403" t="s">
        <v>6512</v>
      </c>
      <c r="I403" t="s">
        <v>6578</v>
      </c>
      <c r="J403" t="s">
        <v>6578</v>
      </c>
    </row>
    <row r="404" spans="1:10">
      <c r="A404" s="8">
        <v>45239</v>
      </c>
      <c r="B404">
        <v>4</v>
      </c>
      <c r="C404">
        <v>0.55000000000000004</v>
      </c>
      <c r="D404" s="8" t="s">
        <v>6672</v>
      </c>
      <c r="E404">
        <v>0.40600000000000003</v>
      </c>
      <c r="F404" s="8">
        <v>45144</v>
      </c>
      <c r="G404" s="8">
        <v>45056</v>
      </c>
      <c r="H404" t="s">
        <v>6512</v>
      </c>
      <c r="I404" t="s">
        <v>6578</v>
      </c>
      <c r="J404" t="s">
        <v>6578</v>
      </c>
    </row>
    <row r="405" spans="1:10">
      <c r="A405" s="8">
        <v>45209</v>
      </c>
      <c r="B405">
        <v>5</v>
      </c>
      <c r="C405">
        <v>0.5</v>
      </c>
      <c r="D405" s="8" t="s">
        <v>6581</v>
      </c>
      <c r="E405">
        <v>0.54500000000000004</v>
      </c>
      <c r="F405" s="8">
        <v>45175</v>
      </c>
      <c r="G405" s="8">
        <v>45115</v>
      </c>
      <c r="H405" t="s">
        <v>6514</v>
      </c>
      <c r="I405" t="s">
        <v>6578</v>
      </c>
      <c r="J405" t="s">
        <v>6578</v>
      </c>
    </row>
    <row r="406" spans="1:10">
      <c r="A406" s="8">
        <v>45209</v>
      </c>
      <c r="B406">
        <v>5</v>
      </c>
      <c r="C406">
        <v>0.5</v>
      </c>
      <c r="D406" s="8" t="s">
        <v>6610</v>
      </c>
      <c r="E406">
        <v>0.48499999999999999</v>
      </c>
      <c r="F406" s="8">
        <v>45234</v>
      </c>
      <c r="G406" s="8">
        <v>45056</v>
      </c>
      <c r="H406" t="s">
        <v>6514</v>
      </c>
      <c r="I406" t="s">
        <v>6574</v>
      </c>
      <c r="J406" t="s">
        <v>6574</v>
      </c>
    </row>
    <row r="407" spans="1:10">
      <c r="A407" s="8">
        <v>45180</v>
      </c>
      <c r="B407">
        <v>6</v>
      </c>
      <c r="C407">
        <v>0.45</v>
      </c>
      <c r="D407" s="8" t="s">
        <v>6682</v>
      </c>
      <c r="E407">
        <v>0.42399999999999999</v>
      </c>
      <c r="F407" s="8">
        <v>45174</v>
      </c>
      <c r="G407" s="8">
        <v>45059</v>
      </c>
      <c r="H407" t="s">
        <v>6514</v>
      </c>
      <c r="I407" t="s">
        <v>6578</v>
      </c>
      <c r="J407" t="s">
        <v>6578</v>
      </c>
    </row>
    <row r="408" spans="1:10">
      <c r="A408" s="8">
        <v>45180</v>
      </c>
      <c r="B408">
        <v>6</v>
      </c>
      <c r="C408">
        <v>0.45</v>
      </c>
      <c r="D408" s="8" t="s">
        <v>6585</v>
      </c>
      <c r="E408">
        <v>0.53100000000000003</v>
      </c>
      <c r="F408" s="8">
        <v>45175</v>
      </c>
      <c r="G408" s="8">
        <v>45115</v>
      </c>
      <c r="H408" t="s">
        <v>6514</v>
      </c>
      <c r="I408" t="s">
        <v>6574</v>
      </c>
      <c r="J408" t="s">
        <v>6574</v>
      </c>
    </row>
    <row r="409" spans="1:10">
      <c r="A409" s="8">
        <v>44975</v>
      </c>
      <c r="B409">
        <v>13</v>
      </c>
      <c r="C409">
        <v>0.1</v>
      </c>
      <c r="D409" s="8">
        <v>45073</v>
      </c>
      <c r="E409">
        <v>0.156</v>
      </c>
      <c r="F409" s="8">
        <v>45025</v>
      </c>
      <c r="G409" s="8" t="s">
        <v>6657</v>
      </c>
      <c r="H409" t="s">
        <v>6512</v>
      </c>
      <c r="I409" t="s">
        <v>6578</v>
      </c>
      <c r="J409" t="s">
        <v>6578</v>
      </c>
    </row>
    <row r="410" spans="1:10">
      <c r="A410" s="8">
        <v>44975</v>
      </c>
      <c r="B410">
        <v>13</v>
      </c>
      <c r="C410">
        <v>0.1</v>
      </c>
      <c r="D410" s="8">
        <v>45014</v>
      </c>
      <c r="E410">
        <v>9.4E-2</v>
      </c>
      <c r="F410" s="8">
        <v>44967</v>
      </c>
      <c r="G410" s="8">
        <v>44943</v>
      </c>
      <c r="H410" t="s">
        <v>6523</v>
      </c>
      <c r="I410" t="s">
        <v>6578</v>
      </c>
      <c r="J410" t="s">
        <v>6578</v>
      </c>
    </row>
    <row r="411" spans="1:10">
      <c r="A411" t="s">
        <v>6683</v>
      </c>
    </row>
    <row r="414" spans="1:10">
      <c r="A414" t="s">
        <v>6053</v>
      </c>
    </row>
    <row r="415" spans="1:10">
      <c r="A415" t="s">
        <v>6360</v>
      </c>
    </row>
    <row r="416" spans="1:10">
      <c r="A416" t="s">
        <v>6040</v>
      </c>
    </row>
    <row r="417" spans="1:10">
      <c r="A417" t="s">
        <v>5685</v>
      </c>
    </row>
    <row r="418" spans="1:10">
      <c r="A418" t="s">
        <v>5625</v>
      </c>
    </row>
    <row r="419" spans="1:10">
      <c r="A419" t="s">
        <v>5703</v>
      </c>
    </row>
    <row r="420" spans="1:10">
      <c r="A420" t="s">
        <v>5800</v>
      </c>
    </row>
    <row r="421" spans="1:10">
      <c r="A421" t="s">
        <v>5678</v>
      </c>
    </row>
    <row r="422" spans="1:10">
      <c r="A422" t="s">
        <v>6559</v>
      </c>
      <c r="D422" t="s">
        <v>6560</v>
      </c>
      <c r="I422" t="s">
        <v>6561</v>
      </c>
    </row>
    <row r="423" spans="1:10">
      <c r="A423" t="s">
        <v>6562</v>
      </c>
      <c r="B423" t="s">
        <v>727</v>
      </c>
      <c r="C423" t="s">
        <v>6563</v>
      </c>
      <c r="D423" t="s">
        <v>6562</v>
      </c>
      <c r="E423" t="s">
        <v>6563</v>
      </c>
      <c r="F423" t="s">
        <v>6564</v>
      </c>
      <c r="G423" t="s">
        <v>6565</v>
      </c>
      <c r="H423" t="s">
        <v>5561</v>
      </c>
      <c r="I423" t="s">
        <v>6566</v>
      </c>
      <c r="J423" t="s">
        <v>1079</v>
      </c>
    </row>
    <row r="424" spans="1:10">
      <c r="A424" s="8">
        <v>45203</v>
      </c>
      <c r="B424" t="s">
        <v>6568</v>
      </c>
      <c r="C424">
        <v>0.71399999999999997</v>
      </c>
      <c r="D424" t="s">
        <v>6684</v>
      </c>
      <c r="E424">
        <v>0.71899999999999997</v>
      </c>
      <c r="F424" s="8">
        <v>45233</v>
      </c>
      <c r="G424" s="8">
        <v>45111</v>
      </c>
      <c r="H424" t="s">
        <v>6514</v>
      </c>
      <c r="I424" s="15">
        <v>36557</v>
      </c>
      <c r="J424" s="15">
        <v>44958</v>
      </c>
    </row>
    <row r="425" spans="1:10">
      <c r="A425" s="8">
        <v>45203</v>
      </c>
      <c r="B425" t="s">
        <v>6568</v>
      </c>
      <c r="C425">
        <v>0.71399999999999997</v>
      </c>
      <c r="D425" t="s">
        <v>6685</v>
      </c>
      <c r="E425">
        <v>0.7</v>
      </c>
      <c r="F425" s="8">
        <v>45200</v>
      </c>
      <c r="G425" s="8">
        <v>45145</v>
      </c>
      <c r="H425" t="s">
        <v>6512</v>
      </c>
      <c r="I425" t="s">
        <v>6574</v>
      </c>
      <c r="J425" t="s">
        <v>6574</v>
      </c>
    </row>
    <row r="426" spans="1:10">
      <c r="A426" s="8">
        <v>45174</v>
      </c>
      <c r="B426">
        <v>1</v>
      </c>
      <c r="C426">
        <v>0.64300000000000002</v>
      </c>
      <c r="D426" s="8" t="s">
        <v>6596</v>
      </c>
      <c r="E426">
        <v>0.56699999999999995</v>
      </c>
      <c r="F426" s="8">
        <v>45234</v>
      </c>
      <c r="G426" s="8">
        <v>45086</v>
      </c>
      <c r="H426" t="s">
        <v>6512</v>
      </c>
      <c r="I426" t="s">
        <v>6578</v>
      </c>
      <c r="J426" t="s">
        <v>6578</v>
      </c>
    </row>
    <row r="427" spans="1:10">
      <c r="A427" s="8">
        <v>45114</v>
      </c>
      <c r="B427">
        <v>3</v>
      </c>
      <c r="C427">
        <v>0.5</v>
      </c>
      <c r="D427" s="8" t="s">
        <v>6686</v>
      </c>
      <c r="E427">
        <v>0.60699999999999998</v>
      </c>
      <c r="F427" s="8">
        <v>45232</v>
      </c>
      <c r="G427" s="8">
        <v>45085</v>
      </c>
      <c r="H427" t="s">
        <v>6514</v>
      </c>
      <c r="I427" t="s">
        <v>6578</v>
      </c>
      <c r="J427" t="s">
        <v>6578</v>
      </c>
    </row>
    <row r="428" spans="1:10">
      <c r="A428" s="8">
        <v>45114</v>
      </c>
      <c r="B428">
        <v>3</v>
      </c>
      <c r="C428">
        <v>0.5</v>
      </c>
      <c r="D428" s="8" t="s">
        <v>6687</v>
      </c>
      <c r="E428">
        <v>0.51900000000000002</v>
      </c>
      <c r="F428" s="8">
        <v>45112</v>
      </c>
      <c r="G428" s="8">
        <v>45115</v>
      </c>
      <c r="H428" t="s">
        <v>6514</v>
      </c>
      <c r="I428" t="s">
        <v>6578</v>
      </c>
      <c r="J428" t="s">
        <v>6578</v>
      </c>
    </row>
    <row r="429" spans="1:10">
      <c r="A429" s="8">
        <v>45085</v>
      </c>
      <c r="B429">
        <v>4</v>
      </c>
      <c r="C429">
        <v>0.42899999999999999</v>
      </c>
      <c r="D429" s="8">
        <v>45217</v>
      </c>
      <c r="E429">
        <v>0.35699999999999998</v>
      </c>
      <c r="F429" s="8">
        <v>45112</v>
      </c>
      <c r="G429" s="8">
        <v>44996</v>
      </c>
      <c r="H429" t="s">
        <v>6521</v>
      </c>
      <c r="I429" t="s">
        <v>6578</v>
      </c>
      <c r="J429" t="s">
        <v>6578</v>
      </c>
    </row>
    <row r="430" spans="1:10">
      <c r="A430" s="8">
        <v>45055</v>
      </c>
      <c r="B430">
        <v>5</v>
      </c>
      <c r="C430">
        <v>0.35699999999999998</v>
      </c>
      <c r="D430" s="8" t="s">
        <v>6688</v>
      </c>
      <c r="E430">
        <v>0.5</v>
      </c>
      <c r="F430" s="8">
        <v>45053</v>
      </c>
      <c r="G430" s="8">
        <v>45144</v>
      </c>
      <c r="H430" t="s">
        <v>6512</v>
      </c>
      <c r="I430" t="s">
        <v>6574</v>
      </c>
      <c r="J430" t="s">
        <v>6574</v>
      </c>
    </row>
    <row r="431" spans="1:10">
      <c r="A431" s="8">
        <v>44969</v>
      </c>
      <c r="B431">
        <v>8</v>
      </c>
      <c r="C431">
        <v>0.14299999999999999</v>
      </c>
      <c r="D431" s="8">
        <v>45129</v>
      </c>
      <c r="E431">
        <v>0.24099999999999999</v>
      </c>
      <c r="F431" s="8">
        <v>45086</v>
      </c>
      <c r="G431" s="8">
        <v>44939</v>
      </c>
      <c r="H431" t="s">
        <v>6512</v>
      </c>
      <c r="I431" t="s">
        <v>6578</v>
      </c>
      <c r="J431" t="s">
        <v>6578</v>
      </c>
    </row>
    <row r="432" spans="1:10">
      <c r="A432" t="s">
        <v>6689</v>
      </c>
    </row>
    <row r="435" spans="1:10">
      <c r="A435" t="s">
        <v>5827</v>
      </c>
    </row>
    <row r="436" spans="1:10">
      <c r="A436" t="s">
        <v>6078</v>
      </c>
    </row>
    <row r="437" spans="1:10">
      <c r="A437" t="s">
        <v>6070</v>
      </c>
    </row>
    <row r="438" spans="1:10">
      <c r="A438" t="s">
        <v>6127</v>
      </c>
    </row>
    <row r="439" spans="1:10">
      <c r="A439" t="s">
        <v>5991</v>
      </c>
    </row>
    <row r="440" spans="1:10">
      <c r="A440" t="s">
        <v>5901</v>
      </c>
    </row>
    <row r="441" spans="1:10">
      <c r="A441" t="s">
        <v>5746</v>
      </c>
    </row>
    <row r="442" spans="1:10">
      <c r="A442" t="s">
        <v>5951</v>
      </c>
    </row>
    <row r="443" spans="1:10">
      <c r="A443" t="s">
        <v>5643</v>
      </c>
    </row>
    <row r="444" spans="1:10">
      <c r="A444" t="s">
        <v>6147</v>
      </c>
    </row>
    <row r="445" spans="1:10">
      <c r="A445" t="s">
        <v>5949</v>
      </c>
    </row>
    <row r="446" spans="1:10">
      <c r="A446" t="s">
        <v>6559</v>
      </c>
      <c r="D446" t="s">
        <v>6560</v>
      </c>
      <c r="I446" t="s">
        <v>6561</v>
      </c>
    </row>
    <row r="447" spans="1:10">
      <c r="A447" t="s">
        <v>6562</v>
      </c>
      <c r="B447" t="s">
        <v>727</v>
      </c>
      <c r="C447" t="s">
        <v>6563</v>
      </c>
      <c r="D447" t="s">
        <v>6562</v>
      </c>
      <c r="E447" t="s">
        <v>6563</v>
      </c>
      <c r="F447" t="s">
        <v>6564</v>
      </c>
      <c r="G447" t="s">
        <v>6565</v>
      </c>
      <c r="H447" t="s">
        <v>5561</v>
      </c>
      <c r="I447" t="s">
        <v>6566</v>
      </c>
      <c r="J447" t="s">
        <v>1079</v>
      </c>
    </row>
    <row r="448" spans="1:10">
      <c r="A448" s="8" t="s">
        <v>6643</v>
      </c>
      <c r="B448" t="s">
        <v>6568</v>
      </c>
      <c r="C448">
        <v>0.85</v>
      </c>
      <c r="D448" t="s">
        <v>6613</v>
      </c>
      <c r="E448">
        <v>0.77100000000000002</v>
      </c>
      <c r="F448" s="8">
        <v>45231</v>
      </c>
      <c r="G448" s="8">
        <v>45142</v>
      </c>
      <c r="H448" t="s">
        <v>6514</v>
      </c>
      <c r="I448" t="s">
        <v>6574</v>
      </c>
      <c r="J448" t="s">
        <v>6574</v>
      </c>
    </row>
    <row r="449" spans="1:10">
      <c r="A449" s="8" t="s">
        <v>6646</v>
      </c>
      <c r="B449">
        <v>4</v>
      </c>
      <c r="C449">
        <v>0.65</v>
      </c>
      <c r="D449" s="8" t="s">
        <v>6690</v>
      </c>
      <c r="E449">
        <v>0.53300000000000003</v>
      </c>
      <c r="F449" s="8">
        <v>45143</v>
      </c>
      <c r="G449" s="8">
        <v>45144</v>
      </c>
      <c r="H449" t="s">
        <v>6512</v>
      </c>
      <c r="I449" t="s">
        <v>6578</v>
      </c>
      <c r="J449" t="s">
        <v>6578</v>
      </c>
    </row>
    <row r="450" spans="1:10">
      <c r="A450" s="8">
        <v>45239</v>
      </c>
      <c r="B450">
        <v>6</v>
      </c>
      <c r="C450">
        <v>0.55000000000000004</v>
      </c>
      <c r="D450" t="s">
        <v>6654</v>
      </c>
      <c r="E450">
        <v>0.625</v>
      </c>
      <c r="F450" s="8">
        <v>45173</v>
      </c>
      <c r="G450" s="8">
        <v>45175</v>
      </c>
      <c r="H450" t="s">
        <v>6514</v>
      </c>
      <c r="I450" t="s">
        <v>6578</v>
      </c>
      <c r="J450" t="s">
        <v>6578</v>
      </c>
    </row>
    <row r="451" spans="1:10">
      <c r="A451" s="8">
        <v>45239</v>
      </c>
      <c r="B451">
        <v>6</v>
      </c>
      <c r="C451">
        <v>0.55000000000000004</v>
      </c>
      <c r="D451" s="8" t="s">
        <v>6585</v>
      </c>
      <c r="E451">
        <v>0.53100000000000003</v>
      </c>
      <c r="F451" s="8">
        <v>45143</v>
      </c>
      <c r="G451" s="8">
        <v>45115</v>
      </c>
      <c r="H451" t="s">
        <v>6515</v>
      </c>
      <c r="I451" t="s">
        <v>6578</v>
      </c>
      <c r="J451" t="s">
        <v>6578</v>
      </c>
    </row>
    <row r="452" spans="1:10">
      <c r="A452" s="8">
        <v>45209</v>
      </c>
      <c r="B452">
        <v>7</v>
      </c>
      <c r="C452">
        <v>0.5</v>
      </c>
      <c r="D452" s="8" t="s">
        <v>6691</v>
      </c>
      <c r="E452">
        <v>0.51600000000000001</v>
      </c>
      <c r="F452" s="8">
        <v>45173</v>
      </c>
      <c r="G452" s="8">
        <v>45026</v>
      </c>
      <c r="H452" t="s">
        <v>6514</v>
      </c>
      <c r="I452" t="s">
        <v>6578</v>
      </c>
      <c r="J452" t="s">
        <v>6578</v>
      </c>
    </row>
    <row r="453" spans="1:10">
      <c r="A453" s="8">
        <v>45209</v>
      </c>
      <c r="B453">
        <v>7</v>
      </c>
      <c r="C453">
        <v>0.5</v>
      </c>
      <c r="D453" s="8">
        <v>45278</v>
      </c>
      <c r="E453">
        <v>0.4</v>
      </c>
      <c r="F453" s="8">
        <v>45055</v>
      </c>
      <c r="G453" s="8">
        <v>45084</v>
      </c>
      <c r="H453" t="s">
        <v>6512</v>
      </c>
      <c r="I453" t="s">
        <v>6578</v>
      </c>
      <c r="J453" t="s">
        <v>6578</v>
      </c>
    </row>
    <row r="454" spans="1:10">
      <c r="A454" s="8">
        <v>45180</v>
      </c>
      <c r="B454">
        <v>8</v>
      </c>
      <c r="C454">
        <v>0.45</v>
      </c>
      <c r="D454" s="8" t="s">
        <v>6587</v>
      </c>
      <c r="E454">
        <v>0.41899999999999998</v>
      </c>
      <c r="F454" s="8">
        <v>45113</v>
      </c>
      <c r="G454" s="8">
        <v>45026</v>
      </c>
      <c r="H454" t="s">
        <v>6514</v>
      </c>
      <c r="I454" t="s">
        <v>6578</v>
      </c>
      <c r="J454" t="s">
        <v>6578</v>
      </c>
    </row>
    <row r="455" spans="1:10">
      <c r="A455" s="8">
        <v>45150</v>
      </c>
      <c r="B455">
        <v>9</v>
      </c>
      <c r="C455">
        <v>0.4</v>
      </c>
      <c r="D455" s="8" t="s">
        <v>6673</v>
      </c>
      <c r="E455">
        <v>0.39400000000000002</v>
      </c>
      <c r="F455" s="8">
        <v>45055</v>
      </c>
      <c r="G455" s="8">
        <v>45117</v>
      </c>
      <c r="H455" t="s">
        <v>6514</v>
      </c>
      <c r="I455" t="s">
        <v>6578</v>
      </c>
      <c r="J455" t="s">
        <v>6578</v>
      </c>
    </row>
    <row r="456" spans="1:10">
      <c r="A456" s="8">
        <v>45150</v>
      </c>
      <c r="B456">
        <v>9</v>
      </c>
      <c r="C456">
        <v>0.4</v>
      </c>
      <c r="D456" s="8">
        <v>45219</v>
      </c>
      <c r="E456">
        <v>0.33300000000000002</v>
      </c>
      <c r="F456" s="8">
        <v>45114</v>
      </c>
      <c r="G456" s="8">
        <v>44997</v>
      </c>
      <c r="H456" t="s">
        <v>6514</v>
      </c>
      <c r="I456" t="s">
        <v>6578</v>
      </c>
      <c r="J456" t="s">
        <v>6578</v>
      </c>
    </row>
    <row r="457" spans="1:10">
      <c r="A457" s="8">
        <v>45120</v>
      </c>
      <c r="B457">
        <v>10</v>
      </c>
      <c r="C457">
        <v>0.35</v>
      </c>
      <c r="D457" s="8" t="s">
        <v>6609</v>
      </c>
      <c r="E457">
        <v>0.438</v>
      </c>
      <c r="F457" s="8">
        <v>45144</v>
      </c>
      <c r="G457" s="8">
        <v>45027</v>
      </c>
      <c r="H457" t="s">
        <v>6514</v>
      </c>
      <c r="I457" t="s">
        <v>6578</v>
      </c>
      <c r="J457" t="s">
        <v>6574</v>
      </c>
    </row>
    <row r="458" spans="1:10">
      <c r="A458" s="8">
        <v>45091</v>
      </c>
      <c r="B458">
        <v>11</v>
      </c>
      <c r="C458">
        <v>0.3</v>
      </c>
      <c r="D458" s="8" t="s">
        <v>6673</v>
      </c>
      <c r="E458">
        <v>0.39400000000000002</v>
      </c>
      <c r="F458" s="8">
        <v>45056</v>
      </c>
      <c r="G458" s="8">
        <v>45025</v>
      </c>
      <c r="H458" t="s">
        <v>6514</v>
      </c>
      <c r="I458" t="s">
        <v>6578</v>
      </c>
      <c r="J458" t="s">
        <v>6578</v>
      </c>
    </row>
    <row r="459" spans="1:10">
      <c r="A459" t="s">
        <v>6692</v>
      </c>
    </row>
    <row r="462" spans="1:10">
      <c r="A462" t="s">
        <v>6181</v>
      </c>
    </row>
    <row r="463" spans="1:10">
      <c r="A463" t="s">
        <v>5859</v>
      </c>
    </row>
    <row r="464" spans="1:10">
      <c r="A464" t="s">
        <v>5568</v>
      </c>
    </row>
    <row r="465" spans="1:10">
      <c r="A465" t="s">
        <v>5603</v>
      </c>
    </row>
    <row r="466" spans="1:10">
      <c r="A466" t="s">
        <v>6018</v>
      </c>
    </row>
    <row r="467" spans="1:10">
      <c r="A467" t="s">
        <v>5633</v>
      </c>
    </row>
    <row r="468" spans="1:10">
      <c r="A468" t="s">
        <v>5996</v>
      </c>
    </row>
    <row r="469" spans="1:10">
      <c r="A469" t="s">
        <v>5898</v>
      </c>
    </row>
    <row r="470" spans="1:10">
      <c r="A470" t="s">
        <v>5616</v>
      </c>
    </row>
    <row r="471" spans="1:10">
      <c r="A471" t="s">
        <v>5737</v>
      </c>
    </row>
    <row r="472" spans="1:10">
      <c r="A472" t="s">
        <v>5668</v>
      </c>
    </row>
    <row r="473" spans="1:10">
      <c r="A473" t="s">
        <v>6342</v>
      </c>
    </row>
    <row r="474" spans="1:10">
      <c r="A474" t="s">
        <v>6559</v>
      </c>
      <c r="D474" t="s">
        <v>6560</v>
      </c>
      <c r="I474" t="s">
        <v>6561</v>
      </c>
    </row>
    <row r="475" spans="1:10">
      <c r="A475" t="s">
        <v>6562</v>
      </c>
      <c r="B475" t="s">
        <v>727</v>
      </c>
      <c r="C475" t="s">
        <v>6563</v>
      </c>
      <c r="D475" t="s">
        <v>6562</v>
      </c>
      <c r="E475" t="s">
        <v>6563</v>
      </c>
      <c r="F475" t="s">
        <v>6564</v>
      </c>
      <c r="G475" t="s">
        <v>6565</v>
      </c>
      <c r="H475" t="s">
        <v>5561</v>
      </c>
      <c r="I475" t="s">
        <v>6566</v>
      </c>
      <c r="J475" t="s">
        <v>1079</v>
      </c>
    </row>
    <row r="476" spans="1:10">
      <c r="A476" s="15" t="s">
        <v>6601</v>
      </c>
      <c r="B476" t="s">
        <v>6568</v>
      </c>
      <c r="C476">
        <v>0.88900000000000001</v>
      </c>
      <c r="D476" t="s">
        <v>6613</v>
      </c>
      <c r="E476">
        <v>0.77100000000000002</v>
      </c>
      <c r="F476" s="15" t="s">
        <v>6590</v>
      </c>
      <c r="G476" s="8">
        <v>45203</v>
      </c>
      <c r="H476" t="s">
        <v>6512</v>
      </c>
      <c r="I476" t="s">
        <v>6578</v>
      </c>
      <c r="J476" t="s">
        <v>6578</v>
      </c>
    </row>
    <row r="477" spans="1:10">
      <c r="A477" s="8" t="s">
        <v>6567</v>
      </c>
      <c r="B477">
        <v>1</v>
      </c>
      <c r="C477">
        <v>0.83299999999999996</v>
      </c>
      <c r="D477" s="8" t="s">
        <v>6623</v>
      </c>
      <c r="E477">
        <v>0.8</v>
      </c>
      <c r="F477" s="15" t="s">
        <v>6693</v>
      </c>
      <c r="G477" s="8">
        <v>45175</v>
      </c>
      <c r="H477" t="s">
        <v>6514</v>
      </c>
      <c r="I477" t="s">
        <v>6583</v>
      </c>
      <c r="J477" t="s">
        <v>6583</v>
      </c>
    </row>
    <row r="478" spans="1:10">
      <c r="A478" s="8" t="s">
        <v>6602</v>
      </c>
      <c r="B478">
        <v>3</v>
      </c>
      <c r="C478">
        <v>0.72199999999999998</v>
      </c>
      <c r="D478" t="s">
        <v>6667</v>
      </c>
      <c r="E478">
        <v>0.66700000000000004</v>
      </c>
      <c r="F478" s="15" t="s">
        <v>6570</v>
      </c>
      <c r="G478" s="8">
        <v>45052</v>
      </c>
      <c r="H478" t="s">
        <v>6514</v>
      </c>
      <c r="I478" t="s">
        <v>6578</v>
      </c>
      <c r="J478" t="s">
        <v>6578</v>
      </c>
    </row>
    <row r="479" spans="1:10">
      <c r="A479" s="8">
        <v>45237</v>
      </c>
      <c r="B479">
        <v>5</v>
      </c>
      <c r="C479">
        <v>0.61099999999999999</v>
      </c>
      <c r="D479" s="8" t="s">
        <v>6654</v>
      </c>
      <c r="E479">
        <v>0.625</v>
      </c>
      <c r="F479" s="8">
        <v>45262</v>
      </c>
      <c r="G479" s="8">
        <v>45084</v>
      </c>
      <c r="H479" t="s">
        <v>6513</v>
      </c>
      <c r="I479" t="s">
        <v>6578</v>
      </c>
      <c r="J479" t="s">
        <v>6578</v>
      </c>
    </row>
    <row r="480" spans="1:10">
      <c r="A480" s="8">
        <v>45207</v>
      </c>
      <c r="B480">
        <v>6</v>
      </c>
      <c r="C480">
        <v>0.55600000000000005</v>
      </c>
      <c r="D480" s="8" t="s">
        <v>6630</v>
      </c>
      <c r="E480">
        <v>0.57599999999999996</v>
      </c>
      <c r="F480" s="8" t="s">
        <v>6694</v>
      </c>
      <c r="G480" s="8">
        <v>45027</v>
      </c>
      <c r="H480" t="s">
        <v>6514</v>
      </c>
      <c r="I480" t="s">
        <v>6574</v>
      </c>
      <c r="J480" t="s">
        <v>6574</v>
      </c>
    </row>
    <row r="481" spans="1:10">
      <c r="A481" s="8">
        <v>45178</v>
      </c>
      <c r="B481">
        <v>7</v>
      </c>
      <c r="C481">
        <v>0.5</v>
      </c>
      <c r="D481" s="8" t="s">
        <v>6641</v>
      </c>
      <c r="E481">
        <v>0.46899999999999997</v>
      </c>
      <c r="F481" s="8">
        <v>45234</v>
      </c>
      <c r="G481" s="8">
        <v>44994</v>
      </c>
      <c r="H481" t="s">
        <v>6514</v>
      </c>
      <c r="I481" t="s">
        <v>6574</v>
      </c>
      <c r="J481" t="s">
        <v>6578</v>
      </c>
    </row>
    <row r="482" spans="1:10">
      <c r="A482" s="8">
        <v>45178</v>
      </c>
      <c r="B482">
        <v>7</v>
      </c>
      <c r="C482">
        <v>0.5</v>
      </c>
      <c r="D482" s="8" t="s">
        <v>6672</v>
      </c>
      <c r="E482">
        <v>0.40600000000000003</v>
      </c>
      <c r="F482" s="8">
        <v>45053</v>
      </c>
      <c r="G482" s="8">
        <v>45117</v>
      </c>
      <c r="H482" t="s">
        <v>6514</v>
      </c>
      <c r="I482" t="s">
        <v>6574</v>
      </c>
      <c r="J482" t="s">
        <v>6574</v>
      </c>
    </row>
    <row r="483" spans="1:10">
      <c r="A483" s="8">
        <v>45089</v>
      </c>
      <c r="B483">
        <v>10</v>
      </c>
      <c r="C483">
        <v>0.33300000000000002</v>
      </c>
      <c r="D483" s="8">
        <v>45280</v>
      </c>
      <c r="E483">
        <v>0.375</v>
      </c>
      <c r="F483" s="8">
        <v>45178</v>
      </c>
      <c r="G483" s="8">
        <v>44994</v>
      </c>
      <c r="H483" t="s">
        <v>6512</v>
      </c>
      <c r="I483" t="s">
        <v>6574</v>
      </c>
      <c r="J483" t="s">
        <v>6574</v>
      </c>
    </row>
    <row r="484" spans="1:10">
      <c r="A484" s="8">
        <v>45059</v>
      </c>
      <c r="B484">
        <v>11</v>
      </c>
      <c r="C484">
        <v>0.27800000000000002</v>
      </c>
      <c r="D484" s="8">
        <v>45250</v>
      </c>
      <c r="E484">
        <v>0.35499999999999998</v>
      </c>
      <c r="F484" s="8">
        <v>45116</v>
      </c>
      <c r="G484" s="8">
        <v>45027</v>
      </c>
      <c r="H484" t="s">
        <v>6514</v>
      </c>
      <c r="I484" t="s">
        <v>6578</v>
      </c>
      <c r="J484" t="s">
        <v>6578</v>
      </c>
    </row>
    <row r="485" spans="1:10">
      <c r="A485" s="8">
        <v>45059</v>
      </c>
      <c r="B485">
        <v>11</v>
      </c>
      <c r="C485">
        <v>0.27800000000000002</v>
      </c>
      <c r="D485" s="8">
        <v>45161</v>
      </c>
      <c r="E485">
        <v>0.25800000000000001</v>
      </c>
      <c r="F485" s="8">
        <v>45084</v>
      </c>
      <c r="G485" s="8">
        <v>44970</v>
      </c>
      <c r="H485" t="s">
        <v>6512</v>
      </c>
      <c r="I485" t="s">
        <v>6574</v>
      </c>
      <c r="J485" t="s">
        <v>6574</v>
      </c>
    </row>
    <row r="486" spans="1:10">
      <c r="A486" s="8">
        <v>45059</v>
      </c>
      <c r="B486">
        <v>11</v>
      </c>
      <c r="C486">
        <v>0.27800000000000002</v>
      </c>
      <c r="D486" s="8">
        <v>45220</v>
      </c>
      <c r="E486">
        <v>0.32300000000000001</v>
      </c>
      <c r="F486" s="8">
        <v>45085</v>
      </c>
      <c r="G486" s="8">
        <v>44997</v>
      </c>
      <c r="H486" t="s">
        <v>6520</v>
      </c>
      <c r="I486" t="s">
        <v>6578</v>
      </c>
      <c r="J486" t="s">
        <v>6578</v>
      </c>
    </row>
    <row r="487" spans="1:10">
      <c r="A487" s="8">
        <v>45030</v>
      </c>
      <c r="B487">
        <v>12</v>
      </c>
      <c r="C487">
        <v>0.222</v>
      </c>
      <c r="D487" s="8">
        <v>45161</v>
      </c>
      <c r="E487">
        <v>0.25800000000000001</v>
      </c>
      <c r="F487" s="8">
        <v>45114</v>
      </c>
      <c r="G487" s="8">
        <v>44941</v>
      </c>
      <c r="H487" t="s">
        <v>6521</v>
      </c>
      <c r="I487" t="s">
        <v>6574</v>
      </c>
      <c r="J487" t="s">
        <v>6574</v>
      </c>
    </row>
    <row r="488" spans="1:10">
      <c r="A488" t="s">
        <v>6695</v>
      </c>
    </row>
    <row r="491" spans="1:10">
      <c r="A491" t="s">
        <v>5810</v>
      </c>
    </row>
    <row r="492" spans="1:10">
      <c r="A492" t="s">
        <v>5975</v>
      </c>
    </row>
    <row r="493" spans="1:10">
      <c r="A493" t="s">
        <v>6006</v>
      </c>
    </row>
    <row r="494" spans="1:10">
      <c r="A494" t="s">
        <v>6235</v>
      </c>
    </row>
    <row r="495" spans="1:10">
      <c r="A495" t="s">
        <v>5939</v>
      </c>
    </row>
    <row r="496" spans="1:10">
      <c r="A496" t="s">
        <v>5682</v>
      </c>
    </row>
    <row r="497" spans="1:10">
      <c r="A497" t="s">
        <v>5721</v>
      </c>
    </row>
    <row r="498" spans="1:10">
      <c r="A498" t="s">
        <v>6091</v>
      </c>
    </row>
    <row r="499" spans="1:10">
      <c r="A499" t="s">
        <v>6559</v>
      </c>
      <c r="D499" t="s">
        <v>6560</v>
      </c>
      <c r="I499" t="s">
        <v>6561</v>
      </c>
    </row>
    <row r="500" spans="1:10">
      <c r="A500" t="s">
        <v>6562</v>
      </c>
      <c r="B500" t="s">
        <v>727</v>
      </c>
      <c r="C500" t="s">
        <v>6563</v>
      </c>
      <c r="D500" t="s">
        <v>6562</v>
      </c>
      <c r="E500" t="s">
        <v>6563</v>
      </c>
      <c r="F500" t="s">
        <v>6564</v>
      </c>
      <c r="G500" t="s">
        <v>6565</v>
      </c>
      <c r="H500" t="s">
        <v>5561</v>
      </c>
      <c r="I500" t="s">
        <v>6566</v>
      </c>
      <c r="J500" t="s">
        <v>1079</v>
      </c>
    </row>
    <row r="501" spans="1:10">
      <c r="A501" s="15">
        <v>45233</v>
      </c>
      <c r="B501" t="s">
        <v>6568</v>
      </c>
      <c r="C501">
        <v>0.78600000000000003</v>
      </c>
      <c r="D501" s="8" t="s">
        <v>6639</v>
      </c>
      <c r="E501">
        <v>0.629</v>
      </c>
      <c r="F501" s="15">
        <v>45262</v>
      </c>
      <c r="G501" s="8">
        <v>45085</v>
      </c>
      <c r="H501" t="s">
        <v>6514</v>
      </c>
      <c r="I501" t="s">
        <v>6571</v>
      </c>
      <c r="J501" t="s">
        <v>6571</v>
      </c>
    </row>
    <row r="502" spans="1:10">
      <c r="A502" s="8">
        <v>45203</v>
      </c>
      <c r="B502">
        <v>1</v>
      </c>
      <c r="C502">
        <v>0.71399999999999997</v>
      </c>
      <c r="D502" s="8" t="s">
        <v>6696</v>
      </c>
      <c r="E502">
        <v>0.6</v>
      </c>
      <c r="F502" s="8" t="s">
        <v>6590</v>
      </c>
      <c r="G502" s="8">
        <v>45026</v>
      </c>
      <c r="H502" t="s">
        <v>6514</v>
      </c>
      <c r="I502" t="s">
        <v>6574</v>
      </c>
      <c r="J502" t="s">
        <v>6574</v>
      </c>
    </row>
    <row r="503" spans="1:10">
      <c r="A503" s="8">
        <v>45174</v>
      </c>
      <c r="B503">
        <v>2</v>
      </c>
      <c r="C503">
        <v>0.64300000000000002</v>
      </c>
      <c r="D503" s="8" t="s">
        <v>6667</v>
      </c>
      <c r="E503">
        <v>0.66700000000000004</v>
      </c>
      <c r="F503" s="15">
        <v>45201</v>
      </c>
      <c r="G503" s="8">
        <v>45085</v>
      </c>
      <c r="H503" t="s">
        <v>6514</v>
      </c>
      <c r="I503" t="s">
        <v>6583</v>
      </c>
      <c r="J503" t="s">
        <v>6583</v>
      </c>
    </row>
    <row r="504" spans="1:10">
      <c r="A504" s="8">
        <v>45174</v>
      </c>
      <c r="B504">
        <v>2</v>
      </c>
      <c r="C504">
        <v>0.64300000000000002</v>
      </c>
      <c r="D504" s="8" t="s">
        <v>6697</v>
      </c>
      <c r="E504">
        <v>0.58099999999999996</v>
      </c>
      <c r="F504" s="8">
        <v>45202</v>
      </c>
      <c r="G504" s="8">
        <v>45116</v>
      </c>
      <c r="H504" t="s">
        <v>6514</v>
      </c>
      <c r="I504" t="s">
        <v>6571</v>
      </c>
      <c r="J504" t="s">
        <v>6571</v>
      </c>
    </row>
    <row r="505" spans="1:10">
      <c r="A505" s="8">
        <v>45114</v>
      </c>
      <c r="B505">
        <v>4</v>
      </c>
      <c r="C505">
        <v>0.5</v>
      </c>
      <c r="D505" s="8" t="s">
        <v>6620</v>
      </c>
      <c r="E505">
        <v>0.48399999999999999</v>
      </c>
      <c r="F505" s="15">
        <v>45201</v>
      </c>
      <c r="G505" s="8">
        <v>44997</v>
      </c>
      <c r="H505" t="s">
        <v>6512</v>
      </c>
      <c r="I505" t="s">
        <v>6574</v>
      </c>
      <c r="J505" t="s">
        <v>6574</v>
      </c>
    </row>
    <row r="506" spans="1:10">
      <c r="A506" s="8">
        <v>45026</v>
      </c>
      <c r="B506">
        <v>7</v>
      </c>
      <c r="C506">
        <v>0.28599999999999998</v>
      </c>
      <c r="D506" s="8">
        <v>45192</v>
      </c>
      <c r="E506">
        <v>0.28100000000000003</v>
      </c>
      <c r="F506" s="8">
        <v>45022</v>
      </c>
      <c r="G506" s="8">
        <v>45062</v>
      </c>
      <c r="H506" t="s">
        <v>6514</v>
      </c>
      <c r="I506" t="s">
        <v>6574</v>
      </c>
      <c r="J506" t="s">
        <v>6574</v>
      </c>
    </row>
    <row r="507" spans="1:10">
      <c r="A507" s="8">
        <v>45026</v>
      </c>
      <c r="B507">
        <v>7</v>
      </c>
      <c r="C507">
        <v>0.28599999999999998</v>
      </c>
      <c r="D507" s="8">
        <v>45101</v>
      </c>
      <c r="E507">
        <v>0.2</v>
      </c>
      <c r="F507" s="8">
        <v>45024</v>
      </c>
      <c r="G507" s="8">
        <v>44971</v>
      </c>
      <c r="H507" t="s">
        <v>6513</v>
      </c>
      <c r="I507" t="s">
        <v>6574</v>
      </c>
      <c r="J507" t="s">
        <v>6578</v>
      </c>
    </row>
    <row r="508" spans="1:10">
      <c r="A508" s="8">
        <v>44969</v>
      </c>
      <c r="B508">
        <v>9</v>
      </c>
      <c r="C508">
        <v>0.14299999999999999</v>
      </c>
      <c r="D508" s="8">
        <v>45072</v>
      </c>
      <c r="E508">
        <v>0.161</v>
      </c>
      <c r="F508" s="8">
        <v>45022</v>
      </c>
      <c r="G508" s="8">
        <v>44945</v>
      </c>
      <c r="H508" t="s">
        <v>6515</v>
      </c>
      <c r="I508" t="s">
        <v>6574</v>
      </c>
      <c r="J508" t="s">
        <v>6574</v>
      </c>
    </row>
    <row r="509" spans="1:10">
      <c r="A509" t="s">
        <v>6698</v>
      </c>
    </row>
    <row r="512" spans="1:10">
      <c r="A512" t="s">
        <v>5623</v>
      </c>
    </row>
    <row r="513" spans="1:10">
      <c r="A513" t="s">
        <v>5719</v>
      </c>
    </row>
    <row r="514" spans="1:10">
      <c r="A514" t="s">
        <v>6131</v>
      </c>
    </row>
    <row r="515" spans="1:10">
      <c r="A515" t="s">
        <v>5612</v>
      </c>
    </row>
    <row r="516" spans="1:10">
      <c r="A516" t="s">
        <v>5824</v>
      </c>
    </row>
    <row r="517" spans="1:10">
      <c r="A517" t="s">
        <v>5942</v>
      </c>
    </row>
    <row r="518" spans="1:10">
      <c r="A518" t="s">
        <v>5963</v>
      </c>
    </row>
    <row r="519" spans="1:10">
      <c r="A519" t="s">
        <v>6259</v>
      </c>
    </row>
    <row r="520" spans="1:10">
      <c r="A520" t="s">
        <v>5821</v>
      </c>
    </row>
    <row r="521" spans="1:10">
      <c r="A521" t="s">
        <v>6541</v>
      </c>
    </row>
    <row r="522" spans="1:10">
      <c r="A522" t="s">
        <v>6219</v>
      </c>
    </row>
    <row r="523" spans="1:10">
      <c r="A523" t="s">
        <v>5742</v>
      </c>
    </row>
    <row r="524" spans="1:10">
      <c r="A524" t="s">
        <v>6559</v>
      </c>
      <c r="D524" t="s">
        <v>6560</v>
      </c>
      <c r="I524" t="s">
        <v>6561</v>
      </c>
    </row>
    <row r="525" spans="1:10">
      <c r="A525" t="s">
        <v>6562</v>
      </c>
      <c r="B525" t="s">
        <v>727</v>
      </c>
      <c r="C525" t="s">
        <v>6563</v>
      </c>
      <c r="D525" t="s">
        <v>6562</v>
      </c>
      <c r="E525" t="s">
        <v>6563</v>
      </c>
      <c r="F525" t="s">
        <v>6564</v>
      </c>
      <c r="G525" t="s">
        <v>6565</v>
      </c>
      <c r="H525" t="s">
        <v>5561</v>
      </c>
      <c r="I525" t="s">
        <v>6566</v>
      </c>
      <c r="J525" t="s">
        <v>1079</v>
      </c>
    </row>
    <row r="526" spans="1:10">
      <c r="A526" s="8" t="s">
        <v>6618</v>
      </c>
      <c r="B526" t="s">
        <v>6568</v>
      </c>
      <c r="C526">
        <v>0.8</v>
      </c>
      <c r="D526" t="s">
        <v>6651</v>
      </c>
      <c r="E526">
        <v>0.71399999999999997</v>
      </c>
      <c r="F526" s="8" t="s">
        <v>6570</v>
      </c>
      <c r="G526" s="8">
        <v>45144</v>
      </c>
      <c r="H526" t="s">
        <v>6512</v>
      </c>
      <c r="I526" s="15" t="s">
        <v>6571</v>
      </c>
      <c r="J526" s="15" t="s">
        <v>6571</v>
      </c>
    </row>
    <row r="527" spans="1:10">
      <c r="A527" s="8" t="s">
        <v>6622</v>
      </c>
      <c r="B527">
        <v>1</v>
      </c>
      <c r="C527">
        <v>0.75</v>
      </c>
      <c r="D527" t="s">
        <v>6613</v>
      </c>
      <c r="E527">
        <v>0.77100000000000002</v>
      </c>
      <c r="F527" s="8" t="s">
        <v>6694</v>
      </c>
      <c r="G527" s="8">
        <v>45083</v>
      </c>
      <c r="H527" t="s">
        <v>6514</v>
      </c>
      <c r="I527" s="15">
        <v>44927</v>
      </c>
      <c r="J527" s="15">
        <v>44927</v>
      </c>
    </row>
    <row r="528" spans="1:10">
      <c r="A528" s="8" t="s">
        <v>6625</v>
      </c>
      <c r="B528">
        <v>2</v>
      </c>
      <c r="C528">
        <v>0.7</v>
      </c>
      <c r="D528" s="8" t="s">
        <v>6699</v>
      </c>
      <c r="E528">
        <v>0.69699999999999995</v>
      </c>
      <c r="F528" s="8" t="s">
        <v>6580</v>
      </c>
      <c r="G528" s="8">
        <v>45144</v>
      </c>
      <c r="H528" t="s">
        <v>6514</v>
      </c>
      <c r="I528" s="15" t="s">
        <v>6578</v>
      </c>
      <c r="J528" s="15" t="s">
        <v>6578</v>
      </c>
    </row>
    <row r="529" spans="1:10">
      <c r="A529" s="8" t="s">
        <v>6625</v>
      </c>
      <c r="B529">
        <v>2</v>
      </c>
      <c r="C529">
        <v>0.7</v>
      </c>
      <c r="D529" s="8" t="s">
        <v>6700</v>
      </c>
      <c r="E529">
        <v>0.65600000000000003</v>
      </c>
      <c r="F529" s="15">
        <v>45262</v>
      </c>
      <c r="G529" s="8">
        <v>45114</v>
      </c>
      <c r="H529" t="s">
        <v>6514</v>
      </c>
      <c r="I529" s="15" t="s">
        <v>6578</v>
      </c>
      <c r="J529" s="15" t="s">
        <v>6578</v>
      </c>
    </row>
    <row r="530" spans="1:10">
      <c r="A530" s="8" t="s">
        <v>6646</v>
      </c>
      <c r="B530">
        <v>3</v>
      </c>
      <c r="C530">
        <v>0.65</v>
      </c>
      <c r="D530" s="8" t="s">
        <v>6604</v>
      </c>
      <c r="E530">
        <v>0.63900000000000001</v>
      </c>
      <c r="F530" s="8">
        <v>45234</v>
      </c>
      <c r="G530" s="8">
        <v>45113</v>
      </c>
      <c r="H530" t="s">
        <v>6514</v>
      </c>
      <c r="I530" s="15" t="s">
        <v>6578</v>
      </c>
      <c r="J530" s="15" t="s">
        <v>6578</v>
      </c>
    </row>
    <row r="531" spans="1:10">
      <c r="A531" s="8">
        <v>45268</v>
      </c>
      <c r="B531">
        <v>4</v>
      </c>
      <c r="C531">
        <v>0.6</v>
      </c>
      <c r="D531" s="8" t="s">
        <v>6585</v>
      </c>
      <c r="E531">
        <v>0.53100000000000003</v>
      </c>
      <c r="F531" s="8">
        <v>45203</v>
      </c>
      <c r="G531" s="8">
        <v>45054</v>
      </c>
      <c r="H531" t="s">
        <v>6514</v>
      </c>
      <c r="I531" s="15" t="s">
        <v>6578</v>
      </c>
      <c r="J531" t="s">
        <v>6578</v>
      </c>
    </row>
    <row r="532" spans="1:10">
      <c r="A532" s="8">
        <v>45239</v>
      </c>
      <c r="B532">
        <v>5</v>
      </c>
      <c r="C532">
        <v>0.55000000000000004</v>
      </c>
      <c r="D532" s="8" t="s">
        <v>6585</v>
      </c>
      <c r="E532">
        <v>0.53100000000000003</v>
      </c>
      <c r="F532" s="8">
        <v>45232</v>
      </c>
      <c r="G532" s="8">
        <v>44996</v>
      </c>
      <c r="H532" t="s">
        <v>6514</v>
      </c>
      <c r="I532" s="15">
        <v>36526</v>
      </c>
      <c r="J532" s="15" t="s">
        <v>6578</v>
      </c>
    </row>
    <row r="533" spans="1:10">
      <c r="A533" s="8">
        <v>45180</v>
      </c>
      <c r="B533">
        <v>7</v>
      </c>
      <c r="C533">
        <v>0.45</v>
      </c>
      <c r="D533" s="8" t="s">
        <v>6609</v>
      </c>
      <c r="E533">
        <v>0.438</v>
      </c>
      <c r="F533" s="8">
        <v>45146</v>
      </c>
      <c r="G533" s="8">
        <v>45023</v>
      </c>
      <c r="H533" t="s">
        <v>6514</v>
      </c>
      <c r="I533" s="15" t="s">
        <v>6578</v>
      </c>
      <c r="J533" t="s">
        <v>6578</v>
      </c>
    </row>
    <row r="534" spans="1:10">
      <c r="A534" s="8">
        <v>45091</v>
      </c>
      <c r="B534">
        <v>10</v>
      </c>
      <c r="C534">
        <v>0.3</v>
      </c>
      <c r="D534" s="8">
        <v>45251</v>
      </c>
      <c r="E534">
        <v>0.34399999999999997</v>
      </c>
      <c r="F534" s="8">
        <v>45145</v>
      </c>
      <c r="G534" s="8">
        <v>44994</v>
      </c>
      <c r="H534" t="s">
        <v>6514</v>
      </c>
      <c r="I534" t="s">
        <v>6578</v>
      </c>
      <c r="J534" t="s">
        <v>6578</v>
      </c>
    </row>
    <row r="535" spans="1:10">
      <c r="A535" s="8">
        <v>45061</v>
      </c>
      <c r="B535">
        <v>11</v>
      </c>
      <c r="C535">
        <v>0.25</v>
      </c>
      <c r="D535" s="8">
        <v>45251</v>
      </c>
      <c r="E535">
        <v>0.34399999999999997</v>
      </c>
      <c r="F535" s="8">
        <v>45145</v>
      </c>
      <c r="G535" s="8">
        <v>44969</v>
      </c>
      <c r="H535" t="s">
        <v>6520</v>
      </c>
      <c r="I535" t="s">
        <v>6578</v>
      </c>
      <c r="J535" t="s">
        <v>6578</v>
      </c>
    </row>
    <row r="536" spans="1:10">
      <c r="A536" s="8">
        <v>45032</v>
      </c>
      <c r="B536">
        <v>12</v>
      </c>
      <c r="C536">
        <v>0.2</v>
      </c>
      <c r="D536" s="8">
        <v>45280</v>
      </c>
      <c r="E536">
        <v>0.375</v>
      </c>
      <c r="F536" s="8">
        <v>45115</v>
      </c>
      <c r="G536" s="8">
        <v>44996</v>
      </c>
      <c r="H536" t="s">
        <v>6512</v>
      </c>
      <c r="I536" t="s">
        <v>6578</v>
      </c>
      <c r="J536" t="s">
        <v>6578</v>
      </c>
    </row>
    <row r="537" spans="1:10">
      <c r="A537" s="8">
        <v>44945</v>
      </c>
      <c r="B537">
        <v>15</v>
      </c>
      <c r="C537">
        <v>0.05</v>
      </c>
      <c r="D537" s="8">
        <v>45073</v>
      </c>
      <c r="E537">
        <v>0.156</v>
      </c>
      <c r="F537" s="8">
        <v>44995</v>
      </c>
      <c r="G537" s="8">
        <v>44940</v>
      </c>
      <c r="H537" t="s">
        <v>6515</v>
      </c>
      <c r="I537" t="s">
        <v>6578</v>
      </c>
      <c r="J537" t="s">
        <v>6578</v>
      </c>
    </row>
    <row r="538" spans="1:10">
      <c r="A538" t="s">
        <v>6701</v>
      </c>
    </row>
    <row r="541" spans="1:10">
      <c r="A541" t="s">
        <v>6464</v>
      </c>
    </row>
    <row r="542" spans="1:10">
      <c r="A542" t="s">
        <v>6282</v>
      </c>
    </row>
    <row r="543" spans="1:10">
      <c r="A543" t="s">
        <v>5620</v>
      </c>
    </row>
    <row r="544" spans="1:10">
      <c r="A544" t="s">
        <v>5988</v>
      </c>
    </row>
    <row r="545" spans="1:10">
      <c r="A545" t="s">
        <v>6133</v>
      </c>
    </row>
    <row r="546" spans="1:10">
      <c r="A546" t="s">
        <v>6263</v>
      </c>
    </row>
    <row r="547" spans="1:10">
      <c r="A547" t="s">
        <v>6261</v>
      </c>
    </row>
    <row r="548" spans="1:10">
      <c r="A548" t="s">
        <v>5695</v>
      </c>
    </row>
    <row r="549" spans="1:10">
      <c r="A549" t="s">
        <v>5764</v>
      </c>
    </row>
    <row r="550" spans="1:10">
      <c r="A550" t="s">
        <v>5566</v>
      </c>
    </row>
    <row r="551" spans="1:10">
      <c r="A551" t="s">
        <v>6355</v>
      </c>
    </row>
    <row r="552" spans="1:10">
      <c r="A552" t="s">
        <v>6559</v>
      </c>
      <c r="D552" t="s">
        <v>6560</v>
      </c>
      <c r="I552" t="s">
        <v>6561</v>
      </c>
    </row>
    <row r="553" spans="1:10">
      <c r="A553" t="s">
        <v>6562</v>
      </c>
      <c r="B553" t="s">
        <v>727</v>
      </c>
      <c r="C553" t="s">
        <v>6563</v>
      </c>
      <c r="D553" t="s">
        <v>6562</v>
      </c>
      <c r="E553" t="s">
        <v>6563</v>
      </c>
      <c r="F553" t="s">
        <v>6564</v>
      </c>
      <c r="G553" t="s">
        <v>6565</v>
      </c>
      <c r="H553" t="s">
        <v>5561</v>
      </c>
      <c r="I553" t="s">
        <v>6566</v>
      </c>
      <c r="J553" t="s">
        <v>1079</v>
      </c>
    </row>
    <row r="554" spans="1:10">
      <c r="A554" s="8" t="s">
        <v>6567</v>
      </c>
      <c r="B554" t="s">
        <v>6568</v>
      </c>
      <c r="C554">
        <v>0.83299999999999996</v>
      </c>
      <c r="D554" t="s">
        <v>7815</v>
      </c>
      <c r="E554">
        <v>0.84199999999999997</v>
      </c>
      <c r="F554" s="8" t="s">
        <v>6570</v>
      </c>
      <c r="G554" s="15">
        <v>45140</v>
      </c>
      <c r="H554" t="s">
        <v>7816</v>
      </c>
      <c r="I554" s="8">
        <v>44959</v>
      </c>
      <c r="J554" s="8">
        <v>44987</v>
      </c>
    </row>
    <row r="555" spans="1:10">
      <c r="A555" s="8" t="s">
        <v>6602</v>
      </c>
      <c r="B555">
        <v>2</v>
      </c>
      <c r="C555">
        <v>0.72199999999999998</v>
      </c>
      <c r="D555" t="s">
        <v>6569</v>
      </c>
      <c r="E555">
        <v>0.74299999999999999</v>
      </c>
      <c r="F555" s="15" t="s">
        <v>6576</v>
      </c>
      <c r="G555" s="8">
        <v>45111</v>
      </c>
      <c r="H555" t="s">
        <v>6512</v>
      </c>
      <c r="I555" s="15" t="s">
        <v>6583</v>
      </c>
      <c r="J555" s="15" t="s">
        <v>6583</v>
      </c>
    </row>
    <row r="556" spans="1:10">
      <c r="A556" s="8" t="s">
        <v>6602</v>
      </c>
      <c r="B556">
        <v>2</v>
      </c>
      <c r="C556">
        <v>0.72199999999999998</v>
      </c>
      <c r="D556" t="s">
        <v>6671</v>
      </c>
      <c r="E556">
        <v>0.70599999999999996</v>
      </c>
      <c r="F556" s="8" t="s">
        <v>6694</v>
      </c>
      <c r="G556" s="8">
        <v>45052</v>
      </c>
      <c r="H556" t="s">
        <v>6512</v>
      </c>
      <c r="I556" s="8">
        <v>44927</v>
      </c>
      <c r="J556" s="15">
        <v>36526</v>
      </c>
    </row>
    <row r="557" spans="1:10">
      <c r="A557" s="8">
        <v>45266</v>
      </c>
      <c r="B557">
        <v>3</v>
      </c>
      <c r="C557">
        <v>0.66700000000000004</v>
      </c>
      <c r="D557" t="s">
        <v>6667</v>
      </c>
      <c r="E557">
        <v>0.66700000000000004</v>
      </c>
      <c r="F557" s="15" t="s">
        <v>6694</v>
      </c>
      <c r="G557" s="8">
        <v>45084</v>
      </c>
      <c r="H557" t="s">
        <v>6513</v>
      </c>
      <c r="I557" s="15">
        <v>44958</v>
      </c>
      <c r="J557" s="15" t="s">
        <v>6574</v>
      </c>
    </row>
    <row r="558" spans="1:10">
      <c r="A558" s="8">
        <v>45207</v>
      </c>
      <c r="B558">
        <v>5</v>
      </c>
      <c r="C558">
        <v>0.55600000000000005</v>
      </c>
      <c r="D558" t="s">
        <v>6681</v>
      </c>
      <c r="E558">
        <v>0.6</v>
      </c>
      <c r="F558" s="8">
        <v>45263</v>
      </c>
      <c r="G558" s="8">
        <v>45054</v>
      </c>
      <c r="H558" t="s">
        <v>6514</v>
      </c>
      <c r="I558" s="15" t="s">
        <v>6571</v>
      </c>
      <c r="J558" s="15" t="s">
        <v>6571</v>
      </c>
    </row>
    <row r="559" spans="1:10">
      <c r="A559" s="8">
        <v>45148</v>
      </c>
      <c r="B559">
        <v>7</v>
      </c>
      <c r="C559">
        <v>0.44400000000000001</v>
      </c>
      <c r="D559" s="8" t="s">
        <v>6614</v>
      </c>
      <c r="E559">
        <v>0.64700000000000002</v>
      </c>
      <c r="F559" s="8" t="s">
        <v>6622</v>
      </c>
      <c r="G559" s="8">
        <v>45052</v>
      </c>
      <c r="H559" t="s">
        <v>6512</v>
      </c>
      <c r="I559" s="8">
        <v>44927</v>
      </c>
      <c r="J559" s="8">
        <v>44927</v>
      </c>
    </row>
    <row r="560" spans="1:10">
      <c r="A560" s="8">
        <v>45118</v>
      </c>
      <c r="B560">
        <v>8</v>
      </c>
      <c r="C560">
        <v>0.38900000000000001</v>
      </c>
      <c r="D560" s="8" t="s">
        <v>6702</v>
      </c>
      <c r="E560">
        <v>0.59399999999999997</v>
      </c>
      <c r="F560" s="8">
        <v>45176</v>
      </c>
      <c r="G560" s="8">
        <v>45051</v>
      </c>
      <c r="H560" t="s">
        <v>6514</v>
      </c>
      <c r="I560" s="15">
        <v>44958</v>
      </c>
      <c r="J560" s="15">
        <v>44958</v>
      </c>
    </row>
    <row r="561" spans="1:10">
      <c r="A561" s="8">
        <v>45089</v>
      </c>
      <c r="B561">
        <v>9</v>
      </c>
      <c r="C561">
        <v>0.33300000000000002</v>
      </c>
      <c r="D561" s="8" t="s">
        <v>6582</v>
      </c>
      <c r="E561">
        <v>0.45500000000000002</v>
      </c>
      <c r="F561" s="8">
        <v>45176</v>
      </c>
      <c r="G561" s="8">
        <v>45024</v>
      </c>
      <c r="H561" t="s">
        <v>6514</v>
      </c>
      <c r="I561" s="15" t="s">
        <v>6583</v>
      </c>
      <c r="J561" s="15" t="s">
        <v>6571</v>
      </c>
    </row>
    <row r="562" spans="1:10">
      <c r="A562" s="8">
        <v>45089</v>
      </c>
      <c r="B562">
        <v>9</v>
      </c>
      <c r="C562">
        <v>0.33300000000000002</v>
      </c>
      <c r="D562" s="8">
        <v>45250</v>
      </c>
      <c r="E562">
        <v>0.35499999999999998</v>
      </c>
      <c r="F562" s="8">
        <v>45114</v>
      </c>
      <c r="G562" s="8">
        <v>45025</v>
      </c>
      <c r="H562" t="s">
        <v>6514</v>
      </c>
      <c r="I562" s="15">
        <v>44927</v>
      </c>
      <c r="J562" s="15">
        <v>44927</v>
      </c>
    </row>
    <row r="563" spans="1:10">
      <c r="A563" s="8">
        <v>45059</v>
      </c>
      <c r="B563">
        <v>10</v>
      </c>
      <c r="C563">
        <v>0.27800000000000002</v>
      </c>
      <c r="D563" s="8" t="s">
        <v>6609</v>
      </c>
      <c r="E563">
        <v>0.438</v>
      </c>
      <c r="F563" s="8">
        <v>45208</v>
      </c>
      <c r="G563" s="8">
        <v>45024</v>
      </c>
      <c r="H563" t="s">
        <v>6513</v>
      </c>
      <c r="I563" s="15" t="s">
        <v>6574</v>
      </c>
      <c r="J563" s="15" t="s">
        <v>6578</v>
      </c>
    </row>
    <row r="564" spans="1:10">
      <c r="A564" s="8">
        <v>45030</v>
      </c>
      <c r="B564">
        <v>11</v>
      </c>
      <c r="C564">
        <v>0.222</v>
      </c>
      <c r="D564" s="8">
        <v>45191</v>
      </c>
      <c r="E564">
        <v>0.28999999999999998</v>
      </c>
      <c r="F564" s="8">
        <v>45115</v>
      </c>
      <c r="G564" s="8">
        <v>44934</v>
      </c>
      <c r="H564" t="s">
        <v>6512</v>
      </c>
      <c r="I564" t="s">
        <v>6571</v>
      </c>
      <c r="J564" t="s">
        <v>6574</v>
      </c>
    </row>
    <row r="565" spans="1:10">
      <c r="A565" t="s">
        <v>6703</v>
      </c>
    </row>
    <row r="568" spans="1:10">
      <c r="A568" t="s">
        <v>5945</v>
      </c>
    </row>
    <row r="569" spans="1:10">
      <c r="A569" t="s">
        <v>5753</v>
      </c>
    </row>
    <row r="570" spans="1:10">
      <c r="A570" t="s">
        <v>6538</v>
      </c>
    </row>
    <row r="571" spans="1:10">
      <c r="A571" t="s">
        <v>6117</v>
      </c>
    </row>
    <row r="572" spans="1:10">
      <c r="A572" t="s">
        <v>6318</v>
      </c>
    </row>
    <row r="573" spans="1:10">
      <c r="A573" t="s">
        <v>6125</v>
      </c>
    </row>
    <row r="574" spans="1:10">
      <c r="A574" t="s">
        <v>6374</v>
      </c>
    </row>
    <row r="575" spans="1:10">
      <c r="A575" t="s">
        <v>5649</v>
      </c>
    </row>
    <row r="576" spans="1:10">
      <c r="A576" t="s">
        <v>5882</v>
      </c>
    </row>
    <row r="577" spans="1:10">
      <c r="A577" t="s">
        <v>6559</v>
      </c>
      <c r="D577" t="s">
        <v>6560</v>
      </c>
      <c r="I577" t="s">
        <v>6561</v>
      </c>
    </row>
    <row r="578" spans="1:10">
      <c r="A578" t="s">
        <v>6562</v>
      </c>
      <c r="B578" t="s">
        <v>727</v>
      </c>
      <c r="C578" t="s">
        <v>6563</v>
      </c>
      <c r="D578" t="s">
        <v>6562</v>
      </c>
      <c r="E578" t="s">
        <v>6563</v>
      </c>
      <c r="F578" t="s">
        <v>6564</v>
      </c>
      <c r="G578" t="s">
        <v>6565</v>
      </c>
      <c r="H578" t="s">
        <v>5561</v>
      </c>
      <c r="I578" t="s">
        <v>6566</v>
      </c>
      <c r="J578" t="s">
        <v>1079</v>
      </c>
    </row>
    <row r="579" spans="1:10">
      <c r="A579" s="8">
        <v>45264</v>
      </c>
      <c r="B579" t="s">
        <v>6568</v>
      </c>
      <c r="C579">
        <v>0.75</v>
      </c>
      <c r="D579" s="8" t="s">
        <v>6662</v>
      </c>
      <c r="E579">
        <v>0.52900000000000003</v>
      </c>
      <c r="F579" s="8">
        <v>45205</v>
      </c>
      <c r="G579" s="8">
        <v>45146</v>
      </c>
      <c r="H579" t="s">
        <v>6531</v>
      </c>
      <c r="I579" t="s">
        <v>6578</v>
      </c>
      <c r="J579" t="s">
        <v>6578</v>
      </c>
    </row>
    <row r="580" spans="1:10">
      <c r="A580" s="8">
        <v>45205</v>
      </c>
      <c r="B580">
        <v>2</v>
      </c>
      <c r="C580">
        <v>0.625</v>
      </c>
      <c r="D580" s="8" t="s">
        <v>6704</v>
      </c>
      <c r="E580">
        <v>0.56799999999999995</v>
      </c>
      <c r="F580" s="8">
        <v>45204</v>
      </c>
      <c r="G580" s="8">
        <v>45147</v>
      </c>
      <c r="H580" t="s">
        <v>6514</v>
      </c>
      <c r="I580" s="15">
        <v>44927</v>
      </c>
      <c r="J580" s="15">
        <v>44927</v>
      </c>
    </row>
    <row r="581" spans="1:10">
      <c r="A581" s="8">
        <v>45205</v>
      </c>
      <c r="B581">
        <v>2</v>
      </c>
      <c r="C581">
        <v>0.625</v>
      </c>
      <c r="D581" s="8" t="s">
        <v>6584</v>
      </c>
      <c r="E581">
        <v>0.45200000000000001</v>
      </c>
      <c r="F581" s="8">
        <v>45111</v>
      </c>
      <c r="G581" s="8">
        <v>45089</v>
      </c>
      <c r="H581" t="s">
        <v>6512</v>
      </c>
      <c r="I581" t="s">
        <v>6578</v>
      </c>
      <c r="J581" t="s">
        <v>6578</v>
      </c>
    </row>
    <row r="582" spans="1:10">
      <c r="A582" s="8">
        <v>45176</v>
      </c>
      <c r="B582">
        <v>3</v>
      </c>
      <c r="C582">
        <v>0.56299999999999994</v>
      </c>
      <c r="D582" s="8" t="s">
        <v>6587</v>
      </c>
      <c r="E582">
        <v>0.41899999999999998</v>
      </c>
      <c r="F582" s="8">
        <v>45204</v>
      </c>
      <c r="G582" s="8">
        <v>44998</v>
      </c>
      <c r="H582" t="s">
        <v>6514</v>
      </c>
      <c r="I582" t="s">
        <v>6571</v>
      </c>
      <c r="J582" t="s">
        <v>6571</v>
      </c>
    </row>
    <row r="583" spans="1:10">
      <c r="A583" s="8">
        <v>45146</v>
      </c>
      <c r="B583">
        <v>4</v>
      </c>
      <c r="C583">
        <v>0.5</v>
      </c>
      <c r="D583" s="8" t="s">
        <v>6705</v>
      </c>
      <c r="E583">
        <v>0.53600000000000003</v>
      </c>
      <c r="F583" s="8">
        <v>45142</v>
      </c>
      <c r="G583" s="8">
        <v>45116</v>
      </c>
      <c r="H583" t="s">
        <v>6514</v>
      </c>
      <c r="I583" t="s">
        <v>6578</v>
      </c>
      <c r="J583" t="s">
        <v>6578</v>
      </c>
    </row>
    <row r="584" spans="1:10">
      <c r="A584" s="8">
        <v>45146</v>
      </c>
      <c r="B584">
        <v>4</v>
      </c>
      <c r="C584">
        <v>0.5</v>
      </c>
      <c r="D584" s="8" t="s">
        <v>6610</v>
      </c>
      <c r="E584">
        <v>0.48499999999999999</v>
      </c>
      <c r="F584" s="8">
        <v>45175</v>
      </c>
      <c r="G584" s="8">
        <v>45118</v>
      </c>
      <c r="H584" t="s">
        <v>6514</v>
      </c>
      <c r="I584" t="s">
        <v>6578</v>
      </c>
      <c r="J584" t="s">
        <v>6578</v>
      </c>
    </row>
    <row r="585" spans="1:10">
      <c r="A585" s="8">
        <v>45116</v>
      </c>
      <c r="B585">
        <v>5</v>
      </c>
      <c r="C585">
        <v>0.438</v>
      </c>
      <c r="D585" s="8" t="s">
        <v>6706</v>
      </c>
      <c r="E585">
        <v>0.46700000000000003</v>
      </c>
      <c r="F585" s="8">
        <v>45204</v>
      </c>
      <c r="G585" s="8">
        <v>45027</v>
      </c>
      <c r="H585" t="s">
        <v>6512</v>
      </c>
      <c r="I585" t="s">
        <v>6578</v>
      </c>
      <c r="J585" t="s">
        <v>6578</v>
      </c>
    </row>
    <row r="586" spans="1:10">
      <c r="A586" s="8">
        <v>45116</v>
      </c>
      <c r="B586">
        <v>5</v>
      </c>
      <c r="C586">
        <v>0.438</v>
      </c>
      <c r="D586" s="8">
        <v>45221</v>
      </c>
      <c r="E586">
        <v>0.313</v>
      </c>
      <c r="F586" s="8">
        <v>45084</v>
      </c>
      <c r="G586" s="8">
        <v>45030</v>
      </c>
      <c r="H586" t="s">
        <v>6518</v>
      </c>
      <c r="I586" t="s">
        <v>6578</v>
      </c>
      <c r="J586" t="s">
        <v>6578</v>
      </c>
    </row>
    <row r="587" spans="1:10">
      <c r="A587" s="8">
        <v>44941</v>
      </c>
      <c r="B587">
        <v>11</v>
      </c>
      <c r="C587">
        <v>6.3E-2</v>
      </c>
      <c r="D587" s="8">
        <v>45011</v>
      </c>
      <c r="E587">
        <v>0.10299999999999999</v>
      </c>
      <c r="F587" s="8">
        <v>44967</v>
      </c>
      <c r="G587" s="8">
        <v>44940</v>
      </c>
      <c r="H587" t="s">
        <v>6522</v>
      </c>
      <c r="I587" t="s">
        <v>6574</v>
      </c>
      <c r="J587" t="s">
        <v>6574</v>
      </c>
    </row>
    <row r="588" spans="1:10">
      <c r="A588" t="s">
        <v>6707</v>
      </c>
    </row>
    <row r="591" spans="1:10">
      <c r="A591" t="s">
        <v>5936</v>
      </c>
    </row>
    <row r="592" spans="1:10">
      <c r="A592" t="s">
        <v>6179</v>
      </c>
    </row>
    <row r="593" spans="1:10">
      <c r="A593" t="s">
        <v>6292</v>
      </c>
    </row>
    <row r="594" spans="1:10">
      <c r="A594" t="s">
        <v>6176</v>
      </c>
    </row>
    <row r="595" spans="1:10">
      <c r="A595" t="s">
        <v>6113</v>
      </c>
    </row>
    <row r="596" spans="1:10">
      <c r="A596" t="s">
        <v>6129</v>
      </c>
    </row>
    <row r="597" spans="1:10">
      <c r="A597" t="s">
        <v>6537</v>
      </c>
    </row>
    <row r="598" spans="1:10">
      <c r="A598" t="s">
        <v>6529</v>
      </c>
    </row>
    <row r="599" spans="1:10">
      <c r="A599" t="s">
        <v>5890</v>
      </c>
    </row>
    <row r="600" spans="1:10">
      <c r="A600" t="s">
        <v>5731</v>
      </c>
    </row>
    <row r="601" spans="1:10">
      <c r="A601" t="s">
        <v>6559</v>
      </c>
      <c r="D601" t="s">
        <v>6560</v>
      </c>
      <c r="I601" t="s">
        <v>6561</v>
      </c>
    </row>
    <row r="602" spans="1:10">
      <c r="A602" t="s">
        <v>6562</v>
      </c>
      <c r="B602" t="s">
        <v>727</v>
      </c>
      <c r="C602" t="s">
        <v>6563</v>
      </c>
      <c r="D602" t="s">
        <v>6562</v>
      </c>
      <c r="E602" t="s">
        <v>6563</v>
      </c>
      <c r="F602" t="s">
        <v>6564</v>
      </c>
      <c r="G602" t="s">
        <v>6565</v>
      </c>
      <c r="H602" t="s">
        <v>5561</v>
      </c>
      <c r="I602" t="s">
        <v>6566</v>
      </c>
      <c r="J602" t="s">
        <v>1079</v>
      </c>
    </row>
    <row r="603" spans="1:10">
      <c r="A603" s="8" t="s">
        <v>6708</v>
      </c>
      <c r="B603" t="s">
        <v>6568</v>
      </c>
      <c r="C603">
        <v>0.77800000000000002</v>
      </c>
      <c r="D603" s="8" t="s">
        <v>6614</v>
      </c>
      <c r="E603">
        <v>0.64700000000000002</v>
      </c>
      <c r="F603" s="8" t="s">
        <v>6576</v>
      </c>
      <c r="G603" s="8">
        <v>45147</v>
      </c>
      <c r="H603" t="s">
        <v>6514</v>
      </c>
      <c r="I603" t="s">
        <v>6574</v>
      </c>
      <c r="J603" t="s">
        <v>6574</v>
      </c>
    </row>
    <row r="604" spans="1:10">
      <c r="A604" s="8">
        <v>45237</v>
      </c>
      <c r="B604">
        <v>3</v>
      </c>
      <c r="C604">
        <v>0.61099999999999999</v>
      </c>
      <c r="D604" s="8" t="s">
        <v>6610</v>
      </c>
      <c r="E604">
        <v>0.48499999999999999</v>
      </c>
      <c r="F604" s="8">
        <v>45235</v>
      </c>
      <c r="G604" s="8">
        <v>45027</v>
      </c>
      <c r="H604" t="s">
        <v>6514</v>
      </c>
      <c r="I604" t="s">
        <v>6574</v>
      </c>
      <c r="J604" t="s">
        <v>6574</v>
      </c>
    </row>
    <row r="605" spans="1:10">
      <c r="A605" s="8">
        <v>45207</v>
      </c>
      <c r="B605">
        <v>4</v>
      </c>
      <c r="C605">
        <v>0.55600000000000005</v>
      </c>
      <c r="D605" s="8" t="s">
        <v>6630</v>
      </c>
      <c r="E605">
        <v>0.57599999999999996</v>
      </c>
      <c r="F605" s="8" t="s">
        <v>6576</v>
      </c>
      <c r="G605" s="8">
        <v>45027</v>
      </c>
      <c r="H605" t="s">
        <v>6514</v>
      </c>
      <c r="I605" t="s">
        <v>6578</v>
      </c>
      <c r="J605" t="s">
        <v>6578</v>
      </c>
    </row>
    <row r="606" spans="1:10">
      <c r="A606" s="8">
        <v>45207</v>
      </c>
      <c r="B606">
        <v>4</v>
      </c>
      <c r="C606">
        <v>0.55600000000000005</v>
      </c>
      <c r="D606" s="8" t="s">
        <v>6594</v>
      </c>
      <c r="E606">
        <v>0.56299999999999994</v>
      </c>
      <c r="F606" s="8" t="s">
        <v>6595</v>
      </c>
      <c r="G606" s="8">
        <v>45024</v>
      </c>
      <c r="H606" t="s">
        <v>6512</v>
      </c>
      <c r="I606" t="s">
        <v>6578</v>
      </c>
      <c r="J606" t="s">
        <v>6578</v>
      </c>
    </row>
    <row r="607" spans="1:10">
      <c r="A607" s="8">
        <v>45207</v>
      </c>
      <c r="B607">
        <v>4</v>
      </c>
      <c r="C607">
        <v>0.55600000000000005</v>
      </c>
      <c r="D607" s="8" t="s">
        <v>6709</v>
      </c>
      <c r="E607">
        <v>0.52800000000000002</v>
      </c>
      <c r="F607" s="8">
        <v>45173</v>
      </c>
      <c r="G607" s="8">
        <v>45057</v>
      </c>
      <c r="H607" t="s">
        <v>6514</v>
      </c>
      <c r="I607" t="s">
        <v>6578</v>
      </c>
      <c r="J607" t="s">
        <v>6578</v>
      </c>
    </row>
    <row r="608" spans="1:10">
      <c r="A608" s="8">
        <v>45178</v>
      </c>
      <c r="B608">
        <v>5</v>
      </c>
      <c r="C608">
        <v>0.5</v>
      </c>
      <c r="D608" s="8" t="s">
        <v>6630</v>
      </c>
      <c r="E608">
        <v>0.57599999999999996</v>
      </c>
      <c r="F608" s="8">
        <v>45174</v>
      </c>
      <c r="G608" s="8">
        <v>45115</v>
      </c>
      <c r="H608" t="s">
        <v>6514</v>
      </c>
      <c r="I608" t="s">
        <v>6578</v>
      </c>
      <c r="J608" t="s">
        <v>6578</v>
      </c>
    </row>
    <row r="609" spans="1:10">
      <c r="A609" s="8">
        <v>45178</v>
      </c>
      <c r="B609">
        <v>5</v>
      </c>
      <c r="C609">
        <v>0.5</v>
      </c>
      <c r="D609" s="8" t="s">
        <v>6610</v>
      </c>
      <c r="E609">
        <v>0.48499999999999999</v>
      </c>
      <c r="F609" s="8">
        <v>45203</v>
      </c>
      <c r="G609" s="8">
        <v>45057</v>
      </c>
      <c r="H609" t="s">
        <v>6512</v>
      </c>
      <c r="I609" t="s">
        <v>6578</v>
      </c>
      <c r="J609" t="s">
        <v>6578</v>
      </c>
    </row>
    <row r="610" spans="1:10">
      <c r="A610" s="8">
        <v>45089</v>
      </c>
      <c r="B610">
        <v>8</v>
      </c>
      <c r="C610">
        <v>0.33300000000000002</v>
      </c>
      <c r="D610" s="8">
        <v>45251</v>
      </c>
      <c r="E610">
        <v>0.34399999999999997</v>
      </c>
      <c r="F610" s="8">
        <v>45173</v>
      </c>
      <c r="G610" s="8">
        <v>44971</v>
      </c>
      <c r="H610" t="s">
        <v>6514</v>
      </c>
      <c r="I610" t="s">
        <v>6571</v>
      </c>
      <c r="J610" t="s">
        <v>6571</v>
      </c>
    </row>
    <row r="611" spans="1:10">
      <c r="A611" s="8">
        <v>45089</v>
      </c>
      <c r="B611">
        <v>8</v>
      </c>
      <c r="C611">
        <v>0.33300000000000002</v>
      </c>
      <c r="D611" s="8">
        <v>45220</v>
      </c>
      <c r="E611">
        <v>0.32300000000000001</v>
      </c>
      <c r="F611" s="8">
        <v>45143</v>
      </c>
      <c r="G611" s="8">
        <v>44973</v>
      </c>
      <c r="H611" t="s">
        <v>6514</v>
      </c>
      <c r="I611" t="s">
        <v>6574</v>
      </c>
      <c r="J611" t="s">
        <v>6574</v>
      </c>
    </row>
    <row r="612" spans="1:10">
      <c r="A612" s="8">
        <v>45059</v>
      </c>
      <c r="B612">
        <v>9</v>
      </c>
      <c r="C612">
        <v>0.27800000000000002</v>
      </c>
      <c r="D612" s="8">
        <v>45191</v>
      </c>
      <c r="E612">
        <v>0.28999999999999998</v>
      </c>
      <c r="F612" s="8">
        <v>45086</v>
      </c>
      <c r="G612" s="8">
        <v>44997</v>
      </c>
      <c r="H612" t="s">
        <v>6513</v>
      </c>
      <c r="I612" t="s">
        <v>6574</v>
      </c>
      <c r="J612" t="s">
        <v>6574</v>
      </c>
    </row>
    <row r="613" spans="1:10">
      <c r="A613" t="s">
        <v>6710</v>
      </c>
    </row>
    <row r="616" spans="1:10">
      <c r="A616" t="s">
        <v>6471</v>
      </c>
    </row>
    <row r="617" spans="1:10">
      <c r="A617" t="s">
        <v>6473</v>
      </c>
    </row>
    <row r="618" spans="1:10">
      <c r="A618" t="s">
        <v>6273</v>
      </c>
    </row>
    <row r="619" spans="1:10">
      <c r="A619" t="s">
        <v>6025</v>
      </c>
    </row>
    <row r="620" spans="1:10">
      <c r="A620" t="s">
        <v>5597</v>
      </c>
    </row>
    <row r="621" spans="1:10">
      <c r="A621" t="s">
        <v>6349</v>
      </c>
    </row>
    <row r="622" spans="1:10">
      <c r="A622" t="s">
        <v>6284</v>
      </c>
    </row>
    <row r="623" spans="1:10">
      <c r="A623" t="s">
        <v>5676</v>
      </c>
    </row>
    <row r="624" spans="1:10">
      <c r="A624" t="s">
        <v>6322</v>
      </c>
    </row>
    <row r="625" spans="1:10">
      <c r="A625" t="s">
        <v>6149</v>
      </c>
    </row>
    <row r="626" spans="1:10">
      <c r="A626" t="s">
        <v>6027</v>
      </c>
    </row>
    <row r="627" spans="1:10">
      <c r="A627" t="s">
        <v>5639</v>
      </c>
    </row>
    <row r="628" spans="1:10">
      <c r="A628" t="s">
        <v>6559</v>
      </c>
      <c r="D628" t="s">
        <v>6560</v>
      </c>
      <c r="I628" t="s">
        <v>6561</v>
      </c>
    </row>
    <row r="629" spans="1:10">
      <c r="A629" t="s">
        <v>6562</v>
      </c>
      <c r="B629" t="s">
        <v>727</v>
      </c>
      <c r="C629" t="s">
        <v>6563</v>
      </c>
      <c r="D629" t="s">
        <v>6562</v>
      </c>
      <c r="E629" t="s">
        <v>6563</v>
      </c>
      <c r="F629" t="s">
        <v>6564</v>
      </c>
      <c r="G629" t="s">
        <v>6565</v>
      </c>
      <c r="H629" t="s">
        <v>5561</v>
      </c>
      <c r="I629" t="s">
        <v>6566</v>
      </c>
      <c r="J629" t="s">
        <v>1079</v>
      </c>
    </row>
    <row r="630" spans="1:10">
      <c r="A630" s="8" t="s">
        <v>6616</v>
      </c>
      <c r="B630" t="s">
        <v>6568</v>
      </c>
      <c r="C630">
        <v>0.9</v>
      </c>
      <c r="D630" t="s">
        <v>6711</v>
      </c>
      <c r="E630">
        <v>0.83799999999999997</v>
      </c>
      <c r="F630" s="15" t="s">
        <v>6592</v>
      </c>
      <c r="G630" s="8">
        <v>45171</v>
      </c>
      <c r="H630" t="s">
        <v>6514</v>
      </c>
      <c r="I630" s="8">
        <v>44990</v>
      </c>
      <c r="J630" s="8">
        <v>44990</v>
      </c>
    </row>
    <row r="631" spans="1:10">
      <c r="A631" s="8" t="s">
        <v>6625</v>
      </c>
      <c r="B631">
        <v>4</v>
      </c>
      <c r="C631">
        <v>0.7</v>
      </c>
      <c r="D631" t="s">
        <v>6623</v>
      </c>
      <c r="E631">
        <v>0.8</v>
      </c>
      <c r="F631" s="8" t="s">
        <v>6626</v>
      </c>
      <c r="G631" s="8">
        <v>45081</v>
      </c>
      <c r="H631" t="s">
        <v>6514</v>
      </c>
      <c r="I631" s="8">
        <v>45078</v>
      </c>
      <c r="J631" s="8">
        <v>45078</v>
      </c>
    </row>
    <row r="632" spans="1:10">
      <c r="A632" s="8" t="s">
        <v>6625</v>
      </c>
      <c r="B632">
        <v>4</v>
      </c>
      <c r="C632">
        <v>0.7</v>
      </c>
      <c r="D632" t="s">
        <v>6667</v>
      </c>
      <c r="E632">
        <v>0.66700000000000004</v>
      </c>
      <c r="F632" s="8" t="s">
        <v>6626</v>
      </c>
      <c r="G632" s="8">
        <v>45051</v>
      </c>
      <c r="H632" t="s">
        <v>6512</v>
      </c>
      <c r="I632" s="8">
        <v>44961</v>
      </c>
      <c r="J632" s="8">
        <v>44961</v>
      </c>
    </row>
    <row r="633" spans="1:10">
      <c r="A633" s="8">
        <v>45268</v>
      </c>
      <c r="B633">
        <v>6</v>
      </c>
      <c r="C633">
        <v>0.6</v>
      </c>
      <c r="D633" t="s">
        <v>6655</v>
      </c>
      <c r="E633">
        <v>0.58299999999999996</v>
      </c>
      <c r="F633" s="8" t="s">
        <v>6712</v>
      </c>
      <c r="G633" s="8">
        <v>45022</v>
      </c>
      <c r="H633" t="s">
        <v>6514</v>
      </c>
      <c r="I633" s="15">
        <v>44933</v>
      </c>
      <c r="J633" s="15">
        <v>44933</v>
      </c>
    </row>
    <row r="634" spans="1:10">
      <c r="A634" s="8">
        <v>45239</v>
      </c>
      <c r="B634">
        <v>7</v>
      </c>
      <c r="C634">
        <v>0.55000000000000004</v>
      </c>
      <c r="D634" t="s">
        <v>6604</v>
      </c>
      <c r="E634">
        <v>0.63900000000000001</v>
      </c>
      <c r="F634" s="8">
        <v>45204</v>
      </c>
      <c r="G634" s="8">
        <v>45113</v>
      </c>
      <c r="H634" t="s">
        <v>6514</v>
      </c>
      <c r="I634" s="8">
        <v>44962</v>
      </c>
      <c r="J634" s="8">
        <v>44962</v>
      </c>
    </row>
    <row r="635" spans="1:10">
      <c r="A635" s="8">
        <v>45239</v>
      </c>
      <c r="B635">
        <v>7</v>
      </c>
      <c r="C635">
        <v>0.55000000000000004</v>
      </c>
      <c r="D635" s="8" t="s">
        <v>6647</v>
      </c>
      <c r="E635">
        <v>0.5</v>
      </c>
      <c r="F635" s="8">
        <v>45203</v>
      </c>
      <c r="G635" s="8">
        <v>45024</v>
      </c>
      <c r="H635" t="s">
        <v>6512</v>
      </c>
      <c r="I635" s="8">
        <v>44930</v>
      </c>
      <c r="J635" s="8">
        <v>44930</v>
      </c>
    </row>
    <row r="636" spans="1:10">
      <c r="A636" s="8">
        <v>45209</v>
      </c>
      <c r="B636">
        <v>8</v>
      </c>
      <c r="C636">
        <v>0.5</v>
      </c>
      <c r="D636" s="8" t="s">
        <v>6585</v>
      </c>
      <c r="E636">
        <v>0.53100000000000003</v>
      </c>
      <c r="F636" s="8">
        <v>45266</v>
      </c>
      <c r="G636" s="8">
        <v>45023</v>
      </c>
      <c r="H636" t="s">
        <v>6515</v>
      </c>
      <c r="I636" s="8">
        <v>44930</v>
      </c>
      <c r="J636" s="8">
        <v>44930</v>
      </c>
    </row>
    <row r="637" spans="1:10">
      <c r="A637" s="8">
        <v>45150</v>
      </c>
      <c r="B637">
        <v>10</v>
      </c>
      <c r="C637">
        <v>0.4</v>
      </c>
      <c r="D637" s="8" t="s">
        <v>6713</v>
      </c>
      <c r="E637">
        <v>0.51400000000000001</v>
      </c>
      <c r="F637" s="8" t="s">
        <v>6602</v>
      </c>
      <c r="G637" s="8">
        <v>44966</v>
      </c>
      <c r="H637" t="s">
        <v>6514</v>
      </c>
      <c r="I637" s="8">
        <v>44961</v>
      </c>
      <c r="J637" s="8">
        <v>44930</v>
      </c>
    </row>
    <row r="638" spans="1:10">
      <c r="A638" s="8">
        <v>45150</v>
      </c>
      <c r="B638">
        <v>10</v>
      </c>
      <c r="C638">
        <v>0.4</v>
      </c>
      <c r="D638" s="8" t="s">
        <v>6607</v>
      </c>
      <c r="E638">
        <v>0.5</v>
      </c>
      <c r="F638" s="8">
        <v>45266</v>
      </c>
      <c r="G638" s="8">
        <v>44966</v>
      </c>
      <c r="H638" t="s">
        <v>6518</v>
      </c>
      <c r="I638" s="8" t="s">
        <v>6649</v>
      </c>
      <c r="J638" s="8" t="s">
        <v>6649</v>
      </c>
    </row>
    <row r="639" spans="1:10">
      <c r="A639" s="8">
        <v>45120</v>
      </c>
      <c r="B639">
        <v>11</v>
      </c>
      <c r="C639">
        <v>0.35</v>
      </c>
      <c r="D639" s="8" t="s">
        <v>6682</v>
      </c>
      <c r="E639">
        <v>0.42399999999999999</v>
      </c>
      <c r="F639" s="8">
        <v>45175</v>
      </c>
      <c r="G639" s="8">
        <v>44965</v>
      </c>
      <c r="H639" t="s">
        <v>6514</v>
      </c>
      <c r="I639" s="8">
        <v>44931</v>
      </c>
      <c r="J639" s="8">
        <v>44931</v>
      </c>
    </row>
    <row r="640" spans="1:10">
      <c r="A640" s="8">
        <v>45061</v>
      </c>
      <c r="B640">
        <v>13</v>
      </c>
      <c r="C640">
        <v>0.25</v>
      </c>
      <c r="D640" s="8">
        <v>45251</v>
      </c>
      <c r="E640">
        <v>0.34399999999999997</v>
      </c>
      <c r="F640" s="8">
        <v>45206</v>
      </c>
      <c r="G640" s="8">
        <v>44936</v>
      </c>
      <c r="H640" t="s">
        <v>6514</v>
      </c>
      <c r="I640" t="s">
        <v>6606</v>
      </c>
      <c r="J640" t="s">
        <v>6606</v>
      </c>
    </row>
    <row r="641" spans="1:10">
      <c r="A641" s="8">
        <v>44975</v>
      </c>
      <c r="B641">
        <v>16</v>
      </c>
      <c r="C641">
        <v>0.1</v>
      </c>
      <c r="D641" s="8">
        <v>45014</v>
      </c>
      <c r="E641">
        <v>9.4E-2</v>
      </c>
      <c r="F641" s="8">
        <v>44999</v>
      </c>
      <c r="G641" t="s">
        <v>6611</v>
      </c>
      <c r="H641" t="s">
        <v>6519</v>
      </c>
      <c r="I641" t="s">
        <v>6583</v>
      </c>
      <c r="J641" t="s">
        <v>6583</v>
      </c>
    </row>
    <row r="642" spans="1:10">
      <c r="A642" t="s">
        <v>6714</v>
      </c>
    </row>
    <row r="645" spans="1:10">
      <c r="A645" t="s">
        <v>5673</v>
      </c>
    </row>
    <row r="646" spans="1:10">
      <c r="A646" t="s">
        <v>5971</v>
      </c>
    </row>
    <row r="647" spans="1:10">
      <c r="A647" t="s">
        <v>5876</v>
      </c>
    </row>
    <row r="648" spans="1:10">
      <c r="A648" t="s">
        <v>5592</v>
      </c>
    </row>
    <row r="649" spans="1:10">
      <c r="A649" t="s">
        <v>5629</v>
      </c>
    </row>
    <row r="650" spans="1:10">
      <c r="A650" t="s">
        <v>5867</v>
      </c>
    </row>
    <row r="651" spans="1:10">
      <c r="A651" t="s">
        <v>5580</v>
      </c>
    </row>
    <row r="652" spans="1:10">
      <c r="A652" t="s">
        <v>6546</v>
      </c>
    </row>
    <row r="653" spans="1:10">
      <c r="A653" t="s">
        <v>5804</v>
      </c>
    </row>
    <row r="654" spans="1:10">
      <c r="A654" t="s">
        <v>5631</v>
      </c>
    </row>
    <row r="655" spans="1:10">
      <c r="A655" t="s">
        <v>6559</v>
      </c>
      <c r="D655" t="s">
        <v>6560</v>
      </c>
      <c r="I655" t="s">
        <v>6561</v>
      </c>
    </row>
    <row r="656" spans="1:10">
      <c r="A656" t="s">
        <v>6562</v>
      </c>
      <c r="B656" t="s">
        <v>727</v>
      </c>
      <c r="C656" t="s">
        <v>6563</v>
      </c>
      <c r="D656" t="s">
        <v>6562</v>
      </c>
      <c r="E656" t="s">
        <v>6563</v>
      </c>
      <c r="F656" t="s">
        <v>6564</v>
      </c>
      <c r="G656" t="s">
        <v>6565</v>
      </c>
      <c r="H656" t="s">
        <v>5561</v>
      </c>
      <c r="I656" t="s">
        <v>6566</v>
      </c>
      <c r="J656" t="s">
        <v>1079</v>
      </c>
    </row>
    <row r="657" spans="1:10">
      <c r="A657" s="15" t="s">
        <v>6599</v>
      </c>
      <c r="B657" t="s">
        <v>6568</v>
      </c>
      <c r="C657">
        <v>0.94399999999999995</v>
      </c>
      <c r="D657" t="s">
        <v>6569</v>
      </c>
      <c r="E657">
        <v>0.74299999999999999</v>
      </c>
      <c r="F657" s="8" t="s">
        <v>6576</v>
      </c>
      <c r="G657" s="8">
        <v>45234</v>
      </c>
      <c r="H657" t="s">
        <v>6514</v>
      </c>
      <c r="I657" t="s">
        <v>6571</v>
      </c>
      <c r="J657" t="s">
        <v>6571</v>
      </c>
    </row>
    <row r="658" spans="1:10">
      <c r="A658" s="8">
        <v>45237</v>
      </c>
      <c r="B658">
        <v>6</v>
      </c>
      <c r="C658">
        <v>0.61099999999999999</v>
      </c>
      <c r="D658" s="8" t="s">
        <v>6697</v>
      </c>
      <c r="E658">
        <v>0.58099999999999996</v>
      </c>
      <c r="F658" s="8">
        <v>45175</v>
      </c>
      <c r="G658" s="8">
        <v>45176</v>
      </c>
      <c r="H658" t="s">
        <v>6512</v>
      </c>
      <c r="I658" t="s">
        <v>6578</v>
      </c>
      <c r="J658" t="s">
        <v>6578</v>
      </c>
    </row>
    <row r="659" spans="1:10">
      <c r="A659" s="8">
        <v>45237</v>
      </c>
      <c r="B659">
        <v>6</v>
      </c>
      <c r="C659">
        <v>0.61099999999999999</v>
      </c>
      <c r="D659" s="8" t="s">
        <v>6690</v>
      </c>
      <c r="E659">
        <v>0.53300000000000003</v>
      </c>
      <c r="F659" s="8">
        <v>45175</v>
      </c>
      <c r="G659" s="8">
        <v>45115</v>
      </c>
      <c r="H659" t="s">
        <v>6512</v>
      </c>
      <c r="I659" t="s">
        <v>6574</v>
      </c>
      <c r="J659" t="s">
        <v>6574</v>
      </c>
    </row>
    <row r="660" spans="1:10">
      <c r="A660" s="8">
        <v>45207</v>
      </c>
      <c r="B660">
        <v>7</v>
      </c>
      <c r="C660">
        <v>0.55600000000000005</v>
      </c>
      <c r="D660" s="8" t="s">
        <v>6648</v>
      </c>
      <c r="E660">
        <v>0.51500000000000001</v>
      </c>
      <c r="F660" s="8">
        <v>45204</v>
      </c>
      <c r="G660" s="8">
        <v>45115</v>
      </c>
      <c r="H660" t="s">
        <v>6514</v>
      </c>
      <c r="I660" t="s">
        <v>6578</v>
      </c>
      <c r="J660" t="s">
        <v>6578</v>
      </c>
    </row>
    <row r="661" spans="1:10">
      <c r="A661" s="8">
        <v>45148</v>
      </c>
      <c r="B661">
        <v>9</v>
      </c>
      <c r="C661">
        <v>0.44400000000000001</v>
      </c>
      <c r="D661" s="8" t="s">
        <v>6641</v>
      </c>
      <c r="E661">
        <v>0.46899999999999997</v>
      </c>
      <c r="F661" s="8">
        <v>45173</v>
      </c>
      <c r="G661" s="8">
        <v>45088</v>
      </c>
      <c r="H661" t="s">
        <v>6514</v>
      </c>
      <c r="I661" t="s">
        <v>6578</v>
      </c>
      <c r="J661" t="s">
        <v>6578</v>
      </c>
    </row>
    <row r="662" spans="1:10">
      <c r="A662" s="8">
        <v>45118</v>
      </c>
      <c r="B662">
        <v>10</v>
      </c>
      <c r="C662">
        <v>0.38900000000000001</v>
      </c>
      <c r="D662" s="8">
        <v>45253</v>
      </c>
      <c r="E662">
        <v>0.32400000000000001</v>
      </c>
      <c r="F662" s="8">
        <v>45053</v>
      </c>
      <c r="G662" s="8">
        <v>45062</v>
      </c>
      <c r="H662" t="s">
        <v>6514</v>
      </c>
      <c r="I662" t="s">
        <v>6578</v>
      </c>
      <c r="J662" t="s">
        <v>6578</v>
      </c>
    </row>
    <row r="663" spans="1:10">
      <c r="A663" s="8">
        <v>45118</v>
      </c>
      <c r="B663">
        <v>10</v>
      </c>
      <c r="C663">
        <v>0.38900000000000001</v>
      </c>
      <c r="D663" s="8" t="s">
        <v>6585</v>
      </c>
      <c r="E663">
        <v>0.53100000000000003</v>
      </c>
      <c r="F663" s="8">
        <v>45144</v>
      </c>
      <c r="G663" s="8">
        <v>45178</v>
      </c>
      <c r="H663" t="s">
        <v>6514</v>
      </c>
      <c r="I663" t="s">
        <v>6578</v>
      </c>
      <c r="J663" t="s">
        <v>6578</v>
      </c>
    </row>
    <row r="664" spans="1:10">
      <c r="A664" s="8">
        <v>45118</v>
      </c>
      <c r="B664">
        <v>10</v>
      </c>
      <c r="C664">
        <v>0.38900000000000001</v>
      </c>
      <c r="D664" s="8" t="s">
        <v>6673</v>
      </c>
      <c r="E664">
        <v>0.39400000000000002</v>
      </c>
      <c r="F664" s="8">
        <v>45175</v>
      </c>
      <c r="G664" s="8">
        <v>44998</v>
      </c>
      <c r="H664" t="s">
        <v>6514</v>
      </c>
      <c r="I664" t="s">
        <v>6578</v>
      </c>
      <c r="J664" t="s">
        <v>6578</v>
      </c>
    </row>
    <row r="665" spans="1:10">
      <c r="A665" s="8">
        <v>45118</v>
      </c>
      <c r="B665">
        <v>10</v>
      </c>
      <c r="C665">
        <v>0.38900000000000001</v>
      </c>
      <c r="D665" s="8">
        <v>45221</v>
      </c>
      <c r="E665">
        <v>0.313</v>
      </c>
      <c r="F665" s="8">
        <v>45086</v>
      </c>
      <c r="G665" s="8">
        <v>45027</v>
      </c>
      <c r="H665" t="s">
        <v>6513</v>
      </c>
      <c r="I665" t="s">
        <v>6574</v>
      </c>
      <c r="J665" t="s">
        <v>6574</v>
      </c>
    </row>
    <row r="666" spans="1:10">
      <c r="A666" s="8">
        <v>45059</v>
      </c>
      <c r="B666">
        <v>12</v>
      </c>
      <c r="C666">
        <v>0.27800000000000002</v>
      </c>
      <c r="D666" s="8">
        <v>45280</v>
      </c>
      <c r="E666">
        <v>0.375</v>
      </c>
      <c r="F666" s="8">
        <v>45114</v>
      </c>
      <c r="G666" s="8">
        <v>44998</v>
      </c>
      <c r="H666" t="s">
        <v>6514</v>
      </c>
      <c r="I666" t="s">
        <v>6578</v>
      </c>
      <c r="J666" t="s">
        <v>6578</v>
      </c>
    </row>
    <row r="667" spans="1:10">
      <c r="A667" t="s">
        <v>6715</v>
      </c>
    </row>
    <row r="670" spans="1:10">
      <c r="A670" t="s">
        <v>6481</v>
      </c>
    </row>
    <row r="671" spans="1:10">
      <c r="A671" t="s">
        <v>6483</v>
      </c>
    </row>
    <row r="672" spans="1:10">
      <c r="A672" t="s">
        <v>6528</v>
      </c>
    </row>
    <row r="673" spans="1:10">
      <c r="A673" t="s">
        <v>5929</v>
      </c>
    </row>
    <row r="674" spans="1:10">
      <c r="A674" t="s">
        <v>6485</v>
      </c>
    </row>
    <row r="675" spans="1:10">
      <c r="A675" t="s">
        <v>6305</v>
      </c>
    </row>
    <row r="676" spans="1:10">
      <c r="A676" t="s">
        <v>5600</v>
      </c>
    </row>
    <row r="677" spans="1:10">
      <c r="A677" t="s">
        <v>5760</v>
      </c>
    </row>
    <row r="678" spans="1:10">
      <c r="A678" t="s">
        <v>5953</v>
      </c>
    </row>
    <row r="679" spans="1:10">
      <c r="A679" t="s">
        <v>5589</v>
      </c>
    </row>
    <row r="680" spans="1:10">
      <c r="A680" t="s">
        <v>6217</v>
      </c>
    </row>
    <row r="681" spans="1:10">
      <c r="A681" t="s">
        <v>6094</v>
      </c>
    </row>
    <row r="682" spans="1:10">
      <c r="A682" t="s">
        <v>5927</v>
      </c>
    </row>
    <row r="683" spans="1:10">
      <c r="A683" t="s">
        <v>5892</v>
      </c>
    </row>
    <row r="684" spans="1:10">
      <c r="A684" t="s">
        <v>6559</v>
      </c>
      <c r="D684" t="s">
        <v>6560</v>
      </c>
      <c r="I684" t="s">
        <v>6561</v>
      </c>
    </row>
    <row r="685" spans="1:10">
      <c r="A685" t="s">
        <v>6562</v>
      </c>
      <c r="B685" t="s">
        <v>727</v>
      </c>
      <c r="C685" t="s">
        <v>6563</v>
      </c>
      <c r="D685" t="s">
        <v>6562</v>
      </c>
      <c r="E685" t="s">
        <v>6563</v>
      </c>
      <c r="F685" t="s">
        <v>6564</v>
      </c>
      <c r="G685" t="s">
        <v>6565</v>
      </c>
      <c r="H685" t="s">
        <v>5561</v>
      </c>
      <c r="I685" t="s">
        <v>6566</v>
      </c>
      <c r="J685" t="s">
        <v>1079</v>
      </c>
    </row>
    <row r="686" spans="1:10">
      <c r="A686" s="15" t="s">
        <v>6601</v>
      </c>
      <c r="B686" t="s">
        <v>6568</v>
      </c>
      <c r="C686">
        <v>0.88900000000000001</v>
      </c>
      <c r="D686" t="s">
        <v>6711</v>
      </c>
      <c r="E686">
        <v>0.83799999999999997</v>
      </c>
      <c r="F686" s="15" t="s">
        <v>6693</v>
      </c>
      <c r="G686" s="15">
        <v>45172</v>
      </c>
      <c r="H686" t="s">
        <v>6514</v>
      </c>
      <c r="I686" s="8">
        <v>45112</v>
      </c>
      <c r="J686" s="8">
        <v>45112</v>
      </c>
    </row>
    <row r="687" spans="1:10">
      <c r="A687" s="15" t="s">
        <v>6567</v>
      </c>
      <c r="B687">
        <v>1</v>
      </c>
      <c r="C687">
        <v>0.83299999999999996</v>
      </c>
      <c r="D687" t="s">
        <v>6651</v>
      </c>
      <c r="E687">
        <v>0.71399999999999997</v>
      </c>
      <c r="F687" s="8" t="s">
        <v>6570</v>
      </c>
      <c r="G687" s="8">
        <v>45111</v>
      </c>
      <c r="H687" t="s">
        <v>6512</v>
      </c>
      <c r="I687" s="15">
        <v>45017</v>
      </c>
      <c r="J687" s="15">
        <v>45017</v>
      </c>
    </row>
    <row r="688" spans="1:10">
      <c r="A688" s="8">
        <v>45266</v>
      </c>
      <c r="B688">
        <v>4</v>
      </c>
      <c r="C688">
        <v>0.66700000000000004</v>
      </c>
      <c r="D688" t="s">
        <v>6614</v>
      </c>
      <c r="E688">
        <v>0.64700000000000002</v>
      </c>
      <c r="F688" s="15" t="s">
        <v>6708</v>
      </c>
      <c r="G688" s="8">
        <v>45081</v>
      </c>
      <c r="H688" t="s">
        <v>6514</v>
      </c>
      <c r="I688" s="15">
        <v>44962</v>
      </c>
      <c r="J688" s="15">
        <v>44963</v>
      </c>
    </row>
    <row r="689" spans="1:10">
      <c r="A689" s="8">
        <v>45237</v>
      </c>
      <c r="B689">
        <v>5</v>
      </c>
      <c r="C689">
        <v>0.61099999999999999</v>
      </c>
      <c r="D689" t="s">
        <v>6651</v>
      </c>
      <c r="E689">
        <v>0.71399999999999997</v>
      </c>
      <c r="F689" s="8" t="s">
        <v>6605</v>
      </c>
      <c r="G689" s="8">
        <v>45051</v>
      </c>
      <c r="H689" t="s">
        <v>6514</v>
      </c>
      <c r="I689" s="8">
        <v>45081</v>
      </c>
      <c r="J689" s="8">
        <v>45082</v>
      </c>
    </row>
    <row r="690" spans="1:10">
      <c r="A690" s="8">
        <v>45237</v>
      </c>
      <c r="B690">
        <v>5</v>
      </c>
      <c r="C690">
        <v>0.61099999999999999</v>
      </c>
      <c r="D690" s="8" t="s">
        <v>6716</v>
      </c>
      <c r="E690">
        <v>0.69399999999999995</v>
      </c>
      <c r="F690" s="8" t="s">
        <v>6576</v>
      </c>
      <c r="G690" s="8">
        <v>45022</v>
      </c>
      <c r="H690" t="s">
        <v>6514</v>
      </c>
      <c r="I690" s="8">
        <v>45081</v>
      </c>
      <c r="J690" s="8">
        <v>45080</v>
      </c>
    </row>
    <row r="691" spans="1:10">
      <c r="A691" s="8">
        <v>45237</v>
      </c>
      <c r="B691">
        <v>5</v>
      </c>
      <c r="C691">
        <v>0.61099999999999999</v>
      </c>
      <c r="D691" s="8" t="s">
        <v>6717</v>
      </c>
      <c r="E691">
        <v>0.59499999999999997</v>
      </c>
      <c r="F691" s="8" t="s">
        <v>6625</v>
      </c>
      <c r="G691" s="8">
        <v>45052</v>
      </c>
      <c r="H691" t="s">
        <v>6514</v>
      </c>
      <c r="I691" s="8">
        <v>45021</v>
      </c>
      <c r="J691" s="8">
        <v>44990</v>
      </c>
    </row>
    <row r="692" spans="1:10">
      <c r="A692" s="8">
        <v>45207</v>
      </c>
      <c r="B692">
        <v>6</v>
      </c>
      <c r="C692">
        <v>0.55600000000000005</v>
      </c>
      <c r="D692" s="8" t="s">
        <v>6661</v>
      </c>
      <c r="E692">
        <v>0.61799999999999999</v>
      </c>
      <c r="F692" s="8" t="s">
        <v>6576</v>
      </c>
      <c r="G692" s="8">
        <v>45024</v>
      </c>
      <c r="H692" t="s">
        <v>6514</v>
      </c>
      <c r="I692" s="8">
        <v>44961</v>
      </c>
      <c r="J692" s="8">
        <v>44961</v>
      </c>
    </row>
    <row r="693" spans="1:10">
      <c r="A693" s="8">
        <v>45178</v>
      </c>
      <c r="B693">
        <v>7</v>
      </c>
      <c r="C693">
        <v>0.5</v>
      </c>
      <c r="D693" s="8" t="s">
        <v>6610</v>
      </c>
      <c r="E693">
        <v>0.48499999999999999</v>
      </c>
      <c r="F693" s="8">
        <v>45205</v>
      </c>
      <c r="G693" s="8">
        <v>45023</v>
      </c>
      <c r="H693" t="s">
        <v>6512</v>
      </c>
      <c r="I693" s="8">
        <v>44961</v>
      </c>
      <c r="J693" s="8">
        <v>44961</v>
      </c>
    </row>
    <row r="694" spans="1:10">
      <c r="A694" s="8">
        <v>45148</v>
      </c>
      <c r="B694">
        <v>8</v>
      </c>
      <c r="C694">
        <v>0.44400000000000001</v>
      </c>
      <c r="D694" s="8" t="s">
        <v>6661</v>
      </c>
      <c r="E694">
        <v>0.61799999999999999</v>
      </c>
      <c r="F694" s="8">
        <v>45264</v>
      </c>
      <c r="G694" s="8">
        <v>45022</v>
      </c>
      <c r="H694" t="s">
        <v>6512</v>
      </c>
      <c r="I694" s="15">
        <v>44963</v>
      </c>
      <c r="J694" s="15">
        <v>44963</v>
      </c>
    </row>
    <row r="695" spans="1:10">
      <c r="A695" s="8">
        <v>45148</v>
      </c>
      <c r="B695">
        <v>8</v>
      </c>
      <c r="C695">
        <v>0.44400000000000001</v>
      </c>
      <c r="D695" s="8" t="s">
        <v>6677</v>
      </c>
      <c r="E695">
        <v>0.61099999999999999</v>
      </c>
      <c r="F695" s="8" t="s">
        <v>6629</v>
      </c>
      <c r="G695" s="8">
        <v>44965</v>
      </c>
      <c r="H695" t="s">
        <v>6514</v>
      </c>
      <c r="I695" s="8">
        <v>44994</v>
      </c>
      <c r="J695" s="8">
        <v>44994</v>
      </c>
    </row>
    <row r="696" spans="1:10">
      <c r="A696" s="8">
        <v>45089</v>
      </c>
      <c r="B696">
        <v>10</v>
      </c>
      <c r="C696">
        <v>0.33300000000000002</v>
      </c>
      <c r="D696" s="8" t="s">
        <v>6607</v>
      </c>
      <c r="E696">
        <v>0.5</v>
      </c>
      <c r="F696" s="8" t="s">
        <v>6595</v>
      </c>
      <c r="G696" s="8">
        <v>44936</v>
      </c>
      <c r="H696" t="s">
        <v>6515</v>
      </c>
      <c r="I696" s="8">
        <v>44929</v>
      </c>
      <c r="J696" s="8">
        <v>44929</v>
      </c>
    </row>
    <row r="697" spans="1:10">
      <c r="A697" s="8">
        <v>45030</v>
      </c>
      <c r="B697">
        <v>12</v>
      </c>
      <c r="C697">
        <v>0.222</v>
      </c>
      <c r="D697" s="8">
        <v>45251</v>
      </c>
      <c r="E697">
        <v>0.34399999999999997</v>
      </c>
      <c r="F697" s="8">
        <v>45115</v>
      </c>
      <c r="G697" s="8">
        <v>45024</v>
      </c>
      <c r="H697" t="s">
        <v>6514</v>
      </c>
      <c r="I697" s="8" t="s">
        <v>6606</v>
      </c>
      <c r="J697" s="8" t="s">
        <v>6606</v>
      </c>
    </row>
    <row r="698" spans="1:10">
      <c r="A698" s="8">
        <v>45000</v>
      </c>
      <c r="B698">
        <v>13</v>
      </c>
      <c r="C698">
        <v>0.16700000000000001</v>
      </c>
      <c r="D698" s="8">
        <v>45281</v>
      </c>
      <c r="E698">
        <v>0.36399999999999999</v>
      </c>
      <c r="F698" s="8">
        <v>45117</v>
      </c>
      <c r="G698" s="8">
        <v>44966</v>
      </c>
      <c r="H698" t="s">
        <v>6514</v>
      </c>
      <c r="I698" s="8" t="s">
        <v>6649</v>
      </c>
      <c r="J698" s="8" t="s">
        <v>6649</v>
      </c>
    </row>
    <row r="699" spans="1:10">
      <c r="A699" s="8">
        <v>44973</v>
      </c>
      <c r="B699">
        <v>14</v>
      </c>
      <c r="C699">
        <v>0.111</v>
      </c>
      <c r="D699" s="8" t="s">
        <v>6682</v>
      </c>
      <c r="E699">
        <v>0.42399999999999999</v>
      </c>
      <c r="F699" s="8">
        <v>45207</v>
      </c>
      <c r="G699" s="8" t="s">
        <v>6718</v>
      </c>
      <c r="H699" t="s">
        <v>6514</v>
      </c>
      <c r="I699" s="8">
        <v>44930</v>
      </c>
      <c r="J699" s="8">
        <v>44931</v>
      </c>
    </row>
    <row r="700" spans="1:10">
      <c r="A700" t="s">
        <v>6719</v>
      </c>
    </row>
    <row r="703" spans="1:10">
      <c r="A703" t="s">
        <v>5770</v>
      </c>
    </row>
    <row r="704" spans="1:10">
      <c r="A704" t="s">
        <v>6087</v>
      </c>
    </row>
    <row r="705" spans="1:10">
      <c r="A705" t="s">
        <v>6245</v>
      </c>
    </row>
    <row r="706" spans="1:10">
      <c r="A706" t="s">
        <v>6324</v>
      </c>
    </row>
    <row r="707" spans="1:10">
      <c r="A707" t="s">
        <v>5739</v>
      </c>
    </row>
    <row r="708" spans="1:10">
      <c r="A708" t="s">
        <v>6344</v>
      </c>
    </row>
    <row r="709" spans="1:10">
      <c r="A709" t="s">
        <v>6288</v>
      </c>
    </row>
    <row r="710" spans="1:10">
      <c r="A710" t="s">
        <v>5917</v>
      </c>
    </row>
    <row r="711" spans="1:10">
      <c r="A711" t="s">
        <v>5662</v>
      </c>
    </row>
    <row r="712" spans="1:10">
      <c r="A712" t="s">
        <v>6312</v>
      </c>
    </row>
    <row r="713" spans="1:10">
      <c r="A713" t="s">
        <v>6559</v>
      </c>
      <c r="D713" t="s">
        <v>6560</v>
      </c>
      <c r="I713" t="s">
        <v>6561</v>
      </c>
    </row>
    <row r="714" spans="1:10">
      <c r="A714" t="s">
        <v>6562</v>
      </c>
      <c r="B714" t="s">
        <v>727</v>
      </c>
      <c r="C714" t="s">
        <v>6563</v>
      </c>
      <c r="D714" t="s">
        <v>6562</v>
      </c>
      <c r="E714" t="s">
        <v>6563</v>
      </c>
      <c r="F714" t="s">
        <v>6564</v>
      </c>
      <c r="G714" t="s">
        <v>6565</v>
      </c>
      <c r="H714" t="s">
        <v>5561</v>
      </c>
      <c r="I714" t="s">
        <v>6566</v>
      </c>
      <c r="J714" t="s">
        <v>1079</v>
      </c>
    </row>
    <row r="715" spans="1:10">
      <c r="A715" s="15" t="s">
        <v>6567</v>
      </c>
      <c r="B715" t="s">
        <v>6568</v>
      </c>
      <c r="C715">
        <v>0.83299999999999996</v>
      </c>
      <c r="D715" t="s">
        <v>6637</v>
      </c>
      <c r="E715">
        <v>0.77800000000000002</v>
      </c>
      <c r="F715" s="8" t="s">
        <v>6576</v>
      </c>
      <c r="G715" s="8">
        <v>45141</v>
      </c>
      <c r="H715" t="s">
        <v>6514</v>
      </c>
      <c r="I715" s="15">
        <v>44927</v>
      </c>
      <c r="J715" s="15">
        <v>44927</v>
      </c>
    </row>
    <row r="716" spans="1:10">
      <c r="A716" s="8" t="s">
        <v>6567</v>
      </c>
      <c r="B716" t="s">
        <v>6568</v>
      </c>
      <c r="C716">
        <v>0.83299999999999996</v>
      </c>
      <c r="D716" s="8" t="s">
        <v>6700</v>
      </c>
      <c r="E716">
        <v>0.65600000000000003</v>
      </c>
      <c r="F716" s="8" t="s">
        <v>6631</v>
      </c>
      <c r="G716" s="8">
        <v>45145</v>
      </c>
      <c r="H716" t="s">
        <v>6512</v>
      </c>
      <c r="I716" t="s">
        <v>6578</v>
      </c>
      <c r="J716" t="s">
        <v>6578</v>
      </c>
    </row>
    <row r="717" spans="1:10">
      <c r="A717" s="8" t="s">
        <v>6708</v>
      </c>
      <c r="B717">
        <v>1</v>
      </c>
      <c r="C717">
        <v>0.77800000000000002</v>
      </c>
      <c r="D717" t="s">
        <v>6654</v>
      </c>
      <c r="E717">
        <v>0.625</v>
      </c>
      <c r="F717" s="8">
        <v>45233</v>
      </c>
      <c r="G717" s="8">
        <v>45144</v>
      </c>
      <c r="H717" t="s">
        <v>6512</v>
      </c>
      <c r="I717" t="s">
        <v>6574</v>
      </c>
      <c r="J717" t="s">
        <v>6574</v>
      </c>
    </row>
    <row r="718" spans="1:10">
      <c r="A718" s="8">
        <v>45207</v>
      </c>
      <c r="B718">
        <v>5</v>
      </c>
      <c r="C718">
        <v>0.55600000000000005</v>
      </c>
      <c r="D718" s="8" t="s">
        <v>6662</v>
      </c>
      <c r="E718">
        <v>0.52900000000000003</v>
      </c>
      <c r="F718" s="8">
        <v>45174</v>
      </c>
      <c r="G718" s="8">
        <v>45086</v>
      </c>
      <c r="H718" t="s">
        <v>6512</v>
      </c>
      <c r="I718" t="s">
        <v>6578</v>
      </c>
      <c r="J718" t="s">
        <v>6578</v>
      </c>
    </row>
    <row r="719" spans="1:10">
      <c r="A719" s="8">
        <v>45148</v>
      </c>
      <c r="B719">
        <v>7</v>
      </c>
      <c r="C719">
        <v>0.44400000000000001</v>
      </c>
      <c r="D719" s="8">
        <v>45280</v>
      </c>
      <c r="E719">
        <v>0.375</v>
      </c>
      <c r="F719" s="8">
        <v>45116</v>
      </c>
      <c r="G719" s="8">
        <v>45025</v>
      </c>
      <c r="H719" t="s">
        <v>6514</v>
      </c>
      <c r="I719" t="s">
        <v>6578</v>
      </c>
      <c r="J719" t="s">
        <v>6578</v>
      </c>
    </row>
    <row r="720" spans="1:10">
      <c r="A720" s="8">
        <v>45148</v>
      </c>
      <c r="B720">
        <v>7</v>
      </c>
      <c r="C720">
        <v>0.44400000000000001</v>
      </c>
      <c r="D720" s="8" t="s">
        <v>6648</v>
      </c>
      <c r="E720">
        <v>0.51500000000000001</v>
      </c>
      <c r="F720" s="8">
        <v>45264</v>
      </c>
      <c r="G720" s="8">
        <v>45027</v>
      </c>
      <c r="H720" t="s">
        <v>6514</v>
      </c>
      <c r="I720" t="s">
        <v>6578</v>
      </c>
      <c r="J720" t="s">
        <v>6578</v>
      </c>
    </row>
    <row r="721" spans="1:10">
      <c r="A721" s="8">
        <v>45118</v>
      </c>
      <c r="B721">
        <v>8</v>
      </c>
      <c r="C721">
        <v>0.38900000000000001</v>
      </c>
      <c r="D721" s="8" t="s">
        <v>6713</v>
      </c>
      <c r="E721">
        <v>0.51400000000000001</v>
      </c>
      <c r="F721" s="8">
        <v>45176</v>
      </c>
      <c r="G721" s="8">
        <v>45086</v>
      </c>
      <c r="H721" t="s">
        <v>6514</v>
      </c>
      <c r="I721" t="s">
        <v>6578</v>
      </c>
      <c r="J721" t="s">
        <v>6578</v>
      </c>
    </row>
    <row r="722" spans="1:10">
      <c r="A722" s="8">
        <v>45089</v>
      </c>
      <c r="B722">
        <v>9</v>
      </c>
      <c r="C722">
        <v>0.33300000000000002</v>
      </c>
      <c r="D722" s="8" t="s">
        <v>6682</v>
      </c>
      <c r="E722">
        <v>0.42399999999999999</v>
      </c>
      <c r="F722" s="8">
        <v>45114</v>
      </c>
      <c r="G722" s="8">
        <v>45026</v>
      </c>
      <c r="H722" t="s">
        <v>6514</v>
      </c>
      <c r="I722" t="s">
        <v>6578</v>
      </c>
      <c r="J722" t="s">
        <v>6578</v>
      </c>
    </row>
    <row r="723" spans="1:10">
      <c r="A723" s="8">
        <v>45059</v>
      </c>
      <c r="B723">
        <v>10</v>
      </c>
      <c r="C723">
        <v>0.27800000000000002</v>
      </c>
      <c r="D723" s="8">
        <v>45221</v>
      </c>
      <c r="E723">
        <v>0.313</v>
      </c>
      <c r="F723" s="8">
        <v>45055</v>
      </c>
      <c r="G723" s="8">
        <v>45027</v>
      </c>
      <c r="H723" t="s">
        <v>6513</v>
      </c>
      <c r="I723" t="s">
        <v>6578</v>
      </c>
      <c r="J723" t="s">
        <v>6578</v>
      </c>
    </row>
    <row r="724" spans="1:10">
      <c r="A724" s="8">
        <v>44973</v>
      </c>
      <c r="B724">
        <v>13</v>
      </c>
      <c r="C724">
        <v>0.111</v>
      </c>
      <c r="D724" s="8">
        <v>45132</v>
      </c>
      <c r="E724">
        <v>0.219</v>
      </c>
      <c r="F724" s="8">
        <v>45085</v>
      </c>
      <c r="G724" s="8">
        <v>44940</v>
      </c>
      <c r="H724" t="s">
        <v>6512</v>
      </c>
      <c r="I724" t="s">
        <v>6578</v>
      </c>
      <c r="J724" t="s">
        <v>6578</v>
      </c>
    </row>
    <row r="725" spans="1:10">
      <c r="A725" t="s">
        <v>6720</v>
      </c>
    </row>
    <row r="728" spans="1:10">
      <c r="A728" t="s">
        <v>6385</v>
      </c>
    </row>
    <row r="729" spans="1:10">
      <c r="A729" t="s">
        <v>6012</v>
      </c>
    </row>
    <row r="730" spans="1:10">
      <c r="A730" t="s">
        <v>6109</v>
      </c>
    </row>
    <row r="731" spans="1:10">
      <c r="A731" t="s">
        <v>5993</v>
      </c>
    </row>
    <row r="732" spans="1:10">
      <c r="A732" t="s">
        <v>6390</v>
      </c>
    </row>
    <row r="733" spans="1:10">
      <c r="A733" t="s">
        <v>6265</v>
      </c>
    </row>
    <row r="734" spans="1:10">
      <c r="A734" t="s">
        <v>6378</v>
      </c>
    </row>
    <row r="735" spans="1:10">
      <c r="A735" t="s">
        <v>6223</v>
      </c>
    </row>
    <row r="736" spans="1:10">
      <c r="A736" t="s">
        <v>5908</v>
      </c>
    </row>
    <row r="737" spans="1:10">
      <c r="A737" t="s">
        <v>5869</v>
      </c>
    </row>
    <row r="738" spans="1:10">
      <c r="A738" t="s">
        <v>6559</v>
      </c>
      <c r="D738" t="s">
        <v>6560</v>
      </c>
      <c r="I738" t="s">
        <v>6561</v>
      </c>
    </row>
    <row r="739" spans="1:10">
      <c r="A739" t="s">
        <v>6562</v>
      </c>
      <c r="B739" t="s">
        <v>727</v>
      </c>
      <c r="C739" t="s">
        <v>6563</v>
      </c>
      <c r="D739" t="s">
        <v>6562</v>
      </c>
      <c r="E739" t="s">
        <v>6563</v>
      </c>
      <c r="F739" t="s">
        <v>6564</v>
      </c>
      <c r="G739" t="s">
        <v>6565</v>
      </c>
      <c r="H739" t="s">
        <v>5561</v>
      </c>
      <c r="I739" t="s">
        <v>6566</v>
      </c>
      <c r="J739" t="s">
        <v>1079</v>
      </c>
    </row>
    <row r="740" spans="1:10">
      <c r="A740" s="8" t="s">
        <v>6708</v>
      </c>
      <c r="B740" t="s">
        <v>6568</v>
      </c>
      <c r="C740">
        <v>0.77800000000000002</v>
      </c>
      <c r="D740" s="8" t="s">
        <v>6721</v>
      </c>
      <c r="E740">
        <v>0.68600000000000005</v>
      </c>
      <c r="F740" s="15" t="s">
        <v>6580</v>
      </c>
      <c r="G740" s="8">
        <v>45114</v>
      </c>
      <c r="H740" t="s">
        <v>6514</v>
      </c>
      <c r="I740" t="s">
        <v>6571</v>
      </c>
      <c r="J740" t="s">
        <v>6571</v>
      </c>
    </row>
    <row r="741" spans="1:10">
      <c r="A741" s="8" t="s">
        <v>6602</v>
      </c>
      <c r="B741">
        <v>1</v>
      </c>
      <c r="C741">
        <v>0.72199999999999998</v>
      </c>
      <c r="D741" s="8" t="s">
        <v>6667</v>
      </c>
      <c r="E741">
        <v>0.66700000000000004</v>
      </c>
      <c r="F741" s="8">
        <v>45202</v>
      </c>
      <c r="G741" s="8">
        <v>45206</v>
      </c>
      <c r="H741" t="s">
        <v>6514</v>
      </c>
      <c r="I741" s="8">
        <v>44928</v>
      </c>
      <c r="J741" s="8">
        <v>44928</v>
      </c>
    </row>
    <row r="742" spans="1:10">
      <c r="A742" s="8">
        <v>45266</v>
      </c>
      <c r="B742">
        <v>2</v>
      </c>
      <c r="C742">
        <v>0.66700000000000004</v>
      </c>
      <c r="D742" s="8" t="s">
        <v>6594</v>
      </c>
      <c r="E742">
        <v>0.56299999999999994</v>
      </c>
      <c r="F742" s="8">
        <v>45203</v>
      </c>
      <c r="G742" s="8">
        <v>45115</v>
      </c>
      <c r="H742" t="s">
        <v>6514</v>
      </c>
      <c r="I742" s="8" t="s">
        <v>6578</v>
      </c>
      <c r="J742" s="8" t="s">
        <v>6578</v>
      </c>
    </row>
    <row r="743" spans="1:10">
      <c r="A743" s="8">
        <v>45237</v>
      </c>
      <c r="B743">
        <v>3</v>
      </c>
      <c r="C743">
        <v>0.61099999999999999</v>
      </c>
      <c r="D743" s="8" t="s">
        <v>6691</v>
      </c>
      <c r="E743">
        <v>0.51600000000000001</v>
      </c>
      <c r="F743" s="8">
        <v>45232</v>
      </c>
      <c r="G743" s="8">
        <v>45027</v>
      </c>
      <c r="H743" t="s">
        <v>6514</v>
      </c>
      <c r="I743" t="s">
        <v>6583</v>
      </c>
      <c r="J743" t="s">
        <v>6583</v>
      </c>
    </row>
    <row r="744" spans="1:10">
      <c r="A744" s="8">
        <v>45178</v>
      </c>
      <c r="B744">
        <v>5</v>
      </c>
      <c r="C744">
        <v>0.5</v>
      </c>
      <c r="D744" s="8" t="s">
        <v>6673</v>
      </c>
      <c r="E744">
        <v>0.39400000000000002</v>
      </c>
      <c r="F744" s="8">
        <v>45051</v>
      </c>
      <c r="G744" s="8">
        <v>45119</v>
      </c>
      <c r="H744" t="s">
        <v>6518</v>
      </c>
      <c r="I744" s="8" t="s">
        <v>6574</v>
      </c>
      <c r="J744" s="8" t="s">
        <v>6574</v>
      </c>
    </row>
    <row r="745" spans="1:10">
      <c r="A745" s="8">
        <v>45118</v>
      </c>
      <c r="B745">
        <v>7</v>
      </c>
      <c r="C745">
        <v>0.38900000000000001</v>
      </c>
      <c r="D745" s="8">
        <v>45280</v>
      </c>
      <c r="E745">
        <v>0.375</v>
      </c>
      <c r="F745" s="8">
        <v>45086</v>
      </c>
      <c r="G745" s="8">
        <v>45026</v>
      </c>
      <c r="H745" t="s">
        <v>6514</v>
      </c>
      <c r="I745" t="s">
        <v>6574</v>
      </c>
      <c r="J745" t="s">
        <v>6574</v>
      </c>
    </row>
    <row r="746" spans="1:10">
      <c r="A746" s="8">
        <v>45118</v>
      </c>
      <c r="B746">
        <v>7</v>
      </c>
      <c r="C746">
        <v>0.38900000000000001</v>
      </c>
      <c r="D746" s="8">
        <v>45221</v>
      </c>
      <c r="E746">
        <v>0.313</v>
      </c>
      <c r="F746" s="8">
        <v>45146</v>
      </c>
      <c r="G746" s="8">
        <v>44969</v>
      </c>
      <c r="H746" t="s">
        <v>6518</v>
      </c>
      <c r="I746" t="s">
        <v>6574</v>
      </c>
      <c r="J746" t="s">
        <v>6574</v>
      </c>
    </row>
    <row r="747" spans="1:10">
      <c r="A747" s="8">
        <v>45089</v>
      </c>
      <c r="B747">
        <v>8</v>
      </c>
      <c r="C747">
        <v>0.33300000000000002</v>
      </c>
      <c r="D747" s="8">
        <v>45279</v>
      </c>
      <c r="E747">
        <v>0.38700000000000001</v>
      </c>
      <c r="F747" s="8">
        <v>45114</v>
      </c>
      <c r="G747" s="8">
        <v>44997</v>
      </c>
      <c r="H747" t="s">
        <v>6514</v>
      </c>
      <c r="I747" t="s">
        <v>6578</v>
      </c>
      <c r="J747" t="s">
        <v>6578</v>
      </c>
    </row>
    <row r="748" spans="1:10">
      <c r="A748" s="8">
        <v>45089</v>
      </c>
      <c r="B748">
        <v>8</v>
      </c>
      <c r="C748">
        <v>0.33300000000000002</v>
      </c>
      <c r="D748" s="8">
        <v>45253</v>
      </c>
      <c r="E748">
        <v>0.32400000000000001</v>
      </c>
      <c r="F748" s="8">
        <v>45085</v>
      </c>
      <c r="G748" s="8">
        <v>44999</v>
      </c>
      <c r="H748" t="s">
        <v>6514</v>
      </c>
      <c r="I748" t="s">
        <v>6606</v>
      </c>
      <c r="J748" t="s">
        <v>6606</v>
      </c>
    </row>
    <row r="749" spans="1:10">
      <c r="A749" s="8">
        <v>45059</v>
      </c>
      <c r="B749">
        <v>9</v>
      </c>
      <c r="C749">
        <v>0.27800000000000002</v>
      </c>
      <c r="D749" s="8">
        <v>45191</v>
      </c>
      <c r="E749">
        <v>0.28999999999999998</v>
      </c>
      <c r="F749" s="8">
        <v>45086</v>
      </c>
      <c r="G749" s="8">
        <v>44969</v>
      </c>
      <c r="H749" t="s">
        <v>6513</v>
      </c>
      <c r="I749" t="s">
        <v>6574</v>
      </c>
      <c r="J749" t="s">
        <v>6574</v>
      </c>
    </row>
    <row r="750" spans="1:10">
      <c r="A750" t="s">
        <v>6722</v>
      </c>
    </row>
    <row r="753" spans="1:10">
      <c r="A753" t="s">
        <v>5574</v>
      </c>
    </row>
    <row r="754" spans="1:10">
      <c r="A754" t="s">
        <v>5785</v>
      </c>
    </row>
    <row r="755" spans="1:10">
      <c r="A755" t="s">
        <v>5842</v>
      </c>
    </row>
    <row r="756" spans="1:10">
      <c r="A756" t="s">
        <v>6145</v>
      </c>
    </row>
    <row r="757" spans="1:10">
      <c r="A757" t="s">
        <v>5562</v>
      </c>
    </row>
    <row r="758" spans="1:10">
      <c r="A758" t="s">
        <v>6068</v>
      </c>
    </row>
    <row r="759" spans="1:10">
      <c r="A759" t="s">
        <v>5610</v>
      </c>
    </row>
    <row r="760" spans="1:10">
      <c r="A760" t="s">
        <v>6191</v>
      </c>
    </row>
    <row r="761" spans="1:10">
      <c r="A761" t="s">
        <v>5577</v>
      </c>
    </row>
    <row r="762" spans="1:10">
      <c r="A762" t="s">
        <v>6198</v>
      </c>
    </row>
    <row r="763" spans="1:10">
      <c r="A763" t="s">
        <v>5748</v>
      </c>
    </row>
    <row r="764" spans="1:10">
      <c r="A764" t="s">
        <v>5966</v>
      </c>
    </row>
    <row r="765" spans="1:10">
      <c r="A765" t="s">
        <v>6559</v>
      </c>
      <c r="D765" t="s">
        <v>6560</v>
      </c>
      <c r="I765" t="s">
        <v>6561</v>
      </c>
    </row>
    <row r="766" spans="1:10">
      <c r="A766" t="s">
        <v>6562</v>
      </c>
      <c r="B766" t="s">
        <v>727</v>
      </c>
      <c r="C766" t="s">
        <v>6563</v>
      </c>
      <c r="D766" t="s">
        <v>6562</v>
      </c>
      <c r="E766" t="s">
        <v>6563</v>
      </c>
      <c r="F766" t="s">
        <v>6564</v>
      </c>
      <c r="G766" t="s">
        <v>6565</v>
      </c>
      <c r="H766" t="s">
        <v>5561</v>
      </c>
      <c r="I766" t="s">
        <v>6566</v>
      </c>
      <c r="J766" t="s">
        <v>1079</v>
      </c>
    </row>
    <row r="767" spans="1:10">
      <c r="A767" s="15" t="s">
        <v>6567</v>
      </c>
      <c r="B767" t="s">
        <v>6568</v>
      </c>
      <c r="C767">
        <v>0.83299999999999996</v>
      </c>
      <c r="D767" s="8" t="s">
        <v>6594</v>
      </c>
      <c r="E767">
        <v>0.56299999999999994</v>
      </c>
      <c r="F767" s="15">
        <v>45109</v>
      </c>
      <c r="G767" s="8">
        <v>45209</v>
      </c>
      <c r="H767" t="s">
        <v>6512</v>
      </c>
      <c r="I767" t="s">
        <v>6574</v>
      </c>
      <c r="J767" t="s">
        <v>6574</v>
      </c>
    </row>
    <row r="768" spans="1:10">
      <c r="A768" s="8" t="s">
        <v>6567</v>
      </c>
      <c r="B768" t="s">
        <v>6568</v>
      </c>
      <c r="C768">
        <v>0.83299999999999996</v>
      </c>
      <c r="D768" s="8" t="s">
        <v>6723</v>
      </c>
      <c r="E768">
        <v>0.72699999999999998</v>
      </c>
      <c r="F768" s="8">
        <v>45231</v>
      </c>
      <c r="G768" s="8">
        <v>45175</v>
      </c>
      <c r="H768" t="s">
        <v>6514</v>
      </c>
      <c r="I768" t="s">
        <v>6574</v>
      </c>
      <c r="J768" t="s">
        <v>6574</v>
      </c>
    </row>
    <row r="769" spans="1:10">
      <c r="A769" s="8">
        <v>45266</v>
      </c>
      <c r="B769">
        <v>3</v>
      </c>
      <c r="C769">
        <v>0.66700000000000004</v>
      </c>
      <c r="D769" s="8" t="s">
        <v>6682</v>
      </c>
      <c r="E769">
        <v>0.42399999999999999</v>
      </c>
      <c r="F769" s="15">
        <v>45109</v>
      </c>
      <c r="G769" s="8">
        <v>45091</v>
      </c>
      <c r="H769" t="s">
        <v>6514</v>
      </c>
      <c r="I769" t="s">
        <v>6606</v>
      </c>
      <c r="J769" t="s">
        <v>6606</v>
      </c>
    </row>
    <row r="770" spans="1:10">
      <c r="A770" s="8">
        <v>45237</v>
      </c>
      <c r="B770">
        <v>4</v>
      </c>
      <c r="C770">
        <v>0.61099999999999999</v>
      </c>
      <c r="D770" s="8" t="s">
        <v>6641</v>
      </c>
      <c r="E770">
        <v>0.46899999999999997</v>
      </c>
      <c r="F770" s="15">
        <v>45171</v>
      </c>
      <c r="G770" s="8">
        <v>45058</v>
      </c>
      <c r="H770" t="s">
        <v>6512</v>
      </c>
      <c r="I770" t="s">
        <v>6574</v>
      </c>
      <c r="J770" t="s">
        <v>6574</v>
      </c>
    </row>
    <row r="771" spans="1:10">
      <c r="A771" s="8">
        <v>45207</v>
      </c>
      <c r="B771">
        <v>5</v>
      </c>
      <c r="C771">
        <v>0.55600000000000005</v>
      </c>
      <c r="D771" s="8" t="s">
        <v>6582</v>
      </c>
      <c r="E771">
        <v>0.45500000000000002</v>
      </c>
      <c r="F771" s="15">
        <v>45177</v>
      </c>
      <c r="G771" s="8">
        <v>45054</v>
      </c>
      <c r="H771" t="s">
        <v>6514</v>
      </c>
      <c r="I771" t="s">
        <v>6574</v>
      </c>
      <c r="J771" t="s">
        <v>6574</v>
      </c>
    </row>
    <row r="772" spans="1:10">
      <c r="A772" s="8">
        <v>45178</v>
      </c>
      <c r="B772">
        <v>6</v>
      </c>
      <c r="C772">
        <v>0.5</v>
      </c>
      <c r="D772" s="8" t="s">
        <v>6672</v>
      </c>
      <c r="E772">
        <v>0.40600000000000003</v>
      </c>
      <c r="F772" s="15">
        <v>45172</v>
      </c>
      <c r="G772" s="8">
        <v>45030</v>
      </c>
      <c r="H772" t="s">
        <v>6514</v>
      </c>
      <c r="I772" t="s">
        <v>6578</v>
      </c>
      <c r="J772" t="s">
        <v>6578</v>
      </c>
    </row>
    <row r="773" spans="1:10">
      <c r="A773" s="8">
        <v>45148</v>
      </c>
      <c r="B773">
        <v>7</v>
      </c>
      <c r="C773">
        <v>0.44400000000000001</v>
      </c>
      <c r="D773" s="8">
        <v>45280</v>
      </c>
      <c r="E773">
        <v>0.375</v>
      </c>
      <c r="F773" s="8">
        <v>45143</v>
      </c>
      <c r="G773" s="8">
        <v>44998</v>
      </c>
      <c r="H773" t="s">
        <v>6514</v>
      </c>
      <c r="I773" t="s">
        <v>6574</v>
      </c>
      <c r="J773" t="s">
        <v>6571</v>
      </c>
    </row>
    <row r="774" spans="1:10">
      <c r="A774" s="8">
        <v>45118</v>
      </c>
      <c r="B774">
        <v>8</v>
      </c>
      <c r="C774">
        <v>0.38900000000000001</v>
      </c>
      <c r="D774" s="8" t="s">
        <v>6724</v>
      </c>
      <c r="E774">
        <v>0.4</v>
      </c>
      <c r="F774" s="8">
        <v>45113</v>
      </c>
      <c r="G774" s="8">
        <v>44998</v>
      </c>
      <c r="H774" t="s">
        <v>6514</v>
      </c>
      <c r="I774" t="s">
        <v>6606</v>
      </c>
      <c r="J774" t="s">
        <v>6606</v>
      </c>
    </row>
    <row r="775" spans="1:10">
      <c r="A775" s="8">
        <v>45089</v>
      </c>
      <c r="B775">
        <v>9</v>
      </c>
      <c r="C775">
        <v>0.33300000000000002</v>
      </c>
      <c r="D775" s="8">
        <v>45161</v>
      </c>
      <c r="E775">
        <v>0.25800000000000001</v>
      </c>
      <c r="F775" s="8">
        <v>45051</v>
      </c>
      <c r="G775" s="8">
        <v>44975</v>
      </c>
      <c r="H775" t="s">
        <v>6515</v>
      </c>
      <c r="I775" t="s">
        <v>6578</v>
      </c>
      <c r="J775" t="s">
        <v>6578</v>
      </c>
    </row>
    <row r="776" spans="1:10">
      <c r="A776" s="8">
        <v>45089</v>
      </c>
      <c r="B776">
        <v>9</v>
      </c>
      <c r="C776">
        <v>0.33300000000000002</v>
      </c>
      <c r="D776" s="8">
        <v>45220</v>
      </c>
      <c r="E776">
        <v>0.32300000000000001</v>
      </c>
      <c r="F776" s="8">
        <v>45143</v>
      </c>
      <c r="G776" s="8">
        <v>44973</v>
      </c>
      <c r="H776" t="s">
        <v>6544</v>
      </c>
      <c r="I776" t="s">
        <v>6571</v>
      </c>
      <c r="J776" t="s">
        <v>6571</v>
      </c>
    </row>
    <row r="777" spans="1:10">
      <c r="A777" s="8">
        <v>45059</v>
      </c>
      <c r="B777">
        <v>10</v>
      </c>
      <c r="C777">
        <v>0.27800000000000002</v>
      </c>
      <c r="D777" s="8">
        <v>45129</v>
      </c>
      <c r="E777">
        <v>0.24099999999999999</v>
      </c>
      <c r="F777" s="8">
        <v>45023</v>
      </c>
      <c r="G777" s="8">
        <v>45000</v>
      </c>
      <c r="H777" t="s">
        <v>6518</v>
      </c>
      <c r="I777" t="s">
        <v>6583</v>
      </c>
      <c r="J777" t="s">
        <v>6583</v>
      </c>
    </row>
    <row r="778" spans="1:10">
      <c r="A778" s="8">
        <v>45030</v>
      </c>
      <c r="B778">
        <v>11</v>
      </c>
      <c r="C778">
        <v>0.222</v>
      </c>
      <c r="D778" s="8">
        <v>45073</v>
      </c>
      <c r="E778">
        <v>0.156</v>
      </c>
      <c r="F778" s="8">
        <v>45022</v>
      </c>
      <c r="G778" s="8">
        <v>44945</v>
      </c>
      <c r="H778" t="s">
        <v>6512</v>
      </c>
      <c r="I778" t="s">
        <v>6571</v>
      </c>
      <c r="J778" t="s">
        <v>6571</v>
      </c>
    </row>
    <row r="779" spans="1:10">
      <c r="A779" t="s">
        <v>6725</v>
      </c>
    </row>
    <row r="782" spans="1:10">
      <c r="A782" t="s">
        <v>6030</v>
      </c>
    </row>
    <row r="783" spans="1:10">
      <c r="A783" t="s">
        <v>6100</v>
      </c>
    </row>
    <row r="784" spans="1:10">
      <c r="A784" t="s">
        <v>5981</v>
      </c>
    </row>
    <row r="785" spans="1:10">
      <c r="A785" t="s">
        <v>6376</v>
      </c>
    </row>
    <row r="786" spans="1:10">
      <c r="A786" t="s">
        <v>6338</v>
      </c>
    </row>
    <row r="787" spans="1:10">
      <c r="A787" t="s">
        <v>6098</v>
      </c>
    </row>
    <row r="788" spans="1:10">
      <c r="A788" t="s">
        <v>5853</v>
      </c>
    </row>
    <row r="789" spans="1:10">
      <c r="A789" t="s">
        <v>5711</v>
      </c>
    </row>
    <row r="790" spans="1:10">
      <c r="A790" t="s">
        <v>6253</v>
      </c>
    </row>
    <row r="791" spans="1:10">
      <c r="A791" t="s">
        <v>6023</v>
      </c>
    </row>
    <row r="792" spans="1:10">
      <c r="A792" t="s">
        <v>6559</v>
      </c>
      <c r="D792" t="s">
        <v>6560</v>
      </c>
      <c r="I792" t="s">
        <v>6561</v>
      </c>
    </row>
    <row r="793" spans="1:10">
      <c r="A793" t="s">
        <v>6562</v>
      </c>
      <c r="B793" t="s">
        <v>727</v>
      </c>
      <c r="C793" t="s">
        <v>6563</v>
      </c>
      <c r="D793" t="s">
        <v>6562</v>
      </c>
      <c r="E793" t="s">
        <v>6563</v>
      </c>
      <c r="F793" t="s">
        <v>6564</v>
      </c>
      <c r="G793" t="s">
        <v>6565</v>
      </c>
      <c r="H793" t="s">
        <v>5561</v>
      </c>
      <c r="I793" t="s">
        <v>6566</v>
      </c>
      <c r="J793" t="s">
        <v>1079</v>
      </c>
    </row>
    <row r="794" spans="1:10">
      <c r="A794" s="15" t="s">
        <v>6726</v>
      </c>
      <c r="B794" t="s">
        <v>6568</v>
      </c>
      <c r="C794">
        <v>1</v>
      </c>
      <c r="D794" t="s">
        <v>6727</v>
      </c>
      <c r="E794">
        <v>0.85699999999999998</v>
      </c>
      <c r="F794" s="15" t="s">
        <v>6627</v>
      </c>
      <c r="G794" s="8">
        <v>45234</v>
      </c>
      <c r="H794" t="s">
        <v>6514</v>
      </c>
      <c r="I794" t="s">
        <v>6571</v>
      </c>
      <c r="J794" t="s">
        <v>6571</v>
      </c>
    </row>
    <row r="795" spans="1:10">
      <c r="A795" s="8" t="s">
        <v>6602</v>
      </c>
      <c r="B795">
        <v>5</v>
      </c>
      <c r="C795">
        <v>0.72199999999999998</v>
      </c>
      <c r="D795" s="8" t="s">
        <v>6702</v>
      </c>
      <c r="E795">
        <v>0.59399999999999997</v>
      </c>
      <c r="F795" s="8">
        <v>45201</v>
      </c>
      <c r="G795" s="8">
        <v>45086</v>
      </c>
      <c r="H795" t="s">
        <v>6514</v>
      </c>
      <c r="I795" t="s">
        <v>6571</v>
      </c>
      <c r="J795" t="s">
        <v>6571</v>
      </c>
    </row>
    <row r="796" spans="1:10">
      <c r="A796" s="8">
        <v>45237</v>
      </c>
      <c r="B796">
        <v>7</v>
      </c>
      <c r="C796">
        <v>0.61099999999999999</v>
      </c>
      <c r="D796" s="8" t="s">
        <v>6610</v>
      </c>
      <c r="E796">
        <v>0.48499999999999999</v>
      </c>
      <c r="F796" s="8">
        <v>45173</v>
      </c>
      <c r="G796" s="8">
        <v>45056</v>
      </c>
      <c r="H796" t="s">
        <v>6514</v>
      </c>
      <c r="I796" t="s">
        <v>6571</v>
      </c>
      <c r="J796" t="s">
        <v>6571</v>
      </c>
    </row>
    <row r="797" spans="1:10">
      <c r="A797" s="8">
        <v>45178</v>
      </c>
      <c r="B797">
        <v>9</v>
      </c>
      <c r="C797">
        <v>0.5</v>
      </c>
      <c r="D797" s="8" t="s">
        <v>6630</v>
      </c>
      <c r="E797">
        <v>0.57599999999999996</v>
      </c>
      <c r="F797" s="8">
        <v>45262</v>
      </c>
      <c r="G797" s="8">
        <v>45026</v>
      </c>
      <c r="H797" t="s">
        <v>6514</v>
      </c>
      <c r="I797" t="s">
        <v>6574</v>
      </c>
      <c r="J797" t="s">
        <v>6574</v>
      </c>
    </row>
    <row r="798" spans="1:10">
      <c r="A798" s="8">
        <v>45178</v>
      </c>
      <c r="B798">
        <v>9</v>
      </c>
      <c r="C798">
        <v>0.5</v>
      </c>
      <c r="D798" s="8" t="s">
        <v>6690</v>
      </c>
      <c r="E798">
        <v>0.53300000000000003</v>
      </c>
      <c r="F798" s="8">
        <v>45234</v>
      </c>
      <c r="G798" s="8">
        <v>45055</v>
      </c>
      <c r="H798" t="s">
        <v>6512</v>
      </c>
      <c r="I798" t="s">
        <v>6578</v>
      </c>
      <c r="J798" t="s">
        <v>6578</v>
      </c>
    </row>
    <row r="799" spans="1:10">
      <c r="A799" s="8">
        <v>45118</v>
      </c>
      <c r="B799">
        <v>11</v>
      </c>
      <c r="C799">
        <v>0.38900000000000001</v>
      </c>
      <c r="D799" s="8">
        <v>45279</v>
      </c>
      <c r="E799">
        <v>0.38700000000000001</v>
      </c>
      <c r="F799" s="15">
        <v>45144</v>
      </c>
      <c r="G799" s="8">
        <v>44968</v>
      </c>
      <c r="H799" t="s">
        <v>6514</v>
      </c>
      <c r="I799" t="s">
        <v>6578</v>
      </c>
      <c r="J799" t="s">
        <v>6578</v>
      </c>
    </row>
    <row r="800" spans="1:10">
      <c r="A800" s="8">
        <v>45118</v>
      </c>
      <c r="B800">
        <v>11</v>
      </c>
      <c r="C800">
        <v>0.38900000000000001</v>
      </c>
      <c r="D800" s="8">
        <v>45251</v>
      </c>
      <c r="E800">
        <v>0.34399999999999997</v>
      </c>
      <c r="F800" s="8">
        <v>45085</v>
      </c>
      <c r="G800" s="8">
        <v>44996</v>
      </c>
      <c r="H800" t="s">
        <v>6515</v>
      </c>
      <c r="I800" t="s">
        <v>6574</v>
      </c>
      <c r="J800" t="s">
        <v>6574</v>
      </c>
    </row>
    <row r="801" spans="1:10">
      <c r="A801" s="8">
        <v>45089</v>
      </c>
      <c r="B801">
        <v>12</v>
      </c>
      <c r="C801">
        <v>0.33300000000000002</v>
      </c>
      <c r="D801" s="8" t="s">
        <v>6641</v>
      </c>
      <c r="E801">
        <v>0.46899999999999997</v>
      </c>
      <c r="F801" s="8">
        <v>45174</v>
      </c>
      <c r="G801" s="8">
        <v>45027</v>
      </c>
      <c r="H801" t="s">
        <v>6514</v>
      </c>
      <c r="I801" t="s">
        <v>6574</v>
      </c>
      <c r="J801" t="s">
        <v>6574</v>
      </c>
    </row>
    <row r="802" spans="1:10">
      <c r="A802" s="8">
        <v>45089</v>
      </c>
      <c r="B802">
        <v>12</v>
      </c>
      <c r="C802">
        <v>0.33300000000000002</v>
      </c>
      <c r="D802" s="8" t="s">
        <v>6673</v>
      </c>
      <c r="E802">
        <v>0.39400000000000002</v>
      </c>
      <c r="F802" s="8">
        <v>45146</v>
      </c>
      <c r="G802" s="8">
        <v>45027</v>
      </c>
      <c r="H802" t="s">
        <v>6514</v>
      </c>
      <c r="I802" t="s">
        <v>6571</v>
      </c>
      <c r="J802" t="s">
        <v>6571</v>
      </c>
    </row>
    <row r="803" spans="1:10">
      <c r="A803" s="8">
        <v>45030</v>
      </c>
      <c r="B803">
        <v>14</v>
      </c>
      <c r="C803">
        <v>0.222</v>
      </c>
      <c r="D803" s="8">
        <v>45192</v>
      </c>
      <c r="E803">
        <v>0.28100000000000003</v>
      </c>
      <c r="F803" s="8">
        <v>45053</v>
      </c>
      <c r="G803" s="8">
        <v>44941</v>
      </c>
      <c r="H803" t="s">
        <v>6514</v>
      </c>
      <c r="I803" t="s">
        <v>6571</v>
      </c>
      <c r="J803" t="s">
        <v>6571</v>
      </c>
    </row>
    <row r="804" spans="1:10">
      <c r="A804" t="s">
        <v>6728</v>
      </c>
    </row>
    <row r="807" spans="1:10">
      <c r="A807" t="s">
        <v>6280</v>
      </c>
    </row>
    <row r="808" spans="1:10">
      <c r="A808" t="s">
        <v>6227</v>
      </c>
    </row>
    <row r="809" spans="1:10">
      <c r="A809" t="s">
        <v>5947</v>
      </c>
    </row>
    <row r="810" spans="1:10">
      <c r="A810" t="s">
        <v>5845</v>
      </c>
    </row>
    <row r="811" spans="1:10">
      <c r="A811" t="s">
        <v>6185</v>
      </c>
    </row>
    <row r="812" spans="1:10">
      <c r="A812" t="s">
        <v>6016</v>
      </c>
    </row>
    <row r="813" spans="1:10">
      <c r="A813" t="s">
        <v>5773</v>
      </c>
    </row>
    <row r="814" spans="1:10">
      <c r="A814" t="s">
        <v>6271</v>
      </c>
    </row>
    <row r="815" spans="1:10">
      <c r="A815" t="s">
        <v>5582</v>
      </c>
    </row>
    <row r="816" spans="1:10">
      <c r="A816" t="s">
        <v>6229</v>
      </c>
    </row>
    <row r="817" spans="1:10">
      <c r="A817" t="s">
        <v>6194</v>
      </c>
    </row>
    <row r="818" spans="1:10">
      <c r="A818" t="s">
        <v>5651</v>
      </c>
    </row>
    <row r="819" spans="1:10">
      <c r="A819" t="s">
        <v>5594</v>
      </c>
    </row>
    <row r="820" spans="1:10">
      <c r="A820" t="s">
        <v>5775</v>
      </c>
    </row>
    <row r="821" spans="1:10">
      <c r="A821" t="s">
        <v>6559</v>
      </c>
      <c r="D821" t="s">
        <v>6560</v>
      </c>
      <c r="I821" t="s">
        <v>6561</v>
      </c>
    </row>
    <row r="822" spans="1:10">
      <c r="A822" t="s">
        <v>6562</v>
      </c>
      <c r="B822" t="s">
        <v>727</v>
      </c>
      <c r="C822" t="s">
        <v>6563</v>
      </c>
      <c r="D822" t="s">
        <v>6562</v>
      </c>
      <c r="E822" t="s">
        <v>6563</v>
      </c>
      <c r="F822" t="s">
        <v>6564</v>
      </c>
      <c r="G822" t="s">
        <v>6565</v>
      </c>
      <c r="H822" t="s">
        <v>5561</v>
      </c>
      <c r="I822" t="s">
        <v>6566</v>
      </c>
      <c r="J822" t="s">
        <v>1079</v>
      </c>
    </row>
    <row r="823" spans="1:10">
      <c r="A823" s="8" t="s">
        <v>6708</v>
      </c>
      <c r="B823" t="s">
        <v>6568</v>
      </c>
      <c r="C823">
        <v>0.77800000000000002</v>
      </c>
      <c r="D823" t="s">
        <v>6615</v>
      </c>
      <c r="E823">
        <v>0.75800000000000001</v>
      </c>
      <c r="F823" s="15" t="s">
        <v>6693</v>
      </c>
      <c r="G823" s="8">
        <v>45145</v>
      </c>
      <c r="H823" t="s">
        <v>6512</v>
      </c>
      <c r="I823" t="s">
        <v>6578</v>
      </c>
      <c r="J823" t="s">
        <v>6578</v>
      </c>
    </row>
    <row r="824" spans="1:10">
      <c r="A824" s="8" t="s">
        <v>6602</v>
      </c>
      <c r="B824">
        <v>1</v>
      </c>
      <c r="C824">
        <v>0.72199999999999998</v>
      </c>
      <c r="D824" t="s">
        <v>6591</v>
      </c>
      <c r="E824">
        <v>0.76500000000000001</v>
      </c>
      <c r="F824" s="8" t="s">
        <v>6729</v>
      </c>
      <c r="G824" s="8">
        <v>45114</v>
      </c>
      <c r="H824" t="s">
        <v>6514</v>
      </c>
      <c r="I824" t="s">
        <v>6571</v>
      </c>
      <c r="J824" t="s">
        <v>6571</v>
      </c>
    </row>
    <row r="825" spans="1:10">
      <c r="A825" s="8" t="s">
        <v>6602</v>
      </c>
      <c r="B825">
        <v>1</v>
      </c>
      <c r="C825">
        <v>0.72199999999999998</v>
      </c>
      <c r="D825" t="s">
        <v>6730</v>
      </c>
      <c r="E825">
        <v>0.75</v>
      </c>
      <c r="F825" s="15" t="s">
        <v>6626</v>
      </c>
      <c r="G825" s="8">
        <v>45174</v>
      </c>
      <c r="H825" t="s">
        <v>6512</v>
      </c>
      <c r="I825" t="s">
        <v>6578</v>
      </c>
      <c r="J825" t="s">
        <v>6578</v>
      </c>
    </row>
    <row r="826" spans="1:10">
      <c r="A826" s="8">
        <v>45266</v>
      </c>
      <c r="B826">
        <v>2</v>
      </c>
      <c r="C826">
        <v>0.66700000000000004</v>
      </c>
      <c r="D826" s="8" t="s">
        <v>6667</v>
      </c>
      <c r="E826">
        <v>0.66700000000000004</v>
      </c>
      <c r="F826" s="8">
        <v>45233</v>
      </c>
      <c r="G826" s="8">
        <v>45144</v>
      </c>
      <c r="H826" t="s">
        <v>6514</v>
      </c>
      <c r="I826" t="s">
        <v>6571</v>
      </c>
      <c r="J826" t="s">
        <v>6571</v>
      </c>
    </row>
    <row r="827" spans="1:10">
      <c r="A827" s="8">
        <v>45237</v>
      </c>
      <c r="B827">
        <v>3</v>
      </c>
      <c r="C827">
        <v>0.61099999999999999</v>
      </c>
      <c r="D827" s="8" t="s">
        <v>6579</v>
      </c>
      <c r="E827">
        <v>0.60599999999999998</v>
      </c>
      <c r="F827" s="8">
        <v>45233</v>
      </c>
      <c r="G827" s="8">
        <v>45115</v>
      </c>
      <c r="H827" t="s">
        <v>6514</v>
      </c>
      <c r="I827" t="s">
        <v>6571</v>
      </c>
      <c r="J827" t="s">
        <v>6571</v>
      </c>
    </row>
    <row r="828" spans="1:10">
      <c r="A828" s="8">
        <v>45237</v>
      </c>
      <c r="B828">
        <v>3</v>
      </c>
      <c r="C828">
        <v>0.61099999999999999</v>
      </c>
      <c r="D828" s="8" t="s">
        <v>6731</v>
      </c>
      <c r="E828">
        <v>0.61299999999999999</v>
      </c>
      <c r="F828" s="8">
        <v>45264</v>
      </c>
      <c r="G828" s="8">
        <v>45082</v>
      </c>
      <c r="H828" t="s">
        <v>6514</v>
      </c>
      <c r="I828" t="s">
        <v>6578</v>
      </c>
      <c r="J828" t="s">
        <v>6578</v>
      </c>
    </row>
    <row r="829" spans="1:10">
      <c r="A829" s="8">
        <v>45178</v>
      </c>
      <c r="B829">
        <v>5</v>
      </c>
      <c r="C829">
        <v>0.5</v>
      </c>
      <c r="D829" s="8" t="s">
        <v>6648</v>
      </c>
      <c r="E829">
        <v>0.51500000000000001</v>
      </c>
      <c r="F829" s="8">
        <v>45264</v>
      </c>
      <c r="G829" s="8">
        <v>44996</v>
      </c>
      <c r="H829" t="s">
        <v>6514</v>
      </c>
      <c r="I829" t="s">
        <v>6578</v>
      </c>
      <c r="J829" t="s">
        <v>6578</v>
      </c>
    </row>
    <row r="830" spans="1:10">
      <c r="A830" s="8">
        <v>45178</v>
      </c>
      <c r="B830">
        <v>5</v>
      </c>
      <c r="C830">
        <v>0.5</v>
      </c>
      <c r="D830" s="8" t="s">
        <v>6678</v>
      </c>
      <c r="E830">
        <v>0.54300000000000004</v>
      </c>
      <c r="F830" s="8">
        <v>45203</v>
      </c>
      <c r="G830" s="8">
        <v>45026</v>
      </c>
      <c r="H830" t="s">
        <v>6514</v>
      </c>
      <c r="I830" t="s">
        <v>6574</v>
      </c>
      <c r="J830" t="s">
        <v>6574</v>
      </c>
    </row>
    <row r="831" spans="1:10">
      <c r="A831" s="8">
        <v>45178</v>
      </c>
      <c r="B831">
        <v>5</v>
      </c>
      <c r="C831">
        <v>0.5</v>
      </c>
      <c r="D831" s="8" t="s">
        <v>6607</v>
      </c>
      <c r="E831">
        <v>0.5</v>
      </c>
      <c r="F831" s="8">
        <v>45206</v>
      </c>
      <c r="G831" s="8">
        <v>45084</v>
      </c>
      <c r="H831" t="s">
        <v>6512</v>
      </c>
      <c r="I831" t="s">
        <v>6578</v>
      </c>
      <c r="J831" t="s">
        <v>6578</v>
      </c>
    </row>
    <row r="832" spans="1:10">
      <c r="A832" s="8">
        <v>45118</v>
      </c>
      <c r="B832">
        <v>7</v>
      </c>
      <c r="C832">
        <v>0.38900000000000001</v>
      </c>
      <c r="D832" s="8">
        <v>45251</v>
      </c>
      <c r="E832">
        <v>0.34399999999999997</v>
      </c>
      <c r="F832" s="8">
        <v>45115</v>
      </c>
      <c r="G832" s="8">
        <v>45026</v>
      </c>
      <c r="H832" t="s">
        <v>6522</v>
      </c>
      <c r="I832" t="s">
        <v>6574</v>
      </c>
      <c r="J832" t="s">
        <v>6574</v>
      </c>
    </row>
    <row r="833" spans="1:10">
      <c r="A833" s="8">
        <v>45089</v>
      </c>
      <c r="B833">
        <v>8</v>
      </c>
      <c r="C833">
        <v>0.33300000000000002</v>
      </c>
      <c r="D833" s="8" t="s">
        <v>6665</v>
      </c>
      <c r="E833">
        <v>0.45700000000000002</v>
      </c>
      <c r="F833" s="8">
        <v>45026</v>
      </c>
      <c r="G833" s="8">
        <v>45114</v>
      </c>
      <c r="H833" t="s">
        <v>6514</v>
      </c>
      <c r="I833" t="s">
        <v>6578</v>
      </c>
      <c r="J833" t="s">
        <v>6578</v>
      </c>
    </row>
    <row r="834" spans="1:10">
      <c r="A834" s="8">
        <v>45059</v>
      </c>
      <c r="B834">
        <v>9</v>
      </c>
      <c r="C834">
        <v>0.27800000000000002</v>
      </c>
      <c r="D834" s="8">
        <v>45250</v>
      </c>
      <c r="E834">
        <v>0.35499999999999998</v>
      </c>
      <c r="F834" s="8">
        <v>45146</v>
      </c>
      <c r="G834" s="8">
        <v>44996</v>
      </c>
      <c r="H834" t="s">
        <v>6513</v>
      </c>
      <c r="I834" t="s">
        <v>6578</v>
      </c>
      <c r="J834" t="s">
        <v>6578</v>
      </c>
    </row>
    <row r="835" spans="1:10">
      <c r="A835" s="8">
        <v>45030</v>
      </c>
      <c r="B835">
        <v>10</v>
      </c>
      <c r="C835">
        <v>0.222</v>
      </c>
      <c r="D835" s="8" t="s">
        <v>6673</v>
      </c>
      <c r="E835">
        <v>0.39400000000000002</v>
      </c>
      <c r="F835" s="8">
        <v>45207</v>
      </c>
      <c r="G835" s="8">
        <v>44968</v>
      </c>
      <c r="H835" t="s">
        <v>6514</v>
      </c>
      <c r="I835" t="s">
        <v>6578</v>
      </c>
      <c r="J835" t="s">
        <v>6578</v>
      </c>
    </row>
    <row r="836" spans="1:10">
      <c r="A836" s="8">
        <v>45000</v>
      </c>
      <c r="B836">
        <v>11</v>
      </c>
      <c r="C836">
        <v>0.16700000000000001</v>
      </c>
      <c r="D836" s="8">
        <v>45220</v>
      </c>
      <c r="E836">
        <v>0.32300000000000001</v>
      </c>
      <c r="F836" s="8">
        <v>45208</v>
      </c>
      <c r="G836" s="8" t="s">
        <v>6633</v>
      </c>
      <c r="H836" t="s">
        <v>6522</v>
      </c>
      <c r="I836" t="s">
        <v>6574</v>
      </c>
      <c r="J836" t="s">
        <v>6574</v>
      </c>
    </row>
    <row r="837" spans="1:10">
      <c r="A837" t="s">
        <v>6732</v>
      </c>
    </row>
    <row r="840" spans="1:10">
      <c r="A840" t="s">
        <v>6733</v>
      </c>
    </row>
    <row r="841" spans="1:10">
      <c r="A841" t="s">
        <v>6372</v>
      </c>
    </row>
    <row r="842" spans="1:10">
      <c r="A842" t="s">
        <v>6096</v>
      </c>
    </row>
    <row r="843" spans="1:10">
      <c r="A843" t="s">
        <v>5884</v>
      </c>
    </row>
    <row r="844" spans="1:10">
      <c r="A844" t="s">
        <v>6120</v>
      </c>
    </row>
    <row r="845" spans="1:10">
      <c r="A845" t="s">
        <v>5637</v>
      </c>
    </row>
    <row r="846" spans="1:10">
      <c r="A846" t="s">
        <v>6038</v>
      </c>
    </row>
    <row r="847" spans="1:10">
      <c r="A847" t="s">
        <v>6049</v>
      </c>
    </row>
    <row r="848" spans="1:10">
      <c r="A848" t="s">
        <v>6276</v>
      </c>
    </row>
    <row r="849" spans="1:10">
      <c r="A849" t="s">
        <v>6042</v>
      </c>
    </row>
    <row r="850" spans="1:10">
      <c r="A850" t="s">
        <v>6559</v>
      </c>
      <c r="D850" t="s">
        <v>6560</v>
      </c>
      <c r="I850" t="s">
        <v>6561</v>
      </c>
    </row>
    <row r="851" spans="1:10">
      <c r="A851" t="s">
        <v>6562</v>
      </c>
      <c r="B851" t="s">
        <v>727</v>
      </c>
      <c r="C851" t="s">
        <v>6563</v>
      </c>
      <c r="D851" t="s">
        <v>6562</v>
      </c>
      <c r="E851" t="s">
        <v>6563</v>
      </c>
      <c r="F851" t="s">
        <v>6564</v>
      </c>
      <c r="G851" t="s">
        <v>6565</v>
      </c>
      <c r="H851" t="s">
        <v>5561</v>
      </c>
      <c r="I851" t="s">
        <v>6566</v>
      </c>
      <c r="J851" t="s">
        <v>1079</v>
      </c>
    </row>
    <row r="852" spans="1:10">
      <c r="A852" s="15" t="s">
        <v>6576</v>
      </c>
      <c r="B852" t="s">
        <v>6568</v>
      </c>
      <c r="C852">
        <v>0.875</v>
      </c>
      <c r="D852" t="s">
        <v>6711</v>
      </c>
      <c r="E852">
        <v>0.83799999999999997</v>
      </c>
      <c r="F852" s="8" t="s">
        <v>6570</v>
      </c>
      <c r="G852" s="15">
        <v>45109</v>
      </c>
      <c r="H852" t="s">
        <v>6514</v>
      </c>
      <c r="I852" s="8">
        <v>45082</v>
      </c>
      <c r="J852" s="8">
        <v>45082</v>
      </c>
    </row>
    <row r="853" spans="1:10">
      <c r="A853" s="8" t="s">
        <v>6576</v>
      </c>
      <c r="B853" t="s">
        <v>6568</v>
      </c>
      <c r="C853">
        <v>0.875</v>
      </c>
      <c r="D853" t="s">
        <v>6613</v>
      </c>
      <c r="E853">
        <v>0.77100000000000002</v>
      </c>
      <c r="F853" s="8" t="s">
        <v>6601</v>
      </c>
      <c r="G853" s="8">
        <v>45079</v>
      </c>
      <c r="H853" t="s">
        <v>6514</v>
      </c>
      <c r="I853" s="8">
        <v>44961</v>
      </c>
      <c r="J853" s="8">
        <v>44961</v>
      </c>
    </row>
    <row r="854" spans="1:10">
      <c r="A854" s="8">
        <v>45235</v>
      </c>
      <c r="B854">
        <v>3</v>
      </c>
      <c r="C854">
        <v>0.68799999999999994</v>
      </c>
      <c r="D854" t="s">
        <v>6699</v>
      </c>
      <c r="E854">
        <v>0.69699999999999995</v>
      </c>
      <c r="F854" s="8" t="s">
        <v>6708</v>
      </c>
      <c r="G854" s="8">
        <v>45080</v>
      </c>
      <c r="H854" t="s">
        <v>6512</v>
      </c>
      <c r="I854" s="15" t="s">
        <v>6571</v>
      </c>
      <c r="J854" s="15" t="s">
        <v>6583</v>
      </c>
    </row>
    <row r="855" spans="1:10">
      <c r="A855" s="8">
        <v>45176</v>
      </c>
      <c r="B855">
        <v>5</v>
      </c>
      <c r="C855">
        <v>0.56299999999999994</v>
      </c>
      <c r="D855" t="s">
        <v>6731</v>
      </c>
      <c r="E855">
        <v>0.61299999999999999</v>
      </c>
      <c r="F855" s="8" t="s">
        <v>6631</v>
      </c>
      <c r="G855" s="8">
        <v>45023</v>
      </c>
      <c r="H855" t="s">
        <v>6514</v>
      </c>
      <c r="I855" s="15">
        <v>44958</v>
      </c>
      <c r="J855" s="15">
        <v>44958</v>
      </c>
    </row>
    <row r="856" spans="1:10">
      <c r="A856" s="8">
        <v>45116</v>
      </c>
      <c r="B856">
        <v>7</v>
      </c>
      <c r="C856">
        <v>0.438</v>
      </c>
      <c r="D856" s="8" t="s">
        <v>6664</v>
      </c>
      <c r="E856">
        <v>0.58799999999999997</v>
      </c>
      <c r="F856" s="8">
        <v>45236</v>
      </c>
      <c r="G856" s="8">
        <v>45052</v>
      </c>
      <c r="H856" t="s">
        <v>6514</v>
      </c>
      <c r="I856" s="8">
        <v>44930</v>
      </c>
      <c r="J856" s="8" t="s">
        <v>6606</v>
      </c>
    </row>
    <row r="857" spans="1:10">
      <c r="A857" s="8">
        <v>45116</v>
      </c>
      <c r="B857">
        <v>7</v>
      </c>
      <c r="C857">
        <v>0.438</v>
      </c>
      <c r="D857" s="8" t="s">
        <v>6608</v>
      </c>
      <c r="E857">
        <v>0.55900000000000005</v>
      </c>
      <c r="F857" s="8">
        <v>45264</v>
      </c>
      <c r="G857" s="8">
        <v>44964</v>
      </c>
      <c r="H857" t="s">
        <v>6514</v>
      </c>
      <c r="I857" s="8">
        <v>44932</v>
      </c>
      <c r="J857" s="8">
        <v>44932</v>
      </c>
    </row>
    <row r="858" spans="1:10">
      <c r="A858" s="8">
        <v>45116</v>
      </c>
      <c r="B858">
        <v>7</v>
      </c>
      <c r="C858">
        <v>0.438</v>
      </c>
      <c r="D858" s="8" t="s">
        <v>6582</v>
      </c>
      <c r="E858">
        <v>0.45500000000000002</v>
      </c>
      <c r="F858" s="8">
        <v>45117</v>
      </c>
      <c r="G858" s="8">
        <v>45114</v>
      </c>
      <c r="H858" t="s">
        <v>6514</v>
      </c>
      <c r="I858" s="8" t="s">
        <v>6571</v>
      </c>
      <c r="J858" s="8" t="s">
        <v>6571</v>
      </c>
    </row>
    <row r="859" spans="1:10">
      <c r="A859" s="8">
        <v>45057</v>
      </c>
      <c r="B859">
        <v>9</v>
      </c>
      <c r="C859">
        <v>0.313</v>
      </c>
      <c r="D859" s="8" t="s">
        <v>6682</v>
      </c>
      <c r="E859">
        <v>0.42399999999999999</v>
      </c>
      <c r="F859" s="8">
        <v>45205</v>
      </c>
      <c r="G859" s="8">
        <v>44967</v>
      </c>
      <c r="H859" t="s">
        <v>6514</v>
      </c>
      <c r="I859" s="8" t="s">
        <v>6663</v>
      </c>
      <c r="J859" t="s">
        <v>6663</v>
      </c>
    </row>
    <row r="860" spans="1:10">
      <c r="A860" s="8">
        <v>45028</v>
      </c>
      <c r="B860">
        <v>10</v>
      </c>
      <c r="C860">
        <v>0.25</v>
      </c>
      <c r="D860" s="8">
        <v>45250</v>
      </c>
      <c r="E860">
        <v>0.35499999999999998</v>
      </c>
      <c r="F860" s="8">
        <v>45147</v>
      </c>
      <c r="G860" s="8">
        <v>44993</v>
      </c>
      <c r="H860" t="s">
        <v>6515</v>
      </c>
      <c r="I860" s="8" t="s">
        <v>6571</v>
      </c>
      <c r="J860" t="s">
        <v>6571</v>
      </c>
    </row>
    <row r="861" spans="1:10">
      <c r="A861" s="8">
        <v>44971</v>
      </c>
      <c r="B861">
        <v>12</v>
      </c>
      <c r="C861">
        <v>0.125</v>
      </c>
      <c r="D861" s="8">
        <v>45191</v>
      </c>
      <c r="E861">
        <v>0.28999999999999998</v>
      </c>
      <c r="F861" s="8">
        <v>45146</v>
      </c>
      <c r="G861" t="s">
        <v>6611</v>
      </c>
      <c r="H861" t="s">
        <v>6520</v>
      </c>
      <c r="I861" t="s">
        <v>6583</v>
      </c>
      <c r="J861" t="s">
        <v>6606</v>
      </c>
    </row>
    <row r="862" spans="1:10">
      <c r="A862" t="s">
        <v>6734</v>
      </c>
    </row>
    <row r="865" spans="1:10">
      <c r="A865" t="s">
        <v>6303</v>
      </c>
    </row>
    <row r="866" spans="1:10">
      <c r="A866" t="s">
        <v>6122</v>
      </c>
    </row>
    <row r="867" spans="1:10">
      <c r="A867" t="s">
        <v>6155</v>
      </c>
    </row>
    <row r="868" spans="1:10">
      <c r="A868" t="s">
        <v>6115</v>
      </c>
    </row>
    <row r="869" spans="1:10">
      <c r="A869" t="s">
        <v>6387</v>
      </c>
    </row>
    <row r="870" spans="1:10">
      <c r="A870" t="s">
        <v>6106</v>
      </c>
    </row>
    <row r="871" spans="1:10">
      <c r="A871" t="s">
        <v>6161</v>
      </c>
    </row>
    <row r="872" spans="1:10">
      <c r="A872" t="s">
        <v>5647</v>
      </c>
    </row>
    <row r="873" spans="1:10">
      <c r="A873" t="s">
        <v>5564</v>
      </c>
    </row>
    <row r="874" spans="1:10">
      <c r="A874" t="s">
        <v>6286</v>
      </c>
    </row>
    <row r="875" spans="1:10">
      <c r="A875" t="s">
        <v>6294</v>
      </c>
    </row>
    <row r="876" spans="1:10">
      <c r="A876" t="s">
        <v>6375</v>
      </c>
    </row>
    <row r="877" spans="1:10">
      <c r="A877" t="s">
        <v>6002</v>
      </c>
    </row>
    <row r="878" spans="1:10">
      <c r="A878" t="s">
        <v>6559</v>
      </c>
      <c r="D878" t="s">
        <v>6560</v>
      </c>
      <c r="I878" t="s">
        <v>6561</v>
      </c>
    </row>
    <row r="879" spans="1:10">
      <c r="A879" t="s">
        <v>6562</v>
      </c>
      <c r="B879" t="s">
        <v>727</v>
      </c>
      <c r="C879" t="s">
        <v>6563</v>
      </c>
      <c r="D879" t="s">
        <v>6562</v>
      </c>
      <c r="E879" t="s">
        <v>6563</v>
      </c>
      <c r="F879" t="s">
        <v>6564</v>
      </c>
      <c r="G879" t="s">
        <v>6565</v>
      </c>
      <c r="H879" t="s">
        <v>5561</v>
      </c>
      <c r="I879" t="s">
        <v>6566</v>
      </c>
      <c r="J879" t="s">
        <v>1079</v>
      </c>
    </row>
    <row r="880" spans="1:10">
      <c r="A880" s="15" t="s">
        <v>6567</v>
      </c>
      <c r="B880" t="s">
        <v>6568</v>
      </c>
      <c r="C880">
        <v>0.83299999999999996</v>
      </c>
      <c r="D880" t="s">
        <v>6675</v>
      </c>
      <c r="E880">
        <v>0.75700000000000001</v>
      </c>
      <c r="F880" s="15" t="s">
        <v>6694</v>
      </c>
      <c r="G880" s="8">
        <v>45265</v>
      </c>
      <c r="H880" t="s">
        <v>6514</v>
      </c>
      <c r="I880" t="s">
        <v>6578</v>
      </c>
      <c r="J880" t="s">
        <v>6578</v>
      </c>
    </row>
    <row r="881" spans="1:10">
      <c r="A881" s="8" t="s">
        <v>6708</v>
      </c>
      <c r="B881">
        <v>1</v>
      </c>
      <c r="C881">
        <v>0.77800000000000002</v>
      </c>
      <c r="D881" t="s">
        <v>6591</v>
      </c>
      <c r="E881">
        <v>0.76500000000000001</v>
      </c>
      <c r="F881" s="8">
        <v>45261</v>
      </c>
      <c r="G881" s="8">
        <v>45205</v>
      </c>
      <c r="H881" t="s">
        <v>6514</v>
      </c>
      <c r="I881" t="s">
        <v>6578</v>
      </c>
      <c r="J881" t="s">
        <v>6578</v>
      </c>
    </row>
    <row r="882" spans="1:10">
      <c r="A882" s="8">
        <v>45266</v>
      </c>
      <c r="B882">
        <v>3</v>
      </c>
      <c r="C882">
        <v>0.66700000000000004</v>
      </c>
      <c r="D882" t="s">
        <v>6735</v>
      </c>
      <c r="E882">
        <v>0.64900000000000002</v>
      </c>
      <c r="F882" s="8" t="s">
        <v>6580</v>
      </c>
      <c r="G882" s="8">
        <v>45054</v>
      </c>
      <c r="H882" t="s">
        <v>6514</v>
      </c>
      <c r="I882" t="s">
        <v>6574</v>
      </c>
      <c r="J882" t="s">
        <v>6574</v>
      </c>
    </row>
    <row r="883" spans="1:10">
      <c r="A883" s="8">
        <v>45237</v>
      </c>
      <c r="B883">
        <v>4</v>
      </c>
      <c r="C883">
        <v>0.61099999999999999</v>
      </c>
      <c r="D883" t="s">
        <v>6702</v>
      </c>
      <c r="E883">
        <v>0.59399999999999997</v>
      </c>
      <c r="F883" s="8">
        <v>45264</v>
      </c>
      <c r="G883" s="8">
        <v>45082</v>
      </c>
      <c r="H883" t="s">
        <v>6518</v>
      </c>
      <c r="I883" t="s">
        <v>6578</v>
      </c>
      <c r="J883" t="s">
        <v>6578</v>
      </c>
    </row>
    <row r="884" spans="1:10">
      <c r="A884" s="8">
        <v>45237</v>
      </c>
      <c r="B884">
        <v>4</v>
      </c>
      <c r="C884">
        <v>0.61099999999999999</v>
      </c>
      <c r="D884" t="s">
        <v>6628</v>
      </c>
      <c r="E884">
        <v>0.66700000000000004</v>
      </c>
      <c r="F884" s="8" t="s">
        <v>6708</v>
      </c>
      <c r="G884" s="8">
        <v>45082</v>
      </c>
      <c r="H884" t="s">
        <v>6514</v>
      </c>
      <c r="I884" t="s">
        <v>6574</v>
      </c>
      <c r="J884" t="s">
        <v>6574</v>
      </c>
    </row>
    <row r="885" spans="1:10">
      <c r="A885" s="8">
        <v>45237</v>
      </c>
      <c r="B885">
        <v>4</v>
      </c>
      <c r="C885">
        <v>0.61099999999999999</v>
      </c>
      <c r="D885" s="8" t="s">
        <v>6654</v>
      </c>
      <c r="E885">
        <v>0.625</v>
      </c>
      <c r="F885" s="8">
        <v>45262</v>
      </c>
      <c r="G885" s="8">
        <v>45114</v>
      </c>
      <c r="H885" t="s">
        <v>6514</v>
      </c>
      <c r="I885" t="s">
        <v>6578</v>
      </c>
      <c r="J885" t="s">
        <v>6578</v>
      </c>
    </row>
    <row r="886" spans="1:10">
      <c r="A886" s="8">
        <v>45178</v>
      </c>
      <c r="B886">
        <v>6</v>
      </c>
      <c r="C886">
        <v>0.5</v>
      </c>
      <c r="D886" s="8" t="s">
        <v>6647</v>
      </c>
      <c r="E886">
        <v>0.5</v>
      </c>
      <c r="F886" s="8" t="s">
        <v>6580</v>
      </c>
      <c r="G886" s="8">
        <v>44969</v>
      </c>
      <c r="H886" t="s">
        <v>6512</v>
      </c>
      <c r="I886" t="s">
        <v>6574</v>
      </c>
      <c r="J886" t="s">
        <v>6574</v>
      </c>
    </row>
    <row r="887" spans="1:10">
      <c r="A887" s="8">
        <v>45148</v>
      </c>
      <c r="B887">
        <v>7</v>
      </c>
      <c r="C887">
        <v>0.44400000000000001</v>
      </c>
      <c r="D887" s="8" t="s">
        <v>6648</v>
      </c>
      <c r="E887">
        <v>0.51500000000000001</v>
      </c>
      <c r="F887" s="15" t="s">
        <v>6602</v>
      </c>
      <c r="G887" s="8">
        <v>45024</v>
      </c>
      <c r="H887" t="s">
        <v>6514</v>
      </c>
      <c r="I887" t="s">
        <v>6578</v>
      </c>
      <c r="J887" t="s">
        <v>6578</v>
      </c>
    </row>
    <row r="888" spans="1:10">
      <c r="A888" s="8">
        <v>45118</v>
      </c>
      <c r="B888">
        <v>8</v>
      </c>
      <c r="C888">
        <v>0.38900000000000001</v>
      </c>
      <c r="D888" s="8" t="s">
        <v>6597</v>
      </c>
      <c r="E888">
        <v>0.433</v>
      </c>
      <c r="F888" s="8">
        <v>45204</v>
      </c>
      <c r="G888" s="8">
        <v>45054</v>
      </c>
      <c r="H888" t="s">
        <v>6512</v>
      </c>
      <c r="I888" t="s">
        <v>6578</v>
      </c>
      <c r="J888" t="s">
        <v>6578</v>
      </c>
    </row>
    <row r="889" spans="1:10">
      <c r="A889" s="8">
        <v>45089</v>
      </c>
      <c r="B889">
        <v>9</v>
      </c>
      <c r="C889">
        <v>0.33300000000000002</v>
      </c>
      <c r="D889" s="8">
        <v>45251</v>
      </c>
      <c r="E889">
        <v>0.34399999999999997</v>
      </c>
      <c r="F889" s="8">
        <v>45085</v>
      </c>
      <c r="G889" s="8">
        <v>45025</v>
      </c>
      <c r="H889" t="s">
        <v>6518</v>
      </c>
      <c r="I889" t="s">
        <v>6578</v>
      </c>
      <c r="J889" t="s">
        <v>6578</v>
      </c>
    </row>
    <row r="890" spans="1:10">
      <c r="A890" s="8">
        <v>45089</v>
      </c>
      <c r="B890">
        <v>9</v>
      </c>
      <c r="C890">
        <v>0.33300000000000002</v>
      </c>
      <c r="D890" s="8" t="s">
        <v>6641</v>
      </c>
      <c r="E890">
        <v>0.46899999999999997</v>
      </c>
      <c r="F890" s="8">
        <v>45236</v>
      </c>
      <c r="G890" s="8">
        <v>45026</v>
      </c>
      <c r="H890" t="s">
        <v>6512</v>
      </c>
      <c r="I890" t="s">
        <v>6574</v>
      </c>
      <c r="J890" t="s">
        <v>6574</v>
      </c>
    </row>
    <row r="891" spans="1:10">
      <c r="A891" s="8">
        <v>45059</v>
      </c>
      <c r="B891">
        <v>10</v>
      </c>
      <c r="C891">
        <v>0.27800000000000002</v>
      </c>
      <c r="D891" s="8" t="s">
        <v>6682</v>
      </c>
      <c r="E891">
        <v>0.42399999999999999</v>
      </c>
      <c r="F891" s="8">
        <v>45174</v>
      </c>
      <c r="G891" s="8">
        <v>44998</v>
      </c>
      <c r="H891" t="s">
        <v>6514</v>
      </c>
      <c r="I891" t="s">
        <v>6574</v>
      </c>
      <c r="J891" t="s">
        <v>6574</v>
      </c>
    </row>
    <row r="892" spans="1:10">
      <c r="A892" s="8">
        <v>44973</v>
      </c>
      <c r="B892">
        <v>13</v>
      </c>
      <c r="C892">
        <v>0.111</v>
      </c>
      <c r="D892" s="8">
        <v>45184</v>
      </c>
      <c r="E892">
        <v>0.375</v>
      </c>
      <c r="F892" s="8">
        <v>45084</v>
      </c>
      <c r="G892" s="8">
        <v>44938</v>
      </c>
      <c r="H892" t="s">
        <v>6523</v>
      </c>
      <c r="I892" t="s">
        <v>6578</v>
      </c>
      <c r="J892" t="s">
        <v>6578</v>
      </c>
    </row>
  </sheetData>
  <phoneticPr fontId="3" type="noConversion"/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E84ED-AF92-47C6-80E7-6CC30455FDDB}">
  <dimension ref="A1:I26"/>
  <sheetViews>
    <sheetView topLeftCell="A5" workbookViewId="0">
      <selection activeCell="H9" sqref="H9"/>
    </sheetView>
  </sheetViews>
  <sheetFormatPr defaultRowHeight="15"/>
  <cols>
    <col min="2" max="2" width="28.42578125" bestFit="1" customWidth="1"/>
    <col min="6" max="7" width="30.5703125" bestFit="1" customWidth="1"/>
    <col min="8" max="8" width="10.85546875" bestFit="1" customWidth="1"/>
    <col min="9" max="9" width="16.85546875" bestFit="1" customWidth="1"/>
  </cols>
  <sheetData>
    <row r="1" spans="1:9">
      <c r="A1" t="s">
        <v>6736</v>
      </c>
      <c r="B1" t="s">
        <v>6737</v>
      </c>
      <c r="C1" t="s">
        <v>6738</v>
      </c>
      <c r="D1" t="s">
        <v>6739</v>
      </c>
      <c r="E1" t="s">
        <v>6740</v>
      </c>
      <c r="F1" t="s">
        <v>6741</v>
      </c>
      <c r="G1" t="s">
        <v>693</v>
      </c>
      <c r="H1" t="s">
        <v>6742</v>
      </c>
      <c r="I1" t="s">
        <v>1117</v>
      </c>
    </row>
    <row r="2" spans="1:9">
      <c r="A2">
        <v>1</v>
      </c>
      <c r="B2" t="s">
        <v>6743</v>
      </c>
      <c r="C2" t="s">
        <v>6744</v>
      </c>
      <c r="D2">
        <v>1508</v>
      </c>
      <c r="E2">
        <v>3</v>
      </c>
      <c r="F2" t="str">
        <f>A2&amp;""&amp;B2</f>
        <v>1AlabamaAlabama(48)</v>
      </c>
      <c r="G2" t="s">
        <v>6743</v>
      </c>
      <c r="H2" t="s">
        <v>121</v>
      </c>
      <c r="I2" t="str">
        <f>Table8[[#This Row],[RK]]&amp;""&amp;Table8[[#This Row],[Team3]]</f>
        <v>1Alabama</v>
      </c>
    </row>
    <row r="3" spans="1:9">
      <c r="A3">
        <v>2</v>
      </c>
      <c r="B3" t="s">
        <v>6745</v>
      </c>
      <c r="C3" t="s">
        <v>6746</v>
      </c>
      <c r="D3">
        <v>1404</v>
      </c>
      <c r="E3">
        <v>1</v>
      </c>
      <c r="F3" t="str">
        <f t="shared" ref="F3:F26" si="0">A3&amp;""&amp;B3</f>
        <v>2HoustonHouston(9)</v>
      </c>
      <c r="G3" t="s">
        <v>6745</v>
      </c>
      <c r="H3" t="s">
        <v>252</v>
      </c>
      <c r="I3" t="str">
        <f>Table8[[#This Row],[RK]]&amp;""&amp;Table8[[#This Row],[Team3]]</f>
        <v>2Houston</v>
      </c>
    </row>
    <row r="4" spans="1:9">
      <c r="A4">
        <v>3</v>
      </c>
      <c r="B4" t="s">
        <v>6747</v>
      </c>
      <c r="C4" t="s">
        <v>6744</v>
      </c>
      <c r="D4">
        <v>1367</v>
      </c>
      <c r="E4">
        <v>2</v>
      </c>
      <c r="F4" t="str">
        <f t="shared" si="0"/>
        <v>3PurduePurdue(3)</v>
      </c>
      <c r="G4" t="s">
        <v>6747</v>
      </c>
      <c r="H4" t="s">
        <v>226</v>
      </c>
      <c r="I4" t="str">
        <f>Table8[[#This Row],[RK]]&amp;""&amp;Table8[[#This Row],[Team3]]</f>
        <v>3Purdue</v>
      </c>
    </row>
    <row r="5" spans="1:9">
      <c r="A5">
        <v>4</v>
      </c>
      <c r="B5" t="s">
        <v>6748</v>
      </c>
      <c r="C5" t="s">
        <v>6749</v>
      </c>
      <c r="D5">
        <v>1303</v>
      </c>
      <c r="E5">
        <v>1</v>
      </c>
      <c r="F5" t="str">
        <f t="shared" si="0"/>
        <v>4KansasKansas</v>
      </c>
      <c r="G5" t="s">
        <v>6748</v>
      </c>
      <c r="H5" t="str">
        <f>LEFT(Table8[[#This Row],[TEAM]],(0.5*(LEN(Table8[[#This Row],[TEAM]]))))</f>
        <v>Kansas</v>
      </c>
      <c r="I5" t="str">
        <f>Table8[[#This Row],[RK]]&amp;""&amp;Table8[[#This Row],[Team3]]</f>
        <v>4Kansas</v>
      </c>
    </row>
    <row r="6" spans="1:9">
      <c r="A6">
        <v>5</v>
      </c>
      <c r="B6" t="s">
        <v>6750</v>
      </c>
      <c r="C6" t="s">
        <v>6591</v>
      </c>
      <c r="D6">
        <v>1276</v>
      </c>
      <c r="E6">
        <v>2</v>
      </c>
      <c r="F6" t="str">
        <f t="shared" si="0"/>
        <v>5TexasTexas</v>
      </c>
      <c r="G6" t="s">
        <v>6750</v>
      </c>
      <c r="H6" t="str">
        <f>LEFT(Table8[[#This Row],[TEAM]],(0.5*(LEN(Table8[[#This Row],[TEAM]]))))</f>
        <v>Texas</v>
      </c>
      <c r="I6" t="str">
        <f>Table8[[#This Row],[RK]]&amp;""&amp;Table8[[#This Row],[Team3]]</f>
        <v>5Texas</v>
      </c>
    </row>
    <row r="7" spans="1:9">
      <c r="A7">
        <v>6</v>
      </c>
      <c r="B7" t="s">
        <v>6751</v>
      </c>
      <c r="C7" t="s">
        <v>6752</v>
      </c>
      <c r="D7">
        <v>1244</v>
      </c>
      <c r="E7" t="s">
        <v>6568</v>
      </c>
      <c r="F7" t="str">
        <f t="shared" si="0"/>
        <v>6MarquetteMarquette</v>
      </c>
      <c r="G7" t="s">
        <v>6751</v>
      </c>
      <c r="H7" t="str">
        <f>LEFT(Table8[[#This Row],[TEAM]],(0.5*(LEN(Table8[[#This Row],[TEAM]]))))</f>
        <v>Marquette</v>
      </c>
      <c r="I7" t="str">
        <f>Table8[[#This Row],[RK]]&amp;""&amp;Table8[[#This Row],[Team3]]</f>
        <v>6Marquette</v>
      </c>
    </row>
    <row r="8" spans="1:9">
      <c r="A8">
        <v>7</v>
      </c>
      <c r="B8" t="s">
        <v>6753</v>
      </c>
      <c r="C8" t="s">
        <v>6744</v>
      </c>
      <c r="D8">
        <v>1209</v>
      </c>
      <c r="E8">
        <v>5</v>
      </c>
      <c r="F8" t="str">
        <f t="shared" si="0"/>
        <v>7UCLAUCLA(1)</v>
      </c>
      <c r="G8" t="s">
        <v>6753</v>
      </c>
      <c r="H8" t="s">
        <v>374</v>
      </c>
      <c r="I8" t="str">
        <f>Table8[[#This Row],[RK]]&amp;""&amp;Table8[[#This Row],[Team3]]</f>
        <v>7UCLA</v>
      </c>
    </row>
    <row r="9" spans="1:9">
      <c r="A9">
        <v>8</v>
      </c>
      <c r="B9" t="s">
        <v>6754</v>
      </c>
      <c r="C9" t="s">
        <v>6752</v>
      </c>
      <c r="D9">
        <v>1155</v>
      </c>
      <c r="E9" t="s">
        <v>6568</v>
      </c>
      <c r="F9" t="str">
        <f t="shared" si="0"/>
        <v>8ArizonaArizona</v>
      </c>
      <c r="G9" t="s">
        <v>6754</v>
      </c>
      <c r="H9" t="str">
        <f>LEFT(Table8[[#This Row],[TEAM]],(0.5*(LEN(Table8[[#This Row],[TEAM]]))))</f>
        <v>Arizona</v>
      </c>
      <c r="I9" t="str">
        <f>Table8[[#This Row],[RK]]&amp;""&amp;Table8[[#This Row],[Team3]]</f>
        <v>8Arizona</v>
      </c>
    </row>
    <row r="10" spans="1:9">
      <c r="A10">
        <v>9</v>
      </c>
      <c r="B10" t="s">
        <v>6755</v>
      </c>
      <c r="C10" t="s">
        <v>6756</v>
      </c>
      <c r="D10">
        <v>1046</v>
      </c>
      <c r="E10" t="s">
        <v>6568</v>
      </c>
      <c r="F10" t="str">
        <f t="shared" si="0"/>
        <v>9GonzagaGonzaga</v>
      </c>
      <c r="G10" t="s">
        <v>6755</v>
      </c>
      <c r="H10" t="str">
        <f>LEFT(Table8[[#This Row],[TEAM]],(0.5*(LEN(Table8[[#This Row],[TEAM]]))))</f>
        <v>Gonzaga</v>
      </c>
      <c r="I10" t="str">
        <f>Table8[[#This Row],[RK]]&amp;""&amp;Table8[[#This Row],[Team3]]</f>
        <v>9Gonzaga</v>
      </c>
    </row>
    <row r="11" spans="1:9">
      <c r="A11">
        <v>10</v>
      </c>
      <c r="B11" t="s">
        <v>6757</v>
      </c>
      <c r="C11" t="s">
        <v>6615</v>
      </c>
      <c r="D11">
        <v>854</v>
      </c>
      <c r="E11">
        <v>1</v>
      </c>
      <c r="F11" t="str">
        <f t="shared" si="0"/>
        <v>10UConnUConn</v>
      </c>
      <c r="G11" t="s">
        <v>6757</v>
      </c>
      <c r="H11" t="str">
        <f>LEFT(Table8[[#This Row],[TEAM]],(0.5*(LEN(Table8[[#This Row],[TEAM]]))))</f>
        <v>UConn</v>
      </c>
      <c r="I11" t="str">
        <f>Table8[[#This Row],[RK]]&amp;""&amp;Table8[[#This Row],[Team3]]</f>
        <v>10UConn</v>
      </c>
    </row>
    <row r="12" spans="1:9">
      <c r="A12">
        <v>11</v>
      </c>
      <c r="B12" t="s">
        <v>6758</v>
      </c>
      <c r="C12" t="s">
        <v>6759</v>
      </c>
      <c r="D12">
        <v>779</v>
      </c>
      <c r="E12">
        <v>1</v>
      </c>
      <c r="F12" t="str">
        <f t="shared" si="0"/>
        <v>11BaylorBaylor</v>
      </c>
      <c r="G12" t="s">
        <v>6758</v>
      </c>
      <c r="H12" t="str">
        <f>LEFT(Table8[[#This Row],[TEAM]],(0.5*(LEN(Table8[[#This Row],[TEAM]]))))</f>
        <v>Baylor</v>
      </c>
      <c r="I12" t="str">
        <f>Table8[[#This Row],[RK]]&amp;""&amp;Table8[[#This Row],[Team3]]</f>
        <v>11Baylor</v>
      </c>
    </row>
    <row r="13" spans="1:9">
      <c r="A13">
        <v>12</v>
      </c>
      <c r="B13" t="s">
        <v>6760</v>
      </c>
      <c r="C13" t="s">
        <v>6591</v>
      </c>
      <c r="D13">
        <v>763</v>
      </c>
      <c r="E13">
        <v>9</v>
      </c>
      <c r="F13" t="str">
        <f t="shared" si="0"/>
        <v>12DukeDuke</v>
      </c>
      <c r="G13" t="s">
        <v>6760</v>
      </c>
      <c r="H13" t="str">
        <f>LEFT(Table8[[#This Row],[TEAM]],(0.5*(LEN(Table8[[#This Row],[TEAM]]))))</f>
        <v>Duke</v>
      </c>
      <c r="I13" t="str">
        <f>Table8[[#This Row],[RK]]&amp;""&amp;Table8[[#This Row],[Team3]]</f>
        <v>12Duke</v>
      </c>
    </row>
    <row r="14" spans="1:9">
      <c r="A14">
        <v>13</v>
      </c>
      <c r="B14" t="s">
        <v>6761</v>
      </c>
      <c r="C14" t="s">
        <v>6762</v>
      </c>
      <c r="D14">
        <v>738</v>
      </c>
      <c r="E14">
        <v>2</v>
      </c>
      <c r="F14" t="str">
        <f t="shared" si="0"/>
        <v>13XavierXavier</v>
      </c>
      <c r="G14" t="s">
        <v>6761</v>
      </c>
      <c r="H14" t="str">
        <f>LEFT(Table8[[#This Row],[TEAM]],(0.5*(LEN(Table8[[#This Row],[TEAM]]))))</f>
        <v>Xavier</v>
      </c>
      <c r="I14" t="str">
        <f>Table8[[#This Row],[RK]]&amp;""&amp;Table8[[#This Row],[Team3]]</f>
        <v>13Xavier</v>
      </c>
    </row>
    <row r="15" spans="1:9">
      <c r="A15">
        <v>14</v>
      </c>
      <c r="B15" t="s">
        <v>6763</v>
      </c>
      <c r="C15" t="s">
        <v>6764</v>
      </c>
      <c r="D15">
        <v>711</v>
      </c>
      <c r="E15">
        <v>1</v>
      </c>
      <c r="F15" t="str">
        <f t="shared" si="0"/>
        <v>14VirginiaVirginia</v>
      </c>
      <c r="G15" t="s">
        <v>6763</v>
      </c>
      <c r="H15" t="str">
        <f>LEFT(Table8[[#This Row],[TEAM]],(0.5*(LEN(Table8[[#This Row],[TEAM]]))))</f>
        <v>Virginia</v>
      </c>
      <c r="I15" t="str">
        <f>Table8[[#This Row],[RK]]&amp;""&amp;Table8[[#This Row],[Team3]]</f>
        <v>14Virginia</v>
      </c>
    </row>
    <row r="16" spans="1:9">
      <c r="A16">
        <v>15</v>
      </c>
      <c r="B16" t="s">
        <v>6765</v>
      </c>
      <c r="C16" t="s">
        <v>6684</v>
      </c>
      <c r="D16">
        <v>709</v>
      </c>
      <c r="E16">
        <v>3</v>
      </c>
      <c r="F16" t="str">
        <f t="shared" si="0"/>
        <v>15Kansas StateKansas State</v>
      </c>
      <c r="G16" t="s">
        <v>6765</v>
      </c>
      <c r="H16" t="str">
        <f>LEFT(Table8[[#This Row],[TEAM]],(0.5*(LEN(Table8[[#This Row],[TEAM]]))))</f>
        <v>Kansas State</v>
      </c>
      <c r="I16" t="str">
        <f>Table8[[#This Row],[RK]]&amp;""&amp;Table8[[#This Row],[Team3]]</f>
        <v>15Kansas State</v>
      </c>
    </row>
    <row r="17" spans="1:9">
      <c r="A17">
        <v>16</v>
      </c>
      <c r="B17" t="s">
        <v>6766</v>
      </c>
      <c r="C17" t="s">
        <v>6764</v>
      </c>
      <c r="D17">
        <v>581</v>
      </c>
      <c r="E17">
        <v>2</v>
      </c>
      <c r="F17" t="str">
        <f t="shared" si="0"/>
        <v>16MiamiMiami</v>
      </c>
      <c r="G17" t="s">
        <v>6766</v>
      </c>
      <c r="H17" t="str">
        <f>LEFT(Table8[[#This Row],[TEAM]],(0.5*(LEN(Table8[[#This Row],[TEAM]]))))</f>
        <v>Miami</v>
      </c>
      <c r="I17" t="str">
        <f>Table8[[#This Row],[RK]]&amp;""&amp;Table8[[#This Row],[Team3]]</f>
        <v>16Miami</v>
      </c>
    </row>
    <row r="18" spans="1:9">
      <c r="A18">
        <v>17</v>
      </c>
      <c r="B18" t="s">
        <v>6767</v>
      </c>
      <c r="C18" t="s">
        <v>6762</v>
      </c>
      <c r="D18">
        <v>562</v>
      </c>
      <c r="E18">
        <v>1</v>
      </c>
      <c r="F18" t="str">
        <f t="shared" si="0"/>
        <v>17Texas A&amp;MTexas A&amp;M</v>
      </c>
      <c r="G18" t="s">
        <v>6767</v>
      </c>
      <c r="H18" t="str">
        <f>LEFT(Table8[[#This Row],[TEAM]],(0.5*(LEN(Table8[[#This Row],[TEAM]]))))</f>
        <v>Texas A&amp;M</v>
      </c>
      <c r="I18" t="str">
        <f>Table8[[#This Row],[RK]]&amp;""&amp;Table8[[#This Row],[Team3]]</f>
        <v>17Texas A&amp;M</v>
      </c>
    </row>
    <row r="19" spans="1:9">
      <c r="A19">
        <v>18</v>
      </c>
      <c r="B19" t="s">
        <v>6768</v>
      </c>
      <c r="C19" t="s">
        <v>6769</v>
      </c>
      <c r="D19">
        <v>550</v>
      </c>
      <c r="E19">
        <v>2</v>
      </c>
      <c r="F19" t="str">
        <f t="shared" si="0"/>
        <v>18San Diego StateSan Diego State</v>
      </c>
      <c r="G19" t="s">
        <v>6768</v>
      </c>
      <c r="H19" t="str">
        <f>LEFT(Table8[[#This Row],[TEAM]],(0.5*(LEN(Table8[[#This Row],[TEAM]]))))</f>
        <v>San Diego State</v>
      </c>
      <c r="I19" t="str">
        <f>Table8[[#This Row],[RK]]&amp;""&amp;Table8[[#This Row],[Team3]]</f>
        <v>18San Diego State</v>
      </c>
    </row>
    <row r="20" spans="1:9">
      <c r="A20">
        <v>19</v>
      </c>
      <c r="B20" t="s">
        <v>6770</v>
      </c>
      <c r="C20" t="s">
        <v>6771</v>
      </c>
      <c r="D20">
        <v>426</v>
      </c>
      <c r="E20">
        <v>3</v>
      </c>
      <c r="F20" t="str">
        <f t="shared" si="0"/>
        <v>19Saint Mary'sSaint Mary's</v>
      </c>
      <c r="G20" t="s">
        <v>6770</v>
      </c>
      <c r="H20" t="str">
        <f>LEFT(Table8[[#This Row],[TEAM]],(0.5*(LEN(Table8[[#This Row],[TEAM]]))))</f>
        <v>Saint Mary's</v>
      </c>
      <c r="I20" t="str">
        <f>Table8[[#This Row],[RK]]&amp;""&amp;Table8[[#This Row],[Team3]]</f>
        <v>19Saint Mary's</v>
      </c>
    </row>
    <row r="21" spans="1:9">
      <c r="A21">
        <v>20</v>
      </c>
      <c r="B21" t="s">
        <v>6772</v>
      </c>
      <c r="C21" t="s">
        <v>6699</v>
      </c>
      <c r="D21">
        <v>381</v>
      </c>
      <c r="E21">
        <v>3</v>
      </c>
      <c r="F21" t="str">
        <f t="shared" si="0"/>
        <v>20TennesseeTennessee</v>
      </c>
      <c r="G21" t="s">
        <v>6772</v>
      </c>
      <c r="H21" t="str">
        <f>LEFT(Table8[[#This Row],[TEAM]],(0.5*(LEN(Table8[[#This Row],[TEAM]]))))</f>
        <v>Tennessee</v>
      </c>
      <c r="I21" t="str">
        <f>Table8[[#This Row],[RK]]&amp;""&amp;Table8[[#This Row],[Team3]]</f>
        <v>20Tennessee</v>
      </c>
    </row>
    <row r="22" spans="1:9">
      <c r="A22">
        <v>21</v>
      </c>
      <c r="B22" t="s">
        <v>6773</v>
      </c>
      <c r="C22" s="8" t="s">
        <v>6667</v>
      </c>
      <c r="D22">
        <v>332</v>
      </c>
      <c r="E22">
        <v>2</v>
      </c>
      <c r="F22" t="str">
        <f t="shared" si="0"/>
        <v>21IndianaIndiana</v>
      </c>
      <c r="G22" t="s">
        <v>6773</v>
      </c>
      <c r="H22" t="str">
        <f>LEFT(Table8[[#This Row],[TEAM]],(0.5*(LEN(Table8[[#This Row],[TEAM]]))))</f>
        <v>Indiana</v>
      </c>
      <c r="I22" t="str">
        <f>Table8[[#This Row],[RK]]&amp;""&amp;Table8[[#This Row],[Team3]]</f>
        <v>21Indiana</v>
      </c>
    </row>
    <row r="23" spans="1:9">
      <c r="A23">
        <v>22</v>
      </c>
      <c r="B23" t="s">
        <v>6774</v>
      </c>
      <c r="C23" t="s">
        <v>6617</v>
      </c>
      <c r="D23">
        <v>254</v>
      </c>
      <c r="E23" t="s">
        <v>6568</v>
      </c>
      <c r="F23" t="str">
        <f t="shared" si="0"/>
        <v>22TCUTCU</v>
      </c>
      <c r="G23" t="s">
        <v>6774</v>
      </c>
      <c r="H23" t="str">
        <f>LEFT(Table8[[#This Row],[TEAM]],(0.5*(LEN(Table8[[#This Row],[TEAM]]))))</f>
        <v>TCU</v>
      </c>
      <c r="I23" t="str">
        <f>Table8[[#This Row],[RK]]&amp;""&amp;Table8[[#This Row],[Team3]]</f>
        <v>22TCU</v>
      </c>
    </row>
    <row r="24" spans="1:9">
      <c r="A24">
        <v>23</v>
      </c>
      <c r="B24" t="s">
        <v>6775</v>
      </c>
      <c r="C24" t="s">
        <v>6723</v>
      </c>
      <c r="D24">
        <v>171</v>
      </c>
      <c r="E24">
        <v>2</v>
      </c>
      <c r="F24" t="str">
        <f t="shared" si="0"/>
        <v>23MissouriMissouri</v>
      </c>
      <c r="G24" t="s">
        <v>6775</v>
      </c>
      <c r="H24" t="str">
        <f>LEFT(Table8[[#This Row],[TEAM]],(0.5*(LEN(Table8[[#This Row],[TEAM]]))))</f>
        <v>Missouri</v>
      </c>
      <c r="I24" t="str">
        <f>Table8[[#This Row],[RK]]&amp;""&amp;Table8[[#This Row],[Team3]]</f>
        <v>23Missouri</v>
      </c>
    </row>
    <row r="25" spans="1:9">
      <c r="A25">
        <v>24</v>
      </c>
      <c r="B25" t="s">
        <v>6776</v>
      </c>
      <c r="C25" t="s">
        <v>6591</v>
      </c>
      <c r="D25">
        <v>110</v>
      </c>
      <c r="E25">
        <v>2</v>
      </c>
      <c r="F25" t="str">
        <f t="shared" si="0"/>
        <v>24MemphisMemphis</v>
      </c>
      <c r="G25" t="s">
        <v>6776</v>
      </c>
      <c r="H25" t="str">
        <f>LEFT(Table8[[#This Row],[TEAM]],(0.5*(LEN(Table8[[#This Row],[TEAM]]))))</f>
        <v>Memphis</v>
      </c>
      <c r="I25" t="str">
        <f>Table8[[#This Row],[RK]]&amp;""&amp;Table8[[#This Row],[Team3]]</f>
        <v>24Memphis</v>
      </c>
    </row>
    <row r="26" spans="1:9">
      <c r="A26">
        <v>25</v>
      </c>
      <c r="B26" t="s">
        <v>6777</v>
      </c>
      <c r="C26" s="8" t="s">
        <v>6746</v>
      </c>
      <c r="D26">
        <v>99</v>
      </c>
      <c r="E26">
        <v>1</v>
      </c>
      <c r="F26" t="str">
        <f t="shared" si="0"/>
        <v>25Florida AtlanticFlorida Atlantic</v>
      </c>
      <c r="G26" t="s">
        <v>6777</v>
      </c>
      <c r="H26" t="str">
        <f>LEFT(Table8[[#This Row],[TEAM]],(0.5*(LEN(Table8[[#This Row],[TEAM]]))))</f>
        <v>Florida Atlantic</v>
      </c>
      <c r="I26" t="str">
        <f>Table8[[#This Row],[RK]]&amp;""&amp;Table8[[#This Row],[Team3]]</f>
        <v>25Florida Atlantic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B1EF8-2CD9-4280-8271-C8849F19B86E}">
  <dimension ref="A1:G9"/>
  <sheetViews>
    <sheetView workbookViewId="0"/>
  </sheetViews>
  <sheetFormatPr defaultRowHeight="15"/>
  <cols>
    <col min="1" max="1" width="12.28515625" customWidth="1"/>
    <col min="2" max="2" width="11" customWidth="1"/>
    <col min="5" max="5" width="10" customWidth="1"/>
    <col min="6" max="6" width="12.28515625" customWidth="1"/>
    <col min="7" max="7" width="9.7109375" bestFit="1" customWidth="1"/>
  </cols>
  <sheetData>
    <row r="1" spans="1:7">
      <c r="A1" t="s">
        <v>1116</v>
      </c>
      <c r="B1" t="s">
        <v>1117</v>
      </c>
      <c r="C1" t="s">
        <v>6778</v>
      </c>
      <c r="D1" t="s">
        <v>6779</v>
      </c>
      <c r="E1" t="s">
        <v>6780</v>
      </c>
      <c r="F1" t="s">
        <v>6781</v>
      </c>
      <c r="G1" t="s">
        <v>6782</v>
      </c>
    </row>
    <row r="2" spans="1:7">
      <c r="A2" t="s">
        <v>5522</v>
      </c>
      <c r="B2" t="s">
        <v>2719</v>
      </c>
      <c r="C2" s="7">
        <v>0.72916666666666663</v>
      </c>
      <c r="D2" t="s">
        <v>6783</v>
      </c>
      <c r="E2" t="s">
        <v>6784</v>
      </c>
      <c r="F2" t="s">
        <v>6785</v>
      </c>
      <c r="G2" s="17">
        <v>45009</v>
      </c>
    </row>
    <row r="3" spans="1:7">
      <c r="A3" t="s">
        <v>5526</v>
      </c>
      <c r="C3" s="7"/>
      <c r="G3" s="17">
        <v>45009</v>
      </c>
    </row>
    <row r="4" spans="1:7">
      <c r="A4" t="s">
        <v>5472</v>
      </c>
      <c r="B4" t="s">
        <v>2247</v>
      </c>
      <c r="C4" s="7">
        <v>0.76041666666666663</v>
      </c>
      <c r="D4" t="s">
        <v>6786</v>
      </c>
      <c r="E4" t="s">
        <v>6787</v>
      </c>
      <c r="F4" t="s">
        <v>6788</v>
      </c>
      <c r="G4" s="17">
        <v>45009</v>
      </c>
    </row>
    <row r="5" spans="1:7">
      <c r="A5" t="s">
        <v>5529</v>
      </c>
      <c r="C5" s="7"/>
      <c r="G5" s="17">
        <v>45009</v>
      </c>
    </row>
    <row r="6" spans="1:7">
      <c r="A6" t="s">
        <v>5279</v>
      </c>
      <c r="B6" t="s">
        <v>5384</v>
      </c>
      <c r="C6" s="7">
        <v>0.83333333333333337</v>
      </c>
      <c r="D6" t="s">
        <v>6783</v>
      </c>
      <c r="E6" t="s">
        <v>6784</v>
      </c>
      <c r="F6" t="s">
        <v>6785</v>
      </c>
      <c r="G6" s="17">
        <v>45009</v>
      </c>
    </row>
    <row r="7" spans="1:7">
      <c r="A7" t="s">
        <v>5526</v>
      </c>
      <c r="C7" s="7"/>
      <c r="G7" s="17">
        <v>45009</v>
      </c>
    </row>
    <row r="8" spans="1:7">
      <c r="A8" t="s">
        <v>5530</v>
      </c>
      <c r="B8" t="s">
        <v>5273</v>
      </c>
      <c r="C8" s="7">
        <v>0.86458333333333337</v>
      </c>
      <c r="D8" t="s">
        <v>6786</v>
      </c>
      <c r="E8" t="s">
        <v>6787</v>
      </c>
      <c r="F8" t="s">
        <v>6788</v>
      </c>
      <c r="G8" s="17">
        <v>45009</v>
      </c>
    </row>
    <row r="9" spans="1:7">
      <c r="A9" t="s">
        <v>5529</v>
      </c>
      <c r="C9" s="7"/>
      <c r="G9" s="17">
        <v>45009</v>
      </c>
    </row>
  </sheetData>
  <phoneticPr fontId="3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29B07-AE31-4D78-A146-6AA8A97830CC}">
  <dimension ref="A1:U384"/>
  <sheetViews>
    <sheetView workbookViewId="0">
      <selection sqref="A1:U383"/>
    </sheetView>
  </sheetViews>
  <sheetFormatPr defaultRowHeight="15"/>
  <cols>
    <col min="1" max="9" width="11.7109375" customWidth="1"/>
    <col min="10" max="12" width="12.85546875" customWidth="1"/>
    <col min="13" max="14" width="23.7109375" customWidth="1"/>
    <col min="15" max="21" width="12.85546875" customWidth="1"/>
  </cols>
  <sheetData>
    <row r="1" spans="1:21" ht="15" customHeight="1">
      <c r="A1" s="26"/>
      <c r="B1" s="59"/>
      <c r="C1" s="59"/>
      <c r="D1" s="60"/>
      <c r="E1" s="61"/>
      <c r="F1" s="59"/>
      <c r="G1" s="59"/>
      <c r="H1" s="60"/>
      <c r="I1" s="61"/>
      <c r="J1" s="60"/>
      <c r="K1" s="61"/>
      <c r="L1" s="60"/>
      <c r="M1" s="61" t="s">
        <v>6789</v>
      </c>
      <c r="N1" s="59"/>
      <c r="O1" s="59"/>
      <c r="P1" s="59"/>
      <c r="Q1" s="59"/>
      <c r="R1" s="60"/>
      <c r="S1" s="61" t="s">
        <v>6790</v>
      </c>
      <c r="T1" s="59"/>
      <c r="U1" s="19"/>
    </row>
    <row r="2" spans="1:21" ht="15" customHeight="1">
      <c r="A2" s="28" t="s">
        <v>6791</v>
      </c>
      <c r="B2" s="29" t="s">
        <v>6792</v>
      </c>
      <c r="C2" s="26" t="s">
        <v>6793</v>
      </c>
      <c r="D2" s="27" t="s">
        <v>7817</v>
      </c>
      <c r="E2" s="28" t="s">
        <v>14</v>
      </c>
      <c r="F2" s="64" t="s">
        <v>6794</v>
      </c>
      <c r="G2" s="65"/>
      <c r="H2" s="62" t="s">
        <v>6795</v>
      </c>
      <c r="I2" s="63"/>
      <c r="J2" s="64" t="s">
        <v>6796</v>
      </c>
      <c r="K2" s="63"/>
      <c r="L2" s="64" t="s">
        <v>6797</v>
      </c>
      <c r="M2" s="63"/>
      <c r="N2" s="64" t="s">
        <v>14</v>
      </c>
      <c r="O2" s="65"/>
      <c r="P2" s="62" t="s">
        <v>6798</v>
      </c>
      <c r="Q2" s="62"/>
      <c r="R2" s="62" t="s">
        <v>6799</v>
      </c>
      <c r="S2" s="63"/>
      <c r="T2" s="64" t="s">
        <v>14</v>
      </c>
      <c r="U2" s="65"/>
    </row>
    <row r="3" spans="1:21" ht="30.75" thickBot="1">
      <c r="A3" s="30">
        <v>1</v>
      </c>
      <c r="B3" s="31" t="s">
        <v>6800</v>
      </c>
      <c r="C3" s="32" t="s">
        <v>6801</v>
      </c>
      <c r="D3" s="30" t="s">
        <v>7812</v>
      </c>
      <c r="E3" s="30">
        <v>29.3</v>
      </c>
      <c r="F3" s="33">
        <v>120.6</v>
      </c>
      <c r="G3" s="34">
        <v>3</v>
      </c>
      <c r="H3" s="30">
        <v>91.3</v>
      </c>
      <c r="I3" s="34">
        <v>8</v>
      </c>
      <c r="J3" s="33">
        <v>66.5</v>
      </c>
      <c r="K3" s="34">
        <v>214</v>
      </c>
      <c r="L3" s="33">
        <v>-5.7000000000000002E-2</v>
      </c>
      <c r="M3" s="34">
        <v>308</v>
      </c>
      <c r="N3" s="33">
        <v>10.02</v>
      </c>
      <c r="O3" s="34">
        <v>24</v>
      </c>
      <c r="P3" s="30">
        <v>109.6</v>
      </c>
      <c r="Q3" s="34">
        <v>30</v>
      </c>
      <c r="R3" s="30">
        <v>99.6</v>
      </c>
      <c r="S3" s="34">
        <v>19</v>
      </c>
      <c r="T3" s="33">
        <v>-1.77</v>
      </c>
      <c r="U3" s="34">
        <v>210</v>
      </c>
    </row>
    <row r="4" spans="1:21" ht="15.75" thickBot="1">
      <c r="A4" s="35">
        <v>2</v>
      </c>
      <c r="B4" s="36" t="s">
        <v>6802</v>
      </c>
      <c r="C4" s="37" t="s">
        <v>6803</v>
      </c>
      <c r="D4" s="35" t="s">
        <v>6600</v>
      </c>
      <c r="E4" s="35">
        <v>27.71</v>
      </c>
      <c r="F4" s="38">
        <v>118.1</v>
      </c>
      <c r="G4" s="39">
        <v>11</v>
      </c>
      <c r="H4" s="35">
        <v>90.4</v>
      </c>
      <c r="I4" s="39">
        <v>5</v>
      </c>
      <c r="J4" s="38">
        <v>63.6</v>
      </c>
      <c r="K4" s="39">
        <v>339</v>
      </c>
      <c r="L4" s="38">
        <v>2.3E-2</v>
      </c>
      <c r="M4" s="39">
        <v>122</v>
      </c>
      <c r="N4" s="38">
        <v>4.5599999999999996</v>
      </c>
      <c r="O4" s="39">
        <v>89</v>
      </c>
      <c r="P4" s="35">
        <v>107.2</v>
      </c>
      <c r="Q4" s="39">
        <v>95</v>
      </c>
      <c r="R4" s="35">
        <v>102.6</v>
      </c>
      <c r="S4" s="39">
        <v>81</v>
      </c>
      <c r="T4" s="38">
        <v>-0.02</v>
      </c>
      <c r="U4" s="39">
        <v>161</v>
      </c>
    </row>
    <row r="5" spans="1:21" ht="15.75" thickBot="1">
      <c r="A5" s="40">
        <v>3</v>
      </c>
      <c r="B5" s="41" t="s">
        <v>6804</v>
      </c>
      <c r="C5" s="42" t="s">
        <v>6805</v>
      </c>
      <c r="D5" s="40" t="s">
        <v>6711</v>
      </c>
      <c r="E5" s="40">
        <v>27.3</v>
      </c>
      <c r="F5" s="43">
        <v>115.2</v>
      </c>
      <c r="G5" s="44">
        <v>21</v>
      </c>
      <c r="H5" s="40">
        <v>87.9</v>
      </c>
      <c r="I5" s="44">
        <v>2</v>
      </c>
      <c r="J5" s="43">
        <v>66.099999999999994</v>
      </c>
      <c r="K5" s="44">
        <v>235</v>
      </c>
      <c r="L5" s="43">
        <v>-8.9999999999999993E-3</v>
      </c>
      <c r="M5" s="44">
        <v>218</v>
      </c>
      <c r="N5" s="43">
        <v>8.7100000000000009</v>
      </c>
      <c r="O5" s="44">
        <v>37</v>
      </c>
      <c r="P5" s="40">
        <v>109.2</v>
      </c>
      <c r="Q5" s="44">
        <v>38</v>
      </c>
      <c r="R5" s="40">
        <v>100.5</v>
      </c>
      <c r="S5" s="44">
        <v>47</v>
      </c>
      <c r="T5" s="43">
        <v>0.16</v>
      </c>
      <c r="U5" s="44">
        <v>155</v>
      </c>
    </row>
    <row r="6" spans="1:21" ht="15.75" thickBot="1">
      <c r="A6" s="35">
        <v>4</v>
      </c>
      <c r="B6" s="36" t="s">
        <v>6806</v>
      </c>
      <c r="C6" s="37" t="s">
        <v>6807</v>
      </c>
      <c r="D6" s="35" t="s">
        <v>6711</v>
      </c>
      <c r="E6" s="35">
        <v>27.28</v>
      </c>
      <c r="F6" s="38">
        <v>115.5</v>
      </c>
      <c r="G6" s="39">
        <v>20</v>
      </c>
      <c r="H6" s="35">
        <v>88.2</v>
      </c>
      <c r="I6" s="39">
        <v>3</v>
      </c>
      <c r="J6" s="38">
        <v>72.599999999999994</v>
      </c>
      <c r="K6" s="39">
        <v>4</v>
      </c>
      <c r="L6" s="38">
        <v>5.7000000000000002E-2</v>
      </c>
      <c r="M6" s="39">
        <v>56</v>
      </c>
      <c r="N6" s="38">
        <v>11.07</v>
      </c>
      <c r="O6" s="39">
        <v>11</v>
      </c>
      <c r="P6" s="35">
        <v>110.2</v>
      </c>
      <c r="Q6" s="39">
        <v>15</v>
      </c>
      <c r="R6" s="35">
        <v>99.2</v>
      </c>
      <c r="S6" s="39">
        <v>10</v>
      </c>
      <c r="T6" s="38">
        <v>10.43</v>
      </c>
      <c r="U6" s="39">
        <v>4</v>
      </c>
    </row>
    <row r="7" spans="1:21" ht="15.75" thickBot="1">
      <c r="A7" s="40">
        <v>5</v>
      </c>
      <c r="B7" s="41" t="s">
        <v>6808</v>
      </c>
      <c r="C7" s="42" t="s">
        <v>6809</v>
      </c>
      <c r="D7" s="40" t="s">
        <v>6810</v>
      </c>
      <c r="E7" s="40">
        <v>24.42</v>
      </c>
      <c r="F7" s="43">
        <v>116.5</v>
      </c>
      <c r="G7" s="44">
        <v>15</v>
      </c>
      <c r="H7" s="40">
        <v>92.1</v>
      </c>
      <c r="I7" s="44">
        <v>13</v>
      </c>
      <c r="J7" s="43">
        <v>68.8</v>
      </c>
      <c r="K7" s="44">
        <v>98</v>
      </c>
      <c r="L7" s="43">
        <v>1.7000000000000001E-2</v>
      </c>
      <c r="M7" s="44">
        <v>140</v>
      </c>
      <c r="N7" s="43">
        <v>11.9</v>
      </c>
      <c r="O7" s="44">
        <v>7</v>
      </c>
      <c r="P7" s="40">
        <v>111.1</v>
      </c>
      <c r="Q7" s="44">
        <v>3</v>
      </c>
      <c r="R7" s="40">
        <v>99.2</v>
      </c>
      <c r="S7" s="44">
        <v>12</v>
      </c>
      <c r="T7" s="43">
        <v>-0.76</v>
      </c>
      <c r="U7" s="44">
        <v>182</v>
      </c>
    </row>
    <row r="8" spans="1:21" ht="30.75" thickBot="1">
      <c r="A8" s="35">
        <v>6</v>
      </c>
      <c r="B8" s="36" t="s">
        <v>6811</v>
      </c>
      <c r="C8" s="37" t="s">
        <v>6807</v>
      </c>
      <c r="D8" s="35" t="s">
        <v>6716</v>
      </c>
      <c r="E8" s="35">
        <v>23.79</v>
      </c>
      <c r="F8" s="38">
        <v>111.3</v>
      </c>
      <c r="G8" s="39">
        <v>64</v>
      </c>
      <c r="H8" s="35">
        <v>87.5</v>
      </c>
      <c r="I8" s="39">
        <v>1</v>
      </c>
      <c r="J8" s="38">
        <v>65.099999999999994</v>
      </c>
      <c r="K8" s="39">
        <v>288</v>
      </c>
      <c r="L8" s="38">
        <v>-6.3E-2</v>
      </c>
      <c r="M8" s="39">
        <v>317</v>
      </c>
      <c r="N8" s="38">
        <v>8.69</v>
      </c>
      <c r="O8" s="39">
        <v>39</v>
      </c>
      <c r="P8" s="35">
        <v>109.2</v>
      </c>
      <c r="Q8" s="39">
        <v>40</v>
      </c>
      <c r="R8" s="35">
        <v>100.5</v>
      </c>
      <c r="S8" s="39">
        <v>45</v>
      </c>
      <c r="T8" s="38">
        <v>2.76</v>
      </c>
      <c r="U8" s="39">
        <v>86</v>
      </c>
    </row>
    <row r="9" spans="1:21" ht="15.75" thickBot="1">
      <c r="A9" s="40">
        <v>7</v>
      </c>
      <c r="B9" s="41" t="s">
        <v>6812</v>
      </c>
      <c r="C9" s="42" t="s">
        <v>6813</v>
      </c>
      <c r="D9" s="40" t="s">
        <v>6659</v>
      </c>
      <c r="E9" s="40">
        <v>23.23</v>
      </c>
      <c r="F9" s="43">
        <v>117.7</v>
      </c>
      <c r="G9" s="44">
        <v>12</v>
      </c>
      <c r="H9" s="40">
        <v>94.5</v>
      </c>
      <c r="I9" s="44">
        <v>24</v>
      </c>
      <c r="J9" s="43">
        <v>64.2</v>
      </c>
      <c r="K9" s="44">
        <v>324</v>
      </c>
      <c r="L9" s="43">
        <v>2.1000000000000001E-2</v>
      </c>
      <c r="M9" s="44">
        <v>129</v>
      </c>
      <c r="N9" s="43">
        <v>9.17</v>
      </c>
      <c r="O9" s="44">
        <v>31</v>
      </c>
      <c r="P9" s="40">
        <v>110</v>
      </c>
      <c r="Q9" s="44">
        <v>19</v>
      </c>
      <c r="R9" s="40">
        <v>100.9</v>
      </c>
      <c r="S9" s="44">
        <v>52</v>
      </c>
      <c r="T9" s="43">
        <v>0.7</v>
      </c>
      <c r="U9" s="44">
        <v>138</v>
      </c>
    </row>
    <row r="10" spans="1:21" ht="15.75" thickBot="1">
      <c r="A10" s="35">
        <v>8</v>
      </c>
      <c r="B10" s="36" t="s">
        <v>6814</v>
      </c>
      <c r="C10" s="37" t="s">
        <v>6815</v>
      </c>
      <c r="D10" s="35" t="s">
        <v>6711</v>
      </c>
      <c r="E10" s="35">
        <v>23</v>
      </c>
      <c r="F10" s="38">
        <v>122.3</v>
      </c>
      <c r="G10" s="39">
        <v>1</v>
      </c>
      <c r="H10" s="35">
        <v>99.3</v>
      </c>
      <c r="I10" s="39">
        <v>73</v>
      </c>
      <c r="J10" s="38">
        <v>70.3</v>
      </c>
      <c r="K10" s="39">
        <v>39</v>
      </c>
      <c r="L10" s="38">
        <v>0.08</v>
      </c>
      <c r="M10" s="39">
        <v>32</v>
      </c>
      <c r="N10" s="38">
        <v>8.26</v>
      </c>
      <c r="O10" s="39">
        <v>46</v>
      </c>
      <c r="P10" s="35">
        <v>110.1</v>
      </c>
      <c r="Q10" s="39">
        <v>17</v>
      </c>
      <c r="R10" s="35">
        <v>101.9</v>
      </c>
      <c r="S10" s="39">
        <v>71</v>
      </c>
      <c r="T10" s="38">
        <v>7.81</v>
      </c>
      <c r="U10" s="39">
        <v>12</v>
      </c>
    </row>
    <row r="11" spans="1:21" ht="15.75" thickBot="1">
      <c r="A11" s="40">
        <v>9</v>
      </c>
      <c r="B11" s="41" t="s">
        <v>6816</v>
      </c>
      <c r="C11" s="42" t="s">
        <v>6809</v>
      </c>
      <c r="D11" s="40" t="s">
        <v>6637</v>
      </c>
      <c r="E11" s="40">
        <v>22.83</v>
      </c>
      <c r="F11" s="43">
        <v>114.6</v>
      </c>
      <c r="G11" s="44">
        <v>25</v>
      </c>
      <c r="H11" s="40">
        <v>91.8</v>
      </c>
      <c r="I11" s="44">
        <v>11</v>
      </c>
      <c r="J11" s="43">
        <v>69.2</v>
      </c>
      <c r="K11" s="44">
        <v>75</v>
      </c>
      <c r="L11" s="43">
        <v>8.2000000000000003E-2</v>
      </c>
      <c r="M11" s="44">
        <v>28</v>
      </c>
      <c r="N11" s="43">
        <v>13.36</v>
      </c>
      <c r="O11" s="44">
        <v>1</v>
      </c>
      <c r="P11" s="40">
        <v>111</v>
      </c>
      <c r="Q11" s="44">
        <v>5</v>
      </c>
      <c r="R11" s="40">
        <v>97.6</v>
      </c>
      <c r="S11" s="44">
        <v>2</v>
      </c>
      <c r="T11" s="43">
        <v>6.58</v>
      </c>
      <c r="U11" s="44">
        <v>21</v>
      </c>
    </row>
    <row r="12" spans="1:21" ht="30.75" thickBot="1">
      <c r="A12" s="45">
        <v>10</v>
      </c>
      <c r="B12" s="46" t="s">
        <v>6817</v>
      </c>
      <c r="C12" s="47" t="s">
        <v>6801</v>
      </c>
      <c r="D12" s="45" t="s">
        <v>6644</v>
      </c>
      <c r="E12" s="45">
        <v>22.26</v>
      </c>
      <c r="F12" s="48">
        <v>119</v>
      </c>
      <c r="G12" s="49">
        <v>7</v>
      </c>
      <c r="H12" s="45">
        <v>96.7</v>
      </c>
      <c r="I12" s="49">
        <v>43</v>
      </c>
      <c r="J12" s="48">
        <v>68.099999999999994</v>
      </c>
      <c r="K12" s="49">
        <v>135</v>
      </c>
      <c r="L12" s="48">
        <v>8.9999999999999993E-3</v>
      </c>
      <c r="M12" s="49">
        <v>162</v>
      </c>
      <c r="N12" s="48">
        <v>9.2200000000000006</v>
      </c>
      <c r="O12" s="49">
        <v>30</v>
      </c>
      <c r="P12" s="45">
        <v>109.5</v>
      </c>
      <c r="Q12" s="49">
        <v>34</v>
      </c>
      <c r="R12" s="45">
        <v>100.3</v>
      </c>
      <c r="S12" s="49">
        <v>38</v>
      </c>
      <c r="T12" s="48">
        <v>-1.1499999999999999</v>
      </c>
      <c r="U12" s="49">
        <v>193</v>
      </c>
    </row>
    <row r="13" spans="1:21" ht="16.5" thickTop="1" thickBot="1">
      <c r="A13" s="40">
        <v>11</v>
      </c>
      <c r="B13" s="41" t="s">
        <v>6818</v>
      </c>
      <c r="C13" s="42" t="s">
        <v>6805</v>
      </c>
      <c r="D13" s="40" t="s">
        <v>6623</v>
      </c>
      <c r="E13" s="40">
        <v>21.92</v>
      </c>
      <c r="F13" s="43">
        <v>118.2</v>
      </c>
      <c r="G13" s="44">
        <v>10</v>
      </c>
      <c r="H13" s="40">
        <v>96.3</v>
      </c>
      <c r="I13" s="44">
        <v>39</v>
      </c>
      <c r="J13" s="43">
        <v>72</v>
      </c>
      <c r="K13" s="44">
        <v>13</v>
      </c>
      <c r="L13" s="43">
        <v>2.7E-2</v>
      </c>
      <c r="M13" s="44">
        <v>109</v>
      </c>
      <c r="N13" s="43">
        <v>8.34</v>
      </c>
      <c r="O13" s="44">
        <v>44</v>
      </c>
      <c r="P13" s="40">
        <v>107.5</v>
      </c>
      <c r="Q13" s="44">
        <v>85</v>
      </c>
      <c r="R13" s="40">
        <v>99.2</v>
      </c>
      <c r="S13" s="44">
        <v>11</v>
      </c>
      <c r="T13" s="43">
        <v>3.16</v>
      </c>
      <c r="U13" s="44">
        <v>77</v>
      </c>
    </row>
    <row r="14" spans="1:21" ht="15.75" thickBot="1">
      <c r="A14" s="35">
        <v>12</v>
      </c>
      <c r="B14" s="36" t="s">
        <v>6819</v>
      </c>
      <c r="C14" s="37" t="s">
        <v>6801</v>
      </c>
      <c r="D14" s="35" t="s">
        <v>6735</v>
      </c>
      <c r="E14" s="35">
        <v>21.75</v>
      </c>
      <c r="F14" s="38">
        <v>114.9</v>
      </c>
      <c r="G14" s="39">
        <v>23</v>
      </c>
      <c r="H14" s="35">
        <v>93.2</v>
      </c>
      <c r="I14" s="39">
        <v>14</v>
      </c>
      <c r="J14" s="38">
        <v>67.900000000000006</v>
      </c>
      <c r="K14" s="39">
        <v>143</v>
      </c>
      <c r="L14" s="38">
        <v>-6.8000000000000005E-2</v>
      </c>
      <c r="M14" s="39">
        <v>325</v>
      </c>
      <c r="N14" s="38">
        <v>11.08</v>
      </c>
      <c r="O14" s="39">
        <v>10</v>
      </c>
      <c r="P14" s="35">
        <v>111</v>
      </c>
      <c r="Q14" s="39">
        <v>4</v>
      </c>
      <c r="R14" s="35">
        <v>99.9</v>
      </c>
      <c r="S14" s="39">
        <v>28</v>
      </c>
      <c r="T14" s="38">
        <v>5.98</v>
      </c>
      <c r="U14" s="39">
        <v>26</v>
      </c>
    </row>
    <row r="15" spans="1:21" ht="30.75" thickBot="1">
      <c r="A15" s="40">
        <v>13</v>
      </c>
      <c r="B15" s="41" t="s">
        <v>6820</v>
      </c>
      <c r="C15" s="42" t="s">
        <v>6815</v>
      </c>
      <c r="D15" s="40" t="s">
        <v>6613</v>
      </c>
      <c r="E15" s="40">
        <v>21.24</v>
      </c>
      <c r="F15" s="43">
        <v>112.6</v>
      </c>
      <c r="G15" s="44">
        <v>44</v>
      </c>
      <c r="H15" s="40">
        <v>91.4</v>
      </c>
      <c r="I15" s="44">
        <v>10</v>
      </c>
      <c r="J15" s="43">
        <v>61.7</v>
      </c>
      <c r="K15" s="44">
        <v>359</v>
      </c>
      <c r="L15" s="43">
        <v>6.0000000000000001E-3</v>
      </c>
      <c r="M15" s="44">
        <v>167</v>
      </c>
      <c r="N15" s="43">
        <v>6.48</v>
      </c>
      <c r="O15" s="44">
        <v>68</v>
      </c>
      <c r="P15" s="40">
        <v>109.7</v>
      </c>
      <c r="Q15" s="44">
        <v>26</v>
      </c>
      <c r="R15" s="40">
        <v>103.2</v>
      </c>
      <c r="S15" s="44">
        <v>99</v>
      </c>
      <c r="T15" s="43">
        <v>4</v>
      </c>
      <c r="U15" s="44">
        <v>57</v>
      </c>
    </row>
    <row r="16" spans="1:21" ht="30.75" thickBot="1">
      <c r="A16" s="30">
        <v>14</v>
      </c>
      <c r="B16" s="31" t="s">
        <v>6821</v>
      </c>
      <c r="C16" s="32" t="s">
        <v>6822</v>
      </c>
      <c r="D16" s="30" t="s">
        <v>7815</v>
      </c>
      <c r="E16" s="30">
        <v>20.86</v>
      </c>
      <c r="F16" s="33">
        <v>111.1</v>
      </c>
      <c r="G16" s="34">
        <v>68</v>
      </c>
      <c r="H16" s="30">
        <v>90.3</v>
      </c>
      <c r="I16" s="34">
        <v>4</v>
      </c>
      <c r="J16" s="33">
        <v>65.599999999999994</v>
      </c>
      <c r="K16" s="34">
        <v>270</v>
      </c>
      <c r="L16" s="33">
        <v>6.6000000000000003E-2</v>
      </c>
      <c r="M16" s="34">
        <v>47</v>
      </c>
      <c r="N16" s="33">
        <v>9.16</v>
      </c>
      <c r="O16" s="34">
        <v>32</v>
      </c>
      <c r="P16" s="30">
        <v>110.2</v>
      </c>
      <c r="Q16" s="34">
        <v>16</v>
      </c>
      <c r="R16" s="30">
        <v>101</v>
      </c>
      <c r="S16" s="34">
        <v>55</v>
      </c>
      <c r="T16" s="33">
        <v>6.82</v>
      </c>
      <c r="U16" s="34">
        <v>17</v>
      </c>
    </row>
    <row r="17" spans="1:21" ht="15.75" thickBot="1">
      <c r="A17" s="40">
        <v>15</v>
      </c>
      <c r="B17" s="41" t="s">
        <v>6823</v>
      </c>
      <c r="C17" s="42" t="s">
        <v>6801</v>
      </c>
      <c r="D17" s="40" t="s">
        <v>6645</v>
      </c>
      <c r="E17" s="40">
        <v>19.850000000000001</v>
      </c>
      <c r="F17" s="43">
        <v>118.5</v>
      </c>
      <c r="G17" s="44">
        <v>8</v>
      </c>
      <c r="H17" s="40">
        <v>98.6</v>
      </c>
      <c r="I17" s="44">
        <v>64</v>
      </c>
      <c r="J17" s="43">
        <v>70.5</v>
      </c>
      <c r="K17" s="44">
        <v>33</v>
      </c>
      <c r="L17" s="43">
        <v>5.0000000000000001E-3</v>
      </c>
      <c r="M17" s="44">
        <v>175</v>
      </c>
      <c r="N17" s="43">
        <v>10.34</v>
      </c>
      <c r="O17" s="44">
        <v>17</v>
      </c>
      <c r="P17" s="40">
        <v>110.2</v>
      </c>
      <c r="Q17" s="44">
        <v>13</v>
      </c>
      <c r="R17" s="40">
        <v>99.9</v>
      </c>
      <c r="S17" s="44">
        <v>29</v>
      </c>
      <c r="T17" s="43">
        <v>3.39</v>
      </c>
      <c r="U17" s="44">
        <v>70</v>
      </c>
    </row>
    <row r="18" spans="1:21" ht="15.75" thickBot="1">
      <c r="A18" s="35">
        <v>16</v>
      </c>
      <c r="B18" s="36" t="s">
        <v>6824</v>
      </c>
      <c r="C18" s="37" t="s">
        <v>6809</v>
      </c>
      <c r="D18" s="35" t="s">
        <v>6589</v>
      </c>
      <c r="E18" s="35">
        <v>19.66</v>
      </c>
      <c r="F18" s="38">
        <v>121.3</v>
      </c>
      <c r="G18" s="39">
        <v>2</v>
      </c>
      <c r="H18" s="35">
        <v>101.6</v>
      </c>
      <c r="I18" s="39">
        <v>108</v>
      </c>
      <c r="J18" s="38">
        <v>66.5</v>
      </c>
      <c r="K18" s="39">
        <v>215</v>
      </c>
      <c r="L18" s="38">
        <v>2.1000000000000001E-2</v>
      </c>
      <c r="M18" s="39">
        <v>127</v>
      </c>
      <c r="N18" s="38">
        <v>12.32</v>
      </c>
      <c r="O18" s="39">
        <v>6</v>
      </c>
      <c r="P18" s="35">
        <v>110.4</v>
      </c>
      <c r="Q18" s="39">
        <v>10</v>
      </c>
      <c r="R18" s="35">
        <v>98</v>
      </c>
      <c r="S18" s="39">
        <v>3</v>
      </c>
      <c r="T18" s="38">
        <v>1.32</v>
      </c>
      <c r="U18" s="39">
        <v>116</v>
      </c>
    </row>
    <row r="19" spans="1:21" ht="30.75" thickBot="1">
      <c r="A19" s="40">
        <v>17</v>
      </c>
      <c r="B19" s="41" t="s">
        <v>6825</v>
      </c>
      <c r="C19" s="42" t="s">
        <v>6826</v>
      </c>
      <c r="D19" s="40" t="s">
        <v>7814</v>
      </c>
      <c r="E19" s="40">
        <v>19.399999999999999</v>
      </c>
      <c r="F19" s="43">
        <v>115.1</v>
      </c>
      <c r="G19" s="44">
        <v>22</v>
      </c>
      <c r="H19" s="40">
        <v>95.7</v>
      </c>
      <c r="I19" s="44">
        <v>34</v>
      </c>
      <c r="J19" s="43">
        <v>67.599999999999994</v>
      </c>
      <c r="K19" s="44">
        <v>158</v>
      </c>
      <c r="L19" s="43">
        <v>5.6000000000000001E-2</v>
      </c>
      <c r="M19" s="44">
        <v>57</v>
      </c>
      <c r="N19" s="43">
        <v>2.66</v>
      </c>
      <c r="O19" s="44">
        <v>109</v>
      </c>
      <c r="P19" s="40">
        <v>106.2</v>
      </c>
      <c r="Q19" s="44">
        <v>109</v>
      </c>
      <c r="R19" s="40">
        <v>103.6</v>
      </c>
      <c r="S19" s="44">
        <v>105</v>
      </c>
      <c r="T19" s="43">
        <v>-2.85</v>
      </c>
      <c r="U19" s="44">
        <v>251</v>
      </c>
    </row>
    <row r="20" spans="1:21" ht="15.75" thickBot="1">
      <c r="A20" s="35">
        <v>18</v>
      </c>
      <c r="B20" s="36" t="s">
        <v>6827</v>
      </c>
      <c r="C20" s="37" t="s">
        <v>6828</v>
      </c>
      <c r="D20" s="35" t="s">
        <v>6572</v>
      </c>
      <c r="E20" s="35">
        <v>19.34</v>
      </c>
      <c r="F20" s="38">
        <v>113.2</v>
      </c>
      <c r="G20" s="39">
        <v>40</v>
      </c>
      <c r="H20" s="35">
        <v>93.9</v>
      </c>
      <c r="I20" s="39">
        <v>16</v>
      </c>
      <c r="J20" s="38">
        <v>64.900000000000006</v>
      </c>
      <c r="K20" s="39">
        <v>298</v>
      </c>
      <c r="L20" s="38">
        <v>5.0999999999999997E-2</v>
      </c>
      <c r="M20" s="39">
        <v>64</v>
      </c>
      <c r="N20" s="38">
        <v>7.65</v>
      </c>
      <c r="O20" s="39">
        <v>51</v>
      </c>
      <c r="P20" s="35">
        <v>109.7</v>
      </c>
      <c r="Q20" s="39">
        <v>27</v>
      </c>
      <c r="R20" s="35">
        <v>102.1</v>
      </c>
      <c r="S20" s="39">
        <v>74</v>
      </c>
      <c r="T20" s="38">
        <v>1.77</v>
      </c>
      <c r="U20" s="39">
        <v>102</v>
      </c>
    </row>
    <row r="21" spans="1:21" ht="30.75" thickBot="1">
      <c r="A21" s="40">
        <v>19</v>
      </c>
      <c r="B21" s="41" t="s">
        <v>6829</v>
      </c>
      <c r="C21" s="42" t="s">
        <v>6809</v>
      </c>
      <c r="D21" s="40" t="s">
        <v>6608</v>
      </c>
      <c r="E21" s="40">
        <v>18.8</v>
      </c>
      <c r="F21" s="43">
        <v>116.9</v>
      </c>
      <c r="G21" s="44">
        <v>14</v>
      </c>
      <c r="H21" s="40">
        <v>98.1</v>
      </c>
      <c r="I21" s="44">
        <v>58</v>
      </c>
      <c r="J21" s="43">
        <v>68.5</v>
      </c>
      <c r="K21" s="44">
        <v>116</v>
      </c>
      <c r="L21" s="43">
        <v>-6.8000000000000005E-2</v>
      </c>
      <c r="M21" s="44">
        <v>324</v>
      </c>
      <c r="N21" s="43">
        <v>12.44</v>
      </c>
      <c r="O21" s="44">
        <v>5</v>
      </c>
      <c r="P21" s="40">
        <v>110.5</v>
      </c>
      <c r="Q21" s="44">
        <v>8</v>
      </c>
      <c r="R21" s="40">
        <v>98.1</v>
      </c>
      <c r="S21" s="44">
        <v>4</v>
      </c>
      <c r="T21" s="43">
        <v>2.17</v>
      </c>
      <c r="U21" s="44">
        <v>92</v>
      </c>
    </row>
    <row r="22" spans="1:21" ht="15.75" thickBot="1">
      <c r="A22" s="45">
        <v>20</v>
      </c>
      <c r="B22" s="46" t="s">
        <v>6830</v>
      </c>
      <c r="C22" s="47" t="s">
        <v>6803</v>
      </c>
      <c r="D22" s="45" t="s">
        <v>6569</v>
      </c>
      <c r="E22" s="45">
        <v>18.52</v>
      </c>
      <c r="F22" s="48">
        <v>114.6</v>
      </c>
      <c r="G22" s="49">
        <v>26</v>
      </c>
      <c r="H22" s="45">
        <v>96.1</v>
      </c>
      <c r="I22" s="49">
        <v>38</v>
      </c>
      <c r="J22" s="48">
        <v>71.2</v>
      </c>
      <c r="K22" s="49">
        <v>22</v>
      </c>
      <c r="L22" s="48">
        <v>-5.0999999999999997E-2</v>
      </c>
      <c r="M22" s="49">
        <v>294</v>
      </c>
      <c r="N22" s="48">
        <v>7.27</v>
      </c>
      <c r="O22" s="49">
        <v>60</v>
      </c>
      <c r="P22" s="45">
        <v>108.2</v>
      </c>
      <c r="Q22" s="49">
        <v>65</v>
      </c>
      <c r="R22" s="45">
        <v>101</v>
      </c>
      <c r="S22" s="49">
        <v>53</v>
      </c>
      <c r="T22" s="48">
        <v>5.97</v>
      </c>
      <c r="U22" s="49">
        <v>27</v>
      </c>
    </row>
    <row r="23" spans="1:21" ht="16.5" thickTop="1" thickBot="1">
      <c r="A23" s="40">
        <v>21</v>
      </c>
      <c r="B23" s="41" t="s">
        <v>6831</v>
      </c>
      <c r="C23" s="42" t="s">
        <v>6809</v>
      </c>
      <c r="D23" s="40" t="s">
        <v>6832</v>
      </c>
      <c r="E23" s="40">
        <v>18.5</v>
      </c>
      <c r="F23" s="43">
        <v>113.5</v>
      </c>
      <c r="G23" s="44">
        <v>37</v>
      </c>
      <c r="H23" s="40">
        <v>95</v>
      </c>
      <c r="I23" s="44">
        <v>28</v>
      </c>
      <c r="J23" s="43">
        <v>70.099999999999994</v>
      </c>
      <c r="K23" s="44">
        <v>42</v>
      </c>
      <c r="L23" s="43">
        <v>3.5000000000000003E-2</v>
      </c>
      <c r="M23" s="44">
        <v>90</v>
      </c>
      <c r="N23" s="43">
        <v>10.35</v>
      </c>
      <c r="O23" s="44">
        <v>16</v>
      </c>
      <c r="P23" s="40">
        <v>109.2</v>
      </c>
      <c r="Q23" s="44">
        <v>39</v>
      </c>
      <c r="R23" s="40">
        <v>98.8</v>
      </c>
      <c r="S23" s="44">
        <v>5</v>
      </c>
      <c r="T23" s="43">
        <v>-3.05</v>
      </c>
      <c r="U23" s="44">
        <v>256</v>
      </c>
    </row>
    <row r="24" spans="1:21" ht="15.75" thickBot="1">
      <c r="A24" s="35">
        <v>22</v>
      </c>
      <c r="B24" s="36" t="s">
        <v>6833</v>
      </c>
      <c r="C24" s="37" t="s">
        <v>6807</v>
      </c>
      <c r="D24" s="35" t="s">
        <v>6677</v>
      </c>
      <c r="E24" s="35">
        <v>18.04</v>
      </c>
      <c r="F24" s="38">
        <v>112.1</v>
      </c>
      <c r="G24" s="39">
        <v>55</v>
      </c>
      <c r="H24" s="35">
        <v>94</v>
      </c>
      <c r="I24" s="39">
        <v>17</v>
      </c>
      <c r="J24" s="38">
        <v>69.599999999999994</v>
      </c>
      <c r="K24" s="39">
        <v>49</v>
      </c>
      <c r="L24" s="38">
        <v>-4.2000000000000003E-2</v>
      </c>
      <c r="M24" s="39">
        <v>280</v>
      </c>
      <c r="N24" s="38">
        <v>10.3</v>
      </c>
      <c r="O24" s="39">
        <v>18</v>
      </c>
      <c r="P24" s="35">
        <v>109.7</v>
      </c>
      <c r="Q24" s="39">
        <v>24</v>
      </c>
      <c r="R24" s="35">
        <v>99.4</v>
      </c>
      <c r="S24" s="39">
        <v>15</v>
      </c>
      <c r="T24" s="38">
        <v>3.27</v>
      </c>
      <c r="U24" s="39">
        <v>74</v>
      </c>
    </row>
    <row r="25" spans="1:21" ht="15.75" thickBot="1">
      <c r="A25" s="40">
        <v>23</v>
      </c>
      <c r="B25" s="41" t="s">
        <v>6834</v>
      </c>
      <c r="C25" s="42" t="s">
        <v>6813</v>
      </c>
      <c r="D25" s="40" t="s">
        <v>6639</v>
      </c>
      <c r="E25" s="40">
        <v>17.98</v>
      </c>
      <c r="F25" s="43">
        <v>113.5</v>
      </c>
      <c r="G25" s="44">
        <v>36</v>
      </c>
      <c r="H25" s="40">
        <v>95.6</v>
      </c>
      <c r="I25" s="44">
        <v>32</v>
      </c>
      <c r="J25" s="43">
        <v>64.2</v>
      </c>
      <c r="K25" s="44">
        <v>326</v>
      </c>
      <c r="L25" s="43">
        <v>-2.3E-2</v>
      </c>
      <c r="M25" s="44">
        <v>249</v>
      </c>
      <c r="N25" s="43">
        <v>8.94</v>
      </c>
      <c r="O25" s="44">
        <v>34</v>
      </c>
      <c r="P25" s="40">
        <v>109.5</v>
      </c>
      <c r="Q25" s="44">
        <v>33</v>
      </c>
      <c r="R25" s="40">
        <v>100.5</v>
      </c>
      <c r="S25" s="44">
        <v>49</v>
      </c>
      <c r="T25" s="43">
        <v>-3.9</v>
      </c>
      <c r="U25" s="44">
        <v>278</v>
      </c>
    </row>
    <row r="26" spans="1:21" ht="15.75" thickBot="1">
      <c r="A26" s="35">
        <v>24</v>
      </c>
      <c r="B26" s="36" t="s">
        <v>6550</v>
      </c>
      <c r="C26" s="37" t="s">
        <v>6828</v>
      </c>
      <c r="D26" s="35" t="s">
        <v>6638</v>
      </c>
      <c r="E26" s="35">
        <v>17.91</v>
      </c>
      <c r="F26" s="38">
        <v>119.1</v>
      </c>
      <c r="G26" s="39">
        <v>6</v>
      </c>
      <c r="H26" s="35">
        <v>101.2</v>
      </c>
      <c r="I26" s="39">
        <v>99</v>
      </c>
      <c r="J26" s="38">
        <v>68.900000000000006</v>
      </c>
      <c r="K26" s="39">
        <v>96</v>
      </c>
      <c r="L26" s="38">
        <v>2.7E-2</v>
      </c>
      <c r="M26" s="39">
        <v>108</v>
      </c>
      <c r="N26" s="38">
        <v>7.28</v>
      </c>
      <c r="O26" s="39">
        <v>59</v>
      </c>
      <c r="P26" s="35">
        <v>108.8</v>
      </c>
      <c r="Q26" s="39">
        <v>46</v>
      </c>
      <c r="R26" s="35">
        <v>101.5</v>
      </c>
      <c r="S26" s="39">
        <v>63</v>
      </c>
      <c r="T26" s="38">
        <v>-2.68</v>
      </c>
      <c r="U26" s="39">
        <v>246</v>
      </c>
    </row>
    <row r="27" spans="1:21" ht="15.75" thickBot="1">
      <c r="A27" s="40">
        <v>25</v>
      </c>
      <c r="B27" s="41" t="s">
        <v>6835</v>
      </c>
      <c r="C27" s="42" t="s">
        <v>6809</v>
      </c>
      <c r="D27" s="40" t="s">
        <v>6639</v>
      </c>
      <c r="E27" s="40">
        <v>17.760000000000002</v>
      </c>
      <c r="F27" s="43">
        <v>112.1</v>
      </c>
      <c r="G27" s="44">
        <v>53</v>
      </c>
      <c r="H27" s="40">
        <v>94.3</v>
      </c>
      <c r="I27" s="44">
        <v>23</v>
      </c>
      <c r="J27" s="43">
        <v>69.7</v>
      </c>
      <c r="K27" s="44">
        <v>48</v>
      </c>
      <c r="L27" s="43">
        <v>-3.5999999999999997E-2</v>
      </c>
      <c r="M27" s="44">
        <v>273</v>
      </c>
      <c r="N27" s="43">
        <v>10.69</v>
      </c>
      <c r="O27" s="44">
        <v>12</v>
      </c>
      <c r="P27" s="40">
        <v>109.7</v>
      </c>
      <c r="Q27" s="44">
        <v>25</v>
      </c>
      <c r="R27" s="40">
        <v>99</v>
      </c>
      <c r="S27" s="44">
        <v>7</v>
      </c>
      <c r="T27" s="43">
        <v>-7.52</v>
      </c>
      <c r="U27" s="44">
        <v>338</v>
      </c>
    </row>
    <row r="28" spans="1:21" ht="15" customHeight="1" thickBot="1">
      <c r="A28" s="35">
        <v>26</v>
      </c>
      <c r="B28" s="36" t="s">
        <v>6836</v>
      </c>
      <c r="C28" s="37" t="s">
        <v>6813</v>
      </c>
      <c r="D28" s="35" t="s">
        <v>6661</v>
      </c>
      <c r="E28" s="35">
        <v>17.600000000000001</v>
      </c>
      <c r="F28" s="38">
        <v>114.2</v>
      </c>
      <c r="G28" s="39">
        <v>27</v>
      </c>
      <c r="H28" s="35">
        <v>96.6</v>
      </c>
      <c r="I28" s="39">
        <v>42</v>
      </c>
      <c r="J28" s="38">
        <v>64.7</v>
      </c>
      <c r="K28" s="39">
        <v>307</v>
      </c>
      <c r="L28" s="38">
        <v>1.0999999999999999E-2</v>
      </c>
      <c r="M28" s="39">
        <v>160</v>
      </c>
      <c r="N28" s="38">
        <v>12.56</v>
      </c>
      <c r="O28" s="39">
        <v>3</v>
      </c>
      <c r="P28" s="35">
        <v>112.1</v>
      </c>
      <c r="Q28" s="39">
        <v>1</v>
      </c>
      <c r="R28" s="35">
        <v>99.5</v>
      </c>
      <c r="S28" s="39">
        <v>16</v>
      </c>
      <c r="T28" s="38">
        <v>5.44</v>
      </c>
      <c r="U28" s="39">
        <v>36</v>
      </c>
    </row>
    <row r="29" spans="1:21" ht="15.75" thickBot="1">
      <c r="A29" s="40">
        <v>27</v>
      </c>
      <c r="B29" s="41" t="s">
        <v>6837</v>
      </c>
      <c r="C29" s="42" t="s">
        <v>6822</v>
      </c>
      <c r="D29" s="40" t="s">
        <v>6569</v>
      </c>
      <c r="E29" s="40">
        <v>17.489999999999998</v>
      </c>
      <c r="F29" s="43">
        <v>116.3</v>
      </c>
      <c r="G29" s="44">
        <v>16</v>
      </c>
      <c r="H29" s="40">
        <v>98.8</v>
      </c>
      <c r="I29" s="44">
        <v>69</v>
      </c>
      <c r="J29" s="43">
        <v>68.599999999999994</v>
      </c>
      <c r="K29" s="44">
        <v>111</v>
      </c>
      <c r="L29" s="43">
        <v>6.0000000000000001E-3</v>
      </c>
      <c r="M29" s="44">
        <v>169</v>
      </c>
      <c r="N29" s="43">
        <v>6.93</v>
      </c>
      <c r="O29" s="44">
        <v>65</v>
      </c>
      <c r="P29" s="40">
        <v>108.4</v>
      </c>
      <c r="Q29" s="44">
        <v>58</v>
      </c>
      <c r="R29" s="40">
        <v>101.5</v>
      </c>
      <c r="S29" s="44">
        <v>61</v>
      </c>
      <c r="T29" s="43">
        <v>2.89</v>
      </c>
      <c r="U29" s="44">
        <v>84</v>
      </c>
    </row>
    <row r="30" spans="1:21" ht="15.75" thickBot="1">
      <c r="A30" s="35">
        <v>28</v>
      </c>
      <c r="B30" s="36" t="s">
        <v>6838</v>
      </c>
      <c r="C30" s="37" t="s">
        <v>6807</v>
      </c>
      <c r="D30" s="35" t="s">
        <v>6614</v>
      </c>
      <c r="E30" s="35">
        <v>17.39</v>
      </c>
      <c r="F30" s="38">
        <v>116.2</v>
      </c>
      <c r="G30" s="39">
        <v>17</v>
      </c>
      <c r="H30" s="35">
        <v>98.8</v>
      </c>
      <c r="I30" s="39">
        <v>68</v>
      </c>
      <c r="J30" s="38">
        <v>65.8</v>
      </c>
      <c r="K30" s="39">
        <v>256</v>
      </c>
      <c r="L30" s="38">
        <v>-1.9E-2</v>
      </c>
      <c r="M30" s="39">
        <v>239</v>
      </c>
      <c r="N30" s="38">
        <v>8.52</v>
      </c>
      <c r="O30" s="39">
        <v>42</v>
      </c>
      <c r="P30" s="35">
        <v>109.1</v>
      </c>
      <c r="Q30" s="39">
        <v>44</v>
      </c>
      <c r="R30" s="35">
        <v>100.5</v>
      </c>
      <c r="S30" s="39">
        <v>48</v>
      </c>
      <c r="T30" s="38">
        <v>0.53</v>
      </c>
      <c r="U30" s="39">
        <v>142</v>
      </c>
    </row>
    <row r="31" spans="1:21" ht="15.75" thickBot="1">
      <c r="A31" s="40">
        <v>29</v>
      </c>
      <c r="B31" s="41" t="s">
        <v>6839</v>
      </c>
      <c r="C31" s="42" t="s">
        <v>6813</v>
      </c>
      <c r="D31" s="40" t="s">
        <v>6660</v>
      </c>
      <c r="E31" s="40">
        <v>17.02</v>
      </c>
      <c r="F31" s="43">
        <v>114.2</v>
      </c>
      <c r="G31" s="44">
        <v>28</v>
      </c>
      <c r="H31" s="40">
        <v>97.2</v>
      </c>
      <c r="I31" s="44">
        <v>45</v>
      </c>
      <c r="J31" s="43">
        <v>67.8</v>
      </c>
      <c r="K31" s="44">
        <v>145</v>
      </c>
      <c r="L31" s="43">
        <v>2.1999999999999999E-2</v>
      </c>
      <c r="M31" s="44">
        <v>125</v>
      </c>
      <c r="N31" s="43">
        <v>10.68</v>
      </c>
      <c r="O31" s="44">
        <v>13</v>
      </c>
      <c r="P31" s="40">
        <v>110.5</v>
      </c>
      <c r="Q31" s="44">
        <v>7</v>
      </c>
      <c r="R31" s="40">
        <v>99.9</v>
      </c>
      <c r="S31" s="44">
        <v>25</v>
      </c>
      <c r="T31" s="43">
        <v>-3.56</v>
      </c>
      <c r="U31" s="44">
        <v>266</v>
      </c>
    </row>
    <row r="32" spans="1:21" ht="15.75" thickBot="1">
      <c r="A32" s="45">
        <v>30</v>
      </c>
      <c r="B32" s="46" t="s">
        <v>6840</v>
      </c>
      <c r="C32" s="47" t="s">
        <v>6809</v>
      </c>
      <c r="D32" s="45" t="s">
        <v>6630</v>
      </c>
      <c r="E32" s="45">
        <v>17</v>
      </c>
      <c r="F32" s="48">
        <v>108.1</v>
      </c>
      <c r="G32" s="49">
        <v>113</v>
      </c>
      <c r="H32" s="45">
        <v>91.1</v>
      </c>
      <c r="I32" s="49">
        <v>7</v>
      </c>
      <c r="J32" s="48">
        <v>64.099999999999994</v>
      </c>
      <c r="K32" s="49">
        <v>328</v>
      </c>
      <c r="L32" s="48">
        <v>-3.3000000000000002E-2</v>
      </c>
      <c r="M32" s="49">
        <v>268</v>
      </c>
      <c r="N32" s="48">
        <v>12.52</v>
      </c>
      <c r="O32" s="49">
        <v>4</v>
      </c>
      <c r="P32" s="45">
        <v>112</v>
      </c>
      <c r="Q32" s="49">
        <v>2</v>
      </c>
      <c r="R32" s="45">
        <v>99.5</v>
      </c>
      <c r="S32" s="49">
        <v>17</v>
      </c>
      <c r="T32" s="48">
        <v>-1.4</v>
      </c>
      <c r="U32" s="49">
        <v>198</v>
      </c>
    </row>
    <row r="33" spans="1:21" ht="16.5" thickTop="1" thickBot="1">
      <c r="A33" s="40">
        <v>31</v>
      </c>
      <c r="B33" s="41" t="s">
        <v>67</v>
      </c>
      <c r="C33" s="42" t="s">
        <v>6826</v>
      </c>
      <c r="D33" s="40" t="s">
        <v>6841</v>
      </c>
      <c r="E33" s="40">
        <v>16.899999999999999</v>
      </c>
      <c r="F33" s="43">
        <v>111</v>
      </c>
      <c r="G33" s="44">
        <v>71</v>
      </c>
      <c r="H33" s="40">
        <v>94.1</v>
      </c>
      <c r="I33" s="44">
        <v>18</v>
      </c>
      <c r="J33" s="43">
        <v>59.1</v>
      </c>
      <c r="K33" s="44">
        <v>363</v>
      </c>
      <c r="L33" s="43">
        <v>7.0999999999999994E-2</v>
      </c>
      <c r="M33" s="44">
        <v>40</v>
      </c>
      <c r="N33" s="43">
        <v>3.1</v>
      </c>
      <c r="O33" s="44">
        <v>105</v>
      </c>
      <c r="P33" s="40">
        <v>106</v>
      </c>
      <c r="Q33" s="44">
        <v>116</v>
      </c>
      <c r="R33" s="40">
        <v>102.9</v>
      </c>
      <c r="S33" s="44">
        <v>88</v>
      </c>
      <c r="T33" s="43">
        <v>1.26</v>
      </c>
      <c r="U33" s="44">
        <v>119</v>
      </c>
    </row>
    <row r="34" spans="1:21" ht="15.75" thickBot="1">
      <c r="A34" s="35">
        <v>32</v>
      </c>
      <c r="B34" s="36" t="s">
        <v>6842</v>
      </c>
      <c r="C34" s="37" t="s">
        <v>6807</v>
      </c>
      <c r="D34" s="35" t="s">
        <v>6661</v>
      </c>
      <c r="E34" s="35">
        <v>16.77</v>
      </c>
      <c r="F34" s="38">
        <v>112.5</v>
      </c>
      <c r="G34" s="39">
        <v>46</v>
      </c>
      <c r="H34" s="35">
        <v>95.7</v>
      </c>
      <c r="I34" s="39">
        <v>33</v>
      </c>
      <c r="J34" s="38">
        <v>67.599999999999994</v>
      </c>
      <c r="K34" s="39">
        <v>161</v>
      </c>
      <c r="L34" s="38">
        <v>-1.7999999999999999E-2</v>
      </c>
      <c r="M34" s="39">
        <v>236</v>
      </c>
      <c r="N34" s="38">
        <v>9.68</v>
      </c>
      <c r="O34" s="39">
        <v>26</v>
      </c>
      <c r="P34" s="35">
        <v>109.4</v>
      </c>
      <c r="Q34" s="39">
        <v>35</v>
      </c>
      <c r="R34" s="35">
        <v>99.7</v>
      </c>
      <c r="S34" s="39">
        <v>22</v>
      </c>
      <c r="T34" s="38">
        <v>3.39</v>
      </c>
      <c r="U34" s="39">
        <v>71</v>
      </c>
    </row>
    <row r="35" spans="1:21" ht="30.75" thickBot="1">
      <c r="A35" s="40">
        <v>33</v>
      </c>
      <c r="B35" s="41" t="s">
        <v>6843</v>
      </c>
      <c r="C35" s="42" t="s">
        <v>6807</v>
      </c>
      <c r="D35" s="40" t="s">
        <v>6651</v>
      </c>
      <c r="E35" s="40">
        <v>16.7</v>
      </c>
      <c r="F35" s="43">
        <v>113.7</v>
      </c>
      <c r="G35" s="44">
        <v>34</v>
      </c>
      <c r="H35" s="40">
        <v>97</v>
      </c>
      <c r="I35" s="44">
        <v>44</v>
      </c>
      <c r="J35" s="43">
        <v>65.900000000000006</v>
      </c>
      <c r="K35" s="44">
        <v>246</v>
      </c>
      <c r="L35" s="43">
        <v>4.4999999999999998E-2</v>
      </c>
      <c r="M35" s="44">
        <v>74</v>
      </c>
      <c r="N35" s="43">
        <v>7.3</v>
      </c>
      <c r="O35" s="44">
        <v>58</v>
      </c>
      <c r="P35" s="40">
        <v>108.3</v>
      </c>
      <c r="Q35" s="44">
        <v>61</v>
      </c>
      <c r="R35" s="40">
        <v>101</v>
      </c>
      <c r="S35" s="44">
        <v>57</v>
      </c>
      <c r="T35" s="43">
        <v>-2.98</v>
      </c>
      <c r="U35" s="44">
        <v>253</v>
      </c>
    </row>
    <row r="36" spans="1:21" ht="15.75" thickBot="1">
      <c r="A36" s="35">
        <v>34</v>
      </c>
      <c r="B36" s="36" t="s">
        <v>6844</v>
      </c>
      <c r="C36" s="37" t="s">
        <v>6828</v>
      </c>
      <c r="D36" s="35" t="s">
        <v>6615</v>
      </c>
      <c r="E36" s="35">
        <v>16.36</v>
      </c>
      <c r="F36" s="38">
        <v>110.8</v>
      </c>
      <c r="G36" s="39">
        <v>73</v>
      </c>
      <c r="H36" s="35">
        <v>94.5</v>
      </c>
      <c r="I36" s="39">
        <v>25</v>
      </c>
      <c r="J36" s="38">
        <v>61.5</v>
      </c>
      <c r="K36" s="39">
        <v>360</v>
      </c>
      <c r="L36" s="38">
        <v>2.7E-2</v>
      </c>
      <c r="M36" s="39">
        <v>113</v>
      </c>
      <c r="N36" s="38">
        <v>5.72</v>
      </c>
      <c r="O36" s="39">
        <v>77</v>
      </c>
      <c r="P36" s="35">
        <v>108.4</v>
      </c>
      <c r="Q36" s="39">
        <v>57</v>
      </c>
      <c r="R36" s="35">
        <v>102.7</v>
      </c>
      <c r="S36" s="39">
        <v>82</v>
      </c>
      <c r="T36" s="38">
        <v>1.52</v>
      </c>
      <c r="U36" s="39">
        <v>108</v>
      </c>
    </row>
    <row r="37" spans="1:21" ht="15.75" thickBot="1">
      <c r="A37" s="40">
        <v>35</v>
      </c>
      <c r="B37" s="41" t="s">
        <v>6845</v>
      </c>
      <c r="C37" s="42" t="s">
        <v>6813</v>
      </c>
      <c r="D37" s="40" t="s">
        <v>6579</v>
      </c>
      <c r="E37" s="40">
        <v>16.21</v>
      </c>
      <c r="F37" s="43">
        <v>111.1</v>
      </c>
      <c r="G37" s="44">
        <v>69</v>
      </c>
      <c r="H37" s="40">
        <v>94.9</v>
      </c>
      <c r="I37" s="44">
        <v>26</v>
      </c>
      <c r="J37" s="43">
        <v>69.5</v>
      </c>
      <c r="K37" s="44">
        <v>58</v>
      </c>
      <c r="L37" s="43">
        <v>-5.2999999999999999E-2</v>
      </c>
      <c r="M37" s="44">
        <v>296</v>
      </c>
      <c r="N37" s="43">
        <v>8.8000000000000007</v>
      </c>
      <c r="O37" s="44">
        <v>36</v>
      </c>
      <c r="P37" s="40">
        <v>109.1</v>
      </c>
      <c r="Q37" s="44">
        <v>43</v>
      </c>
      <c r="R37" s="40">
        <v>100.3</v>
      </c>
      <c r="S37" s="44">
        <v>40</v>
      </c>
      <c r="T37" s="43">
        <v>-6.42</v>
      </c>
      <c r="U37" s="44">
        <v>324</v>
      </c>
    </row>
    <row r="38" spans="1:21" ht="15.75" customHeight="1" thickBot="1">
      <c r="A38" s="35">
        <v>36</v>
      </c>
      <c r="B38" s="36" t="s">
        <v>6846</v>
      </c>
      <c r="C38" s="37" t="s">
        <v>6813</v>
      </c>
      <c r="D38" s="35" t="s">
        <v>6575</v>
      </c>
      <c r="E38" s="35">
        <v>16.04</v>
      </c>
      <c r="F38" s="38">
        <v>117.2</v>
      </c>
      <c r="G38" s="39">
        <v>13</v>
      </c>
      <c r="H38" s="35">
        <v>101.1</v>
      </c>
      <c r="I38" s="39">
        <v>97</v>
      </c>
      <c r="J38" s="38">
        <v>64.3</v>
      </c>
      <c r="K38" s="39">
        <v>320</v>
      </c>
      <c r="L38" s="38">
        <v>-3.0000000000000001E-3</v>
      </c>
      <c r="M38" s="39">
        <v>204</v>
      </c>
      <c r="N38" s="38">
        <v>10.08</v>
      </c>
      <c r="O38" s="39">
        <v>21</v>
      </c>
      <c r="P38" s="35">
        <v>109.5</v>
      </c>
      <c r="Q38" s="39">
        <v>32</v>
      </c>
      <c r="R38" s="35">
        <v>99.4</v>
      </c>
      <c r="S38" s="39">
        <v>14</v>
      </c>
      <c r="T38" s="38">
        <v>-4.9000000000000004</v>
      </c>
      <c r="U38" s="39">
        <v>304</v>
      </c>
    </row>
    <row r="39" spans="1:21" ht="15.75" thickBot="1">
      <c r="A39" s="40">
        <v>37</v>
      </c>
      <c r="B39" s="41" t="s">
        <v>6847</v>
      </c>
      <c r="C39" s="42" t="s">
        <v>6822</v>
      </c>
      <c r="D39" s="40" t="s">
        <v>6671</v>
      </c>
      <c r="E39" s="40">
        <v>15.95</v>
      </c>
      <c r="F39" s="43">
        <v>111</v>
      </c>
      <c r="G39" s="44">
        <v>72</v>
      </c>
      <c r="H39" s="40">
        <v>95</v>
      </c>
      <c r="I39" s="44">
        <v>27</v>
      </c>
      <c r="J39" s="43">
        <v>66.2</v>
      </c>
      <c r="K39" s="44">
        <v>223</v>
      </c>
      <c r="L39" s="43">
        <v>6.0000000000000001E-3</v>
      </c>
      <c r="M39" s="44">
        <v>170</v>
      </c>
      <c r="N39" s="43">
        <v>6.94</v>
      </c>
      <c r="O39" s="44">
        <v>64</v>
      </c>
      <c r="P39" s="40">
        <v>108.7</v>
      </c>
      <c r="Q39" s="44">
        <v>47</v>
      </c>
      <c r="R39" s="40">
        <v>101.8</v>
      </c>
      <c r="S39" s="44">
        <v>68</v>
      </c>
      <c r="T39" s="43">
        <v>0.94</v>
      </c>
      <c r="U39" s="44">
        <v>132</v>
      </c>
    </row>
    <row r="40" spans="1:21" ht="30.75" thickBot="1">
      <c r="A40" s="35">
        <v>38</v>
      </c>
      <c r="B40" s="36" t="s">
        <v>6848</v>
      </c>
      <c r="C40" s="37" t="s">
        <v>6813</v>
      </c>
      <c r="D40" s="35" t="s">
        <v>6614</v>
      </c>
      <c r="E40" s="35">
        <v>15.59</v>
      </c>
      <c r="F40" s="38">
        <v>109.9</v>
      </c>
      <c r="G40" s="39">
        <v>88</v>
      </c>
      <c r="H40" s="35">
        <v>94.3</v>
      </c>
      <c r="I40" s="39">
        <v>22</v>
      </c>
      <c r="J40" s="38">
        <v>64.5</v>
      </c>
      <c r="K40" s="39">
        <v>315</v>
      </c>
      <c r="L40" s="38">
        <v>2.5000000000000001E-2</v>
      </c>
      <c r="M40" s="39">
        <v>117</v>
      </c>
      <c r="N40" s="38">
        <v>9.2899999999999991</v>
      </c>
      <c r="O40" s="39">
        <v>29</v>
      </c>
      <c r="P40" s="35">
        <v>109.3</v>
      </c>
      <c r="Q40" s="39">
        <v>37</v>
      </c>
      <c r="R40" s="35">
        <v>100.1</v>
      </c>
      <c r="S40" s="39">
        <v>33</v>
      </c>
      <c r="T40" s="38">
        <v>-4.3</v>
      </c>
      <c r="U40" s="39">
        <v>291</v>
      </c>
    </row>
    <row r="41" spans="1:21" ht="15.75" thickBot="1">
      <c r="A41" s="40">
        <v>39</v>
      </c>
      <c r="B41" s="41" t="s">
        <v>391</v>
      </c>
      <c r="C41" s="42" t="s">
        <v>6813</v>
      </c>
      <c r="D41" s="40" t="s">
        <v>6608</v>
      </c>
      <c r="E41" s="40">
        <v>15.52</v>
      </c>
      <c r="F41" s="43">
        <v>106.3</v>
      </c>
      <c r="G41" s="44">
        <v>151</v>
      </c>
      <c r="H41" s="40">
        <v>90.8</v>
      </c>
      <c r="I41" s="44">
        <v>6</v>
      </c>
      <c r="J41" s="43">
        <v>65.7</v>
      </c>
      <c r="K41" s="44">
        <v>263</v>
      </c>
      <c r="L41" s="43">
        <v>-0.105</v>
      </c>
      <c r="M41" s="44">
        <v>355</v>
      </c>
      <c r="N41" s="43">
        <v>7.8</v>
      </c>
      <c r="O41" s="44">
        <v>49</v>
      </c>
      <c r="P41" s="40">
        <v>109.6</v>
      </c>
      <c r="Q41" s="44">
        <v>31</v>
      </c>
      <c r="R41" s="40">
        <v>101.8</v>
      </c>
      <c r="S41" s="44">
        <v>69</v>
      </c>
      <c r="T41" s="43">
        <v>-7.53</v>
      </c>
      <c r="U41" s="44">
        <v>339</v>
      </c>
    </row>
    <row r="42" spans="1:21" ht="15.75" thickBot="1">
      <c r="A42" s="45">
        <v>40</v>
      </c>
      <c r="B42" s="46" t="s">
        <v>6849</v>
      </c>
      <c r="C42" s="47" t="s">
        <v>6813</v>
      </c>
      <c r="D42" s="45" t="s">
        <v>6630</v>
      </c>
      <c r="E42" s="45">
        <v>15.38</v>
      </c>
      <c r="F42" s="48">
        <v>120</v>
      </c>
      <c r="G42" s="49">
        <v>4</v>
      </c>
      <c r="H42" s="45">
        <v>104.6</v>
      </c>
      <c r="I42" s="49">
        <v>168</v>
      </c>
      <c r="J42" s="48">
        <v>69.5</v>
      </c>
      <c r="K42" s="49">
        <v>63</v>
      </c>
      <c r="L42" s="48">
        <v>-5.0999999999999997E-2</v>
      </c>
      <c r="M42" s="49">
        <v>295</v>
      </c>
      <c r="N42" s="48">
        <v>9.75</v>
      </c>
      <c r="O42" s="49">
        <v>25</v>
      </c>
      <c r="P42" s="45">
        <v>108.8</v>
      </c>
      <c r="Q42" s="49">
        <v>45</v>
      </c>
      <c r="R42" s="45">
        <v>99.1</v>
      </c>
      <c r="S42" s="49">
        <v>9</v>
      </c>
      <c r="T42" s="48">
        <v>-2.46</v>
      </c>
      <c r="U42" s="49">
        <v>239</v>
      </c>
    </row>
    <row r="43" spans="1:21" ht="15.75" customHeight="1" thickTop="1">
      <c r="A43" s="26"/>
      <c r="B43" s="26"/>
      <c r="C43" s="66"/>
      <c r="D43" s="66"/>
      <c r="E43" s="67"/>
      <c r="F43" s="68"/>
      <c r="G43" s="66"/>
      <c r="H43" s="66"/>
      <c r="I43" s="67"/>
      <c r="J43" s="68"/>
      <c r="K43" s="67"/>
      <c r="L43" s="68"/>
      <c r="M43" s="67"/>
      <c r="N43" s="68" t="s">
        <v>6789</v>
      </c>
      <c r="O43" s="66"/>
      <c r="P43" s="66"/>
      <c r="Q43" s="66"/>
      <c r="R43" s="66"/>
      <c r="S43" s="67"/>
      <c r="T43" s="68" t="s">
        <v>6790</v>
      </c>
      <c r="U43" s="66"/>
    </row>
    <row r="44" spans="1:21" ht="15" customHeight="1">
      <c r="A44" s="28" t="s">
        <v>6791</v>
      </c>
      <c r="B44" s="29" t="s">
        <v>6792</v>
      </c>
      <c r="C44" s="26" t="s">
        <v>6793</v>
      </c>
      <c r="D44" s="27" t="s">
        <v>7817</v>
      </c>
      <c r="E44" s="28" t="s">
        <v>14</v>
      </c>
      <c r="F44" s="64" t="s">
        <v>6794</v>
      </c>
      <c r="G44" s="65"/>
      <c r="H44" s="62" t="s">
        <v>6795</v>
      </c>
      <c r="I44" s="63"/>
      <c r="J44" s="64" t="s">
        <v>6796</v>
      </c>
      <c r="K44" s="63"/>
      <c r="L44" s="64" t="s">
        <v>6797</v>
      </c>
      <c r="M44" s="63"/>
      <c r="N44" s="64" t="s">
        <v>14</v>
      </c>
      <c r="O44" s="65"/>
      <c r="P44" s="62" t="s">
        <v>6798</v>
      </c>
      <c r="Q44" s="62"/>
      <c r="R44" s="62" t="s">
        <v>6799</v>
      </c>
      <c r="S44" s="63"/>
      <c r="T44" s="64" t="s">
        <v>14</v>
      </c>
      <c r="U44" s="65"/>
    </row>
    <row r="45" spans="1:21" ht="30.75" thickBot="1">
      <c r="A45" s="40">
        <v>41</v>
      </c>
      <c r="B45" s="41" t="s">
        <v>6850</v>
      </c>
      <c r="C45" s="42" t="s">
        <v>6801</v>
      </c>
      <c r="D45" s="40" t="s">
        <v>6617</v>
      </c>
      <c r="E45" s="40">
        <v>15.27</v>
      </c>
      <c r="F45" s="43">
        <v>116.1</v>
      </c>
      <c r="G45" s="44">
        <v>18</v>
      </c>
      <c r="H45" s="40">
        <v>100.8</v>
      </c>
      <c r="I45" s="44">
        <v>93</v>
      </c>
      <c r="J45" s="43">
        <v>66.7</v>
      </c>
      <c r="K45" s="44">
        <v>202</v>
      </c>
      <c r="L45" s="43">
        <v>-1.7999999999999999E-2</v>
      </c>
      <c r="M45" s="44">
        <v>237</v>
      </c>
      <c r="N45" s="43">
        <v>7.5</v>
      </c>
      <c r="O45" s="44">
        <v>54</v>
      </c>
      <c r="P45" s="40">
        <v>108.5</v>
      </c>
      <c r="Q45" s="44">
        <v>54</v>
      </c>
      <c r="R45" s="40">
        <v>101</v>
      </c>
      <c r="S45" s="44">
        <v>56</v>
      </c>
      <c r="T45" s="43">
        <v>-8.75</v>
      </c>
      <c r="U45" s="44">
        <v>352</v>
      </c>
    </row>
    <row r="46" spans="1:21" ht="15.75" thickBot="1">
      <c r="A46" s="35">
        <v>42</v>
      </c>
      <c r="B46" s="36" t="s">
        <v>217</v>
      </c>
      <c r="C46" s="37" t="s">
        <v>6805</v>
      </c>
      <c r="D46" s="35" t="s">
        <v>6655</v>
      </c>
      <c r="E46" s="35">
        <v>15.13</v>
      </c>
      <c r="F46" s="38">
        <v>112.9</v>
      </c>
      <c r="G46" s="39">
        <v>42</v>
      </c>
      <c r="H46" s="35">
        <v>97.8</v>
      </c>
      <c r="I46" s="39">
        <v>53</v>
      </c>
      <c r="J46" s="38">
        <v>66.599999999999994</v>
      </c>
      <c r="K46" s="39">
        <v>204</v>
      </c>
      <c r="L46" s="38">
        <v>-2.4E-2</v>
      </c>
      <c r="M46" s="39">
        <v>253</v>
      </c>
      <c r="N46" s="38">
        <v>9.07</v>
      </c>
      <c r="O46" s="39">
        <v>33</v>
      </c>
      <c r="P46" s="35">
        <v>108.3</v>
      </c>
      <c r="Q46" s="39">
        <v>63</v>
      </c>
      <c r="R46" s="35">
        <v>99.2</v>
      </c>
      <c r="S46" s="39">
        <v>13</v>
      </c>
      <c r="T46" s="38">
        <v>5.95</v>
      </c>
      <c r="U46" s="39">
        <v>28</v>
      </c>
    </row>
    <row r="47" spans="1:21" ht="30.75" thickBot="1">
      <c r="A47" s="40">
        <v>43</v>
      </c>
      <c r="B47" s="41" t="s">
        <v>104</v>
      </c>
      <c r="C47" s="42" t="s">
        <v>6828</v>
      </c>
      <c r="D47" s="40" t="s">
        <v>6579</v>
      </c>
      <c r="E47" s="40">
        <v>15</v>
      </c>
      <c r="F47" s="43">
        <v>112.2</v>
      </c>
      <c r="G47" s="44">
        <v>51</v>
      </c>
      <c r="H47" s="40">
        <v>97.2</v>
      </c>
      <c r="I47" s="44">
        <v>46</v>
      </c>
      <c r="J47" s="43">
        <v>68.8</v>
      </c>
      <c r="K47" s="44">
        <v>99</v>
      </c>
      <c r="L47" s="43">
        <v>-7.1999999999999995E-2</v>
      </c>
      <c r="M47" s="44">
        <v>327</v>
      </c>
      <c r="N47" s="43">
        <v>7.68</v>
      </c>
      <c r="O47" s="44">
        <v>50</v>
      </c>
      <c r="P47" s="40">
        <v>109.2</v>
      </c>
      <c r="Q47" s="44">
        <v>41</v>
      </c>
      <c r="R47" s="40">
        <v>101.5</v>
      </c>
      <c r="S47" s="44">
        <v>62</v>
      </c>
      <c r="T47" s="43">
        <v>6.63</v>
      </c>
      <c r="U47" s="44">
        <v>20</v>
      </c>
    </row>
    <row r="48" spans="1:21" ht="15.75" thickBot="1">
      <c r="A48" s="35">
        <v>44</v>
      </c>
      <c r="B48" s="36" t="s">
        <v>234</v>
      </c>
      <c r="C48" s="37" t="s">
        <v>6813</v>
      </c>
      <c r="D48" s="35" t="s">
        <v>6662</v>
      </c>
      <c r="E48" s="35">
        <v>14.95</v>
      </c>
      <c r="F48" s="38">
        <v>112.3</v>
      </c>
      <c r="G48" s="39">
        <v>48</v>
      </c>
      <c r="H48" s="35">
        <v>97.4</v>
      </c>
      <c r="I48" s="39">
        <v>47</v>
      </c>
      <c r="J48" s="38">
        <v>67.400000000000006</v>
      </c>
      <c r="K48" s="39">
        <v>168</v>
      </c>
      <c r="L48" s="38">
        <v>-7.8E-2</v>
      </c>
      <c r="M48" s="39">
        <v>336</v>
      </c>
      <c r="N48" s="38">
        <v>9.5299999999999994</v>
      </c>
      <c r="O48" s="39">
        <v>27</v>
      </c>
      <c r="P48" s="35">
        <v>109.8</v>
      </c>
      <c r="Q48" s="39">
        <v>23</v>
      </c>
      <c r="R48" s="35">
        <v>100.3</v>
      </c>
      <c r="S48" s="39">
        <v>39</v>
      </c>
      <c r="T48" s="38">
        <v>-0.01</v>
      </c>
      <c r="U48" s="39">
        <v>160</v>
      </c>
    </row>
    <row r="49" spans="1:21" ht="15.75" thickBot="1">
      <c r="A49" s="40">
        <v>45</v>
      </c>
      <c r="B49" s="41" t="s">
        <v>6851</v>
      </c>
      <c r="C49" s="42" t="s">
        <v>6805</v>
      </c>
      <c r="D49" s="40" t="s">
        <v>6667</v>
      </c>
      <c r="E49" s="40">
        <v>14.86</v>
      </c>
      <c r="F49" s="43">
        <v>112.3</v>
      </c>
      <c r="G49" s="44">
        <v>49</v>
      </c>
      <c r="H49" s="40">
        <v>97.4</v>
      </c>
      <c r="I49" s="44">
        <v>49</v>
      </c>
      <c r="J49" s="43">
        <v>68</v>
      </c>
      <c r="K49" s="44">
        <v>140</v>
      </c>
      <c r="L49" s="43">
        <v>1.2999999999999999E-2</v>
      </c>
      <c r="M49" s="44">
        <v>149</v>
      </c>
      <c r="N49" s="43">
        <v>7.61</v>
      </c>
      <c r="O49" s="44">
        <v>53</v>
      </c>
      <c r="P49" s="40">
        <v>107.2</v>
      </c>
      <c r="Q49" s="44">
        <v>93</v>
      </c>
      <c r="R49" s="40">
        <v>99.6</v>
      </c>
      <c r="S49" s="44">
        <v>18</v>
      </c>
      <c r="T49" s="43">
        <v>1.17</v>
      </c>
      <c r="U49" s="44">
        <v>125</v>
      </c>
    </row>
    <row r="50" spans="1:21" ht="30.75" thickBot="1">
      <c r="A50" s="35">
        <v>46</v>
      </c>
      <c r="B50" s="36" t="s">
        <v>6022</v>
      </c>
      <c r="C50" s="37" t="s">
        <v>6809</v>
      </c>
      <c r="D50" s="35" t="s">
        <v>6640</v>
      </c>
      <c r="E50" s="35">
        <v>14.67</v>
      </c>
      <c r="F50" s="38">
        <v>106.6</v>
      </c>
      <c r="G50" s="39">
        <v>146</v>
      </c>
      <c r="H50" s="35">
        <v>91.9</v>
      </c>
      <c r="I50" s="39">
        <v>12</v>
      </c>
      <c r="J50" s="38">
        <v>67.400000000000006</v>
      </c>
      <c r="K50" s="39">
        <v>167</v>
      </c>
      <c r="L50" s="38">
        <v>-0.02</v>
      </c>
      <c r="M50" s="39">
        <v>243</v>
      </c>
      <c r="N50" s="38">
        <v>11.31</v>
      </c>
      <c r="O50" s="39">
        <v>8</v>
      </c>
      <c r="P50" s="35">
        <v>110.3</v>
      </c>
      <c r="Q50" s="39">
        <v>11</v>
      </c>
      <c r="R50" s="35">
        <v>99</v>
      </c>
      <c r="S50" s="39">
        <v>6</v>
      </c>
      <c r="T50" s="38">
        <v>0.46</v>
      </c>
      <c r="U50" s="39">
        <v>146</v>
      </c>
    </row>
    <row r="51" spans="1:21" ht="15.75" thickBot="1">
      <c r="A51" s="40">
        <v>47</v>
      </c>
      <c r="B51" s="41" t="s">
        <v>68</v>
      </c>
      <c r="C51" s="42" t="s">
        <v>6826</v>
      </c>
      <c r="D51" s="40" t="s">
        <v>6852</v>
      </c>
      <c r="E51" s="40">
        <v>14.65</v>
      </c>
      <c r="F51" s="43">
        <v>112.5</v>
      </c>
      <c r="G51" s="44">
        <v>45</v>
      </c>
      <c r="H51" s="40">
        <v>97.9</v>
      </c>
      <c r="I51" s="44">
        <v>54</v>
      </c>
      <c r="J51" s="43">
        <v>70.599999999999994</v>
      </c>
      <c r="K51" s="44">
        <v>32</v>
      </c>
      <c r="L51" s="43">
        <v>-2.1000000000000001E-2</v>
      </c>
      <c r="M51" s="44">
        <v>245</v>
      </c>
      <c r="N51" s="43">
        <v>1.83</v>
      </c>
      <c r="O51" s="44">
        <v>119</v>
      </c>
      <c r="P51" s="40">
        <v>105.7</v>
      </c>
      <c r="Q51" s="44">
        <v>129</v>
      </c>
      <c r="R51" s="40">
        <v>103.9</v>
      </c>
      <c r="S51" s="44">
        <v>114</v>
      </c>
      <c r="T51" s="43">
        <v>-4.8600000000000003</v>
      </c>
      <c r="U51" s="44">
        <v>301</v>
      </c>
    </row>
    <row r="52" spans="1:21" ht="15.75" thickBot="1">
      <c r="A52" s="35">
        <v>48</v>
      </c>
      <c r="B52" s="36" t="s">
        <v>366</v>
      </c>
      <c r="C52" s="37" t="s">
        <v>6853</v>
      </c>
      <c r="D52" s="35" t="s">
        <v>6572</v>
      </c>
      <c r="E52" s="35">
        <v>14.54</v>
      </c>
      <c r="F52" s="38">
        <v>112.1</v>
      </c>
      <c r="G52" s="39">
        <v>54</v>
      </c>
      <c r="H52" s="35">
        <v>97.5</v>
      </c>
      <c r="I52" s="39">
        <v>51</v>
      </c>
      <c r="J52" s="38">
        <v>64.8</v>
      </c>
      <c r="K52" s="39">
        <v>302</v>
      </c>
      <c r="L52" s="38">
        <v>-3.7999999999999999E-2</v>
      </c>
      <c r="M52" s="39">
        <v>275</v>
      </c>
      <c r="N52" s="38">
        <v>-1.8</v>
      </c>
      <c r="O52" s="39">
        <v>194</v>
      </c>
      <c r="P52" s="35">
        <v>103.9</v>
      </c>
      <c r="Q52" s="39">
        <v>208</v>
      </c>
      <c r="R52" s="35">
        <v>105.7</v>
      </c>
      <c r="S52" s="39">
        <v>189</v>
      </c>
      <c r="T52" s="38">
        <v>1.22</v>
      </c>
      <c r="U52" s="39">
        <v>122</v>
      </c>
    </row>
    <row r="53" spans="1:21" ht="15.75" thickBot="1">
      <c r="A53" s="40">
        <v>49</v>
      </c>
      <c r="B53" s="41" t="s">
        <v>6035</v>
      </c>
      <c r="C53" s="42" t="s">
        <v>6813</v>
      </c>
      <c r="D53" s="40" t="s">
        <v>6665</v>
      </c>
      <c r="E53" s="40">
        <v>14.11</v>
      </c>
      <c r="F53" s="43">
        <v>115.7</v>
      </c>
      <c r="G53" s="44">
        <v>19</v>
      </c>
      <c r="H53" s="40">
        <v>101.6</v>
      </c>
      <c r="I53" s="44">
        <v>106</v>
      </c>
      <c r="J53" s="43">
        <v>65.900000000000006</v>
      </c>
      <c r="K53" s="44">
        <v>247</v>
      </c>
      <c r="L53" s="43">
        <v>-0.12</v>
      </c>
      <c r="M53" s="44">
        <v>361</v>
      </c>
      <c r="N53" s="43">
        <v>11.19</v>
      </c>
      <c r="O53" s="44">
        <v>9</v>
      </c>
      <c r="P53" s="40">
        <v>110.3</v>
      </c>
      <c r="Q53" s="44">
        <v>12</v>
      </c>
      <c r="R53" s="40">
        <v>99.1</v>
      </c>
      <c r="S53" s="44">
        <v>8</v>
      </c>
      <c r="T53" s="43">
        <v>-2.5</v>
      </c>
      <c r="U53" s="44">
        <v>240</v>
      </c>
    </row>
    <row r="54" spans="1:21" ht="15.75" thickBot="1">
      <c r="A54" s="45">
        <v>50</v>
      </c>
      <c r="B54" s="46" t="s">
        <v>228</v>
      </c>
      <c r="C54" s="47" t="s">
        <v>6803</v>
      </c>
      <c r="D54" s="45" t="s">
        <v>6604</v>
      </c>
      <c r="E54" s="45">
        <v>13.99</v>
      </c>
      <c r="F54" s="48">
        <v>112</v>
      </c>
      <c r="G54" s="49">
        <v>56</v>
      </c>
      <c r="H54" s="45">
        <v>98</v>
      </c>
      <c r="I54" s="49">
        <v>56</v>
      </c>
      <c r="J54" s="48">
        <v>68.599999999999994</v>
      </c>
      <c r="K54" s="49">
        <v>112</v>
      </c>
      <c r="L54" s="48">
        <v>-3.2000000000000001E-2</v>
      </c>
      <c r="M54" s="49">
        <v>267</v>
      </c>
      <c r="N54" s="48">
        <v>4.53</v>
      </c>
      <c r="O54" s="49">
        <v>91</v>
      </c>
      <c r="P54" s="45">
        <v>107.5</v>
      </c>
      <c r="Q54" s="49">
        <v>84</v>
      </c>
      <c r="R54" s="45">
        <v>103</v>
      </c>
      <c r="S54" s="49">
        <v>91</v>
      </c>
      <c r="T54" s="48">
        <v>-2.75</v>
      </c>
      <c r="U54" s="49">
        <v>250</v>
      </c>
    </row>
    <row r="55" spans="1:21" ht="16.5" thickTop="1" thickBot="1">
      <c r="A55" s="40">
        <v>51</v>
      </c>
      <c r="B55" s="41" t="s">
        <v>390</v>
      </c>
      <c r="C55" s="42" t="s">
        <v>6801</v>
      </c>
      <c r="D55" s="40" t="s">
        <v>6647</v>
      </c>
      <c r="E55" s="40">
        <v>13.6</v>
      </c>
      <c r="F55" s="43">
        <v>113.4</v>
      </c>
      <c r="G55" s="44">
        <v>39</v>
      </c>
      <c r="H55" s="40">
        <v>99.8</v>
      </c>
      <c r="I55" s="44">
        <v>80</v>
      </c>
      <c r="J55" s="43">
        <v>63.8</v>
      </c>
      <c r="K55" s="44">
        <v>333</v>
      </c>
      <c r="L55" s="43">
        <v>-7.4999999999999997E-2</v>
      </c>
      <c r="M55" s="44">
        <v>330</v>
      </c>
      <c r="N55" s="43">
        <v>10.029999999999999</v>
      </c>
      <c r="O55" s="44">
        <v>22</v>
      </c>
      <c r="P55" s="40">
        <v>110.1</v>
      </c>
      <c r="Q55" s="44">
        <v>18</v>
      </c>
      <c r="R55" s="40">
        <v>100</v>
      </c>
      <c r="S55" s="44">
        <v>31</v>
      </c>
      <c r="T55" s="43">
        <v>3.83</v>
      </c>
      <c r="U55" s="44">
        <v>63</v>
      </c>
    </row>
    <row r="56" spans="1:21" ht="30.75" thickBot="1">
      <c r="A56" s="35">
        <v>52</v>
      </c>
      <c r="B56" s="36" t="s">
        <v>6854</v>
      </c>
      <c r="C56" s="37" t="s">
        <v>6828</v>
      </c>
      <c r="D56" s="35" t="s">
        <v>6589</v>
      </c>
      <c r="E56" s="35">
        <v>13.53</v>
      </c>
      <c r="F56" s="38">
        <v>113.5</v>
      </c>
      <c r="G56" s="39">
        <v>35</v>
      </c>
      <c r="H56" s="35">
        <v>100</v>
      </c>
      <c r="I56" s="39">
        <v>82</v>
      </c>
      <c r="J56" s="38">
        <v>69</v>
      </c>
      <c r="K56" s="39">
        <v>91</v>
      </c>
      <c r="L56" s="38">
        <v>0.02</v>
      </c>
      <c r="M56" s="39">
        <v>131</v>
      </c>
      <c r="N56" s="38">
        <v>5.49</v>
      </c>
      <c r="O56" s="39">
        <v>78</v>
      </c>
      <c r="P56" s="35">
        <v>108.5</v>
      </c>
      <c r="Q56" s="39">
        <v>53</v>
      </c>
      <c r="R56" s="35">
        <v>103</v>
      </c>
      <c r="S56" s="39">
        <v>93</v>
      </c>
      <c r="T56" s="38">
        <v>-5.0199999999999996</v>
      </c>
      <c r="U56" s="39">
        <v>305</v>
      </c>
    </row>
    <row r="57" spans="1:21" ht="30.75" thickBot="1">
      <c r="A57" s="40">
        <v>53</v>
      </c>
      <c r="B57" s="41" t="s">
        <v>6855</v>
      </c>
      <c r="C57" s="42" t="s">
        <v>6807</v>
      </c>
      <c r="D57" s="40" t="s">
        <v>6661</v>
      </c>
      <c r="E57" s="40">
        <v>13.49</v>
      </c>
      <c r="F57" s="43">
        <v>104.8</v>
      </c>
      <c r="G57" s="44">
        <v>176</v>
      </c>
      <c r="H57" s="40">
        <v>91.4</v>
      </c>
      <c r="I57" s="44">
        <v>9</v>
      </c>
      <c r="J57" s="43">
        <v>63.6</v>
      </c>
      <c r="K57" s="44">
        <v>336</v>
      </c>
      <c r="L57" s="43">
        <v>-8.0000000000000002E-3</v>
      </c>
      <c r="M57" s="44">
        <v>213</v>
      </c>
      <c r="N57" s="43">
        <v>6.97</v>
      </c>
      <c r="O57" s="44">
        <v>63</v>
      </c>
      <c r="P57" s="40">
        <v>108</v>
      </c>
      <c r="Q57" s="44">
        <v>71</v>
      </c>
      <c r="R57" s="40">
        <v>101</v>
      </c>
      <c r="S57" s="44">
        <v>58</v>
      </c>
      <c r="T57" s="43">
        <v>-3.89</v>
      </c>
      <c r="U57" s="44">
        <v>277</v>
      </c>
    </row>
    <row r="58" spans="1:21" ht="15.75" thickBot="1">
      <c r="A58" s="35">
        <v>54</v>
      </c>
      <c r="B58" s="36" t="s">
        <v>48</v>
      </c>
      <c r="C58" s="37" t="s">
        <v>6809</v>
      </c>
      <c r="D58" s="35" t="s">
        <v>6641</v>
      </c>
      <c r="E58" s="35">
        <v>13.39</v>
      </c>
      <c r="F58" s="38">
        <v>110.8</v>
      </c>
      <c r="G58" s="39">
        <v>75</v>
      </c>
      <c r="H58" s="35">
        <v>97.4</v>
      </c>
      <c r="I58" s="39">
        <v>48</v>
      </c>
      <c r="J58" s="38">
        <v>65.2</v>
      </c>
      <c r="K58" s="39">
        <v>285</v>
      </c>
      <c r="L58" s="38">
        <v>-4.3999999999999997E-2</v>
      </c>
      <c r="M58" s="39">
        <v>284</v>
      </c>
      <c r="N58" s="38">
        <v>12.73</v>
      </c>
      <c r="O58" s="39">
        <v>2</v>
      </c>
      <c r="P58" s="35">
        <v>109.8</v>
      </c>
      <c r="Q58" s="39">
        <v>22</v>
      </c>
      <c r="R58" s="35">
        <v>97.1</v>
      </c>
      <c r="S58" s="39">
        <v>1</v>
      </c>
      <c r="T58" s="38">
        <v>3.65</v>
      </c>
      <c r="U58" s="39">
        <v>67</v>
      </c>
    </row>
    <row r="59" spans="1:21" ht="15" customHeight="1" thickBot="1">
      <c r="A59" s="40">
        <v>55</v>
      </c>
      <c r="B59" s="41" t="s">
        <v>5599</v>
      </c>
      <c r="C59" s="42" t="s">
        <v>6805</v>
      </c>
      <c r="D59" s="40" t="s">
        <v>6604</v>
      </c>
      <c r="E59" s="40">
        <v>13.27</v>
      </c>
      <c r="F59" s="43">
        <v>109</v>
      </c>
      <c r="G59" s="44">
        <v>101</v>
      </c>
      <c r="H59" s="40">
        <v>95.8</v>
      </c>
      <c r="I59" s="44">
        <v>35</v>
      </c>
      <c r="J59" s="43">
        <v>68.099999999999994</v>
      </c>
      <c r="K59" s="44">
        <v>137</v>
      </c>
      <c r="L59" s="43">
        <v>4.7E-2</v>
      </c>
      <c r="M59" s="44">
        <v>69</v>
      </c>
      <c r="N59" s="43">
        <v>8.42</v>
      </c>
      <c r="O59" s="44">
        <v>43</v>
      </c>
      <c r="P59" s="40">
        <v>108.4</v>
      </c>
      <c r="Q59" s="44">
        <v>56</v>
      </c>
      <c r="R59" s="40">
        <v>100</v>
      </c>
      <c r="S59" s="44">
        <v>32</v>
      </c>
      <c r="T59" s="43">
        <v>0.79</v>
      </c>
      <c r="U59" s="44">
        <v>135</v>
      </c>
    </row>
    <row r="60" spans="1:21" ht="15.75" thickBot="1">
      <c r="A60" s="35">
        <v>56</v>
      </c>
      <c r="B60" s="36" t="s">
        <v>300</v>
      </c>
      <c r="C60" s="37" t="s">
        <v>6803</v>
      </c>
      <c r="D60" s="35" t="s">
        <v>6608</v>
      </c>
      <c r="E60" s="35">
        <v>13.21</v>
      </c>
      <c r="F60" s="38">
        <v>109</v>
      </c>
      <c r="G60" s="39">
        <v>100</v>
      </c>
      <c r="H60" s="35">
        <v>95.8</v>
      </c>
      <c r="I60" s="39">
        <v>37</v>
      </c>
      <c r="J60" s="38">
        <v>64.7</v>
      </c>
      <c r="K60" s="39">
        <v>309</v>
      </c>
      <c r="L60" s="38">
        <v>-0.11</v>
      </c>
      <c r="M60" s="39">
        <v>358</v>
      </c>
      <c r="N60" s="38">
        <v>4.6399999999999997</v>
      </c>
      <c r="O60" s="39">
        <v>87</v>
      </c>
      <c r="P60" s="35">
        <v>107.3</v>
      </c>
      <c r="Q60" s="39">
        <v>90</v>
      </c>
      <c r="R60" s="35">
        <v>102.7</v>
      </c>
      <c r="S60" s="39">
        <v>84</v>
      </c>
      <c r="T60" s="38">
        <v>-0.57999999999999996</v>
      </c>
      <c r="U60" s="39">
        <v>176</v>
      </c>
    </row>
    <row r="61" spans="1:21" ht="15.75" thickBot="1">
      <c r="A61" s="40">
        <v>57</v>
      </c>
      <c r="B61" s="41" t="s">
        <v>6856</v>
      </c>
      <c r="C61" s="42" t="s">
        <v>6807</v>
      </c>
      <c r="D61" s="40" t="s">
        <v>6651</v>
      </c>
      <c r="E61" s="40">
        <v>13.06</v>
      </c>
      <c r="F61" s="43">
        <v>118.3</v>
      </c>
      <c r="G61" s="44">
        <v>9</v>
      </c>
      <c r="H61" s="40">
        <v>105.3</v>
      </c>
      <c r="I61" s="44">
        <v>180</v>
      </c>
      <c r="J61" s="43">
        <v>68.7</v>
      </c>
      <c r="K61" s="44">
        <v>102</v>
      </c>
      <c r="L61" s="43">
        <v>0.107</v>
      </c>
      <c r="M61" s="44">
        <v>10</v>
      </c>
      <c r="N61" s="43">
        <v>7.33</v>
      </c>
      <c r="O61" s="44">
        <v>56</v>
      </c>
      <c r="P61" s="40">
        <v>107.7</v>
      </c>
      <c r="Q61" s="44">
        <v>81</v>
      </c>
      <c r="R61" s="40">
        <v>100.3</v>
      </c>
      <c r="S61" s="44">
        <v>41</v>
      </c>
      <c r="T61" s="43">
        <v>-5.09</v>
      </c>
      <c r="U61" s="44">
        <v>308</v>
      </c>
    </row>
    <row r="62" spans="1:21" ht="15" customHeight="1" thickBot="1">
      <c r="A62" s="35">
        <v>58</v>
      </c>
      <c r="B62" s="36" t="s">
        <v>46</v>
      </c>
      <c r="C62" s="37" t="s">
        <v>6801</v>
      </c>
      <c r="D62" s="35" t="s">
        <v>6648</v>
      </c>
      <c r="E62" s="35">
        <v>12.96</v>
      </c>
      <c r="F62" s="38">
        <v>107.1</v>
      </c>
      <c r="G62" s="39">
        <v>138</v>
      </c>
      <c r="H62" s="35">
        <v>94.1</v>
      </c>
      <c r="I62" s="39">
        <v>21</v>
      </c>
      <c r="J62" s="38">
        <v>66.2</v>
      </c>
      <c r="K62" s="39">
        <v>225</v>
      </c>
      <c r="L62" s="38">
        <v>-5.7000000000000002E-2</v>
      </c>
      <c r="M62" s="39">
        <v>305</v>
      </c>
      <c r="N62" s="38">
        <v>10.029999999999999</v>
      </c>
      <c r="O62" s="39">
        <v>23</v>
      </c>
      <c r="P62" s="35">
        <v>109.9</v>
      </c>
      <c r="Q62" s="39">
        <v>21</v>
      </c>
      <c r="R62" s="35">
        <v>99.9</v>
      </c>
      <c r="S62" s="39">
        <v>26</v>
      </c>
      <c r="T62" s="38">
        <v>2.48</v>
      </c>
      <c r="U62" s="39">
        <v>90</v>
      </c>
    </row>
    <row r="63" spans="1:21" ht="30.75" thickBot="1">
      <c r="A63" s="40">
        <v>59</v>
      </c>
      <c r="B63" s="41" t="s">
        <v>6857</v>
      </c>
      <c r="C63" s="42" t="s">
        <v>6828</v>
      </c>
      <c r="D63" s="40" t="s">
        <v>6628</v>
      </c>
      <c r="E63" s="40">
        <v>12.85</v>
      </c>
      <c r="F63" s="43">
        <v>114.2</v>
      </c>
      <c r="G63" s="44">
        <v>29</v>
      </c>
      <c r="H63" s="40">
        <v>101.3</v>
      </c>
      <c r="I63" s="44">
        <v>104</v>
      </c>
      <c r="J63" s="43">
        <v>67.3</v>
      </c>
      <c r="K63" s="44">
        <v>171</v>
      </c>
      <c r="L63" s="43">
        <v>3.1E-2</v>
      </c>
      <c r="M63" s="44">
        <v>98</v>
      </c>
      <c r="N63" s="43">
        <v>5.09</v>
      </c>
      <c r="O63" s="44">
        <v>82</v>
      </c>
      <c r="P63" s="40">
        <v>108.2</v>
      </c>
      <c r="Q63" s="44">
        <v>66</v>
      </c>
      <c r="R63" s="40">
        <v>103.1</v>
      </c>
      <c r="S63" s="44">
        <v>95</v>
      </c>
      <c r="T63" s="43">
        <v>-2.73</v>
      </c>
      <c r="U63" s="44">
        <v>249</v>
      </c>
    </row>
    <row r="64" spans="1:21" ht="15.75" thickBot="1">
      <c r="A64" s="45">
        <v>60</v>
      </c>
      <c r="B64" s="46" t="s">
        <v>6858</v>
      </c>
      <c r="C64" s="47" t="s">
        <v>6859</v>
      </c>
      <c r="D64" s="45" t="s">
        <v>6613</v>
      </c>
      <c r="E64" s="45">
        <v>12.84</v>
      </c>
      <c r="F64" s="48">
        <v>106.6</v>
      </c>
      <c r="G64" s="49">
        <v>145</v>
      </c>
      <c r="H64" s="45">
        <v>93.8</v>
      </c>
      <c r="I64" s="49">
        <v>15</v>
      </c>
      <c r="J64" s="48">
        <v>67.900000000000006</v>
      </c>
      <c r="K64" s="49">
        <v>142</v>
      </c>
      <c r="L64" s="48">
        <v>0.02</v>
      </c>
      <c r="M64" s="49">
        <v>130</v>
      </c>
      <c r="N64" s="48">
        <v>0.79</v>
      </c>
      <c r="O64" s="49">
        <v>129</v>
      </c>
      <c r="P64" s="45">
        <v>105</v>
      </c>
      <c r="Q64" s="49">
        <v>151</v>
      </c>
      <c r="R64" s="45">
        <v>104.2</v>
      </c>
      <c r="S64" s="49">
        <v>123</v>
      </c>
      <c r="T64" s="48">
        <v>-1.76</v>
      </c>
      <c r="U64" s="49">
        <v>209</v>
      </c>
    </row>
    <row r="65" spans="1:21" ht="16.5" thickTop="1" thickBot="1">
      <c r="A65" s="40">
        <v>61</v>
      </c>
      <c r="B65" s="41" t="s">
        <v>6861</v>
      </c>
      <c r="C65" s="42" t="s">
        <v>6822</v>
      </c>
      <c r="D65" s="40" t="s">
        <v>6667</v>
      </c>
      <c r="E65" s="40">
        <v>12.82</v>
      </c>
      <c r="F65" s="43">
        <v>111.9</v>
      </c>
      <c r="G65" s="44">
        <v>58</v>
      </c>
      <c r="H65" s="40">
        <v>99</v>
      </c>
      <c r="I65" s="44">
        <v>71</v>
      </c>
      <c r="J65" s="43">
        <v>65.900000000000006</v>
      </c>
      <c r="K65" s="44">
        <v>245</v>
      </c>
      <c r="L65" s="43">
        <v>3.3000000000000002E-2</v>
      </c>
      <c r="M65" s="44">
        <v>92</v>
      </c>
      <c r="N65" s="43">
        <v>7.06</v>
      </c>
      <c r="O65" s="44">
        <v>62</v>
      </c>
      <c r="P65" s="40">
        <v>108.7</v>
      </c>
      <c r="Q65" s="44">
        <v>48</v>
      </c>
      <c r="R65" s="40">
        <v>101.6</v>
      </c>
      <c r="S65" s="44">
        <v>66</v>
      </c>
      <c r="T65" s="43">
        <v>3.36</v>
      </c>
      <c r="U65" s="44">
        <v>72</v>
      </c>
    </row>
    <row r="66" spans="1:21" ht="15.75" thickBot="1">
      <c r="A66" s="35">
        <v>62</v>
      </c>
      <c r="B66" s="36" t="s">
        <v>315</v>
      </c>
      <c r="C66" s="37" t="s">
        <v>6813</v>
      </c>
      <c r="D66" s="35" t="s">
        <v>6860</v>
      </c>
      <c r="E66" s="35">
        <v>12.82</v>
      </c>
      <c r="F66" s="38">
        <v>106.9</v>
      </c>
      <c r="G66" s="39">
        <v>140</v>
      </c>
      <c r="H66" s="35">
        <v>94.1</v>
      </c>
      <c r="I66" s="39">
        <v>19</v>
      </c>
      <c r="J66" s="38">
        <v>63.6</v>
      </c>
      <c r="K66" s="39">
        <v>337</v>
      </c>
      <c r="L66" s="38">
        <v>5.0000000000000001E-3</v>
      </c>
      <c r="M66" s="39">
        <v>177</v>
      </c>
      <c r="N66" s="38">
        <v>10.57</v>
      </c>
      <c r="O66" s="39">
        <v>14</v>
      </c>
      <c r="P66" s="35">
        <v>110.7</v>
      </c>
      <c r="Q66" s="39">
        <v>6</v>
      </c>
      <c r="R66" s="35">
        <v>100.2</v>
      </c>
      <c r="S66" s="39">
        <v>35</v>
      </c>
      <c r="T66" s="38">
        <v>0.73</v>
      </c>
      <c r="U66" s="39">
        <v>137</v>
      </c>
    </row>
    <row r="67" spans="1:21" ht="15.75" thickBot="1">
      <c r="A67" s="40">
        <v>63</v>
      </c>
      <c r="B67" s="41" t="s">
        <v>305</v>
      </c>
      <c r="C67" s="42" t="s">
        <v>6809</v>
      </c>
      <c r="D67" s="40" t="s">
        <v>6607</v>
      </c>
      <c r="E67" s="40">
        <v>12.71</v>
      </c>
      <c r="F67" s="43">
        <v>111.4</v>
      </c>
      <c r="G67" s="44">
        <v>60</v>
      </c>
      <c r="H67" s="40">
        <v>98.7</v>
      </c>
      <c r="I67" s="44">
        <v>67</v>
      </c>
      <c r="J67" s="43">
        <v>67.099999999999994</v>
      </c>
      <c r="K67" s="44">
        <v>180</v>
      </c>
      <c r="L67" s="43">
        <v>-0.08</v>
      </c>
      <c r="M67" s="44">
        <v>339</v>
      </c>
      <c r="N67" s="43">
        <v>9.33</v>
      </c>
      <c r="O67" s="44">
        <v>28</v>
      </c>
      <c r="P67" s="40">
        <v>109.7</v>
      </c>
      <c r="Q67" s="44">
        <v>28</v>
      </c>
      <c r="R67" s="40">
        <v>100.3</v>
      </c>
      <c r="S67" s="44">
        <v>42</v>
      </c>
      <c r="T67" s="43">
        <v>-7.27</v>
      </c>
      <c r="U67" s="44">
        <v>336</v>
      </c>
    </row>
    <row r="68" spans="1:21" ht="15.75" thickBot="1">
      <c r="A68" s="35">
        <v>64</v>
      </c>
      <c r="B68" s="36" t="s">
        <v>182</v>
      </c>
      <c r="C68" s="37" t="s">
        <v>6862</v>
      </c>
      <c r="D68" s="35" t="s">
        <v>6675</v>
      </c>
      <c r="E68" s="35">
        <v>12.65</v>
      </c>
      <c r="F68" s="38">
        <v>107.9</v>
      </c>
      <c r="G68" s="39">
        <v>119</v>
      </c>
      <c r="H68" s="35">
        <v>95.2</v>
      </c>
      <c r="I68" s="39">
        <v>29</v>
      </c>
      <c r="J68" s="38">
        <v>70.099999999999994</v>
      </c>
      <c r="K68" s="39">
        <v>41</v>
      </c>
      <c r="L68" s="38">
        <v>3.5999999999999997E-2</v>
      </c>
      <c r="M68" s="39">
        <v>87</v>
      </c>
      <c r="N68" s="38">
        <v>3.22</v>
      </c>
      <c r="O68" s="39">
        <v>103</v>
      </c>
      <c r="P68" s="35">
        <v>106.5</v>
      </c>
      <c r="Q68" s="39">
        <v>104</v>
      </c>
      <c r="R68" s="35">
        <v>103.3</v>
      </c>
      <c r="S68" s="39">
        <v>100</v>
      </c>
      <c r="T68" s="38">
        <v>4.62</v>
      </c>
      <c r="U68" s="39">
        <v>48</v>
      </c>
    </row>
    <row r="69" spans="1:21" ht="15.75" thickBot="1">
      <c r="A69" s="40">
        <v>65</v>
      </c>
      <c r="B69" s="41" t="s">
        <v>132</v>
      </c>
      <c r="C69" s="42" t="s">
        <v>6863</v>
      </c>
      <c r="D69" s="40" t="s">
        <v>6685</v>
      </c>
      <c r="E69" s="40">
        <v>12.62</v>
      </c>
      <c r="F69" s="43">
        <v>110.1</v>
      </c>
      <c r="G69" s="44">
        <v>86</v>
      </c>
      <c r="H69" s="40">
        <v>97.5</v>
      </c>
      <c r="I69" s="44">
        <v>50</v>
      </c>
      <c r="J69" s="43">
        <v>66.2</v>
      </c>
      <c r="K69" s="44">
        <v>224</v>
      </c>
      <c r="L69" s="43">
        <v>-5.2999999999999999E-2</v>
      </c>
      <c r="M69" s="44">
        <v>297</v>
      </c>
      <c r="N69" s="43">
        <v>0.16</v>
      </c>
      <c r="O69" s="44">
        <v>139</v>
      </c>
      <c r="P69" s="40">
        <v>104.8</v>
      </c>
      <c r="Q69" s="44">
        <v>158</v>
      </c>
      <c r="R69" s="40">
        <v>104.6</v>
      </c>
      <c r="S69" s="44">
        <v>135</v>
      </c>
      <c r="T69" s="43">
        <v>0.09</v>
      </c>
      <c r="U69" s="44">
        <v>156</v>
      </c>
    </row>
    <row r="70" spans="1:21" ht="30.75" thickBot="1">
      <c r="A70" s="35">
        <v>66</v>
      </c>
      <c r="B70" s="36" t="s">
        <v>392</v>
      </c>
      <c r="C70" s="37" t="s">
        <v>6822</v>
      </c>
      <c r="D70" s="35" t="s">
        <v>6614</v>
      </c>
      <c r="E70" s="35">
        <v>12.35</v>
      </c>
      <c r="F70" s="38">
        <v>114.8</v>
      </c>
      <c r="G70" s="39">
        <v>24</v>
      </c>
      <c r="H70" s="35">
        <v>102.4</v>
      </c>
      <c r="I70" s="39">
        <v>119</v>
      </c>
      <c r="J70" s="38">
        <v>71.7</v>
      </c>
      <c r="K70" s="39">
        <v>17</v>
      </c>
      <c r="L70" s="38">
        <v>-0.03</v>
      </c>
      <c r="M70" s="39">
        <v>263</v>
      </c>
      <c r="N70" s="38">
        <v>4.8899999999999997</v>
      </c>
      <c r="O70" s="39">
        <v>83</v>
      </c>
      <c r="P70" s="35">
        <v>107.4</v>
      </c>
      <c r="Q70" s="39">
        <v>89</v>
      </c>
      <c r="R70" s="35">
        <v>102.5</v>
      </c>
      <c r="S70" s="39">
        <v>80</v>
      </c>
      <c r="T70" s="38">
        <v>-1.01</v>
      </c>
      <c r="U70" s="39">
        <v>188</v>
      </c>
    </row>
    <row r="71" spans="1:21" ht="30.75" thickBot="1">
      <c r="A71" s="40">
        <v>67</v>
      </c>
      <c r="B71" s="41" t="s">
        <v>6351</v>
      </c>
      <c r="C71" s="42" t="s">
        <v>6805</v>
      </c>
      <c r="D71" s="40" t="s">
        <v>6647</v>
      </c>
      <c r="E71" s="40">
        <v>12.13</v>
      </c>
      <c r="F71" s="43">
        <v>111.3</v>
      </c>
      <c r="G71" s="44">
        <v>65</v>
      </c>
      <c r="H71" s="40">
        <v>99.2</v>
      </c>
      <c r="I71" s="44">
        <v>72</v>
      </c>
      <c r="J71" s="43">
        <v>64.3</v>
      </c>
      <c r="K71" s="44">
        <v>319</v>
      </c>
      <c r="L71" s="43">
        <v>-7.9000000000000001E-2</v>
      </c>
      <c r="M71" s="44">
        <v>337</v>
      </c>
      <c r="N71" s="43">
        <v>8.27</v>
      </c>
      <c r="O71" s="44">
        <v>45</v>
      </c>
      <c r="P71" s="40">
        <v>108.7</v>
      </c>
      <c r="Q71" s="44">
        <v>50</v>
      </c>
      <c r="R71" s="40">
        <v>100.4</v>
      </c>
      <c r="S71" s="44">
        <v>43</v>
      </c>
      <c r="T71" s="43">
        <v>4.54</v>
      </c>
      <c r="U71" s="44">
        <v>51</v>
      </c>
    </row>
    <row r="72" spans="1:21" ht="15.75" thickBot="1">
      <c r="A72" s="35">
        <v>68</v>
      </c>
      <c r="B72" s="36" t="s">
        <v>126</v>
      </c>
      <c r="C72" s="37" t="s">
        <v>6828</v>
      </c>
      <c r="D72" s="35" t="s">
        <v>6589</v>
      </c>
      <c r="E72" s="35">
        <v>12.03</v>
      </c>
      <c r="F72" s="38">
        <v>110.4</v>
      </c>
      <c r="G72" s="39">
        <v>82</v>
      </c>
      <c r="H72" s="35">
        <v>98.4</v>
      </c>
      <c r="I72" s="39">
        <v>61</v>
      </c>
      <c r="J72" s="38">
        <v>68.099999999999994</v>
      </c>
      <c r="K72" s="39">
        <v>136</v>
      </c>
      <c r="L72" s="38">
        <v>2E-3</v>
      </c>
      <c r="M72" s="39">
        <v>189</v>
      </c>
      <c r="N72" s="38">
        <v>2.39</v>
      </c>
      <c r="O72" s="39">
        <v>113</v>
      </c>
      <c r="P72" s="35">
        <v>107.2</v>
      </c>
      <c r="Q72" s="39">
        <v>94</v>
      </c>
      <c r="R72" s="35">
        <v>104.8</v>
      </c>
      <c r="S72" s="39">
        <v>148</v>
      </c>
      <c r="T72" s="38">
        <v>-5.75</v>
      </c>
      <c r="U72" s="39">
        <v>315</v>
      </c>
    </row>
    <row r="73" spans="1:21" ht="15.75" thickBot="1">
      <c r="A73" s="40">
        <v>69</v>
      </c>
      <c r="B73" s="41" t="s">
        <v>6864</v>
      </c>
      <c r="C73" s="42" t="s">
        <v>6865</v>
      </c>
      <c r="D73" s="40" t="s">
        <v>6613</v>
      </c>
      <c r="E73" s="40">
        <v>11.91</v>
      </c>
      <c r="F73" s="43">
        <v>108.4</v>
      </c>
      <c r="G73" s="44">
        <v>108</v>
      </c>
      <c r="H73" s="40">
        <v>96.5</v>
      </c>
      <c r="I73" s="44">
        <v>40</v>
      </c>
      <c r="J73" s="43">
        <v>66.3</v>
      </c>
      <c r="K73" s="44">
        <v>220</v>
      </c>
      <c r="L73" s="43">
        <v>1.4999999999999999E-2</v>
      </c>
      <c r="M73" s="44">
        <v>144</v>
      </c>
      <c r="N73" s="43">
        <v>-1.76</v>
      </c>
      <c r="O73" s="44">
        <v>191</v>
      </c>
      <c r="P73" s="40">
        <v>103.9</v>
      </c>
      <c r="Q73" s="44">
        <v>206</v>
      </c>
      <c r="R73" s="40">
        <v>105.7</v>
      </c>
      <c r="S73" s="44">
        <v>188</v>
      </c>
      <c r="T73" s="43">
        <v>-2.17</v>
      </c>
      <c r="U73" s="44">
        <v>230</v>
      </c>
    </row>
    <row r="74" spans="1:21" ht="15.75" thickBot="1">
      <c r="A74" s="45">
        <v>70</v>
      </c>
      <c r="B74" s="46" t="s">
        <v>260</v>
      </c>
      <c r="C74" s="47" t="s">
        <v>6805</v>
      </c>
      <c r="D74" s="45" t="s">
        <v>6713</v>
      </c>
      <c r="E74" s="45">
        <v>11.87</v>
      </c>
      <c r="F74" s="48">
        <v>107.3</v>
      </c>
      <c r="G74" s="49">
        <v>128</v>
      </c>
      <c r="H74" s="45">
        <v>95.5</v>
      </c>
      <c r="I74" s="49">
        <v>30</v>
      </c>
      <c r="J74" s="48">
        <v>68.7</v>
      </c>
      <c r="K74" s="49">
        <v>104</v>
      </c>
      <c r="L74" s="48">
        <v>-6.6000000000000003E-2</v>
      </c>
      <c r="M74" s="49">
        <v>321</v>
      </c>
      <c r="N74" s="48">
        <v>7.93</v>
      </c>
      <c r="O74" s="49">
        <v>48</v>
      </c>
      <c r="P74" s="45">
        <v>107.7</v>
      </c>
      <c r="Q74" s="49">
        <v>78</v>
      </c>
      <c r="R74" s="45">
        <v>99.8</v>
      </c>
      <c r="S74" s="49">
        <v>24</v>
      </c>
      <c r="T74" s="48">
        <v>3.09</v>
      </c>
      <c r="U74" s="49">
        <v>78</v>
      </c>
    </row>
    <row r="75" spans="1:21" ht="31.5" thickTop="1" thickBot="1">
      <c r="A75" s="40">
        <v>71</v>
      </c>
      <c r="B75" s="41" t="s">
        <v>6866</v>
      </c>
      <c r="C75" s="42" t="s">
        <v>6867</v>
      </c>
      <c r="D75" s="40" t="s">
        <v>6670</v>
      </c>
      <c r="E75" s="40">
        <v>11.87</v>
      </c>
      <c r="F75" s="43">
        <v>110.6</v>
      </c>
      <c r="G75" s="44">
        <v>78</v>
      </c>
      <c r="H75" s="40">
        <v>98.7</v>
      </c>
      <c r="I75" s="44">
        <v>66</v>
      </c>
      <c r="J75" s="43">
        <v>70.8</v>
      </c>
      <c r="K75" s="44">
        <v>29</v>
      </c>
      <c r="L75" s="43">
        <v>4.1000000000000002E-2</v>
      </c>
      <c r="M75" s="44">
        <v>79</v>
      </c>
      <c r="N75" s="43">
        <v>-5.27</v>
      </c>
      <c r="O75" s="44">
        <v>292</v>
      </c>
      <c r="P75" s="40">
        <v>102.2</v>
      </c>
      <c r="Q75" s="44">
        <v>288</v>
      </c>
      <c r="R75" s="40">
        <v>107.5</v>
      </c>
      <c r="S75" s="44">
        <v>285</v>
      </c>
      <c r="T75" s="43">
        <v>-2.33</v>
      </c>
      <c r="U75" s="44">
        <v>237</v>
      </c>
    </row>
    <row r="76" spans="1:21" ht="30.75" thickBot="1">
      <c r="A76" s="35">
        <v>72</v>
      </c>
      <c r="B76" s="36" t="s">
        <v>6868</v>
      </c>
      <c r="C76" s="37" t="s">
        <v>6869</v>
      </c>
      <c r="D76" s="35" t="s">
        <v>6727</v>
      </c>
      <c r="E76" s="35">
        <v>11.66</v>
      </c>
      <c r="F76" s="38">
        <v>113.9</v>
      </c>
      <c r="G76" s="39">
        <v>32</v>
      </c>
      <c r="H76" s="35">
        <v>102.2</v>
      </c>
      <c r="I76" s="39">
        <v>116</v>
      </c>
      <c r="J76" s="38">
        <v>70.2</v>
      </c>
      <c r="K76" s="39">
        <v>40</v>
      </c>
      <c r="L76" s="38">
        <v>0.11</v>
      </c>
      <c r="M76" s="39">
        <v>9</v>
      </c>
      <c r="N76" s="38">
        <v>-4.01</v>
      </c>
      <c r="O76" s="39">
        <v>259</v>
      </c>
      <c r="P76" s="35">
        <v>103.8</v>
      </c>
      <c r="Q76" s="39">
        <v>215</v>
      </c>
      <c r="R76" s="35">
        <v>107.8</v>
      </c>
      <c r="S76" s="39">
        <v>299</v>
      </c>
      <c r="T76" s="38">
        <v>7.1</v>
      </c>
      <c r="U76" s="39">
        <v>15</v>
      </c>
    </row>
    <row r="77" spans="1:21" ht="30.75" thickBot="1">
      <c r="A77" s="40">
        <v>73</v>
      </c>
      <c r="B77" s="41" t="s">
        <v>6124</v>
      </c>
      <c r="C77" s="42" t="s">
        <v>6862</v>
      </c>
      <c r="D77" s="40" t="s">
        <v>6591</v>
      </c>
      <c r="E77" s="40">
        <v>11.64</v>
      </c>
      <c r="F77" s="43">
        <v>105.8</v>
      </c>
      <c r="G77" s="44">
        <v>157</v>
      </c>
      <c r="H77" s="40">
        <v>94.1</v>
      </c>
      <c r="I77" s="44">
        <v>20</v>
      </c>
      <c r="J77" s="43">
        <v>64.5</v>
      </c>
      <c r="K77" s="44">
        <v>314</v>
      </c>
      <c r="L77" s="43">
        <v>7.0000000000000007E-2</v>
      </c>
      <c r="M77" s="44">
        <v>43</v>
      </c>
      <c r="N77" s="43">
        <v>2.84</v>
      </c>
      <c r="O77" s="44">
        <v>108</v>
      </c>
      <c r="P77" s="40">
        <v>105.9</v>
      </c>
      <c r="Q77" s="44">
        <v>118</v>
      </c>
      <c r="R77" s="40">
        <v>103.1</v>
      </c>
      <c r="S77" s="44">
        <v>98</v>
      </c>
      <c r="T77" s="43">
        <v>6.5</v>
      </c>
      <c r="U77" s="44">
        <v>24</v>
      </c>
    </row>
    <row r="78" spans="1:21" ht="15.75" thickBot="1">
      <c r="A78" s="35">
        <v>74</v>
      </c>
      <c r="B78" s="36" t="s">
        <v>179</v>
      </c>
      <c r="C78" s="37" t="s">
        <v>6805</v>
      </c>
      <c r="D78" s="35" t="s">
        <v>6585</v>
      </c>
      <c r="E78" s="35">
        <v>11.47</v>
      </c>
      <c r="F78" s="38">
        <v>107.3</v>
      </c>
      <c r="G78" s="39">
        <v>130</v>
      </c>
      <c r="H78" s="35">
        <v>95.8</v>
      </c>
      <c r="I78" s="39">
        <v>36</v>
      </c>
      <c r="J78" s="38">
        <v>66.099999999999994</v>
      </c>
      <c r="K78" s="39">
        <v>237</v>
      </c>
      <c r="L78" s="38">
        <v>-7.6999999999999999E-2</v>
      </c>
      <c r="M78" s="39">
        <v>333</v>
      </c>
      <c r="N78" s="38">
        <v>6.17</v>
      </c>
      <c r="O78" s="39">
        <v>71</v>
      </c>
      <c r="P78" s="35">
        <v>107</v>
      </c>
      <c r="Q78" s="39">
        <v>98</v>
      </c>
      <c r="R78" s="35">
        <v>100.8</v>
      </c>
      <c r="S78" s="39">
        <v>51</v>
      </c>
      <c r="T78" s="38">
        <v>-4.04</v>
      </c>
      <c r="U78" s="39">
        <v>284</v>
      </c>
    </row>
    <row r="79" spans="1:21" ht="15.75" thickBot="1">
      <c r="A79" s="40">
        <v>75</v>
      </c>
      <c r="B79" s="41" t="s">
        <v>194</v>
      </c>
      <c r="C79" s="42" t="s">
        <v>6807</v>
      </c>
      <c r="D79" s="40" t="s">
        <v>6610</v>
      </c>
      <c r="E79" s="40">
        <v>11.46</v>
      </c>
      <c r="F79" s="43">
        <v>107</v>
      </c>
      <c r="G79" s="44">
        <v>139</v>
      </c>
      <c r="H79" s="40">
        <v>95.5</v>
      </c>
      <c r="I79" s="44">
        <v>31</v>
      </c>
      <c r="J79" s="43">
        <v>69.3</v>
      </c>
      <c r="K79" s="44">
        <v>70</v>
      </c>
      <c r="L79" s="43">
        <v>-7.6999999999999999E-2</v>
      </c>
      <c r="M79" s="44">
        <v>332</v>
      </c>
      <c r="N79" s="43">
        <v>8.8800000000000008</v>
      </c>
      <c r="O79" s="44">
        <v>35</v>
      </c>
      <c r="P79" s="40">
        <v>109.4</v>
      </c>
      <c r="Q79" s="44">
        <v>36</v>
      </c>
      <c r="R79" s="40">
        <v>100.5</v>
      </c>
      <c r="S79" s="44">
        <v>46</v>
      </c>
      <c r="T79" s="43">
        <v>5.3</v>
      </c>
      <c r="U79" s="44">
        <v>38</v>
      </c>
    </row>
    <row r="80" spans="1:21" ht="15.75" thickBot="1">
      <c r="A80" s="35">
        <v>76</v>
      </c>
      <c r="B80" s="36" t="s">
        <v>6870</v>
      </c>
      <c r="C80" s="37" t="s">
        <v>6871</v>
      </c>
      <c r="D80" s="35" t="s">
        <v>6613</v>
      </c>
      <c r="E80" s="35">
        <v>11.32</v>
      </c>
      <c r="F80" s="38">
        <v>110.7</v>
      </c>
      <c r="G80" s="39">
        <v>76</v>
      </c>
      <c r="H80" s="35">
        <v>99.4</v>
      </c>
      <c r="I80" s="39">
        <v>74</v>
      </c>
      <c r="J80" s="38">
        <v>68.7</v>
      </c>
      <c r="K80" s="39">
        <v>103</v>
      </c>
      <c r="L80" s="38">
        <v>1.2E-2</v>
      </c>
      <c r="M80" s="39">
        <v>155</v>
      </c>
      <c r="N80" s="38">
        <v>-3.29</v>
      </c>
      <c r="O80" s="39">
        <v>236</v>
      </c>
      <c r="P80" s="35">
        <v>102.6</v>
      </c>
      <c r="Q80" s="39">
        <v>277</v>
      </c>
      <c r="R80" s="35">
        <v>105.9</v>
      </c>
      <c r="S80" s="39">
        <v>198</v>
      </c>
      <c r="T80" s="38">
        <v>4.04</v>
      </c>
      <c r="U80" s="39">
        <v>55</v>
      </c>
    </row>
    <row r="81" spans="1:21" ht="15.75" thickBot="1">
      <c r="A81" s="40">
        <v>77</v>
      </c>
      <c r="B81" s="41" t="s">
        <v>186</v>
      </c>
      <c r="C81" s="42" t="s">
        <v>6815</v>
      </c>
      <c r="D81" s="40" t="s">
        <v>6608</v>
      </c>
      <c r="E81" s="40">
        <v>11.23</v>
      </c>
      <c r="F81" s="43">
        <v>108.9</v>
      </c>
      <c r="G81" s="44">
        <v>102</v>
      </c>
      <c r="H81" s="40">
        <v>97.7</v>
      </c>
      <c r="I81" s="44">
        <v>52</v>
      </c>
      <c r="J81" s="43">
        <v>69.400000000000006</v>
      </c>
      <c r="K81" s="44">
        <v>65</v>
      </c>
      <c r="L81" s="43">
        <v>-0.10299999999999999</v>
      </c>
      <c r="M81" s="44">
        <v>353</v>
      </c>
      <c r="N81" s="43">
        <v>4.74</v>
      </c>
      <c r="O81" s="44">
        <v>85</v>
      </c>
      <c r="P81" s="40">
        <v>107.8</v>
      </c>
      <c r="Q81" s="44">
        <v>76</v>
      </c>
      <c r="R81" s="40">
        <v>103.1</v>
      </c>
      <c r="S81" s="44">
        <v>96</v>
      </c>
      <c r="T81" s="43">
        <v>1.1100000000000001</v>
      </c>
      <c r="U81" s="44">
        <v>128</v>
      </c>
    </row>
    <row r="82" spans="1:21" ht="15.75" thickBot="1">
      <c r="A82" s="35">
        <v>78</v>
      </c>
      <c r="B82" s="36" t="s">
        <v>6872</v>
      </c>
      <c r="C82" s="37" t="s">
        <v>6873</v>
      </c>
      <c r="D82" s="35" t="s">
        <v>6623</v>
      </c>
      <c r="E82" s="35">
        <v>11.2</v>
      </c>
      <c r="F82" s="38">
        <v>107.7</v>
      </c>
      <c r="G82" s="39">
        <v>121</v>
      </c>
      <c r="H82" s="35">
        <v>96.5</v>
      </c>
      <c r="I82" s="39">
        <v>41</v>
      </c>
      <c r="J82" s="38">
        <v>67.7</v>
      </c>
      <c r="K82" s="39">
        <v>154</v>
      </c>
      <c r="L82" s="38">
        <v>1.9E-2</v>
      </c>
      <c r="M82" s="39">
        <v>138</v>
      </c>
      <c r="N82" s="38">
        <v>-1.34</v>
      </c>
      <c r="O82" s="39">
        <v>179</v>
      </c>
      <c r="P82" s="35">
        <v>106.1</v>
      </c>
      <c r="Q82" s="39">
        <v>113</v>
      </c>
      <c r="R82" s="35">
        <v>107.4</v>
      </c>
      <c r="S82" s="39">
        <v>279</v>
      </c>
      <c r="T82" s="38">
        <v>3.05</v>
      </c>
      <c r="U82" s="39">
        <v>79</v>
      </c>
    </row>
    <row r="83" spans="1:21" ht="15.75" thickBot="1">
      <c r="A83" s="40">
        <v>79</v>
      </c>
      <c r="B83" s="41" t="s">
        <v>326</v>
      </c>
      <c r="C83" s="42" t="s">
        <v>6859</v>
      </c>
      <c r="D83" s="40" t="s">
        <v>6614</v>
      </c>
      <c r="E83" s="40">
        <v>11.13</v>
      </c>
      <c r="F83" s="43">
        <v>109.8</v>
      </c>
      <c r="G83" s="44">
        <v>89</v>
      </c>
      <c r="H83" s="40">
        <v>98.6</v>
      </c>
      <c r="I83" s="44">
        <v>65</v>
      </c>
      <c r="J83" s="43">
        <v>62.2</v>
      </c>
      <c r="K83" s="44">
        <v>354</v>
      </c>
      <c r="L83" s="43">
        <v>-5.6000000000000001E-2</v>
      </c>
      <c r="M83" s="44">
        <v>303</v>
      </c>
      <c r="N83" s="43">
        <v>-0.16</v>
      </c>
      <c r="O83" s="44">
        <v>141</v>
      </c>
      <c r="P83" s="40">
        <v>104.3</v>
      </c>
      <c r="Q83" s="44">
        <v>185</v>
      </c>
      <c r="R83" s="40">
        <v>104.4</v>
      </c>
      <c r="S83" s="44">
        <v>131</v>
      </c>
      <c r="T83" s="43">
        <v>-2.11</v>
      </c>
      <c r="U83" s="44">
        <v>227</v>
      </c>
    </row>
    <row r="84" spans="1:21" ht="30.75" thickBot="1">
      <c r="A84" s="45">
        <v>80</v>
      </c>
      <c r="B84" s="46" t="s">
        <v>125</v>
      </c>
      <c r="C84" s="47" t="s">
        <v>6828</v>
      </c>
      <c r="D84" s="45" t="s">
        <v>6608</v>
      </c>
      <c r="E84" s="45">
        <v>10.5</v>
      </c>
      <c r="F84" s="48">
        <v>113.9</v>
      </c>
      <c r="G84" s="49">
        <v>31</v>
      </c>
      <c r="H84" s="45">
        <v>103.4</v>
      </c>
      <c r="I84" s="49">
        <v>139</v>
      </c>
      <c r="J84" s="48">
        <v>66.599999999999994</v>
      </c>
      <c r="K84" s="49">
        <v>210</v>
      </c>
      <c r="L84" s="48">
        <v>-6.6000000000000003E-2</v>
      </c>
      <c r="M84" s="49">
        <v>320</v>
      </c>
      <c r="N84" s="48">
        <v>5.17</v>
      </c>
      <c r="O84" s="49">
        <v>80</v>
      </c>
      <c r="P84" s="45">
        <v>107.9</v>
      </c>
      <c r="Q84" s="49">
        <v>72</v>
      </c>
      <c r="R84" s="45">
        <v>102.8</v>
      </c>
      <c r="S84" s="49">
        <v>86</v>
      </c>
      <c r="T84" s="48">
        <v>-4.12</v>
      </c>
      <c r="U84" s="49">
        <v>285</v>
      </c>
    </row>
    <row r="85" spans="1:21" ht="15.75" customHeight="1" thickTop="1">
      <c r="A85" s="26"/>
      <c r="B85" s="26"/>
      <c r="C85" s="66"/>
      <c r="D85" s="66"/>
      <c r="E85" s="67"/>
      <c r="F85" s="68"/>
      <c r="G85" s="66"/>
      <c r="H85" s="66"/>
      <c r="I85" s="67"/>
      <c r="J85" s="68"/>
      <c r="K85" s="67"/>
      <c r="L85" s="68"/>
      <c r="M85" s="67"/>
      <c r="N85" s="68" t="s">
        <v>6789</v>
      </c>
      <c r="O85" s="66"/>
      <c r="P85" s="66"/>
      <c r="Q85" s="66"/>
      <c r="R85" s="66"/>
      <c r="S85" s="67"/>
      <c r="T85" s="68" t="s">
        <v>6790</v>
      </c>
      <c r="U85" s="66"/>
    </row>
    <row r="86" spans="1:21" ht="15" customHeight="1">
      <c r="A86" s="28" t="s">
        <v>6791</v>
      </c>
      <c r="B86" s="29" t="s">
        <v>6792</v>
      </c>
      <c r="C86" s="26" t="s">
        <v>6793</v>
      </c>
      <c r="D86" s="27" t="s">
        <v>7817</v>
      </c>
      <c r="E86" s="28" t="s">
        <v>14</v>
      </c>
      <c r="F86" s="64" t="s">
        <v>6794</v>
      </c>
      <c r="G86" s="65"/>
      <c r="H86" s="62" t="s">
        <v>6795</v>
      </c>
      <c r="I86" s="63"/>
      <c r="J86" s="64" t="s">
        <v>6796</v>
      </c>
      <c r="K86" s="63"/>
      <c r="L86" s="64" t="s">
        <v>6797</v>
      </c>
      <c r="M86" s="63"/>
      <c r="N86" s="64" t="s">
        <v>14</v>
      </c>
      <c r="O86" s="65"/>
      <c r="P86" s="62" t="s">
        <v>6798</v>
      </c>
      <c r="Q86" s="62"/>
      <c r="R86" s="62" t="s">
        <v>6799</v>
      </c>
      <c r="S86" s="63"/>
      <c r="T86" s="64" t="s">
        <v>14</v>
      </c>
      <c r="U86" s="65"/>
    </row>
    <row r="87" spans="1:21" ht="15.75" thickBot="1">
      <c r="A87" s="40">
        <v>81</v>
      </c>
      <c r="B87" s="41" t="s">
        <v>292</v>
      </c>
      <c r="C87" s="42" t="s">
        <v>6807</v>
      </c>
      <c r="D87" s="40" t="s">
        <v>6717</v>
      </c>
      <c r="E87" s="40">
        <v>10.29</v>
      </c>
      <c r="F87" s="43">
        <v>113.9</v>
      </c>
      <c r="G87" s="44">
        <v>30</v>
      </c>
      <c r="H87" s="40">
        <v>103.7</v>
      </c>
      <c r="I87" s="44">
        <v>143</v>
      </c>
      <c r="J87" s="43">
        <v>66.599999999999994</v>
      </c>
      <c r="K87" s="44">
        <v>205</v>
      </c>
      <c r="L87" s="43">
        <v>8.4000000000000005E-2</v>
      </c>
      <c r="M87" s="44">
        <v>26</v>
      </c>
      <c r="N87" s="43">
        <v>8.6999999999999993</v>
      </c>
      <c r="O87" s="44">
        <v>38</v>
      </c>
      <c r="P87" s="40">
        <v>108.6</v>
      </c>
      <c r="Q87" s="44">
        <v>52</v>
      </c>
      <c r="R87" s="40">
        <v>99.9</v>
      </c>
      <c r="S87" s="44">
        <v>27</v>
      </c>
      <c r="T87" s="43">
        <v>1.99</v>
      </c>
      <c r="U87" s="44">
        <v>97</v>
      </c>
    </row>
    <row r="88" spans="1:21" ht="15.75" thickBot="1">
      <c r="A88" s="35">
        <v>82</v>
      </c>
      <c r="B88" s="36" t="s">
        <v>341</v>
      </c>
      <c r="C88" s="37" t="s">
        <v>6801</v>
      </c>
      <c r="D88" s="35" t="s">
        <v>6581</v>
      </c>
      <c r="E88" s="35">
        <v>10.17</v>
      </c>
      <c r="F88" s="38">
        <v>108.2</v>
      </c>
      <c r="G88" s="39">
        <v>112</v>
      </c>
      <c r="H88" s="35">
        <v>98.1</v>
      </c>
      <c r="I88" s="39">
        <v>57</v>
      </c>
      <c r="J88" s="38">
        <v>73.3</v>
      </c>
      <c r="K88" s="39">
        <v>1</v>
      </c>
      <c r="L88" s="38">
        <v>-1.2999999999999999E-2</v>
      </c>
      <c r="M88" s="39">
        <v>230</v>
      </c>
      <c r="N88" s="38">
        <v>7.1</v>
      </c>
      <c r="O88" s="39">
        <v>61</v>
      </c>
      <c r="P88" s="35">
        <v>108.1</v>
      </c>
      <c r="Q88" s="39">
        <v>69</v>
      </c>
      <c r="R88" s="35">
        <v>101</v>
      </c>
      <c r="S88" s="39">
        <v>54</v>
      </c>
      <c r="T88" s="38">
        <v>-7.59</v>
      </c>
      <c r="U88" s="39">
        <v>341</v>
      </c>
    </row>
    <row r="89" spans="1:21" ht="15.75" thickBot="1">
      <c r="A89" s="40">
        <v>83</v>
      </c>
      <c r="B89" s="41" t="s">
        <v>24</v>
      </c>
      <c r="C89" s="42" t="s">
        <v>6874</v>
      </c>
      <c r="D89" s="40" t="s">
        <v>6730</v>
      </c>
      <c r="E89" s="40">
        <v>9.67</v>
      </c>
      <c r="F89" s="43">
        <v>111</v>
      </c>
      <c r="G89" s="44">
        <v>70</v>
      </c>
      <c r="H89" s="40">
        <v>101.3</v>
      </c>
      <c r="I89" s="44">
        <v>103</v>
      </c>
      <c r="J89" s="43">
        <v>72</v>
      </c>
      <c r="K89" s="44">
        <v>14</v>
      </c>
      <c r="L89" s="43">
        <v>-6.3E-2</v>
      </c>
      <c r="M89" s="44">
        <v>316</v>
      </c>
      <c r="N89" s="43">
        <v>-3.03</v>
      </c>
      <c r="O89" s="44">
        <v>229</v>
      </c>
      <c r="P89" s="40">
        <v>103.5</v>
      </c>
      <c r="Q89" s="44">
        <v>236</v>
      </c>
      <c r="R89" s="40">
        <v>106.5</v>
      </c>
      <c r="S89" s="44">
        <v>224</v>
      </c>
      <c r="T89" s="43">
        <v>-3.81</v>
      </c>
      <c r="U89" s="44">
        <v>276</v>
      </c>
    </row>
    <row r="90" spans="1:21" ht="15.75" thickBot="1">
      <c r="A90" s="35">
        <v>84</v>
      </c>
      <c r="B90" s="36" t="s">
        <v>218</v>
      </c>
      <c r="C90" s="37" t="s">
        <v>6805</v>
      </c>
      <c r="D90" s="35" t="s">
        <v>6682</v>
      </c>
      <c r="E90" s="35">
        <v>9.4700000000000006</v>
      </c>
      <c r="F90" s="38">
        <v>113.8</v>
      </c>
      <c r="G90" s="39">
        <v>33</v>
      </c>
      <c r="H90" s="35">
        <v>104.3</v>
      </c>
      <c r="I90" s="39">
        <v>157</v>
      </c>
      <c r="J90" s="38">
        <v>65.599999999999994</v>
      </c>
      <c r="K90" s="39">
        <v>268</v>
      </c>
      <c r="L90" s="38">
        <v>-0.125</v>
      </c>
      <c r="M90" s="39">
        <v>362</v>
      </c>
      <c r="N90" s="38">
        <v>7.62</v>
      </c>
      <c r="O90" s="39">
        <v>52</v>
      </c>
      <c r="P90" s="35">
        <v>107.2</v>
      </c>
      <c r="Q90" s="39">
        <v>92</v>
      </c>
      <c r="R90" s="35">
        <v>99.6</v>
      </c>
      <c r="S90" s="39">
        <v>20</v>
      </c>
      <c r="T90" s="38">
        <v>-0.35</v>
      </c>
      <c r="U90" s="39">
        <v>170</v>
      </c>
    </row>
    <row r="91" spans="1:21" ht="15.75" thickBot="1">
      <c r="A91" s="40">
        <v>85</v>
      </c>
      <c r="B91" s="41" t="s">
        <v>184</v>
      </c>
      <c r="C91" s="42" t="s">
        <v>6815</v>
      </c>
      <c r="D91" s="40" t="s">
        <v>6699</v>
      </c>
      <c r="E91" s="40">
        <v>9.43</v>
      </c>
      <c r="F91" s="43">
        <v>110.3</v>
      </c>
      <c r="G91" s="44">
        <v>84</v>
      </c>
      <c r="H91" s="40">
        <v>100.8</v>
      </c>
      <c r="I91" s="44">
        <v>94</v>
      </c>
      <c r="J91" s="43">
        <v>69.8</v>
      </c>
      <c r="K91" s="44">
        <v>46</v>
      </c>
      <c r="L91" s="43">
        <v>7.1999999999999995E-2</v>
      </c>
      <c r="M91" s="44">
        <v>37</v>
      </c>
      <c r="N91" s="43">
        <v>3.7</v>
      </c>
      <c r="O91" s="44">
        <v>95</v>
      </c>
      <c r="P91" s="40">
        <v>107.9</v>
      </c>
      <c r="Q91" s="44">
        <v>73</v>
      </c>
      <c r="R91" s="40">
        <v>104.2</v>
      </c>
      <c r="S91" s="44">
        <v>124</v>
      </c>
      <c r="T91" s="43">
        <v>0.49</v>
      </c>
      <c r="U91" s="44">
        <v>145</v>
      </c>
    </row>
    <row r="92" spans="1:21" ht="30.75" thickBot="1">
      <c r="A92" s="35">
        <v>86</v>
      </c>
      <c r="B92" s="36" t="s">
        <v>311</v>
      </c>
      <c r="C92" s="37" t="s">
        <v>6828</v>
      </c>
      <c r="D92" s="35" t="s">
        <v>6630</v>
      </c>
      <c r="E92" s="35">
        <v>9.0399999999999991</v>
      </c>
      <c r="F92" s="38">
        <v>112.1</v>
      </c>
      <c r="G92" s="39">
        <v>52</v>
      </c>
      <c r="H92" s="35">
        <v>103.1</v>
      </c>
      <c r="I92" s="39">
        <v>133</v>
      </c>
      <c r="J92" s="38">
        <v>69.400000000000006</v>
      </c>
      <c r="K92" s="39">
        <v>66</v>
      </c>
      <c r="L92" s="38">
        <v>-1.2E-2</v>
      </c>
      <c r="M92" s="39">
        <v>227</v>
      </c>
      <c r="N92" s="38">
        <v>5.1100000000000003</v>
      </c>
      <c r="O92" s="39">
        <v>81</v>
      </c>
      <c r="P92" s="35">
        <v>107.8</v>
      </c>
      <c r="Q92" s="39">
        <v>77</v>
      </c>
      <c r="R92" s="35">
        <v>102.7</v>
      </c>
      <c r="S92" s="39">
        <v>83</v>
      </c>
      <c r="T92" s="38">
        <v>-2.3199999999999998</v>
      </c>
      <c r="U92" s="39">
        <v>236</v>
      </c>
    </row>
    <row r="93" spans="1:21" ht="15.75" thickBot="1">
      <c r="A93" s="40">
        <v>87</v>
      </c>
      <c r="B93" s="41" t="s">
        <v>274</v>
      </c>
      <c r="C93" s="42" t="s">
        <v>6873</v>
      </c>
      <c r="D93" s="40" t="s">
        <v>6613</v>
      </c>
      <c r="E93" s="40">
        <v>8.83</v>
      </c>
      <c r="F93" s="43">
        <v>119.5</v>
      </c>
      <c r="G93" s="44">
        <v>5</v>
      </c>
      <c r="H93" s="40">
        <v>110.6</v>
      </c>
      <c r="I93" s="44">
        <v>295</v>
      </c>
      <c r="J93" s="43">
        <v>69.5</v>
      </c>
      <c r="K93" s="44">
        <v>60</v>
      </c>
      <c r="L93" s="43">
        <v>3.5000000000000003E-2</v>
      </c>
      <c r="M93" s="44">
        <v>89</v>
      </c>
      <c r="N93" s="43">
        <v>-3.09</v>
      </c>
      <c r="O93" s="44">
        <v>230</v>
      </c>
      <c r="P93" s="40">
        <v>103.9</v>
      </c>
      <c r="Q93" s="44">
        <v>204</v>
      </c>
      <c r="R93" s="40">
        <v>107</v>
      </c>
      <c r="S93" s="44">
        <v>260</v>
      </c>
      <c r="T93" s="43">
        <v>-1.43</v>
      </c>
      <c r="U93" s="44">
        <v>200</v>
      </c>
    </row>
    <row r="94" spans="1:21" ht="15.75" thickBot="1">
      <c r="A94" s="35">
        <v>88</v>
      </c>
      <c r="B94" s="36" t="s">
        <v>6875</v>
      </c>
      <c r="C94" s="37" t="s">
        <v>6874</v>
      </c>
      <c r="D94" s="35" t="s">
        <v>6591</v>
      </c>
      <c r="E94" s="35">
        <v>8.51</v>
      </c>
      <c r="F94" s="38">
        <v>111.4</v>
      </c>
      <c r="G94" s="39">
        <v>61</v>
      </c>
      <c r="H94" s="35">
        <v>102.9</v>
      </c>
      <c r="I94" s="39">
        <v>130</v>
      </c>
      <c r="J94" s="38">
        <v>68.3</v>
      </c>
      <c r="K94" s="39">
        <v>124</v>
      </c>
      <c r="L94" s="38">
        <v>0.06</v>
      </c>
      <c r="M94" s="39">
        <v>53</v>
      </c>
      <c r="N94" s="38">
        <v>0.04</v>
      </c>
      <c r="O94" s="39">
        <v>140</v>
      </c>
      <c r="P94" s="35">
        <v>104</v>
      </c>
      <c r="Q94" s="39">
        <v>201</v>
      </c>
      <c r="R94" s="35">
        <v>104</v>
      </c>
      <c r="S94" s="39">
        <v>116</v>
      </c>
      <c r="T94" s="38">
        <v>0.05</v>
      </c>
      <c r="U94" s="39">
        <v>158</v>
      </c>
    </row>
    <row r="95" spans="1:21" ht="15.75" thickBot="1">
      <c r="A95" s="40">
        <v>89</v>
      </c>
      <c r="B95" s="41" t="s">
        <v>359</v>
      </c>
      <c r="C95" s="42" t="s">
        <v>6867</v>
      </c>
      <c r="D95" s="40" t="s">
        <v>6651</v>
      </c>
      <c r="E95" s="40">
        <v>8.39</v>
      </c>
      <c r="F95" s="43">
        <v>110.8</v>
      </c>
      <c r="G95" s="44">
        <v>74</v>
      </c>
      <c r="H95" s="40">
        <v>102.4</v>
      </c>
      <c r="I95" s="44">
        <v>118</v>
      </c>
      <c r="J95" s="43">
        <v>67.099999999999994</v>
      </c>
      <c r="K95" s="44">
        <v>177</v>
      </c>
      <c r="L95" s="43">
        <v>3.5999999999999997E-2</v>
      </c>
      <c r="M95" s="44">
        <v>85</v>
      </c>
      <c r="N95" s="43">
        <v>-2.36</v>
      </c>
      <c r="O95" s="44">
        <v>210</v>
      </c>
      <c r="P95" s="40">
        <v>102.9</v>
      </c>
      <c r="Q95" s="44">
        <v>259</v>
      </c>
      <c r="R95" s="40">
        <v>105.3</v>
      </c>
      <c r="S95" s="44">
        <v>175</v>
      </c>
      <c r="T95" s="43">
        <v>6.78</v>
      </c>
      <c r="U95" s="44">
        <v>19</v>
      </c>
    </row>
    <row r="96" spans="1:21" ht="15.75" thickBot="1">
      <c r="A96" s="45">
        <v>90</v>
      </c>
      <c r="B96" s="46" t="s">
        <v>62</v>
      </c>
      <c r="C96" s="47" t="s">
        <v>6865</v>
      </c>
      <c r="D96" s="45" t="s">
        <v>6651</v>
      </c>
      <c r="E96" s="45">
        <v>8.27</v>
      </c>
      <c r="F96" s="48">
        <v>106.8</v>
      </c>
      <c r="G96" s="49">
        <v>142</v>
      </c>
      <c r="H96" s="45">
        <v>98.5</v>
      </c>
      <c r="I96" s="49">
        <v>63</v>
      </c>
      <c r="J96" s="48">
        <v>65.3</v>
      </c>
      <c r="K96" s="49">
        <v>279</v>
      </c>
      <c r="L96" s="48">
        <v>5.8999999999999997E-2</v>
      </c>
      <c r="M96" s="49">
        <v>54</v>
      </c>
      <c r="N96" s="48">
        <v>-1.1499999999999999</v>
      </c>
      <c r="O96" s="49">
        <v>173</v>
      </c>
      <c r="P96" s="45">
        <v>103.5</v>
      </c>
      <c r="Q96" s="49">
        <v>235</v>
      </c>
      <c r="R96" s="45">
        <v>104.6</v>
      </c>
      <c r="S96" s="49">
        <v>136</v>
      </c>
      <c r="T96" s="48">
        <v>-0.04</v>
      </c>
      <c r="U96" s="49">
        <v>163</v>
      </c>
    </row>
    <row r="97" spans="1:21" ht="16.5" thickTop="1" thickBot="1">
      <c r="A97" s="40">
        <v>91</v>
      </c>
      <c r="B97" s="41" t="s">
        <v>6876</v>
      </c>
      <c r="C97" s="42" t="s">
        <v>793</v>
      </c>
      <c r="D97" s="40" t="s">
        <v>6637</v>
      </c>
      <c r="E97" s="40">
        <v>8.0399999999999991</v>
      </c>
      <c r="F97" s="43">
        <v>113.5</v>
      </c>
      <c r="G97" s="44">
        <v>38</v>
      </c>
      <c r="H97" s="40">
        <v>105.4</v>
      </c>
      <c r="I97" s="44">
        <v>184</v>
      </c>
      <c r="J97" s="43">
        <v>68.3</v>
      </c>
      <c r="K97" s="44">
        <v>129</v>
      </c>
      <c r="L97" s="43">
        <v>3.5000000000000003E-2</v>
      </c>
      <c r="M97" s="44">
        <v>91</v>
      </c>
      <c r="N97" s="43">
        <v>-3.49</v>
      </c>
      <c r="O97" s="44">
        <v>241</v>
      </c>
      <c r="P97" s="40">
        <v>103.9</v>
      </c>
      <c r="Q97" s="44">
        <v>205</v>
      </c>
      <c r="R97" s="40">
        <v>107.4</v>
      </c>
      <c r="S97" s="44">
        <v>278</v>
      </c>
      <c r="T97" s="43">
        <v>-2.31</v>
      </c>
      <c r="U97" s="44">
        <v>235</v>
      </c>
    </row>
    <row r="98" spans="1:21" ht="30.75" thickBot="1">
      <c r="A98" s="35">
        <v>92</v>
      </c>
      <c r="B98" s="36" t="s">
        <v>6877</v>
      </c>
      <c r="C98" s="37" t="s">
        <v>6863</v>
      </c>
      <c r="D98" s="35" t="s">
        <v>6684</v>
      </c>
      <c r="E98" s="35">
        <v>8.02</v>
      </c>
      <c r="F98" s="38">
        <v>109.5</v>
      </c>
      <c r="G98" s="39">
        <v>97</v>
      </c>
      <c r="H98" s="35">
        <v>101.5</v>
      </c>
      <c r="I98" s="39">
        <v>105</v>
      </c>
      <c r="J98" s="38">
        <v>66.900000000000006</v>
      </c>
      <c r="K98" s="39">
        <v>187</v>
      </c>
      <c r="L98" s="38">
        <v>2.7E-2</v>
      </c>
      <c r="M98" s="39">
        <v>114</v>
      </c>
      <c r="N98" s="38">
        <v>-0.44</v>
      </c>
      <c r="O98" s="39">
        <v>150</v>
      </c>
      <c r="P98" s="35">
        <v>104.5</v>
      </c>
      <c r="Q98" s="39">
        <v>168</v>
      </c>
      <c r="R98" s="35">
        <v>105</v>
      </c>
      <c r="S98" s="39">
        <v>157</v>
      </c>
      <c r="T98" s="38">
        <v>-4.87</v>
      </c>
      <c r="U98" s="39">
        <v>302</v>
      </c>
    </row>
    <row r="99" spans="1:21" ht="30.75" thickBot="1">
      <c r="A99" s="40">
        <v>93</v>
      </c>
      <c r="B99" s="41" t="s">
        <v>368</v>
      </c>
      <c r="C99" s="42" t="s">
        <v>6874</v>
      </c>
      <c r="D99" s="40" t="s">
        <v>6678</v>
      </c>
      <c r="E99" s="40">
        <v>7.66</v>
      </c>
      <c r="F99" s="43">
        <v>108</v>
      </c>
      <c r="G99" s="44">
        <v>115</v>
      </c>
      <c r="H99" s="40">
        <v>100.4</v>
      </c>
      <c r="I99" s="44">
        <v>84</v>
      </c>
      <c r="J99" s="43">
        <v>65.599999999999994</v>
      </c>
      <c r="K99" s="44">
        <v>271</v>
      </c>
      <c r="L99" s="43">
        <v>-0.111</v>
      </c>
      <c r="M99" s="44">
        <v>360</v>
      </c>
      <c r="N99" s="43">
        <v>0.56999999999999995</v>
      </c>
      <c r="O99" s="44">
        <v>133</v>
      </c>
      <c r="P99" s="40">
        <v>104.3</v>
      </c>
      <c r="Q99" s="44">
        <v>181</v>
      </c>
      <c r="R99" s="40">
        <v>103.8</v>
      </c>
      <c r="S99" s="44">
        <v>111</v>
      </c>
      <c r="T99" s="43">
        <v>3.57</v>
      </c>
      <c r="U99" s="44">
        <v>68</v>
      </c>
    </row>
    <row r="100" spans="1:21" ht="15.75" thickBot="1">
      <c r="A100" s="35">
        <v>94</v>
      </c>
      <c r="B100" s="36" t="s">
        <v>317</v>
      </c>
      <c r="C100" s="37" t="s">
        <v>6813</v>
      </c>
      <c r="D100" s="35" t="s">
        <v>6607</v>
      </c>
      <c r="E100" s="35">
        <v>7.6</v>
      </c>
      <c r="F100" s="38">
        <v>106.4</v>
      </c>
      <c r="G100" s="39">
        <v>150</v>
      </c>
      <c r="H100" s="35">
        <v>98.8</v>
      </c>
      <c r="I100" s="39">
        <v>70</v>
      </c>
      <c r="J100" s="38">
        <v>67</v>
      </c>
      <c r="K100" s="39">
        <v>184</v>
      </c>
      <c r="L100" s="38">
        <v>5.2999999999999999E-2</v>
      </c>
      <c r="M100" s="39">
        <v>62</v>
      </c>
      <c r="N100" s="38">
        <v>10.28</v>
      </c>
      <c r="O100" s="39">
        <v>19</v>
      </c>
      <c r="P100" s="35">
        <v>110.2</v>
      </c>
      <c r="Q100" s="39">
        <v>14</v>
      </c>
      <c r="R100" s="35">
        <v>100</v>
      </c>
      <c r="S100" s="39">
        <v>30</v>
      </c>
      <c r="T100" s="38">
        <v>2.02</v>
      </c>
      <c r="U100" s="39">
        <v>96</v>
      </c>
    </row>
    <row r="101" spans="1:21" ht="15.75" thickBot="1">
      <c r="A101" s="40">
        <v>95</v>
      </c>
      <c r="B101" s="41" t="s">
        <v>133</v>
      </c>
      <c r="C101" s="42" t="s">
        <v>6822</v>
      </c>
      <c r="D101" s="40" t="s">
        <v>6702</v>
      </c>
      <c r="E101" s="40">
        <v>7.47</v>
      </c>
      <c r="F101" s="43">
        <v>107.2</v>
      </c>
      <c r="G101" s="44">
        <v>133</v>
      </c>
      <c r="H101" s="40">
        <v>99.7</v>
      </c>
      <c r="I101" s="44">
        <v>78</v>
      </c>
      <c r="J101" s="43">
        <v>69.3</v>
      </c>
      <c r="K101" s="44">
        <v>69</v>
      </c>
      <c r="L101" s="43">
        <v>1.4E-2</v>
      </c>
      <c r="M101" s="44">
        <v>147</v>
      </c>
      <c r="N101" s="43">
        <v>4.58</v>
      </c>
      <c r="O101" s="44">
        <v>88</v>
      </c>
      <c r="P101" s="40">
        <v>107.1</v>
      </c>
      <c r="Q101" s="44">
        <v>96</v>
      </c>
      <c r="R101" s="40">
        <v>102.5</v>
      </c>
      <c r="S101" s="44">
        <v>79</v>
      </c>
      <c r="T101" s="43">
        <v>-3.2</v>
      </c>
      <c r="U101" s="44">
        <v>259</v>
      </c>
    </row>
    <row r="102" spans="1:21" ht="15.75" thickBot="1">
      <c r="A102" s="35">
        <v>96</v>
      </c>
      <c r="B102" s="36" t="s">
        <v>407</v>
      </c>
      <c r="C102" s="37" t="s">
        <v>6859</v>
      </c>
      <c r="D102" s="35" t="s">
        <v>6617</v>
      </c>
      <c r="E102" s="35">
        <v>7.28</v>
      </c>
      <c r="F102" s="38">
        <v>111.4</v>
      </c>
      <c r="G102" s="39">
        <v>63</v>
      </c>
      <c r="H102" s="35">
        <v>104.1</v>
      </c>
      <c r="I102" s="39">
        <v>153</v>
      </c>
      <c r="J102" s="38">
        <v>69.2</v>
      </c>
      <c r="K102" s="39">
        <v>73</v>
      </c>
      <c r="L102" s="38">
        <v>2.7E-2</v>
      </c>
      <c r="M102" s="39">
        <v>111</v>
      </c>
      <c r="N102" s="38">
        <v>2.06</v>
      </c>
      <c r="O102" s="39">
        <v>116</v>
      </c>
      <c r="P102" s="35">
        <v>104.8</v>
      </c>
      <c r="Q102" s="39">
        <v>155</v>
      </c>
      <c r="R102" s="35">
        <v>102.8</v>
      </c>
      <c r="S102" s="39">
        <v>87</v>
      </c>
      <c r="T102" s="38">
        <v>3.66</v>
      </c>
      <c r="U102" s="39">
        <v>66</v>
      </c>
    </row>
    <row r="103" spans="1:21" ht="15.75" thickBot="1">
      <c r="A103" s="40">
        <v>97</v>
      </c>
      <c r="B103" s="41" t="s">
        <v>6135</v>
      </c>
      <c r="C103" s="42" t="s">
        <v>6822</v>
      </c>
      <c r="D103" s="40" t="s">
        <v>6681</v>
      </c>
      <c r="E103" s="40">
        <v>7.01</v>
      </c>
      <c r="F103" s="43">
        <v>109.5</v>
      </c>
      <c r="G103" s="44">
        <v>94</v>
      </c>
      <c r="H103" s="40">
        <v>102.5</v>
      </c>
      <c r="I103" s="44">
        <v>122</v>
      </c>
      <c r="J103" s="43">
        <v>62.6</v>
      </c>
      <c r="K103" s="44">
        <v>351</v>
      </c>
      <c r="L103" s="43">
        <v>7.0000000000000007E-2</v>
      </c>
      <c r="M103" s="44">
        <v>42</v>
      </c>
      <c r="N103" s="43">
        <v>5.18</v>
      </c>
      <c r="O103" s="44">
        <v>79</v>
      </c>
      <c r="P103" s="40">
        <v>107.5</v>
      </c>
      <c r="Q103" s="44">
        <v>86</v>
      </c>
      <c r="R103" s="40">
        <v>102.3</v>
      </c>
      <c r="S103" s="44">
        <v>77</v>
      </c>
      <c r="T103" s="43">
        <v>-1.5</v>
      </c>
      <c r="U103" s="44">
        <v>201</v>
      </c>
    </row>
    <row r="104" spans="1:21" ht="30.75" thickBot="1">
      <c r="A104" s="35">
        <v>98</v>
      </c>
      <c r="B104" s="36" t="s">
        <v>28</v>
      </c>
      <c r="C104" s="37" t="s">
        <v>6874</v>
      </c>
      <c r="D104" s="35" t="s">
        <v>6667</v>
      </c>
      <c r="E104" s="35">
        <v>6.71</v>
      </c>
      <c r="F104" s="38">
        <v>106.5</v>
      </c>
      <c r="G104" s="39">
        <v>149</v>
      </c>
      <c r="H104" s="35">
        <v>99.7</v>
      </c>
      <c r="I104" s="39">
        <v>79</v>
      </c>
      <c r="J104" s="38">
        <v>70.400000000000006</v>
      </c>
      <c r="K104" s="39">
        <v>35</v>
      </c>
      <c r="L104" s="38">
        <v>-5.2999999999999999E-2</v>
      </c>
      <c r="M104" s="39">
        <v>298</v>
      </c>
      <c r="N104" s="38">
        <v>-1.7</v>
      </c>
      <c r="O104" s="39">
        <v>190</v>
      </c>
      <c r="P104" s="35">
        <v>103.4</v>
      </c>
      <c r="Q104" s="39">
        <v>244</v>
      </c>
      <c r="R104" s="35">
        <v>105.1</v>
      </c>
      <c r="S104" s="39">
        <v>164</v>
      </c>
      <c r="T104" s="38">
        <v>-4.43</v>
      </c>
      <c r="U104" s="39">
        <v>295</v>
      </c>
    </row>
    <row r="105" spans="1:21" ht="30.75" thickBot="1">
      <c r="A105" s="40">
        <v>99</v>
      </c>
      <c r="B105" s="41" t="s">
        <v>29</v>
      </c>
      <c r="C105" s="42" t="s">
        <v>6874</v>
      </c>
      <c r="D105" s="40" t="s">
        <v>6615</v>
      </c>
      <c r="E105" s="40">
        <v>6.52</v>
      </c>
      <c r="F105" s="43">
        <v>107.1</v>
      </c>
      <c r="G105" s="44">
        <v>136</v>
      </c>
      <c r="H105" s="40">
        <v>100.6</v>
      </c>
      <c r="I105" s="44">
        <v>89</v>
      </c>
      <c r="J105" s="43">
        <v>68.7</v>
      </c>
      <c r="K105" s="44">
        <v>107</v>
      </c>
      <c r="L105" s="43">
        <v>0.10199999999999999</v>
      </c>
      <c r="M105" s="44">
        <v>11</v>
      </c>
      <c r="N105" s="43">
        <v>-0.47</v>
      </c>
      <c r="O105" s="44">
        <v>152</v>
      </c>
      <c r="P105" s="40">
        <v>104.6</v>
      </c>
      <c r="Q105" s="44">
        <v>166</v>
      </c>
      <c r="R105" s="40">
        <v>105.1</v>
      </c>
      <c r="S105" s="44">
        <v>161</v>
      </c>
      <c r="T105" s="43">
        <v>-3.79</v>
      </c>
      <c r="U105" s="44">
        <v>274</v>
      </c>
    </row>
    <row r="106" spans="1:21" ht="15.75" thickBot="1">
      <c r="A106" s="45">
        <v>100</v>
      </c>
      <c r="B106" s="46" t="s">
        <v>5826</v>
      </c>
      <c r="C106" s="47" t="s">
        <v>6865</v>
      </c>
      <c r="D106" s="45" t="s">
        <v>6604</v>
      </c>
      <c r="E106" s="45">
        <v>6.51</v>
      </c>
      <c r="F106" s="48">
        <v>109.6</v>
      </c>
      <c r="G106" s="49">
        <v>92</v>
      </c>
      <c r="H106" s="45">
        <v>103.1</v>
      </c>
      <c r="I106" s="49">
        <v>135</v>
      </c>
      <c r="J106" s="48">
        <v>70.3</v>
      </c>
      <c r="K106" s="49">
        <v>38</v>
      </c>
      <c r="L106" s="48">
        <v>-0.107</v>
      </c>
      <c r="M106" s="49">
        <v>356</v>
      </c>
      <c r="N106" s="48">
        <v>-5.05</v>
      </c>
      <c r="O106" s="49">
        <v>286</v>
      </c>
      <c r="P106" s="45">
        <v>101.5</v>
      </c>
      <c r="Q106" s="49">
        <v>308</v>
      </c>
      <c r="R106" s="45">
        <v>106.6</v>
      </c>
      <c r="S106" s="49">
        <v>231</v>
      </c>
      <c r="T106" s="48">
        <v>-7.13</v>
      </c>
      <c r="U106" s="49">
        <v>332</v>
      </c>
    </row>
    <row r="107" spans="1:21" ht="31.5" thickTop="1" thickBot="1">
      <c r="A107" s="40">
        <v>101</v>
      </c>
      <c r="B107" s="41" t="s">
        <v>187</v>
      </c>
      <c r="C107" s="42" t="s">
        <v>6815</v>
      </c>
      <c r="D107" s="40" t="s">
        <v>6664</v>
      </c>
      <c r="E107" s="40">
        <v>6.42</v>
      </c>
      <c r="F107" s="43">
        <v>109.7</v>
      </c>
      <c r="G107" s="44">
        <v>91</v>
      </c>
      <c r="H107" s="40">
        <v>103.3</v>
      </c>
      <c r="I107" s="44">
        <v>136</v>
      </c>
      <c r="J107" s="43">
        <v>68.5</v>
      </c>
      <c r="K107" s="44">
        <v>118</v>
      </c>
      <c r="L107" s="43">
        <v>1.9E-2</v>
      </c>
      <c r="M107" s="44">
        <v>136</v>
      </c>
      <c r="N107" s="43">
        <v>3.28</v>
      </c>
      <c r="O107" s="44">
        <v>100</v>
      </c>
      <c r="P107" s="40">
        <v>107.4</v>
      </c>
      <c r="Q107" s="44">
        <v>87</v>
      </c>
      <c r="R107" s="40">
        <v>104.2</v>
      </c>
      <c r="S107" s="44">
        <v>122</v>
      </c>
      <c r="T107" s="43">
        <v>-3.11</v>
      </c>
      <c r="U107" s="44">
        <v>258</v>
      </c>
    </row>
    <row r="108" spans="1:21" ht="15.75" thickBot="1">
      <c r="A108" s="35">
        <v>102</v>
      </c>
      <c r="B108" s="36" t="s">
        <v>6333</v>
      </c>
      <c r="C108" s="37" t="s">
        <v>6803</v>
      </c>
      <c r="D108" s="35" t="s">
        <v>6585</v>
      </c>
      <c r="E108" s="35">
        <v>6.39</v>
      </c>
      <c r="F108" s="38">
        <v>106.6</v>
      </c>
      <c r="G108" s="39">
        <v>147</v>
      </c>
      <c r="H108" s="35">
        <v>100.2</v>
      </c>
      <c r="I108" s="39">
        <v>83</v>
      </c>
      <c r="J108" s="38">
        <v>66.2</v>
      </c>
      <c r="K108" s="39">
        <v>230</v>
      </c>
      <c r="L108" s="38">
        <v>-4.9000000000000002E-2</v>
      </c>
      <c r="M108" s="39">
        <v>291</v>
      </c>
      <c r="N108" s="38">
        <v>2.4300000000000002</v>
      </c>
      <c r="O108" s="39">
        <v>112</v>
      </c>
      <c r="P108" s="35">
        <v>105.9</v>
      </c>
      <c r="Q108" s="39">
        <v>121</v>
      </c>
      <c r="R108" s="35">
        <v>103.4</v>
      </c>
      <c r="S108" s="39">
        <v>103</v>
      </c>
      <c r="T108" s="38">
        <v>-2.38</v>
      </c>
      <c r="U108" s="39">
        <v>238</v>
      </c>
    </row>
    <row r="109" spans="1:21" ht="15.75" thickBot="1">
      <c r="A109" s="40">
        <v>103</v>
      </c>
      <c r="B109" s="41" t="s">
        <v>380</v>
      </c>
      <c r="C109" s="42" t="s">
        <v>6878</v>
      </c>
      <c r="D109" s="40" t="s">
        <v>6660</v>
      </c>
      <c r="E109" s="40">
        <v>6.25</v>
      </c>
      <c r="F109" s="43">
        <v>106.8</v>
      </c>
      <c r="G109" s="44">
        <v>141</v>
      </c>
      <c r="H109" s="40">
        <v>100.6</v>
      </c>
      <c r="I109" s="44">
        <v>88</v>
      </c>
      <c r="J109" s="43">
        <v>69.599999999999994</v>
      </c>
      <c r="K109" s="44">
        <v>51</v>
      </c>
      <c r="L109" s="43">
        <v>-2.1000000000000001E-2</v>
      </c>
      <c r="M109" s="44">
        <v>246</v>
      </c>
      <c r="N109" s="43">
        <v>-0.89</v>
      </c>
      <c r="O109" s="44">
        <v>165</v>
      </c>
      <c r="P109" s="40">
        <v>103.1</v>
      </c>
      <c r="Q109" s="44">
        <v>254</v>
      </c>
      <c r="R109" s="40">
        <v>104</v>
      </c>
      <c r="S109" s="44">
        <v>118</v>
      </c>
      <c r="T109" s="43">
        <v>2.89</v>
      </c>
      <c r="U109" s="44">
        <v>83</v>
      </c>
    </row>
    <row r="110" spans="1:21" ht="15.75" thickBot="1">
      <c r="A110" s="35">
        <v>104</v>
      </c>
      <c r="B110" s="36" t="s">
        <v>176</v>
      </c>
      <c r="C110" s="37" t="s">
        <v>6803</v>
      </c>
      <c r="D110" s="35" t="s">
        <v>6603</v>
      </c>
      <c r="E110" s="35">
        <v>6.23</v>
      </c>
      <c r="F110" s="38">
        <v>109.9</v>
      </c>
      <c r="G110" s="39">
        <v>87</v>
      </c>
      <c r="H110" s="35">
        <v>103.7</v>
      </c>
      <c r="I110" s="39">
        <v>146</v>
      </c>
      <c r="J110" s="38">
        <v>73</v>
      </c>
      <c r="K110" s="39">
        <v>2</v>
      </c>
      <c r="L110" s="38">
        <v>7.5999999999999998E-2</v>
      </c>
      <c r="M110" s="39">
        <v>35</v>
      </c>
      <c r="N110" s="38">
        <v>1.59</v>
      </c>
      <c r="O110" s="39">
        <v>122</v>
      </c>
      <c r="P110" s="35">
        <v>105.2</v>
      </c>
      <c r="Q110" s="39">
        <v>139</v>
      </c>
      <c r="R110" s="35">
        <v>103.6</v>
      </c>
      <c r="S110" s="39">
        <v>107</v>
      </c>
      <c r="T110" s="38">
        <v>-8.1999999999999993</v>
      </c>
      <c r="U110" s="39">
        <v>346</v>
      </c>
    </row>
    <row r="111" spans="1:21" ht="15.75" thickBot="1">
      <c r="A111" s="40">
        <v>105</v>
      </c>
      <c r="B111" s="41" t="s">
        <v>276</v>
      </c>
      <c r="C111" s="42" t="s">
        <v>6873</v>
      </c>
      <c r="D111" s="40" t="s">
        <v>6667</v>
      </c>
      <c r="E111" s="40">
        <v>6.16</v>
      </c>
      <c r="F111" s="43">
        <v>109.5</v>
      </c>
      <c r="G111" s="44">
        <v>95</v>
      </c>
      <c r="H111" s="40">
        <v>103.4</v>
      </c>
      <c r="I111" s="44">
        <v>138</v>
      </c>
      <c r="J111" s="43">
        <v>65.2</v>
      </c>
      <c r="K111" s="44">
        <v>283</v>
      </c>
      <c r="L111" s="43">
        <v>2E-3</v>
      </c>
      <c r="M111" s="44">
        <v>190</v>
      </c>
      <c r="N111" s="43">
        <v>-2.31</v>
      </c>
      <c r="O111" s="44">
        <v>206</v>
      </c>
      <c r="P111" s="40">
        <v>104.7</v>
      </c>
      <c r="Q111" s="44">
        <v>161</v>
      </c>
      <c r="R111" s="40">
        <v>107</v>
      </c>
      <c r="S111" s="44">
        <v>258</v>
      </c>
      <c r="T111" s="43">
        <v>-1.0900000000000001</v>
      </c>
      <c r="U111" s="44">
        <v>192</v>
      </c>
    </row>
    <row r="112" spans="1:21" ht="15.75" thickBot="1">
      <c r="A112" s="35">
        <v>106</v>
      </c>
      <c r="B112" s="36" t="s">
        <v>159</v>
      </c>
      <c r="C112" s="37" t="s">
        <v>6826</v>
      </c>
      <c r="D112" s="35" t="s">
        <v>6677</v>
      </c>
      <c r="E112" s="35">
        <v>5.94</v>
      </c>
      <c r="F112" s="38">
        <v>108.4</v>
      </c>
      <c r="G112" s="39">
        <v>109</v>
      </c>
      <c r="H112" s="35">
        <v>102.4</v>
      </c>
      <c r="I112" s="39">
        <v>120</v>
      </c>
      <c r="J112" s="38">
        <v>60.4</v>
      </c>
      <c r="K112" s="39">
        <v>362</v>
      </c>
      <c r="L112" s="38">
        <v>-7.0000000000000001E-3</v>
      </c>
      <c r="M112" s="39">
        <v>212</v>
      </c>
      <c r="N112" s="38">
        <v>-0.61</v>
      </c>
      <c r="O112" s="39">
        <v>156</v>
      </c>
      <c r="P112" s="35">
        <v>104.4</v>
      </c>
      <c r="Q112" s="39">
        <v>177</v>
      </c>
      <c r="R112" s="35">
        <v>105</v>
      </c>
      <c r="S112" s="39">
        <v>158</v>
      </c>
      <c r="T112" s="38">
        <v>-7.31</v>
      </c>
      <c r="U112" s="39">
        <v>337</v>
      </c>
    </row>
    <row r="113" spans="1:21" ht="15.75" thickBot="1">
      <c r="A113" s="40">
        <v>107</v>
      </c>
      <c r="B113" s="41" t="s">
        <v>178</v>
      </c>
      <c r="C113" s="42" t="s">
        <v>6805</v>
      </c>
      <c r="D113" s="40" t="s">
        <v>6607</v>
      </c>
      <c r="E113" s="40">
        <v>5.93</v>
      </c>
      <c r="F113" s="43">
        <v>105.3</v>
      </c>
      <c r="G113" s="44">
        <v>165</v>
      </c>
      <c r="H113" s="40">
        <v>99.4</v>
      </c>
      <c r="I113" s="44">
        <v>75</v>
      </c>
      <c r="J113" s="43">
        <v>69.099999999999994</v>
      </c>
      <c r="K113" s="44">
        <v>82</v>
      </c>
      <c r="L113" s="43">
        <v>3.6999999999999998E-2</v>
      </c>
      <c r="M113" s="44">
        <v>83</v>
      </c>
      <c r="N113" s="43">
        <v>7.37</v>
      </c>
      <c r="O113" s="44">
        <v>55</v>
      </c>
      <c r="P113" s="40">
        <v>107.6</v>
      </c>
      <c r="Q113" s="44">
        <v>82</v>
      </c>
      <c r="R113" s="40">
        <v>100.2</v>
      </c>
      <c r="S113" s="44">
        <v>36</v>
      </c>
      <c r="T113" s="43">
        <v>-0.67</v>
      </c>
      <c r="U113" s="44">
        <v>179</v>
      </c>
    </row>
    <row r="114" spans="1:21" ht="30.75" thickBot="1">
      <c r="A114" s="35">
        <v>108</v>
      </c>
      <c r="B114" s="36" t="s">
        <v>6879</v>
      </c>
      <c r="C114" s="37" t="s">
        <v>6862</v>
      </c>
      <c r="D114" s="35" t="s">
        <v>6628</v>
      </c>
      <c r="E114" s="35">
        <v>5.9</v>
      </c>
      <c r="F114" s="38">
        <v>112</v>
      </c>
      <c r="G114" s="39">
        <v>57</v>
      </c>
      <c r="H114" s="35">
        <v>106.1</v>
      </c>
      <c r="I114" s="39">
        <v>199</v>
      </c>
      <c r="J114" s="38">
        <v>65</v>
      </c>
      <c r="K114" s="39">
        <v>293</v>
      </c>
      <c r="L114" s="38">
        <v>3.9E-2</v>
      </c>
      <c r="M114" s="39">
        <v>81</v>
      </c>
      <c r="N114" s="38">
        <v>1.25</v>
      </c>
      <c r="O114" s="39">
        <v>125</v>
      </c>
      <c r="P114" s="35">
        <v>104.8</v>
      </c>
      <c r="Q114" s="39">
        <v>156</v>
      </c>
      <c r="R114" s="35">
        <v>103.5</v>
      </c>
      <c r="S114" s="39">
        <v>104</v>
      </c>
      <c r="T114" s="38">
        <v>-0.43</v>
      </c>
      <c r="U114" s="39">
        <v>173</v>
      </c>
    </row>
    <row r="115" spans="1:21" ht="15.75" thickBot="1">
      <c r="A115" s="40">
        <v>109</v>
      </c>
      <c r="B115" s="41" t="s">
        <v>680</v>
      </c>
      <c r="C115" s="42" t="s">
        <v>6822</v>
      </c>
      <c r="D115" s="40" t="s">
        <v>6582</v>
      </c>
      <c r="E115" s="40">
        <v>5.81</v>
      </c>
      <c r="F115" s="43">
        <v>111.8</v>
      </c>
      <c r="G115" s="44">
        <v>59</v>
      </c>
      <c r="H115" s="40">
        <v>106</v>
      </c>
      <c r="I115" s="44">
        <v>197</v>
      </c>
      <c r="J115" s="43">
        <v>66</v>
      </c>
      <c r="K115" s="44">
        <v>238</v>
      </c>
      <c r="L115" s="43">
        <v>-5.5E-2</v>
      </c>
      <c r="M115" s="44">
        <v>299</v>
      </c>
      <c r="N115" s="43">
        <v>6.53</v>
      </c>
      <c r="O115" s="44">
        <v>67</v>
      </c>
      <c r="P115" s="40">
        <v>107.7</v>
      </c>
      <c r="Q115" s="44">
        <v>80</v>
      </c>
      <c r="R115" s="40">
        <v>101.2</v>
      </c>
      <c r="S115" s="44">
        <v>60</v>
      </c>
      <c r="T115" s="43">
        <v>1.66</v>
      </c>
      <c r="U115" s="44">
        <v>106</v>
      </c>
    </row>
    <row r="116" spans="1:21" ht="30.75" thickBot="1">
      <c r="A116" s="45">
        <v>110</v>
      </c>
      <c r="B116" s="46" t="s">
        <v>376</v>
      </c>
      <c r="C116" s="47" t="s">
        <v>6815</v>
      </c>
      <c r="D116" s="45" t="s">
        <v>6731</v>
      </c>
      <c r="E116" s="45">
        <v>5.8</v>
      </c>
      <c r="F116" s="48">
        <v>109.6</v>
      </c>
      <c r="G116" s="49">
        <v>93</v>
      </c>
      <c r="H116" s="45">
        <v>103.8</v>
      </c>
      <c r="I116" s="49">
        <v>147</v>
      </c>
      <c r="J116" s="48">
        <v>66.900000000000006</v>
      </c>
      <c r="K116" s="49">
        <v>188</v>
      </c>
      <c r="L116" s="48">
        <v>7.9000000000000001E-2</v>
      </c>
      <c r="M116" s="49">
        <v>33</v>
      </c>
      <c r="N116" s="48">
        <v>3.59</v>
      </c>
      <c r="O116" s="49">
        <v>97</v>
      </c>
      <c r="P116" s="45">
        <v>108.3</v>
      </c>
      <c r="Q116" s="49">
        <v>60</v>
      </c>
      <c r="R116" s="45">
        <v>104.7</v>
      </c>
      <c r="S116" s="49">
        <v>146</v>
      </c>
      <c r="T116" s="48">
        <v>-0.25</v>
      </c>
      <c r="U116" s="49">
        <v>167</v>
      </c>
    </row>
    <row r="117" spans="1:21" ht="31.5" thickTop="1" thickBot="1">
      <c r="A117" s="40">
        <v>111</v>
      </c>
      <c r="B117" s="41" t="s">
        <v>6880</v>
      </c>
      <c r="C117" s="42" t="s">
        <v>6878</v>
      </c>
      <c r="D117" s="40" t="s">
        <v>6613</v>
      </c>
      <c r="E117" s="40">
        <v>5.7</v>
      </c>
      <c r="F117" s="43">
        <v>110.3</v>
      </c>
      <c r="G117" s="44">
        <v>83</v>
      </c>
      <c r="H117" s="40">
        <v>104.6</v>
      </c>
      <c r="I117" s="44">
        <v>167</v>
      </c>
      <c r="J117" s="43">
        <v>64.7</v>
      </c>
      <c r="K117" s="44">
        <v>305</v>
      </c>
      <c r="L117" s="43">
        <v>7.1999999999999995E-2</v>
      </c>
      <c r="M117" s="44">
        <v>38</v>
      </c>
      <c r="N117" s="43">
        <v>-2.5</v>
      </c>
      <c r="O117" s="44">
        <v>214</v>
      </c>
      <c r="P117" s="40">
        <v>102.7</v>
      </c>
      <c r="Q117" s="44">
        <v>270</v>
      </c>
      <c r="R117" s="40">
        <v>105.2</v>
      </c>
      <c r="S117" s="44">
        <v>169</v>
      </c>
      <c r="T117" s="43">
        <v>-3.29</v>
      </c>
      <c r="U117" s="44">
        <v>261</v>
      </c>
    </row>
    <row r="118" spans="1:21" ht="30.75" thickBot="1">
      <c r="A118" s="35">
        <v>112</v>
      </c>
      <c r="B118" s="36" t="s">
        <v>137</v>
      </c>
      <c r="C118" s="37" t="s">
        <v>6862</v>
      </c>
      <c r="D118" s="35" t="s">
        <v>6735</v>
      </c>
      <c r="E118" s="35">
        <v>5.7</v>
      </c>
      <c r="F118" s="38">
        <v>109.3</v>
      </c>
      <c r="G118" s="39">
        <v>98</v>
      </c>
      <c r="H118" s="35">
        <v>103.6</v>
      </c>
      <c r="I118" s="39">
        <v>141</v>
      </c>
      <c r="J118" s="38">
        <v>71.8</v>
      </c>
      <c r="K118" s="39">
        <v>16</v>
      </c>
      <c r="L118" s="38">
        <v>3.3000000000000002E-2</v>
      </c>
      <c r="M118" s="39">
        <v>93</v>
      </c>
      <c r="N118" s="38">
        <v>2.4900000000000002</v>
      </c>
      <c r="O118" s="39">
        <v>110</v>
      </c>
      <c r="P118" s="35">
        <v>105.9</v>
      </c>
      <c r="Q118" s="39">
        <v>119</v>
      </c>
      <c r="R118" s="35">
        <v>103.4</v>
      </c>
      <c r="S118" s="39">
        <v>102</v>
      </c>
      <c r="T118" s="38">
        <v>4.5599999999999996</v>
      </c>
      <c r="U118" s="39">
        <v>50</v>
      </c>
    </row>
    <row r="119" spans="1:21" ht="30.75" thickBot="1">
      <c r="A119" s="40">
        <v>113</v>
      </c>
      <c r="B119" s="41" t="s">
        <v>6881</v>
      </c>
      <c r="C119" s="42" t="s">
        <v>6882</v>
      </c>
      <c r="D119" s="40" t="s">
        <v>6651</v>
      </c>
      <c r="E119" s="40">
        <v>5.5</v>
      </c>
      <c r="F119" s="43">
        <v>105.1</v>
      </c>
      <c r="G119" s="44">
        <v>169</v>
      </c>
      <c r="H119" s="40">
        <v>99.6</v>
      </c>
      <c r="I119" s="44">
        <v>77</v>
      </c>
      <c r="J119" s="43">
        <v>66.3</v>
      </c>
      <c r="K119" s="44">
        <v>221</v>
      </c>
      <c r="L119" s="43">
        <v>7.5999999999999998E-2</v>
      </c>
      <c r="M119" s="44">
        <v>34</v>
      </c>
      <c r="N119" s="43">
        <v>-0.88</v>
      </c>
      <c r="O119" s="44">
        <v>161</v>
      </c>
      <c r="P119" s="40">
        <v>106</v>
      </c>
      <c r="Q119" s="44">
        <v>117</v>
      </c>
      <c r="R119" s="40">
        <v>106.8</v>
      </c>
      <c r="S119" s="44">
        <v>246</v>
      </c>
      <c r="T119" s="43">
        <v>4.18</v>
      </c>
      <c r="U119" s="44">
        <v>54</v>
      </c>
    </row>
    <row r="120" spans="1:21" ht="15.75" thickBot="1">
      <c r="A120" s="35">
        <v>114</v>
      </c>
      <c r="B120" s="36" t="s">
        <v>6883</v>
      </c>
      <c r="C120" s="37" t="s">
        <v>6884</v>
      </c>
      <c r="D120" s="35" t="s">
        <v>6589</v>
      </c>
      <c r="E120" s="35">
        <v>5.32</v>
      </c>
      <c r="F120" s="38">
        <v>109.5</v>
      </c>
      <c r="G120" s="39">
        <v>96</v>
      </c>
      <c r="H120" s="35">
        <v>104.2</v>
      </c>
      <c r="I120" s="39">
        <v>155</v>
      </c>
      <c r="J120" s="38">
        <v>64.400000000000006</v>
      </c>
      <c r="K120" s="39">
        <v>318</v>
      </c>
      <c r="L120" s="38">
        <v>4.9000000000000002E-2</v>
      </c>
      <c r="M120" s="39">
        <v>68</v>
      </c>
      <c r="N120" s="38">
        <v>-3.01</v>
      </c>
      <c r="O120" s="39">
        <v>228</v>
      </c>
      <c r="P120" s="35">
        <v>103.5</v>
      </c>
      <c r="Q120" s="39">
        <v>233</v>
      </c>
      <c r="R120" s="35">
        <v>106.5</v>
      </c>
      <c r="S120" s="39">
        <v>228</v>
      </c>
      <c r="T120" s="38">
        <v>5.55</v>
      </c>
      <c r="U120" s="39">
        <v>34</v>
      </c>
    </row>
    <row r="121" spans="1:21" ht="15.75" thickBot="1">
      <c r="A121" s="40">
        <v>115</v>
      </c>
      <c r="B121" s="41" t="s">
        <v>6885</v>
      </c>
      <c r="C121" s="42" t="s">
        <v>6886</v>
      </c>
      <c r="D121" s="40" t="s">
        <v>6569</v>
      </c>
      <c r="E121" s="40">
        <v>5.23</v>
      </c>
      <c r="F121" s="43">
        <v>112.7</v>
      </c>
      <c r="G121" s="44">
        <v>43</v>
      </c>
      <c r="H121" s="40">
        <v>107.5</v>
      </c>
      <c r="I121" s="44">
        <v>233</v>
      </c>
      <c r="J121" s="43">
        <v>67.599999999999994</v>
      </c>
      <c r="K121" s="44">
        <v>164</v>
      </c>
      <c r="L121" s="43">
        <v>1.4999999999999999E-2</v>
      </c>
      <c r="M121" s="44">
        <v>143</v>
      </c>
      <c r="N121" s="43">
        <v>-6.96</v>
      </c>
      <c r="O121" s="44">
        <v>323</v>
      </c>
      <c r="P121" s="40">
        <v>100.8</v>
      </c>
      <c r="Q121" s="44">
        <v>331</v>
      </c>
      <c r="R121" s="40">
        <v>107.8</v>
      </c>
      <c r="S121" s="44">
        <v>298</v>
      </c>
      <c r="T121" s="43">
        <v>-1.23</v>
      </c>
      <c r="U121" s="44">
        <v>195</v>
      </c>
    </row>
    <row r="122" spans="1:21" ht="30.75" thickBot="1">
      <c r="A122" s="35">
        <v>116</v>
      </c>
      <c r="B122" s="36" t="s">
        <v>101</v>
      </c>
      <c r="C122" s="37" t="s">
        <v>6826</v>
      </c>
      <c r="D122" s="35" t="s">
        <v>6630</v>
      </c>
      <c r="E122" s="35">
        <v>5</v>
      </c>
      <c r="F122" s="38">
        <v>106.6</v>
      </c>
      <c r="G122" s="39">
        <v>144</v>
      </c>
      <c r="H122" s="35">
        <v>101.6</v>
      </c>
      <c r="I122" s="39">
        <v>107</v>
      </c>
      <c r="J122" s="38">
        <v>66.8</v>
      </c>
      <c r="K122" s="39">
        <v>193</v>
      </c>
      <c r="L122" s="38">
        <v>2.7E-2</v>
      </c>
      <c r="M122" s="39">
        <v>112</v>
      </c>
      <c r="N122" s="38">
        <v>3.25</v>
      </c>
      <c r="O122" s="39">
        <v>101</v>
      </c>
      <c r="P122" s="35">
        <v>106.9</v>
      </c>
      <c r="Q122" s="39">
        <v>100</v>
      </c>
      <c r="R122" s="35">
        <v>103.7</v>
      </c>
      <c r="S122" s="39">
        <v>108</v>
      </c>
      <c r="T122" s="38">
        <v>1.37</v>
      </c>
      <c r="U122" s="39">
        <v>113</v>
      </c>
    </row>
    <row r="123" spans="1:21" ht="30.75" thickBot="1">
      <c r="A123" s="40">
        <v>117</v>
      </c>
      <c r="B123" s="41" t="s">
        <v>77</v>
      </c>
      <c r="C123" s="42" t="s">
        <v>793</v>
      </c>
      <c r="D123" s="40" t="s">
        <v>6654</v>
      </c>
      <c r="E123" s="40">
        <v>4.99</v>
      </c>
      <c r="F123" s="43">
        <v>103.2</v>
      </c>
      <c r="G123" s="44">
        <v>210</v>
      </c>
      <c r="H123" s="40">
        <v>98.2</v>
      </c>
      <c r="I123" s="44">
        <v>60</v>
      </c>
      <c r="J123" s="43">
        <v>65.8</v>
      </c>
      <c r="K123" s="44">
        <v>254</v>
      </c>
      <c r="L123" s="43">
        <v>-4.3999999999999997E-2</v>
      </c>
      <c r="M123" s="44">
        <v>283</v>
      </c>
      <c r="N123" s="43">
        <v>-2.57</v>
      </c>
      <c r="O123" s="44">
        <v>217</v>
      </c>
      <c r="P123" s="40">
        <v>105.2</v>
      </c>
      <c r="Q123" s="44">
        <v>142</v>
      </c>
      <c r="R123" s="40">
        <v>107.7</v>
      </c>
      <c r="S123" s="44">
        <v>294</v>
      </c>
      <c r="T123" s="43">
        <v>2.97</v>
      </c>
      <c r="U123" s="44">
        <v>81</v>
      </c>
    </row>
    <row r="124" spans="1:21" ht="15.75" thickBot="1">
      <c r="A124" s="35">
        <v>118</v>
      </c>
      <c r="B124" s="36" t="s">
        <v>290</v>
      </c>
      <c r="C124" s="37" t="s">
        <v>6828</v>
      </c>
      <c r="D124" s="35" t="s">
        <v>6585</v>
      </c>
      <c r="E124" s="35">
        <v>4.91</v>
      </c>
      <c r="F124" s="38">
        <v>110.5</v>
      </c>
      <c r="G124" s="39">
        <v>81</v>
      </c>
      <c r="H124" s="35">
        <v>105.5</v>
      </c>
      <c r="I124" s="39">
        <v>185</v>
      </c>
      <c r="J124" s="38">
        <v>67.3</v>
      </c>
      <c r="K124" s="39">
        <v>170</v>
      </c>
      <c r="L124" s="38">
        <v>2E-3</v>
      </c>
      <c r="M124" s="39">
        <v>187</v>
      </c>
      <c r="N124" s="38">
        <v>3.06</v>
      </c>
      <c r="O124" s="39">
        <v>106</v>
      </c>
      <c r="P124" s="35">
        <v>107.3</v>
      </c>
      <c r="Q124" s="39">
        <v>91</v>
      </c>
      <c r="R124" s="35">
        <v>104.2</v>
      </c>
      <c r="S124" s="39">
        <v>128</v>
      </c>
      <c r="T124" s="38">
        <v>-5.79</v>
      </c>
      <c r="U124" s="39">
        <v>317</v>
      </c>
    </row>
    <row r="125" spans="1:21" ht="30.75" thickBot="1">
      <c r="A125" s="40">
        <v>119</v>
      </c>
      <c r="B125" s="41" t="s">
        <v>83</v>
      </c>
      <c r="C125" s="42" t="s">
        <v>6882</v>
      </c>
      <c r="D125" s="40" t="s">
        <v>6589</v>
      </c>
      <c r="E125" s="40">
        <v>4.66</v>
      </c>
      <c r="F125" s="43">
        <v>111.3</v>
      </c>
      <c r="G125" s="44">
        <v>66</v>
      </c>
      <c r="H125" s="40">
        <v>106.6</v>
      </c>
      <c r="I125" s="44">
        <v>210</v>
      </c>
      <c r="J125" s="43">
        <v>68.5</v>
      </c>
      <c r="K125" s="44">
        <v>115</v>
      </c>
      <c r="L125" s="43">
        <v>6.3E-2</v>
      </c>
      <c r="M125" s="44">
        <v>51</v>
      </c>
      <c r="N125" s="43">
        <v>-0.97</v>
      </c>
      <c r="O125" s="44">
        <v>167</v>
      </c>
      <c r="P125" s="40">
        <v>104.6</v>
      </c>
      <c r="Q125" s="44">
        <v>165</v>
      </c>
      <c r="R125" s="40">
        <v>105.6</v>
      </c>
      <c r="S125" s="44">
        <v>186</v>
      </c>
      <c r="T125" s="43">
        <v>1.46</v>
      </c>
      <c r="U125" s="44">
        <v>109</v>
      </c>
    </row>
    <row r="126" spans="1:21" ht="15.75" thickBot="1">
      <c r="A126" s="45">
        <v>120</v>
      </c>
      <c r="B126" s="46" t="s">
        <v>251</v>
      </c>
      <c r="C126" s="47" t="s">
        <v>6803</v>
      </c>
      <c r="D126" s="45" t="s">
        <v>6607</v>
      </c>
      <c r="E126" s="45">
        <v>4.6500000000000004</v>
      </c>
      <c r="F126" s="48">
        <v>107.2</v>
      </c>
      <c r="G126" s="49">
        <v>132</v>
      </c>
      <c r="H126" s="45">
        <v>102.5</v>
      </c>
      <c r="I126" s="49">
        <v>121</v>
      </c>
      <c r="J126" s="48">
        <v>65.900000000000006</v>
      </c>
      <c r="K126" s="49">
        <v>251</v>
      </c>
      <c r="L126" s="48">
        <v>2.1000000000000001E-2</v>
      </c>
      <c r="M126" s="49">
        <v>128</v>
      </c>
      <c r="N126" s="48">
        <v>4.88</v>
      </c>
      <c r="O126" s="49">
        <v>84</v>
      </c>
      <c r="P126" s="45">
        <v>106.5</v>
      </c>
      <c r="Q126" s="49">
        <v>103</v>
      </c>
      <c r="R126" s="45">
        <v>101.6</v>
      </c>
      <c r="S126" s="49">
        <v>65</v>
      </c>
      <c r="T126" s="48">
        <v>1.25</v>
      </c>
      <c r="U126" s="49">
        <v>120</v>
      </c>
    </row>
    <row r="127" spans="1:21" ht="15.75" customHeight="1" thickTop="1">
      <c r="A127" s="26"/>
      <c r="B127" s="26"/>
      <c r="C127" s="66"/>
      <c r="D127" s="66"/>
      <c r="E127" s="67"/>
      <c r="F127" s="68"/>
      <c r="G127" s="66"/>
      <c r="H127" s="66"/>
      <c r="I127" s="67"/>
      <c r="J127" s="68"/>
      <c r="K127" s="67"/>
      <c r="L127" s="68"/>
      <c r="M127" s="67"/>
      <c r="N127" s="68" t="s">
        <v>6789</v>
      </c>
      <c r="O127" s="66"/>
      <c r="P127" s="66"/>
      <c r="Q127" s="66"/>
      <c r="R127" s="66"/>
      <c r="S127" s="67"/>
      <c r="T127" s="68" t="s">
        <v>6790</v>
      </c>
      <c r="U127" s="66"/>
    </row>
    <row r="128" spans="1:21" ht="15" customHeight="1">
      <c r="A128" s="28" t="s">
        <v>6791</v>
      </c>
      <c r="B128" s="29" t="s">
        <v>6792</v>
      </c>
      <c r="C128" s="26" t="s">
        <v>6793</v>
      </c>
      <c r="D128" s="27" t="s">
        <v>7817</v>
      </c>
      <c r="E128" s="28" t="s">
        <v>14</v>
      </c>
      <c r="F128" s="64" t="s">
        <v>6794</v>
      </c>
      <c r="G128" s="65"/>
      <c r="H128" s="62" t="s">
        <v>6795</v>
      </c>
      <c r="I128" s="63"/>
      <c r="J128" s="64" t="s">
        <v>6796</v>
      </c>
      <c r="K128" s="63"/>
      <c r="L128" s="64" t="s">
        <v>6797</v>
      </c>
      <c r="M128" s="63"/>
      <c r="N128" s="64" t="s">
        <v>14</v>
      </c>
      <c r="O128" s="65"/>
      <c r="P128" s="62" t="s">
        <v>6798</v>
      </c>
      <c r="Q128" s="62"/>
      <c r="R128" s="62" t="s">
        <v>6799</v>
      </c>
      <c r="S128" s="63"/>
      <c r="T128" s="64" t="s">
        <v>14</v>
      </c>
      <c r="U128" s="65"/>
    </row>
    <row r="129" spans="1:21" ht="15.75" thickBot="1">
      <c r="A129" s="40">
        <v>121</v>
      </c>
      <c r="B129" s="41" t="s">
        <v>219</v>
      </c>
      <c r="C129" s="42" t="s">
        <v>6801</v>
      </c>
      <c r="D129" s="40" t="s">
        <v>6609</v>
      </c>
      <c r="E129" s="40">
        <v>4.6100000000000003</v>
      </c>
      <c r="F129" s="43">
        <v>102.6</v>
      </c>
      <c r="G129" s="44">
        <v>226</v>
      </c>
      <c r="H129" s="40">
        <v>98</v>
      </c>
      <c r="I129" s="44">
        <v>55</v>
      </c>
      <c r="J129" s="43">
        <v>65.400000000000006</v>
      </c>
      <c r="K129" s="44">
        <v>277</v>
      </c>
      <c r="L129" s="43">
        <v>-1E-3</v>
      </c>
      <c r="M129" s="44">
        <v>200</v>
      </c>
      <c r="N129" s="43">
        <v>10.23</v>
      </c>
      <c r="O129" s="44">
        <v>20</v>
      </c>
      <c r="P129" s="40">
        <v>110.5</v>
      </c>
      <c r="Q129" s="44">
        <v>9</v>
      </c>
      <c r="R129" s="40">
        <v>100.3</v>
      </c>
      <c r="S129" s="44">
        <v>37</v>
      </c>
      <c r="T129" s="43">
        <v>1.05</v>
      </c>
      <c r="U129" s="44">
        <v>129</v>
      </c>
    </row>
    <row r="130" spans="1:21" ht="15.75" thickBot="1">
      <c r="A130" s="35">
        <v>122</v>
      </c>
      <c r="B130" s="36" t="s">
        <v>440</v>
      </c>
      <c r="C130" s="37" t="s">
        <v>6807</v>
      </c>
      <c r="D130" s="50">
        <v>45281</v>
      </c>
      <c r="E130" s="35">
        <v>4.5999999999999996</v>
      </c>
      <c r="F130" s="38">
        <v>106.5</v>
      </c>
      <c r="G130" s="39">
        <v>148</v>
      </c>
      <c r="H130" s="35">
        <v>101.9</v>
      </c>
      <c r="I130" s="39">
        <v>111</v>
      </c>
      <c r="J130" s="38">
        <v>66</v>
      </c>
      <c r="K130" s="39">
        <v>239</v>
      </c>
      <c r="L130" s="38">
        <v>-7.8E-2</v>
      </c>
      <c r="M130" s="39">
        <v>335</v>
      </c>
      <c r="N130" s="38">
        <v>7.33</v>
      </c>
      <c r="O130" s="39">
        <v>57</v>
      </c>
      <c r="P130" s="35">
        <v>108.1</v>
      </c>
      <c r="Q130" s="39">
        <v>67</v>
      </c>
      <c r="R130" s="35">
        <v>100.8</v>
      </c>
      <c r="S130" s="39">
        <v>50</v>
      </c>
      <c r="T130" s="38">
        <v>1.19</v>
      </c>
      <c r="U130" s="39">
        <v>124</v>
      </c>
    </row>
    <row r="131" spans="1:21" ht="30.75" thickBot="1">
      <c r="A131" s="40">
        <v>123</v>
      </c>
      <c r="B131" s="41" t="s">
        <v>5699</v>
      </c>
      <c r="C131" s="42" t="s">
        <v>6878</v>
      </c>
      <c r="D131" s="40" t="s">
        <v>6579</v>
      </c>
      <c r="E131" s="40">
        <v>4.0599999999999996</v>
      </c>
      <c r="F131" s="43">
        <v>104.5</v>
      </c>
      <c r="G131" s="44">
        <v>181</v>
      </c>
      <c r="H131" s="40">
        <v>100.5</v>
      </c>
      <c r="I131" s="44">
        <v>86</v>
      </c>
      <c r="J131" s="43">
        <v>64.7</v>
      </c>
      <c r="K131" s="44">
        <v>306</v>
      </c>
      <c r="L131" s="43">
        <v>1.0999999999999999E-2</v>
      </c>
      <c r="M131" s="44">
        <v>158</v>
      </c>
      <c r="N131" s="43">
        <v>0.24</v>
      </c>
      <c r="O131" s="44">
        <v>137</v>
      </c>
      <c r="P131" s="40">
        <v>104.1</v>
      </c>
      <c r="Q131" s="44">
        <v>197</v>
      </c>
      <c r="R131" s="40">
        <v>103.9</v>
      </c>
      <c r="S131" s="44">
        <v>113</v>
      </c>
      <c r="T131" s="43">
        <v>3.34</v>
      </c>
      <c r="U131" s="44">
        <v>73</v>
      </c>
    </row>
    <row r="132" spans="1:21" ht="30.75" thickBot="1">
      <c r="A132" s="35">
        <v>124</v>
      </c>
      <c r="B132" s="36" t="s">
        <v>6887</v>
      </c>
      <c r="C132" s="37" t="s">
        <v>6853</v>
      </c>
      <c r="D132" s="35" t="s">
        <v>6569</v>
      </c>
      <c r="E132" s="35">
        <v>4.0599999999999996</v>
      </c>
      <c r="F132" s="38">
        <v>105.9</v>
      </c>
      <c r="G132" s="39">
        <v>154</v>
      </c>
      <c r="H132" s="35">
        <v>101.8</v>
      </c>
      <c r="I132" s="39">
        <v>110</v>
      </c>
      <c r="J132" s="38">
        <v>68.400000000000006</v>
      </c>
      <c r="K132" s="39">
        <v>121</v>
      </c>
      <c r="L132" s="38">
        <v>0.13100000000000001</v>
      </c>
      <c r="M132" s="39">
        <v>5</v>
      </c>
      <c r="N132" s="38">
        <v>-1.04</v>
      </c>
      <c r="O132" s="39">
        <v>170</v>
      </c>
      <c r="P132" s="35">
        <v>105.2</v>
      </c>
      <c r="Q132" s="39">
        <v>138</v>
      </c>
      <c r="R132" s="35">
        <v>106.3</v>
      </c>
      <c r="S132" s="39">
        <v>213</v>
      </c>
      <c r="T132" s="38">
        <v>4.67</v>
      </c>
      <c r="U132" s="39">
        <v>46</v>
      </c>
    </row>
    <row r="133" spans="1:21" ht="15.75" thickBot="1">
      <c r="A133" s="40">
        <v>125</v>
      </c>
      <c r="B133" s="41" t="s">
        <v>61</v>
      </c>
      <c r="C133" s="42" t="s">
        <v>6865</v>
      </c>
      <c r="D133" s="40" t="s">
        <v>6700</v>
      </c>
      <c r="E133" s="40">
        <v>3.72</v>
      </c>
      <c r="F133" s="43">
        <v>111.2</v>
      </c>
      <c r="G133" s="44">
        <v>67</v>
      </c>
      <c r="H133" s="40">
        <v>107.5</v>
      </c>
      <c r="I133" s="44">
        <v>232</v>
      </c>
      <c r="J133" s="43">
        <v>68.3</v>
      </c>
      <c r="K133" s="44">
        <v>130</v>
      </c>
      <c r="L133" s="43">
        <v>2.5000000000000001E-2</v>
      </c>
      <c r="M133" s="44">
        <v>118</v>
      </c>
      <c r="N133" s="43">
        <v>-2.06</v>
      </c>
      <c r="O133" s="44">
        <v>201</v>
      </c>
      <c r="P133" s="40">
        <v>103.3</v>
      </c>
      <c r="Q133" s="44">
        <v>246</v>
      </c>
      <c r="R133" s="40">
        <v>105.4</v>
      </c>
      <c r="S133" s="44">
        <v>177</v>
      </c>
      <c r="T133" s="43">
        <v>0.57999999999999996</v>
      </c>
      <c r="U133" s="44">
        <v>141</v>
      </c>
    </row>
    <row r="134" spans="1:21" ht="15.75" thickBot="1">
      <c r="A134" s="35">
        <v>126</v>
      </c>
      <c r="B134" s="36" t="s">
        <v>6888</v>
      </c>
      <c r="C134" s="37" t="s">
        <v>6863</v>
      </c>
      <c r="D134" s="35" t="s">
        <v>6596</v>
      </c>
      <c r="E134" s="35">
        <v>3.7</v>
      </c>
      <c r="F134" s="38">
        <v>110.5</v>
      </c>
      <c r="G134" s="39">
        <v>80</v>
      </c>
      <c r="H134" s="35">
        <v>106.8</v>
      </c>
      <c r="I134" s="39">
        <v>216</v>
      </c>
      <c r="J134" s="38">
        <v>66.900000000000006</v>
      </c>
      <c r="K134" s="39">
        <v>191</v>
      </c>
      <c r="L134" s="38">
        <v>-3.0000000000000001E-3</v>
      </c>
      <c r="M134" s="39">
        <v>205</v>
      </c>
      <c r="N134" s="38">
        <v>-0.17</v>
      </c>
      <c r="O134" s="39">
        <v>142</v>
      </c>
      <c r="P134" s="35">
        <v>104.7</v>
      </c>
      <c r="Q134" s="39">
        <v>160</v>
      </c>
      <c r="R134" s="35">
        <v>104.9</v>
      </c>
      <c r="S134" s="39">
        <v>152</v>
      </c>
      <c r="T134" s="38">
        <v>-0.73</v>
      </c>
      <c r="U134" s="39">
        <v>181</v>
      </c>
    </row>
    <row r="135" spans="1:21" ht="15.75" thickBot="1">
      <c r="A135" s="40">
        <v>127</v>
      </c>
      <c r="B135" s="41" t="s">
        <v>78</v>
      </c>
      <c r="C135" s="42" t="s">
        <v>6867</v>
      </c>
      <c r="D135" s="40" t="s">
        <v>6617</v>
      </c>
      <c r="E135" s="40">
        <v>3.65</v>
      </c>
      <c r="F135" s="43">
        <v>108</v>
      </c>
      <c r="G135" s="44">
        <v>116</v>
      </c>
      <c r="H135" s="40">
        <v>104.4</v>
      </c>
      <c r="I135" s="44">
        <v>160</v>
      </c>
      <c r="J135" s="43">
        <v>64.8</v>
      </c>
      <c r="K135" s="44">
        <v>303</v>
      </c>
      <c r="L135" s="43">
        <v>-4.8000000000000001E-2</v>
      </c>
      <c r="M135" s="44">
        <v>289</v>
      </c>
      <c r="N135" s="43">
        <v>-4.7699999999999996</v>
      </c>
      <c r="O135" s="44">
        <v>278</v>
      </c>
      <c r="P135" s="40">
        <v>102</v>
      </c>
      <c r="Q135" s="44">
        <v>295</v>
      </c>
      <c r="R135" s="40">
        <v>106.7</v>
      </c>
      <c r="S135" s="44">
        <v>241</v>
      </c>
      <c r="T135" s="43">
        <v>-3.65</v>
      </c>
      <c r="U135" s="44">
        <v>268</v>
      </c>
    </row>
    <row r="136" spans="1:21" ht="15.75" thickBot="1">
      <c r="A136" s="35">
        <v>128</v>
      </c>
      <c r="B136" s="36" t="s">
        <v>110</v>
      </c>
      <c r="C136" s="37" t="s">
        <v>6874</v>
      </c>
      <c r="D136" s="35" t="s">
        <v>6579</v>
      </c>
      <c r="E136" s="35">
        <v>3.51</v>
      </c>
      <c r="F136" s="38">
        <v>104.6</v>
      </c>
      <c r="G136" s="39">
        <v>179</v>
      </c>
      <c r="H136" s="35">
        <v>101.1</v>
      </c>
      <c r="I136" s="39">
        <v>96</v>
      </c>
      <c r="J136" s="38">
        <v>67.8</v>
      </c>
      <c r="K136" s="39">
        <v>151</v>
      </c>
      <c r="L136" s="38">
        <v>-0.02</v>
      </c>
      <c r="M136" s="39">
        <v>241</v>
      </c>
      <c r="N136" s="38">
        <v>-0.43</v>
      </c>
      <c r="O136" s="39">
        <v>149</v>
      </c>
      <c r="P136" s="35">
        <v>104.1</v>
      </c>
      <c r="Q136" s="39">
        <v>194</v>
      </c>
      <c r="R136" s="35">
        <v>104.6</v>
      </c>
      <c r="S136" s="39">
        <v>134</v>
      </c>
      <c r="T136" s="38">
        <v>-0.1</v>
      </c>
      <c r="U136" s="39">
        <v>166</v>
      </c>
    </row>
    <row r="137" spans="1:21" ht="15.75" thickBot="1">
      <c r="A137" s="40">
        <v>129</v>
      </c>
      <c r="B137" s="41" t="s">
        <v>428</v>
      </c>
      <c r="C137" s="42" t="s">
        <v>6878</v>
      </c>
      <c r="D137" s="40" t="s">
        <v>6667</v>
      </c>
      <c r="E137" s="40">
        <v>3.43</v>
      </c>
      <c r="F137" s="43">
        <v>101.6</v>
      </c>
      <c r="G137" s="44">
        <v>247</v>
      </c>
      <c r="H137" s="40">
        <v>98.2</v>
      </c>
      <c r="I137" s="44">
        <v>59</v>
      </c>
      <c r="J137" s="43">
        <v>64.599999999999994</v>
      </c>
      <c r="K137" s="44">
        <v>311</v>
      </c>
      <c r="L137" s="43">
        <v>-1.4E-2</v>
      </c>
      <c r="M137" s="44">
        <v>232</v>
      </c>
      <c r="N137" s="43">
        <v>-3.76</v>
      </c>
      <c r="O137" s="44">
        <v>251</v>
      </c>
      <c r="P137" s="40">
        <v>102.3</v>
      </c>
      <c r="Q137" s="44">
        <v>282</v>
      </c>
      <c r="R137" s="40">
        <v>106.1</v>
      </c>
      <c r="S137" s="44">
        <v>204</v>
      </c>
      <c r="T137" s="43">
        <v>-6.04</v>
      </c>
      <c r="U137" s="44">
        <v>320</v>
      </c>
    </row>
    <row r="138" spans="1:21" ht="15.75" thickBot="1">
      <c r="A138" s="45">
        <v>130</v>
      </c>
      <c r="B138" s="46" t="s">
        <v>322</v>
      </c>
      <c r="C138" s="47" t="s">
        <v>6859</v>
      </c>
      <c r="D138" s="45" t="s">
        <v>6579</v>
      </c>
      <c r="E138" s="45">
        <v>3.43</v>
      </c>
      <c r="F138" s="48">
        <v>108.4</v>
      </c>
      <c r="G138" s="49">
        <v>110</v>
      </c>
      <c r="H138" s="45">
        <v>104.9</v>
      </c>
      <c r="I138" s="49">
        <v>172</v>
      </c>
      <c r="J138" s="48">
        <v>68.099999999999994</v>
      </c>
      <c r="K138" s="49">
        <v>138</v>
      </c>
      <c r="L138" s="48">
        <v>1E-3</v>
      </c>
      <c r="M138" s="49">
        <v>192</v>
      </c>
      <c r="N138" s="48">
        <v>-2.0699999999999998</v>
      </c>
      <c r="O138" s="49">
        <v>202</v>
      </c>
      <c r="P138" s="45">
        <v>104.4</v>
      </c>
      <c r="Q138" s="49">
        <v>175</v>
      </c>
      <c r="R138" s="45">
        <v>106.5</v>
      </c>
      <c r="S138" s="49">
        <v>225</v>
      </c>
      <c r="T138" s="48">
        <v>-4.4000000000000004</v>
      </c>
      <c r="U138" s="49">
        <v>293</v>
      </c>
    </row>
    <row r="139" spans="1:21" ht="29.45" customHeight="1" thickTop="1" thickBot="1">
      <c r="A139" s="40">
        <v>131</v>
      </c>
      <c r="B139" s="41" t="s">
        <v>6364</v>
      </c>
      <c r="C139" s="42" t="s">
        <v>6889</v>
      </c>
      <c r="D139" s="40" t="s">
        <v>6671</v>
      </c>
      <c r="E139" s="40">
        <v>3.39</v>
      </c>
      <c r="F139" s="43">
        <v>112.4</v>
      </c>
      <c r="G139" s="44">
        <v>47</v>
      </c>
      <c r="H139" s="40">
        <v>109</v>
      </c>
      <c r="I139" s="44">
        <v>264</v>
      </c>
      <c r="J139" s="43">
        <v>67.8</v>
      </c>
      <c r="K139" s="44">
        <v>147</v>
      </c>
      <c r="L139" s="43">
        <v>-2.3E-2</v>
      </c>
      <c r="M139" s="44">
        <v>248</v>
      </c>
      <c r="N139" s="43">
        <v>-6.53</v>
      </c>
      <c r="O139" s="44">
        <v>315</v>
      </c>
      <c r="P139" s="40">
        <v>101.9</v>
      </c>
      <c r="Q139" s="44">
        <v>299</v>
      </c>
      <c r="R139" s="40">
        <v>108.4</v>
      </c>
      <c r="S139" s="44">
        <v>325</v>
      </c>
      <c r="T139" s="43">
        <v>-5.75</v>
      </c>
      <c r="U139" s="44">
        <v>316</v>
      </c>
    </row>
    <row r="140" spans="1:21" ht="30.75" thickBot="1">
      <c r="A140" s="35">
        <v>132</v>
      </c>
      <c r="B140" s="36" t="s">
        <v>335</v>
      </c>
      <c r="C140" s="37" t="s">
        <v>6862</v>
      </c>
      <c r="D140" s="35" t="s">
        <v>6702</v>
      </c>
      <c r="E140" s="35">
        <v>3.25</v>
      </c>
      <c r="F140" s="38">
        <v>105.3</v>
      </c>
      <c r="G140" s="39">
        <v>166</v>
      </c>
      <c r="H140" s="35">
        <v>102</v>
      </c>
      <c r="I140" s="39">
        <v>114</v>
      </c>
      <c r="J140" s="38">
        <v>69.099999999999994</v>
      </c>
      <c r="K140" s="39">
        <v>79</v>
      </c>
      <c r="L140" s="38">
        <v>-4.0000000000000001E-3</v>
      </c>
      <c r="M140" s="39">
        <v>207</v>
      </c>
      <c r="N140" s="38">
        <v>-0.17</v>
      </c>
      <c r="O140" s="39">
        <v>143</v>
      </c>
      <c r="P140" s="35">
        <v>104.6</v>
      </c>
      <c r="Q140" s="39">
        <v>164</v>
      </c>
      <c r="R140" s="35">
        <v>104.8</v>
      </c>
      <c r="S140" s="39">
        <v>151</v>
      </c>
      <c r="T140" s="38">
        <v>-1.89</v>
      </c>
      <c r="U140" s="39">
        <v>215</v>
      </c>
    </row>
    <row r="141" spans="1:21" ht="15.75" thickBot="1">
      <c r="A141" s="40">
        <v>133</v>
      </c>
      <c r="B141" s="41" t="s">
        <v>280</v>
      </c>
      <c r="C141" s="42" t="s">
        <v>6873</v>
      </c>
      <c r="D141" s="40" t="s">
        <v>6630</v>
      </c>
      <c r="E141" s="40">
        <v>3.12</v>
      </c>
      <c r="F141" s="43">
        <v>110.5</v>
      </c>
      <c r="G141" s="44">
        <v>79</v>
      </c>
      <c r="H141" s="40">
        <v>107.4</v>
      </c>
      <c r="I141" s="44">
        <v>230</v>
      </c>
      <c r="J141" s="43">
        <v>68.3</v>
      </c>
      <c r="K141" s="44">
        <v>126</v>
      </c>
      <c r="L141" s="43">
        <v>-3.7999999999999999E-2</v>
      </c>
      <c r="M141" s="44">
        <v>274</v>
      </c>
      <c r="N141" s="43">
        <v>-2.63</v>
      </c>
      <c r="O141" s="44">
        <v>219</v>
      </c>
      <c r="P141" s="40">
        <v>105.3</v>
      </c>
      <c r="Q141" s="44">
        <v>136</v>
      </c>
      <c r="R141" s="40">
        <v>107.9</v>
      </c>
      <c r="S141" s="44">
        <v>304</v>
      </c>
      <c r="T141" s="43">
        <v>-0.38</v>
      </c>
      <c r="U141" s="44">
        <v>171</v>
      </c>
    </row>
    <row r="142" spans="1:21" ht="30.75" thickBot="1">
      <c r="A142" s="35">
        <v>134</v>
      </c>
      <c r="B142" s="36" t="s">
        <v>232</v>
      </c>
      <c r="C142" s="37" t="s">
        <v>6884</v>
      </c>
      <c r="D142" s="35" t="s">
        <v>6591</v>
      </c>
      <c r="E142" s="35">
        <v>3.03</v>
      </c>
      <c r="F142" s="38">
        <v>107.7</v>
      </c>
      <c r="G142" s="39">
        <v>122</v>
      </c>
      <c r="H142" s="35">
        <v>104.7</v>
      </c>
      <c r="I142" s="39">
        <v>169</v>
      </c>
      <c r="J142" s="38">
        <v>68.7</v>
      </c>
      <c r="K142" s="39">
        <v>101</v>
      </c>
      <c r="L142" s="38">
        <v>1.0999999999999999E-2</v>
      </c>
      <c r="M142" s="39">
        <v>157</v>
      </c>
      <c r="N142" s="38">
        <v>-10.039999999999999</v>
      </c>
      <c r="O142" s="39">
        <v>355</v>
      </c>
      <c r="P142" s="35">
        <v>98.7</v>
      </c>
      <c r="Q142" s="39">
        <v>356</v>
      </c>
      <c r="R142" s="35">
        <v>108.7</v>
      </c>
      <c r="S142" s="39">
        <v>335</v>
      </c>
      <c r="T142" s="38">
        <v>-12.19</v>
      </c>
      <c r="U142" s="39">
        <v>362</v>
      </c>
    </row>
    <row r="143" spans="1:21" ht="15.75" thickBot="1">
      <c r="A143" s="40">
        <v>135</v>
      </c>
      <c r="B143" s="41" t="s">
        <v>140</v>
      </c>
      <c r="C143" s="42" t="s">
        <v>793</v>
      </c>
      <c r="D143" s="40" t="s">
        <v>6700</v>
      </c>
      <c r="E143" s="40">
        <v>2.89</v>
      </c>
      <c r="F143" s="43">
        <v>109.1</v>
      </c>
      <c r="G143" s="44">
        <v>99</v>
      </c>
      <c r="H143" s="40">
        <v>106.2</v>
      </c>
      <c r="I143" s="44">
        <v>203</v>
      </c>
      <c r="J143" s="43">
        <v>68.2</v>
      </c>
      <c r="K143" s="44">
        <v>132</v>
      </c>
      <c r="L143" s="43">
        <v>2E-3</v>
      </c>
      <c r="M143" s="44">
        <v>186</v>
      </c>
      <c r="N143" s="43">
        <v>-4.17</v>
      </c>
      <c r="O143" s="44">
        <v>265</v>
      </c>
      <c r="P143" s="40">
        <v>103.7</v>
      </c>
      <c r="Q143" s="44">
        <v>223</v>
      </c>
      <c r="R143" s="40">
        <v>107.8</v>
      </c>
      <c r="S143" s="44">
        <v>300</v>
      </c>
      <c r="T143" s="43">
        <v>-1.8</v>
      </c>
      <c r="U143" s="44">
        <v>213</v>
      </c>
    </row>
    <row r="144" spans="1:21" ht="15.75" thickBot="1">
      <c r="A144" s="35">
        <v>136</v>
      </c>
      <c r="B144" s="36" t="s">
        <v>266</v>
      </c>
      <c r="C144" s="37" t="s">
        <v>6801</v>
      </c>
      <c r="D144" s="50">
        <v>45222</v>
      </c>
      <c r="E144" s="35">
        <v>2.8</v>
      </c>
      <c r="F144" s="38">
        <v>108.1</v>
      </c>
      <c r="G144" s="39">
        <v>114</v>
      </c>
      <c r="H144" s="35">
        <v>105.3</v>
      </c>
      <c r="I144" s="39">
        <v>179</v>
      </c>
      <c r="J144" s="38">
        <v>68.599999999999994</v>
      </c>
      <c r="K144" s="39">
        <v>109</v>
      </c>
      <c r="L144" s="38">
        <v>-1.2E-2</v>
      </c>
      <c r="M144" s="39">
        <v>228</v>
      </c>
      <c r="N144" s="38">
        <v>10.37</v>
      </c>
      <c r="O144" s="39">
        <v>15</v>
      </c>
      <c r="P144" s="35">
        <v>110</v>
      </c>
      <c r="Q144" s="39">
        <v>20</v>
      </c>
      <c r="R144" s="35">
        <v>99.7</v>
      </c>
      <c r="S144" s="39">
        <v>21</v>
      </c>
      <c r="T144" s="38">
        <v>1.82</v>
      </c>
      <c r="U144" s="39">
        <v>100</v>
      </c>
    </row>
    <row r="145" spans="1:21" ht="15.75" thickBot="1">
      <c r="A145" s="40">
        <v>137</v>
      </c>
      <c r="B145" s="41" t="s">
        <v>325</v>
      </c>
      <c r="C145" s="42" t="s">
        <v>6859</v>
      </c>
      <c r="D145" s="40" t="s">
        <v>6615</v>
      </c>
      <c r="E145" s="40">
        <v>2.56</v>
      </c>
      <c r="F145" s="43">
        <v>102.9</v>
      </c>
      <c r="G145" s="44">
        <v>219</v>
      </c>
      <c r="H145" s="40">
        <v>100.4</v>
      </c>
      <c r="I145" s="44">
        <v>85</v>
      </c>
      <c r="J145" s="43">
        <v>69.599999999999994</v>
      </c>
      <c r="K145" s="44">
        <v>53</v>
      </c>
      <c r="L145" s="43">
        <v>0.121</v>
      </c>
      <c r="M145" s="44">
        <v>7</v>
      </c>
      <c r="N145" s="43">
        <v>-4.7300000000000004</v>
      </c>
      <c r="O145" s="44">
        <v>276</v>
      </c>
      <c r="P145" s="40">
        <v>101.6</v>
      </c>
      <c r="Q145" s="44">
        <v>305</v>
      </c>
      <c r="R145" s="40">
        <v>106.3</v>
      </c>
      <c r="S145" s="44">
        <v>216</v>
      </c>
      <c r="T145" s="43">
        <v>-13.36</v>
      </c>
      <c r="U145" s="44">
        <v>363</v>
      </c>
    </row>
    <row r="146" spans="1:21" ht="30.75" thickBot="1">
      <c r="A146" s="35">
        <v>138</v>
      </c>
      <c r="B146" s="36" t="s">
        <v>285</v>
      </c>
      <c r="C146" s="37" t="s">
        <v>6865</v>
      </c>
      <c r="D146" s="35" t="s">
        <v>6699</v>
      </c>
      <c r="E146" s="35">
        <v>2.4500000000000002</v>
      </c>
      <c r="F146" s="38">
        <v>101</v>
      </c>
      <c r="G146" s="39">
        <v>259</v>
      </c>
      <c r="H146" s="35">
        <v>98.5</v>
      </c>
      <c r="I146" s="39">
        <v>62</v>
      </c>
      <c r="J146" s="38">
        <v>63.8</v>
      </c>
      <c r="K146" s="39">
        <v>334</v>
      </c>
      <c r="L146" s="38">
        <v>8.6999999999999994E-2</v>
      </c>
      <c r="M146" s="39">
        <v>21</v>
      </c>
      <c r="N146" s="38">
        <v>-2.69</v>
      </c>
      <c r="O146" s="39">
        <v>222</v>
      </c>
      <c r="P146" s="35">
        <v>103.1</v>
      </c>
      <c r="Q146" s="39">
        <v>253</v>
      </c>
      <c r="R146" s="35">
        <v>105.8</v>
      </c>
      <c r="S146" s="39">
        <v>197</v>
      </c>
      <c r="T146" s="38">
        <v>-3.74</v>
      </c>
      <c r="U146" s="39">
        <v>272</v>
      </c>
    </row>
    <row r="147" spans="1:21" ht="15.75" thickBot="1">
      <c r="A147" s="40">
        <v>139</v>
      </c>
      <c r="B147" s="41" t="s">
        <v>413</v>
      </c>
      <c r="C147" s="42" t="s">
        <v>6863</v>
      </c>
      <c r="D147" s="40" t="s">
        <v>6686</v>
      </c>
      <c r="E147" s="40">
        <v>2.44</v>
      </c>
      <c r="F147" s="43">
        <v>112.3</v>
      </c>
      <c r="G147" s="44">
        <v>50</v>
      </c>
      <c r="H147" s="40">
        <v>109.8</v>
      </c>
      <c r="I147" s="44">
        <v>277</v>
      </c>
      <c r="J147" s="43">
        <v>71.099999999999994</v>
      </c>
      <c r="K147" s="44">
        <v>24</v>
      </c>
      <c r="L147" s="43">
        <v>-5.0000000000000001E-3</v>
      </c>
      <c r="M147" s="44">
        <v>208</v>
      </c>
      <c r="N147" s="43">
        <v>-1.5</v>
      </c>
      <c r="O147" s="44">
        <v>183</v>
      </c>
      <c r="P147" s="40">
        <v>103.6</v>
      </c>
      <c r="Q147" s="44">
        <v>230</v>
      </c>
      <c r="R147" s="40">
        <v>105.1</v>
      </c>
      <c r="S147" s="44">
        <v>163</v>
      </c>
      <c r="T147" s="43">
        <v>-4.38</v>
      </c>
      <c r="U147" s="44">
        <v>292</v>
      </c>
    </row>
    <row r="148" spans="1:21" ht="15.75" thickBot="1">
      <c r="A148" s="45">
        <v>140</v>
      </c>
      <c r="B148" s="46" t="s">
        <v>272</v>
      </c>
      <c r="C148" s="47" t="s">
        <v>6859</v>
      </c>
      <c r="D148" s="45" t="s">
        <v>6607</v>
      </c>
      <c r="E148" s="45">
        <v>2.41</v>
      </c>
      <c r="F148" s="48">
        <v>107.2</v>
      </c>
      <c r="G148" s="49">
        <v>131</v>
      </c>
      <c r="H148" s="45">
        <v>104.8</v>
      </c>
      <c r="I148" s="49">
        <v>170</v>
      </c>
      <c r="J148" s="48">
        <v>65</v>
      </c>
      <c r="K148" s="49">
        <v>294</v>
      </c>
      <c r="L148" s="48">
        <v>-3.4000000000000002E-2</v>
      </c>
      <c r="M148" s="49">
        <v>269</v>
      </c>
      <c r="N148" s="48">
        <v>0.89</v>
      </c>
      <c r="O148" s="49">
        <v>127</v>
      </c>
      <c r="P148" s="45">
        <v>104.7</v>
      </c>
      <c r="Q148" s="49">
        <v>163</v>
      </c>
      <c r="R148" s="45">
        <v>103.8</v>
      </c>
      <c r="S148" s="49">
        <v>110</v>
      </c>
      <c r="T148" s="48">
        <v>-1.64</v>
      </c>
      <c r="U148" s="49">
        <v>207</v>
      </c>
    </row>
    <row r="149" spans="1:21" ht="16.5" thickTop="1" thickBot="1">
      <c r="A149" s="40">
        <v>141</v>
      </c>
      <c r="B149" s="41" t="s">
        <v>437</v>
      </c>
      <c r="C149" s="42" t="s">
        <v>6862</v>
      </c>
      <c r="D149" s="40" t="s">
        <v>6654</v>
      </c>
      <c r="E149" s="40">
        <v>2.2799999999999998</v>
      </c>
      <c r="F149" s="43">
        <v>101.9</v>
      </c>
      <c r="G149" s="44">
        <v>243</v>
      </c>
      <c r="H149" s="40">
        <v>99.6</v>
      </c>
      <c r="I149" s="44">
        <v>76</v>
      </c>
      <c r="J149" s="43">
        <v>69</v>
      </c>
      <c r="K149" s="44">
        <v>86</v>
      </c>
      <c r="L149" s="43">
        <v>9.1999999999999998E-2</v>
      </c>
      <c r="M149" s="44">
        <v>16</v>
      </c>
      <c r="N149" s="43">
        <v>1.23</v>
      </c>
      <c r="O149" s="44">
        <v>126</v>
      </c>
      <c r="P149" s="40">
        <v>105.9</v>
      </c>
      <c r="Q149" s="44">
        <v>120</v>
      </c>
      <c r="R149" s="40">
        <v>104.6</v>
      </c>
      <c r="S149" s="44">
        <v>139</v>
      </c>
      <c r="T149" s="43">
        <v>0.39</v>
      </c>
      <c r="U149" s="44">
        <v>147</v>
      </c>
    </row>
    <row r="150" spans="1:21" ht="15.75" thickBot="1">
      <c r="A150" s="35">
        <v>142</v>
      </c>
      <c r="B150" s="36" t="s">
        <v>5766</v>
      </c>
      <c r="C150" s="37" t="s">
        <v>6822</v>
      </c>
      <c r="D150" s="50">
        <v>45250</v>
      </c>
      <c r="E150" s="35">
        <v>2.2599999999999998</v>
      </c>
      <c r="F150" s="38">
        <v>103</v>
      </c>
      <c r="G150" s="39">
        <v>216</v>
      </c>
      <c r="H150" s="35">
        <v>100.7</v>
      </c>
      <c r="I150" s="39">
        <v>91</v>
      </c>
      <c r="J150" s="38">
        <v>64.099999999999994</v>
      </c>
      <c r="K150" s="39">
        <v>327</v>
      </c>
      <c r="L150" s="38">
        <v>-8.3000000000000004E-2</v>
      </c>
      <c r="M150" s="39">
        <v>343</v>
      </c>
      <c r="N150" s="38">
        <v>5.79</v>
      </c>
      <c r="O150" s="39">
        <v>76</v>
      </c>
      <c r="P150" s="35">
        <v>108.7</v>
      </c>
      <c r="Q150" s="39">
        <v>49</v>
      </c>
      <c r="R150" s="35">
        <v>102.9</v>
      </c>
      <c r="S150" s="39">
        <v>89</v>
      </c>
      <c r="T150" s="38">
        <v>0.5</v>
      </c>
      <c r="U150" s="39">
        <v>144</v>
      </c>
    </row>
    <row r="151" spans="1:21" ht="30.75" thickBot="1">
      <c r="A151" s="40">
        <v>143</v>
      </c>
      <c r="B151" s="41" t="s">
        <v>82</v>
      </c>
      <c r="C151" s="42" t="s">
        <v>6878</v>
      </c>
      <c r="D151" s="40" t="s">
        <v>6614</v>
      </c>
      <c r="E151" s="40">
        <v>2.2400000000000002</v>
      </c>
      <c r="F151" s="43">
        <v>107.4</v>
      </c>
      <c r="G151" s="44">
        <v>125</v>
      </c>
      <c r="H151" s="40">
        <v>105.2</v>
      </c>
      <c r="I151" s="44">
        <v>178</v>
      </c>
      <c r="J151" s="43">
        <v>66.7</v>
      </c>
      <c r="K151" s="44">
        <v>199</v>
      </c>
      <c r="L151" s="43">
        <v>9.7000000000000003E-2</v>
      </c>
      <c r="M151" s="44">
        <v>13</v>
      </c>
      <c r="N151" s="43">
        <v>-0.32</v>
      </c>
      <c r="O151" s="44">
        <v>146</v>
      </c>
      <c r="P151" s="40">
        <v>103.9</v>
      </c>
      <c r="Q151" s="44">
        <v>202</v>
      </c>
      <c r="R151" s="40">
        <v>104.3</v>
      </c>
      <c r="S151" s="44">
        <v>129</v>
      </c>
      <c r="T151" s="43">
        <v>3.99</v>
      </c>
      <c r="U151" s="44">
        <v>58</v>
      </c>
    </row>
    <row r="152" spans="1:21" ht="15" customHeight="1" thickBot="1">
      <c r="A152" s="35">
        <v>144</v>
      </c>
      <c r="B152" s="36" t="s">
        <v>323</v>
      </c>
      <c r="C152" s="37" t="s">
        <v>6859</v>
      </c>
      <c r="D152" s="35" t="s">
        <v>6579</v>
      </c>
      <c r="E152" s="35">
        <v>1.44</v>
      </c>
      <c r="F152" s="38">
        <v>102.4</v>
      </c>
      <c r="G152" s="39">
        <v>233</v>
      </c>
      <c r="H152" s="35">
        <v>100.9</v>
      </c>
      <c r="I152" s="39">
        <v>95</v>
      </c>
      <c r="J152" s="38">
        <v>66.2</v>
      </c>
      <c r="K152" s="39">
        <v>226</v>
      </c>
      <c r="L152" s="38">
        <v>6.0999999999999999E-2</v>
      </c>
      <c r="M152" s="39">
        <v>52</v>
      </c>
      <c r="N152" s="38">
        <v>-1.1499999999999999</v>
      </c>
      <c r="O152" s="39">
        <v>174</v>
      </c>
      <c r="P152" s="35">
        <v>104.5</v>
      </c>
      <c r="Q152" s="39">
        <v>172</v>
      </c>
      <c r="R152" s="35">
        <v>105.6</v>
      </c>
      <c r="S152" s="39">
        <v>187</v>
      </c>
      <c r="T152" s="38">
        <v>-2.04</v>
      </c>
      <c r="U152" s="39">
        <v>222</v>
      </c>
    </row>
    <row r="153" spans="1:21" ht="30.75" thickBot="1">
      <c r="A153" s="40">
        <v>145</v>
      </c>
      <c r="B153" s="41" t="s">
        <v>306</v>
      </c>
      <c r="C153" s="42" t="s">
        <v>6803</v>
      </c>
      <c r="D153" s="40" t="s">
        <v>6609</v>
      </c>
      <c r="E153" s="40">
        <v>1.42</v>
      </c>
      <c r="F153" s="43">
        <v>105.8</v>
      </c>
      <c r="G153" s="44">
        <v>156</v>
      </c>
      <c r="H153" s="40">
        <v>104.4</v>
      </c>
      <c r="I153" s="44">
        <v>162</v>
      </c>
      <c r="J153" s="43">
        <v>68.2</v>
      </c>
      <c r="K153" s="44">
        <v>133</v>
      </c>
      <c r="L153" s="43">
        <v>-6.7000000000000004E-2</v>
      </c>
      <c r="M153" s="44">
        <v>323</v>
      </c>
      <c r="N153" s="43">
        <v>0.54</v>
      </c>
      <c r="O153" s="44">
        <v>135</v>
      </c>
      <c r="P153" s="40">
        <v>104.9</v>
      </c>
      <c r="Q153" s="44">
        <v>153</v>
      </c>
      <c r="R153" s="40">
        <v>104.4</v>
      </c>
      <c r="S153" s="44">
        <v>130</v>
      </c>
      <c r="T153" s="43">
        <v>-7.12</v>
      </c>
      <c r="U153" s="44">
        <v>330</v>
      </c>
    </row>
    <row r="154" spans="1:21" ht="15.75" thickBot="1">
      <c r="A154" s="35">
        <v>146</v>
      </c>
      <c r="B154" s="36" t="s">
        <v>200</v>
      </c>
      <c r="C154" s="37" t="s">
        <v>6862</v>
      </c>
      <c r="D154" s="35" t="s">
        <v>6682</v>
      </c>
      <c r="E154" s="35">
        <v>1.36</v>
      </c>
      <c r="F154" s="38">
        <v>107.7</v>
      </c>
      <c r="G154" s="39">
        <v>124</v>
      </c>
      <c r="H154" s="35">
        <v>106.3</v>
      </c>
      <c r="I154" s="39">
        <v>204</v>
      </c>
      <c r="J154" s="38">
        <v>68.5</v>
      </c>
      <c r="K154" s="39">
        <v>117</v>
      </c>
      <c r="L154" s="38">
        <v>-0.1</v>
      </c>
      <c r="M154" s="39">
        <v>350</v>
      </c>
      <c r="N154" s="38">
        <v>2.46</v>
      </c>
      <c r="O154" s="39">
        <v>111</v>
      </c>
      <c r="P154" s="35">
        <v>105.7</v>
      </c>
      <c r="Q154" s="39">
        <v>125</v>
      </c>
      <c r="R154" s="35">
        <v>103.3</v>
      </c>
      <c r="S154" s="39">
        <v>101</v>
      </c>
      <c r="T154" s="38">
        <v>3.2</v>
      </c>
      <c r="U154" s="39">
        <v>75</v>
      </c>
    </row>
    <row r="155" spans="1:21" ht="15.75" thickBot="1">
      <c r="A155" s="40">
        <v>147</v>
      </c>
      <c r="B155" s="41" t="s">
        <v>210</v>
      </c>
      <c r="C155" s="42" t="s">
        <v>6822</v>
      </c>
      <c r="D155" s="40" t="s">
        <v>6609</v>
      </c>
      <c r="E155" s="40">
        <v>1.34</v>
      </c>
      <c r="F155" s="43">
        <v>105.8</v>
      </c>
      <c r="G155" s="44">
        <v>155</v>
      </c>
      <c r="H155" s="40">
        <v>104.5</v>
      </c>
      <c r="I155" s="44">
        <v>163</v>
      </c>
      <c r="J155" s="43">
        <v>63.1</v>
      </c>
      <c r="K155" s="44">
        <v>348</v>
      </c>
      <c r="L155" s="43">
        <v>-5.7000000000000002E-2</v>
      </c>
      <c r="M155" s="44">
        <v>306</v>
      </c>
      <c r="N155" s="43">
        <v>1.49</v>
      </c>
      <c r="O155" s="44">
        <v>123</v>
      </c>
      <c r="P155" s="40">
        <v>106.3</v>
      </c>
      <c r="Q155" s="44">
        <v>106</v>
      </c>
      <c r="R155" s="40">
        <v>104.8</v>
      </c>
      <c r="S155" s="44">
        <v>150</v>
      </c>
      <c r="T155" s="43">
        <v>-10.68</v>
      </c>
      <c r="U155" s="44">
        <v>360</v>
      </c>
    </row>
    <row r="156" spans="1:21" ht="30.75" thickBot="1">
      <c r="A156" s="35">
        <v>148</v>
      </c>
      <c r="B156" s="36" t="s">
        <v>6890</v>
      </c>
      <c r="C156" s="37" t="s">
        <v>6891</v>
      </c>
      <c r="D156" s="35" t="s">
        <v>6613</v>
      </c>
      <c r="E156" s="35">
        <v>1.22</v>
      </c>
      <c r="F156" s="38">
        <v>104</v>
      </c>
      <c r="G156" s="39">
        <v>195</v>
      </c>
      <c r="H156" s="35">
        <v>102.7</v>
      </c>
      <c r="I156" s="39">
        <v>126</v>
      </c>
      <c r="J156" s="38">
        <v>68.3</v>
      </c>
      <c r="K156" s="39">
        <v>125</v>
      </c>
      <c r="L156" s="38">
        <v>0.18</v>
      </c>
      <c r="M156" s="39">
        <v>1</v>
      </c>
      <c r="N156" s="38">
        <v>-4.62</v>
      </c>
      <c r="O156" s="39">
        <v>272</v>
      </c>
      <c r="P156" s="35">
        <v>102.7</v>
      </c>
      <c r="Q156" s="39">
        <v>271</v>
      </c>
      <c r="R156" s="35">
        <v>107.3</v>
      </c>
      <c r="S156" s="39">
        <v>275</v>
      </c>
      <c r="T156" s="38">
        <v>-0.69</v>
      </c>
      <c r="U156" s="39">
        <v>180</v>
      </c>
    </row>
    <row r="157" spans="1:21" ht="30.75" thickBot="1">
      <c r="A157" s="40">
        <v>149</v>
      </c>
      <c r="B157" s="41" t="s">
        <v>85</v>
      </c>
      <c r="C157" s="42" t="s">
        <v>6853</v>
      </c>
      <c r="D157" s="40" t="s">
        <v>6575</v>
      </c>
      <c r="E157" s="40">
        <v>1.22</v>
      </c>
      <c r="F157" s="43">
        <v>105.2</v>
      </c>
      <c r="G157" s="44">
        <v>168</v>
      </c>
      <c r="H157" s="40">
        <v>104</v>
      </c>
      <c r="I157" s="44">
        <v>151</v>
      </c>
      <c r="J157" s="43">
        <v>69.8</v>
      </c>
      <c r="K157" s="44">
        <v>47</v>
      </c>
      <c r="L157" s="43">
        <v>0.08</v>
      </c>
      <c r="M157" s="44">
        <v>31</v>
      </c>
      <c r="N157" s="43">
        <v>-0.62</v>
      </c>
      <c r="O157" s="44">
        <v>157</v>
      </c>
      <c r="P157" s="40">
        <v>105</v>
      </c>
      <c r="Q157" s="44">
        <v>150</v>
      </c>
      <c r="R157" s="40">
        <v>105.6</v>
      </c>
      <c r="S157" s="44">
        <v>184</v>
      </c>
      <c r="T157" s="43">
        <v>2.72</v>
      </c>
      <c r="U157" s="44">
        <v>87</v>
      </c>
    </row>
    <row r="158" spans="1:21" ht="15" customHeight="1" thickBot="1">
      <c r="A158" s="45">
        <v>150</v>
      </c>
      <c r="B158" s="46" t="s">
        <v>320</v>
      </c>
      <c r="C158" s="47" t="s">
        <v>6859</v>
      </c>
      <c r="D158" s="45" t="s">
        <v>6582</v>
      </c>
      <c r="E158" s="45">
        <v>1.1499999999999999</v>
      </c>
      <c r="F158" s="48">
        <v>103.5</v>
      </c>
      <c r="G158" s="49">
        <v>202</v>
      </c>
      <c r="H158" s="45">
        <v>102.4</v>
      </c>
      <c r="I158" s="49">
        <v>117</v>
      </c>
      <c r="J158" s="48">
        <v>65.2</v>
      </c>
      <c r="K158" s="49">
        <v>282</v>
      </c>
      <c r="L158" s="48">
        <v>-7.4999999999999997E-2</v>
      </c>
      <c r="M158" s="49">
        <v>329</v>
      </c>
      <c r="N158" s="48">
        <v>-0.74</v>
      </c>
      <c r="O158" s="49">
        <v>160</v>
      </c>
      <c r="P158" s="45">
        <v>104.5</v>
      </c>
      <c r="Q158" s="49">
        <v>171</v>
      </c>
      <c r="R158" s="45">
        <v>105.3</v>
      </c>
      <c r="S158" s="49">
        <v>171</v>
      </c>
      <c r="T158" s="48">
        <v>-2.63</v>
      </c>
      <c r="U158" s="49">
        <v>244</v>
      </c>
    </row>
    <row r="159" spans="1:21" ht="16.5" thickTop="1" thickBot="1">
      <c r="A159" s="40">
        <v>151</v>
      </c>
      <c r="B159" s="41" t="s">
        <v>43</v>
      </c>
      <c r="C159" s="42" t="s">
        <v>6807</v>
      </c>
      <c r="D159" s="40" t="s">
        <v>6682</v>
      </c>
      <c r="E159" s="40">
        <v>1.1399999999999999</v>
      </c>
      <c r="F159" s="43">
        <v>106.2</v>
      </c>
      <c r="G159" s="44">
        <v>152</v>
      </c>
      <c r="H159" s="40">
        <v>105.1</v>
      </c>
      <c r="I159" s="44">
        <v>176</v>
      </c>
      <c r="J159" s="43">
        <v>65.7</v>
      </c>
      <c r="K159" s="44">
        <v>261</v>
      </c>
      <c r="L159" s="43">
        <v>2.7E-2</v>
      </c>
      <c r="M159" s="44">
        <v>110</v>
      </c>
      <c r="N159" s="43">
        <v>5.91</v>
      </c>
      <c r="O159" s="44">
        <v>75</v>
      </c>
      <c r="P159" s="40">
        <v>107.8</v>
      </c>
      <c r="Q159" s="44">
        <v>74</v>
      </c>
      <c r="R159" s="40">
        <v>101.9</v>
      </c>
      <c r="S159" s="44">
        <v>72</v>
      </c>
      <c r="T159" s="43">
        <v>-6.55</v>
      </c>
      <c r="U159" s="44">
        <v>327</v>
      </c>
    </row>
    <row r="160" spans="1:21" ht="30.75" thickBot="1">
      <c r="A160" s="35">
        <v>152</v>
      </c>
      <c r="B160" s="36" t="s">
        <v>358</v>
      </c>
      <c r="C160" s="37" t="s">
        <v>6867</v>
      </c>
      <c r="D160" s="35" t="s">
        <v>6671</v>
      </c>
      <c r="E160" s="35">
        <v>1.1200000000000001</v>
      </c>
      <c r="F160" s="38">
        <v>102.3</v>
      </c>
      <c r="G160" s="39">
        <v>236</v>
      </c>
      <c r="H160" s="35">
        <v>101.2</v>
      </c>
      <c r="I160" s="39">
        <v>98</v>
      </c>
      <c r="J160" s="38">
        <v>65.3</v>
      </c>
      <c r="K160" s="39">
        <v>281</v>
      </c>
      <c r="L160" s="38">
        <v>0.13300000000000001</v>
      </c>
      <c r="M160" s="39">
        <v>3</v>
      </c>
      <c r="N160" s="38">
        <v>-3.46</v>
      </c>
      <c r="O160" s="39">
        <v>240</v>
      </c>
      <c r="P160" s="35">
        <v>102.9</v>
      </c>
      <c r="Q160" s="39">
        <v>262</v>
      </c>
      <c r="R160" s="35">
        <v>106.4</v>
      </c>
      <c r="S160" s="39">
        <v>217</v>
      </c>
      <c r="T160" s="38">
        <v>3.97</v>
      </c>
      <c r="U160" s="39">
        <v>59</v>
      </c>
    </row>
    <row r="161" spans="1:21" ht="15.75" thickBot="1">
      <c r="A161" s="40">
        <v>153</v>
      </c>
      <c r="B161" s="41" t="s">
        <v>116</v>
      </c>
      <c r="C161" s="42" t="s">
        <v>6853</v>
      </c>
      <c r="D161" s="40" t="s">
        <v>6579</v>
      </c>
      <c r="E161" s="40">
        <v>1.06</v>
      </c>
      <c r="F161" s="43">
        <v>104.7</v>
      </c>
      <c r="G161" s="44">
        <v>177</v>
      </c>
      <c r="H161" s="40">
        <v>103.7</v>
      </c>
      <c r="I161" s="44">
        <v>145</v>
      </c>
      <c r="J161" s="43">
        <v>69.3</v>
      </c>
      <c r="K161" s="44">
        <v>71</v>
      </c>
      <c r="L161" s="43">
        <v>-1E-3</v>
      </c>
      <c r="M161" s="44">
        <v>196</v>
      </c>
      <c r="N161" s="43">
        <v>-2.83</v>
      </c>
      <c r="O161" s="44">
        <v>225</v>
      </c>
      <c r="P161" s="40">
        <v>105.1</v>
      </c>
      <c r="Q161" s="44">
        <v>144</v>
      </c>
      <c r="R161" s="40">
        <v>107.9</v>
      </c>
      <c r="S161" s="44">
        <v>306</v>
      </c>
      <c r="T161" s="43">
        <v>-2.67</v>
      </c>
      <c r="U161" s="44">
        <v>245</v>
      </c>
    </row>
    <row r="162" spans="1:21" ht="15.75" thickBot="1">
      <c r="A162" s="35">
        <v>154</v>
      </c>
      <c r="B162" s="36" t="s">
        <v>301</v>
      </c>
      <c r="C162" s="37" t="s">
        <v>6807</v>
      </c>
      <c r="D162" s="35" t="s">
        <v>6607</v>
      </c>
      <c r="E162" s="35">
        <v>1.05</v>
      </c>
      <c r="F162" s="38">
        <v>104.1</v>
      </c>
      <c r="G162" s="39">
        <v>190</v>
      </c>
      <c r="H162" s="35">
        <v>103.1</v>
      </c>
      <c r="I162" s="39">
        <v>132</v>
      </c>
      <c r="J162" s="38">
        <v>67.599999999999994</v>
      </c>
      <c r="K162" s="39">
        <v>159</v>
      </c>
      <c r="L162" s="38">
        <v>6.9000000000000006E-2</v>
      </c>
      <c r="M162" s="39">
        <v>44</v>
      </c>
      <c r="N162" s="38">
        <v>3.78</v>
      </c>
      <c r="O162" s="39">
        <v>94</v>
      </c>
      <c r="P162" s="35">
        <v>106.8</v>
      </c>
      <c r="Q162" s="39">
        <v>102</v>
      </c>
      <c r="R162" s="35">
        <v>103.1</v>
      </c>
      <c r="S162" s="39">
        <v>94</v>
      </c>
      <c r="T162" s="38">
        <v>-7.17</v>
      </c>
      <c r="U162" s="39">
        <v>334</v>
      </c>
    </row>
    <row r="163" spans="1:21" ht="15.75" thickBot="1">
      <c r="A163" s="40">
        <v>155</v>
      </c>
      <c r="B163" s="41" t="s">
        <v>432</v>
      </c>
      <c r="C163" s="42" t="s">
        <v>6862</v>
      </c>
      <c r="D163" s="40" t="s">
        <v>6648</v>
      </c>
      <c r="E163" s="40">
        <v>1</v>
      </c>
      <c r="F163" s="43">
        <v>103.5</v>
      </c>
      <c r="G163" s="44">
        <v>203</v>
      </c>
      <c r="H163" s="40">
        <v>102.5</v>
      </c>
      <c r="I163" s="44">
        <v>123</v>
      </c>
      <c r="J163" s="43">
        <v>63.9</v>
      </c>
      <c r="K163" s="44">
        <v>332</v>
      </c>
      <c r="L163" s="43">
        <v>-4.7E-2</v>
      </c>
      <c r="M163" s="44">
        <v>288</v>
      </c>
      <c r="N163" s="43">
        <v>-1.06</v>
      </c>
      <c r="O163" s="44">
        <v>171</v>
      </c>
      <c r="P163" s="40">
        <v>103.6</v>
      </c>
      <c r="Q163" s="44">
        <v>231</v>
      </c>
      <c r="R163" s="40">
        <v>104.6</v>
      </c>
      <c r="S163" s="44">
        <v>138</v>
      </c>
      <c r="T163" s="43">
        <v>-7.17</v>
      </c>
      <c r="U163" s="44">
        <v>335</v>
      </c>
    </row>
    <row r="164" spans="1:21" ht="15.75" thickBot="1">
      <c r="A164" s="35">
        <v>156</v>
      </c>
      <c r="B164" s="36" t="s">
        <v>5944</v>
      </c>
      <c r="C164" s="37" t="s">
        <v>6865</v>
      </c>
      <c r="D164" s="35" t="s">
        <v>6585</v>
      </c>
      <c r="E164" s="35">
        <v>0.9</v>
      </c>
      <c r="F164" s="38">
        <v>104.2</v>
      </c>
      <c r="G164" s="39">
        <v>187</v>
      </c>
      <c r="H164" s="35">
        <v>103.3</v>
      </c>
      <c r="I164" s="39">
        <v>137</v>
      </c>
      <c r="J164" s="38">
        <v>62.1</v>
      </c>
      <c r="K164" s="39">
        <v>355</v>
      </c>
      <c r="L164" s="38">
        <v>-2.1000000000000001E-2</v>
      </c>
      <c r="M164" s="39">
        <v>244</v>
      </c>
      <c r="N164" s="38">
        <v>-1.48</v>
      </c>
      <c r="O164" s="39">
        <v>181</v>
      </c>
      <c r="P164" s="35">
        <v>103.2</v>
      </c>
      <c r="Q164" s="39">
        <v>249</v>
      </c>
      <c r="R164" s="35">
        <v>104.7</v>
      </c>
      <c r="S164" s="39">
        <v>143</v>
      </c>
      <c r="T164" s="38">
        <v>1.22</v>
      </c>
      <c r="U164" s="39">
        <v>123</v>
      </c>
    </row>
    <row r="165" spans="1:21" ht="15.75" thickBot="1">
      <c r="A165" s="40">
        <v>157</v>
      </c>
      <c r="B165" s="41" t="s">
        <v>142</v>
      </c>
      <c r="C165" s="42" t="s">
        <v>6815</v>
      </c>
      <c r="D165" s="40" t="s">
        <v>6682</v>
      </c>
      <c r="E165" s="40">
        <v>0.87</v>
      </c>
      <c r="F165" s="43">
        <v>110.6</v>
      </c>
      <c r="G165" s="44">
        <v>77</v>
      </c>
      <c r="H165" s="40">
        <v>109.8</v>
      </c>
      <c r="I165" s="44">
        <v>275</v>
      </c>
      <c r="J165" s="43">
        <v>68.900000000000006</v>
      </c>
      <c r="K165" s="44">
        <v>92</v>
      </c>
      <c r="L165" s="43">
        <v>-5.6000000000000001E-2</v>
      </c>
      <c r="M165" s="44">
        <v>301</v>
      </c>
      <c r="N165" s="43">
        <v>3.82</v>
      </c>
      <c r="O165" s="44">
        <v>93</v>
      </c>
      <c r="P165" s="40">
        <v>108</v>
      </c>
      <c r="Q165" s="44">
        <v>70</v>
      </c>
      <c r="R165" s="40">
        <v>104.2</v>
      </c>
      <c r="S165" s="44">
        <v>127</v>
      </c>
      <c r="T165" s="43">
        <v>0.26</v>
      </c>
      <c r="U165" s="44">
        <v>153</v>
      </c>
    </row>
    <row r="166" spans="1:21" ht="15.75" thickBot="1">
      <c r="A166" s="35">
        <v>158</v>
      </c>
      <c r="B166" s="36" t="s">
        <v>410</v>
      </c>
      <c r="C166" s="37" t="s">
        <v>6863</v>
      </c>
      <c r="D166" s="35" t="s">
        <v>6688</v>
      </c>
      <c r="E166" s="35">
        <v>0.8</v>
      </c>
      <c r="F166" s="38">
        <v>101.3</v>
      </c>
      <c r="G166" s="39">
        <v>254</v>
      </c>
      <c r="H166" s="35">
        <v>100.5</v>
      </c>
      <c r="I166" s="39">
        <v>87</v>
      </c>
      <c r="J166" s="38">
        <v>65.8</v>
      </c>
      <c r="K166" s="39">
        <v>255</v>
      </c>
      <c r="L166" s="38">
        <v>-8.1000000000000003E-2</v>
      </c>
      <c r="M166" s="39">
        <v>342</v>
      </c>
      <c r="N166" s="38">
        <v>-1.48</v>
      </c>
      <c r="O166" s="39">
        <v>182</v>
      </c>
      <c r="P166" s="35">
        <v>103.8</v>
      </c>
      <c r="Q166" s="39">
        <v>216</v>
      </c>
      <c r="R166" s="35">
        <v>105.3</v>
      </c>
      <c r="S166" s="39">
        <v>172</v>
      </c>
      <c r="T166" s="38">
        <v>-3.04</v>
      </c>
      <c r="U166" s="39">
        <v>255</v>
      </c>
    </row>
    <row r="167" spans="1:21" ht="15.75" thickBot="1">
      <c r="A167" s="40">
        <v>159</v>
      </c>
      <c r="B167" s="41" t="s">
        <v>146</v>
      </c>
      <c r="C167" s="42" t="s">
        <v>6878</v>
      </c>
      <c r="D167" s="40" t="s">
        <v>6594</v>
      </c>
      <c r="E167" s="40">
        <v>0.73</v>
      </c>
      <c r="F167" s="43">
        <v>104.4</v>
      </c>
      <c r="G167" s="44">
        <v>183</v>
      </c>
      <c r="H167" s="40">
        <v>103.7</v>
      </c>
      <c r="I167" s="44">
        <v>144</v>
      </c>
      <c r="J167" s="43">
        <v>70.400000000000006</v>
      </c>
      <c r="K167" s="44">
        <v>37</v>
      </c>
      <c r="L167" s="43">
        <v>-2.8000000000000001E-2</v>
      </c>
      <c r="M167" s="44">
        <v>259</v>
      </c>
      <c r="N167" s="43">
        <v>-2.4300000000000002</v>
      </c>
      <c r="O167" s="44">
        <v>213</v>
      </c>
      <c r="P167" s="40">
        <v>102.7</v>
      </c>
      <c r="Q167" s="44">
        <v>269</v>
      </c>
      <c r="R167" s="40">
        <v>105.2</v>
      </c>
      <c r="S167" s="44">
        <v>167</v>
      </c>
      <c r="T167" s="43">
        <v>-1.1599999999999999</v>
      </c>
      <c r="U167" s="44">
        <v>194</v>
      </c>
    </row>
    <row r="168" spans="1:21" ht="30.75" thickBot="1">
      <c r="A168" s="45">
        <v>160</v>
      </c>
      <c r="B168" s="46" t="s">
        <v>6892</v>
      </c>
      <c r="C168" s="47" t="s">
        <v>6889</v>
      </c>
      <c r="D168" s="45" t="s">
        <v>6639</v>
      </c>
      <c r="E168" s="45">
        <v>0.66</v>
      </c>
      <c r="F168" s="48">
        <v>102.8</v>
      </c>
      <c r="G168" s="49">
        <v>222</v>
      </c>
      <c r="H168" s="45">
        <v>102.1</v>
      </c>
      <c r="I168" s="49">
        <v>115</v>
      </c>
      <c r="J168" s="48">
        <v>62.1</v>
      </c>
      <c r="K168" s="49">
        <v>356</v>
      </c>
      <c r="L168" s="48">
        <v>4.5999999999999999E-2</v>
      </c>
      <c r="M168" s="49">
        <v>72</v>
      </c>
      <c r="N168" s="48">
        <v>-3.55</v>
      </c>
      <c r="O168" s="49">
        <v>243</v>
      </c>
      <c r="P168" s="45">
        <v>104.3</v>
      </c>
      <c r="Q168" s="49">
        <v>183</v>
      </c>
      <c r="R168" s="45">
        <v>107.9</v>
      </c>
      <c r="S168" s="49">
        <v>303</v>
      </c>
      <c r="T168" s="48">
        <v>4.04</v>
      </c>
      <c r="U168" s="49">
        <v>56</v>
      </c>
    </row>
    <row r="169" spans="1:21" ht="15.75" customHeight="1" thickTop="1">
      <c r="A169" s="26"/>
      <c r="B169" s="26"/>
      <c r="C169" s="66"/>
      <c r="D169" s="66"/>
      <c r="E169" s="67"/>
      <c r="F169" s="68"/>
      <c r="G169" s="66"/>
      <c r="H169" s="66"/>
      <c r="I169" s="67"/>
      <c r="J169" s="68"/>
      <c r="K169" s="67"/>
      <c r="L169" s="68"/>
      <c r="M169" s="67"/>
      <c r="N169" s="68" t="s">
        <v>6789</v>
      </c>
      <c r="O169" s="66"/>
      <c r="P169" s="66"/>
      <c r="Q169" s="66"/>
      <c r="R169" s="66"/>
      <c r="S169" s="67"/>
      <c r="T169" s="68" t="s">
        <v>6790</v>
      </c>
      <c r="U169" s="66"/>
    </row>
    <row r="170" spans="1:21" ht="15" customHeight="1">
      <c r="A170" s="28" t="s">
        <v>6791</v>
      </c>
      <c r="B170" s="29" t="s">
        <v>6792</v>
      </c>
      <c r="C170" s="26" t="s">
        <v>6793</v>
      </c>
      <c r="D170" s="27" t="s">
        <v>7817</v>
      </c>
      <c r="E170" s="28" t="s">
        <v>14</v>
      </c>
      <c r="F170" s="64" t="s">
        <v>6794</v>
      </c>
      <c r="G170" s="65"/>
      <c r="H170" s="62" t="s">
        <v>6795</v>
      </c>
      <c r="I170" s="63"/>
      <c r="J170" s="64" t="s">
        <v>6796</v>
      </c>
      <c r="K170" s="63"/>
      <c r="L170" s="64" t="s">
        <v>6797</v>
      </c>
      <c r="M170" s="63"/>
      <c r="N170" s="64" t="s">
        <v>14</v>
      </c>
      <c r="O170" s="65"/>
      <c r="P170" s="62" t="s">
        <v>6798</v>
      </c>
      <c r="Q170" s="62"/>
      <c r="R170" s="62" t="s">
        <v>6799</v>
      </c>
      <c r="S170" s="63"/>
      <c r="T170" s="64" t="s">
        <v>14</v>
      </c>
      <c r="U170" s="65"/>
    </row>
    <row r="171" spans="1:21" ht="15.75" thickBot="1">
      <c r="A171" s="40">
        <v>161</v>
      </c>
      <c r="B171" s="41" t="s">
        <v>74</v>
      </c>
      <c r="C171" s="42" t="s">
        <v>6822</v>
      </c>
      <c r="D171" s="51">
        <v>45191</v>
      </c>
      <c r="E171" s="40">
        <v>0.62</v>
      </c>
      <c r="F171" s="43">
        <v>107.4</v>
      </c>
      <c r="G171" s="44">
        <v>127</v>
      </c>
      <c r="H171" s="40">
        <v>106.8</v>
      </c>
      <c r="I171" s="44">
        <v>217</v>
      </c>
      <c r="J171" s="43">
        <v>65.599999999999994</v>
      </c>
      <c r="K171" s="44">
        <v>269</v>
      </c>
      <c r="L171" s="43">
        <v>-9.9000000000000005E-2</v>
      </c>
      <c r="M171" s="44">
        <v>349</v>
      </c>
      <c r="N171" s="43">
        <v>6.39</v>
      </c>
      <c r="O171" s="44">
        <v>69</v>
      </c>
      <c r="P171" s="40">
        <v>108.3</v>
      </c>
      <c r="Q171" s="44">
        <v>64</v>
      </c>
      <c r="R171" s="40">
        <v>101.9</v>
      </c>
      <c r="S171" s="44">
        <v>70</v>
      </c>
      <c r="T171" s="43">
        <v>-0.53</v>
      </c>
      <c r="U171" s="44">
        <v>174</v>
      </c>
    </row>
    <row r="172" spans="1:21" ht="30.75" thickBot="1">
      <c r="A172" s="35">
        <v>162</v>
      </c>
      <c r="B172" s="36" t="s">
        <v>289</v>
      </c>
      <c r="C172" s="37" t="s">
        <v>6828</v>
      </c>
      <c r="D172" s="35" t="s">
        <v>6582</v>
      </c>
      <c r="E172" s="35">
        <v>0.56000000000000005</v>
      </c>
      <c r="F172" s="38">
        <v>104.4</v>
      </c>
      <c r="G172" s="39">
        <v>182</v>
      </c>
      <c r="H172" s="35">
        <v>103.9</v>
      </c>
      <c r="I172" s="39">
        <v>149</v>
      </c>
      <c r="J172" s="38">
        <v>66.599999999999994</v>
      </c>
      <c r="K172" s="39">
        <v>211</v>
      </c>
      <c r="L172" s="38">
        <v>-3.0000000000000001E-3</v>
      </c>
      <c r="M172" s="39">
        <v>203</v>
      </c>
      <c r="N172" s="38">
        <v>4.55</v>
      </c>
      <c r="O172" s="39">
        <v>90</v>
      </c>
      <c r="P172" s="35">
        <v>108.4</v>
      </c>
      <c r="Q172" s="39">
        <v>59</v>
      </c>
      <c r="R172" s="35">
        <v>103.8</v>
      </c>
      <c r="S172" s="39">
        <v>112</v>
      </c>
      <c r="T172" s="38">
        <v>-3.4</v>
      </c>
      <c r="U172" s="39">
        <v>264</v>
      </c>
    </row>
    <row r="173" spans="1:21" ht="15.75" thickBot="1">
      <c r="A173" s="40">
        <v>163</v>
      </c>
      <c r="B173" s="41" t="s">
        <v>6163</v>
      </c>
      <c r="C173" s="42" t="s">
        <v>6862</v>
      </c>
      <c r="D173" s="40" t="s">
        <v>6647</v>
      </c>
      <c r="E173" s="40">
        <v>0.47</v>
      </c>
      <c r="F173" s="43">
        <v>103.3</v>
      </c>
      <c r="G173" s="44">
        <v>208</v>
      </c>
      <c r="H173" s="40">
        <v>102.9</v>
      </c>
      <c r="I173" s="44">
        <v>129</v>
      </c>
      <c r="J173" s="43">
        <v>66.400000000000006</v>
      </c>
      <c r="K173" s="44">
        <v>219</v>
      </c>
      <c r="L173" s="43">
        <v>1.2999999999999999E-2</v>
      </c>
      <c r="M173" s="44">
        <v>150</v>
      </c>
      <c r="N173" s="43">
        <v>3.23</v>
      </c>
      <c r="O173" s="44">
        <v>102</v>
      </c>
      <c r="P173" s="40">
        <v>106.2</v>
      </c>
      <c r="Q173" s="44">
        <v>110</v>
      </c>
      <c r="R173" s="40">
        <v>103</v>
      </c>
      <c r="S173" s="44">
        <v>90</v>
      </c>
      <c r="T173" s="43">
        <v>6.99</v>
      </c>
      <c r="U173" s="44">
        <v>16</v>
      </c>
    </row>
    <row r="174" spans="1:21" ht="15.75" thickBot="1">
      <c r="A174" s="35">
        <v>164</v>
      </c>
      <c r="B174" s="36" t="s">
        <v>204</v>
      </c>
      <c r="C174" s="37" t="s">
        <v>6882</v>
      </c>
      <c r="D174" s="35" t="s">
        <v>6577</v>
      </c>
      <c r="E174" s="35">
        <v>0.44</v>
      </c>
      <c r="F174" s="38">
        <v>108.6</v>
      </c>
      <c r="G174" s="39">
        <v>105</v>
      </c>
      <c r="H174" s="35">
        <v>108.2</v>
      </c>
      <c r="I174" s="39">
        <v>250</v>
      </c>
      <c r="J174" s="38">
        <v>63.5</v>
      </c>
      <c r="K174" s="39">
        <v>341</v>
      </c>
      <c r="L174" s="38">
        <v>1.7000000000000001E-2</v>
      </c>
      <c r="M174" s="39">
        <v>141</v>
      </c>
      <c r="N174" s="38">
        <v>-1.22</v>
      </c>
      <c r="O174" s="39">
        <v>175</v>
      </c>
      <c r="P174" s="35">
        <v>105.1</v>
      </c>
      <c r="Q174" s="39">
        <v>145</v>
      </c>
      <c r="R174" s="35">
        <v>106.3</v>
      </c>
      <c r="S174" s="39">
        <v>215</v>
      </c>
      <c r="T174" s="38">
        <v>2.96</v>
      </c>
      <c r="U174" s="39">
        <v>82</v>
      </c>
    </row>
    <row r="175" spans="1:21" ht="15" customHeight="1" thickBot="1">
      <c r="A175" s="40">
        <v>165</v>
      </c>
      <c r="B175" s="41" t="s">
        <v>102</v>
      </c>
      <c r="C175" s="42" t="s">
        <v>6826</v>
      </c>
      <c r="D175" s="40" t="s">
        <v>6582</v>
      </c>
      <c r="E175" s="40">
        <v>0.43</v>
      </c>
      <c r="F175" s="43">
        <v>105.6</v>
      </c>
      <c r="G175" s="44">
        <v>160</v>
      </c>
      <c r="H175" s="40">
        <v>105.2</v>
      </c>
      <c r="I175" s="44">
        <v>177</v>
      </c>
      <c r="J175" s="43">
        <v>66.400000000000006</v>
      </c>
      <c r="K175" s="44">
        <v>217</v>
      </c>
      <c r="L175" s="43">
        <v>-2.8000000000000001E-2</v>
      </c>
      <c r="M175" s="44">
        <v>261</v>
      </c>
      <c r="N175" s="43">
        <v>3.01</v>
      </c>
      <c r="O175" s="44">
        <v>107</v>
      </c>
      <c r="P175" s="40">
        <v>106.1</v>
      </c>
      <c r="Q175" s="44">
        <v>111</v>
      </c>
      <c r="R175" s="40">
        <v>103.1</v>
      </c>
      <c r="S175" s="44">
        <v>97</v>
      </c>
      <c r="T175" s="43">
        <v>0.32</v>
      </c>
      <c r="U175" s="44">
        <v>151</v>
      </c>
    </row>
    <row r="176" spans="1:21" ht="15.75" thickBot="1">
      <c r="A176" s="35">
        <v>166</v>
      </c>
      <c r="B176" s="36" t="s">
        <v>265</v>
      </c>
      <c r="C176" s="37" t="s">
        <v>6828</v>
      </c>
      <c r="D176" s="50">
        <v>45251</v>
      </c>
      <c r="E176" s="35">
        <v>0.38</v>
      </c>
      <c r="F176" s="38">
        <v>108.8</v>
      </c>
      <c r="G176" s="39">
        <v>104</v>
      </c>
      <c r="H176" s="35">
        <v>108.4</v>
      </c>
      <c r="I176" s="39">
        <v>255</v>
      </c>
      <c r="J176" s="38">
        <v>64.8</v>
      </c>
      <c r="K176" s="39">
        <v>304</v>
      </c>
      <c r="L176" s="38">
        <v>-6.6000000000000003E-2</v>
      </c>
      <c r="M176" s="39">
        <v>319</v>
      </c>
      <c r="N176" s="38">
        <v>3.33</v>
      </c>
      <c r="O176" s="39">
        <v>99</v>
      </c>
      <c r="P176" s="35">
        <v>107.4</v>
      </c>
      <c r="Q176" s="39">
        <v>88</v>
      </c>
      <c r="R176" s="35">
        <v>104.1</v>
      </c>
      <c r="S176" s="39">
        <v>121</v>
      </c>
      <c r="T176" s="38">
        <v>-3.95</v>
      </c>
      <c r="U176" s="39">
        <v>281</v>
      </c>
    </row>
    <row r="177" spans="1:21" ht="15" customHeight="1" thickBot="1">
      <c r="A177" s="40">
        <v>167</v>
      </c>
      <c r="B177" s="41" t="s">
        <v>5875</v>
      </c>
      <c r="C177" s="42" t="s">
        <v>6878</v>
      </c>
      <c r="D177" s="40" t="s">
        <v>6648</v>
      </c>
      <c r="E177" s="40">
        <v>0.16</v>
      </c>
      <c r="F177" s="43">
        <v>105</v>
      </c>
      <c r="G177" s="44">
        <v>170</v>
      </c>
      <c r="H177" s="40">
        <v>104.9</v>
      </c>
      <c r="I177" s="44">
        <v>171</v>
      </c>
      <c r="J177" s="43">
        <v>72.8</v>
      </c>
      <c r="K177" s="44">
        <v>3</v>
      </c>
      <c r="L177" s="43">
        <v>-1.2E-2</v>
      </c>
      <c r="M177" s="44">
        <v>225</v>
      </c>
      <c r="N177" s="43">
        <v>-0.34</v>
      </c>
      <c r="O177" s="44">
        <v>147</v>
      </c>
      <c r="P177" s="40">
        <v>103.3</v>
      </c>
      <c r="Q177" s="44">
        <v>247</v>
      </c>
      <c r="R177" s="40">
        <v>103.6</v>
      </c>
      <c r="S177" s="44">
        <v>106</v>
      </c>
      <c r="T177" s="43">
        <v>6.55</v>
      </c>
      <c r="U177" s="44">
        <v>23</v>
      </c>
    </row>
    <row r="178" spans="1:21" ht="15.75" thickBot="1">
      <c r="A178" s="35">
        <v>168</v>
      </c>
      <c r="B178" s="36" t="s">
        <v>348</v>
      </c>
      <c r="C178" s="37" t="s">
        <v>6891</v>
      </c>
      <c r="D178" s="35" t="s">
        <v>6655</v>
      </c>
      <c r="E178" s="35">
        <v>0.08</v>
      </c>
      <c r="F178" s="38">
        <v>104.2</v>
      </c>
      <c r="G178" s="39">
        <v>186</v>
      </c>
      <c r="H178" s="35">
        <v>104.2</v>
      </c>
      <c r="I178" s="39">
        <v>154</v>
      </c>
      <c r="J178" s="38">
        <v>64.5</v>
      </c>
      <c r="K178" s="39">
        <v>313</v>
      </c>
      <c r="L178" s="38">
        <v>-2.8000000000000001E-2</v>
      </c>
      <c r="M178" s="39">
        <v>260</v>
      </c>
      <c r="N178" s="38">
        <v>-3.73</v>
      </c>
      <c r="O178" s="39">
        <v>249</v>
      </c>
      <c r="P178" s="35">
        <v>103.7</v>
      </c>
      <c r="Q178" s="39">
        <v>220</v>
      </c>
      <c r="R178" s="35">
        <v>107.5</v>
      </c>
      <c r="S178" s="39">
        <v>283</v>
      </c>
      <c r="T178" s="38">
        <v>0.96</v>
      </c>
      <c r="U178" s="39">
        <v>131</v>
      </c>
    </row>
    <row r="179" spans="1:21" ht="15.75" thickBot="1">
      <c r="A179" s="40">
        <v>169</v>
      </c>
      <c r="B179" s="41" t="s">
        <v>347</v>
      </c>
      <c r="C179" s="42" t="s">
        <v>6891</v>
      </c>
      <c r="D179" s="40" t="s">
        <v>6654</v>
      </c>
      <c r="E179" s="40">
        <v>0.05</v>
      </c>
      <c r="F179" s="43">
        <v>104.3</v>
      </c>
      <c r="G179" s="44">
        <v>184</v>
      </c>
      <c r="H179" s="40">
        <v>104.2</v>
      </c>
      <c r="I179" s="44">
        <v>156</v>
      </c>
      <c r="J179" s="43">
        <v>65.8</v>
      </c>
      <c r="K179" s="44">
        <v>253</v>
      </c>
      <c r="L179" s="43">
        <v>-3.2000000000000001E-2</v>
      </c>
      <c r="M179" s="44">
        <v>266</v>
      </c>
      <c r="N179" s="43">
        <v>-7.22</v>
      </c>
      <c r="O179" s="44">
        <v>327</v>
      </c>
      <c r="P179" s="40">
        <v>101.6</v>
      </c>
      <c r="Q179" s="44">
        <v>303</v>
      </c>
      <c r="R179" s="40">
        <v>108.9</v>
      </c>
      <c r="S179" s="44">
        <v>338</v>
      </c>
      <c r="T179" s="43">
        <v>-7.73</v>
      </c>
      <c r="U179" s="44">
        <v>344</v>
      </c>
    </row>
    <row r="180" spans="1:21" ht="30.75" thickBot="1">
      <c r="A180" s="45">
        <v>170</v>
      </c>
      <c r="B180" s="46" t="s">
        <v>340</v>
      </c>
      <c r="C180" s="47" t="s">
        <v>6828</v>
      </c>
      <c r="D180" s="45" t="s">
        <v>6610</v>
      </c>
      <c r="E180" s="45">
        <v>-0.05</v>
      </c>
      <c r="F180" s="48">
        <v>102.6</v>
      </c>
      <c r="G180" s="49">
        <v>227</v>
      </c>
      <c r="H180" s="45">
        <v>102.6</v>
      </c>
      <c r="I180" s="49">
        <v>125</v>
      </c>
      <c r="J180" s="48">
        <v>66.400000000000006</v>
      </c>
      <c r="K180" s="49">
        <v>216</v>
      </c>
      <c r="L180" s="48">
        <v>0.09</v>
      </c>
      <c r="M180" s="49">
        <v>18</v>
      </c>
      <c r="N180" s="48">
        <v>3.95</v>
      </c>
      <c r="O180" s="49">
        <v>92</v>
      </c>
      <c r="P180" s="45">
        <v>107.8</v>
      </c>
      <c r="Q180" s="49">
        <v>75</v>
      </c>
      <c r="R180" s="45">
        <v>103.9</v>
      </c>
      <c r="S180" s="49">
        <v>115</v>
      </c>
      <c r="T180" s="48">
        <v>-4.45</v>
      </c>
      <c r="U180" s="49">
        <v>296</v>
      </c>
    </row>
    <row r="181" spans="1:21" ht="16.5" thickTop="1" thickBot="1">
      <c r="A181" s="40">
        <v>171</v>
      </c>
      <c r="B181" s="41" t="s">
        <v>6517</v>
      </c>
      <c r="C181" s="42" t="s">
        <v>6873</v>
      </c>
      <c r="D181" s="40" t="s">
        <v>6654</v>
      </c>
      <c r="E181" s="40">
        <v>-0.09</v>
      </c>
      <c r="F181" s="43">
        <v>107.7</v>
      </c>
      <c r="G181" s="44">
        <v>120</v>
      </c>
      <c r="H181" s="40">
        <v>107.8</v>
      </c>
      <c r="I181" s="44">
        <v>240</v>
      </c>
      <c r="J181" s="43">
        <v>67.400000000000006</v>
      </c>
      <c r="K181" s="44">
        <v>166</v>
      </c>
      <c r="L181" s="43">
        <v>1.9E-2</v>
      </c>
      <c r="M181" s="44">
        <v>134</v>
      </c>
      <c r="N181" s="43">
        <v>-3.98</v>
      </c>
      <c r="O181" s="44">
        <v>258</v>
      </c>
      <c r="P181" s="40">
        <v>104.4</v>
      </c>
      <c r="Q181" s="44">
        <v>180</v>
      </c>
      <c r="R181" s="40">
        <v>108.3</v>
      </c>
      <c r="S181" s="44">
        <v>323</v>
      </c>
      <c r="T181" s="43">
        <v>-4.62</v>
      </c>
      <c r="U181" s="44">
        <v>298</v>
      </c>
    </row>
    <row r="182" spans="1:21" ht="15.75" thickBot="1">
      <c r="A182" s="35">
        <v>172</v>
      </c>
      <c r="B182" s="36" t="s">
        <v>365</v>
      </c>
      <c r="C182" s="37" t="s">
        <v>6853</v>
      </c>
      <c r="D182" s="35" t="s">
        <v>6577</v>
      </c>
      <c r="E182" s="35">
        <v>-0.12</v>
      </c>
      <c r="F182" s="38">
        <v>112.9</v>
      </c>
      <c r="G182" s="39">
        <v>41</v>
      </c>
      <c r="H182" s="35">
        <v>113</v>
      </c>
      <c r="I182" s="39">
        <v>333</v>
      </c>
      <c r="J182" s="38">
        <v>64.7</v>
      </c>
      <c r="K182" s="39">
        <v>308</v>
      </c>
      <c r="L182" s="38">
        <v>1.7999999999999999E-2</v>
      </c>
      <c r="M182" s="39">
        <v>139</v>
      </c>
      <c r="N182" s="38">
        <v>-0.99</v>
      </c>
      <c r="O182" s="39">
        <v>169</v>
      </c>
      <c r="P182" s="35">
        <v>105.1</v>
      </c>
      <c r="Q182" s="39">
        <v>143</v>
      </c>
      <c r="R182" s="35">
        <v>106.1</v>
      </c>
      <c r="S182" s="39">
        <v>205</v>
      </c>
      <c r="T182" s="38">
        <v>6.13</v>
      </c>
      <c r="U182" s="39">
        <v>25</v>
      </c>
    </row>
    <row r="183" spans="1:21" ht="15" customHeight="1" thickBot="1">
      <c r="A183" s="40">
        <v>173</v>
      </c>
      <c r="B183" s="41" t="s">
        <v>160</v>
      </c>
      <c r="C183" s="42" t="s">
        <v>6826</v>
      </c>
      <c r="D183" s="40" t="s">
        <v>6648</v>
      </c>
      <c r="E183" s="40">
        <v>-0.13</v>
      </c>
      <c r="F183" s="43">
        <v>104.9</v>
      </c>
      <c r="G183" s="44">
        <v>173</v>
      </c>
      <c r="H183" s="40">
        <v>105.1</v>
      </c>
      <c r="I183" s="44">
        <v>175</v>
      </c>
      <c r="J183" s="43">
        <v>67.5</v>
      </c>
      <c r="K183" s="44">
        <v>165</v>
      </c>
      <c r="L183" s="43">
        <v>5.1999999999999998E-2</v>
      </c>
      <c r="M183" s="44">
        <v>63</v>
      </c>
      <c r="N183" s="43">
        <v>1.84</v>
      </c>
      <c r="O183" s="44">
        <v>118</v>
      </c>
      <c r="P183" s="40">
        <v>105.8</v>
      </c>
      <c r="Q183" s="44">
        <v>124</v>
      </c>
      <c r="R183" s="40">
        <v>104</v>
      </c>
      <c r="S183" s="44">
        <v>117</v>
      </c>
      <c r="T183" s="43">
        <v>-3.93</v>
      </c>
      <c r="U183" s="44">
        <v>280</v>
      </c>
    </row>
    <row r="184" spans="1:21" ht="30.75" thickBot="1">
      <c r="A184" s="35">
        <v>174</v>
      </c>
      <c r="B184" s="36" t="s">
        <v>6102</v>
      </c>
      <c r="C184" s="37" t="s">
        <v>6869</v>
      </c>
      <c r="D184" s="35" t="s">
        <v>6702</v>
      </c>
      <c r="E184" s="35">
        <v>-0.3</v>
      </c>
      <c r="F184" s="38">
        <v>104.7</v>
      </c>
      <c r="G184" s="39">
        <v>178</v>
      </c>
      <c r="H184" s="35">
        <v>105</v>
      </c>
      <c r="I184" s="39">
        <v>173</v>
      </c>
      <c r="J184" s="38">
        <v>66.5</v>
      </c>
      <c r="K184" s="39">
        <v>213</v>
      </c>
      <c r="L184" s="38">
        <v>6.6000000000000003E-2</v>
      </c>
      <c r="M184" s="39">
        <v>48</v>
      </c>
      <c r="N184" s="38">
        <v>-2.4300000000000002</v>
      </c>
      <c r="O184" s="39">
        <v>212</v>
      </c>
      <c r="P184" s="35">
        <v>104.5</v>
      </c>
      <c r="Q184" s="39">
        <v>173</v>
      </c>
      <c r="R184" s="35">
        <v>106.9</v>
      </c>
      <c r="S184" s="39">
        <v>252</v>
      </c>
      <c r="T184" s="38">
        <v>8.14</v>
      </c>
      <c r="U184" s="39">
        <v>10</v>
      </c>
    </row>
    <row r="185" spans="1:21" ht="15.75" thickBot="1">
      <c r="A185" s="40">
        <v>175</v>
      </c>
      <c r="B185" s="41" t="s">
        <v>64</v>
      </c>
      <c r="C185" s="42" t="s">
        <v>6863</v>
      </c>
      <c r="D185" s="40" t="s">
        <v>6687</v>
      </c>
      <c r="E185" s="40">
        <v>-0.36</v>
      </c>
      <c r="F185" s="43">
        <v>100.8</v>
      </c>
      <c r="G185" s="44">
        <v>262</v>
      </c>
      <c r="H185" s="40">
        <v>101.2</v>
      </c>
      <c r="I185" s="44">
        <v>100</v>
      </c>
      <c r="J185" s="43">
        <v>69.2</v>
      </c>
      <c r="K185" s="44">
        <v>72</v>
      </c>
      <c r="L185" s="43">
        <v>5.0000000000000001E-3</v>
      </c>
      <c r="M185" s="44">
        <v>171</v>
      </c>
      <c r="N185" s="43">
        <v>-1.91</v>
      </c>
      <c r="O185" s="44">
        <v>197</v>
      </c>
      <c r="P185" s="40">
        <v>104</v>
      </c>
      <c r="Q185" s="44">
        <v>200</v>
      </c>
      <c r="R185" s="40">
        <v>105.9</v>
      </c>
      <c r="S185" s="44">
        <v>199</v>
      </c>
      <c r="T185" s="43">
        <v>-4.2699999999999996</v>
      </c>
      <c r="U185" s="44">
        <v>290</v>
      </c>
    </row>
    <row r="186" spans="1:21" ht="15" customHeight="1" thickBot="1">
      <c r="A186" s="35">
        <v>176</v>
      </c>
      <c r="B186" s="36" t="s">
        <v>6893</v>
      </c>
      <c r="C186" s="37" t="s">
        <v>6894</v>
      </c>
      <c r="D186" s="35" t="s">
        <v>6721</v>
      </c>
      <c r="E186" s="35">
        <v>-0.48</v>
      </c>
      <c r="F186" s="38">
        <v>107.1</v>
      </c>
      <c r="G186" s="39">
        <v>135</v>
      </c>
      <c r="H186" s="35">
        <v>107.6</v>
      </c>
      <c r="I186" s="39">
        <v>235</v>
      </c>
      <c r="J186" s="38">
        <v>69</v>
      </c>
      <c r="K186" s="39">
        <v>88</v>
      </c>
      <c r="L186" s="38">
        <v>3.1E-2</v>
      </c>
      <c r="M186" s="39">
        <v>97</v>
      </c>
      <c r="N186" s="38">
        <v>-8.6199999999999992</v>
      </c>
      <c r="O186" s="39">
        <v>347</v>
      </c>
      <c r="P186" s="35">
        <v>100.9</v>
      </c>
      <c r="Q186" s="39">
        <v>327</v>
      </c>
      <c r="R186" s="35">
        <v>109.6</v>
      </c>
      <c r="S186" s="39">
        <v>348</v>
      </c>
      <c r="T186" s="38">
        <v>1.1399999999999999</v>
      </c>
      <c r="U186" s="39">
        <v>126</v>
      </c>
    </row>
    <row r="187" spans="1:21" ht="30.75" thickBot="1">
      <c r="A187" s="40">
        <v>177</v>
      </c>
      <c r="B187" s="41" t="s">
        <v>166</v>
      </c>
      <c r="C187" s="42" t="s">
        <v>6874</v>
      </c>
      <c r="D187" s="40" t="s">
        <v>6731</v>
      </c>
      <c r="E187" s="40">
        <v>-0.64</v>
      </c>
      <c r="F187" s="43">
        <v>103</v>
      </c>
      <c r="G187" s="44">
        <v>215</v>
      </c>
      <c r="H187" s="40">
        <v>103.6</v>
      </c>
      <c r="I187" s="44">
        <v>142</v>
      </c>
      <c r="J187" s="43">
        <v>64.8</v>
      </c>
      <c r="K187" s="44">
        <v>301</v>
      </c>
      <c r="L187" s="43">
        <v>9.9000000000000005E-2</v>
      </c>
      <c r="M187" s="44">
        <v>12</v>
      </c>
      <c r="N187" s="43">
        <v>-0.89</v>
      </c>
      <c r="O187" s="44">
        <v>163</v>
      </c>
      <c r="P187" s="40">
        <v>103.9</v>
      </c>
      <c r="Q187" s="44">
        <v>209</v>
      </c>
      <c r="R187" s="40">
        <v>104.7</v>
      </c>
      <c r="S187" s="44">
        <v>147</v>
      </c>
      <c r="T187" s="43">
        <v>-1.76</v>
      </c>
      <c r="U187" s="44">
        <v>208</v>
      </c>
    </row>
    <row r="188" spans="1:21" ht="15.75" thickBot="1">
      <c r="A188" s="35">
        <v>178</v>
      </c>
      <c r="B188" s="36" t="s">
        <v>197</v>
      </c>
      <c r="C188" s="37" t="s">
        <v>6826</v>
      </c>
      <c r="D188" s="35" t="s">
        <v>6609</v>
      </c>
      <c r="E188" s="35">
        <v>-0.7</v>
      </c>
      <c r="F188" s="38">
        <v>99.3</v>
      </c>
      <c r="G188" s="39">
        <v>287</v>
      </c>
      <c r="H188" s="35">
        <v>100</v>
      </c>
      <c r="I188" s="39">
        <v>81</v>
      </c>
      <c r="J188" s="38">
        <v>66.900000000000006</v>
      </c>
      <c r="K188" s="39">
        <v>189</v>
      </c>
      <c r="L188" s="38">
        <v>-8.0000000000000002E-3</v>
      </c>
      <c r="M188" s="39">
        <v>216</v>
      </c>
      <c r="N188" s="38">
        <v>1.91</v>
      </c>
      <c r="O188" s="39">
        <v>117</v>
      </c>
      <c r="P188" s="35">
        <v>106.1</v>
      </c>
      <c r="Q188" s="39">
        <v>112</v>
      </c>
      <c r="R188" s="35">
        <v>104.2</v>
      </c>
      <c r="S188" s="39">
        <v>126</v>
      </c>
      <c r="T188" s="38">
        <v>-2.54</v>
      </c>
      <c r="U188" s="39">
        <v>242</v>
      </c>
    </row>
    <row r="189" spans="1:21" ht="15.75" thickBot="1">
      <c r="A189" s="40">
        <v>179</v>
      </c>
      <c r="B189" s="41" t="s">
        <v>313</v>
      </c>
      <c r="C189" s="42" t="s">
        <v>6886</v>
      </c>
      <c r="D189" s="40" t="s">
        <v>6697</v>
      </c>
      <c r="E189" s="40">
        <v>-0.72</v>
      </c>
      <c r="F189" s="43">
        <v>103.7</v>
      </c>
      <c r="G189" s="44">
        <v>200</v>
      </c>
      <c r="H189" s="40">
        <v>104.4</v>
      </c>
      <c r="I189" s="44">
        <v>161</v>
      </c>
      <c r="J189" s="43">
        <v>64.400000000000006</v>
      </c>
      <c r="K189" s="44">
        <v>316</v>
      </c>
      <c r="L189" s="43">
        <v>-3.7999999999999999E-2</v>
      </c>
      <c r="M189" s="44">
        <v>276</v>
      </c>
      <c r="N189" s="43">
        <v>-6.97</v>
      </c>
      <c r="O189" s="44">
        <v>325</v>
      </c>
      <c r="P189" s="40">
        <v>101.4</v>
      </c>
      <c r="Q189" s="44">
        <v>316</v>
      </c>
      <c r="R189" s="40">
        <v>108.3</v>
      </c>
      <c r="S189" s="44">
        <v>322</v>
      </c>
      <c r="T189" s="43">
        <v>-1.52</v>
      </c>
      <c r="U189" s="44">
        <v>203</v>
      </c>
    </row>
    <row r="190" spans="1:21" ht="30.75" thickBot="1">
      <c r="A190" s="45">
        <v>180</v>
      </c>
      <c r="B190" s="46" t="s">
        <v>264</v>
      </c>
      <c r="C190" s="47" t="s">
        <v>6803</v>
      </c>
      <c r="D190" s="45" t="s">
        <v>6610</v>
      </c>
      <c r="E190" s="45">
        <v>-0.73</v>
      </c>
      <c r="F190" s="48">
        <v>103.1</v>
      </c>
      <c r="G190" s="49">
        <v>213</v>
      </c>
      <c r="H190" s="45">
        <v>103.9</v>
      </c>
      <c r="I190" s="49">
        <v>150</v>
      </c>
      <c r="J190" s="48">
        <v>67.3</v>
      </c>
      <c r="K190" s="49">
        <v>172</v>
      </c>
      <c r="L190" s="48">
        <v>3.5999999999999997E-2</v>
      </c>
      <c r="M190" s="49">
        <v>88</v>
      </c>
      <c r="N190" s="48">
        <v>0.59</v>
      </c>
      <c r="O190" s="49">
        <v>132</v>
      </c>
      <c r="P190" s="45">
        <v>105.2</v>
      </c>
      <c r="Q190" s="49">
        <v>137</v>
      </c>
      <c r="R190" s="45">
        <v>104.6</v>
      </c>
      <c r="S190" s="49">
        <v>140</v>
      </c>
      <c r="T190" s="48">
        <v>-8.83</v>
      </c>
      <c r="U190" s="49">
        <v>353</v>
      </c>
    </row>
    <row r="191" spans="1:21" ht="31.5" thickTop="1" thickBot="1">
      <c r="A191" s="40">
        <v>181</v>
      </c>
      <c r="B191" s="41" t="s">
        <v>5584</v>
      </c>
      <c r="C191" s="42" t="s">
        <v>6874</v>
      </c>
      <c r="D191" s="40" t="s">
        <v>6607</v>
      </c>
      <c r="E191" s="40">
        <v>-0.75</v>
      </c>
      <c r="F191" s="43">
        <v>101.2</v>
      </c>
      <c r="G191" s="44">
        <v>255</v>
      </c>
      <c r="H191" s="40">
        <v>101.9</v>
      </c>
      <c r="I191" s="44">
        <v>113</v>
      </c>
      <c r="J191" s="43">
        <v>64.900000000000006</v>
      </c>
      <c r="K191" s="44">
        <v>299</v>
      </c>
      <c r="L191" s="43">
        <v>-3.5000000000000003E-2</v>
      </c>
      <c r="M191" s="44">
        <v>271</v>
      </c>
      <c r="N191" s="43">
        <v>-0.93</v>
      </c>
      <c r="O191" s="44">
        <v>166</v>
      </c>
      <c r="P191" s="40">
        <v>104.3</v>
      </c>
      <c r="Q191" s="44">
        <v>182</v>
      </c>
      <c r="R191" s="40">
        <v>105.3</v>
      </c>
      <c r="S191" s="44">
        <v>173</v>
      </c>
      <c r="T191" s="43">
        <v>-0.87</v>
      </c>
      <c r="U191" s="44">
        <v>186</v>
      </c>
    </row>
    <row r="192" spans="1:21" ht="30.75" thickBot="1">
      <c r="A192" s="35">
        <v>182</v>
      </c>
      <c r="B192" s="36" t="s">
        <v>5787</v>
      </c>
      <c r="C192" s="37" t="s">
        <v>6895</v>
      </c>
      <c r="D192" s="35" t="s">
        <v>6723</v>
      </c>
      <c r="E192" s="35">
        <v>-0.97</v>
      </c>
      <c r="F192" s="38">
        <v>99.8</v>
      </c>
      <c r="G192" s="39">
        <v>282</v>
      </c>
      <c r="H192" s="35">
        <v>100.7</v>
      </c>
      <c r="I192" s="39">
        <v>90</v>
      </c>
      <c r="J192" s="38">
        <v>66.099999999999994</v>
      </c>
      <c r="K192" s="39">
        <v>233</v>
      </c>
      <c r="L192" s="38">
        <v>0.09</v>
      </c>
      <c r="M192" s="39">
        <v>19</v>
      </c>
      <c r="N192" s="38">
        <v>-9.4</v>
      </c>
      <c r="O192" s="39">
        <v>353</v>
      </c>
      <c r="P192" s="35">
        <v>98.4</v>
      </c>
      <c r="Q192" s="39">
        <v>357</v>
      </c>
      <c r="R192" s="35">
        <v>107.8</v>
      </c>
      <c r="S192" s="39">
        <v>296</v>
      </c>
      <c r="T192" s="38">
        <v>3.78</v>
      </c>
      <c r="U192" s="39">
        <v>64</v>
      </c>
    </row>
    <row r="193" spans="1:21" ht="15.75" thickBot="1">
      <c r="A193" s="40">
        <v>183</v>
      </c>
      <c r="B193" s="41" t="s">
        <v>254</v>
      </c>
      <c r="C193" s="42" t="s">
        <v>6803</v>
      </c>
      <c r="D193" s="51">
        <v>45221</v>
      </c>
      <c r="E193" s="40">
        <v>-1.01</v>
      </c>
      <c r="F193" s="43">
        <v>103.1</v>
      </c>
      <c r="G193" s="44">
        <v>214</v>
      </c>
      <c r="H193" s="40">
        <v>104.1</v>
      </c>
      <c r="I193" s="44">
        <v>152</v>
      </c>
      <c r="J193" s="43">
        <v>69.5</v>
      </c>
      <c r="K193" s="44">
        <v>62</v>
      </c>
      <c r="L193" s="43">
        <v>-4.8000000000000001E-2</v>
      </c>
      <c r="M193" s="44">
        <v>290</v>
      </c>
      <c r="N193" s="43">
        <v>5.95</v>
      </c>
      <c r="O193" s="44">
        <v>74</v>
      </c>
      <c r="P193" s="40">
        <v>107.6</v>
      </c>
      <c r="Q193" s="44">
        <v>83</v>
      </c>
      <c r="R193" s="40">
        <v>101.6</v>
      </c>
      <c r="S193" s="44">
        <v>64</v>
      </c>
      <c r="T193" s="43">
        <v>3.5</v>
      </c>
      <c r="U193" s="44">
        <v>69</v>
      </c>
    </row>
    <row r="194" spans="1:21" ht="30.75" thickBot="1">
      <c r="A194" s="35">
        <v>184</v>
      </c>
      <c r="B194" s="36" t="s">
        <v>23</v>
      </c>
      <c r="C194" s="37" t="s">
        <v>793</v>
      </c>
      <c r="D194" s="35" t="s">
        <v>6713</v>
      </c>
      <c r="E194" s="35">
        <v>-1.1000000000000001</v>
      </c>
      <c r="F194" s="38">
        <v>107.9</v>
      </c>
      <c r="G194" s="39">
        <v>117</v>
      </c>
      <c r="H194" s="35">
        <v>109</v>
      </c>
      <c r="I194" s="39">
        <v>265</v>
      </c>
      <c r="J194" s="38">
        <v>68.3</v>
      </c>
      <c r="K194" s="39">
        <v>122</v>
      </c>
      <c r="L194" s="38">
        <v>-6.5000000000000002E-2</v>
      </c>
      <c r="M194" s="39">
        <v>318</v>
      </c>
      <c r="N194" s="38">
        <v>-2.91</v>
      </c>
      <c r="O194" s="39">
        <v>226</v>
      </c>
      <c r="P194" s="35">
        <v>104.5</v>
      </c>
      <c r="Q194" s="39">
        <v>170</v>
      </c>
      <c r="R194" s="35">
        <v>107.4</v>
      </c>
      <c r="S194" s="39">
        <v>282</v>
      </c>
      <c r="T194" s="38">
        <v>0.8</v>
      </c>
      <c r="U194" s="39">
        <v>134</v>
      </c>
    </row>
    <row r="195" spans="1:21" ht="30.75" thickBot="1">
      <c r="A195" s="40">
        <v>185</v>
      </c>
      <c r="B195" s="41" t="s">
        <v>175</v>
      </c>
      <c r="C195" s="42" t="s">
        <v>6853</v>
      </c>
      <c r="D195" s="40" t="s">
        <v>6585</v>
      </c>
      <c r="E195" s="40">
        <v>-1.1200000000000001</v>
      </c>
      <c r="F195" s="43">
        <v>104.8</v>
      </c>
      <c r="G195" s="44">
        <v>175</v>
      </c>
      <c r="H195" s="40">
        <v>106</v>
      </c>
      <c r="I195" s="44">
        <v>196</v>
      </c>
      <c r="J195" s="43">
        <v>66.2</v>
      </c>
      <c r="K195" s="44">
        <v>227</v>
      </c>
      <c r="L195" s="43">
        <v>6.0000000000000001E-3</v>
      </c>
      <c r="M195" s="44">
        <v>168</v>
      </c>
      <c r="N195" s="43">
        <v>-3</v>
      </c>
      <c r="O195" s="44">
        <v>227</v>
      </c>
      <c r="P195" s="40">
        <v>104</v>
      </c>
      <c r="Q195" s="44">
        <v>198</v>
      </c>
      <c r="R195" s="40">
        <v>107</v>
      </c>
      <c r="S195" s="44">
        <v>261</v>
      </c>
      <c r="T195" s="43">
        <v>0.99</v>
      </c>
      <c r="U195" s="44">
        <v>130</v>
      </c>
    </row>
    <row r="196" spans="1:21" ht="30.75" thickBot="1">
      <c r="A196" s="35">
        <v>186</v>
      </c>
      <c r="B196" s="36" t="s">
        <v>6005</v>
      </c>
      <c r="C196" s="37" t="s">
        <v>6862</v>
      </c>
      <c r="D196" s="50">
        <v>45184</v>
      </c>
      <c r="E196" s="35">
        <v>-1.1499999999999999</v>
      </c>
      <c r="F196" s="38">
        <v>105.6</v>
      </c>
      <c r="G196" s="39">
        <v>161</v>
      </c>
      <c r="H196" s="35">
        <v>106.7</v>
      </c>
      <c r="I196" s="39">
        <v>213</v>
      </c>
      <c r="J196" s="38">
        <v>69.099999999999994</v>
      </c>
      <c r="K196" s="39">
        <v>77</v>
      </c>
      <c r="L196" s="38">
        <v>-8.7999999999999995E-2</v>
      </c>
      <c r="M196" s="39">
        <v>347</v>
      </c>
      <c r="N196" s="38">
        <v>3.68</v>
      </c>
      <c r="O196" s="39">
        <v>96</v>
      </c>
      <c r="P196" s="35">
        <v>105.7</v>
      </c>
      <c r="Q196" s="39">
        <v>126</v>
      </c>
      <c r="R196" s="35">
        <v>102</v>
      </c>
      <c r="S196" s="39">
        <v>73</v>
      </c>
      <c r="T196" s="38">
        <v>3.93</v>
      </c>
      <c r="U196" s="39">
        <v>60</v>
      </c>
    </row>
    <row r="197" spans="1:21" ht="45.75" thickBot="1">
      <c r="A197" s="40">
        <v>187</v>
      </c>
      <c r="B197" s="41" t="s">
        <v>56</v>
      </c>
      <c r="C197" s="42" t="s">
        <v>6896</v>
      </c>
      <c r="D197" s="40" t="s">
        <v>6696</v>
      </c>
      <c r="E197" s="40">
        <v>-1.1599999999999999</v>
      </c>
      <c r="F197" s="43">
        <v>100.7</v>
      </c>
      <c r="G197" s="44">
        <v>265</v>
      </c>
      <c r="H197" s="40">
        <v>101.9</v>
      </c>
      <c r="I197" s="44">
        <v>112</v>
      </c>
      <c r="J197" s="43">
        <v>67.7</v>
      </c>
      <c r="K197" s="44">
        <v>153</v>
      </c>
      <c r="L197" s="43">
        <v>-5.8000000000000003E-2</v>
      </c>
      <c r="M197" s="44">
        <v>309</v>
      </c>
      <c r="N197" s="43">
        <v>-6.14</v>
      </c>
      <c r="O197" s="44">
        <v>312</v>
      </c>
      <c r="P197" s="40">
        <v>100.7</v>
      </c>
      <c r="Q197" s="44">
        <v>334</v>
      </c>
      <c r="R197" s="40">
        <v>106.9</v>
      </c>
      <c r="S197" s="44">
        <v>250</v>
      </c>
      <c r="T197" s="43">
        <v>4.8600000000000003</v>
      </c>
      <c r="U197" s="44">
        <v>43</v>
      </c>
    </row>
    <row r="198" spans="1:21" ht="15.75" thickBot="1">
      <c r="A198" s="35">
        <v>188</v>
      </c>
      <c r="B198" s="36" t="s">
        <v>141</v>
      </c>
      <c r="C198" s="37" t="s">
        <v>6815</v>
      </c>
      <c r="D198" s="50">
        <v>45191</v>
      </c>
      <c r="E198" s="35">
        <v>-1.18</v>
      </c>
      <c r="F198" s="38">
        <v>105</v>
      </c>
      <c r="G198" s="39">
        <v>171</v>
      </c>
      <c r="H198" s="35">
        <v>106.2</v>
      </c>
      <c r="I198" s="39">
        <v>202</v>
      </c>
      <c r="J198" s="38">
        <v>72.099999999999994</v>
      </c>
      <c r="K198" s="39">
        <v>11</v>
      </c>
      <c r="L198" s="38">
        <v>-0.14000000000000001</v>
      </c>
      <c r="M198" s="39">
        <v>363</v>
      </c>
      <c r="N198" s="38">
        <v>4.67</v>
      </c>
      <c r="O198" s="39">
        <v>86</v>
      </c>
      <c r="P198" s="35">
        <v>109.1</v>
      </c>
      <c r="Q198" s="39">
        <v>42</v>
      </c>
      <c r="R198" s="35">
        <v>104.5</v>
      </c>
      <c r="S198" s="39">
        <v>133</v>
      </c>
      <c r="T198" s="38">
        <v>2.7</v>
      </c>
      <c r="U198" s="39">
        <v>88</v>
      </c>
    </row>
    <row r="199" spans="1:21" ht="15.75" thickBot="1">
      <c r="A199" s="40">
        <v>189</v>
      </c>
      <c r="B199" s="41" t="s">
        <v>6173</v>
      </c>
      <c r="C199" s="42" t="s">
        <v>6874</v>
      </c>
      <c r="D199" s="40" t="s">
        <v>6665</v>
      </c>
      <c r="E199" s="40">
        <v>-1.31</v>
      </c>
      <c r="F199" s="43">
        <v>104.6</v>
      </c>
      <c r="G199" s="44">
        <v>180</v>
      </c>
      <c r="H199" s="40">
        <v>105.9</v>
      </c>
      <c r="I199" s="44">
        <v>193</v>
      </c>
      <c r="J199" s="43">
        <v>63.5</v>
      </c>
      <c r="K199" s="44">
        <v>342</v>
      </c>
      <c r="L199" s="43">
        <v>1E-3</v>
      </c>
      <c r="M199" s="44">
        <v>193</v>
      </c>
      <c r="N199" s="43">
        <v>0.19</v>
      </c>
      <c r="O199" s="44">
        <v>138</v>
      </c>
      <c r="P199" s="40">
        <v>104.2</v>
      </c>
      <c r="Q199" s="44">
        <v>187</v>
      </c>
      <c r="R199" s="40">
        <v>104</v>
      </c>
      <c r="S199" s="44">
        <v>119</v>
      </c>
      <c r="T199" s="43">
        <v>-0.96</v>
      </c>
      <c r="U199" s="44">
        <v>187</v>
      </c>
    </row>
    <row r="200" spans="1:21" ht="15.75" thickBot="1">
      <c r="A200" s="45">
        <v>190</v>
      </c>
      <c r="B200" s="46" t="s">
        <v>248</v>
      </c>
      <c r="C200" s="47" t="s">
        <v>6871</v>
      </c>
      <c r="D200" s="45" t="s">
        <v>6654</v>
      </c>
      <c r="E200" s="45">
        <v>-1.31</v>
      </c>
      <c r="F200" s="48">
        <v>104</v>
      </c>
      <c r="G200" s="49">
        <v>193</v>
      </c>
      <c r="H200" s="45">
        <v>105.3</v>
      </c>
      <c r="I200" s="49">
        <v>182</v>
      </c>
      <c r="J200" s="48">
        <v>69.599999999999994</v>
      </c>
      <c r="K200" s="49">
        <v>54</v>
      </c>
      <c r="L200" s="48">
        <v>7.0000000000000001E-3</v>
      </c>
      <c r="M200" s="49">
        <v>166</v>
      </c>
      <c r="N200" s="48">
        <v>-5.64</v>
      </c>
      <c r="O200" s="49">
        <v>302</v>
      </c>
      <c r="P200" s="45">
        <v>100.8</v>
      </c>
      <c r="Q200" s="49">
        <v>333</v>
      </c>
      <c r="R200" s="45">
        <v>106.4</v>
      </c>
      <c r="S200" s="49">
        <v>221</v>
      </c>
      <c r="T200" s="48">
        <v>-3.46</v>
      </c>
      <c r="U200" s="49">
        <v>265</v>
      </c>
    </row>
    <row r="201" spans="1:21" ht="16.5" thickTop="1" thickBot="1">
      <c r="A201" s="40">
        <v>191</v>
      </c>
      <c r="B201" s="41" t="s">
        <v>206</v>
      </c>
      <c r="C201" s="42" t="s">
        <v>6815</v>
      </c>
      <c r="D201" s="40" t="s">
        <v>6582</v>
      </c>
      <c r="E201" s="40">
        <v>-1.37</v>
      </c>
      <c r="F201" s="43">
        <v>107.9</v>
      </c>
      <c r="G201" s="44">
        <v>118</v>
      </c>
      <c r="H201" s="40">
        <v>109.3</v>
      </c>
      <c r="I201" s="44">
        <v>266</v>
      </c>
      <c r="J201" s="43">
        <v>69.5</v>
      </c>
      <c r="K201" s="44">
        <v>61</v>
      </c>
      <c r="L201" s="43">
        <v>4.2999999999999997E-2</v>
      </c>
      <c r="M201" s="44">
        <v>75</v>
      </c>
      <c r="N201" s="43">
        <v>1.42</v>
      </c>
      <c r="O201" s="44">
        <v>124</v>
      </c>
      <c r="P201" s="40">
        <v>106.9</v>
      </c>
      <c r="Q201" s="44">
        <v>101</v>
      </c>
      <c r="R201" s="40">
        <v>105.5</v>
      </c>
      <c r="S201" s="44">
        <v>179</v>
      </c>
      <c r="T201" s="43">
        <v>-3.98</v>
      </c>
      <c r="U201" s="44">
        <v>283</v>
      </c>
    </row>
    <row r="202" spans="1:21" ht="30.75" thickBot="1">
      <c r="A202" s="35">
        <v>192</v>
      </c>
      <c r="B202" s="36" t="s">
        <v>318</v>
      </c>
      <c r="C202" s="37" t="s">
        <v>6859</v>
      </c>
      <c r="D202" s="35" t="s">
        <v>6610</v>
      </c>
      <c r="E202" s="35">
        <v>-1.37</v>
      </c>
      <c r="F202" s="38">
        <v>104.2</v>
      </c>
      <c r="G202" s="39">
        <v>185</v>
      </c>
      <c r="H202" s="35">
        <v>105.6</v>
      </c>
      <c r="I202" s="39">
        <v>187</v>
      </c>
      <c r="J202" s="38">
        <v>69.2</v>
      </c>
      <c r="K202" s="39">
        <v>74</v>
      </c>
      <c r="L202" s="38">
        <v>-7.0000000000000001E-3</v>
      </c>
      <c r="M202" s="39">
        <v>210</v>
      </c>
      <c r="N202" s="38">
        <v>-1.98</v>
      </c>
      <c r="O202" s="39">
        <v>198</v>
      </c>
      <c r="P202" s="35">
        <v>104.1</v>
      </c>
      <c r="Q202" s="39">
        <v>196</v>
      </c>
      <c r="R202" s="35">
        <v>106.1</v>
      </c>
      <c r="S202" s="39">
        <v>203</v>
      </c>
      <c r="T202" s="38">
        <v>-5.35</v>
      </c>
      <c r="U202" s="39">
        <v>313</v>
      </c>
    </row>
    <row r="203" spans="1:21" ht="30.75" thickBot="1">
      <c r="A203" s="40">
        <v>193</v>
      </c>
      <c r="B203" s="41" t="s">
        <v>164</v>
      </c>
      <c r="C203" s="42" t="s">
        <v>6862</v>
      </c>
      <c r="D203" s="40" t="s">
        <v>6597</v>
      </c>
      <c r="E203" s="40">
        <v>-1.46</v>
      </c>
      <c r="F203" s="43">
        <v>105.7</v>
      </c>
      <c r="G203" s="44">
        <v>159</v>
      </c>
      <c r="H203" s="40">
        <v>107.1</v>
      </c>
      <c r="I203" s="44">
        <v>224</v>
      </c>
      <c r="J203" s="43">
        <v>69.099999999999994</v>
      </c>
      <c r="K203" s="44">
        <v>84</v>
      </c>
      <c r="L203" s="43">
        <v>-0.05</v>
      </c>
      <c r="M203" s="44">
        <v>293</v>
      </c>
      <c r="N203" s="43">
        <v>2.15</v>
      </c>
      <c r="O203" s="44">
        <v>115</v>
      </c>
      <c r="P203" s="40">
        <v>105.2</v>
      </c>
      <c r="Q203" s="44">
        <v>141</v>
      </c>
      <c r="R203" s="40">
        <v>103</v>
      </c>
      <c r="S203" s="44">
        <v>92</v>
      </c>
      <c r="T203" s="43">
        <v>-0.33</v>
      </c>
      <c r="U203" s="44">
        <v>169</v>
      </c>
    </row>
    <row r="204" spans="1:21" ht="15.75" thickBot="1">
      <c r="A204" s="35">
        <v>194</v>
      </c>
      <c r="B204" s="36" t="s">
        <v>6008</v>
      </c>
      <c r="C204" s="37" t="s">
        <v>6896</v>
      </c>
      <c r="D204" s="35" t="s">
        <v>6667</v>
      </c>
      <c r="E204" s="35">
        <v>-1.53</v>
      </c>
      <c r="F204" s="38">
        <v>107.1</v>
      </c>
      <c r="G204" s="39">
        <v>134</v>
      </c>
      <c r="H204" s="35">
        <v>108.7</v>
      </c>
      <c r="I204" s="39">
        <v>260</v>
      </c>
      <c r="J204" s="38">
        <v>65.099999999999994</v>
      </c>
      <c r="K204" s="39">
        <v>286</v>
      </c>
      <c r="L204" s="38">
        <v>6.5000000000000002E-2</v>
      </c>
      <c r="M204" s="39">
        <v>49</v>
      </c>
      <c r="N204" s="38">
        <v>-7.94</v>
      </c>
      <c r="O204" s="39">
        <v>336</v>
      </c>
      <c r="P204" s="35">
        <v>100</v>
      </c>
      <c r="Q204" s="39">
        <v>343</v>
      </c>
      <c r="R204" s="35">
        <v>108</v>
      </c>
      <c r="S204" s="39">
        <v>307</v>
      </c>
      <c r="T204" s="38">
        <v>-1.91</v>
      </c>
      <c r="U204" s="39">
        <v>217</v>
      </c>
    </row>
    <row r="205" spans="1:21" ht="30.75" thickBot="1">
      <c r="A205" s="40">
        <v>195</v>
      </c>
      <c r="B205" s="41" t="s">
        <v>438</v>
      </c>
      <c r="C205" s="42" t="s">
        <v>6889</v>
      </c>
      <c r="D205" s="40" t="s">
        <v>6681</v>
      </c>
      <c r="E205" s="40">
        <v>-1.54</v>
      </c>
      <c r="F205" s="43">
        <v>104</v>
      </c>
      <c r="G205" s="44">
        <v>194</v>
      </c>
      <c r="H205" s="40">
        <v>105.6</v>
      </c>
      <c r="I205" s="44">
        <v>186</v>
      </c>
      <c r="J205" s="43">
        <v>65.8</v>
      </c>
      <c r="K205" s="44">
        <v>258</v>
      </c>
      <c r="L205" s="43">
        <v>2.8000000000000001E-2</v>
      </c>
      <c r="M205" s="44">
        <v>105</v>
      </c>
      <c r="N205" s="43">
        <v>-5.16</v>
      </c>
      <c r="O205" s="44">
        <v>287</v>
      </c>
      <c r="P205" s="40">
        <v>102.8</v>
      </c>
      <c r="Q205" s="44">
        <v>265</v>
      </c>
      <c r="R205" s="40">
        <v>108</v>
      </c>
      <c r="S205" s="44">
        <v>308</v>
      </c>
      <c r="T205" s="43">
        <v>-0.09</v>
      </c>
      <c r="U205" s="44">
        <v>165</v>
      </c>
    </row>
    <row r="206" spans="1:21" ht="15.75" thickBot="1">
      <c r="A206" s="35">
        <v>196</v>
      </c>
      <c r="B206" s="36" t="s">
        <v>6542</v>
      </c>
      <c r="C206" s="37" t="s">
        <v>6882</v>
      </c>
      <c r="D206" s="35" t="s">
        <v>6581</v>
      </c>
      <c r="E206" s="35">
        <v>-1.56</v>
      </c>
      <c r="F206" s="38">
        <v>100.1</v>
      </c>
      <c r="G206" s="39">
        <v>276</v>
      </c>
      <c r="H206" s="35">
        <v>101.7</v>
      </c>
      <c r="I206" s="39">
        <v>109</v>
      </c>
      <c r="J206" s="38">
        <v>65.099999999999994</v>
      </c>
      <c r="K206" s="39">
        <v>290</v>
      </c>
      <c r="L206" s="38">
        <v>6.4000000000000001E-2</v>
      </c>
      <c r="M206" s="39">
        <v>50</v>
      </c>
      <c r="N206" s="38">
        <v>-0.25</v>
      </c>
      <c r="O206" s="39">
        <v>144</v>
      </c>
      <c r="P206" s="35">
        <v>105.9</v>
      </c>
      <c r="Q206" s="39">
        <v>122</v>
      </c>
      <c r="R206" s="35">
        <v>106.1</v>
      </c>
      <c r="S206" s="39">
        <v>206</v>
      </c>
      <c r="T206" s="38">
        <v>4.8899999999999997</v>
      </c>
      <c r="U206" s="39">
        <v>41</v>
      </c>
    </row>
    <row r="207" spans="1:21" ht="15.75" thickBot="1">
      <c r="A207" s="40">
        <v>197</v>
      </c>
      <c r="B207" s="41" t="s">
        <v>6348</v>
      </c>
      <c r="C207" s="42" t="s">
        <v>6889</v>
      </c>
      <c r="D207" s="40" t="s">
        <v>6581</v>
      </c>
      <c r="E207" s="40">
        <v>-1.6</v>
      </c>
      <c r="F207" s="43">
        <v>104.2</v>
      </c>
      <c r="G207" s="44">
        <v>188</v>
      </c>
      <c r="H207" s="40">
        <v>105.8</v>
      </c>
      <c r="I207" s="44">
        <v>191</v>
      </c>
      <c r="J207" s="43">
        <v>71.099999999999994</v>
      </c>
      <c r="K207" s="44">
        <v>23</v>
      </c>
      <c r="L207" s="43">
        <v>-8.1000000000000003E-2</v>
      </c>
      <c r="M207" s="44">
        <v>341</v>
      </c>
      <c r="N207" s="43">
        <v>-6.14</v>
      </c>
      <c r="O207" s="44">
        <v>311</v>
      </c>
      <c r="P207" s="40">
        <v>102.7</v>
      </c>
      <c r="Q207" s="44">
        <v>272</v>
      </c>
      <c r="R207" s="40">
        <v>108.8</v>
      </c>
      <c r="S207" s="44">
        <v>337</v>
      </c>
      <c r="T207" s="43">
        <v>-1.91</v>
      </c>
      <c r="U207" s="44">
        <v>216</v>
      </c>
    </row>
    <row r="208" spans="1:21" ht="29.45" customHeight="1" thickBot="1">
      <c r="A208" s="35">
        <v>198</v>
      </c>
      <c r="B208" s="36" t="s">
        <v>355</v>
      </c>
      <c r="C208" s="37" t="s">
        <v>6867</v>
      </c>
      <c r="D208" s="35" t="s">
        <v>6585</v>
      </c>
      <c r="E208" s="35">
        <v>-1.71</v>
      </c>
      <c r="F208" s="38">
        <v>101.1</v>
      </c>
      <c r="G208" s="39">
        <v>257</v>
      </c>
      <c r="H208" s="35">
        <v>102.8</v>
      </c>
      <c r="I208" s="39">
        <v>127</v>
      </c>
      <c r="J208" s="38">
        <v>63.6</v>
      </c>
      <c r="K208" s="39">
        <v>340</v>
      </c>
      <c r="L208" s="38">
        <v>-7.3999999999999996E-2</v>
      </c>
      <c r="M208" s="39">
        <v>328</v>
      </c>
      <c r="N208" s="38">
        <v>-6.45</v>
      </c>
      <c r="O208" s="39">
        <v>314</v>
      </c>
      <c r="P208" s="35">
        <v>100.9</v>
      </c>
      <c r="Q208" s="39">
        <v>328</v>
      </c>
      <c r="R208" s="35">
        <v>107.4</v>
      </c>
      <c r="S208" s="39">
        <v>276</v>
      </c>
      <c r="T208" s="38">
        <v>-1.42</v>
      </c>
      <c r="U208" s="39">
        <v>199</v>
      </c>
    </row>
    <row r="209" spans="1:21" ht="15.75" thickBot="1">
      <c r="A209" s="40">
        <v>199</v>
      </c>
      <c r="B209" s="41" t="s">
        <v>367</v>
      </c>
      <c r="C209" s="42" t="s">
        <v>6826</v>
      </c>
      <c r="D209" s="40" t="s">
        <v>6678</v>
      </c>
      <c r="E209" s="40">
        <v>-1.74</v>
      </c>
      <c r="F209" s="43">
        <v>108.3</v>
      </c>
      <c r="G209" s="44">
        <v>111</v>
      </c>
      <c r="H209" s="40">
        <v>110</v>
      </c>
      <c r="I209" s="44">
        <v>280</v>
      </c>
      <c r="J209" s="43">
        <v>69.599999999999994</v>
      </c>
      <c r="K209" s="44">
        <v>50</v>
      </c>
      <c r="L209" s="43">
        <v>8.8999999999999996E-2</v>
      </c>
      <c r="M209" s="44">
        <v>20</v>
      </c>
      <c r="N209" s="43">
        <v>1.64</v>
      </c>
      <c r="O209" s="44">
        <v>120</v>
      </c>
      <c r="P209" s="40">
        <v>105.7</v>
      </c>
      <c r="Q209" s="44">
        <v>128</v>
      </c>
      <c r="R209" s="40">
        <v>104.1</v>
      </c>
      <c r="S209" s="44">
        <v>120</v>
      </c>
      <c r="T209" s="43">
        <v>-6.53</v>
      </c>
      <c r="U209" s="44">
        <v>326</v>
      </c>
    </row>
    <row r="210" spans="1:21" ht="30.75" thickBot="1">
      <c r="A210" s="45">
        <v>200</v>
      </c>
      <c r="B210" s="46" t="s">
        <v>398</v>
      </c>
      <c r="C210" s="47" t="s">
        <v>6889</v>
      </c>
      <c r="D210" s="45" t="s">
        <v>6682</v>
      </c>
      <c r="E210" s="45">
        <v>-1.88</v>
      </c>
      <c r="F210" s="48">
        <v>111.4</v>
      </c>
      <c r="G210" s="49">
        <v>62</v>
      </c>
      <c r="H210" s="45">
        <v>113.3</v>
      </c>
      <c r="I210" s="49">
        <v>334</v>
      </c>
      <c r="J210" s="48">
        <v>67.099999999999994</v>
      </c>
      <c r="K210" s="49">
        <v>176</v>
      </c>
      <c r="L210" s="48">
        <v>-0.10299999999999999</v>
      </c>
      <c r="M210" s="49">
        <v>351</v>
      </c>
      <c r="N210" s="48">
        <v>-3.51</v>
      </c>
      <c r="O210" s="49">
        <v>242</v>
      </c>
      <c r="P210" s="45">
        <v>103.7</v>
      </c>
      <c r="Q210" s="49">
        <v>224</v>
      </c>
      <c r="R210" s="45">
        <v>107.2</v>
      </c>
      <c r="S210" s="49">
        <v>268</v>
      </c>
      <c r="T210" s="48">
        <v>4.66</v>
      </c>
      <c r="U210" s="49">
        <v>47</v>
      </c>
    </row>
    <row r="211" spans="1:21" ht="15.75" customHeight="1" thickTop="1">
      <c r="A211" s="26"/>
      <c r="B211" s="26"/>
      <c r="C211" s="66"/>
      <c r="D211" s="66"/>
      <c r="E211" s="67"/>
      <c r="F211" s="68"/>
      <c r="G211" s="66"/>
      <c r="H211" s="66"/>
      <c r="I211" s="67"/>
      <c r="J211" s="68"/>
      <c r="K211" s="67"/>
      <c r="L211" s="68"/>
      <c r="M211" s="67"/>
      <c r="N211" s="68" t="s">
        <v>6789</v>
      </c>
      <c r="O211" s="66"/>
      <c r="P211" s="66"/>
      <c r="Q211" s="66"/>
      <c r="R211" s="66"/>
      <c r="S211" s="67"/>
      <c r="T211" s="68" t="s">
        <v>6790</v>
      </c>
      <c r="U211" s="66"/>
    </row>
    <row r="212" spans="1:21" ht="15" customHeight="1">
      <c r="A212" s="28" t="s">
        <v>6791</v>
      </c>
      <c r="B212" s="29" t="s">
        <v>6792</v>
      </c>
      <c r="C212" s="26" t="s">
        <v>6793</v>
      </c>
      <c r="D212" s="27" t="s">
        <v>7817</v>
      </c>
      <c r="E212" s="28" t="s">
        <v>14</v>
      </c>
      <c r="F212" s="64" t="s">
        <v>6794</v>
      </c>
      <c r="G212" s="65"/>
      <c r="H212" s="62" t="s">
        <v>6795</v>
      </c>
      <c r="I212" s="63"/>
      <c r="J212" s="64" t="s">
        <v>6796</v>
      </c>
      <c r="K212" s="63"/>
      <c r="L212" s="64" t="s">
        <v>6797</v>
      </c>
      <c r="M212" s="63"/>
      <c r="N212" s="64" t="s">
        <v>14</v>
      </c>
      <c r="O212" s="65"/>
      <c r="P212" s="62" t="s">
        <v>6798</v>
      </c>
      <c r="Q212" s="62"/>
      <c r="R212" s="62" t="s">
        <v>6799</v>
      </c>
      <c r="S212" s="63"/>
      <c r="T212" s="64" t="s">
        <v>14</v>
      </c>
      <c r="U212" s="65"/>
    </row>
    <row r="213" spans="1:21" ht="45.75" thickBot="1">
      <c r="A213" s="40">
        <v>201</v>
      </c>
      <c r="B213" s="41" t="s">
        <v>71</v>
      </c>
      <c r="C213" s="42" t="s">
        <v>6859</v>
      </c>
      <c r="D213" s="40" t="s">
        <v>6609</v>
      </c>
      <c r="E213" s="40">
        <v>-2.0699999999999998</v>
      </c>
      <c r="F213" s="43">
        <v>100.9</v>
      </c>
      <c r="G213" s="44">
        <v>261</v>
      </c>
      <c r="H213" s="40">
        <v>102.9</v>
      </c>
      <c r="I213" s="44">
        <v>131</v>
      </c>
      <c r="J213" s="43">
        <v>65.5</v>
      </c>
      <c r="K213" s="44">
        <v>274</v>
      </c>
      <c r="L213" s="43">
        <v>-3.2000000000000001E-2</v>
      </c>
      <c r="M213" s="44">
        <v>265</v>
      </c>
      <c r="N213" s="43">
        <v>-1.32</v>
      </c>
      <c r="O213" s="44">
        <v>178</v>
      </c>
      <c r="P213" s="40">
        <v>104.2</v>
      </c>
      <c r="Q213" s="44">
        <v>192</v>
      </c>
      <c r="R213" s="40">
        <v>105.5</v>
      </c>
      <c r="S213" s="44">
        <v>180</v>
      </c>
      <c r="T213" s="43">
        <v>-3.9</v>
      </c>
      <c r="U213" s="44">
        <v>279</v>
      </c>
    </row>
    <row r="214" spans="1:21" ht="15.75" thickBot="1">
      <c r="A214" s="35">
        <v>202</v>
      </c>
      <c r="B214" s="36" t="s">
        <v>6377</v>
      </c>
      <c r="C214" s="37" t="s">
        <v>6869</v>
      </c>
      <c r="D214" s="35" t="s">
        <v>6630</v>
      </c>
      <c r="E214" s="35">
        <v>-2.1800000000000002</v>
      </c>
      <c r="F214" s="38">
        <v>107.4</v>
      </c>
      <c r="G214" s="39">
        <v>126</v>
      </c>
      <c r="H214" s="35">
        <v>109.6</v>
      </c>
      <c r="I214" s="39">
        <v>272</v>
      </c>
      <c r="J214" s="38">
        <v>66</v>
      </c>
      <c r="K214" s="39">
        <v>243</v>
      </c>
      <c r="L214" s="38">
        <v>-1E-3</v>
      </c>
      <c r="M214" s="39">
        <v>199</v>
      </c>
      <c r="N214" s="38">
        <v>-5.03</v>
      </c>
      <c r="O214" s="39">
        <v>285</v>
      </c>
      <c r="P214" s="35">
        <v>102.7</v>
      </c>
      <c r="Q214" s="39">
        <v>267</v>
      </c>
      <c r="R214" s="35">
        <v>107.8</v>
      </c>
      <c r="S214" s="39">
        <v>295</v>
      </c>
      <c r="T214" s="38">
        <v>-2.14</v>
      </c>
      <c r="U214" s="39">
        <v>228</v>
      </c>
    </row>
    <row r="215" spans="1:21" ht="15.75" thickBot="1">
      <c r="A215" s="40">
        <v>203</v>
      </c>
      <c r="B215" s="41" t="s">
        <v>6897</v>
      </c>
      <c r="C215" s="42" t="s">
        <v>6853</v>
      </c>
      <c r="D215" s="40" t="s">
        <v>6581</v>
      </c>
      <c r="E215" s="40">
        <v>-2.35</v>
      </c>
      <c r="F215" s="43">
        <v>107.1</v>
      </c>
      <c r="G215" s="44">
        <v>137</v>
      </c>
      <c r="H215" s="40">
        <v>109.5</v>
      </c>
      <c r="I215" s="44">
        <v>268</v>
      </c>
      <c r="J215" s="43">
        <v>69.900000000000006</v>
      </c>
      <c r="K215" s="44">
        <v>44</v>
      </c>
      <c r="L215" s="43">
        <v>3.0000000000000001E-3</v>
      </c>
      <c r="M215" s="44">
        <v>185</v>
      </c>
      <c r="N215" s="43">
        <v>-2.65</v>
      </c>
      <c r="O215" s="44">
        <v>220</v>
      </c>
      <c r="P215" s="40">
        <v>104</v>
      </c>
      <c r="Q215" s="44">
        <v>199</v>
      </c>
      <c r="R215" s="40">
        <v>106.7</v>
      </c>
      <c r="S215" s="44">
        <v>235</v>
      </c>
      <c r="T215" s="43">
        <v>-3.37</v>
      </c>
      <c r="U215" s="44">
        <v>263</v>
      </c>
    </row>
    <row r="216" spans="1:21" ht="30.75" thickBot="1">
      <c r="A216" s="35">
        <v>204</v>
      </c>
      <c r="B216" s="36" t="s">
        <v>6328</v>
      </c>
      <c r="C216" s="37" t="s">
        <v>6891</v>
      </c>
      <c r="D216" s="35" t="s">
        <v>6620</v>
      </c>
      <c r="E216" s="35">
        <v>-2.39</v>
      </c>
      <c r="F216" s="38">
        <v>98.9</v>
      </c>
      <c r="G216" s="39">
        <v>292</v>
      </c>
      <c r="H216" s="35">
        <v>101.3</v>
      </c>
      <c r="I216" s="39">
        <v>102</v>
      </c>
      <c r="J216" s="38">
        <v>66.099999999999994</v>
      </c>
      <c r="K216" s="39">
        <v>234</v>
      </c>
      <c r="L216" s="38">
        <v>-9.0999999999999998E-2</v>
      </c>
      <c r="M216" s="39">
        <v>348</v>
      </c>
      <c r="N216" s="38">
        <v>-4.1100000000000003</v>
      </c>
      <c r="O216" s="39">
        <v>261</v>
      </c>
      <c r="P216" s="35">
        <v>103.4</v>
      </c>
      <c r="Q216" s="39">
        <v>242</v>
      </c>
      <c r="R216" s="35">
        <v>107.5</v>
      </c>
      <c r="S216" s="39">
        <v>284</v>
      </c>
      <c r="T216" s="38">
        <v>1.34</v>
      </c>
      <c r="U216" s="39">
        <v>114</v>
      </c>
    </row>
    <row r="217" spans="1:21" ht="15.75" thickBot="1">
      <c r="A217" s="40">
        <v>205</v>
      </c>
      <c r="B217" s="41" t="s">
        <v>5769</v>
      </c>
      <c r="C217" s="42" t="s">
        <v>6828</v>
      </c>
      <c r="D217" s="51">
        <v>45192</v>
      </c>
      <c r="E217" s="40">
        <v>-2.42</v>
      </c>
      <c r="F217" s="43">
        <v>105.4</v>
      </c>
      <c r="G217" s="44">
        <v>162</v>
      </c>
      <c r="H217" s="40">
        <v>107.8</v>
      </c>
      <c r="I217" s="44">
        <v>239</v>
      </c>
      <c r="J217" s="43">
        <v>68.599999999999994</v>
      </c>
      <c r="K217" s="44">
        <v>113</v>
      </c>
      <c r="L217" s="43">
        <v>-2.1999999999999999E-2</v>
      </c>
      <c r="M217" s="44">
        <v>247</v>
      </c>
      <c r="N217" s="43">
        <v>6.08</v>
      </c>
      <c r="O217" s="44">
        <v>72</v>
      </c>
      <c r="P217" s="40">
        <v>108.6</v>
      </c>
      <c r="Q217" s="44">
        <v>51</v>
      </c>
      <c r="R217" s="40">
        <v>102.5</v>
      </c>
      <c r="S217" s="44">
        <v>78</v>
      </c>
      <c r="T217" s="43">
        <v>2.82</v>
      </c>
      <c r="U217" s="44">
        <v>85</v>
      </c>
    </row>
    <row r="218" spans="1:21" ht="15.75" thickBot="1">
      <c r="A218" s="35">
        <v>206</v>
      </c>
      <c r="B218" s="36" t="s">
        <v>246</v>
      </c>
      <c r="C218" s="37" t="s">
        <v>6871</v>
      </c>
      <c r="D218" s="35" t="s">
        <v>6690</v>
      </c>
      <c r="E218" s="35">
        <v>-2.44</v>
      </c>
      <c r="F218" s="38">
        <v>106.1</v>
      </c>
      <c r="G218" s="39">
        <v>153</v>
      </c>
      <c r="H218" s="35">
        <v>108.6</v>
      </c>
      <c r="I218" s="39">
        <v>258</v>
      </c>
      <c r="J218" s="38">
        <v>65</v>
      </c>
      <c r="K218" s="39">
        <v>295</v>
      </c>
      <c r="L218" s="38">
        <v>-3.9E-2</v>
      </c>
      <c r="M218" s="39">
        <v>278</v>
      </c>
      <c r="N218" s="38">
        <v>-5.73</v>
      </c>
      <c r="O218" s="39">
        <v>305</v>
      </c>
      <c r="P218" s="35">
        <v>100.9</v>
      </c>
      <c r="Q218" s="39">
        <v>329</v>
      </c>
      <c r="R218" s="35">
        <v>106.6</v>
      </c>
      <c r="S218" s="39">
        <v>234</v>
      </c>
      <c r="T218" s="38">
        <v>-2.71</v>
      </c>
      <c r="U218" s="39">
        <v>247</v>
      </c>
    </row>
    <row r="219" spans="1:21" ht="15.75" thickBot="1">
      <c r="A219" s="40">
        <v>207</v>
      </c>
      <c r="B219" s="41" t="s">
        <v>242</v>
      </c>
      <c r="C219" s="42" t="s">
        <v>6871</v>
      </c>
      <c r="D219" s="40" t="s">
        <v>6585</v>
      </c>
      <c r="E219" s="40">
        <v>-2.48</v>
      </c>
      <c r="F219" s="43">
        <v>102.1</v>
      </c>
      <c r="G219" s="44">
        <v>239</v>
      </c>
      <c r="H219" s="40">
        <v>104.6</v>
      </c>
      <c r="I219" s="44">
        <v>166</v>
      </c>
      <c r="J219" s="43">
        <v>66.8</v>
      </c>
      <c r="K219" s="44">
        <v>195</v>
      </c>
      <c r="L219" s="43">
        <v>-0.03</v>
      </c>
      <c r="M219" s="44">
        <v>262</v>
      </c>
      <c r="N219" s="43">
        <v>-5.45</v>
      </c>
      <c r="O219" s="44">
        <v>296</v>
      </c>
      <c r="P219" s="40">
        <v>101.3</v>
      </c>
      <c r="Q219" s="44">
        <v>319</v>
      </c>
      <c r="R219" s="40">
        <v>106.7</v>
      </c>
      <c r="S219" s="44">
        <v>239</v>
      </c>
      <c r="T219" s="43">
        <v>-3.7</v>
      </c>
      <c r="U219" s="44">
        <v>270</v>
      </c>
    </row>
    <row r="220" spans="1:21" ht="15.75" thickBot="1">
      <c r="A220" s="35">
        <v>208</v>
      </c>
      <c r="B220" s="36" t="s">
        <v>231</v>
      </c>
      <c r="C220" s="37" t="s">
        <v>6884</v>
      </c>
      <c r="D220" s="35" t="s">
        <v>6596</v>
      </c>
      <c r="E220" s="35">
        <v>-2.4900000000000002</v>
      </c>
      <c r="F220" s="38">
        <v>104.9</v>
      </c>
      <c r="G220" s="39">
        <v>174</v>
      </c>
      <c r="H220" s="35">
        <v>107.4</v>
      </c>
      <c r="I220" s="39">
        <v>231</v>
      </c>
      <c r="J220" s="38">
        <v>71.900000000000006</v>
      </c>
      <c r="K220" s="39">
        <v>15</v>
      </c>
      <c r="L220" s="38">
        <v>4.0000000000000001E-3</v>
      </c>
      <c r="M220" s="39">
        <v>183</v>
      </c>
      <c r="N220" s="38">
        <v>-4.37</v>
      </c>
      <c r="O220" s="39">
        <v>269</v>
      </c>
      <c r="P220" s="35">
        <v>103</v>
      </c>
      <c r="Q220" s="39">
        <v>256</v>
      </c>
      <c r="R220" s="35">
        <v>107.4</v>
      </c>
      <c r="S220" s="39">
        <v>277</v>
      </c>
      <c r="T220" s="38">
        <v>1.98</v>
      </c>
      <c r="U220" s="39">
        <v>98</v>
      </c>
    </row>
    <row r="221" spans="1:21" ht="30.75" thickBot="1">
      <c r="A221" s="40">
        <v>209</v>
      </c>
      <c r="B221" s="41" t="s">
        <v>31</v>
      </c>
      <c r="C221" s="42" t="s">
        <v>6874</v>
      </c>
      <c r="D221" s="40" t="s">
        <v>6648</v>
      </c>
      <c r="E221" s="40">
        <v>-2.63</v>
      </c>
      <c r="F221" s="43">
        <v>100.2</v>
      </c>
      <c r="G221" s="44">
        <v>273</v>
      </c>
      <c r="H221" s="40">
        <v>102.8</v>
      </c>
      <c r="I221" s="44">
        <v>128</v>
      </c>
      <c r="J221" s="43">
        <v>66.599999999999994</v>
      </c>
      <c r="K221" s="44">
        <v>207</v>
      </c>
      <c r="L221" s="43">
        <v>5.0000000000000001E-3</v>
      </c>
      <c r="M221" s="44">
        <v>174</v>
      </c>
      <c r="N221" s="43">
        <v>-1.87</v>
      </c>
      <c r="O221" s="44">
        <v>195</v>
      </c>
      <c r="P221" s="40">
        <v>104.6</v>
      </c>
      <c r="Q221" s="44">
        <v>167</v>
      </c>
      <c r="R221" s="40">
        <v>106.4</v>
      </c>
      <c r="S221" s="44">
        <v>222</v>
      </c>
      <c r="T221" s="43">
        <v>-3.98</v>
      </c>
      <c r="U221" s="44">
        <v>282</v>
      </c>
    </row>
    <row r="222" spans="1:21" ht="15.75" thickBot="1">
      <c r="A222" s="45">
        <v>210</v>
      </c>
      <c r="B222" s="46" t="s">
        <v>1025</v>
      </c>
      <c r="C222" s="47" t="s">
        <v>6826</v>
      </c>
      <c r="D222" s="45" t="s">
        <v>6609</v>
      </c>
      <c r="E222" s="45">
        <v>-2.67</v>
      </c>
      <c r="F222" s="48">
        <v>103.1</v>
      </c>
      <c r="G222" s="49">
        <v>212</v>
      </c>
      <c r="H222" s="45">
        <v>105.8</v>
      </c>
      <c r="I222" s="49">
        <v>192</v>
      </c>
      <c r="J222" s="48">
        <v>70</v>
      </c>
      <c r="K222" s="49">
        <v>43</v>
      </c>
      <c r="L222" s="48">
        <v>-3.0000000000000001E-3</v>
      </c>
      <c r="M222" s="49">
        <v>202</v>
      </c>
      <c r="N222" s="48">
        <v>0.61</v>
      </c>
      <c r="O222" s="49">
        <v>130</v>
      </c>
      <c r="P222" s="45">
        <v>105.7</v>
      </c>
      <c r="Q222" s="49">
        <v>127</v>
      </c>
      <c r="R222" s="45">
        <v>105.1</v>
      </c>
      <c r="S222" s="49">
        <v>166</v>
      </c>
      <c r="T222" s="48">
        <v>-8.2799999999999994</v>
      </c>
      <c r="U222" s="49">
        <v>348</v>
      </c>
    </row>
    <row r="223" spans="1:21" ht="16.5" thickTop="1" thickBot="1">
      <c r="A223" s="40">
        <v>211</v>
      </c>
      <c r="B223" s="41" t="s">
        <v>277</v>
      </c>
      <c r="C223" s="42" t="s">
        <v>6873</v>
      </c>
      <c r="D223" s="40" t="s">
        <v>6641</v>
      </c>
      <c r="E223" s="40">
        <v>-2.76</v>
      </c>
      <c r="F223" s="43">
        <v>103.9</v>
      </c>
      <c r="G223" s="44">
        <v>196</v>
      </c>
      <c r="H223" s="40">
        <v>106.7</v>
      </c>
      <c r="I223" s="44">
        <v>212</v>
      </c>
      <c r="J223" s="43">
        <v>72.099999999999994</v>
      </c>
      <c r="K223" s="44">
        <v>12</v>
      </c>
      <c r="L223" s="43">
        <v>4.0000000000000001E-3</v>
      </c>
      <c r="M223" s="44">
        <v>180</v>
      </c>
      <c r="N223" s="43">
        <v>0.56000000000000005</v>
      </c>
      <c r="O223" s="44">
        <v>134</v>
      </c>
      <c r="P223" s="40">
        <v>106.4</v>
      </c>
      <c r="Q223" s="44">
        <v>105</v>
      </c>
      <c r="R223" s="40">
        <v>105.8</v>
      </c>
      <c r="S223" s="44">
        <v>196</v>
      </c>
      <c r="T223" s="43">
        <v>5.8</v>
      </c>
      <c r="U223" s="44">
        <v>30</v>
      </c>
    </row>
    <row r="224" spans="1:21" ht="30.75" thickBot="1">
      <c r="A224" s="35">
        <v>212</v>
      </c>
      <c r="B224" s="36" t="s">
        <v>389</v>
      </c>
      <c r="C224" s="37" t="s">
        <v>6859</v>
      </c>
      <c r="D224" s="35" t="s">
        <v>6620</v>
      </c>
      <c r="E224" s="35">
        <v>-2.91</v>
      </c>
      <c r="F224" s="38">
        <v>100.7</v>
      </c>
      <c r="G224" s="39">
        <v>266</v>
      </c>
      <c r="H224" s="35">
        <v>103.6</v>
      </c>
      <c r="I224" s="39">
        <v>140</v>
      </c>
      <c r="J224" s="38">
        <v>70.5</v>
      </c>
      <c r="K224" s="39">
        <v>34</v>
      </c>
      <c r="L224" s="38">
        <v>3.5999999999999997E-2</v>
      </c>
      <c r="M224" s="39">
        <v>84</v>
      </c>
      <c r="N224" s="38">
        <v>-0.55000000000000004</v>
      </c>
      <c r="O224" s="39">
        <v>154</v>
      </c>
      <c r="P224" s="35">
        <v>104.1</v>
      </c>
      <c r="Q224" s="39">
        <v>195</v>
      </c>
      <c r="R224" s="35">
        <v>104.7</v>
      </c>
      <c r="S224" s="39">
        <v>141</v>
      </c>
      <c r="T224" s="38">
        <v>-1.06</v>
      </c>
      <c r="U224" s="39">
        <v>190</v>
      </c>
    </row>
    <row r="225" spans="1:21" ht="30.75" thickBot="1">
      <c r="A225" s="40">
        <v>213</v>
      </c>
      <c r="B225" s="41" t="s">
        <v>84</v>
      </c>
      <c r="C225" s="42" t="s">
        <v>6882</v>
      </c>
      <c r="D225" s="51">
        <v>45283</v>
      </c>
      <c r="E225" s="40">
        <v>-2.95</v>
      </c>
      <c r="F225" s="43">
        <v>107.7</v>
      </c>
      <c r="G225" s="44">
        <v>123</v>
      </c>
      <c r="H225" s="40">
        <v>110.6</v>
      </c>
      <c r="I225" s="44">
        <v>296</v>
      </c>
      <c r="J225" s="43">
        <v>66.7</v>
      </c>
      <c r="K225" s="44">
        <v>196</v>
      </c>
      <c r="L225" s="43">
        <v>-8.4000000000000005E-2</v>
      </c>
      <c r="M225" s="44">
        <v>344</v>
      </c>
      <c r="N225" s="43">
        <v>0.85</v>
      </c>
      <c r="O225" s="44">
        <v>128</v>
      </c>
      <c r="P225" s="40">
        <v>106.3</v>
      </c>
      <c r="Q225" s="44">
        <v>107</v>
      </c>
      <c r="R225" s="40">
        <v>105.4</v>
      </c>
      <c r="S225" s="44">
        <v>178</v>
      </c>
      <c r="T225" s="43">
        <v>8.4</v>
      </c>
      <c r="U225" s="44">
        <v>9</v>
      </c>
    </row>
    <row r="226" spans="1:21" ht="15.75" thickBot="1">
      <c r="A226" s="35">
        <v>214</v>
      </c>
      <c r="B226" s="36" t="s">
        <v>6029</v>
      </c>
      <c r="C226" s="37" t="s">
        <v>6805</v>
      </c>
      <c r="D226" s="50">
        <v>45251</v>
      </c>
      <c r="E226" s="35">
        <v>-3.21</v>
      </c>
      <c r="F226" s="38">
        <v>99.9</v>
      </c>
      <c r="G226" s="39">
        <v>281</v>
      </c>
      <c r="H226" s="35">
        <v>103.1</v>
      </c>
      <c r="I226" s="39">
        <v>134</v>
      </c>
      <c r="J226" s="38">
        <v>63.6</v>
      </c>
      <c r="K226" s="39">
        <v>338</v>
      </c>
      <c r="L226" s="38">
        <v>1.4999999999999999E-2</v>
      </c>
      <c r="M226" s="39">
        <v>146</v>
      </c>
      <c r="N226" s="38">
        <v>6.61</v>
      </c>
      <c r="O226" s="39">
        <v>66</v>
      </c>
      <c r="P226" s="35">
        <v>107.1</v>
      </c>
      <c r="Q226" s="39">
        <v>97</v>
      </c>
      <c r="R226" s="35">
        <v>100.5</v>
      </c>
      <c r="S226" s="39">
        <v>44</v>
      </c>
      <c r="T226" s="38">
        <v>-7.13</v>
      </c>
      <c r="U226" s="39">
        <v>331</v>
      </c>
    </row>
    <row r="227" spans="1:21" ht="30.75" thickBot="1">
      <c r="A227" s="40">
        <v>215</v>
      </c>
      <c r="B227" s="41" t="s">
        <v>6011</v>
      </c>
      <c r="C227" s="42" t="s">
        <v>6894</v>
      </c>
      <c r="D227" s="40" t="s">
        <v>6667</v>
      </c>
      <c r="E227" s="40">
        <v>-3.28</v>
      </c>
      <c r="F227" s="43">
        <v>105.7</v>
      </c>
      <c r="G227" s="44">
        <v>158</v>
      </c>
      <c r="H227" s="40">
        <v>109</v>
      </c>
      <c r="I227" s="44">
        <v>263</v>
      </c>
      <c r="J227" s="43">
        <v>66.5</v>
      </c>
      <c r="K227" s="44">
        <v>212</v>
      </c>
      <c r="L227" s="43">
        <v>8.5000000000000006E-2</v>
      </c>
      <c r="M227" s="44">
        <v>22</v>
      </c>
      <c r="N227" s="43">
        <v>-8.09</v>
      </c>
      <c r="O227" s="44">
        <v>337</v>
      </c>
      <c r="P227" s="40">
        <v>101.9</v>
      </c>
      <c r="Q227" s="44">
        <v>296</v>
      </c>
      <c r="R227" s="40">
        <v>110</v>
      </c>
      <c r="S227" s="44">
        <v>358</v>
      </c>
      <c r="T227" s="43">
        <v>2.2400000000000002</v>
      </c>
      <c r="U227" s="44">
        <v>91</v>
      </c>
    </row>
    <row r="228" spans="1:21" ht="15.75" thickBot="1">
      <c r="A228" s="35">
        <v>216</v>
      </c>
      <c r="B228" s="36" t="s">
        <v>233</v>
      </c>
      <c r="C228" s="37" t="s">
        <v>6813</v>
      </c>
      <c r="D228" s="50">
        <v>45191</v>
      </c>
      <c r="E228" s="35">
        <v>-3.29</v>
      </c>
      <c r="F228" s="38">
        <v>102.4</v>
      </c>
      <c r="G228" s="39">
        <v>235</v>
      </c>
      <c r="H228" s="35">
        <v>105.6</v>
      </c>
      <c r="I228" s="39">
        <v>188</v>
      </c>
      <c r="J228" s="38">
        <v>65.7</v>
      </c>
      <c r="K228" s="39">
        <v>265</v>
      </c>
      <c r="L228" s="38">
        <v>0.03</v>
      </c>
      <c r="M228" s="39">
        <v>99</v>
      </c>
      <c r="N228" s="38">
        <v>8.56</v>
      </c>
      <c r="O228" s="39">
        <v>41</v>
      </c>
      <c r="P228" s="35">
        <v>108.3</v>
      </c>
      <c r="Q228" s="39">
        <v>62</v>
      </c>
      <c r="R228" s="35">
        <v>99.7</v>
      </c>
      <c r="S228" s="39">
        <v>23</v>
      </c>
      <c r="T228" s="38">
        <v>-7.8</v>
      </c>
      <c r="U228" s="39">
        <v>345</v>
      </c>
    </row>
    <row r="229" spans="1:21" ht="30.75" thickBot="1">
      <c r="A229" s="40">
        <v>217</v>
      </c>
      <c r="B229" s="41" t="s">
        <v>319</v>
      </c>
      <c r="C229" s="42" t="s">
        <v>6859</v>
      </c>
      <c r="D229" s="40" t="s">
        <v>6607</v>
      </c>
      <c r="E229" s="40">
        <v>-3.37</v>
      </c>
      <c r="F229" s="43">
        <v>108.9</v>
      </c>
      <c r="G229" s="44">
        <v>103</v>
      </c>
      <c r="H229" s="40">
        <v>112.2</v>
      </c>
      <c r="I229" s="44">
        <v>322</v>
      </c>
      <c r="J229" s="43">
        <v>68.900000000000006</v>
      </c>
      <c r="K229" s="44">
        <v>93</v>
      </c>
      <c r="L229" s="43">
        <v>2.5000000000000001E-2</v>
      </c>
      <c r="M229" s="44">
        <v>119</v>
      </c>
      <c r="N229" s="43">
        <v>-2.0499999999999998</v>
      </c>
      <c r="O229" s="44">
        <v>200</v>
      </c>
      <c r="P229" s="40">
        <v>102.9</v>
      </c>
      <c r="Q229" s="44">
        <v>260</v>
      </c>
      <c r="R229" s="40">
        <v>105</v>
      </c>
      <c r="S229" s="44">
        <v>156</v>
      </c>
      <c r="T229" s="43">
        <v>-5.89</v>
      </c>
      <c r="U229" s="44">
        <v>318</v>
      </c>
    </row>
    <row r="230" spans="1:21" ht="15.75" thickBot="1">
      <c r="A230" s="35">
        <v>218</v>
      </c>
      <c r="B230" s="36" t="s">
        <v>6898</v>
      </c>
      <c r="C230" s="37" t="s">
        <v>6896</v>
      </c>
      <c r="D230" s="35" t="s">
        <v>6639</v>
      </c>
      <c r="E230" s="35">
        <v>-3.38</v>
      </c>
      <c r="F230" s="38">
        <v>103.5</v>
      </c>
      <c r="G230" s="39">
        <v>204</v>
      </c>
      <c r="H230" s="35">
        <v>106.9</v>
      </c>
      <c r="I230" s="39">
        <v>218</v>
      </c>
      <c r="J230" s="38">
        <v>69</v>
      </c>
      <c r="K230" s="39">
        <v>87</v>
      </c>
      <c r="L230" s="38">
        <v>9.6000000000000002E-2</v>
      </c>
      <c r="M230" s="39">
        <v>14</v>
      </c>
      <c r="N230" s="38">
        <v>-5.6</v>
      </c>
      <c r="O230" s="39">
        <v>299</v>
      </c>
      <c r="P230" s="35">
        <v>101.3</v>
      </c>
      <c r="Q230" s="39">
        <v>317</v>
      </c>
      <c r="R230" s="35">
        <v>106.9</v>
      </c>
      <c r="S230" s="39">
        <v>251</v>
      </c>
      <c r="T230" s="38">
        <v>0</v>
      </c>
      <c r="U230" s="39">
        <v>159</v>
      </c>
    </row>
    <row r="231" spans="1:21" ht="30.75" thickBot="1">
      <c r="A231" s="40">
        <v>219</v>
      </c>
      <c r="B231" s="41" t="s">
        <v>5983</v>
      </c>
      <c r="C231" s="42" t="s">
        <v>6869</v>
      </c>
      <c r="D231" s="40" t="s">
        <v>6610</v>
      </c>
      <c r="E231" s="40">
        <v>-3.63</v>
      </c>
      <c r="F231" s="43">
        <v>104.1</v>
      </c>
      <c r="G231" s="44">
        <v>191</v>
      </c>
      <c r="H231" s="40">
        <v>107.7</v>
      </c>
      <c r="I231" s="44">
        <v>238</v>
      </c>
      <c r="J231" s="43">
        <v>68</v>
      </c>
      <c r="K231" s="44">
        <v>139</v>
      </c>
      <c r="L231" s="43">
        <v>7.0000000000000001E-3</v>
      </c>
      <c r="M231" s="44">
        <v>164</v>
      </c>
      <c r="N231" s="43">
        <v>-2.17</v>
      </c>
      <c r="O231" s="44">
        <v>204</v>
      </c>
      <c r="P231" s="40">
        <v>105.6</v>
      </c>
      <c r="Q231" s="44">
        <v>131</v>
      </c>
      <c r="R231" s="40">
        <v>107.8</v>
      </c>
      <c r="S231" s="44">
        <v>297</v>
      </c>
      <c r="T231" s="43">
        <v>6.56</v>
      </c>
      <c r="U231" s="44">
        <v>22</v>
      </c>
    </row>
    <row r="232" spans="1:21" ht="30.75" thickBot="1">
      <c r="A232" s="45">
        <v>220</v>
      </c>
      <c r="B232" s="46" t="s">
        <v>267</v>
      </c>
      <c r="C232" s="47" t="s">
        <v>6801</v>
      </c>
      <c r="D232" s="52">
        <v>45132</v>
      </c>
      <c r="E232" s="45">
        <v>-3.72</v>
      </c>
      <c r="F232" s="48">
        <v>104.1</v>
      </c>
      <c r="G232" s="49">
        <v>189</v>
      </c>
      <c r="H232" s="45">
        <v>107.8</v>
      </c>
      <c r="I232" s="49">
        <v>241</v>
      </c>
      <c r="J232" s="48">
        <v>68.8</v>
      </c>
      <c r="K232" s="49">
        <v>100</v>
      </c>
      <c r="L232" s="48">
        <v>-5.6000000000000001E-2</v>
      </c>
      <c r="M232" s="49">
        <v>302</v>
      </c>
      <c r="N232" s="48">
        <v>8.6300000000000008</v>
      </c>
      <c r="O232" s="49">
        <v>40</v>
      </c>
      <c r="P232" s="45">
        <v>109.7</v>
      </c>
      <c r="Q232" s="49">
        <v>29</v>
      </c>
      <c r="R232" s="45">
        <v>101</v>
      </c>
      <c r="S232" s="49">
        <v>59</v>
      </c>
      <c r="T232" s="48">
        <v>-5.44</v>
      </c>
      <c r="U232" s="49">
        <v>314</v>
      </c>
    </row>
    <row r="233" spans="1:21" ht="31.5" thickTop="1" thickBot="1">
      <c r="A233" s="40">
        <v>221</v>
      </c>
      <c r="B233" s="41" t="s">
        <v>39</v>
      </c>
      <c r="C233" s="42" t="s">
        <v>6807</v>
      </c>
      <c r="D233" s="51">
        <v>45251</v>
      </c>
      <c r="E233" s="40">
        <v>-3.79</v>
      </c>
      <c r="F233" s="43">
        <v>103.5</v>
      </c>
      <c r="G233" s="44">
        <v>205</v>
      </c>
      <c r="H233" s="40">
        <v>107.3</v>
      </c>
      <c r="I233" s="44">
        <v>226</v>
      </c>
      <c r="J233" s="43">
        <v>64.2</v>
      </c>
      <c r="K233" s="44">
        <v>323</v>
      </c>
      <c r="L233" s="43">
        <v>4.2000000000000003E-2</v>
      </c>
      <c r="M233" s="44">
        <v>77</v>
      </c>
      <c r="N233" s="43">
        <v>6</v>
      </c>
      <c r="O233" s="44">
        <v>73</v>
      </c>
      <c r="P233" s="40">
        <v>107.7</v>
      </c>
      <c r="Q233" s="44">
        <v>79</v>
      </c>
      <c r="R233" s="40">
        <v>101.7</v>
      </c>
      <c r="S233" s="44">
        <v>67</v>
      </c>
      <c r="T233" s="43">
        <v>-3.26</v>
      </c>
      <c r="U233" s="44">
        <v>260</v>
      </c>
    </row>
    <row r="234" spans="1:21" ht="29.45" customHeight="1" thickBot="1">
      <c r="A234" s="35">
        <v>222</v>
      </c>
      <c r="B234" s="36" t="s">
        <v>191</v>
      </c>
      <c r="C234" s="37" t="s">
        <v>6882</v>
      </c>
      <c r="D234" s="50">
        <v>45280</v>
      </c>
      <c r="E234" s="35">
        <v>-3.8</v>
      </c>
      <c r="F234" s="38">
        <v>107.3</v>
      </c>
      <c r="G234" s="39">
        <v>129</v>
      </c>
      <c r="H234" s="35">
        <v>111.1</v>
      </c>
      <c r="I234" s="39">
        <v>306</v>
      </c>
      <c r="J234" s="38">
        <v>69.5</v>
      </c>
      <c r="K234" s="39">
        <v>64</v>
      </c>
      <c r="L234" s="38">
        <v>-0.01</v>
      </c>
      <c r="M234" s="39">
        <v>221</v>
      </c>
      <c r="N234" s="38">
        <v>-0.64</v>
      </c>
      <c r="O234" s="39">
        <v>158</v>
      </c>
      <c r="P234" s="35">
        <v>105.6</v>
      </c>
      <c r="Q234" s="39">
        <v>132</v>
      </c>
      <c r="R234" s="35">
        <v>106.2</v>
      </c>
      <c r="S234" s="39">
        <v>212</v>
      </c>
      <c r="T234" s="38">
        <v>4.87</v>
      </c>
      <c r="U234" s="39">
        <v>42</v>
      </c>
    </row>
    <row r="235" spans="1:21" ht="30.75" thickBot="1">
      <c r="A235" s="40">
        <v>223</v>
      </c>
      <c r="B235" s="41" t="s">
        <v>336</v>
      </c>
      <c r="C235" s="42" t="s">
        <v>6865</v>
      </c>
      <c r="D235" s="40" t="s">
        <v>6609</v>
      </c>
      <c r="E235" s="40">
        <v>-3.82</v>
      </c>
      <c r="F235" s="43">
        <v>102.7</v>
      </c>
      <c r="G235" s="44">
        <v>223</v>
      </c>
      <c r="H235" s="40">
        <v>106.6</v>
      </c>
      <c r="I235" s="44">
        <v>208</v>
      </c>
      <c r="J235" s="43">
        <v>67.599999999999994</v>
      </c>
      <c r="K235" s="44">
        <v>160</v>
      </c>
      <c r="L235" s="43">
        <v>-1.7999999999999999E-2</v>
      </c>
      <c r="M235" s="44">
        <v>238</v>
      </c>
      <c r="N235" s="43">
        <v>-1.9</v>
      </c>
      <c r="O235" s="44">
        <v>196</v>
      </c>
      <c r="P235" s="40">
        <v>103.6</v>
      </c>
      <c r="Q235" s="44">
        <v>228</v>
      </c>
      <c r="R235" s="40">
        <v>105.5</v>
      </c>
      <c r="S235" s="44">
        <v>181</v>
      </c>
      <c r="T235" s="43">
        <v>-2.0699999999999998</v>
      </c>
      <c r="U235" s="44">
        <v>225</v>
      </c>
    </row>
    <row r="236" spans="1:21" ht="15.75" thickBot="1">
      <c r="A236" s="35">
        <v>224</v>
      </c>
      <c r="B236" s="36" t="s">
        <v>377</v>
      </c>
      <c r="C236" s="37" t="s">
        <v>6815</v>
      </c>
      <c r="D236" s="50">
        <v>45250</v>
      </c>
      <c r="E236" s="35">
        <v>-4.21</v>
      </c>
      <c r="F236" s="38">
        <v>110.2</v>
      </c>
      <c r="G236" s="39">
        <v>85</v>
      </c>
      <c r="H236" s="35">
        <v>114.4</v>
      </c>
      <c r="I236" s="39">
        <v>344</v>
      </c>
      <c r="J236" s="38">
        <v>68.599999999999994</v>
      </c>
      <c r="K236" s="39">
        <v>108</v>
      </c>
      <c r="L236" s="38">
        <v>-0.03</v>
      </c>
      <c r="M236" s="39">
        <v>264</v>
      </c>
      <c r="N236" s="38">
        <v>2.25</v>
      </c>
      <c r="O236" s="39">
        <v>114</v>
      </c>
      <c r="P236" s="35">
        <v>107</v>
      </c>
      <c r="Q236" s="39">
        <v>99</v>
      </c>
      <c r="R236" s="35">
        <v>104.7</v>
      </c>
      <c r="S236" s="39">
        <v>142</v>
      </c>
      <c r="T236" s="38">
        <v>-2.98</v>
      </c>
      <c r="U236" s="39">
        <v>254</v>
      </c>
    </row>
    <row r="237" spans="1:21" ht="15.75" thickBot="1">
      <c r="A237" s="40">
        <v>225</v>
      </c>
      <c r="B237" s="41" t="s">
        <v>273</v>
      </c>
      <c r="C237" s="42" t="s">
        <v>6859</v>
      </c>
      <c r="D237" s="40" t="s">
        <v>6619</v>
      </c>
      <c r="E237" s="40">
        <v>-4.25</v>
      </c>
      <c r="F237" s="43">
        <v>103.2</v>
      </c>
      <c r="G237" s="44">
        <v>211</v>
      </c>
      <c r="H237" s="40">
        <v>107.5</v>
      </c>
      <c r="I237" s="44">
        <v>234</v>
      </c>
      <c r="J237" s="43">
        <v>67.599999999999994</v>
      </c>
      <c r="K237" s="44">
        <v>157</v>
      </c>
      <c r="L237" s="43">
        <v>0.04</v>
      </c>
      <c r="M237" s="44">
        <v>80</v>
      </c>
      <c r="N237" s="43">
        <v>-1.26</v>
      </c>
      <c r="O237" s="44">
        <v>176</v>
      </c>
      <c r="P237" s="40">
        <v>103.7</v>
      </c>
      <c r="Q237" s="44">
        <v>221</v>
      </c>
      <c r="R237" s="40">
        <v>105</v>
      </c>
      <c r="S237" s="44">
        <v>155</v>
      </c>
      <c r="T237" s="43">
        <v>-2.29</v>
      </c>
      <c r="U237" s="44">
        <v>234</v>
      </c>
    </row>
    <row r="238" spans="1:21" ht="15.75" thickBot="1">
      <c r="A238" s="35">
        <v>226</v>
      </c>
      <c r="B238" s="36" t="s">
        <v>119</v>
      </c>
      <c r="C238" s="37" t="s">
        <v>6891</v>
      </c>
      <c r="D238" s="35" t="s">
        <v>6656</v>
      </c>
      <c r="E238" s="35">
        <v>-4.57</v>
      </c>
      <c r="F238" s="38">
        <v>105</v>
      </c>
      <c r="G238" s="39">
        <v>172</v>
      </c>
      <c r="H238" s="35">
        <v>109.5</v>
      </c>
      <c r="I238" s="39">
        <v>271</v>
      </c>
      <c r="J238" s="38">
        <v>64.2</v>
      </c>
      <c r="K238" s="39">
        <v>325</v>
      </c>
      <c r="L238" s="38">
        <v>-4.9000000000000002E-2</v>
      </c>
      <c r="M238" s="39">
        <v>292</v>
      </c>
      <c r="N238" s="38">
        <v>-4.72</v>
      </c>
      <c r="O238" s="39">
        <v>275</v>
      </c>
      <c r="P238" s="35">
        <v>102.2</v>
      </c>
      <c r="Q238" s="39">
        <v>291</v>
      </c>
      <c r="R238" s="35">
        <v>106.9</v>
      </c>
      <c r="S238" s="39">
        <v>253</v>
      </c>
      <c r="T238" s="38">
        <v>-1.5</v>
      </c>
      <c r="U238" s="39">
        <v>202</v>
      </c>
    </row>
    <row r="239" spans="1:21" ht="30.75" thickBot="1">
      <c r="A239" s="40">
        <v>227</v>
      </c>
      <c r="B239" s="41" t="s">
        <v>6086</v>
      </c>
      <c r="C239" s="42" t="s">
        <v>6882</v>
      </c>
      <c r="D239" s="40" t="s">
        <v>6609</v>
      </c>
      <c r="E239" s="40">
        <v>-4.68</v>
      </c>
      <c r="F239" s="43">
        <v>103.6</v>
      </c>
      <c r="G239" s="44">
        <v>201</v>
      </c>
      <c r="H239" s="40">
        <v>108.3</v>
      </c>
      <c r="I239" s="44">
        <v>253</v>
      </c>
      <c r="J239" s="43">
        <v>62.3</v>
      </c>
      <c r="K239" s="44">
        <v>353</v>
      </c>
      <c r="L239" s="43">
        <v>1.2E-2</v>
      </c>
      <c r="M239" s="44">
        <v>151</v>
      </c>
      <c r="N239" s="43">
        <v>-0.89</v>
      </c>
      <c r="O239" s="44">
        <v>164</v>
      </c>
      <c r="P239" s="40">
        <v>104.9</v>
      </c>
      <c r="Q239" s="44">
        <v>152</v>
      </c>
      <c r="R239" s="40">
        <v>105.8</v>
      </c>
      <c r="S239" s="44">
        <v>193</v>
      </c>
      <c r="T239" s="43">
        <v>3</v>
      </c>
      <c r="U239" s="44">
        <v>80</v>
      </c>
    </row>
    <row r="240" spans="1:21" ht="15.75" thickBot="1">
      <c r="A240" s="35">
        <v>228</v>
      </c>
      <c r="B240" s="36" t="s">
        <v>171</v>
      </c>
      <c r="C240" s="37" t="s">
        <v>6889</v>
      </c>
      <c r="D240" s="35" t="s">
        <v>6614</v>
      </c>
      <c r="E240" s="35">
        <v>-4.7</v>
      </c>
      <c r="F240" s="38">
        <v>102.4</v>
      </c>
      <c r="G240" s="39">
        <v>234</v>
      </c>
      <c r="H240" s="35">
        <v>107.1</v>
      </c>
      <c r="I240" s="39">
        <v>220</v>
      </c>
      <c r="J240" s="38">
        <v>72.2</v>
      </c>
      <c r="K240" s="39">
        <v>9</v>
      </c>
      <c r="L240" s="38">
        <v>0.13100000000000001</v>
      </c>
      <c r="M240" s="39">
        <v>6</v>
      </c>
      <c r="N240" s="38">
        <v>-4.8</v>
      </c>
      <c r="O240" s="39">
        <v>279</v>
      </c>
      <c r="P240" s="35">
        <v>103.4</v>
      </c>
      <c r="Q240" s="39">
        <v>245</v>
      </c>
      <c r="R240" s="35">
        <v>108.2</v>
      </c>
      <c r="S240" s="39">
        <v>313</v>
      </c>
      <c r="T240" s="38">
        <v>0.21</v>
      </c>
      <c r="U240" s="39">
        <v>154</v>
      </c>
    </row>
    <row r="241" spans="1:21" ht="15.75" thickBot="1">
      <c r="A241" s="40">
        <v>229</v>
      </c>
      <c r="B241" s="41" t="s">
        <v>5965</v>
      </c>
      <c r="C241" s="42" t="s">
        <v>6865</v>
      </c>
      <c r="D241" s="40" t="s">
        <v>6585</v>
      </c>
      <c r="E241" s="40">
        <v>-4.8600000000000003</v>
      </c>
      <c r="F241" s="43">
        <v>105.3</v>
      </c>
      <c r="G241" s="44">
        <v>164</v>
      </c>
      <c r="H241" s="40">
        <v>110.2</v>
      </c>
      <c r="I241" s="44">
        <v>288</v>
      </c>
      <c r="J241" s="43">
        <v>66.7</v>
      </c>
      <c r="K241" s="44">
        <v>203</v>
      </c>
      <c r="L241" s="43">
        <v>9.5000000000000001E-2</v>
      </c>
      <c r="M241" s="44">
        <v>15</v>
      </c>
      <c r="N241" s="43">
        <v>-1.58</v>
      </c>
      <c r="O241" s="44">
        <v>185</v>
      </c>
      <c r="P241" s="40">
        <v>103.4</v>
      </c>
      <c r="Q241" s="44">
        <v>240</v>
      </c>
      <c r="R241" s="40">
        <v>105</v>
      </c>
      <c r="S241" s="44">
        <v>159</v>
      </c>
      <c r="T241" s="43">
        <v>-1.59</v>
      </c>
      <c r="U241" s="44">
        <v>206</v>
      </c>
    </row>
    <row r="242" spans="1:21" ht="15.75" thickBot="1">
      <c r="A242" s="45">
        <v>230</v>
      </c>
      <c r="B242" s="46" t="s">
        <v>76</v>
      </c>
      <c r="C242" s="47" t="s">
        <v>793</v>
      </c>
      <c r="D242" s="45" t="s">
        <v>6682</v>
      </c>
      <c r="E242" s="45">
        <v>-4.8600000000000003</v>
      </c>
      <c r="F242" s="48">
        <v>99.5</v>
      </c>
      <c r="G242" s="49">
        <v>285</v>
      </c>
      <c r="H242" s="45">
        <v>104.3</v>
      </c>
      <c r="I242" s="49">
        <v>159</v>
      </c>
      <c r="J242" s="48">
        <v>64.400000000000006</v>
      </c>
      <c r="K242" s="49">
        <v>317</v>
      </c>
      <c r="L242" s="48">
        <v>-8.5000000000000006E-2</v>
      </c>
      <c r="M242" s="49">
        <v>346</v>
      </c>
      <c r="N242" s="48">
        <v>-3.56</v>
      </c>
      <c r="O242" s="49">
        <v>244</v>
      </c>
      <c r="P242" s="45">
        <v>104.2</v>
      </c>
      <c r="Q242" s="49">
        <v>191</v>
      </c>
      <c r="R242" s="45">
        <v>107.7</v>
      </c>
      <c r="S242" s="49">
        <v>293</v>
      </c>
      <c r="T242" s="48">
        <v>-2.2000000000000002</v>
      </c>
      <c r="U242" s="49">
        <v>232</v>
      </c>
    </row>
    <row r="243" spans="1:21" ht="31.5" thickTop="1" thickBot="1">
      <c r="A243" s="40">
        <v>231</v>
      </c>
      <c r="B243" s="41" t="s">
        <v>373</v>
      </c>
      <c r="C243" s="42" t="s">
        <v>6853</v>
      </c>
      <c r="D243" s="40" t="s">
        <v>6584</v>
      </c>
      <c r="E243" s="40">
        <v>-4.8899999999999997</v>
      </c>
      <c r="F243" s="43">
        <v>109.7</v>
      </c>
      <c r="G243" s="44">
        <v>90</v>
      </c>
      <c r="H243" s="40">
        <v>114.6</v>
      </c>
      <c r="I243" s="44">
        <v>346</v>
      </c>
      <c r="J243" s="43">
        <v>67.8</v>
      </c>
      <c r="K243" s="44">
        <v>144</v>
      </c>
      <c r="L243" s="43">
        <v>1.2E-2</v>
      </c>
      <c r="M243" s="44">
        <v>154</v>
      </c>
      <c r="N243" s="43">
        <v>-1.52</v>
      </c>
      <c r="O243" s="44">
        <v>184</v>
      </c>
      <c r="P243" s="40">
        <v>105.2</v>
      </c>
      <c r="Q243" s="44">
        <v>140</v>
      </c>
      <c r="R243" s="40">
        <v>106.7</v>
      </c>
      <c r="S243" s="44">
        <v>240</v>
      </c>
      <c r="T243" s="43">
        <v>5.53</v>
      </c>
      <c r="U243" s="44">
        <v>35</v>
      </c>
    </row>
    <row r="244" spans="1:21" ht="15.75" thickBot="1">
      <c r="A244" s="35">
        <v>232</v>
      </c>
      <c r="B244" s="36" t="s">
        <v>258</v>
      </c>
      <c r="C244" s="37" t="s">
        <v>793</v>
      </c>
      <c r="D244" s="35" t="s">
        <v>6648</v>
      </c>
      <c r="E244" s="35">
        <v>-5.07</v>
      </c>
      <c r="F244" s="38">
        <v>108.6</v>
      </c>
      <c r="G244" s="39">
        <v>106</v>
      </c>
      <c r="H244" s="35">
        <v>113.7</v>
      </c>
      <c r="I244" s="39">
        <v>340</v>
      </c>
      <c r="J244" s="38">
        <v>65</v>
      </c>
      <c r="K244" s="39">
        <v>291</v>
      </c>
      <c r="L244" s="38">
        <v>2.3E-2</v>
      </c>
      <c r="M244" s="39">
        <v>120</v>
      </c>
      <c r="N244" s="38">
        <v>-3.14</v>
      </c>
      <c r="O244" s="39">
        <v>231</v>
      </c>
      <c r="P244" s="35">
        <v>103.6</v>
      </c>
      <c r="Q244" s="39">
        <v>226</v>
      </c>
      <c r="R244" s="35">
        <v>106.8</v>
      </c>
      <c r="S244" s="39">
        <v>243</v>
      </c>
      <c r="T244" s="38">
        <v>-1.56</v>
      </c>
      <c r="U244" s="39">
        <v>204</v>
      </c>
    </row>
    <row r="245" spans="1:21" ht="30.75" thickBot="1">
      <c r="A245" s="40">
        <v>233</v>
      </c>
      <c r="B245" s="41" t="s">
        <v>5852</v>
      </c>
      <c r="C245" s="42" t="s">
        <v>6853</v>
      </c>
      <c r="D245" s="40" t="s">
        <v>6587</v>
      </c>
      <c r="E245" s="40">
        <v>-5.21</v>
      </c>
      <c r="F245" s="43">
        <v>102.1</v>
      </c>
      <c r="G245" s="44">
        <v>240</v>
      </c>
      <c r="H245" s="40">
        <v>107.3</v>
      </c>
      <c r="I245" s="44">
        <v>228</v>
      </c>
      <c r="J245" s="43">
        <v>65.5</v>
      </c>
      <c r="K245" s="44">
        <v>273</v>
      </c>
      <c r="L245" s="43">
        <v>-4.3999999999999997E-2</v>
      </c>
      <c r="M245" s="44">
        <v>282</v>
      </c>
      <c r="N245" s="43">
        <v>-1.62</v>
      </c>
      <c r="O245" s="44">
        <v>186</v>
      </c>
      <c r="P245" s="40">
        <v>104.9</v>
      </c>
      <c r="Q245" s="44">
        <v>154</v>
      </c>
      <c r="R245" s="40">
        <v>106.5</v>
      </c>
      <c r="S245" s="44">
        <v>226</v>
      </c>
      <c r="T245" s="43">
        <v>1.33</v>
      </c>
      <c r="U245" s="44">
        <v>115</v>
      </c>
    </row>
    <row r="246" spans="1:21" ht="15.75" thickBot="1">
      <c r="A246" s="35">
        <v>234</v>
      </c>
      <c r="B246" s="36" t="s">
        <v>364</v>
      </c>
      <c r="C246" s="37" t="s">
        <v>6853</v>
      </c>
      <c r="D246" s="35" t="s">
        <v>6586</v>
      </c>
      <c r="E246" s="35">
        <v>-5.25</v>
      </c>
      <c r="F246" s="38">
        <v>100.2</v>
      </c>
      <c r="G246" s="39">
        <v>274</v>
      </c>
      <c r="H246" s="35">
        <v>105.4</v>
      </c>
      <c r="I246" s="39">
        <v>183</v>
      </c>
      <c r="J246" s="38">
        <v>61</v>
      </c>
      <c r="K246" s="39">
        <v>361</v>
      </c>
      <c r="L246" s="38">
        <v>-8.9999999999999993E-3</v>
      </c>
      <c r="M246" s="39">
        <v>219</v>
      </c>
      <c r="N246" s="38">
        <v>-0.61</v>
      </c>
      <c r="O246" s="39">
        <v>155</v>
      </c>
      <c r="P246" s="35">
        <v>106</v>
      </c>
      <c r="Q246" s="39">
        <v>115</v>
      </c>
      <c r="R246" s="35">
        <v>106.6</v>
      </c>
      <c r="S246" s="39">
        <v>232</v>
      </c>
      <c r="T246" s="38">
        <v>6.78</v>
      </c>
      <c r="U246" s="39">
        <v>18</v>
      </c>
    </row>
    <row r="247" spans="1:21" ht="15.75" thickBot="1">
      <c r="A247" s="40">
        <v>235</v>
      </c>
      <c r="B247" s="41" t="s">
        <v>353</v>
      </c>
      <c r="C247" s="42" t="s">
        <v>6867</v>
      </c>
      <c r="D247" s="40" t="s">
        <v>6648</v>
      </c>
      <c r="E247" s="40">
        <v>-5.3</v>
      </c>
      <c r="F247" s="43">
        <v>102.4</v>
      </c>
      <c r="G247" s="44">
        <v>231</v>
      </c>
      <c r="H247" s="40">
        <v>107.7</v>
      </c>
      <c r="I247" s="44">
        <v>237</v>
      </c>
      <c r="J247" s="43">
        <v>67</v>
      </c>
      <c r="K247" s="44">
        <v>183</v>
      </c>
      <c r="L247" s="43">
        <v>4.2000000000000003E-2</v>
      </c>
      <c r="M247" s="44">
        <v>78</v>
      </c>
      <c r="N247" s="43">
        <v>-3.76</v>
      </c>
      <c r="O247" s="44">
        <v>252</v>
      </c>
      <c r="P247" s="40">
        <v>103.2</v>
      </c>
      <c r="Q247" s="44">
        <v>248</v>
      </c>
      <c r="R247" s="40">
        <v>107</v>
      </c>
      <c r="S247" s="44">
        <v>256</v>
      </c>
      <c r="T247" s="43">
        <v>-0.59</v>
      </c>
      <c r="U247" s="44">
        <v>177</v>
      </c>
    </row>
    <row r="248" spans="1:21" ht="30.75" thickBot="1">
      <c r="A248" s="35">
        <v>236</v>
      </c>
      <c r="B248" s="36" t="s">
        <v>139</v>
      </c>
      <c r="C248" s="37" t="s">
        <v>793</v>
      </c>
      <c r="D248" s="35" t="s">
        <v>6662</v>
      </c>
      <c r="E248" s="35">
        <v>-5.56</v>
      </c>
      <c r="F248" s="38">
        <v>102.4</v>
      </c>
      <c r="G248" s="39">
        <v>232</v>
      </c>
      <c r="H248" s="35">
        <v>108</v>
      </c>
      <c r="I248" s="39">
        <v>243</v>
      </c>
      <c r="J248" s="38">
        <v>67.400000000000006</v>
      </c>
      <c r="K248" s="39">
        <v>169</v>
      </c>
      <c r="L248" s="38">
        <v>4.2000000000000003E-2</v>
      </c>
      <c r="M248" s="39">
        <v>76</v>
      </c>
      <c r="N248" s="38">
        <v>-3.65</v>
      </c>
      <c r="O248" s="39">
        <v>246</v>
      </c>
      <c r="P248" s="35">
        <v>103.8</v>
      </c>
      <c r="Q248" s="39">
        <v>219</v>
      </c>
      <c r="R248" s="35">
        <v>107.4</v>
      </c>
      <c r="S248" s="39">
        <v>281</v>
      </c>
      <c r="T248" s="38">
        <v>-4.16</v>
      </c>
      <c r="U248" s="39">
        <v>287</v>
      </c>
    </row>
    <row r="249" spans="1:21" ht="30.75" thickBot="1">
      <c r="A249" s="40">
        <v>237</v>
      </c>
      <c r="B249" s="41" t="s">
        <v>5938</v>
      </c>
      <c r="C249" s="42" t="s">
        <v>6899</v>
      </c>
      <c r="D249" s="40" t="s">
        <v>6614</v>
      </c>
      <c r="E249" s="40">
        <v>-5.61</v>
      </c>
      <c r="F249" s="43">
        <v>100.6</v>
      </c>
      <c r="G249" s="44">
        <v>267</v>
      </c>
      <c r="H249" s="40">
        <v>106.2</v>
      </c>
      <c r="I249" s="44">
        <v>201</v>
      </c>
      <c r="J249" s="43">
        <v>63.2</v>
      </c>
      <c r="K249" s="44">
        <v>345</v>
      </c>
      <c r="L249" s="43">
        <v>0.14799999999999999</v>
      </c>
      <c r="M249" s="44">
        <v>2</v>
      </c>
      <c r="N249" s="43">
        <v>-5.8</v>
      </c>
      <c r="O249" s="44">
        <v>307</v>
      </c>
      <c r="P249" s="40">
        <v>102.4</v>
      </c>
      <c r="Q249" s="44">
        <v>280</v>
      </c>
      <c r="R249" s="40">
        <v>108.2</v>
      </c>
      <c r="S249" s="44">
        <v>315</v>
      </c>
      <c r="T249" s="43">
        <v>4.32</v>
      </c>
      <c r="U249" s="44">
        <v>52</v>
      </c>
    </row>
    <row r="250" spans="1:21" ht="30.75" thickBot="1">
      <c r="A250" s="35">
        <v>238</v>
      </c>
      <c r="B250" s="36" t="s">
        <v>167</v>
      </c>
      <c r="C250" s="37" t="s">
        <v>6889</v>
      </c>
      <c r="D250" s="35" t="s">
        <v>6610</v>
      </c>
      <c r="E250" s="35">
        <v>-5.63</v>
      </c>
      <c r="F250" s="38">
        <v>98.9</v>
      </c>
      <c r="G250" s="39">
        <v>294</v>
      </c>
      <c r="H250" s="35">
        <v>104.5</v>
      </c>
      <c r="I250" s="39">
        <v>164</v>
      </c>
      <c r="J250" s="38">
        <v>66.2</v>
      </c>
      <c r="K250" s="39">
        <v>228</v>
      </c>
      <c r="L250" s="38">
        <v>-4.1000000000000002E-2</v>
      </c>
      <c r="M250" s="39">
        <v>279</v>
      </c>
      <c r="N250" s="38">
        <v>-6</v>
      </c>
      <c r="O250" s="39">
        <v>309</v>
      </c>
      <c r="P250" s="35">
        <v>102.5</v>
      </c>
      <c r="Q250" s="39">
        <v>278</v>
      </c>
      <c r="R250" s="35">
        <v>108.5</v>
      </c>
      <c r="S250" s="39">
        <v>328</v>
      </c>
      <c r="T250" s="38">
        <v>-2.0499999999999998</v>
      </c>
      <c r="U250" s="39">
        <v>223</v>
      </c>
    </row>
    <row r="251" spans="1:21" ht="15.75" thickBot="1">
      <c r="A251" s="40">
        <v>239</v>
      </c>
      <c r="B251" s="41" t="s">
        <v>6061</v>
      </c>
      <c r="C251" s="42" t="s">
        <v>6882</v>
      </c>
      <c r="D251" s="51">
        <v>45279</v>
      </c>
      <c r="E251" s="40">
        <v>-5.82</v>
      </c>
      <c r="F251" s="43">
        <v>102.7</v>
      </c>
      <c r="G251" s="44">
        <v>225</v>
      </c>
      <c r="H251" s="40">
        <v>108.5</v>
      </c>
      <c r="I251" s="44">
        <v>257</v>
      </c>
      <c r="J251" s="43">
        <v>72.3</v>
      </c>
      <c r="K251" s="44">
        <v>8</v>
      </c>
      <c r="L251" s="43">
        <v>8.0000000000000002E-3</v>
      </c>
      <c r="M251" s="44">
        <v>163</v>
      </c>
      <c r="N251" s="43">
        <v>-0.37</v>
      </c>
      <c r="O251" s="44">
        <v>148</v>
      </c>
      <c r="P251" s="40">
        <v>105.7</v>
      </c>
      <c r="Q251" s="44">
        <v>130</v>
      </c>
      <c r="R251" s="40">
        <v>106</v>
      </c>
      <c r="S251" s="44">
        <v>201</v>
      </c>
      <c r="T251" s="43">
        <v>4.78</v>
      </c>
      <c r="U251" s="44">
        <v>44</v>
      </c>
    </row>
    <row r="252" spans="1:21" ht="30.75" thickBot="1">
      <c r="A252" s="45">
        <v>240</v>
      </c>
      <c r="B252" s="46" t="s">
        <v>143</v>
      </c>
      <c r="C252" s="47" t="s">
        <v>6889</v>
      </c>
      <c r="D252" s="45" t="s">
        <v>6585</v>
      </c>
      <c r="E252" s="45">
        <v>-5.99</v>
      </c>
      <c r="F252" s="48">
        <v>100.5</v>
      </c>
      <c r="G252" s="49">
        <v>269</v>
      </c>
      <c r="H252" s="45">
        <v>106.5</v>
      </c>
      <c r="I252" s="49">
        <v>206</v>
      </c>
      <c r="J252" s="48">
        <v>69</v>
      </c>
      <c r="K252" s="49">
        <v>90</v>
      </c>
      <c r="L252" s="48">
        <v>2.3E-2</v>
      </c>
      <c r="M252" s="49">
        <v>121</v>
      </c>
      <c r="N252" s="48">
        <v>-5.23</v>
      </c>
      <c r="O252" s="49">
        <v>289</v>
      </c>
      <c r="P252" s="45">
        <v>103.2</v>
      </c>
      <c r="Q252" s="49">
        <v>250</v>
      </c>
      <c r="R252" s="45">
        <v>108.5</v>
      </c>
      <c r="S252" s="49">
        <v>327</v>
      </c>
      <c r="T252" s="48">
        <v>-1.85</v>
      </c>
      <c r="U252" s="49">
        <v>214</v>
      </c>
    </row>
    <row r="253" spans="1:21" ht="15.75" customHeight="1" thickTop="1">
      <c r="A253" s="26"/>
      <c r="B253" s="26"/>
      <c r="C253" s="66"/>
      <c r="D253" s="66"/>
      <c r="E253" s="67"/>
      <c r="F253" s="68"/>
      <c r="G253" s="66"/>
      <c r="H253" s="66"/>
      <c r="I253" s="67"/>
      <c r="J253" s="68"/>
      <c r="K253" s="67"/>
      <c r="L253" s="68"/>
      <c r="M253" s="67"/>
      <c r="N253" s="68" t="s">
        <v>6789</v>
      </c>
      <c r="O253" s="66"/>
      <c r="P253" s="66"/>
      <c r="Q253" s="66"/>
      <c r="R253" s="66"/>
      <c r="S253" s="67"/>
      <c r="T253" s="68" t="s">
        <v>6790</v>
      </c>
      <c r="U253" s="66"/>
    </row>
    <row r="254" spans="1:21" ht="15" customHeight="1">
      <c r="A254" s="28" t="s">
        <v>6791</v>
      </c>
      <c r="B254" s="29" t="s">
        <v>6792</v>
      </c>
      <c r="C254" s="26" t="s">
        <v>6793</v>
      </c>
      <c r="D254" s="27" t="s">
        <v>7817</v>
      </c>
      <c r="E254" s="28" t="s">
        <v>14</v>
      </c>
      <c r="F254" s="64" t="s">
        <v>6794</v>
      </c>
      <c r="G254" s="65"/>
      <c r="H254" s="62" t="s">
        <v>6795</v>
      </c>
      <c r="I254" s="63"/>
      <c r="J254" s="64" t="s">
        <v>6796</v>
      </c>
      <c r="K254" s="63"/>
      <c r="L254" s="64" t="s">
        <v>6797</v>
      </c>
      <c r="M254" s="63"/>
      <c r="N254" s="64" t="s">
        <v>14</v>
      </c>
      <c r="O254" s="65"/>
      <c r="P254" s="62" t="s">
        <v>6798</v>
      </c>
      <c r="Q254" s="62"/>
      <c r="R254" s="62" t="s">
        <v>6799</v>
      </c>
      <c r="S254" s="63"/>
      <c r="T254" s="64" t="s">
        <v>14</v>
      </c>
      <c r="U254" s="65"/>
    </row>
    <row r="255" spans="1:21" ht="30.75" thickBot="1">
      <c r="A255" s="40">
        <v>241</v>
      </c>
      <c r="B255" s="41" t="s">
        <v>163</v>
      </c>
      <c r="C255" s="42" t="s">
        <v>6862</v>
      </c>
      <c r="D255" s="51">
        <v>45251</v>
      </c>
      <c r="E255" s="40">
        <v>-6.08</v>
      </c>
      <c r="F255" s="43">
        <v>99.7</v>
      </c>
      <c r="G255" s="44">
        <v>283</v>
      </c>
      <c r="H255" s="40">
        <v>105.8</v>
      </c>
      <c r="I255" s="44">
        <v>190</v>
      </c>
      <c r="J255" s="43">
        <v>65.7</v>
      </c>
      <c r="K255" s="44">
        <v>260</v>
      </c>
      <c r="L255" s="43">
        <v>1.0999999999999999E-2</v>
      </c>
      <c r="M255" s="44">
        <v>156</v>
      </c>
      <c r="N255" s="43">
        <v>3.2</v>
      </c>
      <c r="O255" s="44">
        <v>104</v>
      </c>
      <c r="P255" s="40">
        <v>105.5</v>
      </c>
      <c r="Q255" s="44">
        <v>133</v>
      </c>
      <c r="R255" s="40">
        <v>102.3</v>
      </c>
      <c r="S255" s="44">
        <v>76</v>
      </c>
      <c r="T255" s="43">
        <v>4.28</v>
      </c>
      <c r="U255" s="44">
        <v>53</v>
      </c>
    </row>
    <row r="256" spans="1:21" ht="45.75" thickBot="1">
      <c r="A256" s="35">
        <v>242</v>
      </c>
      <c r="B256" s="36" t="s">
        <v>92</v>
      </c>
      <c r="C256" s="37" t="s">
        <v>6899</v>
      </c>
      <c r="D256" s="35" t="s">
        <v>6630</v>
      </c>
      <c r="E256" s="35">
        <v>-6.2</v>
      </c>
      <c r="F256" s="38">
        <v>99.9</v>
      </c>
      <c r="G256" s="39">
        <v>280</v>
      </c>
      <c r="H256" s="35">
        <v>106.1</v>
      </c>
      <c r="I256" s="39">
        <v>200</v>
      </c>
      <c r="J256" s="38">
        <v>69.099999999999994</v>
      </c>
      <c r="K256" s="39">
        <v>80</v>
      </c>
      <c r="L256" s="38">
        <v>-1.2E-2</v>
      </c>
      <c r="M256" s="39">
        <v>224</v>
      </c>
      <c r="N256" s="38">
        <v>-8.2799999999999994</v>
      </c>
      <c r="O256" s="39">
        <v>342</v>
      </c>
      <c r="P256" s="35">
        <v>101.5</v>
      </c>
      <c r="Q256" s="39">
        <v>312</v>
      </c>
      <c r="R256" s="35">
        <v>109.7</v>
      </c>
      <c r="S256" s="39">
        <v>353</v>
      </c>
      <c r="T256" s="38">
        <v>-1.07</v>
      </c>
      <c r="U256" s="39">
        <v>191</v>
      </c>
    </row>
    <row r="257" spans="1:21" ht="45.75" thickBot="1">
      <c r="A257" s="40">
        <v>243</v>
      </c>
      <c r="B257" s="41" t="s">
        <v>5741</v>
      </c>
      <c r="C257" s="42" t="s">
        <v>793</v>
      </c>
      <c r="D257" s="51">
        <v>45280</v>
      </c>
      <c r="E257" s="40">
        <v>-6.33</v>
      </c>
      <c r="F257" s="43">
        <v>101</v>
      </c>
      <c r="G257" s="44">
        <v>258</v>
      </c>
      <c r="H257" s="40">
        <v>107.3</v>
      </c>
      <c r="I257" s="44">
        <v>229</v>
      </c>
      <c r="J257" s="43">
        <v>65.7</v>
      </c>
      <c r="K257" s="44">
        <v>267</v>
      </c>
      <c r="L257" s="43">
        <v>-0.111</v>
      </c>
      <c r="M257" s="44">
        <v>359</v>
      </c>
      <c r="N257" s="43">
        <v>-4.54</v>
      </c>
      <c r="O257" s="44">
        <v>270</v>
      </c>
      <c r="P257" s="40">
        <v>103.6</v>
      </c>
      <c r="Q257" s="44">
        <v>225</v>
      </c>
      <c r="R257" s="40">
        <v>108.2</v>
      </c>
      <c r="S257" s="44">
        <v>316</v>
      </c>
      <c r="T257" s="43">
        <v>-4.79</v>
      </c>
      <c r="U257" s="44">
        <v>300</v>
      </c>
    </row>
    <row r="258" spans="1:21" ht="15.75" thickBot="1">
      <c r="A258" s="35">
        <v>244</v>
      </c>
      <c r="B258" s="36" t="s">
        <v>330</v>
      </c>
      <c r="C258" s="37" t="s">
        <v>6891</v>
      </c>
      <c r="D258" s="35" t="s">
        <v>6641</v>
      </c>
      <c r="E258" s="35">
        <v>-6.42</v>
      </c>
      <c r="F258" s="38">
        <v>108.5</v>
      </c>
      <c r="G258" s="39">
        <v>107</v>
      </c>
      <c r="H258" s="35">
        <v>114.9</v>
      </c>
      <c r="I258" s="39">
        <v>347</v>
      </c>
      <c r="J258" s="38">
        <v>66.8</v>
      </c>
      <c r="K258" s="39">
        <v>194</v>
      </c>
      <c r="L258" s="38">
        <v>3.2000000000000001E-2</v>
      </c>
      <c r="M258" s="39">
        <v>95</v>
      </c>
      <c r="N258" s="38">
        <v>-3.39</v>
      </c>
      <c r="O258" s="39">
        <v>239</v>
      </c>
      <c r="P258" s="35">
        <v>103.4</v>
      </c>
      <c r="Q258" s="39">
        <v>241</v>
      </c>
      <c r="R258" s="35">
        <v>106.8</v>
      </c>
      <c r="S258" s="39">
        <v>244</v>
      </c>
      <c r="T258" s="38">
        <v>2.12</v>
      </c>
      <c r="U258" s="39">
        <v>93</v>
      </c>
    </row>
    <row r="259" spans="1:21" ht="15.75" thickBot="1">
      <c r="A259" s="40">
        <v>245</v>
      </c>
      <c r="B259" s="41" t="s">
        <v>5818</v>
      </c>
      <c r="C259" s="42" t="s">
        <v>6882</v>
      </c>
      <c r="D259" s="51">
        <v>45251</v>
      </c>
      <c r="E259" s="40">
        <v>-6.43</v>
      </c>
      <c r="F259" s="43">
        <v>102</v>
      </c>
      <c r="G259" s="44">
        <v>241</v>
      </c>
      <c r="H259" s="40">
        <v>108.4</v>
      </c>
      <c r="I259" s="44">
        <v>256</v>
      </c>
      <c r="J259" s="43">
        <v>65.099999999999994</v>
      </c>
      <c r="K259" s="44">
        <v>287</v>
      </c>
      <c r="L259" s="43">
        <v>-8.4000000000000005E-2</v>
      </c>
      <c r="M259" s="44">
        <v>345</v>
      </c>
      <c r="N259" s="43">
        <v>-2.52</v>
      </c>
      <c r="O259" s="44">
        <v>215</v>
      </c>
      <c r="P259" s="40">
        <v>104.7</v>
      </c>
      <c r="Q259" s="44">
        <v>159</v>
      </c>
      <c r="R259" s="40">
        <v>107.2</v>
      </c>
      <c r="S259" s="44">
        <v>271</v>
      </c>
      <c r="T259" s="43">
        <v>-2.25</v>
      </c>
      <c r="U259" s="44">
        <v>233</v>
      </c>
    </row>
    <row r="260" spans="1:21" ht="45.75" thickBot="1">
      <c r="A260" s="35">
        <v>246</v>
      </c>
      <c r="B260" s="36" t="s">
        <v>117</v>
      </c>
      <c r="C260" s="37" t="s">
        <v>6862</v>
      </c>
      <c r="D260" s="35" t="s">
        <v>6641</v>
      </c>
      <c r="E260" s="35">
        <v>-6.46</v>
      </c>
      <c r="F260" s="38">
        <v>103.7</v>
      </c>
      <c r="G260" s="39">
        <v>199</v>
      </c>
      <c r="H260" s="35">
        <v>110.1</v>
      </c>
      <c r="I260" s="39">
        <v>284</v>
      </c>
      <c r="J260" s="38">
        <v>72.599999999999994</v>
      </c>
      <c r="K260" s="39">
        <v>5</v>
      </c>
      <c r="L260" s="38">
        <v>7.0000000000000007E-2</v>
      </c>
      <c r="M260" s="39">
        <v>41</v>
      </c>
      <c r="N260" s="38">
        <v>-0.25</v>
      </c>
      <c r="O260" s="39">
        <v>145</v>
      </c>
      <c r="P260" s="35">
        <v>105</v>
      </c>
      <c r="Q260" s="39">
        <v>149</v>
      </c>
      <c r="R260" s="35">
        <v>105.2</v>
      </c>
      <c r="S260" s="39">
        <v>170</v>
      </c>
      <c r="T260" s="38">
        <v>-5.27</v>
      </c>
      <c r="U260" s="39">
        <v>311</v>
      </c>
    </row>
    <row r="261" spans="1:21" ht="15.75" thickBot="1">
      <c r="A261" s="40">
        <v>247</v>
      </c>
      <c r="B261" s="41" t="s">
        <v>5576</v>
      </c>
      <c r="C261" s="42" t="s">
        <v>6895</v>
      </c>
      <c r="D261" s="40" t="s">
        <v>6594</v>
      </c>
      <c r="E261" s="40">
        <v>-6.47</v>
      </c>
      <c r="F261" s="43">
        <v>101.6</v>
      </c>
      <c r="G261" s="44">
        <v>250</v>
      </c>
      <c r="H261" s="40">
        <v>108</v>
      </c>
      <c r="I261" s="44">
        <v>245</v>
      </c>
      <c r="J261" s="43">
        <v>67.3</v>
      </c>
      <c r="K261" s="44">
        <v>173</v>
      </c>
      <c r="L261" s="43">
        <v>0.13300000000000001</v>
      </c>
      <c r="M261" s="44">
        <v>4</v>
      </c>
      <c r="N261" s="43">
        <v>-5.27</v>
      </c>
      <c r="O261" s="44">
        <v>291</v>
      </c>
      <c r="P261" s="40">
        <v>99.5</v>
      </c>
      <c r="Q261" s="44">
        <v>352</v>
      </c>
      <c r="R261" s="40">
        <v>104.7</v>
      </c>
      <c r="S261" s="44">
        <v>144</v>
      </c>
      <c r="T261" s="43">
        <v>8.5399999999999991</v>
      </c>
      <c r="U261" s="44">
        <v>8</v>
      </c>
    </row>
    <row r="262" spans="1:21" ht="15.75" thickBot="1">
      <c r="A262" s="35">
        <v>248</v>
      </c>
      <c r="B262" s="36" t="s">
        <v>309</v>
      </c>
      <c r="C262" s="37" t="s">
        <v>6886</v>
      </c>
      <c r="D262" s="35" t="s">
        <v>6648</v>
      </c>
      <c r="E262" s="35">
        <v>-6.5</v>
      </c>
      <c r="F262" s="38">
        <v>103</v>
      </c>
      <c r="G262" s="39">
        <v>217</v>
      </c>
      <c r="H262" s="35">
        <v>109.5</v>
      </c>
      <c r="I262" s="39">
        <v>269</v>
      </c>
      <c r="J262" s="38">
        <v>68.5</v>
      </c>
      <c r="K262" s="39">
        <v>119</v>
      </c>
      <c r="L262" s="38">
        <v>-4.2999999999999997E-2</v>
      </c>
      <c r="M262" s="39">
        <v>281</v>
      </c>
      <c r="N262" s="38">
        <v>-8.36</v>
      </c>
      <c r="O262" s="39">
        <v>346</v>
      </c>
      <c r="P262" s="35">
        <v>99.8</v>
      </c>
      <c r="Q262" s="39">
        <v>346</v>
      </c>
      <c r="R262" s="35">
        <v>108.2</v>
      </c>
      <c r="S262" s="39">
        <v>314</v>
      </c>
      <c r="T262" s="38">
        <v>-8.61</v>
      </c>
      <c r="U262" s="39">
        <v>350</v>
      </c>
    </row>
    <row r="263" spans="1:21" ht="30.75" thickBot="1">
      <c r="A263" s="40">
        <v>249</v>
      </c>
      <c r="B263" s="41" t="s">
        <v>40</v>
      </c>
      <c r="C263" s="42" t="s">
        <v>6873</v>
      </c>
      <c r="D263" s="40" t="s">
        <v>6672</v>
      </c>
      <c r="E263" s="40">
        <v>-6.56</v>
      </c>
      <c r="F263" s="43">
        <v>100.6</v>
      </c>
      <c r="G263" s="44">
        <v>268</v>
      </c>
      <c r="H263" s="40">
        <v>107.1</v>
      </c>
      <c r="I263" s="44">
        <v>223</v>
      </c>
      <c r="J263" s="43">
        <v>69.099999999999994</v>
      </c>
      <c r="K263" s="44">
        <v>83</v>
      </c>
      <c r="L263" s="43">
        <v>-1.6E-2</v>
      </c>
      <c r="M263" s="44">
        <v>234</v>
      </c>
      <c r="N263" s="43">
        <v>-2.3199999999999998</v>
      </c>
      <c r="O263" s="44">
        <v>207</v>
      </c>
      <c r="P263" s="40">
        <v>104.7</v>
      </c>
      <c r="Q263" s="44">
        <v>162</v>
      </c>
      <c r="R263" s="40">
        <v>107</v>
      </c>
      <c r="S263" s="44">
        <v>259</v>
      </c>
      <c r="T263" s="43">
        <v>2.63</v>
      </c>
      <c r="U263" s="44">
        <v>89</v>
      </c>
    </row>
    <row r="264" spans="1:21" ht="15.75" thickBot="1">
      <c r="A264" s="45">
        <v>250</v>
      </c>
      <c r="B264" s="46" t="s">
        <v>247</v>
      </c>
      <c r="C264" s="47" t="s">
        <v>6871</v>
      </c>
      <c r="D264" s="52">
        <v>45219</v>
      </c>
      <c r="E264" s="45">
        <v>-6.57</v>
      </c>
      <c r="F264" s="48">
        <v>101.6</v>
      </c>
      <c r="G264" s="49">
        <v>248</v>
      </c>
      <c r="H264" s="45">
        <v>108.2</v>
      </c>
      <c r="I264" s="49">
        <v>249</v>
      </c>
      <c r="J264" s="48">
        <v>67.599999999999994</v>
      </c>
      <c r="K264" s="49">
        <v>163</v>
      </c>
      <c r="L264" s="48">
        <v>-8.1000000000000003E-2</v>
      </c>
      <c r="M264" s="49">
        <v>340</v>
      </c>
      <c r="N264" s="48">
        <v>-3.35</v>
      </c>
      <c r="O264" s="49">
        <v>237</v>
      </c>
      <c r="P264" s="45">
        <v>103.1</v>
      </c>
      <c r="Q264" s="49">
        <v>255</v>
      </c>
      <c r="R264" s="45">
        <v>106.5</v>
      </c>
      <c r="S264" s="49">
        <v>223</v>
      </c>
      <c r="T264" s="48">
        <v>3.18</v>
      </c>
      <c r="U264" s="49">
        <v>76</v>
      </c>
    </row>
    <row r="265" spans="1:21" ht="46.5" thickTop="1" thickBot="1">
      <c r="A265" s="40">
        <v>251</v>
      </c>
      <c r="B265" s="41" t="s">
        <v>6237</v>
      </c>
      <c r="C265" s="42" t="s">
        <v>6896</v>
      </c>
      <c r="D265" s="40" t="s">
        <v>6697</v>
      </c>
      <c r="E265" s="40">
        <v>-6.57</v>
      </c>
      <c r="F265" s="43">
        <v>94.2</v>
      </c>
      <c r="G265" s="44">
        <v>345</v>
      </c>
      <c r="H265" s="40">
        <v>100.7</v>
      </c>
      <c r="I265" s="44">
        <v>92</v>
      </c>
      <c r="J265" s="43">
        <v>69.5</v>
      </c>
      <c r="K265" s="44">
        <v>55</v>
      </c>
      <c r="L265" s="43">
        <v>8.4000000000000005E-2</v>
      </c>
      <c r="M265" s="44">
        <v>25</v>
      </c>
      <c r="N265" s="43">
        <v>-5.25</v>
      </c>
      <c r="O265" s="44">
        <v>290</v>
      </c>
      <c r="P265" s="40">
        <v>101.5</v>
      </c>
      <c r="Q265" s="44">
        <v>309</v>
      </c>
      <c r="R265" s="40">
        <v>106.8</v>
      </c>
      <c r="S265" s="44">
        <v>242</v>
      </c>
      <c r="T265" s="43">
        <v>4.59</v>
      </c>
      <c r="U265" s="44">
        <v>49</v>
      </c>
    </row>
    <row r="266" spans="1:21" ht="15.75" thickBot="1">
      <c r="A266" s="35">
        <v>252</v>
      </c>
      <c r="B266" s="36" t="s">
        <v>312</v>
      </c>
      <c r="C266" s="37" t="s">
        <v>6884</v>
      </c>
      <c r="D266" s="35" t="s">
        <v>6594</v>
      </c>
      <c r="E266" s="35">
        <v>-6.64</v>
      </c>
      <c r="F266" s="38">
        <v>105.4</v>
      </c>
      <c r="G266" s="39">
        <v>163</v>
      </c>
      <c r="H266" s="35">
        <v>112</v>
      </c>
      <c r="I266" s="39">
        <v>319</v>
      </c>
      <c r="J266" s="38">
        <v>67.599999999999994</v>
      </c>
      <c r="K266" s="39">
        <v>162</v>
      </c>
      <c r="L266" s="38">
        <v>2.8000000000000001E-2</v>
      </c>
      <c r="M266" s="39">
        <v>104</v>
      </c>
      <c r="N266" s="38">
        <v>-8.2799999999999994</v>
      </c>
      <c r="O266" s="39">
        <v>341</v>
      </c>
      <c r="P266" s="35">
        <v>100.5</v>
      </c>
      <c r="Q266" s="39">
        <v>337</v>
      </c>
      <c r="R266" s="35">
        <v>108.8</v>
      </c>
      <c r="S266" s="39">
        <v>336</v>
      </c>
      <c r="T266" s="38">
        <v>-8.3000000000000007</v>
      </c>
      <c r="U266" s="39">
        <v>349</v>
      </c>
    </row>
    <row r="267" spans="1:21" ht="15.75" thickBot="1">
      <c r="A267" s="40">
        <v>253</v>
      </c>
      <c r="B267" s="41" t="s">
        <v>6900</v>
      </c>
      <c r="C267" s="42" t="s">
        <v>6891</v>
      </c>
      <c r="D267" s="40" t="s">
        <v>6607</v>
      </c>
      <c r="E267" s="40">
        <v>-7.02</v>
      </c>
      <c r="F267" s="43">
        <v>98.6</v>
      </c>
      <c r="G267" s="44">
        <v>300</v>
      </c>
      <c r="H267" s="40">
        <v>105.6</v>
      </c>
      <c r="I267" s="44">
        <v>189</v>
      </c>
      <c r="J267" s="43">
        <v>67.8</v>
      </c>
      <c r="K267" s="44">
        <v>149</v>
      </c>
      <c r="L267" s="43">
        <v>8.1000000000000003E-2</v>
      </c>
      <c r="M267" s="44">
        <v>30</v>
      </c>
      <c r="N267" s="43">
        <v>-3.24</v>
      </c>
      <c r="O267" s="44">
        <v>235</v>
      </c>
      <c r="P267" s="40">
        <v>103.7</v>
      </c>
      <c r="Q267" s="44">
        <v>222</v>
      </c>
      <c r="R267" s="40">
        <v>106.9</v>
      </c>
      <c r="S267" s="44">
        <v>254</v>
      </c>
      <c r="T267" s="43">
        <v>2.06</v>
      </c>
      <c r="U267" s="44">
        <v>95</v>
      </c>
    </row>
    <row r="268" spans="1:21" ht="30.75" thickBot="1">
      <c r="A268" s="35">
        <v>254</v>
      </c>
      <c r="B268" s="36" t="s">
        <v>72</v>
      </c>
      <c r="C268" s="37" t="s">
        <v>6859</v>
      </c>
      <c r="D268" s="50">
        <v>45220</v>
      </c>
      <c r="E268" s="35">
        <v>-7.02</v>
      </c>
      <c r="F268" s="38">
        <v>101.8</v>
      </c>
      <c r="G268" s="39">
        <v>244</v>
      </c>
      <c r="H268" s="35">
        <v>108.8</v>
      </c>
      <c r="I268" s="39">
        <v>262</v>
      </c>
      <c r="J268" s="38">
        <v>66.099999999999994</v>
      </c>
      <c r="K268" s="39">
        <v>236</v>
      </c>
      <c r="L268" s="38">
        <v>-3.5999999999999997E-2</v>
      </c>
      <c r="M268" s="39">
        <v>272</v>
      </c>
      <c r="N268" s="38">
        <v>-0.47</v>
      </c>
      <c r="O268" s="39">
        <v>151</v>
      </c>
      <c r="P268" s="35">
        <v>104.5</v>
      </c>
      <c r="Q268" s="39">
        <v>174</v>
      </c>
      <c r="R268" s="35">
        <v>104.9</v>
      </c>
      <c r="S268" s="39">
        <v>154</v>
      </c>
      <c r="T268" s="38">
        <v>-4.2300000000000004</v>
      </c>
      <c r="U268" s="39">
        <v>289</v>
      </c>
    </row>
    <row r="269" spans="1:21" ht="30.75" thickBot="1">
      <c r="A269" s="40">
        <v>255</v>
      </c>
      <c r="B269" s="41" t="s">
        <v>327</v>
      </c>
      <c r="C269" s="42" t="s">
        <v>6859</v>
      </c>
      <c r="D269" s="51">
        <v>45191</v>
      </c>
      <c r="E269" s="40">
        <v>-7.08</v>
      </c>
      <c r="F269" s="43">
        <v>97.5</v>
      </c>
      <c r="G269" s="44">
        <v>316</v>
      </c>
      <c r="H269" s="40">
        <v>104.6</v>
      </c>
      <c r="I269" s="44">
        <v>165</v>
      </c>
      <c r="J269" s="43">
        <v>67.2</v>
      </c>
      <c r="K269" s="44">
        <v>175</v>
      </c>
      <c r="L269" s="43">
        <v>-1.6E-2</v>
      </c>
      <c r="M269" s="44">
        <v>233</v>
      </c>
      <c r="N269" s="43">
        <v>-0.98</v>
      </c>
      <c r="O269" s="44">
        <v>168</v>
      </c>
      <c r="P269" s="40">
        <v>103.8</v>
      </c>
      <c r="Q269" s="44">
        <v>213</v>
      </c>
      <c r="R269" s="40">
        <v>104.8</v>
      </c>
      <c r="S269" s="44">
        <v>149</v>
      </c>
      <c r="T269" s="43">
        <v>-2.73</v>
      </c>
      <c r="U269" s="44">
        <v>248</v>
      </c>
    </row>
    <row r="270" spans="1:21" ht="30.75" thickBot="1">
      <c r="A270" s="35">
        <v>256</v>
      </c>
      <c r="B270" s="36" t="s">
        <v>193</v>
      </c>
      <c r="C270" s="37" t="s">
        <v>6853</v>
      </c>
      <c r="D270" s="35" t="s">
        <v>6581</v>
      </c>
      <c r="E270" s="35">
        <v>-7.21</v>
      </c>
      <c r="F270" s="38">
        <v>103.8</v>
      </c>
      <c r="G270" s="39">
        <v>198</v>
      </c>
      <c r="H270" s="35">
        <v>111</v>
      </c>
      <c r="I270" s="39">
        <v>302</v>
      </c>
      <c r="J270" s="38">
        <v>68.599999999999994</v>
      </c>
      <c r="K270" s="39">
        <v>114</v>
      </c>
      <c r="L270" s="38">
        <v>0.12</v>
      </c>
      <c r="M270" s="39">
        <v>8</v>
      </c>
      <c r="N270" s="38">
        <v>-2.33</v>
      </c>
      <c r="O270" s="39">
        <v>208</v>
      </c>
      <c r="P270" s="35">
        <v>104.3</v>
      </c>
      <c r="Q270" s="39">
        <v>184</v>
      </c>
      <c r="R270" s="35">
        <v>106.6</v>
      </c>
      <c r="S270" s="39">
        <v>233</v>
      </c>
      <c r="T270" s="38">
        <v>-0.25</v>
      </c>
      <c r="U270" s="39">
        <v>168</v>
      </c>
    </row>
    <row r="271" spans="1:21" ht="45.75" thickBot="1">
      <c r="A271" s="40">
        <v>257</v>
      </c>
      <c r="B271" s="41" t="s">
        <v>6901</v>
      </c>
      <c r="C271" s="42" t="s">
        <v>6899</v>
      </c>
      <c r="D271" s="40" t="s">
        <v>6709</v>
      </c>
      <c r="E271" s="40">
        <v>-7.21</v>
      </c>
      <c r="F271" s="43">
        <v>100.5</v>
      </c>
      <c r="G271" s="44">
        <v>270</v>
      </c>
      <c r="H271" s="40">
        <v>107.7</v>
      </c>
      <c r="I271" s="44">
        <v>236</v>
      </c>
      <c r="J271" s="43">
        <v>72.3</v>
      </c>
      <c r="K271" s="44">
        <v>7</v>
      </c>
      <c r="L271" s="43">
        <v>1.4999999999999999E-2</v>
      </c>
      <c r="M271" s="44">
        <v>145</v>
      </c>
      <c r="N271" s="43">
        <v>-7.67</v>
      </c>
      <c r="O271" s="44">
        <v>334</v>
      </c>
      <c r="P271" s="40">
        <v>101.2</v>
      </c>
      <c r="Q271" s="44">
        <v>320</v>
      </c>
      <c r="R271" s="40">
        <v>108.9</v>
      </c>
      <c r="S271" s="44">
        <v>339</v>
      </c>
      <c r="T271" s="43">
        <v>0.52</v>
      </c>
      <c r="U271" s="44">
        <v>143</v>
      </c>
    </row>
    <row r="272" spans="1:21" ht="30.75" thickBot="1">
      <c r="A272" s="35">
        <v>258</v>
      </c>
      <c r="B272" s="36" t="s">
        <v>6112</v>
      </c>
      <c r="C272" s="37" t="s">
        <v>6894</v>
      </c>
      <c r="D272" s="35" t="s">
        <v>6594</v>
      </c>
      <c r="E272" s="35">
        <v>-7.24</v>
      </c>
      <c r="F272" s="38">
        <v>103.8</v>
      </c>
      <c r="G272" s="39">
        <v>197</v>
      </c>
      <c r="H272" s="35">
        <v>111.1</v>
      </c>
      <c r="I272" s="39">
        <v>305</v>
      </c>
      <c r="J272" s="38">
        <v>68.599999999999994</v>
      </c>
      <c r="K272" s="39">
        <v>110</v>
      </c>
      <c r="L272" s="38">
        <v>0.05</v>
      </c>
      <c r="M272" s="39">
        <v>66</v>
      </c>
      <c r="N272" s="38">
        <v>-7.28</v>
      </c>
      <c r="O272" s="39">
        <v>329</v>
      </c>
      <c r="P272" s="35">
        <v>102.3</v>
      </c>
      <c r="Q272" s="39">
        <v>284</v>
      </c>
      <c r="R272" s="35">
        <v>109.6</v>
      </c>
      <c r="S272" s="39">
        <v>350</v>
      </c>
      <c r="T272" s="38">
        <v>5.43</v>
      </c>
      <c r="U272" s="39">
        <v>37</v>
      </c>
    </row>
    <row r="273" spans="1:21" ht="15.75" thickBot="1">
      <c r="A273" s="40">
        <v>259</v>
      </c>
      <c r="B273" s="41" t="s">
        <v>243</v>
      </c>
      <c r="C273" s="42" t="s">
        <v>6871</v>
      </c>
      <c r="D273" s="40" t="s">
        <v>6691</v>
      </c>
      <c r="E273" s="40">
        <v>-7.31</v>
      </c>
      <c r="F273" s="43">
        <v>100.8</v>
      </c>
      <c r="G273" s="44">
        <v>263</v>
      </c>
      <c r="H273" s="40">
        <v>108.1</v>
      </c>
      <c r="I273" s="44">
        <v>247</v>
      </c>
      <c r="J273" s="43">
        <v>63.1</v>
      </c>
      <c r="K273" s="44">
        <v>346</v>
      </c>
      <c r="L273" s="43">
        <v>9.1999999999999998E-2</v>
      </c>
      <c r="M273" s="44">
        <v>17</v>
      </c>
      <c r="N273" s="43">
        <v>-4.93</v>
      </c>
      <c r="O273" s="44">
        <v>284</v>
      </c>
      <c r="P273" s="40">
        <v>101.9</v>
      </c>
      <c r="Q273" s="44">
        <v>300</v>
      </c>
      <c r="R273" s="40">
        <v>106.8</v>
      </c>
      <c r="S273" s="44">
        <v>245</v>
      </c>
      <c r="T273" s="43">
        <v>-5.17</v>
      </c>
      <c r="U273" s="44">
        <v>310</v>
      </c>
    </row>
    <row r="274" spans="1:21" ht="15.75" thickBot="1">
      <c r="A274" s="45">
        <v>260</v>
      </c>
      <c r="B274" s="46" t="s">
        <v>412</v>
      </c>
      <c r="C274" s="47" t="s">
        <v>6863</v>
      </c>
      <c r="D274" s="52">
        <v>45217</v>
      </c>
      <c r="E274" s="45">
        <v>-7.84</v>
      </c>
      <c r="F274" s="48">
        <v>99.4</v>
      </c>
      <c r="G274" s="49">
        <v>286</v>
      </c>
      <c r="H274" s="45">
        <v>107.3</v>
      </c>
      <c r="I274" s="49">
        <v>227</v>
      </c>
      <c r="J274" s="48">
        <v>68.7</v>
      </c>
      <c r="K274" s="49">
        <v>105</v>
      </c>
      <c r="L274" s="48">
        <v>2E-3</v>
      </c>
      <c r="M274" s="49">
        <v>191</v>
      </c>
      <c r="N274" s="48">
        <v>-1.1000000000000001</v>
      </c>
      <c r="O274" s="49">
        <v>172</v>
      </c>
      <c r="P274" s="45">
        <v>103.8</v>
      </c>
      <c r="Q274" s="49">
        <v>218</v>
      </c>
      <c r="R274" s="45">
        <v>104.9</v>
      </c>
      <c r="S274" s="49">
        <v>153</v>
      </c>
      <c r="T274" s="48">
        <v>-3.6</v>
      </c>
      <c r="U274" s="49">
        <v>267</v>
      </c>
    </row>
    <row r="275" spans="1:21" ht="16.5" thickTop="1" thickBot="1">
      <c r="A275" s="40">
        <v>261</v>
      </c>
      <c r="B275" s="41" t="s">
        <v>241</v>
      </c>
      <c r="C275" s="42" t="s">
        <v>6871</v>
      </c>
      <c r="D275" s="40" t="s">
        <v>6587</v>
      </c>
      <c r="E275" s="40">
        <v>-7.88</v>
      </c>
      <c r="F275" s="43">
        <v>98.8</v>
      </c>
      <c r="G275" s="44">
        <v>295</v>
      </c>
      <c r="H275" s="40">
        <v>106.7</v>
      </c>
      <c r="I275" s="44">
        <v>211</v>
      </c>
      <c r="J275" s="43">
        <v>64.900000000000006</v>
      </c>
      <c r="K275" s="44">
        <v>296</v>
      </c>
      <c r="L275" s="43">
        <v>0</v>
      </c>
      <c r="M275" s="44">
        <v>195</v>
      </c>
      <c r="N275" s="43">
        <v>-4.7300000000000004</v>
      </c>
      <c r="O275" s="44">
        <v>277</v>
      </c>
      <c r="P275" s="40">
        <v>101.5</v>
      </c>
      <c r="Q275" s="44">
        <v>311</v>
      </c>
      <c r="R275" s="40">
        <v>106.2</v>
      </c>
      <c r="S275" s="44">
        <v>211</v>
      </c>
      <c r="T275" s="43">
        <v>-1.24</v>
      </c>
      <c r="U275" s="44">
        <v>196</v>
      </c>
    </row>
    <row r="276" spans="1:21" ht="15.75" thickBot="1">
      <c r="A276" s="35">
        <v>262</v>
      </c>
      <c r="B276" s="36" t="s">
        <v>115</v>
      </c>
      <c r="C276" s="37" t="s">
        <v>6853</v>
      </c>
      <c r="D276" s="35" t="s">
        <v>6582</v>
      </c>
      <c r="E276" s="35">
        <v>-7.89</v>
      </c>
      <c r="F276" s="38">
        <v>102.3</v>
      </c>
      <c r="G276" s="39">
        <v>238</v>
      </c>
      <c r="H276" s="35">
        <v>110.2</v>
      </c>
      <c r="I276" s="39">
        <v>286</v>
      </c>
      <c r="J276" s="38">
        <v>62</v>
      </c>
      <c r="K276" s="39">
        <v>357</v>
      </c>
      <c r="L276" s="38">
        <v>8.4000000000000005E-2</v>
      </c>
      <c r="M276" s="39">
        <v>23</v>
      </c>
      <c r="N276" s="38">
        <v>0.26</v>
      </c>
      <c r="O276" s="39">
        <v>136</v>
      </c>
      <c r="P276" s="35">
        <v>106</v>
      </c>
      <c r="Q276" s="39">
        <v>114</v>
      </c>
      <c r="R276" s="35">
        <v>105.8</v>
      </c>
      <c r="S276" s="39">
        <v>190</v>
      </c>
      <c r="T276" s="38">
        <v>5.66</v>
      </c>
      <c r="U276" s="39">
        <v>33</v>
      </c>
    </row>
    <row r="277" spans="1:21" ht="15.75" thickBot="1">
      <c r="A277" s="40">
        <v>263</v>
      </c>
      <c r="B277" s="41" t="s">
        <v>5995</v>
      </c>
      <c r="C277" s="42" t="s">
        <v>6894</v>
      </c>
      <c r="D277" s="40" t="s">
        <v>6691</v>
      </c>
      <c r="E277" s="40">
        <v>-8.09</v>
      </c>
      <c r="F277" s="43">
        <v>99</v>
      </c>
      <c r="G277" s="44">
        <v>290</v>
      </c>
      <c r="H277" s="40">
        <v>107.1</v>
      </c>
      <c r="I277" s="44">
        <v>221</v>
      </c>
      <c r="J277" s="43">
        <v>70.400000000000006</v>
      </c>
      <c r="K277" s="44">
        <v>36</v>
      </c>
      <c r="L277" s="43">
        <v>2.3E-2</v>
      </c>
      <c r="M277" s="44">
        <v>123</v>
      </c>
      <c r="N277" s="43">
        <v>-6.32</v>
      </c>
      <c r="O277" s="44">
        <v>313</v>
      </c>
      <c r="P277" s="40">
        <v>103.4</v>
      </c>
      <c r="Q277" s="44">
        <v>243</v>
      </c>
      <c r="R277" s="40">
        <v>109.7</v>
      </c>
      <c r="S277" s="44">
        <v>352</v>
      </c>
      <c r="T277" s="43">
        <v>13.31</v>
      </c>
      <c r="U277" s="44">
        <v>2</v>
      </c>
    </row>
    <row r="278" spans="1:21" ht="15.75" thickBot="1">
      <c r="A278" s="35">
        <v>264</v>
      </c>
      <c r="B278" s="36" t="s">
        <v>153</v>
      </c>
      <c r="C278" s="37" t="s">
        <v>6886</v>
      </c>
      <c r="D278" s="50">
        <v>45253</v>
      </c>
      <c r="E278" s="35">
        <v>-8.2799999999999994</v>
      </c>
      <c r="F278" s="38">
        <v>95.5</v>
      </c>
      <c r="G278" s="39">
        <v>335</v>
      </c>
      <c r="H278" s="35">
        <v>103.8</v>
      </c>
      <c r="I278" s="39">
        <v>148</v>
      </c>
      <c r="J278" s="38">
        <v>62.9</v>
      </c>
      <c r="K278" s="39">
        <v>349</v>
      </c>
      <c r="L278" s="38">
        <v>-6.0999999999999999E-2</v>
      </c>
      <c r="M278" s="39">
        <v>314</v>
      </c>
      <c r="N278" s="38">
        <v>-3.68</v>
      </c>
      <c r="O278" s="39">
        <v>248</v>
      </c>
      <c r="P278" s="35">
        <v>103.6</v>
      </c>
      <c r="Q278" s="39">
        <v>229</v>
      </c>
      <c r="R278" s="35">
        <v>107.3</v>
      </c>
      <c r="S278" s="39">
        <v>273</v>
      </c>
      <c r="T278" s="38">
        <v>3.75</v>
      </c>
      <c r="U278" s="39">
        <v>65</v>
      </c>
    </row>
    <row r="279" spans="1:21" ht="45.75" thickBot="1">
      <c r="A279" s="40">
        <v>265</v>
      </c>
      <c r="B279" s="41" t="s">
        <v>6902</v>
      </c>
      <c r="C279" s="42" t="s">
        <v>6903</v>
      </c>
      <c r="D279" s="40" t="s">
        <v>6704</v>
      </c>
      <c r="E279" s="40">
        <v>-8.3699999999999992</v>
      </c>
      <c r="F279" s="43">
        <v>106.7</v>
      </c>
      <c r="G279" s="44">
        <v>143</v>
      </c>
      <c r="H279" s="40">
        <v>115.1</v>
      </c>
      <c r="I279" s="44">
        <v>349</v>
      </c>
      <c r="J279" s="43">
        <v>68.7</v>
      </c>
      <c r="K279" s="44">
        <v>106</v>
      </c>
      <c r="L279" s="43">
        <v>1.0999999999999999E-2</v>
      </c>
      <c r="M279" s="44">
        <v>159</v>
      </c>
      <c r="N279" s="43">
        <v>-12.02</v>
      </c>
      <c r="O279" s="44">
        <v>360</v>
      </c>
      <c r="P279" s="40">
        <v>97.2</v>
      </c>
      <c r="Q279" s="44">
        <v>362</v>
      </c>
      <c r="R279" s="40">
        <v>109.2</v>
      </c>
      <c r="S279" s="44">
        <v>346</v>
      </c>
      <c r="T279" s="43">
        <v>-7.06</v>
      </c>
      <c r="U279" s="44">
        <v>329</v>
      </c>
    </row>
    <row r="280" spans="1:21" ht="30.75" thickBot="1">
      <c r="A280" s="35">
        <v>266</v>
      </c>
      <c r="B280" s="36" t="s">
        <v>387</v>
      </c>
      <c r="C280" s="37" t="s">
        <v>6886</v>
      </c>
      <c r="D280" s="35" t="s">
        <v>6641</v>
      </c>
      <c r="E280" s="35">
        <v>-8.4</v>
      </c>
      <c r="F280" s="38">
        <v>98</v>
      </c>
      <c r="G280" s="39">
        <v>306</v>
      </c>
      <c r="H280" s="35">
        <v>106.4</v>
      </c>
      <c r="I280" s="39">
        <v>205</v>
      </c>
      <c r="J280" s="38">
        <v>65.3</v>
      </c>
      <c r="K280" s="39">
        <v>278</v>
      </c>
      <c r="L280" s="38">
        <v>-1E-3</v>
      </c>
      <c r="M280" s="39">
        <v>197</v>
      </c>
      <c r="N280" s="38">
        <v>-6.75</v>
      </c>
      <c r="O280" s="39">
        <v>319</v>
      </c>
      <c r="P280" s="35">
        <v>100.9</v>
      </c>
      <c r="Q280" s="39">
        <v>330</v>
      </c>
      <c r="R280" s="35">
        <v>107.6</v>
      </c>
      <c r="S280" s="39">
        <v>287</v>
      </c>
      <c r="T280" s="38">
        <v>-4.18</v>
      </c>
      <c r="U280" s="39">
        <v>288</v>
      </c>
    </row>
    <row r="281" spans="1:21" ht="30.75" thickBot="1">
      <c r="A281" s="40">
        <v>267</v>
      </c>
      <c r="B281" s="41" t="s">
        <v>33</v>
      </c>
      <c r="C281" s="42" t="s">
        <v>6869</v>
      </c>
      <c r="D281" s="40" t="s">
        <v>6690</v>
      </c>
      <c r="E281" s="40">
        <v>-8.49</v>
      </c>
      <c r="F281" s="43">
        <v>102.7</v>
      </c>
      <c r="G281" s="44">
        <v>224</v>
      </c>
      <c r="H281" s="40">
        <v>111.2</v>
      </c>
      <c r="I281" s="44">
        <v>309</v>
      </c>
      <c r="J281" s="43">
        <v>66.599999999999994</v>
      </c>
      <c r="K281" s="44">
        <v>206</v>
      </c>
      <c r="L281" s="43">
        <v>6.8000000000000005E-2</v>
      </c>
      <c r="M281" s="44">
        <v>45</v>
      </c>
      <c r="N281" s="43">
        <v>-5.4</v>
      </c>
      <c r="O281" s="44">
        <v>295</v>
      </c>
      <c r="P281" s="40">
        <v>103.6</v>
      </c>
      <c r="Q281" s="44">
        <v>227</v>
      </c>
      <c r="R281" s="40">
        <v>109</v>
      </c>
      <c r="S281" s="44">
        <v>341</v>
      </c>
      <c r="T281" s="43">
        <v>-3.7</v>
      </c>
      <c r="U281" s="44">
        <v>269</v>
      </c>
    </row>
    <row r="282" spans="1:21" ht="30.75" thickBot="1">
      <c r="A282" s="35">
        <v>268</v>
      </c>
      <c r="B282" s="36" t="s">
        <v>400</v>
      </c>
      <c r="C282" s="37" t="s">
        <v>6869</v>
      </c>
      <c r="D282" s="35" t="s">
        <v>6673</v>
      </c>
      <c r="E282" s="35">
        <v>-8.5299999999999994</v>
      </c>
      <c r="F282" s="38">
        <v>103</v>
      </c>
      <c r="G282" s="39">
        <v>218</v>
      </c>
      <c r="H282" s="35">
        <v>111.5</v>
      </c>
      <c r="I282" s="39">
        <v>314</v>
      </c>
      <c r="J282" s="38">
        <v>67.099999999999994</v>
      </c>
      <c r="K282" s="39">
        <v>178</v>
      </c>
      <c r="L282" s="38">
        <v>-2.7E-2</v>
      </c>
      <c r="M282" s="39">
        <v>257</v>
      </c>
      <c r="N282" s="38">
        <v>-3.89</v>
      </c>
      <c r="O282" s="39">
        <v>254</v>
      </c>
      <c r="P282" s="35">
        <v>103.8</v>
      </c>
      <c r="Q282" s="39">
        <v>211</v>
      </c>
      <c r="R282" s="35">
        <v>107.7</v>
      </c>
      <c r="S282" s="39">
        <v>292</v>
      </c>
      <c r="T282" s="38">
        <v>-0.4</v>
      </c>
      <c r="U282" s="39">
        <v>172</v>
      </c>
    </row>
    <row r="283" spans="1:21" ht="15.75" thickBot="1">
      <c r="A283" s="40">
        <v>269</v>
      </c>
      <c r="B283" s="41" t="s">
        <v>5900</v>
      </c>
      <c r="C283" s="42" t="s">
        <v>6873</v>
      </c>
      <c r="D283" s="51">
        <v>45280</v>
      </c>
      <c r="E283" s="40">
        <v>-8.5399999999999991</v>
      </c>
      <c r="F283" s="43">
        <v>103.3</v>
      </c>
      <c r="G283" s="44">
        <v>209</v>
      </c>
      <c r="H283" s="40">
        <v>111.8</v>
      </c>
      <c r="I283" s="44">
        <v>316</v>
      </c>
      <c r="J283" s="43">
        <v>66.7</v>
      </c>
      <c r="K283" s="44">
        <v>201</v>
      </c>
      <c r="L283" s="43">
        <v>-4.4999999999999998E-2</v>
      </c>
      <c r="M283" s="44">
        <v>285</v>
      </c>
      <c r="N283" s="43">
        <v>-3.19</v>
      </c>
      <c r="O283" s="44">
        <v>233</v>
      </c>
      <c r="P283" s="40">
        <v>105.1</v>
      </c>
      <c r="Q283" s="44">
        <v>146</v>
      </c>
      <c r="R283" s="40">
        <v>108.2</v>
      </c>
      <c r="S283" s="44">
        <v>319</v>
      </c>
      <c r="T283" s="43">
        <v>-2.1800000000000002</v>
      </c>
      <c r="U283" s="44">
        <v>231</v>
      </c>
    </row>
    <row r="284" spans="1:21" ht="15.75" thickBot="1">
      <c r="A284" s="45">
        <v>270</v>
      </c>
      <c r="B284" s="46" t="s">
        <v>256</v>
      </c>
      <c r="C284" s="47" t="s">
        <v>6805</v>
      </c>
      <c r="D284" s="52">
        <v>45014</v>
      </c>
      <c r="E284" s="45">
        <v>-8.5399999999999991</v>
      </c>
      <c r="F284" s="48">
        <v>97.4</v>
      </c>
      <c r="G284" s="49">
        <v>319</v>
      </c>
      <c r="H284" s="45">
        <v>105.9</v>
      </c>
      <c r="I284" s="49">
        <v>195</v>
      </c>
      <c r="J284" s="48">
        <v>63.4</v>
      </c>
      <c r="K284" s="49">
        <v>343</v>
      </c>
      <c r="L284" s="48">
        <v>-0.10299999999999999</v>
      </c>
      <c r="M284" s="49">
        <v>352</v>
      </c>
      <c r="N284" s="48">
        <v>7.95</v>
      </c>
      <c r="O284" s="49">
        <v>47</v>
      </c>
      <c r="P284" s="45">
        <v>108.1</v>
      </c>
      <c r="Q284" s="49">
        <v>68</v>
      </c>
      <c r="R284" s="45">
        <v>100.1</v>
      </c>
      <c r="S284" s="49">
        <v>34</v>
      </c>
      <c r="T284" s="48">
        <v>0.87</v>
      </c>
      <c r="U284" s="49">
        <v>133</v>
      </c>
    </row>
    <row r="285" spans="1:21" ht="31.5" thickTop="1" thickBot="1">
      <c r="A285" s="40">
        <v>271</v>
      </c>
      <c r="B285" s="41" t="s">
        <v>151</v>
      </c>
      <c r="C285" s="42" t="s">
        <v>6895</v>
      </c>
      <c r="D285" s="40" t="s">
        <v>6672</v>
      </c>
      <c r="E285" s="40">
        <v>-8.7100000000000009</v>
      </c>
      <c r="F285" s="43">
        <v>93.9</v>
      </c>
      <c r="G285" s="44">
        <v>348</v>
      </c>
      <c r="H285" s="40">
        <v>102.6</v>
      </c>
      <c r="I285" s="44">
        <v>124</v>
      </c>
      <c r="J285" s="43">
        <v>67.7</v>
      </c>
      <c r="K285" s="44">
        <v>155</v>
      </c>
      <c r="L285" s="43">
        <v>-6.0999999999999999E-2</v>
      </c>
      <c r="M285" s="44">
        <v>313</v>
      </c>
      <c r="N285" s="43">
        <v>-6.59</v>
      </c>
      <c r="O285" s="44">
        <v>318</v>
      </c>
      <c r="P285" s="40">
        <v>100.1</v>
      </c>
      <c r="Q285" s="44">
        <v>341</v>
      </c>
      <c r="R285" s="40">
        <v>106.7</v>
      </c>
      <c r="S285" s="44">
        <v>236</v>
      </c>
      <c r="T285" s="43">
        <v>5.13</v>
      </c>
      <c r="U285" s="44">
        <v>39</v>
      </c>
    </row>
    <row r="286" spans="1:21" ht="15.75" thickBot="1">
      <c r="A286" s="35">
        <v>272</v>
      </c>
      <c r="B286" s="36" t="s">
        <v>397</v>
      </c>
      <c r="C286" s="37" t="s">
        <v>6889</v>
      </c>
      <c r="D286" s="35" t="s">
        <v>6672</v>
      </c>
      <c r="E286" s="35">
        <v>-8.86</v>
      </c>
      <c r="F286" s="38">
        <v>103.4</v>
      </c>
      <c r="G286" s="39">
        <v>206</v>
      </c>
      <c r="H286" s="35">
        <v>112.3</v>
      </c>
      <c r="I286" s="39">
        <v>324</v>
      </c>
      <c r="J286" s="38">
        <v>68.3</v>
      </c>
      <c r="K286" s="39">
        <v>127</v>
      </c>
      <c r="L286" s="38">
        <v>4.5999999999999999E-2</v>
      </c>
      <c r="M286" s="39">
        <v>73</v>
      </c>
      <c r="N286" s="38">
        <v>-2.79</v>
      </c>
      <c r="O286" s="39">
        <v>224</v>
      </c>
      <c r="P286" s="35">
        <v>104.2</v>
      </c>
      <c r="Q286" s="39">
        <v>186</v>
      </c>
      <c r="R286" s="35">
        <v>107</v>
      </c>
      <c r="S286" s="39">
        <v>263</v>
      </c>
      <c r="T286" s="38">
        <v>5.07</v>
      </c>
      <c r="U286" s="39">
        <v>40</v>
      </c>
    </row>
    <row r="287" spans="1:21" ht="30.75" thickBot="1">
      <c r="A287" s="40">
        <v>273</v>
      </c>
      <c r="B287" s="41" t="s">
        <v>6904</v>
      </c>
      <c r="C287" s="42" t="s">
        <v>6899</v>
      </c>
      <c r="D287" s="40" t="s">
        <v>6630</v>
      </c>
      <c r="E287" s="40">
        <v>-8.92</v>
      </c>
      <c r="F287" s="43">
        <v>101.7</v>
      </c>
      <c r="G287" s="44">
        <v>246</v>
      </c>
      <c r="H287" s="40">
        <v>110.6</v>
      </c>
      <c r="I287" s="44">
        <v>291</v>
      </c>
      <c r="J287" s="43">
        <v>71.099999999999994</v>
      </c>
      <c r="K287" s="44">
        <v>25</v>
      </c>
      <c r="L287" s="43">
        <v>4.5999999999999999E-2</v>
      </c>
      <c r="M287" s="44">
        <v>71</v>
      </c>
      <c r="N287" s="43">
        <v>-8.7799999999999994</v>
      </c>
      <c r="O287" s="44">
        <v>350</v>
      </c>
      <c r="P287" s="40">
        <v>100.8</v>
      </c>
      <c r="Q287" s="44">
        <v>332</v>
      </c>
      <c r="R287" s="40">
        <v>109.6</v>
      </c>
      <c r="S287" s="44">
        <v>351</v>
      </c>
      <c r="T287" s="43">
        <v>-2.62</v>
      </c>
      <c r="U287" s="44">
        <v>243</v>
      </c>
    </row>
    <row r="288" spans="1:21" ht="30.75" thickBot="1">
      <c r="A288" s="35">
        <v>274</v>
      </c>
      <c r="B288" s="36" t="s">
        <v>148</v>
      </c>
      <c r="C288" s="37" t="s">
        <v>6878</v>
      </c>
      <c r="D288" s="50">
        <v>45219</v>
      </c>
      <c r="E288" s="35">
        <v>-9</v>
      </c>
      <c r="F288" s="38">
        <v>101.6</v>
      </c>
      <c r="G288" s="39">
        <v>249</v>
      </c>
      <c r="H288" s="35">
        <v>110.6</v>
      </c>
      <c r="I288" s="39">
        <v>292</v>
      </c>
      <c r="J288" s="38">
        <v>66</v>
      </c>
      <c r="K288" s="39">
        <v>242</v>
      </c>
      <c r="L288" s="38">
        <v>0.03</v>
      </c>
      <c r="M288" s="39">
        <v>100</v>
      </c>
      <c r="N288" s="38">
        <v>-0.72</v>
      </c>
      <c r="O288" s="39">
        <v>159</v>
      </c>
      <c r="P288" s="35">
        <v>103.9</v>
      </c>
      <c r="Q288" s="39">
        <v>207</v>
      </c>
      <c r="R288" s="35">
        <v>104.6</v>
      </c>
      <c r="S288" s="39">
        <v>137</v>
      </c>
      <c r="T288" s="38">
        <v>0.76</v>
      </c>
      <c r="U288" s="39">
        <v>136</v>
      </c>
    </row>
    <row r="289" spans="1:21" ht="15.75" thickBot="1">
      <c r="A289" s="40">
        <v>275</v>
      </c>
      <c r="B289" s="41" t="s">
        <v>425</v>
      </c>
      <c r="C289" s="42" t="s">
        <v>6886</v>
      </c>
      <c r="D289" s="40" t="s">
        <v>6585</v>
      </c>
      <c r="E289" s="40">
        <v>-9.0299999999999994</v>
      </c>
      <c r="F289" s="43">
        <v>100.7</v>
      </c>
      <c r="G289" s="44">
        <v>264</v>
      </c>
      <c r="H289" s="40">
        <v>109.8</v>
      </c>
      <c r="I289" s="44">
        <v>276</v>
      </c>
      <c r="J289" s="43">
        <v>62.4</v>
      </c>
      <c r="K289" s="44">
        <v>352</v>
      </c>
      <c r="L289" s="43">
        <v>4.9000000000000002E-2</v>
      </c>
      <c r="M289" s="44">
        <v>67</v>
      </c>
      <c r="N289" s="43">
        <v>-8.3000000000000007</v>
      </c>
      <c r="O289" s="44">
        <v>344</v>
      </c>
      <c r="P289" s="40">
        <v>100.3</v>
      </c>
      <c r="Q289" s="44">
        <v>340</v>
      </c>
      <c r="R289" s="40">
        <v>108.6</v>
      </c>
      <c r="S289" s="44">
        <v>331</v>
      </c>
      <c r="T289" s="43">
        <v>-8.7100000000000009</v>
      </c>
      <c r="U289" s="44">
        <v>351</v>
      </c>
    </row>
    <row r="290" spans="1:21" ht="15.75" thickBot="1">
      <c r="A290" s="35">
        <v>276</v>
      </c>
      <c r="B290" s="36" t="s">
        <v>249</v>
      </c>
      <c r="C290" s="37" t="s">
        <v>6871</v>
      </c>
      <c r="D290" s="35" t="s">
        <v>6673</v>
      </c>
      <c r="E290" s="35">
        <v>-9.0399999999999991</v>
      </c>
      <c r="F290" s="38">
        <v>97.7</v>
      </c>
      <c r="G290" s="39">
        <v>313</v>
      </c>
      <c r="H290" s="35">
        <v>106.8</v>
      </c>
      <c r="I290" s="39">
        <v>215</v>
      </c>
      <c r="J290" s="38">
        <v>65.5</v>
      </c>
      <c r="K290" s="39">
        <v>275</v>
      </c>
      <c r="L290" s="38">
        <v>-2.3E-2</v>
      </c>
      <c r="M290" s="39">
        <v>250</v>
      </c>
      <c r="N290" s="38">
        <v>-6.57</v>
      </c>
      <c r="O290" s="39">
        <v>317</v>
      </c>
      <c r="P290" s="35">
        <v>100.4</v>
      </c>
      <c r="Q290" s="39">
        <v>338</v>
      </c>
      <c r="R290" s="35">
        <v>107</v>
      </c>
      <c r="S290" s="39">
        <v>257</v>
      </c>
      <c r="T290" s="38">
        <v>-9.93</v>
      </c>
      <c r="U290" s="39">
        <v>358</v>
      </c>
    </row>
    <row r="291" spans="1:21" ht="15.75" thickBot="1">
      <c r="A291" s="40">
        <v>277</v>
      </c>
      <c r="B291" s="41" t="s">
        <v>240</v>
      </c>
      <c r="C291" s="42" t="s">
        <v>6884</v>
      </c>
      <c r="D291" s="40" t="s">
        <v>6597</v>
      </c>
      <c r="E291" s="40">
        <v>-9.09</v>
      </c>
      <c r="F291" s="43">
        <v>99.1</v>
      </c>
      <c r="G291" s="44">
        <v>288</v>
      </c>
      <c r="H291" s="40">
        <v>108.2</v>
      </c>
      <c r="I291" s="44">
        <v>248</v>
      </c>
      <c r="J291" s="43">
        <v>65.7</v>
      </c>
      <c r="K291" s="44">
        <v>259</v>
      </c>
      <c r="L291" s="43">
        <v>-1E-3</v>
      </c>
      <c r="M291" s="44">
        <v>198</v>
      </c>
      <c r="N291" s="43">
        <v>-3.9</v>
      </c>
      <c r="O291" s="44">
        <v>255</v>
      </c>
      <c r="P291" s="40">
        <v>102.6</v>
      </c>
      <c r="Q291" s="44">
        <v>275</v>
      </c>
      <c r="R291" s="40">
        <v>106.5</v>
      </c>
      <c r="S291" s="44">
        <v>227</v>
      </c>
      <c r="T291" s="43">
        <v>0.32</v>
      </c>
      <c r="U291" s="44">
        <v>150</v>
      </c>
    </row>
    <row r="292" spans="1:21" ht="15.75" thickBot="1">
      <c r="A292" s="35">
        <v>278</v>
      </c>
      <c r="B292" s="36" t="s">
        <v>66</v>
      </c>
      <c r="C292" s="37" t="s">
        <v>6826</v>
      </c>
      <c r="D292" s="50">
        <v>45221</v>
      </c>
      <c r="E292" s="35">
        <v>-9.15</v>
      </c>
      <c r="F292" s="38">
        <v>102.3</v>
      </c>
      <c r="G292" s="39">
        <v>237</v>
      </c>
      <c r="H292" s="35">
        <v>111.4</v>
      </c>
      <c r="I292" s="39">
        <v>313</v>
      </c>
      <c r="J292" s="38">
        <v>69.099999999999994</v>
      </c>
      <c r="K292" s="39">
        <v>85</v>
      </c>
      <c r="L292" s="38">
        <v>2.1999999999999999E-2</v>
      </c>
      <c r="M292" s="39">
        <v>124</v>
      </c>
      <c r="N292" s="38">
        <v>1.62</v>
      </c>
      <c r="O292" s="39">
        <v>121</v>
      </c>
      <c r="P292" s="35">
        <v>105.4</v>
      </c>
      <c r="Q292" s="39">
        <v>134</v>
      </c>
      <c r="R292" s="35">
        <v>103.7</v>
      </c>
      <c r="S292" s="39">
        <v>109</v>
      </c>
      <c r="T292" s="38">
        <v>-6.16</v>
      </c>
      <c r="U292" s="39">
        <v>322</v>
      </c>
    </row>
    <row r="293" spans="1:21" ht="43.9" customHeight="1" thickBot="1">
      <c r="A293" s="40">
        <v>279</v>
      </c>
      <c r="B293" s="41" t="s">
        <v>149</v>
      </c>
      <c r="C293" s="42" t="s">
        <v>6895</v>
      </c>
      <c r="D293" s="40" t="s">
        <v>6641</v>
      </c>
      <c r="E293" s="40">
        <v>-9.17</v>
      </c>
      <c r="F293" s="43">
        <v>95.9</v>
      </c>
      <c r="G293" s="44">
        <v>333</v>
      </c>
      <c r="H293" s="40">
        <v>105</v>
      </c>
      <c r="I293" s="44">
        <v>174</v>
      </c>
      <c r="J293" s="43">
        <v>70.900000000000006</v>
      </c>
      <c r="K293" s="44">
        <v>27</v>
      </c>
      <c r="L293" s="43">
        <v>-8.0000000000000002E-3</v>
      </c>
      <c r="M293" s="44">
        <v>215</v>
      </c>
      <c r="N293" s="43">
        <v>-7.35</v>
      </c>
      <c r="O293" s="44">
        <v>330</v>
      </c>
      <c r="P293" s="40">
        <v>99.5</v>
      </c>
      <c r="Q293" s="44">
        <v>351</v>
      </c>
      <c r="R293" s="40">
        <v>106.9</v>
      </c>
      <c r="S293" s="44">
        <v>249</v>
      </c>
      <c r="T293" s="43">
        <v>7.69</v>
      </c>
      <c r="U293" s="44">
        <v>13</v>
      </c>
    </row>
    <row r="294" spans="1:21" ht="30.75" thickBot="1">
      <c r="A294" s="45">
        <v>280</v>
      </c>
      <c r="B294" s="46" t="s">
        <v>250</v>
      </c>
      <c r="C294" s="47" t="s">
        <v>6871</v>
      </c>
      <c r="D294" s="45" t="s">
        <v>6673</v>
      </c>
      <c r="E294" s="45">
        <v>-9.19</v>
      </c>
      <c r="F294" s="48">
        <v>96.9</v>
      </c>
      <c r="G294" s="49">
        <v>325</v>
      </c>
      <c r="H294" s="45">
        <v>106</v>
      </c>
      <c r="I294" s="49">
        <v>198</v>
      </c>
      <c r="J294" s="48">
        <v>65.7</v>
      </c>
      <c r="K294" s="49">
        <v>264</v>
      </c>
      <c r="L294" s="48">
        <v>2.8000000000000001E-2</v>
      </c>
      <c r="M294" s="49">
        <v>103</v>
      </c>
      <c r="N294" s="48">
        <v>-4.16</v>
      </c>
      <c r="O294" s="49">
        <v>264</v>
      </c>
      <c r="P294" s="45">
        <v>102.3</v>
      </c>
      <c r="Q294" s="49">
        <v>285</v>
      </c>
      <c r="R294" s="45">
        <v>106.4</v>
      </c>
      <c r="S294" s="49">
        <v>219</v>
      </c>
      <c r="T294" s="48">
        <v>-1.98</v>
      </c>
      <c r="U294" s="49">
        <v>219</v>
      </c>
    </row>
    <row r="295" spans="1:21" ht="15.75" customHeight="1" thickTop="1">
      <c r="A295" s="26"/>
      <c r="B295" s="26"/>
      <c r="C295" s="66"/>
      <c r="D295" s="66"/>
      <c r="E295" s="67"/>
      <c r="F295" s="68"/>
      <c r="G295" s="66"/>
      <c r="H295" s="66"/>
      <c r="I295" s="67"/>
      <c r="J295" s="68"/>
      <c r="K295" s="67"/>
      <c r="L295" s="68"/>
      <c r="M295" s="67"/>
      <c r="N295" s="68" t="s">
        <v>6789</v>
      </c>
      <c r="O295" s="66"/>
      <c r="P295" s="66"/>
      <c r="Q295" s="66"/>
      <c r="R295" s="66"/>
      <c r="S295" s="67"/>
      <c r="T295" s="68" t="s">
        <v>6790</v>
      </c>
      <c r="U295" s="66"/>
    </row>
    <row r="296" spans="1:21" ht="15" customHeight="1">
      <c r="A296" s="28" t="s">
        <v>6791</v>
      </c>
      <c r="B296" s="29" t="s">
        <v>6792</v>
      </c>
      <c r="C296" s="26" t="s">
        <v>6793</v>
      </c>
      <c r="D296" s="27" t="s">
        <v>7817</v>
      </c>
      <c r="E296" s="28" t="s">
        <v>14</v>
      </c>
      <c r="F296" s="64" t="s">
        <v>6794</v>
      </c>
      <c r="G296" s="65"/>
      <c r="H296" s="62" t="s">
        <v>6795</v>
      </c>
      <c r="I296" s="63"/>
      <c r="J296" s="64" t="s">
        <v>6796</v>
      </c>
      <c r="K296" s="63"/>
      <c r="L296" s="64" t="s">
        <v>6797</v>
      </c>
      <c r="M296" s="63"/>
      <c r="N296" s="64" t="s">
        <v>14</v>
      </c>
      <c r="O296" s="65"/>
      <c r="P296" s="62" t="s">
        <v>6798</v>
      </c>
      <c r="Q296" s="62"/>
      <c r="R296" s="62" t="s">
        <v>6799</v>
      </c>
      <c r="S296" s="63"/>
      <c r="T296" s="64" t="s">
        <v>14</v>
      </c>
      <c r="U296" s="65"/>
    </row>
    <row r="297" spans="1:21" ht="15.75" thickBot="1">
      <c r="A297" s="40">
        <v>281</v>
      </c>
      <c r="B297" s="41" t="s">
        <v>5777</v>
      </c>
      <c r="C297" s="42" t="s">
        <v>6874</v>
      </c>
      <c r="D297" s="51">
        <v>45220</v>
      </c>
      <c r="E297" s="40">
        <v>-9.27</v>
      </c>
      <c r="F297" s="43">
        <v>97.8</v>
      </c>
      <c r="G297" s="44">
        <v>309</v>
      </c>
      <c r="H297" s="40">
        <v>107.1</v>
      </c>
      <c r="I297" s="44">
        <v>222</v>
      </c>
      <c r="J297" s="43">
        <v>66.900000000000006</v>
      </c>
      <c r="K297" s="44">
        <v>190</v>
      </c>
      <c r="L297" s="43">
        <v>-7.6999999999999999E-2</v>
      </c>
      <c r="M297" s="44">
        <v>334</v>
      </c>
      <c r="N297" s="43">
        <v>-1.67</v>
      </c>
      <c r="O297" s="44">
        <v>188</v>
      </c>
      <c r="P297" s="40">
        <v>103.4</v>
      </c>
      <c r="Q297" s="44">
        <v>239</v>
      </c>
      <c r="R297" s="40">
        <v>105.1</v>
      </c>
      <c r="S297" s="44">
        <v>165</v>
      </c>
      <c r="T297" s="43">
        <v>-5.29</v>
      </c>
      <c r="U297" s="44">
        <v>312</v>
      </c>
    </row>
    <row r="298" spans="1:21" ht="30.75" thickBot="1">
      <c r="A298" s="35">
        <v>282</v>
      </c>
      <c r="B298" s="36" t="s">
        <v>6231</v>
      </c>
      <c r="C298" s="37" t="s">
        <v>6874</v>
      </c>
      <c r="D298" s="50">
        <v>45251</v>
      </c>
      <c r="E298" s="35">
        <v>-9.33</v>
      </c>
      <c r="F298" s="38">
        <v>97.7</v>
      </c>
      <c r="G298" s="39">
        <v>314</v>
      </c>
      <c r="H298" s="35">
        <v>107</v>
      </c>
      <c r="I298" s="39">
        <v>219</v>
      </c>
      <c r="J298" s="38">
        <v>65.900000000000006</v>
      </c>
      <c r="K298" s="39">
        <v>250</v>
      </c>
      <c r="L298" s="38">
        <v>-2.4E-2</v>
      </c>
      <c r="M298" s="39">
        <v>251</v>
      </c>
      <c r="N298" s="38">
        <v>0.6</v>
      </c>
      <c r="O298" s="39">
        <v>131</v>
      </c>
      <c r="P298" s="35">
        <v>104.8</v>
      </c>
      <c r="Q298" s="39">
        <v>157</v>
      </c>
      <c r="R298" s="35">
        <v>104.2</v>
      </c>
      <c r="S298" s="39">
        <v>125</v>
      </c>
      <c r="T298" s="38">
        <v>0.31</v>
      </c>
      <c r="U298" s="39">
        <v>152</v>
      </c>
    </row>
    <row r="299" spans="1:21" ht="15.75" thickBot="1">
      <c r="A299" s="40">
        <v>283</v>
      </c>
      <c r="B299" s="41" t="s">
        <v>154</v>
      </c>
      <c r="C299" s="42" t="s">
        <v>6886</v>
      </c>
      <c r="D299" s="40" t="s">
        <v>6690</v>
      </c>
      <c r="E299" s="40">
        <v>-9.3699999999999992</v>
      </c>
      <c r="F299" s="43">
        <v>97.8</v>
      </c>
      <c r="G299" s="44">
        <v>310</v>
      </c>
      <c r="H299" s="40">
        <v>107.2</v>
      </c>
      <c r="I299" s="44">
        <v>225</v>
      </c>
      <c r="J299" s="43">
        <v>69.400000000000006</v>
      </c>
      <c r="K299" s="44">
        <v>68</v>
      </c>
      <c r="L299" s="43">
        <v>8.4000000000000005E-2</v>
      </c>
      <c r="M299" s="44">
        <v>27</v>
      </c>
      <c r="N299" s="43">
        <v>-6.83</v>
      </c>
      <c r="O299" s="44">
        <v>321</v>
      </c>
      <c r="P299" s="40">
        <v>101.1</v>
      </c>
      <c r="Q299" s="44">
        <v>324</v>
      </c>
      <c r="R299" s="40">
        <v>107.9</v>
      </c>
      <c r="S299" s="44">
        <v>305</v>
      </c>
      <c r="T299" s="43">
        <v>-1.92</v>
      </c>
      <c r="U299" s="44">
        <v>218</v>
      </c>
    </row>
    <row r="300" spans="1:21" ht="30.75" thickBot="1">
      <c r="A300" s="35">
        <v>284</v>
      </c>
      <c r="B300" s="36" t="s">
        <v>388</v>
      </c>
      <c r="C300" s="37" t="s">
        <v>6884</v>
      </c>
      <c r="D300" s="35" t="s">
        <v>6593</v>
      </c>
      <c r="E300" s="35">
        <v>-9.3800000000000008</v>
      </c>
      <c r="F300" s="38">
        <v>97.4</v>
      </c>
      <c r="G300" s="39">
        <v>320</v>
      </c>
      <c r="H300" s="35">
        <v>106.8</v>
      </c>
      <c r="I300" s="39">
        <v>214</v>
      </c>
      <c r="J300" s="38">
        <v>64.099999999999994</v>
      </c>
      <c r="K300" s="39">
        <v>329</v>
      </c>
      <c r="L300" s="38">
        <v>0.05</v>
      </c>
      <c r="M300" s="39">
        <v>65</v>
      </c>
      <c r="N300" s="38">
        <v>-6.01</v>
      </c>
      <c r="O300" s="39">
        <v>310</v>
      </c>
      <c r="P300" s="35">
        <v>102</v>
      </c>
      <c r="Q300" s="39">
        <v>294</v>
      </c>
      <c r="R300" s="35">
        <v>108</v>
      </c>
      <c r="S300" s="39">
        <v>309</v>
      </c>
      <c r="T300" s="38">
        <v>-5.03</v>
      </c>
      <c r="U300" s="39">
        <v>306</v>
      </c>
    </row>
    <row r="301" spans="1:21" ht="30.75" thickBot="1">
      <c r="A301" s="40">
        <v>285</v>
      </c>
      <c r="B301" s="41" t="s">
        <v>91</v>
      </c>
      <c r="C301" s="42" t="s">
        <v>6899</v>
      </c>
      <c r="D301" s="40" t="s">
        <v>6610</v>
      </c>
      <c r="E301" s="40">
        <v>-9.42</v>
      </c>
      <c r="F301" s="43">
        <v>102.6</v>
      </c>
      <c r="G301" s="44">
        <v>228</v>
      </c>
      <c r="H301" s="40">
        <v>112</v>
      </c>
      <c r="I301" s="44">
        <v>318</v>
      </c>
      <c r="J301" s="43">
        <v>69.099999999999994</v>
      </c>
      <c r="K301" s="44">
        <v>78</v>
      </c>
      <c r="L301" s="43">
        <v>-7.0000000000000001E-3</v>
      </c>
      <c r="M301" s="44">
        <v>211</v>
      </c>
      <c r="N301" s="43">
        <v>-7.56</v>
      </c>
      <c r="O301" s="44">
        <v>333</v>
      </c>
      <c r="P301" s="40">
        <v>101.5</v>
      </c>
      <c r="Q301" s="44">
        <v>310</v>
      </c>
      <c r="R301" s="40">
        <v>109</v>
      </c>
      <c r="S301" s="44">
        <v>343</v>
      </c>
      <c r="T301" s="43">
        <v>-1.78</v>
      </c>
      <c r="U301" s="44">
        <v>211</v>
      </c>
    </row>
    <row r="302" spans="1:21" ht="30.75" thickBot="1">
      <c r="A302" s="35">
        <v>286</v>
      </c>
      <c r="B302" s="36" t="s">
        <v>108</v>
      </c>
      <c r="C302" s="37" t="s">
        <v>6873</v>
      </c>
      <c r="D302" s="50">
        <v>45250</v>
      </c>
      <c r="E302" s="35">
        <v>-9.56</v>
      </c>
      <c r="F302" s="38">
        <v>103.3</v>
      </c>
      <c r="G302" s="39">
        <v>207</v>
      </c>
      <c r="H302" s="35">
        <v>112.9</v>
      </c>
      <c r="I302" s="39">
        <v>331</v>
      </c>
      <c r="J302" s="38">
        <v>69.5</v>
      </c>
      <c r="K302" s="39">
        <v>56</v>
      </c>
      <c r="L302" s="38">
        <v>-6.6000000000000003E-2</v>
      </c>
      <c r="M302" s="39">
        <v>322</v>
      </c>
      <c r="N302" s="38">
        <v>-4.29</v>
      </c>
      <c r="O302" s="39">
        <v>268</v>
      </c>
      <c r="P302" s="35">
        <v>104.4</v>
      </c>
      <c r="Q302" s="39">
        <v>178</v>
      </c>
      <c r="R302" s="35">
        <v>108.7</v>
      </c>
      <c r="S302" s="39">
        <v>332</v>
      </c>
      <c r="T302" s="38">
        <v>-6.09</v>
      </c>
      <c r="U302" s="39">
        <v>321</v>
      </c>
    </row>
    <row r="303" spans="1:21" ht="15.75" thickBot="1">
      <c r="A303" s="40">
        <v>287</v>
      </c>
      <c r="B303" s="41" t="s">
        <v>5596</v>
      </c>
      <c r="C303" s="42" t="s">
        <v>6874</v>
      </c>
      <c r="D303" s="40" t="s">
        <v>6673</v>
      </c>
      <c r="E303" s="40">
        <v>-9.6199999999999992</v>
      </c>
      <c r="F303" s="43">
        <v>100</v>
      </c>
      <c r="G303" s="44">
        <v>278</v>
      </c>
      <c r="H303" s="40">
        <v>109.7</v>
      </c>
      <c r="I303" s="44">
        <v>273</v>
      </c>
      <c r="J303" s="43">
        <v>63.3</v>
      </c>
      <c r="K303" s="44">
        <v>344</v>
      </c>
      <c r="L303" s="43">
        <v>-1.2E-2</v>
      </c>
      <c r="M303" s="44">
        <v>226</v>
      </c>
      <c r="N303" s="43">
        <v>-3.39</v>
      </c>
      <c r="O303" s="44">
        <v>238</v>
      </c>
      <c r="P303" s="40">
        <v>102.6</v>
      </c>
      <c r="Q303" s="44">
        <v>274</v>
      </c>
      <c r="R303" s="40">
        <v>106</v>
      </c>
      <c r="S303" s="44">
        <v>202</v>
      </c>
      <c r="T303" s="43">
        <v>-10.88</v>
      </c>
      <c r="U303" s="44">
        <v>361</v>
      </c>
    </row>
    <row r="304" spans="1:21" ht="30.75" thickBot="1">
      <c r="A304" s="35">
        <v>288</v>
      </c>
      <c r="B304" s="36" t="s">
        <v>113</v>
      </c>
      <c r="C304" s="37" t="s">
        <v>6899</v>
      </c>
      <c r="D304" s="35" t="s">
        <v>6610</v>
      </c>
      <c r="E304" s="35">
        <v>-9.73</v>
      </c>
      <c r="F304" s="38">
        <v>101.4</v>
      </c>
      <c r="G304" s="39">
        <v>253</v>
      </c>
      <c r="H304" s="35">
        <v>111.1</v>
      </c>
      <c r="I304" s="39">
        <v>307</v>
      </c>
      <c r="J304" s="38">
        <v>66.599999999999994</v>
      </c>
      <c r="K304" s="39">
        <v>209</v>
      </c>
      <c r="L304" s="38">
        <v>1.9E-2</v>
      </c>
      <c r="M304" s="39">
        <v>132</v>
      </c>
      <c r="N304" s="38">
        <v>-7.41</v>
      </c>
      <c r="O304" s="39">
        <v>331</v>
      </c>
      <c r="P304" s="35">
        <v>101</v>
      </c>
      <c r="Q304" s="39">
        <v>326</v>
      </c>
      <c r="R304" s="35">
        <v>108.4</v>
      </c>
      <c r="S304" s="39">
        <v>324</v>
      </c>
      <c r="T304" s="38">
        <v>1.69</v>
      </c>
      <c r="U304" s="39">
        <v>104</v>
      </c>
    </row>
    <row r="305" spans="1:21" ht="15.75" thickBot="1">
      <c r="A305" s="40">
        <v>289</v>
      </c>
      <c r="B305" s="41" t="s">
        <v>5823</v>
      </c>
      <c r="C305" s="42" t="s">
        <v>6865</v>
      </c>
      <c r="D305" s="51">
        <v>45251</v>
      </c>
      <c r="E305" s="40">
        <v>-9.74</v>
      </c>
      <c r="F305" s="43">
        <v>100.2</v>
      </c>
      <c r="G305" s="44">
        <v>275</v>
      </c>
      <c r="H305" s="40">
        <v>109.9</v>
      </c>
      <c r="I305" s="44">
        <v>278</v>
      </c>
      <c r="J305" s="43">
        <v>64.8</v>
      </c>
      <c r="K305" s="44">
        <v>300</v>
      </c>
      <c r="L305" s="43">
        <v>-0.02</v>
      </c>
      <c r="M305" s="44">
        <v>242</v>
      </c>
      <c r="N305" s="43">
        <v>-4.84</v>
      </c>
      <c r="O305" s="44">
        <v>281</v>
      </c>
      <c r="P305" s="40">
        <v>102.2</v>
      </c>
      <c r="Q305" s="44">
        <v>290</v>
      </c>
      <c r="R305" s="40">
        <v>107</v>
      </c>
      <c r="S305" s="44">
        <v>265</v>
      </c>
      <c r="T305" s="43">
        <v>-8.23</v>
      </c>
      <c r="U305" s="44">
        <v>347</v>
      </c>
    </row>
    <row r="306" spans="1:21" ht="15.75" thickBot="1">
      <c r="A306" s="45">
        <v>290</v>
      </c>
      <c r="B306" s="46" t="s">
        <v>339</v>
      </c>
      <c r="C306" s="47" t="s">
        <v>6828</v>
      </c>
      <c r="D306" s="52">
        <v>45044</v>
      </c>
      <c r="E306" s="45">
        <v>-9.86</v>
      </c>
      <c r="F306" s="48">
        <v>101.5</v>
      </c>
      <c r="G306" s="49">
        <v>251</v>
      </c>
      <c r="H306" s="45">
        <v>111.3</v>
      </c>
      <c r="I306" s="49">
        <v>312</v>
      </c>
      <c r="J306" s="48">
        <v>66.400000000000006</v>
      </c>
      <c r="K306" s="49">
        <v>218</v>
      </c>
      <c r="L306" s="48">
        <v>-3.5000000000000003E-2</v>
      </c>
      <c r="M306" s="49">
        <v>270</v>
      </c>
      <c r="N306" s="48">
        <v>6.18</v>
      </c>
      <c r="O306" s="49">
        <v>70</v>
      </c>
      <c r="P306" s="45">
        <v>108.5</v>
      </c>
      <c r="Q306" s="49">
        <v>55</v>
      </c>
      <c r="R306" s="45">
        <v>102.3</v>
      </c>
      <c r="S306" s="49">
        <v>75</v>
      </c>
      <c r="T306" s="48">
        <v>1.58</v>
      </c>
      <c r="U306" s="49">
        <v>107</v>
      </c>
    </row>
    <row r="307" spans="1:21" ht="31.5" thickTop="1" thickBot="1">
      <c r="A307" s="40">
        <v>291</v>
      </c>
      <c r="B307" s="41" t="s">
        <v>6178</v>
      </c>
      <c r="C307" s="42" t="s">
        <v>6899</v>
      </c>
      <c r="D307" s="40" t="s">
        <v>6594</v>
      </c>
      <c r="E307" s="40">
        <v>-10.050000000000001</v>
      </c>
      <c r="F307" s="43">
        <v>100.9</v>
      </c>
      <c r="G307" s="44">
        <v>260</v>
      </c>
      <c r="H307" s="40">
        <v>110.9</v>
      </c>
      <c r="I307" s="44">
        <v>301</v>
      </c>
      <c r="J307" s="43">
        <v>70.8</v>
      </c>
      <c r="K307" s="44">
        <v>28</v>
      </c>
      <c r="L307" s="43">
        <v>0.01</v>
      </c>
      <c r="M307" s="44">
        <v>161</v>
      </c>
      <c r="N307" s="43">
        <v>-10.44</v>
      </c>
      <c r="O307" s="44">
        <v>356</v>
      </c>
      <c r="P307" s="40">
        <v>99.7</v>
      </c>
      <c r="Q307" s="44">
        <v>348</v>
      </c>
      <c r="R307" s="40">
        <v>110.1</v>
      </c>
      <c r="S307" s="44">
        <v>360</v>
      </c>
      <c r="T307" s="43">
        <v>-9.2799999999999994</v>
      </c>
      <c r="U307" s="44">
        <v>357</v>
      </c>
    </row>
    <row r="308" spans="1:21" ht="15.75" thickBot="1">
      <c r="A308" s="35">
        <v>292</v>
      </c>
      <c r="B308" s="36" t="s">
        <v>157</v>
      </c>
      <c r="C308" s="37" t="s">
        <v>6865</v>
      </c>
      <c r="D308" s="50">
        <v>45251</v>
      </c>
      <c r="E308" s="35">
        <v>-10.36</v>
      </c>
      <c r="F308" s="38">
        <v>98</v>
      </c>
      <c r="G308" s="39">
        <v>307</v>
      </c>
      <c r="H308" s="35">
        <v>108.3</v>
      </c>
      <c r="I308" s="39">
        <v>254</v>
      </c>
      <c r="J308" s="38">
        <v>67.8</v>
      </c>
      <c r="K308" s="39">
        <v>150</v>
      </c>
      <c r="L308" s="38">
        <v>-8.0000000000000002E-3</v>
      </c>
      <c r="M308" s="39">
        <v>214</v>
      </c>
      <c r="N308" s="38">
        <v>-3.18</v>
      </c>
      <c r="O308" s="39">
        <v>232</v>
      </c>
      <c r="P308" s="35">
        <v>103.5</v>
      </c>
      <c r="Q308" s="39">
        <v>234</v>
      </c>
      <c r="R308" s="35">
        <v>106.7</v>
      </c>
      <c r="S308" s="39">
        <v>238</v>
      </c>
      <c r="T308" s="38">
        <v>-5.17</v>
      </c>
      <c r="U308" s="39">
        <v>309</v>
      </c>
    </row>
    <row r="309" spans="1:21" ht="15.75" thickBot="1">
      <c r="A309" s="40">
        <v>293</v>
      </c>
      <c r="B309" s="41" t="s">
        <v>145</v>
      </c>
      <c r="C309" s="42" t="s">
        <v>6878</v>
      </c>
      <c r="D309" s="51">
        <v>45163</v>
      </c>
      <c r="E309" s="40">
        <v>-10.46</v>
      </c>
      <c r="F309" s="43">
        <v>93.9</v>
      </c>
      <c r="G309" s="44">
        <v>349</v>
      </c>
      <c r="H309" s="40">
        <v>104.3</v>
      </c>
      <c r="I309" s="44">
        <v>158</v>
      </c>
      <c r="J309" s="43">
        <v>64</v>
      </c>
      <c r="K309" s="44">
        <v>330</v>
      </c>
      <c r="L309" s="43">
        <v>-0.108</v>
      </c>
      <c r="M309" s="44">
        <v>357</v>
      </c>
      <c r="N309" s="43">
        <v>-0.88</v>
      </c>
      <c r="O309" s="44">
        <v>162</v>
      </c>
      <c r="P309" s="40">
        <v>103.8</v>
      </c>
      <c r="Q309" s="44">
        <v>210</v>
      </c>
      <c r="R309" s="40">
        <v>104.7</v>
      </c>
      <c r="S309" s="44">
        <v>145</v>
      </c>
      <c r="T309" s="43">
        <v>-0.54</v>
      </c>
      <c r="U309" s="44">
        <v>175</v>
      </c>
    </row>
    <row r="310" spans="1:21" ht="15.75" thickBot="1">
      <c r="A310" s="35">
        <v>294</v>
      </c>
      <c r="B310" s="36" t="s">
        <v>5659</v>
      </c>
      <c r="C310" s="37" t="s">
        <v>6905</v>
      </c>
      <c r="D310" s="50">
        <v>45250</v>
      </c>
      <c r="E310" s="35">
        <v>-10.47</v>
      </c>
      <c r="F310" s="38">
        <v>102.8</v>
      </c>
      <c r="G310" s="39">
        <v>221</v>
      </c>
      <c r="H310" s="35">
        <v>113.3</v>
      </c>
      <c r="I310" s="39">
        <v>335</v>
      </c>
      <c r="J310" s="38">
        <v>64.2</v>
      </c>
      <c r="K310" s="39">
        <v>322</v>
      </c>
      <c r="L310" s="38">
        <v>-5.6000000000000001E-2</v>
      </c>
      <c r="M310" s="39">
        <v>304</v>
      </c>
      <c r="N310" s="38">
        <v>-0.51</v>
      </c>
      <c r="O310" s="39">
        <v>153</v>
      </c>
      <c r="P310" s="35">
        <v>105.3</v>
      </c>
      <c r="Q310" s="39">
        <v>135</v>
      </c>
      <c r="R310" s="35">
        <v>105.8</v>
      </c>
      <c r="S310" s="39">
        <v>192</v>
      </c>
      <c r="T310" s="38">
        <v>1.45</v>
      </c>
      <c r="U310" s="39">
        <v>110</v>
      </c>
    </row>
    <row r="311" spans="1:21" ht="30.75" thickBot="1">
      <c r="A311" s="40">
        <v>295</v>
      </c>
      <c r="B311" s="41" t="s">
        <v>5694</v>
      </c>
      <c r="C311" s="42" t="s">
        <v>6878</v>
      </c>
      <c r="D311" s="51">
        <v>45252</v>
      </c>
      <c r="E311" s="40">
        <v>-10.51</v>
      </c>
      <c r="F311" s="43">
        <v>94.8</v>
      </c>
      <c r="G311" s="44">
        <v>340</v>
      </c>
      <c r="H311" s="40">
        <v>105.3</v>
      </c>
      <c r="I311" s="44">
        <v>181</v>
      </c>
      <c r="J311" s="43">
        <v>63.1</v>
      </c>
      <c r="K311" s="44">
        <v>347</v>
      </c>
      <c r="L311" s="43">
        <v>4.0000000000000001E-3</v>
      </c>
      <c r="M311" s="44">
        <v>182</v>
      </c>
      <c r="N311" s="43">
        <v>-1.3</v>
      </c>
      <c r="O311" s="44">
        <v>177</v>
      </c>
      <c r="P311" s="40">
        <v>103.2</v>
      </c>
      <c r="Q311" s="44">
        <v>252</v>
      </c>
      <c r="R311" s="40">
        <v>104.5</v>
      </c>
      <c r="S311" s="44">
        <v>132</v>
      </c>
      <c r="T311" s="43">
        <v>-0.04</v>
      </c>
      <c r="U311" s="44">
        <v>162</v>
      </c>
    </row>
    <row r="312" spans="1:21" ht="30.75" thickBot="1">
      <c r="A312" s="35">
        <v>296</v>
      </c>
      <c r="B312" s="36" t="s">
        <v>351</v>
      </c>
      <c r="C312" s="37" t="s">
        <v>6874</v>
      </c>
      <c r="D312" s="50">
        <v>45250</v>
      </c>
      <c r="E312" s="35">
        <v>-10.53</v>
      </c>
      <c r="F312" s="38">
        <v>104</v>
      </c>
      <c r="G312" s="39">
        <v>192</v>
      </c>
      <c r="H312" s="35">
        <v>114.6</v>
      </c>
      <c r="I312" s="39">
        <v>345</v>
      </c>
      <c r="J312" s="38">
        <v>68.3</v>
      </c>
      <c r="K312" s="39">
        <v>123</v>
      </c>
      <c r="L312" s="38">
        <v>1.9E-2</v>
      </c>
      <c r="M312" s="39">
        <v>135</v>
      </c>
      <c r="N312" s="38">
        <v>-1.38</v>
      </c>
      <c r="O312" s="39">
        <v>180</v>
      </c>
      <c r="P312" s="35">
        <v>104.1</v>
      </c>
      <c r="Q312" s="39">
        <v>193</v>
      </c>
      <c r="R312" s="35">
        <v>105.5</v>
      </c>
      <c r="S312" s="39">
        <v>182</v>
      </c>
      <c r="T312" s="38">
        <v>-2.88</v>
      </c>
      <c r="U312" s="39">
        <v>252</v>
      </c>
    </row>
    <row r="313" spans="1:21" ht="30.75" thickBot="1">
      <c r="A313" s="40">
        <v>297</v>
      </c>
      <c r="B313" s="41" t="s">
        <v>352</v>
      </c>
      <c r="C313" s="42" t="s">
        <v>6869</v>
      </c>
      <c r="D313" s="51">
        <v>45279</v>
      </c>
      <c r="E313" s="40">
        <v>-10.58</v>
      </c>
      <c r="F313" s="43">
        <v>102.9</v>
      </c>
      <c r="G313" s="44">
        <v>220</v>
      </c>
      <c r="H313" s="40">
        <v>113.5</v>
      </c>
      <c r="I313" s="44">
        <v>338</v>
      </c>
      <c r="J313" s="43">
        <v>65.900000000000006</v>
      </c>
      <c r="K313" s="44">
        <v>248</v>
      </c>
      <c r="L313" s="43">
        <v>-1.4E-2</v>
      </c>
      <c r="M313" s="44">
        <v>231</v>
      </c>
      <c r="N313" s="43">
        <v>-3.66</v>
      </c>
      <c r="O313" s="44">
        <v>247</v>
      </c>
      <c r="P313" s="40">
        <v>103.4</v>
      </c>
      <c r="Q313" s="44">
        <v>237</v>
      </c>
      <c r="R313" s="40">
        <v>107.1</v>
      </c>
      <c r="S313" s="44">
        <v>266</v>
      </c>
      <c r="T313" s="43">
        <v>1.67</v>
      </c>
      <c r="U313" s="44">
        <v>105</v>
      </c>
    </row>
    <row r="314" spans="1:21" ht="15.75" thickBot="1">
      <c r="A314" s="35">
        <v>298</v>
      </c>
      <c r="B314" s="36" t="s">
        <v>35</v>
      </c>
      <c r="C314" s="37" t="s">
        <v>6869</v>
      </c>
      <c r="D314" s="35" t="s">
        <v>6641</v>
      </c>
      <c r="E314" s="35">
        <v>-10.86</v>
      </c>
      <c r="F314" s="38">
        <v>100.3</v>
      </c>
      <c r="G314" s="39">
        <v>271</v>
      </c>
      <c r="H314" s="35">
        <v>111.2</v>
      </c>
      <c r="I314" s="39">
        <v>310</v>
      </c>
      <c r="J314" s="38">
        <v>68.5</v>
      </c>
      <c r="K314" s="39">
        <v>120</v>
      </c>
      <c r="L314" s="38">
        <v>2.9000000000000001E-2</v>
      </c>
      <c r="M314" s="39">
        <v>102</v>
      </c>
      <c r="N314" s="38">
        <v>-7.13</v>
      </c>
      <c r="O314" s="39">
        <v>326</v>
      </c>
      <c r="P314" s="35">
        <v>102.6</v>
      </c>
      <c r="Q314" s="39">
        <v>273</v>
      </c>
      <c r="R314" s="35">
        <v>109.8</v>
      </c>
      <c r="S314" s="39">
        <v>355</v>
      </c>
      <c r="T314" s="38">
        <v>-8.85</v>
      </c>
      <c r="U314" s="39">
        <v>354</v>
      </c>
    </row>
    <row r="315" spans="1:21" ht="15.75" thickBot="1">
      <c r="A315" s="40">
        <v>299</v>
      </c>
      <c r="B315" s="41" t="s">
        <v>331</v>
      </c>
      <c r="C315" s="42" t="s">
        <v>6891</v>
      </c>
      <c r="D315" s="40" t="s">
        <v>6584</v>
      </c>
      <c r="E315" s="40">
        <v>-10.9</v>
      </c>
      <c r="F315" s="43">
        <v>100.1</v>
      </c>
      <c r="G315" s="44">
        <v>277</v>
      </c>
      <c r="H315" s="40">
        <v>111</v>
      </c>
      <c r="I315" s="44">
        <v>303</v>
      </c>
      <c r="J315" s="43">
        <v>71.400000000000006</v>
      </c>
      <c r="K315" s="44">
        <v>20</v>
      </c>
      <c r="L315" s="43">
        <v>5.3999999999999999E-2</v>
      </c>
      <c r="M315" s="44">
        <v>60</v>
      </c>
      <c r="N315" s="43">
        <v>-5.63</v>
      </c>
      <c r="O315" s="44">
        <v>301</v>
      </c>
      <c r="P315" s="40">
        <v>102.8</v>
      </c>
      <c r="Q315" s="44">
        <v>266</v>
      </c>
      <c r="R315" s="40">
        <v>108.5</v>
      </c>
      <c r="S315" s="44">
        <v>326</v>
      </c>
      <c r="T315" s="43">
        <v>-4.62</v>
      </c>
      <c r="U315" s="44">
        <v>297</v>
      </c>
    </row>
    <row r="316" spans="1:21" ht="15.75" thickBot="1">
      <c r="A316" s="45">
        <v>300</v>
      </c>
      <c r="B316" s="46" t="s">
        <v>190</v>
      </c>
      <c r="C316" s="47" t="s">
        <v>6882</v>
      </c>
      <c r="D316" s="52">
        <v>45221</v>
      </c>
      <c r="E316" s="45">
        <v>-10.91</v>
      </c>
      <c r="F316" s="48">
        <v>102.5</v>
      </c>
      <c r="G316" s="49">
        <v>229</v>
      </c>
      <c r="H316" s="45">
        <v>113.4</v>
      </c>
      <c r="I316" s="49">
        <v>337</v>
      </c>
      <c r="J316" s="48">
        <v>65.8</v>
      </c>
      <c r="K316" s="49">
        <v>257</v>
      </c>
      <c r="L316" s="48">
        <v>-5.7000000000000002E-2</v>
      </c>
      <c r="M316" s="49">
        <v>307</v>
      </c>
      <c r="N316" s="48">
        <v>-3.88</v>
      </c>
      <c r="O316" s="49">
        <v>253</v>
      </c>
      <c r="P316" s="45">
        <v>103.8</v>
      </c>
      <c r="Q316" s="49">
        <v>214</v>
      </c>
      <c r="R316" s="45">
        <v>107.7</v>
      </c>
      <c r="S316" s="49">
        <v>291</v>
      </c>
      <c r="T316" s="48">
        <v>-6.67</v>
      </c>
      <c r="U316" s="49">
        <v>328</v>
      </c>
    </row>
    <row r="317" spans="1:21" ht="31.5" thickTop="1" thickBot="1">
      <c r="A317" s="40">
        <v>301</v>
      </c>
      <c r="B317" s="41" t="s">
        <v>6222</v>
      </c>
      <c r="C317" s="42" t="s">
        <v>6865</v>
      </c>
      <c r="D317" s="51">
        <v>45280</v>
      </c>
      <c r="E317" s="40">
        <v>-10.98</v>
      </c>
      <c r="F317" s="43">
        <v>97.7</v>
      </c>
      <c r="G317" s="44">
        <v>315</v>
      </c>
      <c r="H317" s="40">
        <v>108.6</v>
      </c>
      <c r="I317" s="44">
        <v>259</v>
      </c>
      <c r="J317" s="43">
        <v>68.900000000000006</v>
      </c>
      <c r="K317" s="44">
        <v>94</v>
      </c>
      <c r="L317" s="43">
        <v>1.9E-2</v>
      </c>
      <c r="M317" s="44">
        <v>133</v>
      </c>
      <c r="N317" s="43">
        <v>-4.18</v>
      </c>
      <c r="O317" s="44">
        <v>266</v>
      </c>
      <c r="P317" s="40">
        <v>101.6</v>
      </c>
      <c r="Q317" s="44">
        <v>304</v>
      </c>
      <c r="R317" s="40">
        <v>105.8</v>
      </c>
      <c r="S317" s="44">
        <v>194</v>
      </c>
      <c r="T317" s="43">
        <v>-10.43</v>
      </c>
      <c r="U317" s="44">
        <v>359</v>
      </c>
    </row>
    <row r="318" spans="1:21" ht="30.75" thickBot="1">
      <c r="A318" s="35">
        <v>302</v>
      </c>
      <c r="B318" s="36" t="s">
        <v>120</v>
      </c>
      <c r="C318" s="37" t="s">
        <v>6891</v>
      </c>
      <c r="D318" s="50">
        <v>45220</v>
      </c>
      <c r="E318" s="35">
        <v>-11.06</v>
      </c>
      <c r="F318" s="38">
        <v>105.3</v>
      </c>
      <c r="G318" s="39">
        <v>167</v>
      </c>
      <c r="H318" s="35">
        <v>116.3</v>
      </c>
      <c r="I318" s="39">
        <v>357</v>
      </c>
      <c r="J318" s="38">
        <v>65.7</v>
      </c>
      <c r="K318" s="39">
        <v>262</v>
      </c>
      <c r="L318" s="38">
        <v>-0.08</v>
      </c>
      <c r="M318" s="39">
        <v>338</v>
      </c>
      <c r="N318" s="38">
        <v>-4.13</v>
      </c>
      <c r="O318" s="39">
        <v>263</v>
      </c>
      <c r="P318" s="35">
        <v>102.8</v>
      </c>
      <c r="Q318" s="39">
        <v>263</v>
      </c>
      <c r="R318" s="35">
        <v>107</v>
      </c>
      <c r="S318" s="39">
        <v>255</v>
      </c>
      <c r="T318" s="38">
        <v>0.35</v>
      </c>
      <c r="U318" s="39">
        <v>149</v>
      </c>
    </row>
    <row r="319" spans="1:21" ht="15.75" thickBot="1">
      <c r="A319" s="40">
        <v>303</v>
      </c>
      <c r="B319" s="41" t="s">
        <v>314</v>
      </c>
      <c r="C319" s="42" t="s">
        <v>6886</v>
      </c>
      <c r="D319" s="51">
        <v>45280</v>
      </c>
      <c r="E319" s="40">
        <v>-11.13</v>
      </c>
      <c r="F319" s="43">
        <v>98.9</v>
      </c>
      <c r="G319" s="44">
        <v>293</v>
      </c>
      <c r="H319" s="40">
        <v>110</v>
      </c>
      <c r="I319" s="44">
        <v>281</v>
      </c>
      <c r="J319" s="43">
        <v>66.7</v>
      </c>
      <c r="K319" s="44">
        <v>200</v>
      </c>
      <c r="L319" s="43">
        <v>-6.0999999999999999E-2</v>
      </c>
      <c r="M319" s="44">
        <v>312</v>
      </c>
      <c r="N319" s="43">
        <v>-7.92</v>
      </c>
      <c r="O319" s="44">
        <v>335</v>
      </c>
      <c r="P319" s="40">
        <v>99.8</v>
      </c>
      <c r="Q319" s="44">
        <v>347</v>
      </c>
      <c r="R319" s="40">
        <v>107.7</v>
      </c>
      <c r="S319" s="44">
        <v>290</v>
      </c>
      <c r="T319" s="43">
        <v>-7.72</v>
      </c>
      <c r="U319" s="44">
        <v>343</v>
      </c>
    </row>
    <row r="320" spans="1:21" ht="15.75" thickBot="1">
      <c r="A320" s="35">
        <v>304</v>
      </c>
      <c r="B320" s="36" t="s">
        <v>5844</v>
      </c>
      <c r="C320" s="37" t="s">
        <v>6895</v>
      </c>
      <c r="D320" s="35" t="s">
        <v>6682</v>
      </c>
      <c r="E320" s="35">
        <v>-11.13</v>
      </c>
      <c r="F320" s="38">
        <v>98.9</v>
      </c>
      <c r="G320" s="39">
        <v>291</v>
      </c>
      <c r="H320" s="35">
        <v>110</v>
      </c>
      <c r="I320" s="39">
        <v>282</v>
      </c>
      <c r="J320" s="38">
        <v>68</v>
      </c>
      <c r="K320" s="39">
        <v>141</v>
      </c>
      <c r="L320" s="38">
        <v>8.4000000000000005E-2</v>
      </c>
      <c r="M320" s="39">
        <v>24</v>
      </c>
      <c r="N320" s="38">
        <v>-5.2</v>
      </c>
      <c r="O320" s="39">
        <v>288</v>
      </c>
      <c r="P320" s="35">
        <v>100.1</v>
      </c>
      <c r="Q320" s="39">
        <v>342</v>
      </c>
      <c r="R320" s="35">
        <v>105.3</v>
      </c>
      <c r="S320" s="39">
        <v>174</v>
      </c>
      <c r="T320" s="38">
        <v>8.92</v>
      </c>
      <c r="U320" s="39">
        <v>6</v>
      </c>
    </row>
    <row r="321" spans="1:21" ht="30.75" thickBot="1">
      <c r="A321" s="40">
        <v>305</v>
      </c>
      <c r="B321" s="41" t="s">
        <v>6906</v>
      </c>
      <c r="C321" s="42" t="s">
        <v>6895</v>
      </c>
      <c r="D321" s="40" t="s">
        <v>6724</v>
      </c>
      <c r="E321" s="40">
        <v>-11.16</v>
      </c>
      <c r="F321" s="43">
        <v>95.4</v>
      </c>
      <c r="G321" s="44">
        <v>337</v>
      </c>
      <c r="H321" s="40">
        <v>106.6</v>
      </c>
      <c r="I321" s="44">
        <v>207</v>
      </c>
      <c r="J321" s="43">
        <v>69.2</v>
      </c>
      <c r="K321" s="44">
        <v>76</v>
      </c>
      <c r="L321" s="43">
        <v>2.8000000000000001E-2</v>
      </c>
      <c r="M321" s="44">
        <v>107</v>
      </c>
      <c r="N321" s="43">
        <v>-5.46</v>
      </c>
      <c r="O321" s="44">
        <v>297</v>
      </c>
      <c r="P321" s="40">
        <v>100.5</v>
      </c>
      <c r="Q321" s="44">
        <v>336</v>
      </c>
      <c r="R321" s="40">
        <v>106</v>
      </c>
      <c r="S321" s="44">
        <v>200</v>
      </c>
      <c r="T321" s="43">
        <v>10.38</v>
      </c>
      <c r="U321" s="44">
        <v>5</v>
      </c>
    </row>
    <row r="322" spans="1:21" ht="15.75" thickBot="1">
      <c r="A322" s="35">
        <v>306</v>
      </c>
      <c r="B322" s="36" t="s">
        <v>245</v>
      </c>
      <c r="C322" s="37" t="s">
        <v>6871</v>
      </c>
      <c r="D322" s="50">
        <v>45278</v>
      </c>
      <c r="E322" s="35">
        <v>-11.21</v>
      </c>
      <c r="F322" s="38">
        <v>97.5</v>
      </c>
      <c r="G322" s="39">
        <v>317</v>
      </c>
      <c r="H322" s="35">
        <v>108.7</v>
      </c>
      <c r="I322" s="39">
        <v>261</v>
      </c>
      <c r="J322" s="38">
        <v>66.900000000000006</v>
      </c>
      <c r="K322" s="39">
        <v>186</v>
      </c>
      <c r="L322" s="38">
        <v>4.7E-2</v>
      </c>
      <c r="M322" s="39">
        <v>70</v>
      </c>
      <c r="N322" s="38">
        <v>-5.65</v>
      </c>
      <c r="O322" s="39">
        <v>303</v>
      </c>
      <c r="P322" s="35">
        <v>101.4</v>
      </c>
      <c r="Q322" s="39">
        <v>315</v>
      </c>
      <c r="R322" s="35">
        <v>107</v>
      </c>
      <c r="S322" s="39">
        <v>262</v>
      </c>
      <c r="T322" s="38">
        <v>-5.91</v>
      </c>
      <c r="U322" s="39">
        <v>319</v>
      </c>
    </row>
    <row r="323" spans="1:21" ht="30.75" thickBot="1">
      <c r="A323" s="40">
        <v>307</v>
      </c>
      <c r="B323" s="41" t="s">
        <v>6391</v>
      </c>
      <c r="C323" s="42" t="s">
        <v>6894</v>
      </c>
      <c r="D323" s="40" t="s">
        <v>6673</v>
      </c>
      <c r="E323" s="40">
        <v>-11.29</v>
      </c>
      <c r="F323" s="43">
        <v>101.1</v>
      </c>
      <c r="G323" s="44">
        <v>256</v>
      </c>
      <c r="H323" s="40">
        <v>112.4</v>
      </c>
      <c r="I323" s="44">
        <v>325</v>
      </c>
      <c r="J323" s="43">
        <v>65.3</v>
      </c>
      <c r="K323" s="44">
        <v>280</v>
      </c>
      <c r="L323" s="43">
        <v>2.5999999999999999E-2</v>
      </c>
      <c r="M323" s="44">
        <v>116</v>
      </c>
      <c r="N323" s="43">
        <v>-6.97</v>
      </c>
      <c r="O323" s="44">
        <v>324</v>
      </c>
      <c r="P323" s="40">
        <v>102.2</v>
      </c>
      <c r="Q323" s="44">
        <v>287</v>
      </c>
      <c r="R323" s="40">
        <v>109.2</v>
      </c>
      <c r="S323" s="44">
        <v>345</v>
      </c>
      <c r="T323" s="43">
        <v>1.26</v>
      </c>
      <c r="U323" s="44">
        <v>118</v>
      </c>
    </row>
    <row r="324" spans="1:21" ht="30.75" thickBot="1">
      <c r="A324" s="35">
        <v>308</v>
      </c>
      <c r="B324" s="36" t="s">
        <v>429</v>
      </c>
      <c r="C324" s="37" t="s">
        <v>6871</v>
      </c>
      <c r="D324" s="35" t="s">
        <v>6609</v>
      </c>
      <c r="E324" s="35">
        <v>-11.34</v>
      </c>
      <c r="F324" s="38">
        <v>96.9</v>
      </c>
      <c r="G324" s="39">
        <v>324</v>
      </c>
      <c r="H324" s="35">
        <v>108.2</v>
      </c>
      <c r="I324" s="39">
        <v>252</v>
      </c>
      <c r="J324" s="38">
        <v>62.9</v>
      </c>
      <c r="K324" s="39">
        <v>350</v>
      </c>
      <c r="L324" s="38">
        <v>5.5E-2</v>
      </c>
      <c r="M324" s="39">
        <v>58</v>
      </c>
      <c r="N324" s="38">
        <v>-6</v>
      </c>
      <c r="O324" s="39">
        <v>308</v>
      </c>
      <c r="P324" s="35">
        <v>101</v>
      </c>
      <c r="Q324" s="39">
        <v>325</v>
      </c>
      <c r="R324" s="35">
        <v>107</v>
      </c>
      <c r="S324" s="39">
        <v>264</v>
      </c>
      <c r="T324" s="38">
        <v>-7.58</v>
      </c>
      <c r="U324" s="39">
        <v>340</v>
      </c>
    </row>
    <row r="325" spans="1:21" ht="15.75" thickBot="1">
      <c r="A325" s="40">
        <v>309</v>
      </c>
      <c r="B325" s="41" t="s">
        <v>235</v>
      </c>
      <c r="C325" s="42" t="s">
        <v>6903</v>
      </c>
      <c r="D325" s="40" t="s">
        <v>6662</v>
      </c>
      <c r="E325" s="40">
        <v>-11.43</v>
      </c>
      <c r="F325" s="43">
        <v>89.8</v>
      </c>
      <c r="G325" s="44">
        <v>360</v>
      </c>
      <c r="H325" s="40">
        <v>101.3</v>
      </c>
      <c r="I325" s="44">
        <v>101</v>
      </c>
      <c r="J325" s="43">
        <v>66.3</v>
      </c>
      <c r="K325" s="44">
        <v>222</v>
      </c>
      <c r="L325" s="43">
        <v>5.5E-2</v>
      </c>
      <c r="M325" s="44">
        <v>59</v>
      </c>
      <c r="N325" s="43">
        <v>-10.83</v>
      </c>
      <c r="O325" s="44">
        <v>358</v>
      </c>
      <c r="P325" s="40">
        <v>99.2</v>
      </c>
      <c r="Q325" s="44">
        <v>353</v>
      </c>
      <c r="R325" s="40">
        <v>110.1</v>
      </c>
      <c r="S325" s="44">
        <v>359</v>
      </c>
      <c r="T325" s="43">
        <v>1.23</v>
      </c>
      <c r="U325" s="44">
        <v>121</v>
      </c>
    </row>
    <row r="326" spans="1:21" ht="30.75" thickBot="1">
      <c r="A326" s="45">
        <v>310</v>
      </c>
      <c r="B326" s="46" t="s">
        <v>362</v>
      </c>
      <c r="C326" s="47" t="s">
        <v>6867</v>
      </c>
      <c r="D326" s="52">
        <v>45219</v>
      </c>
      <c r="E326" s="45">
        <v>-11.57</v>
      </c>
      <c r="F326" s="48">
        <v>97.8</v>
      </c>
      <c r="G326" s="49">
        <v>311</v>
      </c>
      <c r="H326" s="45">
        <v>109.3</v>
      </c>
      <c r="I326" s="49">
        <v>267</v>
      </c>
      <c r="J326" s="48">
        <v>66.7</v>
      </c>
      <c r="K326" s="49">
        <v>197</v>
      </c>
      <c r="L326" s="48">
        <v>-6.0000000000000001E-3</v>
      </c>
      <c r="M326" s="49">
        <v>209</v>
      </c>
      <c r="N326" s="48">
        <v>-4.12</v>
      </c>
      <c r="O326" s="49">
        <v>262</v>
      </c>
      <c r="P326" s="45">
        <v>102.3</v>
      </c>
      <c r="Q326" s="49">
        <v>283</v>
      </c>
      <c r="R326" s="45">
        <v>106.4</v>
      </c>
      <c r="S326" s="49">
        <v>220</v>
      </c>
      <c r="T326" s="48">
        <v>-1.56</v>
      </c>
      <c r="U326" s="49">
        <v>205</v>
      </c>
    </row>
    <row r="327" spans="1:21" ht="31.5" thickTop="1" thickBot="1">
      <c r="A327" s="40">
        <v>311</v>
      </c>
      <c r="B327" s="41" t="s">
        <v>128</v>
      </c>
      <c r="C327" s="42" t="s">
        <v>6895</v>
      </c>
      <c r="D327" s="40" t="s">
        <v>6582</v>
      </c>
      <c r="E327" s="40">
        <v>-11.62</v>
      </c>
      <c r="F327" s="43">
        <v>96.4</v>
      </c>
      <c r="G327" s="44">
        <v>329</v>
      </c>
      <c r="H327" s="40">
        <v>108</v>
      </c>
      <c r="I327" s="44">
        <v>244</v>
      </c>
      <c r="J327" s="43">
        <v>68.2</v>
      </c>
      <c r="K327" s="44">
        <v>134</v>
      </c>
      <c r="L327" s="43">
        <v>-1.0999999999999999E-2</v>
      </c>
      <c r="M327" s="44">
        <v>223</v>
      </c>
      <c r="N327" s="43">
        <v>-8.8800000000000008</v>
      </c>
      <c r="O327" s="44">
        <v>351</v>
      </c>
      <c r="P327" s="40">
        <v>98.7</v>
      </c>
      <c r="Q327" s="44">
        <v>355</v>
      </c>
      <c r="R327" s="40">
        <v>107.6</v>
      </c>
      <c r="S327" s="44">
        <v>288</v>
      </c>
      <c r="T327" s="43">
        <v>1.72</v>
      </c>
      <c r="U327" s="44">
        <v>103</v>
      </c>
    </row>
    <row r="328" spans="1:21" ht="15.75" thickBot="1">
      <c r="A328" s="35">
        <v>312</v>
      </c>
      <c r="B328" s="36" t="s">
        <v>239</v>
      </c>
      <c r="C328" s="37" t="s">
        <v>6884</v>
      </c>
      <c r="D328" s="35" t="s">
        <v>6587</v>
      </c>
      <c r="E328" s="35">
        <v>-11.62</v>
      </c>
      <c r="F328" s="38">
        <v>98.6</v>
      </c>
      <c r="G328" s="39">
        <v>301</v>
      </c>
      <c r="H328" s="35">
        <v>110.2</v>
      </c>
      <c r="I328" s="39">
        <v>289</v>
      </c>
      <c r="J328" s="38">
        <v>65.900000000000006</v>
      </c>
      <c r="K328" s="39">
        <v>244</v>
      </c>
      <c r="L328" s="38">
        <v>2.8000000000000001E-2</v>
      </c>
      <c r="M328" s="39">
        <v>106</v>
      </c>
      <c r="N328" s="38">
        <v>-5.55</v>
      </c>
      <c r="O328" s="39">
        <v>298</v>
      </c>
      <c r="P328" s="35">
        <v>102.7</v>
      </c>
      <c r="Q328" s="39">
        <v>268</v>
      </c>
      <c r="R328" s="35">
        <v>108.3</v>
      </c>
      <c r="S328" s="39">
        <v>320</v>
      </c>
      <c r="T328" s="38">
        <v>-5.07</v>
      </c>
      <c r="U328" s="39">
        <v>307</v>
      </c>
    </row>
    <row r="329" spans="1:21" ht="15.75" thickBot="1">
      <c r="A329" s="40">
        <v>313</v>
      </c>
      <c r="B329" s="41" t="s">
        <v>238</v>
      </c>
      <c r="C329" s="42" t="s">
        <v>6903</v>
      </c>
      <c r="D329" s="40" t="s">
        <v>6705</v>
      </c>
      <c r="E329" s="40">
        <v>-11.86</v>
      </c>
      <c r="F329" s="43">
        <v>94</v>
      </c>
      <c r="G329" s="44">
        <v>347</v>
      </c>
      <c r="H329" s="40">
        <v>105.9</v>
      </c>
      <c r="I329" s="44">
        <v>194</v>
      </c>
      <c r="J329" s="43">
        <v>61.9</v>
      </c>
      <c r="K329" s="44">
        <v>358</v>
      </c>
      <c r="L329" s="43">
        <v>1.9E-2</v>
      </c>
      <c r="M329" s="44">
        <v>137</v>
      </c>
      <c r="N329" s="43">
        <v>-12.14</v>
      </c>
      <c r="O329" s="44">
        <v>361</v>
      </c>
      <c r="P329" s="40">
        <v>97.4</v>
      </c>
      <c r="Q329" s="44">
        <v>361</v>
      </c>
      <c r="R329" s="40">
        <v>109.6</v>
      </c>
      <c r="S329" s="44">
        <v>349</v>
      </c>
      <c r="T329" s="43">
        <v>-3.08</v>
      </c>
      <c r="U329" s="44">
        <v>257</v>
      </c>
    </row>
    <row r="330" spans="1:21" ht="15.75" thickBot="1">
      <c r="A330" s="35">
        <v>314</v>
      </c>
      <c r="B330" s="36" t="s">
        <v>625</v>
      </c>
      <c r="C330" s="37" t="s">
        <v>6869</v>
      </c>
      <c r="D330" s="50">
        <v>45251</v>
      </c>
      <c r="E330" s="35">
        <v>-12.15</v>
      </c>
      <c r="F330" s="38">
        <v>95.9</v>
      </c>
      <c r="G330" s="39">
        <v>332</v>
      </c>
      <c r="H330" s="35">
        <v>108</v>
      </c>
      <c r="I330" s="39">
        <v>246</v>
      </c>
      <c r="J330" s="38">
        <v>63.7</v>
      </c>
      <c r="K330" s="39">
        <v>335</v>
      </c>
      <c r="L330" s="38">
        <v>-1.2999999999999999E-2</v>
      </c>
      <c r="M330" s="39">
        <v>229</v>
      </c>
      <c r="N330" s="38">
        <v>-3.91</v>
      </c>
      <c r="O330" s="39">
        <v>256</v>
      </c>
      <c r="P330" s="35">
        <v>104.4</v>
      </c>
      <c r="Q330" s="39">
        <v>179</v>
      </c>
      <c r="R330" s="35">
        <v>108.3</v>
      </c>
      <c r="S330" s="39">
        <v>321</v>
      </c>
      <c r="T330" s="38">
        <v>1.44</v>
      </c>
      <c r="U330" s="39">
        <v>112</v>
      </c>
    </row>
    <row r="331" spans="1:21" ht="15.75" thickBot="1">
      <c r="A331" s="40">
        <v>315</v>
      </c>
      <c r="B331" s="41" t="s">
        <v>5941</v>
      </c>
      <c r="C331" s="42" t="s">
        <v>6896</v>
      </c>
      <c r="D331" s="40" t="s">
        <v>6620</v>
      </c>
      <c r="E331" s="40">
        <v>-12.2</v>
      </c>
      <c r="F331" s="43">
        <v>94.4</v>
      </c>
      <c r="G331" s="44">
        <v>343</v>
      </c>
      <c r="H331" s="40">
        <v>106.6</v>
      </c>
      <c r="I331" s="44">
        <v>209</v>
      </c>
      <c r="J331" s="43">
        <v>70.7</v>
      </c>
      <c r="K331" s="44">
        <v>30</v>
      </c>
      <c r="L331" s="43">
        <v>7.2999999999999995E-2</v>
      </c>
      <c r="M331" s="44">
        <v>36</v>
      </c>
      <c r="N331" s="43">
        <v>-5.71</v>
      </c>
      <c r="O331" s="44">
        <v>304</v>
      </c>
      <c r="P331" s="40">
        <v>101.6</v>
      </c>
      <c r="Q331" s="44">
        <v>307</v>
      </c>
      <c r="R331" s="40">
        <v>107.3</v>
      </c>
      <c r="S331" s="44">
        <v>272</v>
      </c>
      <c r="T331" s="43">
        <v>2.11</v>
      </c>
      <c r="U331" s="44">
        <v>94</v>
      </c>
    </row>
    <row r="332" spans="1:21" ht="15.75" thickBot="1">
      <c r="A332" s="35">
        <v>316</v>
      </c>
      <c r="B332" s="36" t="s">
        <v>177</v>
      </c>
      <c r="C332" s="37" t="s">
        <v>6803</v>
      </c>
      <c r="D332" s="50">
        <v>45071</v>
      </c>
      <c r="E332" s="35">
        <v>-12.45</v>
      </c>
      <c r="F332" s="38">
        <v>98.8</v>
      </c>
      <c r="G332" s="39">
        <v>296</v>
      </c>
      <c r="H332" s="35">
        <v>111.2</v>
      </c>
      <c r="I332" s="39">
        <v>311</v>
      </c>
      <c r="J332" s="38">
        <v>67.8</v>
      </c>
      <c r="K332" s="39">
        <v>148</v>
      </c>
      <c r="L332" s="38">
        <v>-4.5999999999999999E-2</v>
      </c>
      <c r="M332" s="39">
        <v>287</v>
      </c>
      <c r="N332" s="38">
        <v>3.49</v>
      </c>
      <c r="O332" s="39">
        <v>98</v>
      </c>
      <c r="P332" s="35">
        <v>106.3</v>
      </c>
      <c r="Q332" s="39">
        <v>108</v>
      </c>
      <c r="R332" s="35">
        <v>102.8</v>
      </c>
      <c r="S332" s="39">
        <v>85</v>
      </c>
      <c r="T332" s="38">
        <v>-3.8</v>
      </c>
      <c r="U332" s="39">
        <v>275</v>
      </c>
    </row>
    <row r="333" spans="1:21" ht="30.75" thickBot="1">
      <c r="A333" s="40">
        <v>317</v>
      </c>
      <c r="B333" s="41" t="s">
        <v>41</v>
      </c>
      <c r="C333" s="42" t="s">
        <v>6873</v>
      </c>
      <c r="D333" s="51">
        <v>45161</v>
      </c>
      <c r="E333" s="40">
        <v>-12.79</v>
      </c>
      <c r="F333" s="43">
        <v>101.4</v>
      </c>
      <c r="G333" s="44">
        <v>252</v>
      </c>
      <c r="H333" s="40">
        <v>114.2</v>
      </c>
      <c r="I333" s="44">
        <v>341</v>
      </c>
      <c r="J333" s="43">
        <v>69.099999999999994</v>
      </c>
      <c r="K333" s="44">
        <v>81</v>
      </c>
      <c r="L333" s="43">
        <v>-1.0999999999999999E-2</v>
      </c>
      <c r="M333" s="44">
        <v>222</v>
      </c>
      <c r="N333" s="43">
        <v>-1.69</v>
      </c>
      <c r="O333" s="44">
        <v>189</v>
      </c>
      <c r="P333" s="40">
        <v>105.9</v>
      </c>
      <c r="Q333" s="44">
        <v>123</v>
      </c>
      <c r="R333" s="40">
        <v>107.6</v>
      </c>
      <c r="S333" s="44">
        <v>286</v>
      </c>
      <c r="T333" s="43">
        <v>-0.77</v>
      </c>
      <c r="U333" s="44">
        <v>183</v>
      </c>
    </row>
    <row r="334" spans="1:21" ht="30.75" thickBot="1">
      <c r="A334" s="35">
        <v>318</v>
      </c>
      <c r="B334" s="36" t="s">
        <v>686</v>
      </c>
      <c r="C334" s="37" t="s">
        <v>6869</v>
      </c>
      <c r="D334" s="50">
        <v>45192</v>
      </c>
      <c r="E334" s="35">
        <v>-12.95</v>
      </c>
      <c r="F334" s="38">
        <v>100</v>
      </c>
      <c r="G334" s="39">
        <v>279</v>
      </c>
      <c r="H334" s="35">
        <v>113</v>
      </c>
      <c r="I334" s="39">
        <v>332</v>
      </c>
      <c r="J334" s="38">
        <v>67.7</v>
      </c>
      <c r="K334" s="39">
        <v>156</v>
      </c>
      <c r="L334" s="38">
        <v>2E-3</v>
      </c>
      <c r="M334" s="39">
        <v>188</v>
      </c>
      <c r="N334" s="38">
        <v>-1.76</v>
      </c>
      <c r="O334" s="39">
        <v>192</v>
      </c>
      <c r="P334" s="35">
        <v>104.4</v>
      </c>
      <c r="Q334" s="39">
        <v>176</v>
      </c>
      <c r="R334" s="35">
        <v>106.2</v>
      </c>
      <c r="S334" s="39">
        <v>208</v>
      </c>
      <c r="T334" s="38">
        <v>7.98</v>
      </c>
      <c r="U334" s="39">
        <v>11</v>
      </c>
    </row>
    <row r="335" spans="1:21" ht="29.45" customHeight="1" thickBot="1">
      <c r="A335" s="40">
        <v>319</v>
      </c>
      <c r="B335" s="41" t="s">
        <v>356</v>
      </c>
      <c r="C335" s="42" t="s">
        <v>6867</v>
      </c>
      <c r="D335" s="40" t="s">
        <v>6672</v>
      </c>
      <c r="E335" s="40">
        <v>-13.02</v>
      </c>
      <c r="F335" s="43">
        <v>98.1</v>
      </c>
      <c r="G335" s="44">
        <v>305</v>
      </c>
      <c r="H335" s="40">
        <v>111.1</v>
      </c>
      <c r="I335" s="44">
        <v>308</v>
      </c>
      <c r="J335" s="43">
        <v>69.8</v>
      </c>
      <c r="K335" s="44">
        <v>45</v>
      </c>
      <c r="L335" s="43">
        <v>5.3999999999999999E-2</v>
      </c>
      <c r="M335" s="44">
        <v>61</v>
      </c>
      <c r="N335" s="43">
        <v>-4.24</v>
      </c>
      <c r="O335" s="44">
        <v>267</v>
      </c>
      <c r="P335" s="40">
        <v>102</v>
      </c>
      <c r="Q335" s="44">
        <v>293</v>
      </c>
      <c r="R335" s="40">
        <v>106.3</v>
      </c>
      <c r="S335" s="44">
        <v>214</v>
      </c>
      <c r="T335" s="43">
        <v>4.75</v>
      </c>
      <c r="U335" s="44">
        <v>45</v>
      </c>
    </row>
    <row r="336" spans="1:21" ht="30.75" thickBot="1">
      <c r="A336" s="45">
        <v>320</v>
      </c>
      <c r="B336" s="46" t="s">
        <v>361</v>
      </c>
      <c r="C336" s="47" t="s">
        <v>6867</v>
      </c>
      <c r="D336" s="45" t="s">
        <v>6673</v>
      </c>
      <c r="E336" s="45">
        <v>-13.03</v>
      </c>
      <c r="F336" s="48">
        <v>99.7</v>
      </c>
      <c r="G336" s="49">
        <v>284</v>
      </c>
      <c r="H336" s="45">
        <v>112.7</v>
      </c>
      <c r="I336" s="49">
        <v>329</v>
      </c>
      <c r="J336" s="48">
        <v>65.099999999999994</v>
      </c>
      <c r="K336" s="49">
        <v>289</v>
      </c>
      <c r="L336" s="48">
        <v>3.1E-2</v>
      </c>
      <c r="M336" s="49">
        <v>96</v>
      </c>
      <c r="N336" s="48">
        <v>-4.6100000000000003</v>
      </c>
      <c r="O336" s="49">
        <v>271</v>
      </c>
      <c r="P336" s="45">
        <v>102.6</v>
      </c>
      <c r="Q336" s="49">
        <v>276</v>
      </c>
      <c r="R336" s="45">
        <v>107.2</v>
      </c>
      <c r="S336" s="49">
        <v>269</v>
      </c>
      <c r="T336" s="48">
        <v>0.68</v>
      </c>
      <c r="U336" s="49">
        <v>139</v>
      </c>
    </row>
    <row r="337" spans="1:21" ht="15.75" customHeight="1" thickTop="1">
      <c r="A337" s="26"/>
      <c r="B337" s="26"/>
      <c r="C337" s="66"/>
      <c r="D337" s="66"/>
      <c r="E337" s="67"/>
      <c r="F337" s="68"/>
      <c r="G337" s="66"/>
      <c r="H337" s="66"/>
      <c r="I337" s="67"/>
      <c r="J337" s="68"/>
      <c r="K337" s="67"/>
      <c r="L337" s="68"/>
      <c r="M337" s="67"/>
      <c r="N337" s="68" t="s">
        <v>6789</v>
      </c>
      <c r="O337" s="66"/>
      <c r="P337" s="66"/>
      <c r="Q337" s="66"/>
      <c r="R337" s="66"/>
      <c r="S337" s="67"/>
      <c r="T337" s="68" t="s">
        <v>6790</v>
      </c>
      <c r="U337" s="66"/>
    </row>
    <row r="338" spans="1:21" ht="15" customHeight="1">
      <c r="A338" s="28" t="s">
        <v>6791</v>
      </c>
      <c r="B338" s="29" t="s">
        <v>6792</v>
      </c>
      <c r="C338" s="26" t="s">
        <v>6793</v>
      </c>
      <c r="D338" s="27" t="s">
        <v>7817</v>
      </c>
      <c r="E338" s="28" t="s">
        <v>14</v>
      </c>
      <c r="F338" s="64" t="s">
        <v>6794</v>
      </c>
      <c r="G338" s="65"/>
      <c r="H338" s="62" t="s">
        <v>6795</v>
      </c>
      <c r="I338" s="63"/>
      <c r="J338" s="64" t="s">
        <v>6796</v>
      </c>
      <c r="K338" s="63"/>
      <c r="L338" s="64" t="s">
        <v>6797</v>
      </c>
      <c r="M338" s="63"/>
      <c r="N338" s="64" t="s">
        <v>14</v>
      </c>
      <c r="O338" s="65"/>
      <c r="P338" s="62" t="s">
        <v>6798</v>
      </c>
      <c r="Q338" s="62"/>
      <c r="R338" s="62" t="s">
        <v>6799</v>
      </c>
      <c r="S338" s="63"/>
      <c r="T338" s="64" t="s">
        <v>14</v>
      </c>
      <c r="U338" s="65"/>
    </row>
    <row r="339" spans="1:21" ht="15.75" thickBot="1">
      <c r="A339" s="40">
        <v>321</v>
      </c>
      <c r="B339" s="41" t="s">
        <v>96</v>
      </c>
      <c r="C339" s="42" t="s">
        <v>6899</v>
      </c>
      <c r="D339" s="51">
        <v>45220</v>
      </c>
      <c r="E339" s="40">
        <v>-13.42</v>
      </c>
      <c r="F339" s="43">
        <v>101.9</v>
      </c>
      <c r="G339" s="44">
        <v>242</v>
      </c>
      <c r="H339" s="40">
        <v>115.4</v>
      </c>
      <c r="I339" s="44">
        <v>351</v>
      </c>
      <c r="J339" s="43">
        <v>70.900000000000006</v>
      </c>
      <c r="K339" s="44">
        <v>26</v>
      </c>
      <c r="L339" s="43">
        <v>-2.5000000000000001E-2</v>
      </c>
      <c r="M339" s="44">
        <v>255</v>
      </c>
      <c r="N339" s="43">
        <v>-7.49</v>
      </c>
      <c r="O339" s="44">
        <v>332</v>
      </c>
      <c r="P339" s="40">
        <v>101.1</v>
      </c>
      <c r="Q339" s="44">
        <v>323</v>
      </c>
      <c r="R339" s="40">
        <v>108.6</v>
      </c>
      <c r="S339" s="44">
        <v>330</v>
      </c>
      <c r="T339" s="43">
        <v>-0.65</v>
      </c>
      <c r="U339" s="44">
        <v>178</v>
      </c>
    </row>
    <row r="340" spans="1:21" ht="30.75" thickBot="1">
      <c r="A340" s="35">
        <v>322</v>
      </c>
      <c r="B340" s="36" t="s">
        <v>6200</v>
      </c>
      <c r="C340" s="37" t="s">
        <v>6895</v>
      </c>
      <c r="D340" s="50">
        <v>45220</v>
      </c>
      <c r="E340" s="35">
        <v>-13.7</v>
      </c>
      <c r="F340" s="38">
        <v>94.2</v>
      </c>
      <c r="G340" s="39">
        <v>344</v>
      </c>
      <c r="H340" s="35">
        <v>107.9</v>
      </c>
      <c r="I340" s="39">
        <v>242</v>
      </c>
      <c r="J340" s="38">
        <v>69.5</v>
      </c>
      <c r="K340" s="39">
        <v>57</v>
      </c>
      <c r="L340" s="38">
        <v>-7.0000000000000007E-2</v>
      </c>
      <c r="M340" s="39">
        <v>326</v>
      </c>
      <c r="N340" s="38">
        <v>-5.39</v>
      </c>
      <c r="O340" s="39">
        <v>294</v>
      </c>
      <c r="P340" s="35">
        <v>99.7</v>
      </c>
      <c r="Q340" s="39">
        <v>349</v>
      </c>
      <c r="R340" s="35">
        <v>105.1</v>
      </c>
      <c r="S340" s="39">
        <v>162</v>
      </c>
      <c r="T340" s="38">
        <v>13.6</v>
      </c>
      <c r="U340" s="39">
        <v>1</v>
      </c>
    </row>
    <row r="341" spans="1:21" ht="30.75" thickBot="1">
      <c r="A341" s="40">
        <v>323</v>
      </c>
      <c r="B341" s="41" t="s">
        <v>279</v>
      </c>
      <c r="C341" s="42" t="s">
        <v>6873</v>
      </c>
      <c r="D341" s="51">
        <v>45161</v>
      </c>
      <c r="E341" s="40">
        <v>-13.8</v>
      </c>
      <c r="F341" s="43">
        <v>102.4</v>
      </c>
      <c r="G341" s="44">
        <v>230</v>
      </c>
      <c r="H341" s="40">
        <v>116.2</v>
      </c>
      <c r="I341" s="44">
        <v>356</v>
      </c>
      <c r="J341" s="43">
        <v>65.599999999999994</v>
      </c>
      <c r="K341" s="44">
        <v>272</v>
      </c>
      <c r="L341" s="43">
        <v>-5.5E-2</v>
      </c>
      <c r="M341" s="44">
        <v>300</v>
      </c>
      <c r="N341" s="43">
        <v>-2.35</v>
      </c>
      <c r="O341" s="44">
        <v>209</v>
      </c>
      <c r="P341" s="40">
        <v>104.2</v>
      </c>
      <c r="Q341" s="44">
        <v>189</v>
      </c>
      <c r="R341" s="40">
        <v>106.6</v>
      </c>
      <c r="S341" s="44">
        <v>229</v>
      </c>
      <c r="T341" s="43">
        <v>0.38</v>
      </c>
      <c r="U341" s="44">
        <v>148</v>
      </c>
    </row>
    <row r="342" spans="1:21" ht="15.75" thickBot="1">
      <c r="A342" s="35">
        <v>324</v>
      </c>
      <c r="B342" s="36" t="s">
        <v>86</v>
      </c>
      <c r="C342" s="37" t="s">
        <v>6853</v>
      </c>
      <c r="D342" s="50">
        <v>45191</v>
      </c>
      <c r="E342" s="35">
        <v>-13.81</v>
      </c>
      <c r="F342" s="38">
        <v>97</v>
      </c>
      <c r="G342" s="39">
        <v>323</v>
      </c>
      <c r="H342" s="35">
        <v>110.8</v>
      </c>
      <c r="I342" s="39">
        <v>298</v>
      </c>
      <c r="J342" s="38">
        <v>64.7</v>
      </c>
      <c r="K342" s="39">
        <v>310</v>
      </c>
      <c r="L342" s="38">
        <v>-5.8000000000000003E-2</v>
      </c>
      <c r="M342" s="39">
        <v>310</v>
      </c>
      <c r="N342" s="38">
        <v>-2.2599999999999998</v>
      </c>
      <c r="O342" s="39">
        <v>205</v>
      </c>
      <c r="P342" s="35">
        <v>105</v>
      </c>
      <c r="Q342" s="39">
        <v>147</v>
      </c>
      <c r="R342" s="35">
        <v>107.3</v>
      </c>
      <c r="S342" s="39">
        <v>274</v>
      </c>
      <c r="T342" s="38">
        <v>0.57999999999999996</v>
      </c>
      <c r="U342" s="39">
        <v>140</v>
      </c>
    </row>
    <row r="343" spans="1:21" ht="15.75" thickBot="1">
      <c r="A343" s="40">
        <v>325</v>
      </c>
      <c r="B343" s="41" t="s">
        <v>6369</v>
      </c>
      <c r="C343" s="42" t="s">
        <v>6886</v>
      </c>
      <c r="D343" s="40" t="s">
        <v>6673</v>
      </c>
      <c r="E343" s="40">
        <v>-13.88</v>
      </c>
      <c r="F343" s="43">
        <v>98.7</v>
      </c>
      <c r="G343" s="44">
        <v>297</v>
      </c>
      <c r="H343" s="40">
        <v>112.6</v>
      </c>
      <c r="I343" s="44">
        <v>328</v>
      </c>
      <c r="J343" s="43">
        <v>66</v>
      </c>
      <c r="K343" s="44">
        <v>240</v>
      </c>
      <c r="L343" s="43">
        <v>3.2000000000000001E-2</v>
      </c>
      <c r="M343" s="44">
        <v>94</v>
      </c>
      <c r="N343" s="43">
        <v>-6.76</v>
      </c>
      <c r="O343" s="44">
        <v>320</v>
      </c>
      <c r="P343" s="40">
        <v>101.1</v>
      </c>
      <c r="Q343" s="44">
        <v>322</v>
      </c>
      <c r="R343" s="40">
        <v>107.8</v>
      </c>
      <c r="S343" s="44">
        <v>301</v>
      </c>
      <c r="T343" s="43">
        <v>-4.67</v>
      </c>
      <c r="U343" s="44">
        <v>299</v>
      </c>
    </row>
    <row r="344" spans="1:21" ht="30.75" thickBot="1">
      <c r="A344" s="35">
        <v>326</v>
      </c>
      <c r="B344" s="36" t="s">
        <v>237</v>
      </c>
      <c r="C344" s="37" t="s">
        <v>6903</v>
      </c>
      <c r="D344" s="35" t="s">
        <v>6610</v>
      </c>
      <c r="E344" s="35">
        <v>-13.88</v>
      </c>
      <c r="F344" s="38">
        <v>96.7</v>
      </c>
      <c r="G344" s="39">
        <v>326</v>
      </c>
      <c r="H344" s="35">
        <v>110.6</v>
      </c>
      <c r="I344" s="39">
        <v>293</v>
      </c>
      <c r="J344" s="38">
        <v>69.599999999999994</v>
      </c>
      <c r="K344" s="39">
        <v>52</v>
      </c>
      <c r="L344" s="38">
        <v>2.7E-2</v>
      </c>
      <c r="M344" s="39">
        <v>115</v>
      </c>
      <c r="N344" s="38">
        <v>-12.89</v>
      </c>
      <c r="O344" s="39">
        <v>362</v>
      </c>
      <c r="P344" s="35">
        <v>96.6</v>
      </c>
      <c r="Q344" s="39">
        <v>363</v>
      </c>
      <c r="R344" s="35">
        <v>109.5</v>
      </c>
      <c r="S344" s="39">
        <v>347</v>
      </c>
      <c r="T344" s="38">
        <v>-7.68</v>
      </c>
      <c r="U344" s="39">
        <v>342</v>
      </c>
    </row>
    <row r="345" spans="1:21" ht="15.75" thickBot="1">
      <c r="A345" s="40">
        <v>327</v>
      </c>
      <c r="B345" s="41" t="s">
        <v>332</v>
      </c>
      <c r="C345" s="42" t="s">
        <v>793</v>
      </c>
      <c r="D345" s="51">
        <v>45221</v>
      </c>
      <c r="E345" s="40">
        <v>-13.99</v>
      </c>
      <c r="F345" s="43">
        <v>97.9</v>
      </c>
      <c r="G345" s="44">
        <v>308</v>
      </c>
      <c r="H345" s="40">
        <v>111.9</v>
      </c>
      <c r="I345" s="44">
        <v>317</v>
      </c>
      <c r="J345" s="43">
        <v>67.099999999999994</v>
      </c>
      <c r="K345" s="44">
        <v>181</v>
      </c>
      <c r="L345" s="43">
        <v>0</v>
      </c>
      <c r="M345" s="44">
        <v>194</v>
      </c>
      <c r="N345" s="43">
        <v>-3.59</v>
      </c>
      <c r="O345" s="44">
        <v>245</v>
      </c>
      <c r="P345" s="40">
        <v>103.8</v>
      </c>
      <c r="Q345" s="44">
        <v>212</v>
      </c>
      <c r="R345" s="40">
        <v>107.4</v>
      </c>
      <c r="S345" s="44">
        <v>280</v>
      </c>
      <c r="T345" s="43">
        <v>-3.71</v>
      </c>
      <c r="U345" s="44">
        <v>271</v>
      </c>
    </row>
    <row r="346" spans="1:21" ht="15.75" thickBot="1">
      <c r="A346" s="35">
        <v>328</v>
      </c>
      <c r="B346" s="36" t="s">
        <v>360</v>
      </c>
      <c r="C346" s="37" t="s">
        <v>6867</v>
      </c>
      <c r="D346" s="50">
        <v>45252</v>
      </c>
      <c r="E346" s="35">
        <v>-14.23</v>
      </c>
      <c r="F346" s="38">
        <v>96</v>
      </c>
      <c r="G346" s="39">
        <v>331</v>
      </c>
      <c r="H346" s="35">
        <v>110.2</v>
      </c>
      <c r="I346" s="39">
        <v>287</v>
      </c>
      <c r="J346" s="38">
        <v>64</v>
      </c>
      <c r="K346" s="39">
        <v>331</v>
      </c>
      <c r="L346" s="38">
        <v>2.1999999999999999E-2</v>
      </c>
      <c r="M346" s="39">
        <v>126</v>
      </c>
      <c r="N346" s="38">
        <v>-3.93</v>
      </c>
      <c r="O346" s="39">
        <v>257</v>
      </c>
      <c r="P346" s="35">
        <v>102.2</v>
      </c>
      <c r="Q346" s="39">
        <v>286</v>
      </c>
      <c r="R346" s="35">
        <v>106.2</v>
      </c>
      <c r="S346" s="39">
        <v>210</v>
      </c>
      <c r="T346" s="38">
        <v>1.44</v>
      </c>
      <c r="U346" s="39">
        <v>111</v>
      </c>
    </row>
    <row r="347" spans="1:21" ht="30.75" thickBot="1">
      <c r="A347" s="40">
        <v>329</v>
      </c>
      <c r="B347" s="41" t="s">
        <v>5702</v>
      </c>
      <c r="C347" s="42" t="s">
        <v>6878</v>
      </c>
      <c r="D347" s="51">
        <v>45132</v>
      </c>
      <c r="E347" s="40">
        <v>-14.45</v>
      </c>
      <c r="F347" s="43">
        <v>95.3</v>
      </c>
      <c r="G347" s="44">
        <v>338</v>
      </c>
      <c r="H347" s="40">
        <v>109.7</v>
      </c>
      <c r="I347" s="44">
        <v>274</v>
      </c>
      <c r="J347" s="43">
        <v>65.2</v>
      </c>
      <c r="K347" s="44">
        <v>284</v>
      </c>
      <c r="L347" s="43">
        <v>-2E-3</v>
      </c>
      <c r="M347" s="44">
        <v>201</v>
      </c>
      <c r="N347" s="43">
        <v>-2.13</v>
      </c>
      <c r="O347" s="44">
        <v>203</v>
      </c>
      <c r="P347" s="40">
        <v>102.9</v>
      </c>
      <c r="Q347" s="44">
        <v>261</v>
      </c>
      <c r="R347" s="40">
        <v>105</v>
      </c>
      <c r="S347" s="44">
        <v>160</v>
      </c>
      <c r="T347" s="43">
        <v>-3.3</v>
      </c>
      <c r="U347" s="44">
        <v>262</v>
      </c>
    </row>
    <row r="348" spans="1:21" ht="15.75" thickBot="1">
      <c r="A348" s="45">
        <v>330</v>
      </c>
      <c r="B348" s="46" t="s">
        <v>229</v>
      </c>
      <c r="C348" s="47" t="s">
        <v>6884</v>
      </c>
      <c r="D348" s="52">
        <v>45130</v>
      </c>
      <c r="E348" s="45">
        <v>-14.5</v>
      </c>
      <c r="F348" s="48">
        <v>97.2</v>
      </c>
      <c r="G348" s="49">
        <v>322</v>
      </c>
      <c r="H348" s="45">
        <v>111.7</v>
      </c>
      <c r="I348" s="49">
        <v>315</v>
      </c>
      <c r="J348" s="48">
        <v>66.2</v>
      </c>
      <c r="K348" s="49">
        <v>229</v>
      </c>
      <c r="L348" s="48">
        <v>-6.0999999999999999E-2</v>
      </c>
      <c r="M348" s="49">
        <v>315</v>
      </c>
      <c r="N348" s="48">
        <v>-5.37</v>
      </c>
      <c r="O348" s="49">
        <v>293</v>
      </c>
      <c r="P348" s="45">
        <v>102.8</v>
      </c>
      <c r="Q348" s="49">
        <v>264</v>
      </c>
      <c r="R348" s="45">
        <v>108.2</v>
      </c>
      <c r="S348" s="49">
        <v>317</v>
      </c>
      <c r="T348" s="48">
        <v>-4.88</v>
      </c>
      <c r="U348" s="49">
        <v>303</v>
      </c>
    </row>
    <row r="349" spans="1:21" ht="16.5" thickTop="1" thickBot="1">
      <c r="A349" s="40">
        <v>331</v>
      </c>
      <c r="B349" s="41" t="s">
        <v>261</v>
      </c>
      <c r="C349" s="42" t="s">
        <v>6903</v>
      </c>
      <c r="D349" s="40" t="s">
        <v>6584</v>
      </c>
      <c r="E349" s="40">
        <v>-14.51</v>
      </c>
      <c r="F349" s="43">
        <v>95</v>
      </c>
      <c r="G349" s="44">
        <v>339</v>
      </c>
      <c r="H349" s="40">
        <v>109.5</v>
      </c>
      <c r="I349" s="44">
        <v>270</v>
      </c>
      <c r="J349" s="43">
        <v>66.099999999999994</v>
      </c>
      <c r="K349" s="44">
        <v>231</v>
      </c>
      <c r="L349" s="43">
        <v>7.1999999999999995E-2</v>
      </c>
      <c r="M349" s="44">
        <v>39</v>
      </c>
      <c r="N349" s="43">
        <v>-9.75</v>
      </c>
      <c r="O349" s="44">
        <v>354</v>
      </c>
      <c r="P349" s="40">
        <v>98.9</v>
      </c>
      <c r="Q349" s="44">
        <v>354</v>
      </c>
      <c r="R349" s="40">
        <v>108.7</v>
      </c>
      <c r="S349" s="44">
        <v>334</v>
      </c>
      <c r="T349" s="43">
        <v>-0.77</v>
      </c>
      <c r="U349" s="44">
        <v>184</v>
      </c>
    </row>
    <row r="350" spans="1:21" ht="30.75" thickBot="1">
      <c r="A350" s="35">
        <v>332</v>
      </c>
      <c r="B350" s="36" t="s">
        <v>106</v>
      </c>
      <c r="C350" s="37" t="s">
        <v>6894</v>
      </c>
      <c r="D350" s="50">
        <v>45280</v>
      </c>
      <c r="E350" s="35">
        <v>-15.05</v>
      </c>
      <c r="F350" s="38">
        <v>97.7</v>
      </c>
      <c r="G350" s="39">
        <v>312</v>
      </c>
      <c r="H350" s="35">
        <v>112.8</v>
      </c>
      <c r="I350" s="39">
        <v>330</v>
      </c>
      <c r="J350" s="38">
        <v>71.3</v>
      </c>
      <c r="K350" s="39">
        <v>21</v>
      </c>
      <c r="L350" s="38">
        <v>-0.01</v>
      </c>
      <c r="M350" s="39">
        <v>220</v>
      </c>
      <c r="N350" s="38">
        <v>-8.77</v>
      </c>
      <c r="O350" s="39">
        <v>349</v>
      </c>
      <c r="P350" s="35">
        <v>102.1</v>
      </c>
      <c r="Q350" s="39">
        <v>292</v>
      </c>
      <c r="R350" s="35">
        <v>110.8</v>
      </c>
      <c r="S350" s="39">
        <v>362</v>
      </c>
      <c r="T350" s="38">
        <v>1.3</v>
      </c>
      <c r="U350" s="39">
        <v>117</v>
      </c>
    </row>
    <row r="351" spans="1:21" ht="30.75" thickBot="1">
      <c r="A351" s="40">
        <v>333</v>
      </c>
      <c r="B351" s="41" t="s">
        <v>192</v>
      </c>
      <c r="C351" s="42" t="s">
        <v>6853</v>
      </c>
      <c r="D351" s="51">
        <v>45191</v>
      </c>
      <c r="E351" s="40">
        <v>-15.18</v>
      </c>
      <c r="F351" s="43">
        <v>98.4</v>
      </c>
      <c r="G351" s="44">
        <v>302</v>
      </c>
      <c r="H351" s="40">
        <v>113.6</v>
      </c>
      <c r="I351" s="44">
        <v>339</v>
      </c>
      <c r="J351" s="43">
        <v>72.099999999999994</v>
      </c>
      <c r="K351" s="44">
        <v>10</v>
      </c>
      <c r="L351" s="43">
        <v>5.8999999999999997E-2</v>
      </c>
      <c r="M351" s="44">
        <v>55</v>
      </c>
      <c r="N351" s="43">
        <v>-2.7</v>
      </c>
      <c r="O351" s="44">
        <v>223</v>
      </c>
      <c r="P351" s="40">
        <v>104.5</v>
      </c>
      <c r="Q351" s="44">
        <v>169</v>
      </c>
      <c r="R351" s="40">
        <v>107.2</v>
      </c>
      <c r="S351" s="44">
        <v>270</v>
      </c>
      <c r="T351" s="43">
        <v>-1.79</v>
      </c>
      <c r="U351" s="44">
        <v>212</v>
      </c>
    </row>
    <row r="352" spans="1:21" ht="30.75" thickBot="1">
      <c r="A352" s="35">
        <v>334</v>
      </c>
      <c r="B352" s="36" t="s">
        <v>275</v>
      </c>
      <c r="C352" s="37" t="s">
        <v>6873</v>
      </c>
      <c r="D352" s="50">
        <v>45220</v>
      </c>
      <c r="E352" s="35">
        <v>-15.5</v>
      </c>
      <c r="F352" s="38">
        <v>92.7</v>
      </c>
      <c r="G352" s="39">
        <v>353</v>
      </c>
      <c r="H352" s="35">
        <v>108.2</v>
      </c>
      <c r="I352" s="39">
        <v>251</v>
      </c>
      <c r="J352" s="38">
        <v>67.099999999999994</v>
      </c>
      <c r="K352" s="39">
        <v>179</v>
      </c>
      <c r="L352" s="38">
        <v>3.5999999999999997E-2</v>
      </c>
      <c r="M352" s="39">
        <v>86</v>
      </c>
      <c r="N352" s="38">
        <v>-3.21</v>
      </c>
      <c r="O352" s="39">
        <v>234</v>
      </c>
      <c r="P352" s="35">
        <v>105</v>
      </c>
      <c r="Q352" s="39">
        <v>148</v>
      </c>
      <c r="R352" s="35">
        <v>108.2</v>
      </c>
      <c r="S352" s="39">
        <v>318</v>
      </c>
      <c r="T352" s="38">
        <v>-2.04</v>
      </c>
      <c r="U352" s="39">
        <v>221</v>
      </c>
    </row>
    <row r="353" spans="1:21" ht="30.75" thickBot="1">
      <c r="A353" s="40">
        <v>335</v>
      </c>
      <c r="B353" s="41" t="s">
        <v>5910</v>
      </c>
      <c r="C353" s="42" t="s">
        <v>6894</v>
      </c>
      <c r="D353" s="51">
        <v>45253</v>
      </c>
      <c r="E353" s="40">
        <v>-15.63</v>
      </c>
      <c r="F353" s="43">
        <v>98.6</v>
      </c>
      <c r="G353" s="44">
        <v>299</v>
      </c>
      <c r="H353" s="40">
        <v>114.3</v>
      </c>
      <c r="I353" s="44">
        <v>342</v>
      </c>
      <c r="J353" s="43">
        <v>66.099999999999994</v>
      </c>
      <c r="K353" s="44">
        <v>232</v>
      </c>
      <c r="L353" s="43">
        <v>1.6E-2</v>
      </c>
      <c r="M353" s="44">
        <v>142</v>
      </c>
      <c r="N353" s="43">
        <v>-6.55</v>
      </c>
      <c r="O353" s="44">
        <v>316</v>
      </c>
      <c r="P353" s="40">
        <v>102.5</v>
      </c>
      <c r="Q353" s="44">
        <v>279</v>
      </c>
      <c r="R353" s="40">
        <v>109</v>
      </c>
      <c r="S353" s="44">
        <v>340</v>
      </c>
      <c r="T353" s="43">
        <v>5.94</v>
      </c>
      <c r="U353" s="44">
        <v>29</v>
      </c>
    </row>
    <row r="354" spans="1:21" ht="30.75" thickBot="1">
      <c r="A354" s="35">
        <v>336</v>
      </c>
      <c r="B354" s="36" t="s">
        <v>6119</v>
      </c>
      <c r="C354" s="37" t="s">
        <v>6903</v>
      </c>
      <c r="D354" s="35" t="s">
        <v>6587</v>
      </c>
      <c r="E354" s="35">
        <v>-15.73</v>
      </c>
      <c r="F354" s="38">
        <v>100.2</v>
      </c>
      <c r="G354" s="39">
        <v>272</v>
      </c>
      <c r="H354" s="35">
        <v>115.9</v>
      </c>
      <c r="I354" s="39">
        <v>355</v>
      </c>
      <c r="J354" s="38">
        <v>68.2</v>
      </c>
      <c r="K354" s="39">
        <v>131</v>
      </c>
      <c r="L354" s="38">
        <v>-8.9999999999999993E-3</v>
      </c>
      <c r="M354" s="39">
        <v>217</v>
      </c>
      <c r="N354" s="38">
        <v>-11</v>
      </c>
      <c r="O354" s="39">
        <v>359</v>
      </c>
      <c r="P354" s="35">
        <v>98.2</v>
      </c>
      <c r="Q354" s="39">
        <v>358</v>
      </c>
      <c r="R354" s="35">
        <v>109.2</v>
      </c>
      <c r="S354" s="39">
        <v>344</v>
      </c>
      <c r="T354" s="38">
        <v>-0.83</v>
      </c>
      <c r="U354" s="39">
        <v>185</v>
      </c>
    </row>
    <row r="355" spans="1:21" ht="15.75" thickBot="1">
      <c r="A355" s="40">
        <v>337</v>
      </c>
      <c r="B355" s="41" t="s">
        <v>79</v>
      </c>
      <c r="C355" s="42" t="s">
        <v>6867</v>
      </c>
      <c r="D355" s="51">
        <v>45162</v>
      </c>
      <c r="E355" s="40">
        <v>-15.82</v>
      </c>
      <c r="F355" s="43">
        <v>96.7</v>
      </c>
      <c r="G355" s="44">
        <v>328</v>
      </c>
      <c r="H355" s="40">
        <v>112.5</v>
      </c>
      <c r="I355" s="44">
        <v>326</v>
      </c>
      <c r="J355" s="43">
        <v>65.8</v>
      </c>
      <c r="K355" s="44">
        <v>252</v>
      </c>
      <c r="L355" s="43">
        <v>-2.4E-2</v>
      </c>
      <c r="M355" s="44">
        <v>252</v>
      </c>
      <c r="N355" s="43">
        <v>-4.6500000000000004</v>
      </c>
      <c r="O355" s="44">
        <v>273</v>
      </c>
      <c r="P355" s="40">
        <v>101.9</v>
      </c>
      <c r="Q355" s="44">
        <v>298</v>
      </c>
      <c r="R355" s="40">
        <v>106.6</v>
      </c>
      <c r="S355" s="44">
        <v>230</v>
      </c>
      <c r="T355" s="43">
        <v>-1.98</v>
      </c>
      <c r="U355" s="44">
        <v>220</v>
      </c>
    </row>
    <row r="356" spans="1:21" ht="15.75" thickBot="1">
      <c r="A356" s="35">
        <v>338</v>
      </c>
      <c r="B356" s="36" t="s">
        <v>5684</v>
      </c>
      <c r="C356" s="37" t="s">
        <v>6896</v>
      </c>
      <c r="D356" s="50">
        <v>45192</v>
      </c>
      <c r="E356" s="35">
        <v>-15.94</v>
      </c>
      <c r="F356" s="38">
        <v>99</v>
      </c>
      <c r="G356" s="39">
        <v>289</v>
      </c>
      <c r="H356" s="35">
        <v>114.9</v>
      </c>
      <c r="I356" s="39">
        <v>348</v>
      </c>
      <c r="J356" s="38">
        <v>71.400000000000006</v>
      </c>
      <c r="K356" s="39">
        <v>19</v>
      </c>
      <c r="L356" s="38">
        <v>6.7000000000000004E-2</v>
      </c>
      <c r="M356" s="39">
        <v>46</v>
      </c>
      <c r="N356" s="38">
        <v>-2.36</v>
      </c>
      <c r="O356" s="39">
        <v>211</v>
      </c>
      <c r="P356" s="35">
        <v>102.9</v>
      </c>
      <c r="Q356" s="39">
        <v>258</v>
      </c>
      <c r="R356" s="35">
        <v>105.3</v>
      </c>
      <c r="S356" s="39">
        <v>176</v>
      </c>
      <c r="T356" s="38">
        <v>3.86</v>
      </c>
      <c r="U356" s="39">
        <v>62</v>
      </c>
    </row>
    <row r="357" spans="1:21" ht="30.75" thickBot="1">
      <c r="A357" s="40">
        <v>339</v>
      </c>
      <c r="B357" s="41" t="s">
        <v>223</v>
      </c>
      <c r="C357" s="42" t="s">
        <v>6903</v>
      </c>
      <c r="D357" s="51">
        <v>45221</v>
      </c>
      <c r="E357" s="40">
        <v>-15.96</v>
      </c>
      <c r="F357" s="43">
        <v>97.4</v>
      </c>
      <c r="G357" s="44">
        <v>318</v>
      </c>
      <c r="H357" s="40">
        <v>113.4</v>
      </c>
      <c r="I357" s="44">
        <v>336</v>
      </c>
      <c r="J357" s="43">
        <v>64.3</v>
      </c>
      <c r="K357" s="44">
        <v>321</v>
      </c>
      <c r="L357" s="43">
        <v>-5.8999999999999997E-2</v>
      </c>
      <c r="M357" s="44">
        <v>311</v>
      </c>
      <c r="N357" s="43">
        <v>-10.76</v>
      </c>
      <c r="O357" s="44">
        <v>357</v>
      </c>
      <c r="P357" s="40">
        <v>97.8</v>
      </c>
      <c r="Q357" s="44">
        <v>359</v>
      </c>
      <c r="R357" s="40">
        <v>108.5</v>
      </c>
      <c r="S357" s="44">
        <v>329</v>
      </c>
      <c r="T357" s="43">
        <v>-4.41</v>
      </c>
      <c r="U357" s="44">
        <v>294</v>
      </c>
    </row>
    <row r="358" spans="1:21" ht="30.75" thickBot="1">
      <c r="A358" s="45">
        <v>340</v>
      </c>
      <c r="B358" s="46" t="s">
        <v>161</v>
      </c>
      <c r="C358" s="47" t="s">
        <v>6894</v>
      </c>
      <c r="D358" s="52">
        <v>45279</v>
      </c>
      <c r="E358" s="45">
        <v>-16.010000000000002</v>
      </c>
      <c r="F358" s="48">
        <v>96.3</v>
      </c>
      <c r="G358" s="49">
        <v>330</v>
      </c>
      <c r="H358" s="45">
        <v>112.3</v>
      </c>
      <c r="I358" s="49">
        <v>323</v>
      </c>
      <c r="J358" s="48">
        <v>66.8</v>
      </c>
      <c r="K358" s="49">
        <v>192</v>
      </c>
      <c r="L358" s="48">
        <v>1.2E-2</v>
      </c>
      <c r="M358" s="49">
        <v>153</v>
      </c>
      <c r="N358" s="48">
        <v>-8.75</v>
      </c>
      <c r="O358" s="49">
        <v>348</v>
      </c>
      <c r="P358" s="45">
        <v>101.3</v>
      </c>
      <c r="Q358" s="49">
        <v>318</v>
      </c>
      <c r="R358" s="45">
        <v>110</v>
      </c>
      <c r="S358" s="49">
        <v>357</v>
      </c>
      <c r="T358" s="48">
        <v>-2.5</v>
      </c>
      <c r="U358" s="49">
        <v>241</v>
      </c>
    </row>
    <row r="359" spans="1:21" ht="16.5" thickTop="1" thickBot="1">
      <c r="A359" s="40">
        <v>341</v>
      </c>
      <c r="B359" s="41" t="s">
        <v>63</v>
      </c>
      <c r="C359" s="42" t="s">
        <v>6863</v>
      </c>
      <c r="D359" s="51">
        <v>45129</v>
      </c>
      <c r="E359" s="40">
        <v>-16.14</v>
      </c>
      <c r="F359" s="43">
        <v>94.7</v>
      </c>
      <c r="G359" s="44">
        <v>341</v>
      </c>
      <c r="H359" s="40">
        <v>110.9</v>
      </c>
      <c r="I359" s="44">
        <v>300</v>
      </c>
      <c r="J359" s="43">
        <v>69.400000000000006</v>
      </c>
      <c r="K359" s="44">
        <v>67</v>
      </c>
      <c r="L359" s="43">
        <v>1.2999999999999999E-2</v>
      </c>
      <c r="M359" s="44">
        <v>148</v>
      </c>
      <c r="N359" s="43">
        <v>-1.78</v>
      </c>
      <c r="O359" s="44">
        <v>193</v>
      </c>
      <c r="P359" s="40">
        <v>103.4</v>
      </c>
      <c r="Q359" s="44">
        <v>238</v>
      </c>
      <c r="R359" s="40">
        <v>105.2</v>
      </c>
      <c r="S359" s="44">
        <v>168</v>
      </c>
      <c r="T359" s="43">
        <v>-6.5</v>
      </c>
      <c r="U359" s="44">
        <v>325</v>
      </c>
    </row>
    <row r="360" spans="1:21" ht="15.75" thickBot="1">
      <c r="A360" s="35">
        <v>342</v>
      </c>
      <c r="B360" s="36" t="s">
        <v>307</v>
      </c>
      <c r="C360" s="37" t="s">
        <v>6886</v>
      </c>
      <c r="D360" s="50">
        <v>45221</v>
      </c>
      <c r="E360" s="35">
        <v>-16.55</v>
      </c>
      <c r="F360" s="38">
        <v>94.1</v>
      </c>
      <c r="G360" s="39">
        <v>346</v>
      </c>
      <c r="H360" s="35">
        <v>110.6</v>
      </c>
      <c r="I360" s="39">
        <v>294</v>
      </c>
      <c r="J360" s="38">
        <v>69</v>
      </c>
      <c r="K360" s="39">
        <v>89</v>
      </c>
      <c r="L360" s="38">
        <v>5.0000000000000001E-3</v>
      </c>
      <c r="M360" s="39">
        <v>179</v>
      </c>
      <c r="N360" s="38">
        <v>-7.22</v>
      </c>
      <c r="O360" s="39">
        <v>328</v>
      </c>
      <c r="P360" s="35">
        <v>100.4</v>
      </c>
      <c r="Q360" s="39">
        <v>339</v>
      </c>
      <c r="R360" s="35">
        <v>107.6</v>
      </c>
      <c r="S360" s="39">
        <v>289</v>
      </c>
      <c r="T360" s="38">
        <v>-6.24</v>
      </c>
      <c r="U360" s="39">
        <v>323</v>
      </c>
    </row>
    <row r="361" spans="1:21" ht="30.75" thickBot="1">
      <c r="A361" s="40">
        <v>343</v>
      </c>
      <c r="B361" s="41" t="s">
        <v>98</v>
      </c>
      <c r="C361" s="42" t="s">
        <v>6899</v>
      </c>
      <c r="D361" s="51">
        <v>45251</v>
      </c>
      <c r="E361" s="40">
        <v>-16.73</v>
      </c>
      <c r="F361" s="43">
        <v>95.5</v>
      </c>
      <c r="G361" s="44">
        <v>336</v>
      </c>
      <c r="H361" s="40">
        <v>112.2</v>
      </c>
      <c r="I361" s="44">
        <v>321</v>
      </c>
      <c r="J361" s="43">
        <v>66.7</v>
      </c>
      <c r="K361" s="44">
        <v>198</v>
      </c>
      <c r="L361" s="43">
        <v>4.0000000000000001E-3</v>
      </c>
      <c r="M361" s="44">
        <v>181</v>
      </c>
      <c r="N361" s="43">
        <v>-6.94</v>
      </c>
      <c r="O361" s="44">
        <v>322</v>
      </c>
      <c r="P361" s="40">
        <v>101.7</v>
      </c>
      <c r="Q361" s="44">
        <v>302</v>
      </c>
      <c r="R361" s="40">
        <v>108.7</v>
      </c>
      <c r="S361" s="44">
        <v>333</v>
      </c>
      <c r="T361" s="43">
        <v>1.8</v>
      </c>
      <c r="U361" s="44">
        <v>101</v>
      </c>
    </row>
    <row r="362" spans="1:21" ht="30.75" thickBot="1">
      <c r="A362" s="35">
        <v>344</v>
      </c>
      <c r="B362" s="36" t="s">
        <v>297</v>
      </c>
      <c r="C362" s="37" t="s">
        <v>6891</v>
      </c>
      <c r="D362" s="50">
        <v>45073</v>
      </c>
      <c r="E362" s="35">
        <v>-16.95</v>
      </c>
      <c r="F362" s="38">
        <v>93.8</v>
      </c>
      <c r="G362" s="39">
        <v>351</v>
      </c>
      <c r="H362" s="35">
        <v>110.7</v>
      </c>
      <c r="I362" s="39">
        <v>297</v>
      </c>
      <c r="J362" s="38">
        <v>64.5</v>
      </c>
      <c r="K362" s="39">
        <v>312</v>
      </c>
      <c r="L362" s="38">
        <v>-0.104</v>
      </c>
      <c r="M362" s="39">
        <v>354</v>
      </c>
      <c r="N362" s="38">
        <v>-4.8899999999999997</v>
      </c>
      <c r="O362" s="39">
        <v>282</v>
      </c>
      <c r="P362" s="35">
        <v>103.2</v>
      </c>
      <c r="Q362" s="39">
        <v>251</v>
      </c>
      <c r="R362" s="35">
        <v>108.1</v>
      </c>
      <c r="S362" s="39">
        <v>311</v>
      </c>
      <c r="T362" s="38">
        <v>-4.13</v>
      </c>
      <c r="U362" s="39">
        <v>286</v>
      </c>
    </row>
    <row r="363" spans="1:21" ht="30.75" thickBot="1">
      <c r="A363" s="40">
        <v>345</v>
      </c>
      <c r="B363" s="41" t="s">
        <v>6093</v>
      </c>
      <c r="C363" s="42" t="s">
        <v>6896</v>
      </c>
      <c r="D363" s="51">
        <v>45072</v>
      </c>
      <c r="E363" s="40">
        <v>-17.04</v>
      </c>
      <c r="F363" s="43">
        <v>98.4</v>
      </c>
      <c r="G363" s="44">
        <v>303</v>
      </c>
      <c r="H363" s="40">
        <v>115.4</v>
      </c>
      <c r="I363" s="44">
        <v>352</v>
      </c>
      <c r="J363" s="43">
        <v>71.5</v>
      </c>
      <c r="K363" s="44">
        <v>18</v>
      </c>
      <c r="L363" s="43">
        <v>-4.4999999999999998E-2</v>
      </c>
      <c r="M363" s="44">
        <v>286</v>
      </c>
      <c r="N363" s="43">
        <v>-2.56</v>
      </c>
      <c r="O363" s="44">
        <v>216</v>
      </c>
      <c r="P363" s="40">
        <v>103.6</v>
      </c>
      <c r="Q363" s="44">
        <v>232</v>
      </c>
      <c r="R363" s="40">
        <v>106.1</v>
      </c>
      <c r="S363" s="44">
        <v>207</v>
      </c>
      <c r="T363" s="43">
        <v>3.87</v>
      </c>
      <c r="U363" s="44">
        <v>61</v>
      </c>
    </row>
    <row r="364" spans="1:21" ht="15.75" thickBot="1">
      <c r="A364" s="35">
        <v>346</v>
      </c>
      <c r="B364" s="36" t="s">
        <v>383</v>
      </c>
      <c r="C364" s="37" t="s">
        <v>6884</v>
      </c>
      <c r="D364" s="50">
        <v>45161</v>
      </c>
      <c r="E364" s="35">
        <v>-17.05</v>
      </c>
      <c r="F364" s="38">
        <v>98.7</v>
      </c>
      <c r="G364" s="39">
        <v>298</v>
      </c>
      <c r="H364" s="35">
        <v>115.8</v>
      </c>
      <c r="I364" s="39">
        <v>354</v>
      </c>
      <c r="J364" s="38">
        <v>67.2</v>
      </c>
      <c r="K364" s="39">
        <v>174</v>
      </c>
      <c r="L364" s="38">
        <v>-2.7E-2</v>
      </c>
      <c r="M364" s="39">
        <v>258</v>
      </c>
      <c r="N364" s="38">
        <v>-3.74</v>
      </c>
      <c r="O364" s="39">
        <v>250</v>
      </c>
      <c r="P364" s="35">
        <v>103</v>
      </c>
      <c r="Q364" s="39">
        <v>257</v>
      </c>
      <c r="R364" s="35">
        <v>106.7</v>
      </c>
      <c r="S364" s="39">
        <v>237</v>
      </c>
      <c r="T364" s="38">
        <v>0.06</v>
      </c>
      <c r="U364" s="39">
        <v>157</v>
      </c>
    </row>
    <row r="365" spans="1:21" ht="30.75" thickBot="1">
      <c r="A365" s="40">
        <v>347</v>
      </c>
      <c r="B365" s="41" t="s">
        <v>93</v>
      </c>
      <c r="C365" s="42" t="s">
        <v>6899</v>
      </c>
      <c r="D365" s="51">
        <v>45191</v>
      </c>
      <c r="E365" s="40">
        <v>-17.149999999999999</v>
      </c>
      <c r="F365" s="43">
        <v>93.8</v>
      </c>
      <c r="G365" s="44">
        <v>350</v>
      </c>
      <c r="H365" s="40">
        <v>111</v>
      </c>
      <c r="I365" s="44">
        <v>304</v>
      </c>
      <c r="J365" s="43">
        <v>67.8</v>
      </c>
      <c r="K365" s="44">
        <v>146</v>
      </c>
      <c r="L365" s="43">
        <v>5.0000000000000001E-3</v>
      </c>
      <c r="M365" s="44">
        <v>173</v>
      </c>
      <c r="N365" s="43">
        <v>-8.31</v>
      </c>
      <c r="O365" s="44">
        <v>345</v>
      </c>
      <c r="P365" s="40">
        <v>101.4</v>
      </c>
      <c r="Q365" s="44">
        <v>314</v>
      </c>
      <c r="R365" s="40">
        <v>109.8</v>
      </c>
      <c r="S365" s="44">
        <v>354</v>
      </c>
      <c r="T365" s="43">
        <v>-3.75</v>
      </c>
      <c r="U365" s="44">
        <v>273</v>
      </c>
    </row>
    <row r="366" spans="1:21" ht="15.75" thickBot="1">
      <c r="A366" s="35">
        <v>348</v>
      </c>
      <c r="B366" s="36" t="s">
        <v>357</v>
      </c>
      <c r="C366" s="37" t="s">
        <v>6867</v>
      </c>
      <c r="D366" s="50">
        <v>45133</v>
      </c>
      <c r="E366" s="35">
        <v>-17.46</v>
      </c>
      <c r="F366" s="38">
        <v>92.6</v>
      </c>
      <c r="G366" s="39">
        <v>354</v>
      </c>
      <c r="H366" s="35">
        <v>110</v>
      </c>
      <c r="I366" s="39">
        <v>283</v>
      </c>
      <c r="J366" s="38">
        <v>68.3</v>
      </c>
      <c r="K366" s="39">
        <v>128</v>
      </c>
      <c r="L366" s="38">
        <v>-1.6E-2</v>
      </c>
      <c r="M366" s="39">
        <v>235</v>
      </c>
      <c r="N366" s="38">
        <v>-1.99</v>
      </c>
      <c r="O366" s="39">
        <v>199</v>
      </c>
      <c r="P366" s="35">
        <v>103.8</v>
      </c>
      <c r="Q366" s="39">
        <v>217</v>
      </c>
      <c r="R366" s="35">
        <v>105.8</v>
      </c>
      <c r="S366" s="39">
        <v>191</v>
      </c>
      <c r="T366" s="38">
        <v>5.69</v>
      </c>
      <c r="U366" s="39">
        <v>32</v>
      </c>
    </row>
    <row r="367" spans="1:21" ht="30.75" thickBot="1">
      <c r="A367" s="40">
        <v>349</v>
      </c>
      <c r="B367" s="41" t="s">
        <v>53</v>
      </c>
      <c r="C367" s="42" t="s">
        <v>6895</v>
      </c>
      <c r="D367" s="51">
        <v>45280</v>
      </c>
      <c r="E367" s="40">
        <v>-17.64</v>
      </c>
      <c r="F367" s="43">
        <v>96.7</v>
      </c>
      <c r="G367" s="44">
        <v>327</v>
      </c>
      <c r="H367" s="40">
        <v>114.3</v>
      </c>
      <c r="I367" s="44">
        <v>343</v>
      </c>
      <c r="J367" s="43">
        <v>68.900000000000006</v>
      </c>
      <c r="K367" s="44">
        <v>97</v>
      </c>
      <c r="L367" s="43">
        <v>3.7999999999999999E-2</v>
      </c>
      <c r="M367" s="44">
        <v>82</v>
      </c>
      <c r="N367" s="43">
        <v>-8.1300000000000008</v>
      </c>
      <c r="O367" s="44">
        <v>338</v>
      </c>
      <c r="P367" s="40">
        <v>99.9</v>
      </c>
      <c r="Q367" s="44">
        <v>345</v>
      </c>
      <c r="R367" s="40">
        <v>108</v>
      </c>
      <c r="S367" s="44">
        <v>310</v>
      </c>
      <c r="T367" s="43">
        <v>-1.04</v>
      </c>
      <c r="U367" s="44">
        <v>189</v>
      </c>
    </row>
    <row r="368" spans="1:21" ht="15.75" thickBot="1">
      <c r="A368" s="45">
        <v>350</v>
      </c>
      <c r="B368" s="46" t="s">
        <v>5579</v>
      </c>
      <c r="C368" s="47" t="s">
        <v>6895</v>
      </c>
      <c r="D368" s="52">
        <v>45161</v>
      </c>
      <c r="E368" s="45">
        <v>-17.86</v>
      </c>
      <c r="F368" s="48">
        <v>92.9</v>
      </c>
      <c r="G368" s="49">
        <v>352</v>
      </c>
      <c r="H368" s="45">
        <v>110.8</v>
      </c>
      <c r="I368" s="49">
        <v>299</v>
      </c>
      <c r="J368" s="48">
        <v>65.900000000000006</v>
      </c>
      <c r="K368" s="49">
        <v>249</v>
      </c>
      <c r="L368" s="48">
        <v>5.0000000000000001E-3</v>
      </c>
      <c r="M368" s="49">
        <v>172</v>
      </c>
      <c r="N368" s="48">
        <v>-5.61</v>
      </c>
      <c r="O368" s="49">
        <v>300</v>
      </c>
      <c r="P368" s="45">
        <v>100.6</v>
      </c>
      <c r="Q368" s="49">
        <v>335</v>
      </c>
      <c r="R368" s="45">
        <v>106.2</v>
      </c>
      <c r="S368" s="49">
        <v>209</v>
      </c>
      <c r="T368" s="48">
        <v>7.68</v>
      </c>
      <c r="U368" s="49">
        <v>14</v>
      </c>
    </row>
    <row r="369" spans="1:21" ht="16.5" thickTop="1" thickBot="1">
      <c r="A369" s="40">
        <v>351</v>
      </c>
      <c r="B369" s="41" t="s">
        <v>354</v>
      </c>
      <c r="C369" s="42" t="s">
        <v>6867</v>
      </c>
      <c r="D369" s="51">
        <v>45162</v>
      </c>
      <c r="E369" s="40">
        <v>-18.14</v>
      </c>
      <c r="F369" s="43">
        <v>97.3</v>
      </c>
      <c r="G369" s="44">
        <v>321</v>
      </c>
      <c r="H369" s="40">
        <v>115.5</v>
      </c>
      <c r="I369" s="44">
        <v>353</v>
      </c>
      <c r="J369" s="43">
        <v>68.900000000000006</v>
      </c>
      <c r="K369" s="44">
        <v>95</v>
      </c>
      <c r="L369" s="43">
        <v>7.0000000000000001E-3</v>
      </c>
      <c r="M369" s="44">
        <v>165</v>
      </c>
      <c r="N369" s="43">
        <v>-4.8899999999999997</v>
      </c>
      <c r="O369" s="44">
        <v>283</v>
      </c>
      <c r="P369" s="40">
        <v>102.2</v>
      </c>
      <c r="Q369" s="44">
        <v>289</v>
      </c>
      <c r="R369" s="40">
        <v>107.1</v>
      </c>
      <c r="S369" s="44">
        <v>267</v>
      </c>
      <c r="T369" s="43">
        <v>-2.0499999999999998</v>
      </c>
      <c r="U369" s="44">
        <v>224</v>
      </c>
    </row>
    <row r="370" spans="1:21" ht="15.75" thickBot="1">
      <c r="A370" s="35">
        <v>352</v>
      </c>
      <c r="B370" s="36" t="s">
        <v>59</v>
      </c>
      <c r="C370" s="37" t="s">
        <v>6865</v>
      </c>
      <c r="D370" s="50">
        <v>45073</v>
      </c>
      <c r="E370" s="35">
        <v>-18.7</v>
      </c>
      <c r="F370" s="38">
        <v>91.2</v>
      </c>
      <c r="G370" s="39">
        <v>357</v>
      </c>
      <c r="H370" s="35">
        <v>109.9</v>
      </c>
      <c r="I370" s="39">
        <v>279</v>
      </c>
      <c r="J370" s="38">
        <v>69.5</v>
      </c>
      <c r="K370" s="39">
        <v>59</v>
      </c>
      <c r="L370" s="38">
        <v>-4.0000000000000001E-3</v>
      </c>
      <c r="M370" s="39">
        <v>206</v>
      </c>
      <c r="N370" s="38">
        <v>-1.66</v>
      </c>
      <c r="O370" s="39">
        <v>187</v>
      </c>
      <c r="P370" s="35">
        <v>103.9</v>
      </c>
      <c r="Q370" s="39">
        <v>203</v>
      </c>
      <c r="R370" s="35">
        <v>105.6</v>
      </c>
      <c r="S370" s="39">
        <v>185</v>
      </c>
      <c r="T370" s="38">
        <v>-1.35</v>
      </c>
      <c r="U370" s="39">
        <v>197</v>
      </c>
    </row>
    <row r="371" spans="1:21" ht="30.75" thickBot="1">
      <c r="A371" s="40">
        <v>353</v>
      </c>
      <c r="B371" s="41" t="s">
        <v>181</v>
      </c>
      <c r="C371" s="42" t="s">
        <v>6894</v>
      </c>
      <c r="D371" s="51">
        <v>45221</v>
      </c>
      <c r="E371" s="40">
        <v>-18.96</v>
      </c>
      <c r="F371" s="43">
        <v>101.7</v>
      </c>
      <c r="G371" s="44">
        <v>245</v>
      </c>
      <c r="H371" s="40">
        <v>120.7</v>
      </c>
      <c r="I371" s="44">
        <v>363</v>
      </c>
      <c r="J371" s="43">
        <v>70.599999999999994</v>
      </c>
      <c r="K371" s="44">
        <v>31</v>
      </c>
      <c r="L371" s="43">
        <v>-0.02</v>
      </c>
      <c r="M371" s="44">
        <v>240</v>
      </c>
      <c r="N371" s="43">
        <v>-8.2899999999999991</v>
      </c>
      <c r="O371" s="44">
        <v>343</v>
      </c>
      <c r="P371" s="40">
        <v>101.9</v>
      </c>
      <c r="Q371" s="44">
        <v>297</v>
      </c>
      <c r="R371" s="40">
        <v>110.2</v>
      </c>
      <c r="S371" s="44">
        <v>361</v>
      </c>
      <c r="T371" s="43">
        <v>-0.08</v>
      </c>
      <c r="U371" s="44">
        <v>164</v>
      </c>
    </row>
    <row r="372" spans="1:21" ht="15.75" thickBot="1">
      <c r="A372" s="35">
        <v>354</v>
      </c>
      <c r="B372" s="36" t="s">
        <v>333</v>
      </c>
      <c r="C372" s="37" t="s">
        <v>793</v>
      </c>
      <c r="D372" s="50">
        <v>45132</v>
      </c>
      <c r="E372" s="35">
        <v>-19.57</v>
      </c>
      <c r="F372" s="38">
        <v>98.3</v>
      </c>
      <c r="G372" s="39">
        <v>304</v>
      </c>
      <c r="H372" s="35">
        <v>117.8</v>
      </c>
      <c r="I372" s="39">
        <v>361</v>
      </c>
      <c r="J372" s="38">
        <v>66.599999999999994</v>
      </c>
      <c r="K372" s="39">
        <v>208</v>
      </c>
      <c r="L372" s="38">
        <v>5.0000000000000001E-3</v>
      </c>
      <c r="M372" s="39">
        <v>176</v>
      </c>
      <c r="N372" s="38">
        <v>-2.62</v>
      </c>
      <c r="O372" s="39">
        <v>218</v>
      </c>
      <c r="P372" s="35">
        <v>104.2</v>
      </c>
      <c r="Q372" s="39">
        <v>188</v>
      </c>
      <c r="R372" s="35">
        <v>106.8</v>
      </c>
      <c r="S372" s="39">
        <v>247</v>
      </c>
      <c r="T372" s="38">
        <v>-2.16</v>
      </c>
      <c r="U372" s="39">
        <v>229</v>
      </c>
    </row>
    <row r="373" spans="1:21" ht="30.75" thickBot="1">
      <c r="A373" s="40">
        <v>355</v>
      </c>
      <c r="B373" s="41" t="s">
        <v>344</v>
      </c>
      <c r="C373" s="42" t="s">
        <v>6903</v>
      </c>
      <c r="D373" s="40" t="s">
        <v>6706</v>
      </c>
      <c r="E373" s="40">
        <v>-19.84</v>
      </c>
      <c r="F373" s="43">
        <v>90.7</v>
      </c>
      <c r="G373" s="44">
        <v>358</v>
      </c>
      <c r="H373" s="40">
        <v>110.5</v>
      </c>
      <c r="I373" s="44">
        <v>290</v>
      </c>
      <c r="J373" s="43">
        <v>66</v>
      </c>
      <c r="K373" s="44">
        <v>241</v>
      </c>
      <c r="L373" s="43">
        <v>8.2000000000000003E-2</v>
      </c>
      <c r="M373" s="44">
        <v>29</v>
      </c>
      <c r="N373" s="43">
        <v>-13.26</v>
      </c>
      <c r="O373" s="44">
        <v>363</v>
      </c>
      <c r="P373" s="40">
        <v>97.7</v>
      </c>
      <c r="Q373" s="44">
        <v>360</v>
      </c>
      <c r="R373" s="40">
        <v>110.9</v>
      </c>
      <c r="S373" s="44">
        <v>363</v>
      </c>
      <c r="T373" s="43">
        <v>-9.2200000000000006</v>
      </c>
      <c r="U373" s="44">
        <v>356</v>
      </c>
    </row>
    <row r="374" spans="1:21" ht="30.75" thickBot="1">
      <c r="A374" s="35">
        <v>356</v>
      </c>
      <c r="B374" s="36" t="s">
        <v>5723</v>
      </c>
      <c r="C374" s="37" t="s">
        <v>6896</v>
      </c>
      <c r="D374" s="50">
        <v>45101</v>
      </c>
      <c r="E374" s="35">
        <v>-20.12</v>
      </c>
      <c r="F374" s="38">
        <v>92.1</v>
      </c>
      <c r="G374" s="39">
        <v>356</v>
      </c>
      <c r="H374" s="35">
        <v>112.2</v>
      </c>
      <c r="I374" s="39">
        <v>320</v>
      </c>
      <c r="J374" s="38">
        <v>67.8</v>
      </c>
      <c r="K374" s="39">
        <v>152</v>
      </c>
      <c r="L374" s="38">
        <v>1.2E-2</v>
      </c>
      <c r="M374" s="39">
        <v>152</v>
      </c>
      <c r="N374" s="38">
        <v>-4.82</v>
      </c>
      <c r="O374" s="39">
        <v>280</v>
      </c>
      <c r="P374" s="35">
        <v>101.6</v>
      </c>
      <c r="Q374" s="39">
        <v>306</v>
      </c>
      <c r="R374" s="35">
        <v>106.4</v>
      </c>
      <c r="S374" s="39">
        <v>218</v>
      </c>
      <c r="T374" s="38">
        <v>1.1200000000000001</v>
      </c>
      <c r="U374" s="39">
        <v>127</v>
      </c>
    </row>
    <row r="375" spans="1:21" ht="30.75" thickBot="1">
      <c r="A375" s="40">
        <v>357</v>
      </c>
      <c r="B375" s="41" t="s">
        <v>5968</v>
      </c>
      <c r="C375" s="42" t="s">
        <v>6895</v>
      </c>
      <c r="D375" s="51">
        <v>45073</v>
      </c>
      <c r="E375" s="40">
        <v>-20.18</v>
      </c>
      <c r="F375" s="43">
        <v>92.3</v>
      </c>
      <c r="G375" s="44">
        <v>355</v>
      </c>
      <c r="H375" s="40">
        <v>112.5</v>
      </c>
      <c r="I375" s="44">
        <v>327</v>
      </c>
      <c r="J375" s="43">
        <v>67.099999999999994</v>
      </c>
      <c r="K375" s="44">
        <v>182</v>
      </c>
      <c r="L375" s="43">
        <v>-2.5999999999999999E-2</v>
      </c>
      <c r="M375" s="44">
        <v>256</v>
      </c>
      <c r="N375" s="43">
        <v>-4.07</v>
      </c>
      <c r="O375" s="44">
        <v>260</v>
      </c>
      <c r="P375" s="40">
        <v>101.5</v>
      </c>
      <c r="Q375" s="44">
        <v>313</v>
      </c>
      <c r="R375" s="40">
        <v>105.5</v>
      </c>
      <c r="S375" s="44">
        <v>183</v>
      </c>
      <c r="T375" s="43">
        <v>8.6</v>
      </c>
      <c r="U375" s="44">
        <v>7</v>
      </c>
    </row>
    <row r="376" spans="1:21" ht="15.75" thickBot="1">
      <c r="A376" s="35">
        <v>358</v>
      </c>
      <c r="B376" s="36" t="s">
        <v>162</v>
      </c>
      <c r="C376" s="37" t="s">
        <v>6894</v>
      </c>
      <c r="D376" s="50">
        <v>45191</v>
      </c>
      <c r="E376" s="35">
        <v>-20.5</v>
      </c>
      <c r="F376" s="38">
        <v>94.6</v>
      </c>
      <c r="G376" s="39">
        <v>342</v>
      </c>
      <c r="H376" s="35">
        <v>115.1</v>
      </c>
      <c r="I376" s="39">
        <v>350</v>
      </c>
      <c r="J376" s="38">
        <v>65.7</v>
      </c>
      <c r="K376" s="39">
        <v>266</v>
      </c>
      <c r="L376" s="38">
        <v>4.0000000000000001E-3</v>
      </c>
      <c r="M376" s="39">
        <v>184</v>
      </c>
      <c r="N376" s="38">
        <v>-8.24</v>
      </c>
      <c r="O376" s="39">
        <v>340</v>
      </c>
      <c r="P376" s="35">
        <v>101.8</v>
      </c>
      <c r="Q376" s="39">
        <v>301</v>
      </c>
      <c r="R376" s="35">
        <v>110</v>
      </c>
      <c r="S376" s="39">
        <v>356</v>
      </c>
      <c r="T376" s="38">
        <v>-2.0699999999999998</v>
      </c>
      <c r="U376" s="39">
        <v>226</v>
      </c>
    </row>
    <row r="377" spans="1:21" ht="30.75" thickBot="1">
      <c r="A377" s="40">
        <v>359</v>
      </c>
      <c r="B377" s="41" t="s">
        <v>99</v>
      </c>
      <c r="C377" s="42" t="s">
        <v>6895</v>
      </c>
      <c r="D377" s="51">
        <v>45129</v>
      </c>
      <c r="E377" s="40">
        <v>-20.74</v>
      </c>
      <c r="F377" s="43">
        <v>89.4</v>
      </c>
      <c r="G377" s="44">
        <v>362</v>
      </c>
      <c r="H377" s="40">
        <v>110.1</v>
      </c>
      <c r="I377" s="44">
        <v>285</v>
      </c>
      <c r="J377" s="43">
        <v>64.900000000000006</v>
      </c>
      <c r="K377" s="44">
        <v>297</v>
      </c>
      <c r="L377" s="43">
        <v>5.0000000000000001E-3</v>
      </c>
      <c r="M377" s="44">
        <v>178</v>
      </c>
      <c r="N377" s="43">
        <v>-4.71</v>
      </c>
      <c r="O377" s="44">
        <v>274</v>
      </c>
      <c r="P377" s="40">
        <v>101.1</v>
      </c>
      <c r="Q377" s="44">
        <v>321</v>
      </c>
      <c r="R377" s="40">
        <v>105.8</v>
      </c>
      <c r="S377" s="44">
        <v>195</v>
      </c>
      <c r="T377" s="43">
        <v>12.78</v>
      </c>
      <c r="U377" s="44">
        <v>3</v>
      </c>
    </row>
    <row r="378" spans="1:21" ht="15.75" thickBot="1">
      <c r="A378" s="45">
        <v>360</v>
      </c>
      <c r="B378" s="46" t="s">
        <v>334</v>
      </c>
      <c r="C378" s="47" t="s">
        <v>6889</v>
      </c>
      <c r="D378" s="52">
        <v>45073</v>
      </c>
      <c r="E378" s="45">
        <v>-22.05</v>
      </c>
      <c r="F378" s="48">
        <v>95.6</v>
      </c>
      <c r="G378" s="49">
        <v>334</v>
      </c>
      <c r="H378" s="45">
        <v>117.7</v>
      </c>
      <c r="I378" s="49">
        <v>360</v>
      </c>
      <c r="J378" s="48">
        <v>66.900000000000006</v>
      </c>
      <c r="K378" s="49">
        <v>185</v>
      </c>
      <c r="L378" s="48">
        <v>-7.5999999999999998E-2</v>
      </c>
      <c r="M378" s="49">
        <v>331</v>
      </c>
      <c r="N378" s="48">
        <v>-5.78</v>
      </c>
      <c r="O378" s="49">
        <v>306</v>
      </c>
      <c r="P378" s="45">
        <v>102.4</v>
      </c>
      <c r="Q378" s="49">
        <v>281</v>
      </c>
      <c r="R378" s="45">
        <v>108.1</v>
      </c>
      <c r="S378" s="49">
        <v>312</v>
      </c>
      <c r="T378" s="48">
        <v>-7.14</v>
      </c>
      <c r="U378" s="49">
        <v>333</v>
      </c>
    </row>
    <row r="379" spans="1:21" ht="15.75" customHeight="1" thickTop="1">
      <c r="A379" s="26"/>
      <c r="B379" s="26"/>
      <c r="C379" s="66"/>
      <c r="D379" s="66"/>
      <c r="E379" s="67"/>
      <c r="F379" s="68"/>
      <c r="G379" s="66"/>
      <c r="H379" s="66"/>
      <c r="I379" s="67"/>
      <c r="J379" s="68"/>
      <c r="K379" s="67"/>
      <c r="L379" s="68"/>
      <c r="M379" s="67"/>
      <c r="N379" s="68" t="s">
        <v>6789</v>
      </c>
      <c r="O379" s="66"/>
      <c r="P379" s="66"/>
      <c r="Q379" s="66"/>
      <c r="R379" s="66"/>
      <c r="S379" s="67"/>
      <c r="T379" s="68" t="s">
        <v>6790</v>
      </c>
      <c r="U379" s="66"/>
    </row>
    <row r="380" spans="1:21" ht="15" customHeight="1">
      <c r="A380" s="28" t="s">
        <v>6791</v>
      </c>
      <c r="B380" s="29" t="s">
        <v>6792</v>
      </c>
      <c r="C380" s="26" t="s">
        <v>6793</v>
      </c>
      <c r="D380" s="27" t="s">
        <v>7817</v>
      </c>
      <c r="E380" s="28" t="s">
        <v>14</v>
      </c>
      <c r="F380" s="64" t="s">
        <v>6794</v>
      </c>
      <c r="G380" s="65"/>
      <c r="H380" s="62" t="s">
        <v>6795</v>
      </c>
      <c r="I380" s="63"/>
      <c r="J380" s="64" t="s">
        <v>6796</v>
      </c>
      <c r="K380" s="63"/>
      <c r="L380" s="64" t="s">
        <v>6797</v>
      </c>
      <c r="M380" s="63"/>
      <c r="N380" s="64" t="s">
        <v>14</v>
      </c>
      <c r="O380" s="65"/>
      <c r="P380" s="62" t="s">
        <v>6798</v>
      </c>
      <c r="Q380" s="62"/>
      <c r="R380" s="62" t="s">
        <v>6799</v>
      </c>
      <c r="S380" s="63"/>
      <c r="T380" s="64" t="s">
        <v>14</v>
      </c>
      <c r="U380" s="65"/>
    </row>
    <row r="381" spans="1:21" ht="15.75" thickBot="1">
      <c r="A381" s="40">
        <v>361</v>
      </c>
      <c r="B381" s="41" t="s">
        <v>168</v>
      </c>
      <c r="C381" s="42" t="s">
        <v>6889</v>
      </c>
      <c r="D381" s="51">
        <v>45014</v>
      </c>
      <c r="E381" s="40">
        <v>-26.41</v>
      </c>
      <c r="F381" s="43">
        <v>90.4</v>
      </c>
      <c r="G381" s="44">
        <v>359</v>
      </c>
      <c r="H381" s="40">
        <v>116.8</v>
      </c>
      <c r="I381" s="44">
        <v>359</v>
      </c>
      <c r="J381" s="43">
        <v>65</v>
      </c>
      <c r="K381" s="44">
        <v>292</v>
      </c>
      <c r="L381" s="43">
        <v>2.9000000000000001E-2</v>
      </c>
      <c r="M381" s="44">
        <v>101</v>
      </c>
      <c r="N381" s="43">
        <v>-2.68</v>
      </c>
      <c r="O381" s="44">
        <v>221</v>
      </c>
      <c r="P381" s="40">
        <v>104.2</v>
      </c>
      <c r="Q381" s="44">
        <v>190</v>
      </c>
      <c r="R381" s="40">
        <v>106.9</v>
      </c>
      <c r="S381" s="44">
        <v>248</v>
      </c>
      <c r="T381" s="43">
        <v>1.96</v>
      </c>
      <c r="U381" s="44">
        <v>99</v>
      </c>
    </row>
    <row r="382" spans="1:21" ht="15.75" thickBot="1">
      <c r="A382" s="35">
        <v>362</v>
      </c>
      <c r="B382" s="36" t="s">
        <v>303</v>
      </c>
      <c r="C382" s="37" t="s">
        <v>6905</v>
      </c>
      <c r="D382" s="50">
        <v>45069</v>
      </c>
      <c r="E382" s="35">
        <v>-29.04</v>
      </c>
      <c r="F382" s="38">
        <v>89.6</v>
      </c>
      <c r="G382" s="39">
        <v>361</v>
      </c>
      <c r="H382" s="35">
        <v>118.6</v>
      </c>
      <c r="I382" s="39">
        <v>362</v>
      </c>
      <c r="J382" s="38">
        <v>65.400000000000006</v>
      </c>
      <c r="K382" s="39">
        <v>276</v>
      </c>
      <c r="L382" s="38">
        <v>-3.9E-2</v>
      </c>
      <c r="M382" s="39">
        <v>277</v>
      </c>
      <c r="N382" s="38">
        <v>-9.1199999999999992</v>
      </c>
      <c r="O382" s="39">
        <v>352</v>
      </c>
      <c r="P382" s="35">
        <v>99.9</v>
      </c>
      <c r="Q382" s="39">
        <v>344</v>
      </c>
      <c r="R382" s="35">
        <v>109</v>
      </c>
      <c r="S382" s="39">
        <v>342</v>
      </c>
      <c r="T382" s="38">
        <v>-8.93</v>
      </c>
      <c r="U382" s="39">
        <v>355</v>
      </c>
    </row>
    <row r="383" spans="1:21" ht="15.75" thickBot="1">
      <c r="A383" s="53">
        <v>363</v>
      </c>
      <c r="B383" s="54" t="s">
        <v>224</v>
      </c>
      <c r="C383" s="55" t="s">
        <v>6903</v>
      </c>
      <c r="D383" s="56">
        <v>45011</v>
      </c>
      <c r="E383" s="53">
        <v>-29.53</v>
      </c>
      <c r="F383" s="57">
        <v>86.9</v>
      </c>
      <c r="G383" s="58">
        <v>363</v>
      </c>
      <c r="H383" s="53">
        <v>116.4</v>
      </c>
      <c r="I383" s="58">
        <v>358</v>
      </c>
      <c r="J383" s="57">
        <v>72.400000000000006</v>
      </c>
      <c r="K383" s="58">
        <v>6</v>
      </c>
      <c r="L383" s="57">
        <v>-2.4E-2</v>
      </c>
      <c r="M383" s="58">
        <v>254</v>
      </c>
      <c r="N383" s="57">
        <v>-8.2100000000000009</v>
      </c>
      <c r="O383" s="58">
        <v>339</v>
      </c>
      <c r="P383" s="53">
        <v>99.7</v>
      </c>
      <c r="Q383" s="58">
        <v>350</v>
      </c>
      <c r="R383" s="53">
        <v>107.9</v>
      </c>
      <c r="S383" s="58">
        <v>302</v>
      </c>
      <c r="T383" s="57">
        <v>5.75</v>
      </c>
      <c r="U383" s="58">
        <v>31</v>
      </c>
    </row>
    <row r="384" spans="1:21" ht="15.75" thickTop="1"/>
  </sheetData>
  <mergeCells count="140">
    <mergeCell ref="R380:S380"/>
    <mergeCell ref="T380:U380"/>
    <mergeCell ref="F380:G380"/>
    <mergeCell ref="H380:I380"/>
    <mergeCell ref="J380:K380"/>
    <mergeCell ref="L380:M380"/>
    <mergeCell ref="N380:O380"/>
    <mergeCell ref="P380:Q380"/>
    <mergeCell ref="R338:S338"/>
    <mergeCell ref="T338:U338"/>
    <mergeCell ref="C379:E379"/>
    <mergeCell ref="F379:I379"/>
    <mergeCell ref="J379:K379"/>
    <mergeCell ref="L379:M379"/>
    <mergeCell ref="N379:S379"/>
    <mergeCell ref="T379:U379"/>
    <mergeCell ref="F338:G338"/>
    <mergeCell ref="H338:I338"/>
    <mergeCell ref="J338:K338"/>
    <mergeCell ref="L338:M338"/>
    <mergeCell ref="N338:O338"/>
    <mergeCell ref="P338:Q338"/>
    <mergeCell ref="R296:S296"/>
    <mergeCell ref="T296:U296"/>
    <mergeCell ref="C337:E337"/>
    <mergeCell ref="F337:I337"/>
    <mergeCell ref="J337:K337"/>
    <mergeCell ref="L337:M337"/>
    <mergeCell ref="N337:S337"/>
    <mergeCell ref="T337:U337"/>
    <mergeCell ref="F296:G296"/>
    <mergeCell ref="H296:I296"/>
    <mergeCell ref="J296:K296"/>
    <mergeCell ref="L296:M296"/>
    <mergeCell ref="N296:O296"/>
    <mergeCell ref="P296:Q296"/>
    <mergeCell ref="R254:S254"/>
    <mergeCell ref="T254:U254"/>
    <mergeCell ref="C295:E295"/>
    <mergeCell ref="F295:I295"/>
    <mergeCell ref="J295:K295"/>
    <mergeCell ref="L295:M295"/>
    <mergeCell ref="N295:S295"/>
    <mergeCell ref="T295:U295"/>
    <mergeCell ref="F254:G254"/>
    <mergeCell ref="H254:I254"/>
    <mergeCell ref="J254:K254"/>
    <mergeCell ref="L254:M254"/>
    <mergeCell ref="N254:O254"/>
    <mergeCell ref="P254:Q254"/>
    <mergeCell ref="R212:S212"/>
    <mergeCell ref="T212:U212"/>
    <mergeCell ref="C253:E253"/>
    <mergeCell ref="F253:I253"/>
    <mergeCell ref="J253:K253"/>
    <mergeCell ref="L253:M253"/>
    <mergeCell ref="N253:S253"/>
    <mergeCell ref="T253:U253"/>
    <mergeCell ref="F212:G212"/>
    <mergeCell ref="H212:I212"/>
    <mergeCell ref="J212:K212"/>
    <mergeCell ref="L212:M212"/>
    <mergeCell ref="N212:O212"/>
    <mergeCell ref="P212:Q212"/>
    <mergeCell ref="R170:S170"/>
    <mergeCell ref="T170:U170"/>
    <mergeCell ref="C211:E211"/>
    <mergeCell ref="F211:I211"/>
    <mergeCell ref="J211:K211"/>
    <mergeCell ref="L211:M211"/>
    <mergeCell ref="N211:S211"/>
    <mergeCell ref="T211:U211"/>
    <mergeCell ref="F170:G170"/>
    <mergeCell ref="H170:I170"/>
    <mergeCell ref="J170:K170"/>
    <mergeCell ref="L170:M170"/>
    <mergeCell ref="N170:O170"/>
    <mergeCell ref="P170:Q170"/>
    <mergeCell ref="R128:S128"/>
    <mergeCell ref="T128:U128"/>
    <mergeCell ref="C169:E169"/>
    <mergeCell ref="F169:I169"/>
    <mergeCell ref="J169:K169"/>
    <mergeCell ref="L169:M169"/>
    <mergeCell ref="N169:S169"/>
    <mergeCell ref="T169:U169"/>
    <mergeCell ref="F128:G128"/>
    <mergeCell ref="H128:I128"/>
    <mergeCell ref="J128:K128"/>
    <mergeCell ref="L128:M128"/>
    <mergeCell ref="N128:O128"/>
    <mergeCell ref="P128:Q128"/>
    <mergeCell ref="R86:S86"/>
    <mergeCell ref="T86:U86"/>
    <mergeCell ref="C127:E127"/>
    <mergeCell ref="F127:I127"/>
    <mergeCell ref="J127:K127"/>
    <mergeCell ref="L127:M127"/>
    <mergeCell ref="N127:S127"/>
    <mergeCell ref="T127:U127"/>
    <mergeCell ref="F86:G86"/>
    <mergeCell ref="H86:I86"/>
    <mergeCell ref="J86:K86"/>
    <mergeCell ref="L86:M86"/>
    <mergeCell ref="N86:O86"/>
    <mergeCell ref="P86:Q86"/>
    <mergeCell ref="R44:S44"/>
    <mergeCell ref="T44:U44"/>
    <mergeCell ref="C85:E85"/>
    <mergeCell ref="F85:I85"/>
    <mergeCell ref="J85:K85"/>
    <mergeCell ref="L85:M85"/>
    <mergeCell ref="N85:S85"/>
    <mergeCell ref="T85:U85"/>
    <mergeCell ref="F44:G44"/>
    <mergeCell ref="H44:I44"/>
    <mergeCell ref="J44:K44"/>
    <mergeCell ref="L44:M44"/>
    <mergeCell ref="N44:O44"/>
    <mergeCell ref="P44:Q44"/>
    <mergeCell ref="B1:D1"/>
    <mergeCell ref="E1:H1"/>
    <mergeCell ref="I1:J1"/>
    <mergeCell ref="K1:L1"/>
    <mergeCell ref="M1:R1"/>
    <mergeCell ref="S1:T1"/>
    <mergeCell ref="R2:S2"/>
    <mergeCell ref="T2:U2"/>
    <mergeCell ref="C43:E43"/>
    <mergeCell ref="F43:I43"/>
    <mergeCell ref="J43:K43"/>
    <mergeCell ref="L43:M43"/>
    <mergeCell ref="N43:S43"/>
    <mergeCell ref="T43:U43"/>
    <mergeCell ref="F2:G2"/>
    <mergeCell ref="H2:I2"/>
    <mergeCell ref="J2:K2"/>
    <mergeCell ref="L2:M2"/>
    <mergeCell ref="N2:O2"/>
    <mergeCell ref="P2:Q2"/>
  </mergeCells>
  <phoneticPr fontId="3" type="noConversion"/>
  <hyperlinks>
    <hyperlink ref="A2" r:id="rId1" display="https://kenpom.com/index.php" xr:uid="{D2B4885B-3BB0-41CB-B348-797D64EC42F7}"/>
    <hyperlink ref="B2" r:id="rId2" display="https://kenpom.com/index.php?s=TeamName" xr:uid="{205A959E-6B76-458E-B037-9296A2F0F290}"/>
    <hyperlink ref="E2" r:id="rId3" display="https://kenpom.com/index.php" xr:uid="{5D602A99-8341-476E-B302-8D222D0DA6F7}"/>
    <hyperlink ref="F2" r:id="rId4" display="https://kenpom.com/index.php?s=RankAdjOE" xr:uid="{3845769D-1A65-4AA7-829F-67C306286D42}"/>
    <hyperlink ref="H2" r:id="rId5" display="https://kenpom.com/index.php?s=RankAdjDE" xr:uid="{4AE1A43E-5606-4735-B9D0-D4E007EF4C37}"/>
    <hyperlink ref="J2" r:id="rId6" display="https://kenpom.com/index.php?s=RankAdjTempo" xr:uid="{9E51BCC1-528C-411F-AB70-0B1C8BC019FB}"/>
    <hyperlink ref="L2" r:id="rId7" display="https://kenpom.com/index.php?s=RankLuck" xr:uid="{668AF8BB-4699-4D8A-9101-7C4C21E5C947}"/>
    <hyperlink ref="N2" r:id="rId8" display="https://kenpom.com/index.php?s=RankSOS" xr:uid="{8E6C65C6-9F58-4A1B-9343-50E7FA78ABC9}"/>
    <hyperlink ref="P2" r:id="rId9" display="https://kenpom.com/index.php?s=RankSOSO" xr:uid="{5B58714C-FCDC-4B59-A712-27A4C58D5492}"/>
    <hyperlink ref="R2" r:id="rId10" display="https://kenpom.com/index.php?s=RankSOSD" xr:uid="{4C04468B-6313-42E5-BF1A-E634475C9EBB}"/>
    <hyperlink ref="T2" r:id="rId11" display="https://kenpom.com/index.php?s=RankNCSOS" xr:uid="{7796B35E-0A9D-4B1B-998D-BF6847C07352}"/>
    <hyperlink ref="B3" r:id="rId12" display="https://kenpom.com/team.php?team=Connecticut" xr:uid="{77D9A871-0627-47FF-AF23-E2742E9FE13A}"/>
    <hyperlink ref="C3" r:id="rId13" display="https://kenpom.com/conf.php?c=BE" xr:uid="{2C5DCDD4-C21A-4E2A-9689-E006250C4A44}"/>
    <hyperlink ref="B4" r:id="rId14" display="https://kenpom.com/team.php?team=Houston" xr:uid="{2D70D335-2612-4422-8A4C-52553F5B4771}"/>
    <hyperlink ref="C4" r:id="rId15" display="https://kenpom.com/conf.php?c=Amer" xr:uid="{55F60AD4-B5B1-463F-96FC-95B49B315361}"/>
    <hyperlink ref="B5" r:id="rId16" display="https://kenpom.com/team.php?team=UCLA" xr:uid="{3C8743AF-4C42-4F53-AD96-FFD695DE7005}"/>
    <hyperlink ref="C5" r:id="rId17" display="https://kenpom.com/conf.php?c=P12" xr:uid="{467FBA68-AD85-4F8C-AA96-A09F6B5E6794}"/>
    <hyperlink ref="B6" r:id="rId18" display="https://kenpom.com/team.php?team=Alabama" xr:uid="{0D650996-DA38-468A-8DA4-57F678EA33F7}"/>
    <hyperlink ref="C6" r:id="rId19" display="https://kenpom.com/conf.php?c=SEC" xr:uid="{8E590844-201A-459B-B38C-2C0A838C18FF}"/>
    <hyperlink ref="B7" r:id="rId20" display="https://kenpom.com/team.php?team=Texas" xr:uid="{28DDBE9D-F989-4F81-A1F1-8633DBD641C9}"/>
    <hyperlink ref="C7" r:id="rId21" display="https://kenpom.com/conf.php?c=B12" xr:uid="{E22C6261-5216-4416-8AE6-491B839342E7}"/>
    <hyperlink ref="B8" r:id="rId22" display="https://kenpom.com/team.php?team=Tennessee" xr:uid="{91918DF2-DD36-4487-8875-A73E675CFE93}"/>
    <hyperlink ref="C8" r:id="rId23" display="https://kenpom.com/conf.php?c=SEC" xr:uid="{6D853276-0722-442B-9CBC-8823F28AEF1C}"/>
    <hyperlink ref="B9" r:id="rId24" display="https://kenpom.com/team.php?team=Purdue" xr:uid="{3DE49C59-F857-4E69-A537-02DE5CEC39A3}"/>
    <hyperlink ref="C9" r:id="rId25" display="https://kenpom.com/conf.php?c=B10" xr:uid="{7BD4E89C-5236-45F3-802E-B2F440E101DA}"/>
    <hyperlink ref="B10" r:id="rId26" display="https://kenpom.com/team.php?team=Gonzaga" xr:uid="{90476AD2-8F47-4F4E-870D-F77C654696D9}"/>
    <hyperlink ref="C10" r:id="rId27" display="https://kenpom.com/conf.php?c=WCC" xr:uid="{BC94BDB7-D6C6-4868-8809-3BA7EC78ADE0}"/>
    <hyperlink ref="B11" r:id="rId28" display="https://kenpom.com/team.php?team=Kansas" xr:uid="{427EEE86-AB8F-4BBF-86CD-E679322788B8}"/>
    <hyperlink ref="C11" r:id="rId29" display="https://kenpom.com/conf.php?c=B12" xr:uid="{F2DAD868-9A06-4814-8413-18417F11ED7F}"/>
    <hyperlink ref="B12" r:id="rId30" display="https://kenpom.com/team.php?team=Marquette" xr:uid="{F22144A8-7695-4976-84CE-3B0DE3C3150C}"/>
    <hyperlink ref="C12" r:id="rId31" display="https://kenpom.com/conf.php?c=BE" xr:uid="{5FF03938-7F0B-422F-813A-ED0064049152}"/>
    <hyperlink ref="B13" r:id="rId32" display="https://kenpom.com/team.php?team=Arizona" xr:uid="{A7D3C713-5188-40B8-AD63-338FABCD506A}"/>
    <hyperlink ref="C13" r:id="rId33" display="https://kenpom.com/conf.php?c=P12" xr:uid="{4578FFE0-75CA-4BDD-BD85-481D69347381}"/>
    <hyperlink ref="B14" r:id="rId34" display="https://kenpom.com/team.php?team=Creighton" xr:uid="{3653F457-F615-4AF0-930D-5F0D34C50056}"/>
    <hyperlink ref="C14" r:id="rId35" display="https://kenpom.com/conf.php?c=BE" xr:uid="{EFDD156F-AA54-44EE-8F51-A4F4B5CD65DD}"/>
    <hyperlink ref="B15" r:id="rId36" display="https://kenpom.com/team.php?team=Saint+Mary%27s" xr:uid="{93AD5589-9AAC-4544-AC98-015914AD4144}"/>
    <hyperlink ref="C15" r:id="rId37" display="https://kenpom.com/conf.php?c=WCC" xr:uid="{6803E286-D643-4B85-A3AD-F8B3974EAE99}"/>
    <hyperlink ref="B16" r:id="rId38" display="https://kenpom.com/team.php?team=San+Diego+St." xr:uid="{CB72133A-1D96-479B-886A-759A61A5361C}"/>
    <hyperlink ref="C16" r:id="rId39" display="https://kenpom.com/conf.php?c=MWC" xr:uid="{327F0357-B5BC-403C-9C87-1C48014EA61E}"/>
    <hyperlink ref="B17" r:id="rId40" display="https://kenpom.com/team.php?team=Xavier" xr:uid="{121D54E4-2496-4A7D-93F7-92144BE96318}"/>
    <hyperlink ref="C17" r:id="rId41" display="https://kenpom.com/conf.php?c=BE" xr:uid="{0D0700F0-E277-4004-822D-55571DA962B5}"/>
    <hyperlink ref="B18" r:id="rId42" display="https://kenpom.com/team.php?team=Baylor" xr:uid="{B6997925-F685-416A-BCCB-FBAE888CAE30}"/>
    <hyperlink ref="C18" r:id="rId43" display="https://kenpom.com/conf.php?c=B12" xr:uid="{7C35A1E1-C8C7-4873-B90F-F878DAF355E6}"/>
    <hyperlink ref="B19" r:id="rId44" display="https://kenpom.com/team.php?team=Florida+Atlantic" xr:uid="{50A0C8F5-9874-4928-9590-067C472742D7}"/>
    <hyperlink ref="C19" r:id="rId45" display="https://kenpom.com/conf.php?c=CUSA" xr:uid="{52CECF02-66B5-4D3D-B3A5-89E767F91E6B}"/>
    <hyperlink ref="B20" r:id="rId46" display="https://kenpom.com/team.php?team=Duke" xr:uid="{0C465104-1326-465B-9E57-F3F0D34701B4}"/>
    <hyperlink ref="C20" r:id="rId47" display="https://kenpom.com/conf.php?c=ACC" xr:uid="{D0BD765A-A398-4431-B635-68056D50E920}"/>
    <hyperlink ref="B21" r:id="rId48" display="https://kenpom.com/team.php?team=West+Virginia" xr:uid="{4AF0FB0F-0079-46B4-A0A9-420BA0C958F7}"/>
    <hyperlink ref="C21" r:id="rId49" display="https://kenpom.com/conf.php?c=B12" xr:uid="{2F1E14BE-A893-48AD-AD43-21B1D4EC6EBD}"/>
    <hyperlink ref="B22" r:id="rId50" display="https://kenpom.com/team.php?team=Memphis" xr:uid="{367CF0BC-06C2-424D-832A-507094839382}"/>
    <hyperlink ref="C22" r:id="rId51" display="https://kenpom.com/conf.php?c=Amer" xr:uid="{3F966107-8F05-47B2-B2C7-D33C557E838F}"/>
    <hyperlink ref="B23" r:id="rId52" display="https://kenpom.com/team.php?team=Kansas+St." xr:uid="{7BCAA5CF-008B-4EE2-8376-BE8BD157D34C}"/>
    <hyperlink ref="C23" r:id="rId53" display="https://kenpom.com/conf.php?c=B12" xr:uid="{A2BE05D4-9675-4D9B-AAD9-53BA5111DC67}"/>
    <hyperlink ref="B24" r:id="rId54" display="https://kenpom.com/team.php?team=Arkansas" xr:uid="{FF1A9C6A-D092-46A6-A24E-01F6802FAF5D}"/>
    <hyperlink ref="C24" r:id="rId55" display="https://kenpom.com/conf.php?c=SEC" xr:uid="{90EDD764-2FB7-41C7-BCFC-6F939781CEA6}"/>
    <hyperlink ref="B25" r:id="rId56" display="https://kenpom.com/team.php?team=Maryland" xr:uid="{239691AE-3EEA-4531-87A9-4ED197493970}"/>
    <hyperlink ref="C25" r:id="rId57" display="https://kenpom.com/conf.php?c=B10" xr:uid="{27B0DAE0-65F2-4DDA-BE90-8029696CE79E}"/>
    <hyperlink ref="B26" r:id="rId58" display="https://kenpom.com/team.php?team=Miami+FL" xr:uid="{DCB49640-C7B4-4BC2-927B-E7700A11BB99}"/>
    <hyperlink ref="C26" r:id="rId59" display="https://kenpom.com/conf.php?c=ACC" xr:uid="{529F6994-B432-4B41-A82A-EBCEAD741F03}"/>
    <hyperlink ref="B27" r:id="rId60" display="https://kenpom.com/team.php?team=TCU" xr:uid="{067CF847-041F-47B4-A186-138C4A0F7BE2}"/>
    <hyperlink ref="C27" r:id="rId61" display="https://kenpom.com/conf.php?c=B12" xr:uid="{E4AFF38A-B6B4-4ED1-93A5-A964C67362CF}"/>
    <hyperlink ref="B28" r:id="rId62" display="https://kenpom.com/team.php?team=Michigan+St." xr:uid="{92989B23-D9C9-4D43-9FD1-FB2F680E9376}"/>
    <hyperlink ref="C28" r:id="rId63" display="https://kenpom.com/conf.php?c=B10" xr:uid="{CD6ECB72-BCBE-4E2B-9386-4F29C4FBD931}"/>
    <hyperlink ref="B29" r:id="rId64" display="https://kenpom.com/team.php?team=Utah+St." xr:uid="{EC3A32EE-4CB2-4877-BB28-BDA341708DB3}"/>
    <hyperlink ref="C29" r:id="rId65" display="https://kenpom.com/conf.php?c=MWC" xr:uid="{31C13EEB-DDDD-479D-B014-05DBA351FD69}"/>
    <hyperlink ref="B30" r:id="rId66" display="https://kenpom.com/team.php?team=Kentucky" xr:uid="{BFE41A9C-05C0-454C-B13C-7F1832A4C751}"/>
    <hyperlink ref="C30" r:id="rId67" display="https://kenpom.com/conf.php?c=SEC" xr:uid="{948CD07B-E709-49D0-8689-A0DA0EDBABB7}"/>
    <hyperlink ref="B31" r:id="rId68" display="https://kenpom.com/team.php?team=Indiana" xr:uid="{2DC83AE1-56E4-4BF9-84AE-F370EF7374AE}"/>
    <hyperlink ref="C31" r:id="rId69" display="https://kenpom.com/conf.php?c=B10" xr:uid="{491F48D9-B18B-47C5-A537-9D8DD9BF1BBC}"/>
    <hyperlink ref="B32" r:id="rId70" display="https://kenpom.com/team.php?team=Iowa+St." xr:uid="{DB38BCEB-57AE-4DE9-9DAF-38A56F4223F4}"/>
    <hyperlink ref="C32" r:id="rId71" display="https://kenpom.com/conf.php?c=B12" xr:uid="{D7D15D03-7A22-4C18-9C89-3241F823877A}"/>
    <hyperlink ref="B33" r:id="rId72" display="https://kenpom.com/team.php?team=North+Texas" xr:uid="{DE2E8FF4-D862-437B-BEFC-020BC4BB2A38}"/>
    <hyperlink ref="C33" r:id="rId73" display="https://kenpom.com/conf.php?c=CUSA" xr:uid="{677867B0-89BA-46CF-9DCC-7C890B654CD9}"/>
    <hyperlink ref="B34" r:id="rId74" display="https://kenpom.com/team.php?team=Auburn" xr:uid="{6A796D7F-2EDB-4E5D-B299-35C29757C1BC}"/>
    <hyperlink ref="C34" r:id="rId75" display="https://kenpom.com/conf.php?c=SEC" xr:uid="{CC4CC77E-1F4F-443E-A61F-2694221EDA0D}"/>
    <hyperlink ref="B35" r:id="rId76" display="https://kenpom.com/team.php?team=Texas+A%26M" xr:uid="{5C86BFA1-19B8-4850-A652-3BE20865FF75}"/>
    <hyperlink ref="C35" r:id="rId77" display="https://kenpom.com/conf.php?c=SEC" xr:uid="{6A9A76ED-BC06-4B33-9092-FF4FA8803D58}"/>
    <hyperlink ref="B36" r:id="rId78" display="https://kenpom.com/team.php?team=Virginia" xr:uid="{96441BA3-2B2F-490B-B401-2A22797BA837}"/>
    <hyperlink ref="C36" r:id="rId79" display="https://kenpom.com/conf.php?c=ACC" xr:uid="{DFEC89C9-7792-4AAF-8C3E-0FF011394C3F}"/>
    <hyperlink ref="B37" r:id="rId80" display="https://kenpom.com/team.php?team=Illinois" xr:uid="{72A9849D-82E4-49A8-A828-DA39931949B1}"/>
    <hyperlink ref="C37" r:id="rId81" display="https://kenpom.com/conf.php?c=B10" xr:uid="{CD777B3A-CBED-4CD2-8940-BEBE154B5A6E}"/>
    <hyperlink ref="B38" r:id="rId82" display="https://kenpom.com/team.php?team=Penn+St." xr:uid="{2B899E1F-B80F-4F26-B18F-7B7D0D1C498B}"/>
    <hyperlink ref="C38" r:id="rId83" display="https://kenpom.com/conf.php?c=B10" xr:uid="{AD400FA6-D17F-46FF-87E6-1265FCBEC2B8}"/>
    <hyperlink ref="B39" r:id="rId84" display="https://kenpom.com/team.php?team=Boise+St." xr:uid="{80D1BF9F-CC20-4289-B1F2-75116931D2B3}"/>
    <hyperlink ref="C39" r:id="rId85" display="https://kenpom.com/conf.php?c=MWC" xr:uid="{660A457C-5712-4D6C-9E9F-5FD88728FD9D}"/>
    <hyperlink ref="B40" r:id="rId86" display="https://kenpom.com/team.php?team=Northwestern" xr:uid="{D9381351-9282-4955-B978-F4D7B18DB86D}"/>
    <hyperlink ref="C40" r:id="rId87" display="https://kenpom.com/conf.php?c=B10" xr:uid="{80E38263-6FA8-43A4-9717-409352BE03D9}"/>
    <hyperlink ref="B41" r:id="rId88" display="https://kenpom.com/team.php?team=Rutgers" xr:uid="{0622A7D9-D4AB-443C-877C-5759AF7F2349}"/>
    <hyperlink ref="C41" r:id="rId89" display="https://kenpom.com/conf.php?c=B10" xr:uid="{57138D04-9743-40CB-986B-3D9796DBBA72}"/>
    <hyperlink ref="B42" r:id="rId90" display="https://kenpom.com/team.php?team=Iowa" xr:uid="{53922E7F-C32D-4EDE-AFC8-060ED295F2B1}"/>
    <hyperlink ref="C42" r:id="rId91" display="https://kenpom.com/conf.php?c=B10" xr:uid="{E56AE5A6-7B1A-4DAB-A0B9-6416F1FECA43}"/>
    <hyperlink ref="A44" r:id="rId92" display="https://kenpom.com/index.php" xr:uid="{F64D904E-97AD-4BC9-95D0-C62CD6F5CFA6}"/>
    <hyperlink ref="B44" r:id="rId93" display="https://kenpom.com/index.php?s=TeamName" xr:uid="{D8273718-1458-4E78-BE60-4ED0A1D27F4C}"/>
    <hyperlink ref="E44" r:id="rId94" display="https://kenpom.com/index.php" xr:uid="{39C4BFF3-1B7C-43A1-9D0B-4A68BC1A8D6A}"/>
    <hyperlink ref="F44" r:id="rId95" display="https://kenpom.com/index.php?s=RankAdjOE" xr:uid="{8E130967-E0C8-4EC1-88FE-10E4F1200F1A}"/>
    <hyperlink ref="H44" r:id="rId96" display="https://kenpom.com/index.php?s=RankAdjDE" xr:uid="{638EE875-8E56-450D-BD7B-285FFC3BA57D}"/>
    <hyperlink ref="J44" r:id="rId97" display="https://kenpom.com/index.php?s=RankAdjTempo" xr:uid="{7DEB47CF-720E-4C56-9F42-E9D3C3EE18A4}"/>
    <hyperlink ref="L44" r:id="rId98" display="https://kenpom.com/index.php?s=RankLuck" xr:uid="{ECDDBC57-FE3A-44E6-BC3B-B8BEDCD7D0FF}"/>
    <hyperlink ref="N44" r:id="rId99" display="https://kenpom.com/index.php?s=RankSOS" xr:uid="{29383814-FC63-44DD-8495-A64E04657363}"/>
    <hyperlink ref="P44" r:id="rId100" display="https://kenpom.com/index.php?s=RankSOSO" xr:uid="{497D7BBE-2B91-4DE0-937D-6D04CCB83EC9}"/>
    <hyperlink ref="R44" r:id="rId101" display="https://kenpom.com/index.php?s=RankSOSD" xr:uid="{829BD1AC-CC50-4C33-B888-6C05CEE9CCC2}"/>
    <hyperlink ref="T44" r:id="rId102" display="https://kenpom.com/index.php?s=RankNCSOS" xr:uid="{A14C098D-E3A9-4B47-B5E7-D5C830330E27}"/>
    <hyperlink ref="B45" r:id="rId103" display="https://kenpom.com/team.php?team=Providence" xr:uid="{9144309E-6832-4954-97CE-0452911A5FA3}"/>
    <hyperlink ref="C45" r:id="rId104" display="https://kenpom.com/conf.php?c=BE" xr:uid="{50CAF61E-8123-43BF-AEA8-7EB80729AA08}"/>
    <hyperlink ref="B46" r:id="rId105" display="https://kenpom.com/team.php?team=Oregon" xr:uid="{B9E5DF09-9664-4294-9EB5-04D82A6BC52B}"/>
    <hyperlink ref="C46" r:id="rId106" display="https://kenpom.com/conf.php?c=P12" xr:uid="{229E3A91-26D1-48E1-B351-FDBE140E3DC1}"/>
    <hyperlink ref="B47" r:id="rId107" display="https://kenpom.com/team.php?team=North+Carolina" xr:uid="{E95DC09B-1BD1-4D44-9680-2F6DD40805EB}"/>
    <hyperlink ref="C47" r:id="rId108" display="https://kenpom.com/conf.php?c=ACC" xr:uid="{5172ACDF-41EA-4362-8184-0A5CCFCE129B}"/>
    <hyperlink ref="B48" r:id="rId109" display="https://kenpom.com/team.php?team=Michigan" xr:uid="{DA162086-7061-49E9-9069-5D540D584ECC}"/>
    <hyperlink ref="C48" r:id="rId110" display="https://kenpom.com/conf.php?c=B10" xr:uid="{D4EB6A17-B0FC-4AC1-99A1-55B9A79FAD8B}"/>
    <hyperlink ref="B49" r:id="rId111" display="https://kenpom.com/team.php?team=USC" xr:uid="{D777BA29-4CB9-472F-9475-71203FC589A1}"/>
    <hyperlink ref="C49" r:id="rId112" display="https://kenpom.com/conf.php?c=P12" xr:uid="{91A61EC5-AC7D-48F7-860D-6F75EEB25E41}"/>
    <hyperlink ref="B50" r:id="rId113" display="https://kenpom.com/team.php?team=Oklahoma+St." xr:uid="{62BF7B68-6B09-43D0-A0BC-9A30695C34B8}"/>
    <hyperlink ref="C50" r:id="rId114" display="https://kenpom.com/conf.php?c=B12" xr:uid="{1795F1AF-06EC-4A1F-A1FB-EC4AE0EC2304}"/>
    <hyperlink ref="B51" r:id="rId115" display="https://kenpom.com/team.php?team=UAB" xr:uid="{F82A1B37-8405-4B83-99C9-7622A9A7618C}"/>
    <hyperlink ref="C51" r:id="rId116" display="https://kenpom.com/conf.php?c=CUSA" xr:uid="{A9E46D53-0A46-499D-9A7E-7F7FCEB942D9}"/>
    <hyperlink ref="B52" r:id="rId117" display="https://kenpom.com/team.php?team=Liberty" xr:uid="{2974243C-E793-4E8C-8314-1A953649DC4B}"/>
    <hyperlink ref="C52" r:id="rId118" display="https://kenpom.com/conf.php?c=ASun" xr:uid="{A81A8CC2-B17D-4528-8D29-82610FA76CA1}"/>
    <hyperlink ref="B53" r:id="rId119" display="https://kenpom.com/team.php?team=Ohio+St." xr:uid="{EFB272C0-6C15-429A-9565-196F5AEECB1F}"/>
    <hyperlink ref="C53" r:id="rId120" display="https://kenpom.com/conf.php?c=B10" xr:uid="{343BAAED-BEC1-432C-BC88-3D63911D7A2E}"/>
    <hyperlink ref="B54" r:id="rId121" display="https://kenpom.com/team.php?team=Cincinnati" xr:uid="{2EDE4136-FCC4-4601-B8BB-26F3BEADCB8B}"/>
    <hyperlink ref="C54" r:id="rId122" display="https://kenpom.com/conf.php?c=Amer" xr:uid="{AFC5C9A7-B102-4AD6-ABC2-972DF8A8240D}"/>
    <hyperlink ref="B55" r:id="rId123" display="https://kenpom.com/team.php?team=Villanova" xr:uid="{1BED9F84-357C-40C3-A118-6903C407F9CE}"/>
    <hyperlink ref="C55" r:id="rId124" display="https://kenpom.com/conf.php?c=BE" xr:uid="{CAF9D18E-9894-45E5-B732-7E3857DCDBDF}"/>
    <hyperlink ref="B56" r:id="rId125" display="https://kenpom.com/team.php?team=N.C.+State" xr:uid="{126E7D7D-3B36-46C8-B29F-D86F2AB46A48}"/>
    <hyperlink ref="C56" r:id="rId126" display="https://kenpom.com/conf.php?c=ACC" xr:uid="{0EE2E4D4-C57F-4380-BC85-25DB8B18C637}"/>
    <hyperlink ref="B57" r:id="rId127" display="https://kenpom.com/team.php?team=Mississippi+St." xr:uid="{8D673468-5969-46AE-B054-437B3F0C8D83}"/>
    <hyperlink ref="C57" r:id="rId128" display="https://kenpom.com/conf.php?c=SEC" xr:uid="{B6F3BEF2-B629-4D7B-9D26-E78F15D13825}"/>
    <hyperlink ref="B58" r:id="rId129" display="https://kenpom.com/team.php?team=Oklahoma" xr:uid="{45893CB0-CBB2-436F-BBCD-6135986C25E2}"/>
    <hyperlink ref="C58" r:id="rId130" display="https://kenpom.com/conf.php?c=B12" xr:uid="{22BD7BB2-9851-44D4-9FA0-0B95F66B7830}"/>
    <hyperlink ref="B59" r:id="rId131" display="https://kenpom.com/team.php?team=Arizona+St." xr:uid="{61B36A59-7741-4691-88D7-BB2C5A5EB7B3}"/>
    <hyperlink ref="C59" r:id="rId132" display="https://kenpom.com/conf.php?c=P12" xr:uid="{994E33F5-292E-4D28-9D10-345B1D2366AF}"/>
    <hyperlink ref="B60" r:id="rId133" display="https://kenpom.com/team.php?team=UCF" xr:uid="{C14A1650-0507-4089-ACA2-A32F6FC2C713}"/>
    <hyperlink ref="C60" r:id="rId134" display="https://kenpom.com/conf.php?c=Amer" xr:uid="{91462EA8-86FD-4C11-8734-C114A9FA81EA}"/>
    <hyperlink ref="B61" r:id="rId135" display="https://kenpom.com/team.php?team=Missouri" xr:uid="{4C7267C7-CE92-4D9B-8F57-884770A171ED}"/>
    <hyperlink ref="C61" r:id="rId136" display="https://kenpom.com/conf.php?c=SEC" xr:uid="{DF6AA3AF-B5E4-4B80-B974-1E5864B04D4D}"/>
    <hyperlink ref="B62" r:id="rId137" display="https://kenpom.com/team.php?team=Seton+Hall" xr:uid="{3AF6C7D8-AFDE-4E67-B5DA-31F8CFD7DCD4}"/>
    <hyperlink ref="C62" r:id="rId138" display="https://kenpom.com/conf.php?c=BE" xr:uid="{E67DD55A-37BB-45F0-B539-1839F9753ACE}"/>
    <hyperlink ref="B63" r:id="rId139" display="https://kenpom.com/team.php?team=Pittsburgh" xr:uid="{0FB0ED29-CE99-4F0C-8487-ECA9B85BE6ED}"/>
    <hyperlink ref="C63" r:id="rId140" display="https://kenpom.com/conf.php?c=ACC" xr:uid="{A2CDE6FA-BA56-451D-B280-4FD1CDA749DB}"/>
    <hyperlink ref="B64" r:id="rId141" display="https://kenpom.com/team.php?team=VCU" xr:uid="{F1FD98DD-4878-4395-8707-9690B2E852DF}"/>
    <hyperlink ref="C64" r:id="rId142" display="https://kenpom.com/conf.php?c=A10" xr:uid="{D6AE43DD-DE0E-4273-9595-F1B747D76313}"/>
    <hyperlink ref="B65" r:id="rId143" display="https://kenpom.com/team.php?team=Nevada" xr:uid="{EE3979DC-C25D-4785-9B65-6FCE7F179876}"/>
    <hyperlink ref="C65" r:id="rId144" display="https://kenpom.com/conf.php?c=MWC" xr:uid="{BC091568-E27A-4A94-824F-72353DD7192B}"/>
    <hyperlink ref="B66" r:id="rId145" display="https://kenpom.com/team.php?team=Wisconsin" xr:uid="{DE9ADC80-CC2F-4478-A478-9BB2A356CAE9}"/>
    <hyperlink ref="C66" r:id="rId146" display="https://kenpom.com/conf.php?c=B10" xr:uid="{8D7ECCB0-C674-453B-BCF1-30DBC88F39BE}"/>
    <hyperlink ref="B67" r:id="rId147" display="https://kenpom.com/team.php?team=Texas+Tech" xr:uid="{1413AB55-5AE1-4C32-BF60-5DD44E345AD1}"/>
    <hyperlink ref="C67" r:id="rId148" display="https://kenpom.com/conf.php?c=B12" xr:uid="{04DD69DB-ADA1-41C8-9FCF-B3DA33349555}"/>
    <hyperlink ref="B68" r:id="rId149" display="https://kenpom.com/team.php?team=Utah+Valley" xr:uid="{D26B1FCC-36FA-42DD-8E0E-C6F040B6495A}"/>
    <hyperlink ref="C68" r:id="rId150" display="https://kenpom.com/conf.php?c=WAC" xr:uid="{BF94271F-CE27-4D1A-A6CE-244753E13F55}"/>
    <hyperlink ref="B69" r:id="rId151" display="https://kenpom.com/team.php?team=Yale" xr:uid="{75AD505D-02B3-4A0C-A926-DF3144741E4A}"/>
    <hyperlink ref="C69" r:id="rId152" display="https://kenpom.com/conf.php?c=Ivy" xr:uid="{6ABC9173-56FA-43CA-883C-B691FAE9D2CB}"/>
    <hyperlink ref="B70" r:id="rId153" display="https://kenpom.com/team.php?team=New+Mexico" xr:uid="{55D88023-FED1-40DE-B945-2E5997660700}"/>
    <hyperlink ref="C70" r:id="rId154" display="https://kenpom.com/conf.php?c=MWC" xr:uid="{620AC93A-4B3D-4AC1-A95B-363577A541F2}"/>
    <hyperlink ref="B71" r:id="rId155" display="https://kenpom.com/team.php?team=Washington+St." xr:uid="{988BD8F5-6BB1-4E66-A6CA-20A1A0CF9A2B}"/>
    <hyperlink ref="C71" r:id="rId156" display="https://kenpom.com/conf.php?c=P12" xr:uid="{DE3CBBF2-956E-40BE-BF46-9E46727D978E}"/>
    <hyperlink ref="B72" r:id="rId157" display="https://kenpom.com/team.php?team=Clemson" xr:uid="{31B45ECA-15A6-4472-888A-72B3FE576120}"/>
    <hyperlink ref="C72" r:id="rId158" display="https://kenpom.com/conf.php?c=ACC" xr:uid="{09EBFB14-AA9B-42CB-B1D2-5B254C77A4C2}"/>
    <hyperlink ref="B73" r:id="rId159" display="https://kenpom.com/team.php?team=Drake" xr:uid="{EB3E29B7-5B67-4D3B-9873-C16B31BFF9C9}"/>
    <hyperlink ref="C73" r:id="rId160" display="https://kenpom.com/conf.php?c=MVC" xr:uid="{DF26D814-CC59-4F3B-8F4E-EEC31AF5CE9A}"/>
    <hyperlink ref="B74" r:id="rId161" display="https://kenpom.com/team.php?team=Colorado" xr:uid="{DB10B839-5854-4FE6-A839-6FB73265ADE8}"/>
    <hyperlink ref="C74" r:id="rId162" display="https://kenpom.com/conf.php?c=P12" xr:uid="{48D94731-E602-435F-9516-C3D469F9C032}"/>
    <hyperlink ref="B75" r:id="rId163" display="https://kenpom.com/team.php?team=Charleston" xr:uid="{592D4A66-6B9B-4076-92E2-027715E48DAE}"/>
    <hyperlink ref="C75" r:id="rId164" display="https://kenpom.com/conf.php?c=CAA" xr:uid="{0732FE3F-94EA-4E3A-A23E-3BDBA13F80CC}"/>
    <hyperlink ref="B76" r:id="rId165" display="https://kenpom.com/team.php?team=Oral+Roberts" xr:uid="{1A0C0B5C-30D5-4581-93D1-CF64B872713A}"/>
    <hyperlink ref="C76" r:id="rId166" display="https://kenpom.com/conf.php?c=Sum" xr:uid="{1719025F-CCAD-4C56-8228-D6F275B3741F}"/>
    <hyperlink ref="B77" r:id="rId167" display="https://kenpom.com/team.php?team=Sam+Houston+St." xr:uid="{FB24FDE2-8803-4786-94D2-B1A59C7BF09F}"/>
    <hyperlink ref="C77" r:id="rId168" display="https://kenpom.com/conf.php?c=WAC" xr:uid="{B5EB1751-38F3-4797-8159-5F2FAD65C9DA}"/>
    <hyperlink ref="B78" r:id="rId169" display="https://kenpom.com/team.php?team=Utah" xr:uid="{2E1E4FEE-3A62-4840-8204-53320D88ECF5}"/>
    <hyperlink ref="C78" r:id="rId170" display="https://kenpom.com/conf.php?c=P12" xr:uid="{935120EC-83A6-40AC-A1FA-2AAC7F720F9A}"/>
    <hyperlink ref="B79" r:id="rId171" display="https://kenpom.com/team.php?team=Florida" xr:uid="{763B47E0-6D11-44DD-BEAF-BDD4350CF58B}"/>
    <hyperlink ref="C79" r:id="rId172" display="https://kenpom.com/conf.php?c=SEC" xr:uid="{2021FD1C-D676-4CFE-9933-EF6F718A35E0}"/>
    <hyperlink ref="B80" r:id="rId173" display="https://kenpom.com/team.php?team=Iona" xr:uid="{725126AD-602D-40B5-9A12-D6D5C723607E}"/>
    <hyperlink ref="C80" r:id="rId174" display="https://kenpom.com/conf.php?c=MAAC" xr:uid="{82588FD3-37DE-4F66-9DEF-3A97AC00ABF8}"/>
    <hyperlink ref="B81" r:id="rId175" display="https://kenpom.com/team.php?team=BYU" xr:uid="{11C0FAC5-A476-456A-99E0-408EE8B97498}"/>
    <hyperlink ref="C81" r:id="rId176" display="https://kenpom.com/conf.php?c=WCC" xr:uid="{6F924A46-C57A-40A0-A33E-65CFC47E1CA0}"/>
    <hyperlink ref="B82" r:id="rId177" display="https://kenpom.com/team.php?team=Kent+St." xr:uid="{BCC15A79-B582-4D79-8C0E-779B5AAB0FB2}"/>
    <hyperlink ref="C82" r:id="rId178" display="https://kenpom.com/conf.php?c=MAC" xr:uid="{5BF5AF4B-DD1F-49F0-9FD9-67C60B9B4396}"/>
    <hyperlink ref="B83" r:id="rId179" display="https://kenpom.com/team.php?team=Dayton" xr:uid="{7FE7E04C-C094-43A0-BDCC-F7A36CAF203C}"/>
    <hyperlink ref="C83" r:id="rId180" display="https://kenpom.com/conf.php?c=A10" xr:uid="{236D156C-07A1-430C-BCE0-4E3C9D2D34AE}"/>
    <hyperlink ref="B84" r:id="rId181" display="https://kenpom.com/team.php?team=Virginia+Tech" xr:uid="{D658EEEA-C8C3-441C-8F4D-7AA4383FCEA7}"/>
    <hyperlink ref="C84" r:id="rId182" display="https://kenpom.com/conf.php?c=ACC" xr:uid="{29003500-F58B-447D-AB97-74ACD5A9DD00}"/>
    <hyperlink ref="A86" r:id="rId183" display="https://kenpom.com/index.php" xr:uid="{E9F5DFAA-5118-43C3-B3EA-509CFEE5C04D}"/>
    <hyperlink ref="B86" r:id="rId184" display="https://kenpom.com/index.php?s=TeamName" xr:uid="{0602FBC2-FB15-4239-8E55-832D9420A259}"/>
    <hyperlink ref="E86" r:id="rId185" display="https://kenpom.com/index.php" xr:uid="{14168A81-31EC-4071-A134-52AB066996CE}"/>
    <hyperlink ref="F86" r:id="rId186" display="https://kenpom.com/index.php?s=RankAdjOE" xr:uid="{D0BC04CA-9FE9-4A6E-82FA-699F4096BDC9}"/>
    <hyperlink ref="H86" r:id="rId187" display="https://kenpom.com/index.php?s=RankAdjDE" xr:uid="{99B77C38-5C4E-4A8B-8DC8-7D1E101BC566}"/>
    <hyperlink ref="J86" r:id="rId188" display="https://kenpom.com/index.php?s=RankAdjTempo" xr:uid="{AB295565-6528-4EB0-B31D-9E2BA257CFBF}"/>
    <hyperlink ref="L86" r:id="rId189" display="https://kenpom.com/index.php?s=RankLuck" xr:uid="{9349FB71-C966-4E1C-A066-58F5F735C197}"/>
    <hyperlink ref="N86" r:id="rId190" display="https://kenpom.com/index.php?s=RankSOS" xr:uid="{DA2C138A-D6E4-4377-A869-28223FBDD7E1}"/>
    <hyperlink ref="P86" r:id="rId191" display="https://kenpom.com/index.php?s=RankSOSO" xr:uid="{A0FA3CAE-908C-491C-81BC-54D1AA3743D6}"/>
    <hyperlink ref="R86" r:id="rId192" display="https://kenpom.com/index.php?s=RankSOSD" xr:uid="{D8F549BB-2DCE-4FC2-BAF6-BB233F7C0A76}"/>
    <hyperlink ref="T86" r:id="rId193" display="https://kenpom.com/index.php?s=RankNCSOS" xr:uid="{3F5AE491-9BAA-4939-AD73-3A1C0DAB70E1}"/>
    <hyperlink ref="B87" r:id="rId194" display="https://kenpom.com/team.php?team=Vanderbilt" xr:uid="{D4D4B106-3763-4A39-A490-BD357B8D7F7F}"/>
    <hyperlink ref="C87" r:id="rId195" display="https://kenpom.com/conf.php?c=SEC" xr:uid="{FB5168EA-2E05-4118-BBF1-3768EF528C06}"/>
    <hyperlink ref="B88" r:id="rId196" display="https://kenpom.com/team.php?team=St.+John%27s" xr:uid="{7EE73195-7E81-4DB4-987D-D9B0407198DD}"/>
    <hyperlink ref="C88" r:id="rId197" display="https://kenpom.com/conf.php?c=BE" xr:uid="{4DC125AF-D274-4FD9-B4D2-34086A9212EF}"/>
    <hyperlink ref="B89" r:id="rId198" display="https://kenpom.com/team.php?team=Marshall" xr:uid="{4FE61F9F-0259-4099-8412-01EA31703CA0}"/>
    <hyperlink ref="C89" r:id="rId199" display="https://kenpom.com/conf.php?c=SB" xr:uid="{231B3319-E3A8-4327-9C8A-B39189817D5D}"/>
    <hyperlink ref="B90" r:id="rId200" display="https://kenpom.com/team.php?team=Stanford" xr:uid="{F2FD9668-8CD3-4497-B231-57B7C007B0ED}"/>
    <hyperlink ref="C90" r:id="rId201" display="https://kenpom.com/conf.php?c=P12" xr:uid="{D3594152-3ED3-40C0-9223-6E158030AC9D}"/>
    <hyperlink ref="B91" r:id="rId202" display="https://kenpom.com/team.php?team=Santa+Clara" xr:uid="{06988210-3C07-4322-923B-95D14F94EE46}"/>
    <hyperlink ref="C91" r:id="rId203" display="https://kenpom.com/conf.php?c=WCC" xr:uid="{2C555819-4DD7-471F-A99A-B9AAD0749B40}"/>
    <hyperlink ref="B92" r:id="rId204" display="https://kenpom.com/team.php?team=Wake+Forest" xr:uid="{BF16981B-371E-4334-920C-468DA947B171}"/>
    <hyperlink ref="C92" r:id="rId205" display="https://kenpom.com/conf.php?c=ACC" xr:uid="{950AA37D-F92C-4988-A5A8-A6FA36E43EB6}"/>
    <hyperlink ref="B93" r:id="rId206" display="https://kenpom.com/team.php?team=Toledo" xr:uid="{9CECDFBC-6320-4848-8A58-5AD0158FA1FA}"/>
    <hyperlink ref="C93" r:id="rId207" display="https://kenpom.com/conf.php?c=MAC" xr:uid="{CFD2A192-EB8D-4F95-B376-DE10DF96CE9A}"/>
    <hyperlink ref="B94" r:id="rId208" display="https://kenpom.com/team.php?team=Louisiana" xr:uid="{94A4E7EF-87F9-466C-AB25-B968AA3A751D}"/>
    <hyperlink ref="C94" r:id="rId209" display="https://kenpom.com/conf.php?c=SB" xr:uid="{84C318D0-3310-4496-A9D1-D521139A5763}"/>
    <hyperlink ref="B95" r:id="rId210" display="https://kenpom.com/team.php?team=Hofstra" xr:uid="{3E4FC895-CC6D-4163-ADDF-D6929D6BAEED}"/>
    <hyperlink ref="C95" r:id="rId211" display="https://kenpom.com/conf.php?c=CAA" xr:uid="{443A1581-136A-410E-BA8A-B54D4F7114B7}"/>
    <hyperlink ref="B96" r:id="rId212" display="https://kenpom.com/team.php?team=Bradley" xr:uid="{DAA50512-68E5-4B74-9F17-82D083ED1DDC}"/>
    <hyperlink ref="C96" r:id="rId213" display="https://kenpom.com/conf.php?c=MVC" xr:uid="{B24AB24B-74AA-432D-B74B-9908E75CF2F4}"/>
    <hyperlink ref="B97" r:id="rId214" display="https://kenpom.com/team.php?team=Furman" xr:uid="{4858C5DF-FCE2-4231-BFD2-CB913C8ACC4C}"/>
    <hyperlink ref="C97" r:id="rId215" display="https://kenpom.com/conf.php?c=SC" xr:uid="{643A4C09-FF94-48C4-80F2-E8770AB11476}"/>
    <hyperlink ref="B98" r:id="rId216" display="https://kenpom.com/team.php?team=Princeton" xr:uid="{ADE8938D-A788-4C0E-8CC7-38DE13CDFE9E}"/>
    <hyperlink ref="C98" r:id="rId217" display="https://kenpom.com/conf.php?c=Ivy" xr:uid="{C3E38690-4A66-4388-BB33-6A9121FBDC2E}"/>
    <hyperlink ref="B99" r:id="rId218" display="https://kenpom.com/team.php?team=South+Alabama" xr:uid="{267896AA-E971-42C2-989A-87F21FCA60B0}"/>
    <hyperlink ref="C99" r:id="rId219" display="https://kenpom.com/conf.php?c=SB" xr:uid="{FBA65547-F01E-4F7A-8AC9-2B6B8655A6BE}"/>
    <hyperlink ref="B100" r:id="rId220" display="https://kenpom.com/team.php?team=Nebraska" xr:uid="{697356F3-1857-4082-A106-B12A6F42E7A6}"/>
    <hyperlink ref="C100" r:id="rId221" display="https://kenpom.com/conf.php?c=B10" xr:uid="{A93B28CA-56FA-4194-B261-74DCA635E82A}"/>
    <hyperlink ref="B101" r:id="rId222" display="https://kenpom.com/team.php?team=UNLV" xr:uid="{A0E40D67-7363-4220-A2AC-CF5C8655B957}"/>
    <hyperlink ref="C101" r:id="rId223" display="https://kenpom.com/conf.php?c=MWC" xr:uid="{DA2FEE14-C8AD-420D-B99B-CBEDFED187AF}"/>
    <hyperlink ref="B102" r:id="rId224" display="https://kenpom.com/team.php?team=Saint+Louis" xr:uid="{BB31FBBC-BF2C-4CD1-AA62-5CB5C55DE60D}"/>
    <hyperlink ref="C102" r:id="rId225" display="https://kenpom.com/conf.php?c=A10" xr:uid="{132C3CB3-387D-42AC-84BD-FEF374CC4A40}"/>
    <hyperlink ref="B103" r:id="rId226" display="https://kenpom.com/team.php?team=San+Jose+St." xr:uid="{6074F061-6ECB-4208-8BDF-A4A3AB0BA9D8}"/>
    <hyperlink ref="C103" r:id="rId227" display="https://kenpom.com/conf.php?c=MWC" xr:uid="{CA65C641-8161-4796-ACC2-EDFBBCAD89CF}"/>
    <hyperlink ref="B104" r:id="rId228" display="https://kenpom.com/team.php?team=James+Madison" xr:uid="{FBDB14AA-A208-4521-8575-EDCC59CE098E}"/>
    <hyperlink ref="C104" r:id="rId229" display="https://kenpom.com/conf.php?c=SB" xr:uid="{88FA06D2-588A-4D18-A496-6BE862D8A451}"/>
    <hyperlink ref="B105" r:id="rId230" display="https://kenpom.com/team.php?team=Southern+Miss" xr:uid="{95D79EFD-E455-4D21-B0B8-E337FB347273}"/>
    <hyperlink ref="C105" r:id="rId231" display="https://kenpom.com/conf.php?c=SB" xr:uid="{874C2CDB-59AD-4FA8-9480-1281122673F2}"/>
    <hyperlink ref="B106" r:id="rId232" display="https://kenpom.com/team.php?team=Indiana+St." xr:uid="{7FA953D3-3CE7-4C25-8AD0-5DFC2E29ED05}"/>
    <hyperlink ref="C106" r:id="rId233" display="https://kenpom.com/conf.php?c=MVC" xr:uid="{E032A1E6-271E-423F-8B77-B785B0CB0ECD}"/>
    <hyperlink ref="B107" r:id="rId234" display="https://kenpom.com/team.php?team=San+Francisco" xr:uid="{A2CCC669-2D73-4F59-AE19-7A441076D3B1}"/>
    <hyperlink ref="C107" r:id="rId235" display="https://kenpom.com/conf.php?c=WCC" xr:uid="{9F604BA5-C376-4FDC-A95F-721767355A07}"/>
    <hyperlink ref="B108" r:id="rId236" display="https://kenpom.com/team.php?team=Wichita+St." xr:uid="{0C1A020F-719D-4484-97E6-8578AE360C10}"/>
    <hyperlink ref="C108" r:id="rId237" display="https://kenpom.com/conf.php?c=Amer" xr:uid="{6635D073-7503-4B12-9B31-AA2C79810310}"/>
    <hyperlink ref="B109" r:id="rId238" display="https://kenpom.com/team.php?team=UC+Irvine" xr:uid="{FCC7DDBD-2D4A-485E-B20F-FA7A509F0627}"/>
    <hyperlink ref="C109" r:id="rId239" display="https://kenpom.com/conf.php?c=BW" xr:uid="{A3375B11-1E3D-41AC-A7EA-889D8290563A}"/>
    <hyperlink ref="B110" r:id="rId240" display="https://kenpom.com/team.php?team=Tulane" xr:uid="{C00171A0-7B76-45AC-85FC-11ED8414197E}"/>
    <hyperlink ref="C110" r:id="rId241" display="https://kenpom.com/conf.php?c=Amer" xr:uid="{535C48F8-7485-4AF1-AF3F-D1B89A2EE572}"/>
    <hyperlink ref="B111" r:id="rId242" display="https://kenpom.com/team.php?team=Akron" xr:uid="{367A0715-0BED-4433-9FEE-E1000F83CE53}"/>
    <hyperlink ref="C111" r:id="rId243" display="https://kenpom.com/conf.php?c=MAC" xr:uid="{7B6D3F45-C5E3-4A52-9376-42C0F7BF6910}"/>
    <hyperlink ref="B112" r:id="rId244" display="https://kenpom.com/team.php?team=Charlotte" xr:uid="{9265FCDB-07E8-4473-A4B4-24D68AF7A06E}"/>
    <hyperlink ref="C112" r:id="rId245" display="https://kenpom.com/conf.php?c=CUSA" xr:uid="{45E6F191-17F1-4DF2-B2F2-FAA602D781B5}"/>
    <hyperlink ref="B113" r:id="rId246" display="https://kenpom.com/team.php?team=Washington" xr:uid="{0569EA92-D82D-429A-A5D7-3FA97CBF45EB}"/>
    <hyperlink ref="C113" r:id="rId247" display="https://kenpom.com/conf.php?c=P12" xr:uid="{8D34F624-3B3A-46D4-968A-FC1CAB268206}"/>
    <hyperlink ref="B114" r:id="rId248" display="https://kenpom.com/team.php?team=Grand+Canyon" xr:uid="{DC2E43A9-5F71-4D43-BECC-00B916FCC127}"/>
    <hyperlink ref="C114" r:id="rId249" display="https://kenpom.com/conf.php?c=WAC" xr:uid="{CC2049FD-BE8E-40E0-856C-5ECB63C1B396}"/>
    <hyperlink ref="B115" r:id="rId250" display="https://kenpom.com/team.php?team=Colorado+St." xr:uid="{1E18C559-C4EA-48DF-878E-764A85A13565}"/>
    <hyperlink ref="C115" r:id="rId251" display="https://kenpom.com/conf.php?c=MWC" xr:uid="{72435763-0402-4D6B-B390-0B737C2B10B0}"/>
    <hyperlink ref="B116" r:id="rId252" display="https://kenpom.com/team.php?team=Loyola+Marymount" xr:uid="{BD7838BB-7725-471C-9184-A4647D3DAF53}"/>
    <hyperlink ref="C116" r:id="rId253" display="https://kenpom.com/conf.php?c=WCC" xr:uid="{48CF8C2D-27F5-4966-B5F7-7CA56EA63EB6}"/>
    <hyperlink ref="B117" r:id="rId254" display="https://kenpom.com/team.php?team=UC+Santa+Barbara" xr:uid="{65B029DF-D92A-4FCE-A043-FF273AA54751}"/>
    <hyperlink ref="C117" r:id="rId255" display="https://kenpom.com/conf.php?c=BW" xr:uid="{A1C50E6D-AA01-4BCF-A1E2-9DAA1DC68581}"/>
    <hyperlink ref="B118" r:id="rId256" display="https://kenpom.com/team.php?team=Southern+Utah" xr:uid="{B0BB3316-2035-4230-BE0A-43B970389AE4}"/>
    <hyperlink ref="C118" r:id="rId257" display="https://kenpom.com/conf.php?c=WAC" xr:uid="{F64508FE-E8C9-437C-ADAA-9EF22FFF0238}"/>
    <hyperlink ref="B119" r:id="rId258" display="https://kenpom.com/team.php?team=Montana+St." xr:uid="{55385D4A-868F-4D03-BABE-17A7D0880061}"/>
    <hyperlink ref="C119" r:id="rId259" display="https://kenpom.com/conf.php?c=BSky" xr:uid="{B3C531FD-CEA4-4865-97EF-92D2FDEB8F2B}"/>
    <hyperlink ref="B120" r:id="rId260" display="https://kenpom.com/team.php?team=Vermont" xr:uid="{3F0242C5-A7D9-4F5E-B195-D6EADFF774AB}"/>
    <hyperlink ref="C120" r:id="rId261" display="https://kenpom.com/conf.php?c=AE" xr:uid="{ACA22939-FBC0-4EE9-AB23-C934954D66CA}"/>
    <hyperlink ref="B121" r:id="rId262" display="https://kenpom.com/team.php?team=Colgate" xr:uid="{217FA6D2-2659-4BEC-B0D4-D8071F3F63FA}"/>
    <hyperlink ref="C121" r:id="rId263" display="https://kenpom.com/conf.php?c=Pat" xr:uid="{24E5E3EE-4864-4184-95DD-C87BCF2D7ED9}"/>
    <hyperlink ref="B122" r:id="rId264" display="https://kenpom.com/team.php?team=Middle+Tennessee" xr:uid="{66DCBDC4-C125-4C03-AE3C-C2D4F08C2185}"/>
    <hyperlink ref="C122" r:id="rId265" display="https://kenpom.com/conf.php?c=CUSA" xr:uid="{ACB1B320-35D7-4891-A744-EB9DA6084CDB}"/>
    <hyperlink ref="B123" r:id="rId266" display="https://kenpom.com/team.php?team=UNC+Greensboro" xr:uid="{923AAFBE-E958-441D-A8D9-2B65EC6011A7}"/>
    <hyperlink ref="C123" r:id="rId267" display="https://kenpom.com/conf.php?c=SC" xr:uid="{1214B25D-5197-420B-9232-79C47A3A7D4B}"/>
    <hyperlink ref="B124" r:id="rId268" display="https://kenpom.com/team.php?team=Syracuse" xr:uid="{A9041690-03E5-42CB-BC3E-F24F9A6F856A}"/>
    <hyperlink ref="C124" r:id="rId269" display="https://kenpom.com/conf.php?c=ACC" xr:uid="{2FC88E44-0191-4A3D-B254-29DF8FBA7558}"/>
    <hyperlink ref="B125" r:id="rId270" display="https://kenpom.com/team.php?team=Eastern+Washington" xr:uid="{2B9E9420-C75B-4F45-885A-58528510A8BC}"/>
    <hyperlink ref="C125" r:id="rId271" display="https://kenpom.com/conf.php?c=BSky" xr:uid="{65BC6AB2-E552-49DD-BFCB-85EAD7A8074A}"/>
    <hyperlink ref="B126" r:id="rId272" display="https://kenpom.com/team.php?team=Temple" xr:uid="{9C9535DD-258C-41CE-BE4E-250773808825}"/>
    <hyperlink ref="C126" r:id="rId273" display="https://kenpom.com/conf.php?c=Amer" xr:uid="{EEA24DF5-87E5-4281-B0D7-78C6ECAABC3C}"/>
    <hyperlink ref="A128" r:id="rId274" display="https://kenpom.com/index.php" xr:uid="{083BA13A-914A-49DA-8721-8F36E2639C7D}"/>
    <hyperlink ref="B128" r:id="rId275" display="https://kenpom.com/index.php?s=TeamName" xr:uid="{BE23FCAF-C406-43CB-B78D-6459D7B466DE}"/>
    <hyperlink ref="E128" r:id="rId276" display="https://kenpom.com/index.php" xr:uid="{A4CBFC80-86EC-47AB-B24C-1585F4472B77}"/>
    <hyperlink ref="F128" r:id="rId277" display="https://kenpom.com/index.php?s=RankAdjOE" xr:uid="{1396708A-A247-45EE-B20F-B9152C8CA20D}"/>
    <hyperlink ref="H128" r:id="rId278" display="https://kenpom.com/index.php?s=RankAdjDE" xr:uid="{2EB9E775-5E1C-4556-B2BE-0349437F0F6D}"/>
    <hyperlink ref="J128" r:id="rId279" display="https://kenpom.com/index.php?s=RankAdjTempo" xr:uid="{0FE9FAAB-50E7-4B42-8DA8-6C857AD27DAD}"/>
    <hyperlink ref="L128" r:id="rId280" display="https://kenpom.com/index.php?s=RankLuck" xr:uid="{C7F63C85-F117-48AD-9167-281FF76E6D0A}"/>
    <hyperlink ref="N128" r:id="rId281" display="https://kenpom.com/index.php?s=RankSOS" xr:uid="{324236B4-FF3B-4E5B-A237-9B26A3517F2A}"/>
    <hyperlink ref="P128" r:id="rId282" display="https://kenpom.com/index.php?s=RankSOSO" xr:uid="{0C74D9AF-F23F-4C21-B889-3D1ABD82502A}"/>
    <hyperlink ref="R128" r:id="rId283" display="https://kenpom.com/index.php?s=RankSOSD" xr:uid="{E97F44AC-25D7-4B66-A73F-502778717F42}"/>
    <hyperlink ref="T128" r:id="rId284" display="https://kenpom.com/index.php?s=RankNCSOS" xr:uid="{AC200155-2B58-4639-94B4-A468DB584E81}"/>
    <hyperlink ref="B129" r:id="rId285" display="https://kenpom.com/team.php?team=Butler" xr:uid="{85F6FD56-FE8F-46BF-9641-27B7B3074696}"/>
    <hyperlink ref="C129" r:id="rId286" display="https://kenpom.com/conf.php?c=BE" xr:uid="{6CD31F67-6791-45BD-990C-E93A1CEB9A7D}"/>
    <hyperlink ref="B130" r:id="rId287" display="https://kenpom.com/team.php?team=Mississippi" xr:uid="{1CBD3F43-E89F-4CEC-A31F-10E8B855B97C}"/>
    <hyperlink ref="C130" r:id="rId288" display="https://kenpom.com/conf.php?c=SEC" xr:uid="{B0256BC3-E9EA-4D9F-A9B9-8AB698758736}"/>
    <hyperlink ref="B131" r:id="rId289" display="https://kenpom.com/team.php?team=Cal+St.+Fullerton" xr:uid="{C8B1CCFB-99F5-4B19-8E9F-E4F0F40BF6CD}"/>
    <hyperlink ref="C131" r:id="rId290" display="https://kenpom.com/conf.php?c=BW" xr:uid="{24498756-914A-458D-A9F4-119BBBE27A43}"/>
    <hyperlink ref="B132" r:id="rId291" display="https://kenpom.com/team.php?team=Kennesaw+St." xr:uid="{6D7476A8-F63C-4A04-ACD2-2AFAB95BA0FE}"/>
    <hyperlink ref="C132" r:id="rId292" display="https://kenpom.com/conf.php?c=ASun" xr:uid="{8FAAB370-F999-471D-8B6F-C5128A04D587}"/>
    <hyperlink ref="B133" r:id="rId293" display="https://kenpom.com/team.php?team=Belmont" xr:uid="{CC3FF9FF-F9B5-4055-9300-CAAE191ABB35}"/>
    <hyperlink ref="C133" r:id="rId294" display="https://kenpom.com/conf.php?c=MVC" xr:uid="{40BC6091-1DD2-4CD0-8642-D43659293F65}"/>
    <hyperlink ref="B134" r:id="rId295" display="https://kenpom.com/team.php?team=Penn" xr:uid="{B634E99D-128D-470C-B1C9-6F1A30F35740}"/>
    <hyperlink ref="C134" r:id="rId296" display="https://kenpom.com/conf.php?c=Ivy" xr:uid="{C5AC14BD-29C0-4022-9FCD-1038E7076016}"/>
    <hyperlink ref="B135" r:id="rId297" display="https://kenpom.com/team.php?team=Towson" xr:uid="{77FB19CA-6E1B-46A9-ADE7-9E0DEFAD2069}"/>
    <hyperlink ref="C135" r:id="rId298" display="https://kenpom.com/conf.php?c=CAA" xr:uid="{1D776D63-AA14-4035-B3EA-955943B4783C}"/>
    <hyperlink ref="B136" r:id="rId299" display="https://kenpom.com/team.php?team=Troy" xr:uid="{522043F0-73B6-423F-B73C-9F7C413CCB6D}"/>
    <hyperlink ref="C136" r:id="rId300" display="https://kenpom.com/conf.php?c=SB" xr:uid="{F07384B6-039B-4DFA-B6FF-E55473EF4B2F}"/>
    <hyperlink ref="B137" r:id="rId301" display="https://kenpom.com/team.php?team=Hawaii" xr:uid="{ED6ECC13-52D2-432E-AAE4-7C98E5F0C60D}"/>
    <hyperlink ref="C137" r:id="rId302" display="https://kenpom.com/conf.php?c=BW" xr:uid="{8BA80324-6CA7-47DD-8EF4-7AA98CC4EEE7}"/>
    <hyperlink ref="B138" r:id="rId303" display="https://kenpom.com/team.php?team=Duquesne" xr:uid="{4964492A-1EF0-498A-B27A-5CD62CCB8511}"/>
    <hyperlink ref="C138" r:id="rId304" display="https://kenpom.com/conf.php?c=A10" xr:uid="{A0B66C3B-CFDD-4A58-9D99-1BD71D7D9C26}"/>
    <hyperlink ref="B139" r:id="rId305" display="https://kenpom.com/team.php?team=Youngstown+St." xr:uid="{21E52E45-F63A-4120-ADC4-C1A3BFB33BFE}"/>
    <hyperlink ref="C139" r:id="rId306" display="https://kenpom.com/conf.php?c=Horz" xr:uid="{40BD6F00-447E-4D62-9C53-930C55A90060}"/>
    <hyperlink ref="B140" r:id="rId307" display="https://kenpom.com/team.php?team=Stephen+F.+Austin" xr:uid="{116DE695-2268-47C9-BC5C-D6DF5DB115A4}"/>
    <hyperlink ref="C140" r:id="rId308" display="https://kenpom.com/conf.php?c=WAC" xr:uid="{C1415988-083C-43C8-97A5-6D624FB50EDB}"/>
    <hyperlink ref="B141" r:id="rId309" display="https://kenpom.com/team.php?team=Ohio" xr:uid="{62661E36-B383-4B1D-9CF9-943C5F5819C2}"/>
    <hyperlink ref="C141" r:id="rId310" display="https://kenpom.com/conf.php?c=MAC" xr:uid="{09771810-523E-475D-9460-6E943E7E0750}"/>
    <hyperlink ref="B142" r:id="rId311" display="https://kenpom.com/team.php?team=UMass+Lowell" xr:uid="{1775B32E-17FD-4758-A79A-E02B42586118}"/>
    <hyperlink ref="C142" r:id="rId312" display="https://kenpom.com/conf.php?c=AE" xr:uid="{DC82DC8C-BCA0-4A50-8DA2-C8F8C0BCA07F}"/>
    <hyperlink ref="B143" r:id="rId313" display="https://kenpom.com/team.php?team=Samford" xr:uid="{2DD81076-3D6B-4BA7-97CA-FEE9417CF995}"/>
    <hyperlink ref="C143" r:id="rId314" display="https://kenpom.com/conf.php?c=SC" xr:uid="{1D2F2D9E-E6DD-40A7-AA3A-08FDBA9B889F}"/>
    <hyperlink ref="B144" r:id="rId315" display="https://kenpom.com/team.php?team=DePaul" xr:uid="{C8C2E0A7-C839-4D4F-9147-47C5EEC84555}"/>
    <hyperlink ref="C144" r:id="rId316" display="https://kenpom.com/conf.php?c=BE" xr:uid="{D0DF1D1D-1F8E-4E38-85EA-F2BAAAA93A60}"/>
    <hyperlink ref="B145" r:id="rId317" display="https://kenpom.com/team.php?team=Fordham" xr:uid="{380793B3-FCA3-4152-86AE-1604364D4E1A}"/>
    <hyperlink ref="C145" r:id="rId318" display="https://kenpom.com/conf.php?c=A10" xr:uid="{17FD5D8B-98E6-43AA-840D-BE723E1DE87B}"/>
    <hyperlink ref="B146" r:id="rId319" display="https://kenpom.com/team.php?team=Southern+Illinois" xr:uid="{77060161-7C77-4AB7-AB53-C0A501318BB0}"/>
    <hyperlink ref="C146" r:id="rId320" display="https://kenpom.com/conf.php?c=MVC" xr:uid="{AF7E77E1-9442-4A56-8F23-BAC2B2816FA3}"/>
    <hyperlink ref="B147" r:id="rId321" display="https://kenpom.com/team.php?team=Cornell" xr:uid="{C9DD1946-ADBA-4BFD-B91C-48042A346463}"/>
    <hyperlink ref="C147" r:id="rId322" display="https://kenpom.com/conf.php?c=Ivy" xr:uid="{A08E367B-C93C-4AB2-BD50-DD7EE495CF4F}"/>
    <hyperlink ref="B148" r:id="rId323" display="https://kenpom.com/team.php?team=Davidson" xr:uid="{962B869A-FA78-49D6-A147-6A516E867EEA}"/>
    <hyperlink ref="C148" r:id="rId324" display="https://kenpom.com/conf.php?c=A10" xr:uid="{78E75FFA-2682-4F5F-97F1-04151A0E41E6}"/>
    <hyperlink ref="B149" r:id="rId325" display="https://kenpom.com/team.php?team=Seattle" xr:uid="{260F46DF-B762-48B0-BAC1-F11D77DA0CEA}"/>
    <hyperlink ref="C149" r:id="rId326" display="https://kenpom.com/conf.php?c=WAC" xr:uid="{01D41C56-75AE-4511-8509-D78CAE80D051}"/>
    <hyperlink ref="B150" r:id="rId327" display="https://kenpom.com/team.php?team=Fresno+St." xr:uid="{78255575-290A-4A4F-85BE-06C11F0954A4}"/>
    <hyperlink ref="C150" r:id="rId328" display="https://kenpom.com/conf.php?c=MWC" xr:uid="{CA08E2D8-9304-49DF-A13F-39A6647282D6}"/>
    <hyperlink ref="B151" r:id="rId329" display="https://kenpom.com/team.php?team=UC+Riverside" xr:uid="{4CCE1839-5342-4B65-BE4D-45BB1C98ADC5}"/>
    <hyperlink ref="C151" r:id="rId330" display="https://kenpom.com/conf.php?c=BW" xr:uid="{B6F4AEDE-D649-44AB-8AC6-1F18D2B329A4}"/>
    <hyperlink ref="B152" r:id="rId331" display="https://kenpom.com/team.php?team=George+Mason" xr:uid="{C3E29BA8-E9C7-481B-B9D3-AE1318D050F8}"/>
    <hyperlink ref="C152" r:id="rId332" display="https://kenpom.com/conf.php?c=A10" xr:uid="{06113C31-5923-40A0-AE97-46F6B8EAA0C6}"/>
    <hyperlink ref="B153" r:id="rId333" display="https://kenpom.com/team.php?team=South+Florida" xr:uid="{991908CA-7255-487E-B8AC-96128392EEE7}"/>
    <hyperlink ref="C153" r:id="rId334" display="https://kenpom.com/conf.php?c=Amer" xr:uid="{957A117E-3596-4618-AF01-B4D65996D32E}"/>
    <hyperlink ref="B154" r:id="rId335" display="https://kenpom.com/team.php?team=Utah+Tech" xr:uid="{B0F44C33-E182-4B1F-B553-A21ED8FE089D}"/>
    <hyperlink ref="C154" r:id="rId336" display="https://kenpom.com/conf.php?c=WAC" xr:uid="{BA15D9C3-F513-483B-B305-E70B52DBA050}"/>
    <hyperlink ref="B155" r:id="rId337" display="https://kenpom.com/team.php?team=Air+Force" xr:uid="{B8A4E334-DE51-47D0-A9DC-C288BAE96FC6}"/>
    <hyperlink ref="C155" r:id="rId338" display="https://kenpom.com/conf.php?c=MWC" xr:uid="{8022F0A4-73B3-4309-8A83-D9F524DB2533}"/>
    <hyperlink ref="B156" r:id="rId339" display="https://kenpom.com/team.php?team=UNC+Asheville" xr:uid="{1C0BA6B0-0A59-47D6-A702-89630426CDE8}"/>
    <hyperlink ref="C156" r:id="rId340" display="https://kenpom.com/conf.php?c=BSth" xr:uid="{29EBB3AC-DA53-42A4-B0DA-127A591DA6FE}"/>
    <hyperlink ref="B157" r:id="rId341" display="https://kenpom.com/team.php?team=Eastern+Kentucky" xr:uid="{B90F66D3-D502-406B-9F8C-E6C165DA6888}"/>
    <hyperlink ref="C157" r:id="rId342" display="https://kenpom.com/conf.php?c=ASun" xr:uid="{9EB3AD42-38B2-4981-BF97-DB5A6A321A8D}"/>
    <hyperlink ref="B158" r:id="rId343" display="https://kenpom.com/team.php?team=Richmond" xr:uid="{DB15A5F2-DD24-47A7-891F-5DDAFAFFBD92}"/>
    <hyperlink ref="C158" r:id="rId344" display="https://kenpom.com/conf.php?c=A10" xr:uid="{20446061-4A41-4DCF-ABB2-0F20CB001F47}"/>
    <hyperlink ref="B159" r:id="rId345" display="https://kenpom.com/team.php?team=LSU" xr:uid="{6E48E8BE-3160-4AEE-AA28-648AD57A35C2}"/>
    <hyperlink ref="C159" r:id="rId346" display="https://kenpom.com/conf.php?c=SEC" xr:uid="{23A2F830-4893-4CF3-A667-FE243786A11C}"/>
    <hyperlink ref="B160" r:id="rId347" display="https://kenpom.com/team.php?team=UNC+Wilmington" xr:uid="{20B38AD4-0FF7-4746-B012-B3EFD7AA69E6}"/>
    <hyperlink ref="C160" r:id="rId348" display="https://kenpom.com/conf.php?c=CAA" xr:uid="{44EC7FA8-A454-4434-9326-556C002E0725}"/>
    <hyperlink ref="B161" r:id="rId349" display="https://kenpom.com/team.php?team=Lipscomb" xr:uid="{65D2D2E9-4C9F-40D7-841F-8F2B7C6FBB1B}"/>
    <hyperlink ref="C161" r:id="rId350" display="https://kenpom.com/conf.php?c=ASun" xr:uid="{B4C41BB0-AA3B-4102-9AEA-D8E4DE8BFCE9}"/>
    <hyperlink ref="B162" r:id="rId351" display="https://kenpom.com/team.php?team=Georgia" xr:uid="{E7E0C2AC-FA17-40D9-9C7E-C39CE00E684D}"/>
    <hyperlink ref="C162" r:id="rId352" display="https://kenpom.com/conf.php?c=SEC" xr:uid="{E044C07A-05C3-47DA-A17F-A9CC7F24DB38}"/>
    <hyperlink ref="B163" r:id="rId353" display="https://kenpom.com/team.php?team=Cal+Baptist" xr:uid="{5E0B8F42-DE73-43BA-B948-4B18A655BCAE}"/>
    <hyperlink ref="C163" r:id="rId354" display="https://kenpom.com/conf.php?c=WAC" xr:uid="{388A66A1-B617-4E2B-AF0A-FDDD5716254C}"/>
    <hyperlink ref="B164" r:id="rId355" display="https://kenpom.com/team.php?team=Missouri+St." xr:uid="{63D596C8-C0C6-4935-AD05-D2FFC46D3F6E}"/>
    <hyperlink ref="C164" r:id="rId356" display="https://kenpom.com/conf.php?c=MVC" xr:uid="{D05AC683-B117-448B-9C2D-DD0AF6E7DE3D}"/>
    <hyperlink ref="B165" r:id="rId357" display="https://kenpom.com/team.php?team=Portland" xr:uid="{AED2412A-EAB5-4C99-A40A-16FA80D314AB}"/>
    <hyperlink ref="C165" r:id="rId358" display="https://kenpom.com/conf.php?c=WCC" xr:uid="{04E7FCC9-358D-4196-9BF4-3AAA70C5BEB3}"/>
    <hyperlink ref="B166" r:id="rId359" display="https://kenpom.com/team.php?team=Harvard" xr:uid="{A8525574-8453-434F-881C-C33C733FEBA3}"/>
    <hyperlink ref="C166" r:id="rId360" display="https://kenpom.com/conf.php?c=Ivy" xr:uid="{3AF6328A-0086-4037-A470-061BD49035F3}"/>
    <hyperlink ref="B167" r:id="rId361" display="https://kenpom.com/team.php?team=UC+Davis" xr:uid="{B5ACE115-F2BB-4E46-B47A-A7D8840373DB}"/>
    <hyperlink ref="C167" r:id="rId362" display="https://kenpom.com/conf.php?c=BW" xr:uid="{EF74A017-566E-4D7A-9AB6-7D06EE0DE752}"/>
    <hyperlink ref="B168" r:id="rId363" display="https://kenpom.com/team.php?team=Northern+Kentucky" xr:uid="{B77193AD-B30B-43A1-A554-AB40E1C77D94}"/>
    <hyperlink ref="C168" r:id="rId364" display="https://kenpom.com/conf.php?c=Horz" xr:uid="{823492EA-032B-4594-8854-7A5435186AE6}"/>
    <hyperlink ref="A170" r:id="rId365" display="https://kenpom.com/index.php" xr:uid="{A91DECCA-F2BC-4B9C-A8C8-6ABCAEF7409A}"/>
    <hyperlink ref="B170" r:id="rId366" display="https://kenpom.com/index.php?s=TeamName" xr:uid="{C499A24D-4226-48DE-842D-0E9AEE8069A3}"/>
    <hyperlink ref="E170" r:id="rId367" display="https://kenpom.com/index.php" xr:uid="{E71E9D7E-5DBC-40B3-9FA9-EFBC3EF3F587}"/>
    <hyperlink ref="F170" r:id="rId368" display="https://kenpom.com/index.php?s=RankAdjOE" xr:uid="{16B02B2B-4C59-466B-A56A-93A0B4230B6D}"/>
    <hyperlink ref="H170" r:id="rId369" display="https://kenpom.com/index.php?s=RankAdjDE" xr:uid="{0192A7FB-0684-42E1-BAE9-C1CBAA503B66}"/>
    <hyperlink ref="J170" r:id="rId370" display="https://kenpom.com/index.php?s=RankAdjTempo" xr:uid="{02C04685-4031-4E8A-88C8-824665FBF0B4}"/>
    <hyperlink ref="L170" r:id="rId371" display="https://kenpom.com/index.php?s=RankLuck" xr:uid="{9AF63B4E-2C26-4170-B789-37C0E9E9CF2C}"/>
    <hyperlink ref="N170" r:id="rId372" display="https://kenpom.com/index.php?s=RankSOS" xr:uid="{D8711920-AD6A-41CE-8ED0-53F4EFC721E3}"/>
    <hyperlink ref="P170" r:id="rId373" display="https://kenpom.com/index.php?s=RankSOSO" xr:uid="{1FBB01E6-6FF5-45C8-A875-6FA44BA76CFB}"/>
    <hyperlink ref="R170" r:id="rId374" display="https://kenpom.com/index.php?s=RankSOSD" xr:uid="{9BFAF533-ADAC-4696-A20F-78AAF004AABC}"/>
    <hyperlink ref="T170" r:id="rId375" display="https://kenpom.com/index.php?s=RankNCSOS" xr:uid="{8687823F-ACC8-4056-AB95-D22074015C94}"/>
    <hyperlink ref="B171" r:id="rId376" display="https://kenpom.com/team.php?team=Wyoming" xr:uid="{2C9EA623-7930-49F4-9812-3639E1272E89}"/>
    <hyperlink ref="C171" r:id="rId377" display="https://kenpom.com/conf.php?c=MWC" xr:uid="{8E1DAB34-A98C-471F-AE58-3B5CC96A4A51}"/>
    <hyperlink ref="B172" r:id="rId378" display="https://kenpom.com/team.php?team=Georgia+Tech" xr:uid="{F19B6CB0-AD20-4196-AB4D-B42051D94B80}"/>
    <hyperlink ref="C172" r:id="rId379" display="https://kenpom.com/conf.php?c=ACC" xr:uid="{88F57A16-40A7-4429-8AF2-5E7431CC0929}"/>
    <hyperlink ref="B173" r:id="rId380" display="https://kenpom.com/team.php?team=Tarleton+St." xr:uid="{28011D68-3167-43DD-8DE1-B6F4E43C9EB4}"/>
    <hyperlink ref="C173" r:id="rId381" display="https://kenpom.com/conf.php?c=WAC" xr:uid="{D453E948-9892-4DFF-AF47-D0852C59E69D}"/>
    <hyperlink ref="B174" r:id="rId382" display="https://kenpom.com/team.php?team=Montana" xr:uid="{A8DDF605-CC07-4878-A865-A6D526ACD1D9}"/>
    <hyperlink ref="C174" r:id="rId383" display="https://kenpom.com/conf.php?c=BSky" xr:uid="{D35BFF98-747E-4933-886A-7CD27CFD2AC8}"/>
    <hyperlink ref="B175" r:id="rId384" display="https://kenpom.com/team.php?team=Louisiana+Tech" xr:uid="{E70B9708-FE2D-4957-ABEB-1EF6BE135ADB}"/>
    <hyperlink ref="C175" r:id="rId385" display="https://kenpom.com/conf.php?c=CUSA" xr:uid="{DFB2F834-BE38-4434-B5BF-FB2337DD0D8C}"/>
    <hyperlink ref="B176" r:id="rId386" display="https://kenpom.com/team.php?team=Notre+Dame" xr:uid="{03DD09E7-77A9-4DE4-A76C-5C2335C0C062}"/>
    <hyperlink ref="C176" r:id="rId387" display="https://kenpom.com/conf.php?c=ACC" xr:uid="{E768C009-B5F2-4BD2-91EA-81F06AF59936}"/>
    <hyperlink ref="B177" r:id="rId388" display="https://kenpom.com/team.php?team=Long+Beach+St." xr:uid="{4DAEB8B8-E59A-452C-9845-0E99AFF426EA}"/>
    <hyperlink ref="C177" r:id="rId389" display="https://kenpom.com/conf.php?c=BW" xr:uid="{C5DD3BDC-1D8A-4A7D-9A00-DCE5B9C74B04}"/>
    <hyperlink ref="B178" r:id="rId390" display="https://kenpom.com/team.php?team=Radford" xr:uid="{98934E05-D76E-459E-B7C8-1C519B0F45F3}"/>
    <hyperlink ref="C178" r:id="rId391" display="https://kenpom.com/conf.php?c=BSth" xr:uid="{FFB27304-AE87-4AC3-AFBD-47654F41C5E4}"/>
    <hyperlink ref="B179" r:id="rId392" display="https://kenpom.com/team.php?team=Longwood" xr:uid="{26FFE0CD-6F75-4854-896E-9AC7A36843DA}"/>
    <hyperlink ref="C179" r:id="rId393" display="https://kenpom.com/conf.php?c=BSth" xr:uid="{AB094B2B-4C55-4DCE-9EC1-4EFD1F560098}"/>
    <hyperlink ref="B180" r:id="rId394" display="https://kenpom.com/team.php?team=Boston+College" xr:uid="{1352F543-9FB2-46CC-A410-1269A5E6251D}"/>
    <hyperlink ref="C180" r:id="rId395" display="https://kenpom.com/conf.php?c=ACC" xr:uid="{F26E65E6-04C4-4BF4-81E5-2F8F147FEC0C}"/>
    <hyperlink ref="B181" r:id="rId396" display="https://kenpom.com/team.php?team=Ball+St." xr:uid="{6FC34A95-FD9B-4377-AB3A-700E124ECE16}"/>
    <hyperlink ref="C181" r:id="rId397" display="https://kenpom.com/conf.php?c=MAC" xr:uid="{0408CC45-346C-494A-8A0F-8D199AAFF59D}"/>
    <hyperlink ref="B182" r:id="rId398" display="https://kenpom.com/team.php?team=Stetson" xr:uid="{D24CB7D0-1219-4AA9-81F7-513A2D535642}"/>
    <hyperlink ref="C182" r:id="rId399" display="https://kenpom.com/conf.php?c=ASun" xr:uid="{B1388FE1-7FB1-4724-A7B0-737AA80F27DB}"/>
    <hyperlink ref="B183" r:id="rId400" display="https://kenpom.com/team.php?team=Western+Kentucky" xr:uid="{ABB6CB06-DD1B-4683-9022-11DE54A246D2}"/>
    <hyperlink ref="C183" r:id="rId401" display="https://kenpom.com/conf.php?c=CUSA" xr:uid="{0D0E6D08-184C-4574-A271-A79B8E99393D}"/>
    <hyperlink ref="B184" r:id="rId402" display="https://kenpom.com/team.php?team=South+Dakota+St." xr:uid="{0C251013-B06F-4893-9168-664E86AC72F4}"/>
    <hyperlink ref="C184" r:id="rId403" display="https://kenpom.com/conf.php?c=Sum" xr:uid="{172BFE2B-BDD1-47E1-B723-D885024D8828}"/>
    <hyperlink ref="B185" r:id="rId404" display="https://kenpom.com/team.php?team=Brown" xr:uid="{EEE16AFD-EAA2-4B1A-AB5E-33EE3F6F664B}"/>
    <hyperlink ref="C185" r:id="rId405" display="https://kenpom.com/conf.php?c=Ivy" xr:uid="{A2AA36A4-E703-4928-8C7C-BB678CEDA918}"/>
    <hyperlink ref="B186" r:id="rId406" display="https://kenpom.com/team.php?team=Texas+A%26M+Corpus+Chris" xr:uid="{BD05F683-E514-4506-B990-D930D39E80C5}"/>
    <hyperlink ref="C186" r:id="rId407" display="https://kenpom.com/conf.php?c=Slnd" xr:uid="{3D9A1B5A-7753-46C0-A35E-C448E677C8B7}"/>
    <hyperlink ref="B187" r:id="rId408" display="https://kenpom.com/team.php?team=Old+Dominion" xr:uid="{DBA11EDC-FF98-45C4-BD85-2D1C06EF71E1}"/>
    <hyperlink ref="C187" r:id="rId409" display="https://kenpom.com/conf.php?c=SB" xr:uid="{D8E6B44A-259B-4A50-B825-8962E9695350}"/>
    <hyperlink ref="B188" r:id="rId410" display="https://kenpom.com/team.php?team=UTEP" xr:uid="{817CBA9C-5715-4E4B-BF99-0E3CE0BA8D77}"/>
    <hyperlink ref="C188" r:id="rId411" display="https://kenpom.com/conf.php?c=CUSA" xr:uid="{7A20A242-3D46-4FFF-B5CA-AC93084F4B90}"/>
    <hyperlink ref="B189" r:id="rId412" display="https://kenpom.com/team.php?team=Navy" xr:uid="{FB876CE2-704D-4DAE-BAA0-6CE73FD77D00}"/>
    <hyperlink ref="C189" r:id="rId413" display="https://kenpom.com/conf.php?c=Pat" xr:uid="{C518008C-7E45-4795-B3D5-8FA02B702A36}"/>
    <hyperlink ref="B190" r:id="rId414" display="https://kenpom.com/team.php?team=East+Carolina" xr:uid="{7F52459B-71D6-4820-BA9C-34F5F1E2B88C}"/>
    <hyperlink ref="C190" r:id="rId415" display="https://kenpom.com/conf.php?c=Amer" xr:uid="{DC94A3F1-D75A-429C-B129-2D2AE07CF619}"/>
    <hyperlink ref="B191" r:id="rId416" display="https://kenpom.com/team.php?team=Appalachian+St." xr:uid="{E9B005CC-8E1C-445D-9D7B-C991D1699C03}"/>
    <hyperlink ref="C191" r:id="rId417" display="https://kenpom.com/conf.php?c=SB" xr:uid="{B7BBA3DB-700B-4A28-A389-D8541D36FDF9}"/>
    <hyperlink ref="B192" r:id="rId418" display="https://kenpom.com/team.php?team=Grambling+St." xr:uid="{1E68B0CB-F835-4ADC-BAD7-0BE9929272C2}"/>
    <hyperlink ref="C192" r:id="rId419" display="https://kenpom.com/conf.php?c=SWAC" xr:uid="{AC837D09-2EBA-455B-8D21-C837E30F627F}"/>
    <hyperlink ref="B193" r:id="rId420" display="https://kenpom.com/team.php?team=SMU" xr:uid="{5B8FFBB9-74C1-4A91-BF4A-CA87E787519F}"/>
    <hyperlink ref="C193" r:id="rId421" display="https://kenpom.com/conf.php?c=Amer" xr:uid="{9AF9E82B-C577-4154-BFEE-7D07B5F955E1}"/>
    <hyperlink ref="B194" r:id="rId422" display="https://kenpom.com/team.php?team=Chattanooga" xr:uid="{E7AE5810-BB9E-434B-B2D8-C86EC8679BC7}"/>
    <hyperlink ref="C194" r:id="rId423" display="https://kenpom.com/conf.php?c=SC" xr:uid="{B546D6D6-DD21-45ED-A086-34F8F9E3C5C1}"/>
    <hyperlink ref="B195" r:id="rId424" display="https://kenpom.com/team.php?team=Florida+Gulf+Coast" xr:uid="{27C51EE0-D297-4992-A94E-6DDDDB0E7313}"/>
    <hyperlink ref="C195" r:id="rId425" display="https://kenpom.com/conf.php?c=ASun" xr:uid="{007A855C-BF3A-49BF-B821-81BD4BE6043A}"/>
    <hyperlink ref="B196" r:id="rId426" display="https://kenpom.com/team.php?team=New+Mexico+St." xr:uid="{66E1E199-DB2E-4330-9B53-2579D36D1EEA}"/>
    <hyperlink ref="C196" r:id="rId427" display="https://kenpom.com/conf.php?c=WAC" xr:uid="{47979CEF-D3FC-4F7A-B780-BBDC0B2D4CD6}"/>
    <hyperlink ref="B197" r:id="rId428" display="https://kenpom.com/team.php?team=North+Carolina+Central" xr:uid="{2D729524-923A-412B-9C93-D7C8FD5347B9}"/>
    <hyperlink ref="C197" r:id="rId429" display="https://kenpom.com/conf.php?c=MEAC" xr:uid="{049DF590-7162-44BC-A845-E4FBD23FE3F7}"/>
    <hyperlink ref="B198" r:id="rId430" display="https://kenpom.com/team.php?team=Pepperdine" xr:uid="{D755794F-B300-4F07-8E56-AE7CE9C1D6D7}"/>
    <hyperlink ref="C198" r:id="rId431" display="https://kenpom.com/conf.php?c=WCC" xr:uid="{B62FF830-A03F-41DA-ACA7-CAD3BA0BD6E7}"/>
    <hyperlink ref="B199" r:id="rId432" display="https://kenpom.com/team.php?team=Texas+St." xr:uid="{2FC2F4D7-B01F-4992-A724-65C228E3D54C}"/>
    <hyperlink ref="C199" r:id="rId433" display="https://kenpom.com/conf.php?c=SB" xr:uid="{D1982810-2BBB-4A1A-9827-DA1A894A53A0}"/>
    <hyperlink ref="B200" r:id="rId434" display="https://kenpom.com/team.php?team=Quinnipiac" xr:uid="{26E06C2A-D9EB-412B-9B24-B668B58E25C2}"/>
    <hyperlink ref="C200" r:id="rId435" display="https://kenpom.com/conf.php?c=MAAC" xr:uid="{472C6773-F87F-4D06-80CD-53E1E0F655DD}"/>
    <hyperlink ref="B201" r:id="rId436" display="https://kenpom.com/team.php?team=Pacific" xr:uid="{9A98064C-E671-4D29-8BE1-EE6E53843B71}"/>
    <hyperlink ref="C201" r:id="rId437" display="https://kenpom.com/conf.php?c=WCC" xr:uid="{96E24F2B-26DB-43BE-9B65-B71F7709B486}"/>
    <hyperlink ref="B202" r:id="rId438" display="https://kenpom.com/team.php?team=Saint+Joseph%27s" xr:uid="{1D44B67F-CDC6-4E00-A4A1-C63539B45BFC}"/>
    <hyperlink ref="C202" r:id="rId439" display="https://kenpom.com/conf.php?c=A10" xr:uid="{950A2ECF-B321-4C88-8276-65D9942475A2}"/>
    <hyperlink ref="B203" r:id="rId440" display="https://kenpom.com/team.php?team=Abilene+Christian" xr:uid="{25FDB612-773E-4C39-BC4A-E4F3630FBE1D}"/>
    <hyperlink ref="C203" r:id="rId441" display="https://kenpom.com/conf.php?c=WAC" xr:uid="{8EB26936-2B06-4552-8BB7-52F52CE9C791}"/>
    <hyperlink ref="B204" r:id="rId442" display="https://kenpom.com/team.php?team=Norfolk+St." xr:uid="{A0F29238-AF76-44DC-8846-9C6EFC54DB2F}"/>
    <hyperlink ref="C204" r:id="rId443" display="https://kenpom.com/conf.php?c=MEAC" xr:uid="{DC3D6F47-D9B6-4D84-8304-03FA95365037}"/>
    <hyperlink ref="B205" r:id="rId444" display="https://kenpom.com/team.php?team=Cleveland+St." xr:uid="{ED4825F6-DA44-4DE9-ADC4-1F9E935D4EB3}"/>
    <hyperlink ref="C205" r:id="rId445" display="https://kenpom.com/conf.php?c=Horz" xr:uid="{D36F5703-8304-46F4-9CD8-F500EA5907B3}"/>
    <hyperlink ref="B206" r:id="rId446" display="https://kenpom.com/team.php?team=Weber+St." xr:uid="{F3D4AC49-DDEB-4629-AB62-C6E8049AF937}"/>
    <hyperlink ref="C206" r:id="rId447" display="https://kenpom.com/conf.php?c=BSky" xr:uid="{3664CFDE-1612-4512-BB9C-3CE9BDABD2DF}"/>
    <hyperlink ref="B207" r:id="rId448" display="https://kenpom.com/team.php?team=Wright+St." xr:uid="{88A54A7F-2372-4599-AB0F-DC7C5A254AED}"/>
    <hyperlink ref="C207" r:id="rId449" display="https://kenpom.com/conf.php?c=Horz" xr:uid="{D4F74D9A-33DA-49E2-A0CF-7B27719BAACB}"/>
    <hyperlink ref="B208" r:id="rId450" display="https://kenpom.com/team.php?team=Drexel" xr:uid="{77B1B29A-F93F-4349-971B-BDD218EE54FD}"/>
    <hyperlink ref="C208" r:id="rId451" display="https://kenpom.com/conf.php?c=CAA" xr:uid="{822B199F-D505-4E9A-8541-7316A5B9DE4F}"/>
    <hyperlink ref="B209" r:id="rId452" display="https://kenpom.com/team.php?team=Rice" xr:uid="{552815EE-78C0-4A74-8E7F-BFD57989521E}"/>
    <hyperlink ref="C209" r:id="rId453" display="https://kenpom.com/conf.php?c=CUSA" xr:uid="{05B3A099-7A1C-4229-8CDA-8B5F06D096F8}"/>
    <hyperlink ref="B210" r:id="rId454" display="https://kenpom.com/team.php?team=Detroit+Mercy" xr:uid="{E2A2949A-0835-45AB-B964-FA06833C5DAA}"/>
    <hyperlink ref="C210" r:id="rId455" display="https://kenpom.com/conf.php?c=Horz" xr:uid="{FD46011E-D0B7-444A-8FC7-D10E17DF41E3}"/>
    <hyperlink ref="A212" r:id="rId456" display="https://kenpom.com/index.php" xr:uid="{9C2C501F-18CC-4DE6-AEBF-600F5745AD26}"/>
    <hyperlink ref="B212" r:id="rId457" display="https://kenpom.com/index.php?s=TeamName" xr:uid="{FB25B5C5-A16B-4637-8A93-BF2AC7F7AD25}"/>
    <hyperlink ref="E212" r:id="rId458" display="https://kenpom.com/index.php" xr:uid="{D9FB6199-5744-4432-BB0E-C9DCB918DC7F}"/>
    <hyperlink ref="F212" r:id="rId459" display="https://kenpom.com/index.php?s=RankAdjOE" xr:uid="{E98AB4CA-7345-4D2B-8D57-B3D2F6D5FC95}"/>
    <hyperlink ref="H212" r:id="rId460" display="https://kenpom.com/index.php?s=RankAdjDE" xr:uid="{0089E6F5-0A91-45D9-8916-A90AA790EFC3}"/>
    <hyperlink ref="J212" r:id="rId461" display="https://kenpom.com/index.php?s=RankAdjTempo" xr:uid="{C97D40CA-D30B-4749-81DC-53536C207683}"/>
    <hyperlink ref="L212" r:id="rId462" display="https://kenpom.com/index.php?s=RankLuck" xr:uid="{0969EFA1-AE59-4998-8E11-8A9FFFF9F117}"/>
    <hyperlink ref="N212" r:id="rId463" display="https://kenpom.com/index.php?s=RankSOS" xr:uid="{7980316F-0D95-44F4-BB10-83BF51565084}"/>
    <hyperlink ref="P212" r:id="rId464" display="https://kenpom.com/index.php?s=RankSOSO" xr:uid="{EA7172D7-42FB-4CBA-A8AF-BCD26513F847}"/>
    <hyperlink ref="R212" r:id="rId465" display="https://kenpom.com/index.php?s=RankSOSD" xr:uid="{5128BED8-3A32-4E0E-864D-26B6BC88828C}"/>
    <hyperlink ref="T212" r:id="rId466" display="https://kenpom.com/index.php?s=RankNCSOS" xr:uid="{F768BDCD-345E-45B6-91F6-8D20E6D13C47}"/>
    <hyperlink ref="B213" r:id="rId467" display="https://kenpom.com/team.php?team=St.+Bonaventure" xr:uid="{76F26918-38F5-443F-A9B6-787B50CD002B}"/>
    <hyperlink ref="C213" r:id="rId468" display="https://kenpom.com/conf.php?c=A10" xr:uid="{130ADF65-A994-4DF2-BDA8-D70A5B786641}"/>
    <hyperlink ref="B214" r:id="rId469" display="https://kenpom.com/team.php?team=St.+Thomas" xr:uid="{CA71457B-B6B3-49CA-81D5-18629BFD1733}"/>
    <hyperlink ref="C214" r:id="rId470" display="https://kenpom.com/conf.php?c=Sum" xr:uid="{8444BF5B-D933-4DD7-97F6-A2ACE725A40B}"/>
    <hyperlink ref="B215" r:id="rId471" display="https://kenpom.com/team.php?team=Queens" xr:uid="{8093F4EA-2D68-4FFC-80A6-71E00F59D245}"/>
    <hyperlink ref="C215" r:id="rId472" display="https://kenpom.com/conf.php?c=ASun" xr:uid="{D0BE6536-2BEC-4097-8152-08A97B5FA5CD}"/>
    <hyperlink ref="B216" r:id="rId473" display="https://kenpom.com/team.php?team=Gardner+Webb" xr:uid="{5FD72640-DE89-475D-8D93-644A727E0B49}"/>
    <hyperlink ref="C216" r:id="rId474" display="https://kenpom.com/conf.php?c=BSth" xr:uid="{2F2C7CCA-3206-4A2D-91ED-33623EA0A136}"/>
    <hyperlink ref="B217" r:id="rId475" display="https://kenpom.com/team.php?team=Florida+St." xr:uid="{3D284517-2144-4BF8-B253-F61E31686FD3}"/>
    <hyperlink ref="C217" r:id="rId476" display="https://kenpom.com/conf.php?c=ACC" xr:uid="{47536565-4F1C-4293-B734-17F499D253C6}"/>
    <hyperlink ref="B218" r:id="rId477" display="https://kenpom.com/team.php?team=Rider" xr:uid="{C21D4AC3-B2D1-4293-8372-B49C0C9DEFED}"/>
    <hyperlink ref="C218" r:id="rId478" display="https://kenpom.com/conf.php?c=MAAC" xr:uid="{48BBD748-E87E-4A50-BD02-F8E0DE5AFC4B}"/>
    <hyperlink ref="B219" r:id="rId479" display="https://kenpom.com/team.php?team=Siena" xr:uid="{978AF2D8-234C-404D-863C-AA87837595A1}"/>
    <hyperlink ref="C219" r:id="rId480" display="https://kenpom.com/conf.php?c=MAAC" xr:uid="{8F20EA2C-FA76-4A88-92D5-6A072AEBE20C}"/>
    <hyperlink ref="B220" r:id="rId481" display="https://kenpom.com/team.php?team=Bryant" xr:uid="{26C6A59E-EA56-4BB4-8CF8-9882C7E7A387}"/>
    <hyperlink ref="C220" r:id="rId482" display="https://kenpom.com/conf.php?c=AE" xr:uid="{0D39E8BA-B455-42B8-9A3A-FB3F6E51158D}"/>
    <hyperlink ref="B221" r:id="rId483" display="https://kenpom.com/team.php?team=Georgia+Southern" xr:uid="{027D17C5-BB16-483A-9DB1-ABA8BE773C5B}"/>
    <hyperlink ref="C221" r:id="rId484" display="https://kenpom.com/conf.php?c=SB" xr:uid="{555720FB-BC83-4DD7-958E-E0F2713CA333}"/>
    <hyperlink ref="B222" r:id="rId485" display="https://kenpom.com/team.php?team=FIU" xr:uid="{81344CBD-F217-4CD1-B11F-59D9FE749FDC}"/>
    <hyperlink ref="C222" r:id="rId486" display="https://kenpom.com/conf.php?c=CUSA" xr:uid="{3EEE229C-B00F-4D27-9CA8-D3C22BF9256B}"/>
    <hyperlink ref="B223" r:id="rId487" display="https://kenpom.com/team.php?team=Buffalo" xr:uid="{2A65D1C2-6DFD-4069-A62A-0380E4A3631F}"/>
    <hyperlink ref="C223" r:id="rId488" display="https://kenpom.com/conf.php?c=MAC" xr:uid="{E3911FD4-36A9-4570-BCAF-C03E913AA503}"/>
    <hyperlink ref="B224" r:id="rId489" display="https://kenpom.com/team.php?team=Massachusetts" xr:uid="{5E222E82-0092-4ADF-AB87-2BECB4DE08E6}"/>
    <hyperlink ref="C224" r:id="rId490" display="https://kenpom.com/conf.php?c=A10" xr:uid="{B734327F-5609-4EC0-8AF2-923450B9B1FF}"/>
    <hyperlink ref="B225" r:id="rId491" display="https://kenpom.com/team.php?team=Northern+Arizona" xr:uid="{B1C990EB-2ADB-471F-A39F-1B4258828F0D}"/>
    <hyperlink ref="C225" r:id="rId492" display="https://kenpom.com/conf.php?c=BSky" xr:uid="{0C5DAB08-DCA5-479D-90E2-AA0BEC99A734}"/>
    <hyperlink ref="B226" r:id="rId493" display="https://kenpom.com/team.php?team=Oregon+St." xr:uid="{D57F42D3-497F-48FC-9B39-901D58E6DB22}"/>
    <hyperlink ref="C226" r:id="rId494" display="https://kenpom.com/conf.php?c=P12" xr:uid="{3378D0CA-221B-4706-8C34-473C88FA3DAF}"/>
    <hyperlink ref="B227" r:id="rId495" display="https://kenpom.com/team.php?team=Northwestern+St." xr:uid="{AFC7F9FB-1544-43A4-934F-323177BCAAA3}"/>
    <hyperlink ref="C227" r:id="rId496" display="https://kenpom.com/conf.php?c=Slnd" xr:uid="{D671150B-A57D-4C9A-823D-321A3823E6CA}"/>
    <hyperlink ref="B228" r:id="rId497" display="https://kenpom.com/team.php?team=Minnesota" xr:uid="{B6007196-1393-44F5-B0BF-94472B896539}"/>
    <hyperlink ref="C228" r:id="rId498" display="https://kenpom.com/conf.php?c=B10" xr:uid="{00C97C55-BEDD-4980-B80F-B7D99A659D20}"/>
    <hyperlink ref="B229" r:id="rId499" display="https://kenpom.com/team.php?team=George+Washington" xr:uid="{B34BA440-F437-4A02-938E-9803D7D178BF}"/>
    <hyperlink ref="C229" r:id="rId500" display="https://kenpom.com/conf.php?c=A10" xr:uid="{14DEB32D-2969-4DDA-B99A-32FBBF97389B}"/>
    <hyperlink ref="B230" r:id="rId501" display="https://kenpom.com/team.php?team=Howard" xr:uid="{CD07DCDB-591B-488A-955C-2EF93C98D185}"/>
    <hyperlink ref="C230" r:id="rId502" display="https://kenpom.com/conf.php?c=MEAC" xr:uid="{E7CB0CFE-C9D3-4683-B63E-C78FC15E4F11}"/>
    <hyperlink ref="B231" r:id="rId503" display="https://kenpom.com/team.php?team=North+Dakota+St." xr:uid="{185FA557-B6DC-45EB-A8CB-C27D3A05808B}"/>
    <hyperlink ref="C231" r:id="rId504" display="https://kenpom.com/conf.php?c=Sum" xr:uid="{6F974FA5-201F-4D92-856A-1AE85F9B58DD}"/>
    <hyperlink ref="B232" r:id="rId505" display="https://kenpom.com/team.php?team=Georgetown" xr:uid="{694626E7-783F-40D3-A936-A2689C503377}"/>
    <hyperlink ref="C232" r:id="rId506" display="https://kenpom.com/conf.php?c=BE" xr:uid="{9F23EBDA-1ECD-4311-B47A-486C510B4F58}"/>
    <hyperlink ref="B233" r:id="rId507" display="https://kenpom.com/team.php?team=South+Carolina" xr:uid="{A991C0C5-4DA1-48B3-B300-E7A1FE6DBF50}"/>
    <hyperlink ref="C233" r:id="rId508" display="https://kenpom.com/conf.php?c=SEC" xr:uid="{EABAD4D6-3C52-454D-A287-54E47171ACB1}"/>
    <hyperlink ref="B234" r:id="rId509" display="https://kenpom.com/team.php?team=Northern+Colorado" xr:uid="{0D175687-9726-4745-82A8-2CDB3CECBBE2}"/>
    <hyperlink ref="C234" r:id="rId510" display="https://kenpom.com/conf.php?c=BSky" xr:uid="{D9BB760E-F913-4149-A592-0A0D90EE557D}"/>
    <hyperlink ref="B235" r:id="rId511" display="https://kenpom.com/team.php?team=Northern+Iowa" xr:uid="{0790F82A-840A-480A-88B7-4C2961E1B794}"/>
    <hyperlink ref="C235" r:id="rId512" display="https://kenpom.com/conf.php?c=MVC" xr:uid="{5B5634C3-F899-42DE-88CA-9DE4C3753F4F}"/>
    <hyperlink ref="B236" r:id="rId513" display="https://kenpom.com/team.php?team=San+Diego" xr:uid="{20D1EA78-AA4E-49B4-8136-3F79A8386FD7}"/>
    <hyperlink ref="C236" r:id="rId514" display="https://kenpom.com/conf.php?c=WCC" xr:uid="{3A553F51-E72F-44D3-A5A0-44AFBEA56A11}"/>
    <hyperlink ref="B237" r:id="rId515" display="https://kenpom.com/team.php?team=La+Salle" xr:uid="{1E5D64E9-72A2-413D-AF10-7AF8900B8B56}"/>
    <hyperlink ref="C237" r:id="rId516" display="https://kenpom.com/conf.php?c=A10" xr:uid="{6312A4DE-FB12-4CFB-9AEE-E77B6FC98349}"/>
    <hyperlink ref="B238" r:id="rId517" display="https://kenpom.com/team.php?team=Campbell" xr:uid="{CB5AC943-A600-4960-A83B-3AD8D7577DA7}"/>
    <hyperlink ref="C238" r:id="rId518" display="https://kenpom.com/conf.php?c=BSth" xr:uid="{DD621B2B-4DC6-4FC5-99AB-DF7368F98A1B}"/>
    <hyperlink ref="B239" r:id="rId519" display="https://kenpom.com/team.php?team=Sacramento+St." xr:uid="{D29EE9F6-0A19-4941-856A-0BA877B3781E}"/>
    <hyperlink ref="C239" r:id="rId520" display="https://kenpom.com/conf.php?c=BSky" xr:uid="{A2C49671-9283-4061-ABF5-308F2245C363}"/>
    <hyperlink ref="B240" r:id="rId521" display="https://kenpom.com/team.php?team=Milwaukee" xr:uid="{893A380E-66C8-4604-B11B-A723F0AEBFD4}"/>
    <hyperlink ref="C240" r:id="rId522" display="https://kenpom.com/conf.php?c=Horz" xr:uid="{51DB3BC0-1562-416D-925A-A36FA0BAB330}"/>
    <hyperlink ref="B241" r:id="rId523" display="https://kenpom.com/team.php?team=Murray+St." xr:uid="{75FDF824-5B0D-44F1-9F8A-9C8D66585351}"/>
    <hyperlink ref="C241" r:id="rId524" display="https://kenpom.com/conf.php?c=MVC" xr:uid="{A3DEA22F-116C-4E1B-8037-806AE3472749}"/>
    <hyperlink ref="B242" r:id="rId525" display="https://kenpom.com/team.php?team=Mercer" xr:uid="{1C06302E-4204-4939-8775-57932943A1AC}"/>
    <hyperlink ref="C242" r:id="rId526" display="https://kenpom.com/conf.php?c=SC" xr:uid="{B6329AE5-E7C8-4CEE-8215-F091A00DA540}"/>
    <hyperlink ref="B243" r:id="rId527" display="https://kenpom.com/team.php?team=North+Florida" xr:uid="{F787742A-1173-4A61-9B56-BF482BCC9D84}"/>
    <hyperlink ref="C243" r:id="rId528" display="https://kenpom.com/conf.php?c=ASun" xr:uid="{4886E1D8-6562-449F-9F56-9D05F6426962}"/>
    <hyperlink ref="B244" r:id="rId529" display="https://kenpom.com/team.php?team=Wofford" xr:uid="{89806ECC-983F-40F2-8C12-A0A28253AF55}"/>
    <hyperlink ref="C244" r:id="rId530" display="https://kenpom.com/conf.php?c=SC" xr:uid="{53C22168-E008-4415-8907-29E1FA3DC885}"/>
    <hyperlink ref="B245" r:id="rId531" display="https://kenpom.com/team.php?team=Jacksonville+St." xr:uid="{7ADAD1AD-3364-48DF-BA0F-9A0727D21B23}"/>
    <hyperlink ref="C245" r:id="rId532" display="https://kenpom.com/conf.php?c=ASun" xr:uid="{834253E0-FFA0-48C3-82C6-6E2A802A2766}"/>
    <hyperlink ref="B246" r:id="rId533" display="https://kenpom.com/team.php?team=Jacksonville" xr:uid="{2DCED420-6A7B-469E-891F-D8F611A88089}"/>
    <hyperlink ref="C246" r:id="rId534" display="https://kenpom.com/conf.php?c=ASun" xr:uid="{233CC776-8A4F-468A-A50E-D86590338C77}"/>
    <hyperlink ref="B247" r:id="rId535" display="https://kenpom.com/team.php?team=Delaware" xr:uid="{EC3AAA56-EC5E-4E33-985A-077654AD744E}"/>
    <hyperlink ref="C247" r:id="rId536" display="https://kenpom.com/conf.php?c=CAA" xr:uid="{93BD2488-2AE8-4754-B8EB-19D4EEF0BA69}"/>
    <hyperlink ref="B248" r:id="rId537" display="https://kenpom.com/team.php?team=Western+Carolina" xr:uid="{5DCE6A36-F632-4135-B2C0-854F15B38762}"/>
    <hyperlink ref="C248" r:id="rId538" display="https://kenpom.com/conf.php?c=SC" xr:uid="{EDDD32FC-B598-4FFD-B597-C337690EC447}"/>
    <hyperlink ref="B249" r:id="rId539" display="https://kenpom.com/team.php?team=Morehead+St." xr:uid="{DA9240D1-026F-4D46-9A1E-50DFB22C2D71}"/>
    <hyperlink ref="C249" r:id="rId540" display="https://kenpom.com/conf.php?c=OVC" xr:uid="{F97471F4-A475-432B-9115-13EE3BFCD7F0}"/>
    <hyperlink ref="B250" r:id="rId541" display="https://kenpom.com/team.php?team=Robert+Morris" xr:uid="{43810571-09F1-47C6-8213-3D41581C9E8B}"/>
    <hyperlink ref="C250" r:id="rId542" display="https://kenpom.com/conf.php?c=Horz" xr:uid="{0B9B3313-8D74-43E8-886A-34BA78108B67}"/>
    <hyperlink ref="B251" r:id="rId543" display="https://kenpom.com/team.php?team=Portland+St." xr:uid="{E4AEE5B2-75FC-4A24-B596-B3C149155F1D}"/>
    <hyperlink ref="C251" r:id="rId544" display="https://kenpom.com/conf.php?c=BSky" xr:uid="{EC7297C5-23E9-4691-BFBD-44AAD67887C1}"/>
    <hyperlink ref="B252" r:id="rId545" display="https://kenpom.com/team.php?team=Purdue+Fort+Wayne" xr:uid="{22CD5198-28DF-4B07-ACD0-0C2E09EF55BF}"/>
    <hyperlink ref="C252" r:id="rId546" display="https://kenpom.com/conf.php?c=Horz" xr:uid="{95237EE9-48C2-44CC-A419-F7F491CD76A9}"/>
    <hyperlink ref="A254" r:id="rId547" display="https://kenpom.com/index.php" xr:uid="{1F2E27A9-3ECC-4DF0-8C1B-B0601554F170}"/>
    <hyperlink ref="B254" r:id="rId548" display="https://kenpom.com/index.php?s=TeamName" xr:uid="{C5DC9C1D-89E9-4CB2-A351-945B864A689B}"/>
    <hyperlink ref="E254" r:id="rId549" display="https://kenpom.com/index.php" xr:uid="{F10225F4-E983-4929-B6D8-AA2F44239BF8}"/>
    <hyperlink ref="F254" r:id="rId550" display="https://kenpom.com/index.php?s=RankAdjOE" xr:uid="{7419E167-7B84-4057-8B5C-3DED3D566736}"/>
    <hyperlink ref="H254" r:id="rId551" display="https://kenpom.com/index.php?s=RankAdjDE" xr:uid="{C0A63A79-1866-48D4-9226-7D70EF93B3DB}"/>
    <hyperlink ref="J254" r:id="rId552" display="https://kenpom.com/index.php?s=RankAdjTempo" xr:uid="{E1E8687B-B487-4900-BEB9-E2F8B2EFC260}"/>
    <hyperlink ref="L254" r:id="rId553" display="https://kenpom.com/index.php?s=RankLuck" xr:uid="{656A28F5-0723-417D-B954-1AE6A9159CB4}"/>
    <hyperlink ref="N254" r:id="rId554" display="https://kenpom.com/index.php?s=RankSOS" xr:uid="{CAEAA8EA-7C58-460C-B808-EB267D713111}"/>
    <hyperlink ref="P254" r:id="rId555" display="https://kenpom.com/index.php?s=RankSOSO" xr:uid="{B2C92043-8D05-4109-AFC6-A8B5CAA479D9}"/>
    <hyperlink ref="R254" r:id="rId556" display="https://kenpom.com/index.php?s=RankSOSD" xr:uid="{A66ADA62-ADA2-4FBE-B9BD-0C8296096109}"/>
    <hyperlink ref="T254" r:id="rId557" display="https://kenpom.com/index.php?s=RankNCSOS" xr:uid="{9AB1FF7C-D14B-4A97-8CE3-B4FF7E174E50}"/>
    <hyperlink ref="B255" r:id="rId558" display="https://kenpom.com/team.php?team=UT+Arlington" xr:uid="{E4552E50-9142-4EF9-B0B7-39822F7337C7}"/>
    <hyperlink ref="C255" r:id="rId559" display="https://kenpom.com/conf.php?c=WAC" xr:uid="{FEE737F5-50CE-45FA-B60A-FA59EA3B13CA}"/>
    <hyperlink ref="B256" r:id="rId560" display="https://kenpom.com/team.php?team=SIU+Edwardsville" xr:uid="{64910FE8-6253-43F6-B947-2C182929B83E}"/>
    <hyperlink ref="C256" r:id="rId561" display="https://kenpom.com/conf.php?c=OVC" xr:uid="{963AB7F2-6722-4EDF-A88E-D37A1FEED98E}"/>
    <hyperlink ref="B257" r:id="rId562" display="https://kenpom.com/team.php?team=East+Tennessee+St." xr:uid="{447B179D-F694-4BDE-84F2-243D6307BDD5}"/>
    <hyperlink ref="C257" r:id="rId563" display="https://kenpom.com/conf.php?c=SC" xr:uid="{DD966F1B-7540-44C9-B944-48291DCA6CDA}"/>
    <hyperlink ref="B258" r:id="rId564" display="https://kenpom.com/team.php?team=Winthrop" xr:uid="{CC2EEF2B-3EB3-49B7-BF12-D1A45297729D}"/>
    <hyperlink ref="C258" r:id="rId565" display="https://kenpom.com/conf.php?c=BSth" xr:uid="{EE56AAF0-DFAA-4700-A14F-77914A7988BE}"/>
    <hyperlink ref="B259" r:id="rId566" display="https://kenpom.com/team.php?team=Idaho+St." xr:uid="{31237165-F484-4E9F-A59F-374556AE6606}"/>
    <hyperlink ref="C259" r:id="rId567" display="https://kenpom.com/conf.php?c=BSky" xr:uid="{559410D0-8A5D-47EC-BF2E-0CACF5A18ECB}"/>
    <hyperlink ref="B260" r:id="rId568" display="https://kenpom.com/team.php?team=UT+Rio+Grande+Valley" xr:uid="{05AB5DC2-244B-4D8D-BF36-3BF7D6BF8942}"/>
    <hyperlink ref="C260" r:id="rId569" display="https://kenpom.com/conf.php?c=WAC" xr:uid="{57A887F7-E3E0-4CC5-9495-72C9BBD5F115}"/>
    <hyperlink ref="B261" r:id="rId570" display="https://kenpom.com/team.php?team=Alcorn+St." xr:uid="{85AFD707-33F2-416B-9A13-1D0AE9613344}"/>
    <hyperlink ref="C261" r:id="rId571" display="https://kenpom.com/conf.php?c=SWAC" xr:uid="{4D12E41C-2875-4CD2-91CE-D8B1F2C14EF6}"/>
    <hyperlink ref="B262" r:id="rId572" display="https://kenpom.com/team.php?team=Army" xr:uid="{0BBFF7F8-3DC2-4EC2-B90F-746FA5BE8119}"/>
    <hyperlink ref="C262" r:id="rId573" display="https://kenpom.com/conf.php?c=Pat" xr:uid="{81E46E0B-CBFA-436E-9C92-8A8904704E1C}"/>
    <hyperlink ref="B263" r:id="rId574" display="https://kenpom.com/team.php?team=Northern+Illinois" xr:uid="{F2AC72F8-B349-4380-A477-A4383A38D9FA}"/>
    <hyperlink ref="C263" r:id="rId575" display="https://kenpom.com/conf.php?c=MAC" xr:uid="{59AED011-63A8-4239-A89E-3F33B1C893B5}"/>
    <hyperlink ref="B264" r:id="rId576" display="https://kenpom.com/team.php?team=Canisius" xr:uid="{7468044B-3333-44E9-B958-7FA9BCF81649}"/>
    <hyperlink ref="C264" r:id="rId577" display="https://kenpom.com/conf.php?c=MAAC" xr:uid="{3F26F6A7-DA61-4328-BF7F-C62D9034AC72}"/>
    <hyperlink ref="B265" r:id="rId578" display="https://kenpom.com/team.php?team=Maryland+Eastern+Shore" xr:uid="{49C0579D-2C9A-4D63-9EC7-1E5D8925F360}"/>
    <hyperlink ref="C265" r:id="rId579" display="https://kenpom.com/conf.php?c=MEAC" xr:uid="{5B16942F-CAD2-4D16-B6E5-C67B170B9EF1}"/>
    <hyperlink ref="B266" r:id="rId580" display="https://kenpom.com/team.php?team=UMBC" xr:uid="{C21A495F-DFF1-4638-A6A3-D4C39FE766EA}"/>
    <hyperlink ref="C266" r:id="rId581" display="https://kenpom.com/conf.php?c=AE" xr:uid="{1451795B-9D09-4E64-B15E-CC379D756D10}"/>
    <hyperlink ref="B267" r:id="rId582" display="https://kenpom.com/team.php?team=USC+Upstate" xr:uid="{C89C1B43-1870-4EA8-BC88-2E1DC13E5A50}"/>
    <hyperlink ref="C267" r:id="rId583" display="https://kenpom.com/conf.php?c=BSth" xr:uid="{D402623D-DCF0-4316-AD49-A64D3AFFC263}"/>
    <hyperlink ref="B268" r:id="rId584" display="https://kenpom.com/team.php?team=Loyola+Chicago" xr:uid="{17A94D0D-8677-4203-83CD-D1F4EB36F534}"/>
    <hyperlink ref="C268" r:id="rId585" display="https://kenpom.com/conf.php?c=A10" xr:uid="{34A4D79C-CCD6-4030-A7DF-53D0C564482A}"/>
    <hyperlink ref="B269" r:id="rId586" display="https://kenpom.com/team.php?team=Rhode+Island" xr:uid="{95D970A5-DD8D-49EA-95B4-641D3138B8BE}"/>
    <hyperlink ref="C269" r:id="rId587" display="https://kenpom.com/conf.php?c=A10" xr:uid="{4A1EF622-CBFE-4D1A-A568-40FA9B756490}"/>
    <hyperlink ref="B270" r:id="rId588" display="https://kenpom.com/team.php?team=North+Alabama" xr:uid="{612D90EE-AD87-4C1A-A3FB-D1CEF51C38B2}"/>
    <hyperlink ref="C270" r:id="rId589" display="https://kenpom.com/conf.php?c=ASun" xr:uid="{438F56A3-229B-41E5-9578-1F23DC379C0D}"/>
    <hyperlink ref="B271" r:id="rId590" display="https://kenpom.com/team.php?team=Southeast+Missouri+St." xr:uid="{B691D2C0-D41A-4D40-883E-5C13675928BA}"/>
    <hyperlink ref="C271" r:id="rId591" display="https://kenpom.com/conf.php?c=OVC" xr:uid="{35EC99D8-C68D-472F-8CFB-0219D4A87DE7}"/>
    <hyperlink ref="B272" r:id="rId592" display="https://kenpom.com/team.php?team=Southeastern+Louisiana" xr:uid="{8EE24502-306E-47D5-A0EA-23CBEDD6F89C}"/>
    <hyperlink ref="C272" r:id="rId593" display="https://kenpom.com/conf.php?c=Slnd" xr:uid="{73B7F596-E637-4460-A79E-F215D187474A}"/>
    <hyperlink ref="B273" r:id="rId594" display="https://kenpom.com/team.php?team=Niagara" xr:uid="{D76CDCC7-E6E4-49F7-8353-5F3ECA343CE2}"/>
    <hyperlink ref="C273" r:id="rId595" display="https://kenpom.com/conf.php?c=MAAC" xr:uid="{E8F4B6C3-5688-472A-9402-E532899C1EB0}"/>
    <hyperlink ref="B274" r:id="rId596" display="https://kenpom.com/team.php?team=Dartmouth" xr:uid="{6B5039AF-A318-44C4-B741-5A532859C9EC}"/>
    <hyperlink ref="C274" r:id="rId597" display="https://kenpom.com/conf.php?c=Ivy" xr:uid="{1B5AE2D3-7725-4E52-842D-4A70759E152E}"/>
    <hyperlink ref="B275" r:id="rId598" display="https://kenpom.com/team.php?team=Fairfield" xr:uid="{1A7C3FE1-8938-494F-BEAD-675FA1F9B54C}"/>
    <hyperlink ref="C275" r:id="rId599" display="https://kenpom.com/conf.php?c=MAAC" xr:uid="{44EEE7BC-1D2F-499D-9C6A-B3B81D5112A4}"/>
    <hyperlink ref="B276" r:id="rId600" display="https://kenpom.com/team.php?team=Bellarmine" xr:uid="{1350E333-678E-40DE-856C-5E82C289788F}"/>
    <hyperlink ref="C276" r:id="rId601" display="https://kenpom.com/conf.php?c=ASun" xr:uid="{A5401659-AEB4-4BDE-93DA-1E6F46761A55}"/>
    <hyperlink ref="B277" r:id="rId602" display="https://kenpom.com/team.php?team=Nicholls+St." xr:uid="{E0858BF7-B5DB-48CC-908E-5B7673FA850D}"/>
    <hyperlink ref="C277" r:id="rId603" display="https://kenpom.com/conf.php?c=Slnd" xr:uid="{B9A8451E-D491-497A-AC66-CA8F71248FDA}"/>
    <hyperlink ref="B278" r:id="rId604" display="https://kenpom.com/team.php?team=Lafayette" xr:uid="{8F55CE38-49FB-4D8E-9F68-07FC50853FE4}"/>
    <hyperlink ref="C278" r:id="rId605" display="https://kenpom.com/conf.php?c=Pat" xr:uid="{64084D99-4328-432A-9CCF-4D99E3E86B5E}"/>
    <hyperlink ref="B279" r:id="rId606" display="https://kenpom.com/team.php?team=Fairleigh+Dickinson" xr:uid="{42085636-FA8E-4BD0-B7D2-5339F71A090D}"/>
    <hyperlink ref="C279" r:id="rId607" display="https://kenpom.com/conf.php?c=NEC" xr:uid="{00A496D2-2064-4D89-A3CA-FA2D2935734D}"/>
    <hyperlink ref="B280" r:id="rId608" display="https://kenpom.com/team.php?team=Boston+University" xr:uid="{1F8FF4E3-D823-4BE3-BE18-4C7121987B76}"/>
    <hyperlink ref="C280" r:id="rId609" display="https://kenpom.com/conf.php?c=Pat" xr:uid="{64150F53-A760-4B8F-A8D3-E19A6C1781A4}"/>
    <hyperlink ref="B281" r:id="rId610" display="https://kenpom.com/team.php?team=Western+Illinois" xr:uid="{488D2597-9130-456F-AF3D-D55D8D95CBCA}"/>
    <hyperlink ref="C281" r:id="rId611" display="https://kenpom.com/conf.php?c=Sum" xr:uid="{A14683C5-15BC-4A79-9C5E-7E93EAAE70D3}"/>
    <hyperlink ref="B282" r:id="rId612" display="https://kenpom.com/team.php?team=North+Dakota" xr:uid="{277F66ED-E7A5-465F-9F58-9567C0EB8627}"/>
    <hyperlink ref="C282" r:id="rId613" display="https://kenpom.com/conf.php?c=Sum" xr:uid="{1CA163B0-1452-4106-B146-262BAF7BBDD3}"/>
    <hyperlink ref="B283" r:id="rId614" display="https://kenpom.com/team.php?team=Miami+OH" xr:uid="{5BBCA4B5-DFB2-46E6-942B-7601998C1FA8}"/>
    <hyperlink ref="C283" r:id="rId615" display="https://kenpom.com/conf.php?c=MAC" xr:uid="{9B93BBAA-C995-47A6-A2FB-771F8AD5EDD1}"/>
    <hyperlink ref="B284" r:id="rId616" display="https://kenpom.com/team.php?team=California" xr:uid="{54F5C119-4730-4990-A99F-00A1A73DDF7E}"/>
    <hyperlink ref="C284" r:id="rId617" display="https://kenpom.com/conf.php?c=P12" xr:uid="{AF1778A1-3F5A-4F9E-9684-F4314B3A7CCD}"/>
    <hyperlink ref="B285" r:id="rId618" display="https://kenpom.com/team.php?team=Prairie+View+A%26M" xr:uid="{0A98D8AB-A8E8-4ECC-9E95-FB229E1DB0B6}"/>
    <hyperlink ref="C285" r:id="rId619" display="https://kenpom.com/conf.php?c=SWAC" xr:uid="{13F1F6F6-FA2F-4333-AD64-974ED034C938}"/>
    <hyperlink ref="B286" r:id="rId620" display="https://kenpom.com/team.php?team=Oakland" xr:uid="{F45B8E55-C74A-4C13-BE6F-670373C693DC}"/>
    <hyperlink ref="C286" r:id="rId621" display="https://kenpom.com/conf.php?c=Horz" xr:uid="{3823D091-3A83-4EA2-9D83-AEBAEF62DBD1}"/>
    <hyperlink ref="B287" r:id="rId622" display="https://kenpom.com/team.php?team=Tennessee+Martin" xr:uid="{1C1BDC82-743F-4873-A4EA-2E434FB9093B}"/>
    <hyperlink ref="C287" r:id="rId623" display="https://kenpom.com/conf.php?c=OVC" xr:uid="{2FD6A1DB-B4C8-44E2-A07D-769977539839}"/>
    <hyperlink ref="B288" r:id="rId624" display="https://kenpom.com/team.php?team=UC+San+Diego" xr:uid="{15588815-C1A4-41FF-9717-397E44F2BEBE}"/>
    <hyperlink ref="C288" r:id="rId625" display="https://kenpom.com/conf.php?c=BW" xr:uid="{8EFED54D-9F79-4BFA-9D48-A0C33C3B0972}"/>
    <hyperlink ref="B289" r:id="rId626" display="https://kenpom.com/team.php?team=American" xr:uid="{B028BAE2-A16B-43DB-97D8-2C8DC9FE3C07}"/>
    <hyperlink ref="C289" r:id="rId627" display="https://kenpom.com/conf.php?c=Pat" xr:uid="{80C6F13B-02DF-447F-AC3E-CD277D59CA7B}"/>
    <hyperlink ref="B290" r:id="rId628" display="https://kenpom.com/team.php?team=Marist" xr:uid="{83417D95-7AED-418E-8830-EF5F3A4FC673}"/>
    <hyperlink ref="C290" r:id="rId629" display="https://kenpom.com/conf.php?c=MAAC" xr:uid="{6822C920-C24C-4076-B9C0-849147DBA1DC}"/>
    <hyperlink ref="B291" r:id="rId630" display="https://kenpom.com/team.php?team=Maine" xr:uid="{99DF2000-725C-4BE9-A8ED-F0760C3F2EC6}"/>
    <hyperlink ref="C291" r:id="rId631" display="https://kenpom.com/conf.php?c=AE" xr:uid="{3C7584CD-E2F2-42C1-AC2E-C3D4958A6A96}"/>
    <hyperlink ref="B292" r:id="rId632" display="https://kenpom.com/team.php?team=UTSA" xr:uid="{DBA94DEA-3162-4669-BD31-03DF12F58BE8}"/>
    <hyperlink ref="C292" r:id="rId633" display="https://kenpom.com/conf.php?c=CUSA" xr:uid="{F092785B-65E1-4EE1-8BA8-AF47F216A611}"/>
    <hyperlink ref="B293" r:id="rId634" display="https://kenpom.com/team.php?team=Southern" xr:uid="{99E3AB9C-84DF-4259-A590-3D9909D310DC}"/>
    <hyperlink ref="C293" r:id="rId635" display="https://kenpom.com/conf.php?c=SWAC" xr:uid="{3DB7B3B0-4424-4AA7-8F86-00EDAD555DAC}"/>
    <hyperlink ref="B294" r:id="rId636" display="https://kenpom.com/team.php?team=Mount+St.+Mary%27s" xr:uid="{66D72A62-7D23-4FD3-81E9-9A47CC87C41A}"/>
    <hyperlink ref="C294" r:id="rId637" display="https://kenpom.com/conf.php?c=MAAC" xr:uid="{7955C43D-4C4E-4558-89D7-9473F6B9E80B}"/>
    <hyperlink ref="A296" r:id="rId638" display="https://kenpom.com/index.php" xr:uid="{8144253A-A9DB-4F49-B9D5-A1FCFCD0BEE0}"/>
    <hyperlink ref="B296" r:id="rId639" display="https://kenpom.com/index.php?s=TeamName" xr:uid="{33458FE8-294F-495E-9DAB-C62F008A7798}"/>
    <hyperlink ref="E296" r:id="rId640" display="https://kenpom.com/index.php" xr:uid="{12CA38B5-A6CD-41F9-8E5F-6C1EE72B7601}"/>
    <hyperlink ref="F296" r:id="rId641" display="https://kenpom.com/index.php?s=RankAdjOE" xr:uid="{D1F053AC-DE6F-4AA9-B5B0-077A8854308D}"/>
    <hyperlink ref="H296" r:id="rId642" display="https://kenpom.com/index.php?s=RankAdjDE" xr:uid="{DEC638B3-3E5E-4D76-9A80-8022D9CD174C}"/>
    <hyperlink ref="J296" r:id="rId643" display="https://kenpom.com/index.php?s=RankAdjTempo" xr:uid="{848D31A9-87B7-4745-AD73-3C8766CE4ED4}"/>
    <hyperlink ref="L296" r:id="rId644" display="https://kenpom.com/index.php?s=RankLuck" xr:uid="{5C022977-7E5D-4F87-9A71-3B3ABC2C553F}"/>
    <hyperlink ref="N296" r:id="rId645" display="https://kenpom.com/index.php?s=RankSOS" xr:uid="{184B15E4-D3ED-48EA-B325-E845AFD29037}"/>
    <hyperlink ref="P296" r:id="rId646" display="https://kenpom.com/index.php?s=RankSOSO" xr:uid="{9AFDB567-00EC-47CE-B5A8-1CEDF7FEBF2F}"/>
    <hyperlink ref="R296" r:id="rId647" display="https://kenpom.com/index.php?s=RankSOSD" xr:uid="{FD3C09A5-E541-44BA-B98F-76802A7001FC}"/>
    <hyperlink ref="T296" r:id="rId648" display="https://kenpom.com/index.php?s=RankNCSOS" xr:uid="{27D43799-00E5-43DE-9DFF-5A5C7C760AB6}"/>
    <hyperlink ref="B297" r:id="rId649" display="https://kenpom.com/team.php?team=Georgia+St." xr:uid="{1AA5573A-06B6-4E1A-82CB-B50BC456585F}"/>
    <hyperlink ref="C297" r:id="rId650" display="https://kenpom.com/conf.php?c=SB" xr:uid="{AF1C3C58-76B3-44E8-82E9-EC2AB6A5A12E}"/>
    <hyperlink ref="B298" r:id="rId651" display="https://kenpom.com/team.php?team=Louisiana+Monroe" xr:uid="{C7E98AEF-6F74-430C-8962-984875638E09}"/>
    <hyperlink ref="C298" r:id="rId652" display="https://kenpom.com/conf.php?c=SB" xr:uid="{117AC027-0FF0-4E4A-A747-53F4C45462A4}"/>
    <hyperlink ref="B299" r:id="rId653" display="https://kenpom.com/team.php?team=Lehigh" xr:uid="{35667141-F36A-482A-BB56-7F12C983A37F}"/>
    <hyperlink ref="C299" r:id="rId654" display="https://kenpom.com/conf.php?c=Pat" xr:uid="{9B79F13E-E40D-4E68-808B-9BCAA52E891E}"/>
    <hyperlink ref="B300" r:id="rId655" display="https://kenpom.com/team.php?team=New+Hampshire" xr:uid="{D9743634-A998-44B4-8B23-43AD9538CE29}"/>
    <hyperlink ref="C300" r:id="rId656" display="https://kenpom.com/conf.php?c=AE" xr:uid="{041C2153-A3FE-4186-BB0C-EEF82913B7DA}"/>
    <hyperlink ref="B301" r:id="rId657" display="https://kenpom.com/team.php?team=Southern+Indiana" xr:uid="{DB4BCDBD-C7F8-425D-A465-9CE45BFF5C1B}"/>
    <hyperlink ref="C301" r:id="rId658" display="https://kenpom.com/conf.php?c=OVC" xr:uid="{4A6D17F6-64ED-41EC-9C52-C60EDA88CA70}"/>
    <hyperlink ref="B302" r:id="rId659" display="https://kenpom.com/team.php?team=Bowling+Green" xr:uid="{22D974EE-A852-4AA6-B447-A9AA8CE4A08B}"/>
    <hyperlink ref="C302" r:id="rId660" display="https://kenpom.com/conf.php?c=MAC" xr:uid="{0E6BE15D-9BB6-4121-94C8-6EC9DF28BDF3}"/>
    <hyperlink ref="B303" r:id="rId661" display="https://kenpom.com/team.php?team=Arkansas+St." xr:uid="{286E2B17-122C-46F3-93DD-ACC59415A2B6}"/>
    <hyperlink ref="C303" r:id="rId662" display="https://kenpom.com/conf.php?c=SB" xr:uid="{D40A7F4F-0647-4C09-AE12-A18843E5D187}"/>
    <hyperlink ref="B304" r:id="rId663" display="https://kenpom.com/team.php?team=Tennessee+Tech" xr:uid="{4FF08085-85F3-4856-9309-F6DE8A63C947}"/>
    <hyperlink ref="C304" r:id="rId664" display="https://kenpom.com/conf.php?c=OVC" xr:uid="{207C6889-A201-4C87-AD51-CA10D037DAE0}"/>
    <hyperlink ref="B305" r:id="rId665" display="https://kenpom.com/team.php?team=Illinois+St." xr:uid="{FA9E725A-17D6-45CA-B911-F0DA6362C5D1}"/>
    <hyperlink ref="C305" r:id="rId666" display="https://kenpom.com/conf.php?c=MVC" xr:uid="{7641BF8A-5B0A-4702-96BA-101B546C3E73}"/>
    <hyperlink ref="B306" r:id="rId667" display="https://kenpom.com/team.php?team=Louisville" xr:uid="{3B0297A7-6895-4E18-9A90-239B5A20C4C4}"/>
    <hyperlink ref="C306" r:id="rId668" display="https://kenpom.com/conf.php?c=ACC" xr:uid="{0C0A950D-7DA2-4BD2-8096-E94E39F008D6}"/>
    <hyperlink ref="B307" r:id="rId669" display="https://kenpom.com/team.php?team=Tennessee+St." xr:uid="{DF4E4160-C358-4930-A2C1-A404DED1D98D}"/>
    <hyperlink ref="C307" r:id="rId670" display="https://kenpom.com/conf.php?c=OVC" xr:uid="{428EFB62-B1B0-464D-90D3-F262D3A4D777}"/>
    <hyperlink ref="B308" r:id="rId671" display="https://kenpom.com/team.php?team=Valparaiso" xr:uid="{D659CD11-5A51-4AFC-8442-47B8B9037833}"/>
    <hyperlink ref="C308" r:id="rId672" display="https://kenpom.com/conf.php?c=MVC" xr:uid="{009A73F9-FBAA-48D7-A090-FC2D25DF2DD6}"/>
    <hyperlink ref="B309" r:id="rId673" display="https://kenpom.com/team.php?team=Cal+Poly" xr:uid="{84131F9B-E0A4-4B6D-88CC-9F6FD792BC23}"/>
    <hyperlink ref="C309" r:id="rId674" display="https://kenpom.com/conf.php?c=BW" xr:uid="{112AA965-CB37-4F01-91B5-E282FB5635D1}"/>
    <hyperlink ref="B310" r:id="rId675" display="https://kenpom.com/team.php?team=Chicago+St." xr:uid="{66E7C395-A68F-4A04-86BE-4FE43CFE9AFB}"/>
    <hyperlink ref="C310" r:id="rId676" display="https://kenpom.com/conf.php?c=ind" xr:uid="{EE1682EA-7D0A-441B-B7A0-8D5900953238}"/>
    <hyperlink ref="B311" r:id="rId677" display="https://kenpom.com/team.php?team=Cal+St.+Bakersfield" xr:uid="{B1BF3898-232D-4817-BCBA-845A39C28334}"/>
    <hyperlink ref="C311" r:id="rId678" display="https://kenpom.com/conf.php?c=BW" xr:uid="{5E167668-0246-4868-91F5-BFCB75AC10EC}"/>
    <hyperlink ref="B312" r:id="rId679" display="https://kenpom.com/team.php?team=Coastal+Carolina" xr:uid="{E041A364-573C-418E-920A-4C2BC4CFA15F}"/>
    <hyperlink ref="C312" r:id="rId680" display="https://kenpom.com/conf.php?c=SB" xr:uid="{9E78FE44-4B9F-4E84-9AC4-5631AC3CBF08}"/>
    <hyperlink ref="B313" r:id="rId681" display="https://kenpom.com/team.php?team=South+Dakota" xr:uid="{B09FD59A-2145-4DD6-95A6-D2F1E13F68E0}"/>
    <hyperlink ref="C313" r:id="rId682" display="https://kenpom.com/conf.php?c=Sum" xr:uid="{3C9233F1-C33F-45A9-BB90-6558A5D4B564}"/>
    <hyperlink ref="B314" r:id="rId683" display="https://kenpom.com/team.php?team=Denver" xr:uid="{81665A0C-B80B-48A5-8E8A-84DFDB01C5FA}"/>
    <hyperlink ref="C314" r:id="rId684" display="https://kenpom.com/conf.php?c=Sum" xr:uid="{8394743C-42C2-4D98-B8E7-8B711B601846}"/>
    <hyperlink ref="B315" r:id="rId685" display="https://kenpom.com/team.php?team=High+Point" xr:uid="{B8BF69E2-7EF2-4A62-B993-10E865CF6765}"/>
    <hyperlink ref="C315" r:id="rId686" display="https://kenpom.com/conf.php?c=BSth" xr:uid="{9CB3BD1D-E32A-4CC2-AB8A-31A003D037DD}"/>
    <hyperlink ref="B316" r:id="rId687" display="https://kenpom.com/team.php?team=Idaho" xr:uid="{1013B184-3044-443A-BD79-4CA3349BE3BD}"/>
    <hyperlink ref="C316" r:id="rId688" display="https://kenpom.com/conf.php?c=BSky" xr:uid="{1A8C05CB-BB0A-44D7-9360-543E1E3DACE7}"/>
    <hyperlink ref="B317" r:id="rId689" display="https://kenpom.com/team.php?team=Illinois+Chicago" xr:uid="{2785CDD8-11A8-4722-8B8E-4102A9312AE6}"/>
    <hyperlink ref="C317" r:id="rId690" display="https://kenpom.com/conf.php?c=MVC" xr:uid="{34103CCB-F33A-4776-A060-35D11885BE00}"/>
    <hyperlink ref="B318" r:id="rId691" display="https://kenpom.com/team.php?team=Charleston+Southern" xr:uid="{1C89E09D-5309-4DA0-B203-35B5420A5B52}"/>
    <hyperlink ref="C318" r:id="rId692" display="https://kenpom.com/conf.php?c=BSth" xr:uid="{72CCBE6F-05BB-493F-9D97-C305951163D3}"/>
    <hyperlink ref="B319" r:id="rId693" display="https://kenpom.com/team.php?team=Bucknell" xr:uid="{5828BC55-EA75-4C79-AD6C-732FC82E987B}"/>
    <hyperlink ref="C319" r:id="rId694" display="https://kenpom.com/conf.php?c=Pat" xr:uid="{80F00D23-2A28-4E79-BAE6-99EAFCF50CB8}"/>
    <hyperlink ref="B320" r:id="rId695" display="https://kenpom.com/team.php?team=Jackson+St." xr:uid="{F2D4D561-1E42-471A-B04D-BCD85A1120E4}"/>
    <hyperlink ref="C320" r:id="rId696" display="https://kenpom.com/conf.php?c=SWAC" xr:uid="{72901D57-5CD1-4D3D-84D6-AC7DD7A86BDE}"/>
    <hyperlink ref="B321" r:id="rId697" display="https://kenpom.com/team.php?team=Texas+Southern" xr:uid="{A3B747EE-EAE4-45FC-A08F-1826513662E3}"/>
    <hyperlink ref="C321" r:id="rId698" display="https://kenpom.com/conf.php?c=SWAC" xr:uid="{13C58C0F-C97E-491E-9BC9-57F21A15F7EE}"/>
    <hyperlink ref="B322" r:id="rId699" display="https://kenpom.com/team.php?team=Manhattan" xr:uid="{442EE40D-E85B-43A3-A77E-C3B81DC023F3}"/>
    <hyperlink ref="C322" r:id="rId700" display="https://kenpom.com/conf.php?c=MAAC" xr:uid="{2538C9CB-80C3-42B3-920C-326941452803}"/>
    <hyperlink ref="B323" r:id="rId701" display="https://kenpom.com/team.php?team=Texas+A%26M+Commerce" xr:uid="{3DB7C4FD-A5E9-444B-9762-B3A14C847675}"/>
    <hyperlink ref="C323" r:id="rId702" display="https://kenpom.com/conf.php?c=Slnd" xr:uid="{EE2DE736-4EE9-4CBB-8FFE-7DF57140B811}"/>
    <hyperlink ref="B324" r:id="rId703" display="https://kenpom.com/team.php?team=Saint+Peter%27s" xr:uid="{AC146588-5241-45C1-8ACA-C696F2366A15}"/>
    <hyperlink ref="C324" r:id="rId704" display="https://kenpom.com/conf.php?c=MAAC" xr:uid="{B29971D6-03E5-45F2-954E-5EB0EA8CEDB3}"/>
    <hyperlink ref="B325" r:id="rId705" display="https://kenpom.com/team.php?team=Merrimack" xr:uid="{DC00FF68-145D-4090-B7B1-80EBFCD6714F}"/>
    <hyperlink ref="C325" r:id="rId706" display="https://kenpom.com/conf.php?c=NEC" xr:uid="{3788CAAE-A929-4D02-80FE-B61E8E8910D6}"/>
    <hyperlink ref="B326" r:id="rId707" display="https://kenpom.com/team.php?team=Northeastern" xr:uid="{F0FBCB63-F7C7-46AB-8DE7-015F476628B0}"/>
    <hyperlink ref="C326" r:id="rId708" display="https://kenpom.com/conf.php?c=CAA" xr:uid="{8ED90363-EEE3-4A00-BE1B-B965C9A1B566}"/>
    <hyperlink ref="B327" r:id="rId709" display="https://kenpom.com/team.php?team=Alabama+A%26M" xr:uid="{AD321E89-0C98-4546-8F07-79735AD2E33F}"/>
    <hyperlink ref="C327" r:id="rId710" display="https://kenpom.com/conf.php?c=SWAC" xr:uid="{084BDFFB-0B4E-4342-9271-91C5211DF5B7}"/>
    <hyperlink ref="B328" r:id="rId711" display="https://kenpom.com/team.php?team=Binghamton" xr:uid="{A6A7768D-94AC-451B-8B88-E88F2573A74B}"/>
    <hyperlink ref="C328" r:id="rId712" display="https://kenpom.com/conf.php?c=AE" xr:uid="{3790DE03-9391-4559-81B1-439A7ACB24DB}"/>
    <hyperlink ref="B329" r:id="rId713" display="https://kenpom.com/team.php?team=Wagner" xr:uid="{84465153-4FBC-4EE6-BE5A-98B95BFB58D8}"/>
    <hyperlink ref="C329" r:id="rId714" display="https://kenpom.com/conf.php?c=NEC" xr:uid="{6FE124B2-55A8-4D9B-9E10-8446B9318713}"/>
    <hyperlink ref="B330" r:id="rId715" display="https://kenpom.com/team.php?team=UMKC" xr:uid="{786C4221-B8FB-4FFA-842D-8E1B362B210F}"/>
    <hyperlink ref="C330" r:id="rId716" display="https://kenpom.com/conf.php?c=Sum" xr:uid="{C4ED54F1-4325-4B04-8B87-2C2101570517}"/>
    <hyperlink ref="B331" r:id="rId717" display="https://kenpom.com/team.php?team=Morgan+St." xr:uid="{4B2584A3-832E-4F01-BB83-35B37B8CC511}"/>
    <hyperlink ref="C331" r:id="rId718" display="https://kenpom.com/conf.php?c=MEAC" xr:uid="{CC325CC4-F021-4F50-87D6-8CF1D5B8B522}"/>
    <hyperlink ref="B332" r:id="rId719" display="https://kenpom.com/team.php?team=Tulsa" xr:uid="{969B2F8E-B0D1-4C9B-A21E-9A8D686DE848}"/>
    <hyperlink ref="C332" r:id="rId720" display="https://kenpom.com/conf.php?c=Amer" xr:uid="{912AD74F-85C0-44B8-B5C7-B0156D234C99}"/>
    <hyperlink ref="B333" r:id="rId721" display="https://kenpom.com/team.php?team=Eastern+Michigan" xr:uid="{6A1FE498-6935-488F-A948-A807B89BBD07}"/>
    <hyperlink ref="C333" r:id="rId722" display="https://kenpom.com/conf.php?c=MAC" xr:uid="{0D1AFB5A-DC9B-4127-9BB7-598050B293A7}"/>
    <hyperlink ref="B334" r:id="rId723" display="https://kenpom.com/team.php?team=Nebraska+Omaha" xr:uid="{1358C072-4860-404C-93CE-3A4C2B52778A}"/>
    <hyperlink ref="C334" r:id="rId724" display="https://kenpom.com/conf.php?c=Sum" xr:uid="{E5C854B0-7CD7-42F7-8C4E-7CA02A862120}"/>
    <hyperlink ref="B335" r:id="rId725" display="https://kenpom.com/team.php?team=North+Carolina+A%26T" xr:uid="{2BA0F94F-C947-4108-8B62-E5C5C8E61FCE}"/>
    <hyperlink ref="C335" r:id="rId726" display="https://kenpom.com/conf.php?c=CAA" xr:uid="{218D4B77-D8D5-4530-9DC9-2EAD7E25CBC8}"/>
    <hyperlink ref="B336" r:id="rId727" display="https://kenpom.com/team.php?team=William+%26+Mary" xr:uid="{65A763DE-4484-4D8A-9432-BA8BC30BDF7F}"/>
    <hyperlink ref="C336" r:id="rId728" display="https://kenpom.com/conf.php?c=CAA" xr:uid="{F1387781-A7BF-46E0-A6EB-FED90E9C778B}"/>
    <hyperlink ref="A338" r:id="rId729" display="https://kenpom.com/index.php" xr:uid="{56038F26-9E80-4506-AE7C-5991B32A0702}"/>
    <hyperlink ref="B338" r:id="rId730" display="https://kenpom.com/index.php?s=TeamName" xr:uid="{E6BAEED1-F69A-4F2C-8968-FF1B6C20C82D}"/>
    <hyperlink ref="E338" r:id="rId731" display="https://kenpom.com/index.php" xr:uid="{44102135-36B7-4D2B-9DDB-539E45C154A1}"/>
    <hyperlink ref="F338" r:id="rId732" display="https://kenpom.com/index.php?s=RankAdjOE" xr:uid="{7735B78D-2432-47DE-AFEA-172935F58721}"/>
    <hyperlink ref="H338" r:id="rId733" display="https://kenpom.com/index.php?s=RankAdjDE" xr:uid="{15C5D782-455D-43DC-82C4-8FB8E7EF0FF2}"/>
    <hyperlink ref="J338" r:id="rId734" display="https://kenpom.com/index.php?s=RankAdjTempo" xr:uid="{18D656D9-5E6D-49DD-95A3-935471AFA93F}"/>
    <hyperlink ref="L338" r:id="rId735" display="https://kenpom.com/index.php?s=RankLuck" xr:uid="{4767969C-237A-404C-93F0-473C12F23ED1}"/>
    <hyperlink ref="N338" r:id="rId736" display="https://kenpom.com/index.php?s=RankSOS" xr:uid="{F2F02EED-9553-4029-9DD4-39033FAC90CC}"/>
    <hyperlink ref="P338" r:id="rId737" display="https://kenpom.com/index.php?s=RankSOSO" xr:uid="{9A5BFFF6-0056-4D84-8993-B6E04D2467CA}"/>
    <hyperlink ref="R338" r:id="rId738" display="https://kenpom.com/index.php?s=RankSOSD" xr:uid="{F238C288-C065-4C05-A4ED-F0A0D493BC5B}"/>
    <hyperlink ref="T338" r:id="rId739" display="https://kenpom.com/index.php?s=RankNCSOS" xr:uid="{1741F665-0661-42F1-88A7-BB7D5717641A}"/>
    <hyperlink ref="B339" r:id="rId740" display="https://kenpom.com/team.php?team=Little+Rock" xr:uid="{CE4539FD-181A-417C-A0E1-916D364A67E8}"/>
    <hyperlink ref="C339" r:id="rId741" display="https://kenpom.com/conf.php?c=OVC" xr:uid="{822DCB9A-5B5C-4661-8FB9-322F0F32BCF9}"/>
    <hyperlink ref="B340" r:id="rId742" display="https://kenpom.com/team.php?team=Arkansas+Pine+Bluff" xr:uid="{41185E58-1C32-436F-BC44-1ADCB73ED3C6}"/>
    <hyperlink ref="C340" r:id="rId743" display="https://kenpom.com/conf.php?c=SWAC" xr:uid="{5A6817DD-FFF5-4048-A909-4F89141BA868}"/>
    <hyperlink ref="B341" r:id="rId744" display="https://kenpom.com/team.php?team=Western+Michigan" xr:uid="{84BD15A5-B510-4B43-B205-851192975AFB}"/>
    <hyperlink ref="C341" r:id="rId745" display="https://kenpom.com/conf.php?c=MAC" xr:uid="{B7D042CB-0218-4907-99B8-A5AFDB82F1EA}"/>
    <hyperlink ref="B342" r:id="rId746" display="https://kenpom.com/team.php?team=Austin+Peay" xr:uid="{DD0687BD-26BC-4F0C-AF90-F77EF44B76B6}"/>
    <hyperlink ref="C342" r:id="rId747" display="https://kenpom.com/conf.php?c=ASun" xr:uid="{B51DE84B-2D20-4FCE-A714-ACC870138B4B}"/>
    <hyperlink ref="B343" r:id="rId748" display="https://kenpom.com/team.php?team=Loyola+MD" xr:uid="{09B756CC-833E-40F9-AED3-D6017EB3AF38}"/>
    <hyperlink ref="C343" r:id="rId749" display="https://kenpom.com/conf.php?c=Pat" xr:uid="{437E4681-59B3-4EC4-91CE-E3CAE212FBCB}"/>
    <hyperlink ref="B344" r:id="rId750" display="https://kenpom.com/team.php?team=Sacred+Heart" xr:uid="{49B780A1-7F73-479D-B8F0-8B0253172C02}"/>
    <hyperlink ref="C344" r:id="rId751" display="https://kenpom.com/conf.php?c=NEC" xr:uid="{67AA4768-BB72-41A4-BD7D-769E7AB9AC2D}"/>
    <hyperlink ref="B345" r:id="rId752" display="https://kenpom.com/team.php?team=The+Citadel" xr:uid="{7417BDD8-5759-4313-82F0-E582FF8E6DE7}"/>
    <hyperlink ref="C345" r:id="rId753" display="https://kenpom.com/conf.php?c=SC" xr:uid="{DE88FE4F-340B-40D1-953F-7D544535DFFB}"/>
    <hyperlink ref="B346" r:id="rId754" display="https://kenpom.com/team.php?team=Stony+Brook" xr:uid="{92E48E35-FF03-476C-BB1A-26BF64BBE255}"/>
    <hyperlink ref="C346" r:id="rId755" display="https://kenpom.com/conf.php?c=CAA" xr:uid="{A6EFF4F4-D4E0-42C7-911C-74245D699C4B}"/>
    <hyperlink ref="B347" r:id="rId756" display="https://kenpom.com/team.php?team=Cal+St.+Northridge" xr:uid="{C97A833F-0759-4331-BA93-D8E2B9C8B942}"/>
    <hyperlink ref="C347" r:id="rId757" display="https://kenpom.com/conf.php?c=BW" xr:uid="{144F2E3E-63D8-4D73-89C3-176F93C702F8}"/>
    <hyperlink ref="B348" r:id="rId758" display="https://kenpom.com/team.php?team=NJIT" xr:uid="{FD9B9105-E0AF-44AD-8048-2CEF0EB8AF5B}"/>
    <hyperlink ref="C348" r:id="rId759" display="https://kenpom.com/conf.php?c=AE" xr:uid="{D4B37210-1E68-4DAA-82E2-778F6B561C85}"/>
    <hyperlink ref="B349" r:id="rId760" display="https://kenpom.com/team.php?team=Stonehill" xr:uid="{42C3964B-E44C-47FE-BEB0-3BEF00576C52}"/>
    <hyperlink ref="C349" r:id="rId761" display="https://kenpom.com/conf.php?c=NEC" xr:uid="{0D591F3F-F035-4B88-8039-DC35A443C994}"/>
    <hyperlink ref="B350" r:id="rId762" display="https://kenpom.com/team.php?team=New+Orleans" xr:uid="{3503CA98-7688-458A-A821-37DA115D6BE2}"/>
    <hyperlink ref="C350" r:id="rId763" display="https://kenpom.com/conf.php?c=Slnd" xr:uid="{725E33BE-3370-48B9-B038-3671B8759963}"/>
    <hyperlink ref="B351" r:id="rId764" display="https://kenpom.com/team.php?team=Central+Arkansas" xr:uid="{95D876CF-C71A-4CBC-9091-53304A49979F}"/>
    <hyperlink ref="C351" r:id="rId765" display="https://kenpom.com/conf.php?c=ASun" xr:uid="{C8BF893B-4514-4522-8046-ECA1D95C67A7}"/>
    <hyperlink ref="B352" r:id="rId766" display="https://kenpom.com/team.php?team=Central+Michigan" xr:uid="{F5846E03-16A5-4C0C-99C7-8D47C2825E80}"/>
    <hyperlink ref="C352" r:id="rId767" display="https://kenpom.com/conf.php?c=MAC" xr:uid="{DBE51445-7B4E-4B21-BC78-4E06E6DA8BDF}"/>
    <hyperlink ref="B353" r:id="rId768" display="https://kenpom.com/team.php?team=McNeese+St." xr:uid="{AC8DFD4F-EC93-4B12-AF8B-C1B7FD3389F3}"/>
    <hyperlink ref="C353" r:id="rId769" display="https://kenpom.com/conf.php?c=Slnd" xr:uid="{BF4B945C-2C21-46C0-9800-25245D203343}"/>
    <hyperlink ref="B354" r:id="rId770" display="https://kenpom.com/team.php?team=St.+Francis+PA" xr:uid="{DC365FC0-21A8-4E22-89C3-A0B128746DCA}"/>
    <hyperlink ref="C354" r:id="rId771" display="https://kenpom.com/conf.php?c=NEC" xr:uid="{CE757913-6596-4B65-A117-D2B59F47AF7C}"/>
    <hyperlink ref="B355" r:id="rId772" display="https://kenpom.com/team.php?team=Elon" xr:uid="{419325D3-9F98-425B-8E34-2EF27AD81918}"/>
    <hyperlink ref="C355" r:id="rId773" display="https://kenpom.com/conf.php?c=CAA" xr:uid="{6904B20A-3241-4E9E-A814-F2A13695C291}"/>
    <hyperlink ref="B356" r:id="rId774" display="https://kenpom.com/team.php?team=Coppin+St." xr:uid="{A5BA8A86-FF4B-41B1-B779-2023AA260157}"/>
    <hyperlink ref="C356" r:id="rId775" display="https://kenpom.com/conf.php?c=MEAC" xr:uid="{ABD7BF7D-7A38-44B6-98DC-1D1696624896}"/>
    <hyperlink ref="B357" r:id="rId776" display="https://kenpom.com/team.php?team=Central+Connecticut" xr:uid="{9D45994D-5E39-44A7-9986-8421912FBD84}"/>
    <hyperlink ref="C357" r:id="rId777" display="https://kenpom.com/conf.php?c=NEC" xr:uid="{573A6BE8-C567-41C5-85C9-43DB469B98F5}"/>
    <hyperlink ref="B358" r:id="rId778" display="https://kenpom.com/team.php?team=Incarnate+Word" xr:uid="{EEC2F421-0023-48C8-87C9-55598007FB1A}"/>
    <hyperlink ref="C358" r:id="rId779" display="https://kenpom.com/conf.php?c=Slnd" xr:uid="{3CD35249-C567-45C4-B0A9-B15F2173A51E}"/>
    <hyperlink ref="B359" r:id="rId780" display="https://kenpom.com/team.php?team=Columbia" xr:uid="{4111D87B-87CD-4BCA-AED7-089533D90214}"/>
    <hyperlink ref="C359" r:id="rId781" display="https://kenpom.com/conf.php?c=Ivy" xr:uid="{EBF4F196-1CF9-4C2C-94F1-4F9992CC22F3}"/>
    <hyperlink ref="B360" r:id="rId782" display="https://kenpom.com/team.php?team=Holy+Cross" xr:uid="{B6F2D5A1-AF4B-4F62-A70D-1AEC77D15FDD}"/>
    <hyperlink ref="C360" r:id="rId783" display="https://kenpom.com/conf.php?c=Pat" xr:uid="{4573372E-5D26-4AE5-B354-5614580394A5}"/>
    <hyperlink ref="B361" r:id="rId784" display="https://kenpom.com/team.php?team=Lindenwood" xr:uid="{DF555686-62D3-41B5-ACB7-593BB3090FA7}"/>
    <hyperlink ref="C361" r:id="rId785" display="https://kenpom.com/conf.php?c=OVC" xr:uid="{C81CFA54-BDE4-4343-B4DE-99BC97C7AB06}"/>
    <hyperlink ref="B362" r:id="rId786" display="https://kenpom.com/team.php?team=Presbyterian" xr:uid="{C1BB0339-2B83-4A9E-99A9-ECDC2F56AC25}"/>
    <hyperlink ref="C362" r:id="rId787" display="https://kenpom.com/conf.php?c=BSth" xr:uid="{9ECBFCA0-1A22-4B3B-98FE-5E299D1942E3}"/>
    <hyperlink ref="B363" r:id="rId788" display="https://kenpom.com/team.php?team=South+Carolina+St." xr:uid="{25CBC2A9-A344-4F00-90A9-DE536C74B7F4}"/>
    <hyperlink ref="C363" r:id="rId789" display="https://kenpom.com/conf.php?c=MEAC" xr:uid="{22BD47D6-CEA8-4FD9-BD55-52297C246FB6}"/>
    <hyperlink ref="B364" r:id="rId790" display="https://kenpom.com/team.php?team=Albany" xr:uid="{7712959A-5109-47FF-B9E8-52E482AB62C7}"/>
    <hyperlink ref="C364" r:id="rId791" display="https://kenpom.com/conf.php?c=AE" xr:uid="{E5A202FE-D941-42EB-829C-062948213778}"/>
    <hyperlink ref="B365" r:id="rId792" display="https://kenpom.com/team.php?team=Eastern+Illinois" xr:uid="{80102C44-1E0A-44BF-BFD0-3462AA457618}"/>
    <hyperlink ref="C365" r:id="rId793" display="https://kenpom.com/conf.php?c=OVC" xr:uid="{3B9F4887-53A9-4ADE-A4F1-35E64E6EF79D}"/>
    <hyperlink ref="B366" r:id="rId794" display="https://kenpom.com/team.php?team=Monmouth" xr:uid="{08952578-B65C-4FA1-87DB-5CBCC021EB82}"/>
    <hyperlink ref="C366" r:id="rId795" display="https://kenpom.com/conf.php?c=CAA" xr:uid="{6A82DD6B-79D4-49F3-B446-13730236C109}"/>
    <hyperlink ref="B367" r:id="rId796" display="https://kenpom.com/team.php?team=Bethune+Cookman" xr:uid="{65D59488-D397-43BC-855A-D214A4AF6831}"/>
    <hyperlink ref="C367" r:id="rId797" display="https://kenpom.com/conf.php?c=SWAC" xr:uid="{1AE92EDF-18D0-4B0A-9932-E0F9C56E9E74}"/>
    <hyperlink ref="B368" r:id="rId798" display="https://kenpom.com/team.php?team=Alabama+St." xr:uid="{8DF3A547-1A50-4D19-B235-85182C80D948}"/>
    <hyperlink ref="C368" r:id="rId799" display="https://kenpom.com/conf.php?c=SWAC" xr:uid="{7A71D1D4-996B-4EE6-8DE1-D8991EE244C0}"/>
    <hyperlink ref="B369" r:id="rId800" display="https://kenpom.com/team.php?team=Hampton" xr:uid="{0E084AFA-772E-4F02-A74B-2FE31ABEB462}"/>
    <hyperlink ref="C369" r:id="rId801" display="https://kenpom.com/conf.php?c=CAA" xr:uid="{C867C391-1974-4673-AF57-B3E8B9B86B55}"/>
    <hyperlink ref="B370" r:id="rId802" display="https://kenpom.com/team.php?team=Evansville" xr:uid="{3BEFF962-7E88-4FF3-ABE5-6DCBA1156255}"/>
    <hyperlink ref="C370" r:id="rId803" display="https://kenpom.com/conf.php?c=MVC" xr:uid="{547ED152-0F57-493C-8AF3-6C261FC07DDE}"/>
    <hyperlink ref="B371" r:id="rId804" display="https://kenpom.com/team.php?team=Houston+Christian" xr:uid="{5EB67E17-2B85-4AD7-8553-4AB6C7F9B1DF}"/>
    <hyperlink ref="C371" r:id="rId805" display="https://kenpom.com/conf.php?c=Slnd" xr:uid="{ED4F7BC2-A044-429A-87A5-70E8BBAB7FF6}"/>
    <hyperlink ref="B372" r:id="rId806" display="https://kenpom.com/team.php?team=VMI" xr:uid="{91915E6E-7282-4B2D-8EAB-27319D9A34CA}"/>
    <hyperlink ref="C372" r:id="rId807" display="https://kenpom.com/conf.php?c=SC" xr:uid="{1A4824C0-E9E6-4A48-A452-E83A19418DCA}"/>
    <hyperlink ref="B373" r:id="rId808" display="https://kenpom.com/team.php?team=St.+Francis+NY" xr:uid="{4DA5607A-F1EF-44D1-ADF8-6AB12B0871DA}"/>
    <hyperlink ref="C373" r:id="rId809" display="https://kenpom.com/conf.php?c=NEC" xr:uid="{4D137CA5-AEFB-49F7-B11D-881B26DC3755}"/>
    <hyperlink ref="B374" r:id="rId810" display="https://kenpom.com/team.php?team=Delaware+St." xr:uid="{2A68070F-84EE-4D9C-AE79-7AA6FA8F039C}"/>
    <hyperlink ref="C374" r:id="rId811" display="https://kenpom.com/conf.php?c=MEAC" xr:uid="{ABBC18B2-9A6E-44DE-A662-D2DF8C8C9BB1}"/>
    <hyperlink ref="B375" r:id="rId812" display="https://kenpom.com/team.php?team=Mississippi+Valley+St." xr:uid="{7DCF02C2-5540-4F11-BAFA-F97E7F44BC12}"/>
    <hyperlink ref="C375" r:id="rId813" display="https://kenpom.com/conf.php?c=SWAC" xr:uid="{F41ADEE0-3F4F-4352-99B1-A37790377180}"/>
    <hyperlink ref="B376" r:id="rId814" display="https://kenpom.com/team.php?team=Lamar" xr:uid="{98B4DE04-206B-4E87-A461-A60D8D5C561F}"/>
    <hyperlink ref="C376" r:id="rId815" display="https://kenpom.com/conf.php?c=Slnd" xr:uid="{083955CE-A1A4-41BF-B7AC-40ADCE84749E}"/>
    <hyperlink ref="B377" r:id="rId816" display="https://kenpom.com/team.php?team=Florida+A%26M" xr:uid="{2673AE12-FE40-475F-A706-090605FDB9F8}"/>
    <hyperlink ref="C377" r:id="rId817" display="https://kenpom.com/conf.php?c=SWAC" xr:uid="{0ADF6248-3E6B-438F-86EE-AA6DCB07EF9C}"/>
    <hyperlink ref="B378" r:id="rId818" display="https://kenpom.com/team.php?team=IUPUI" xr:uid="{9DC36A98-12E4-4370-96F3-E003BA7F21C1}"/>
    <hyperlink ref="C378" r:id="rId819" display="https://kenpom.com/conf.php?c=Horz" xr:uid="{F7CBF05F-4654-4667-A1FD-E52CEF9DF551}"/>
    <hyperlink ref="A380" r:id="rId820" display="https://kenpom.com/index.php" xr:uid="{3B0A5A51-613A-4CE8-82DA-9FA25EC3DE83}"/>
    <hyperlink ref="B380" r:id="rId821" display="https://kenpom.com/index.php?s=TeamName" xr:uid="{2D67A37C-938B-4276-9567-7E2B75F09045}"/>
    <hyperlink ref="E380" r:id="rId822" display="https://kenpom.com/index.php" xr:uid="{A915B215-15A0-494C-BCD5-E024906A97EE}"/>
    <hyperlink ref="F380" r:id="rId823" display="https://kenpom.com/index.php?s=RankAdjOE" xr:uid="{4C12C0C2-8F46-4CD6-B3F5-0D94499DA753}"/>
    <hyperlink ref="H380" r:id="rId824" display="https://kenpom.com/index.php?s=RankAdjDE" xr:uid="{556338C6-F8FF-4D29-B25C-BD172169D886}"/>
    <hyperlink ref="J380" r:id="rId825" display="https://kenpom.com/index.php?s=RankAdjTempo" xr:uid="{DDF68DD6-B886-46D7-A8CD-917F5485E218}"/>
    <hyperlink ref="L380" r:id="rId826" display="https://kenpom.com/index.php?s=RankLuck" xr:uid="{2D7229BA-F682-49C7-8A35-92EF413C2246}"/>
    <hyperlink ref="N380" r:id="rId827" display="https://kenpom.com/index.php?s=RankSOS" xr:uid="{329E4E98-AB51-4DFB-9674-17DCF145301A}"/>
    <hyperlink ref="P380" r:id="rId828" display="https://kenpom.com/index.php?s=RankSOSO" xr:uid="{53DEA839-E225-4C75-9E31-5CA93AE727BA}"/>
    <hyperlink ref="R380" r:id="rId829" display="https://kenpom.com/index.php?s=RankSOSD" xr:uid="{06DE86D4-B31C-416C-BCE1-66D10EB92652}"/>
    <hyperlink ref="T380" r:id="rId830" display="https://kenpom.com/index.php?s=RankNCSOS" xr:uid="{C2B6FEEE-5251-4E83-857C-74EA2EE47708}"/>
    <hyperlink ref="B381" r:id="rId831" display="https://kenpom.com/team.php?team=Green+Bay" xr:uid="{575FFE6D-5C7A-428E-A163-4782D6C3E0F5}"/>
    <hyperlink ref="C381" r:id="rId832" display="https://kenpom.com/conf.php?c=Horz" xr:uid="{AF810D07-3B49-4DE6-9D38-2A656CA33E3C}"/>
    <hyperlink ref="B382" r:id="rId833" display="https://kenpom.com/team.php?team=Hartford" xr:uid="{3C0AC6F2-9D82-4E3C-897B-CFA26A4A7B0C}"/>
    <hyperlink ref="C382" r:id="rId834" display="https://kenpom.com/conf.php?c=ind" xr:uid="{55D2FAC8-0399-492D-A4CF-9D18BB6ABC41}"/>
    <hyperlink ref="B383" r:id="rId835" display="https://kenpom.com/team.php?team=LIU" xr:uid="{B123D9DB-87F6-400C-979A-475481F306DA}"/>
    <hyperlink ref="C383" r:id="rId836" display="https://kenpom.com/conf.php?c=NEC" xr:uid="{C73946A9-DA39-4C2F-8121-0680B3534639}"/>
  </hyperlinks>
  <pageMargins left="0.7" right="0.7" top="0.75" bottom="0.75" header="0.3" footer="0.3"/>
  <pageSetup orientation="portrait" r:id="rId837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E335D-EDD0-4714-BB5D-4445591757C5}">
  <dimension ref="A1:U383"/>
  <sheetViews>
    <sheetView workbookViewId="0">
      <selection activeCell="I14" sqref="I14"/>
    </sheetView>
  </sheetViews>
  <sheetFormatPr defaultRowHeight="15"/>
  <cols>
    <col min="1" max="1" width="10.7109375" bestFit="1" customWidth="1"/>
    <col min="2" max="2" width="21" bestFit="1" customWidth="1"/>
    <col min="3" max="9" width="10.7109375" bestFit="1" customWidth="1"/>
    <col min="10" max="12" width="11.7109375" bestFit="1" customWidth="1"/>
    <col min="13" max="13" width="21" bestFit="1" customWidth="1"/>
    <col min="14" max="14" width="17.85546875" bestFit="1" customWidth="1"/>
    <col min="15" max="18" width="11.7109375" bestFit="1" customWidth="1"/>
    <col min="19" max="19" width="9" bestFit="1" customWidth="1"/>
    <col min="20" max="21" width="11.7109375" bestFit="1" customWidth="1"/>
    <col min="22" max="23" width="12.140625" bestFit="1" customWidth="1"/>
    <col min="24" max="25" width="11.7109375" bestFit="1" customWidth="1"/>
  </cols>
  <sheetData>
    <row r="1" spans="1:21">
      <c r="A1" t="s">
        <v>1117</v>
      </c>
      <c r="B1" t="s">
        <v>6551</v>
      </c>
      <c r="C1" t="s">
        <v>6397</v>
      </c>
      <c r="D1" t="s">
        <v>6552</v>
      </c>
      <c r="E1" t="s">
        <v>6553</v>
      </c>
      <c r="F1" t="s">
        <v>6554</v>
      </c>
      <c r="G1" t="s">
        <v>6555</v>
      </c>
      <c r="H1" t="s">
        <v>6556</v>
      </c>
      <c r="I1" t="s">
        <v>6557</v>
      </c>
      <c r="J1" t="s">
        <v>6907</v>
      </c>
      <c r="K1" t="s">
        <v>6908</v>
      </c>
      <c r="L1" t="s">
        <v>6909</v>
      </c>
      <c r="M1" t="s">
        <v>6789</v>
      </c>
      <c r="N1" t="s">
        <v>6910</v>
      </c>
      <c r="O1" t="s">
        <v>6911</v>
      </c>
      <c r="P1" t="s">
        <v>6912</v>
      </c>
      <c r="Q1" t="s">
        <v>6913</v>
      </c>
      <c r="R1" t="s">
        <v>6914</v>
      </c>
      <c r="S1" t="s">
        <v>6790</v>
      </c>
      <c r="T1" t="s">
        <v>6915</v>
      </c>
      <c r="U1" t="s">
        <v>6916</v>
      </c>
    </row>
    <row r="2" spans="1:21">
      <c r="A2" t="s">
        <v>6791</v>
      </c>
      <c r="B2" t="s">
        <v>6792</v>
      </c>
      <c r="C2" t="s">
        <v>6793</v>
      </c>
      <c r="D2" t="s">
        <v>6562</v>
      </c>
      <c r="E2" t="s">
        <v>14</v>
      </c>
      <c r="F2" t="s">
        <v>6794</v>
      </c>
      <c r="H2" t="s">
        <v>6795</v>
      </c>
      <c r="J2" t="s">
        <v>6796</v>
      </c>
      <c r="L2" t="s">
        <v>6797</v>
      </c>
      <c r="N2" t="s">
        <v>14</v>
      </c>
      <c r="P2" t="s">
        <v>6798</v>
      </c>
      <c r="R2" t="s">
        <v>6799</v>
      </c>
      <c r="T2" t="s">
        <v>14</v>
      </c>
    </row>
    <row r="3" spans="1:21">
      <c r="A3">
        <v>1</v>
      </c>
      <c r="B3" t="s">
        <v>252</v>
      </c>
      <c r="C3" t="s">
        <v>6803</v>
      </c>
      <c r="D3" t="s">
        <v>6917</v>
      </c>
      <c r="E3">
        <v>28.54</v>
      </c>
      <c r="F3">
        <v>117.8</v>
      </c>
      <c r="G3">
        <v>11</v>
      </c>
      <c r="H3">
        <v>89.3</v>
      </c>
      <c r="I3">
        <v>4</v>
      </c>
      <c r="J3">
        <v>63.5</v>
      </c>
      <c r="K3">
        <v>341</v>
      </c>
      <c r="L3">
        <v>2.7E-2</v>
      </c>
      <c r="M3">
        <v>112</v>
      </c>
      <c r="N3">
        <v>4.0199999999999996</v>
      </c>
      <c r="O3">
        <v>93</v>
      </c>
      <c r="P3">
        <v>107</v>
      </c>
      <c r="Q3">
        <v>101</v>
      </c>
      <c r="R3">
        <v>103</v>
      </c>
      <c r="S3">
        <v>89</v>
      </c>
      <c r="T3">
        <v>0.24</v>
      </c>
      <c r="U3">
        <v>159</v>
      </c>
    </row>
    <row r="4" spans="1:21">
      <c r="A4">
        <v>2</v>
      </c>
      <c r="B4" t="s">
        <v>374</v>
      </c>
      <c r="C4" t="s">
        <v>6805</v>
      </c>
      <c r="D4" t="s">
        <v>6727</v>
      </c>
      <c r="E4">
        <v>28.07</v>
      </c>
      <c r="F4">
        <v>115.3</v>
      </c>
      <c r="G4">
        <v>22</v>
      </c>
      <c r="H4">
        <v>87.2</v>
      </c>
      <c r="I4">
        <v>1</v>
      </c>
      <c r="J4">
        <v>66.2</v>
      </c>
      <c r="K4">
        <v>235</v>
      </c>
      <c r="L4">
        <v>-2E-3</v>
      </c>
      <c r="M4">
        <v>201</v>
      </c>
      <c r="N4">
        <v>8.52</v>
      </c>
      <c r="O4">
        <v>43</v>
      </c>
      <c r="P4">
        <v>109.2</v>
      </c>
      <c r="Q4">
        <v>42</v>
      </c>
      <c r="R4">
        <v>100.7</v>
      </c>
      <c r="S4">
        <v>48</v>
      </c>
      <c r="T4">
        <v>0.5</v>
      </c>
      <c r="U4">
        <v>149</v>
      </c>
    </row>
    <row r="5" spans="1:21">
      <c r="A5">
        <v>3</v>
      </c>
      <c r="B5" t="s">
        <v>121</v>
      </c>
      <c r="C5" t="s">
        <v>6807</v>
      </c>
      <c r="D5" t="s">
        <v>6727</v>
      </c>
      <c r="E5">
        <v>27.5</v>
      </c>
      <c r="F5">
        <v>116.4</v>
      </c>
      <c r="G5">
        <v>17</v>
      </c>
      <c r="H5">
        <v>88.9</v>
      </c>
      <c r="I5">
        <v>3</v>
      </c>
      <c r="J5">
        <v>72.7</v>
      </c>
      <c r="K5">
        <v>5</v>
      </c>
      <c r="L5">
        <v>7.1999999999999995E-2</v>
      </c>
      <c r="M5">
        <v>38</v>
      </c>
      <c r="N5">
        <v>11.11</v>
      </c>
      <c r="O5">
        <v>10</v>
      </c>
      <c r="P5">
        <v>110.5</v>
      </c>
      <c r="Q5">
        <v>12</v>
      </c>
      <c r="R5">
        <v>99.4</v>
      </c>
      <c r="S5">
        <v>13</v>
      </c>
      <c r="T5">
        <v>10.53</v>
      </c>
      <c r="U5">
        <v>5</v>
      </c>
    </row>
    <row r="6" spans="1:21">
      <c r="A6">
        <v>4</v>
      </c>
      <c r="B6" t="s">
        <v>220</v>
      </c>
      <c r="C6" t="s">
        <v>6801</v>
      </c>
      <c r="D6" t="s">
        <v>6591</v>
      </c>
      <c r="E6">
        <v>26.17</v>
      </c>
      <c r="F6">
        <v>120.2</v>
      </c>
      <c r="G6">
        <v>4</v>
      </c>
      <c r="H6">
        <v>94</v>
      </c>
      <c r="I6">
        <v>19</v>
      </c>
      <c r="J6">
        <v>66.599999999999994</v>
      </c>
      <c r="K6">
        <v>214</v>
      </c>
      <c r="L6">
        <v>-6.0999999999999999E-2</v>
      </c>
      <c r="M6">
        <v>314</v>
      </c>
      <c r="N6">
        <v>8.58</v>
      </c>
      <c r="O6">
        <v>41</v>
      </c>
      <c r="P6">
        <v>108.9</v>
      </c>
      <c r="Q6">
        <v>49</v>
      </c>
      <c r="R6">
        <v>100.3</v>
      </c>
      <c r="S6">
        <v>35</v>
      </c>
      <c r="T6">
        <v>-1.55</v>
      </c>
      <c r="U6">
        <v>209</v>
      </c>
    </row>
    <row r="7" spans="1:21">
      <c r="A7">
        <v>5</v>
      </c>
      <c r="B7" t="s">
        <v>123</v>
      </c>
      <c r="C7" t="s">
        <v>6809</v>
      </c>
      <c r="D7" t="s">
        <v>6613</v>
      </c>
      <c r="E7">
        <v>24.83</v>
      </c>
      <c r="F7">
        <v>116.7</v>
      </c>
      <c r="G7">
        <v>15</v>
      </c>
      <c r="H7">
        <v>91.9</v>
      </c>
      <c r="I7">
        <v>11</v>
      </c>
      <c r="J7">
        <v>68.900000000000006</v>
      </c>
      <c r="K7">
        <v>99</v>
      </c>
      <c r="L7">
        <v>1.7999999999999999E-2</v>
      </c>
      <c r="M7">
        <v>142</v>
      </c>
      <c r="N7">
        <v>11.67</v>
      </c>
      <c r="O7">
        <v>8</v>
      </c>
      <c r="P7">
        <v>110.8</v>
      </c>
      <c r="Q7">
        <v>7</v>
      </c>
      <c r="R7">
        <v>99.1</v>
      </c>
      <c r="S7">
        <v>10</v>
      </c>
      <c r="T7">
        <v>-0.76</v>
      </c>
      <c r="U7">
        <v>184</v>
      </c>
    </row>
    <row r="8" spans="1:21">
      <c r="A8">
        <v>6</v>
      </c>
      <c r="B8" t="s">
        <v>42</v>
      </c>
      <c r="C8" t="s">
        <v>6807</v>
      </c>
      <c r="D8" t="s">
        <v>6671</v>
      </c>
      <c r="E8">
        <v>24.26</v>
      </c>
      <c r="F8">
        <v>111.7</v>
      </c>
      <c r="G8">
        <v>62</v>
      </c>
      <c r="H8">
        <v>87.5</v>
      </c>
      <c r="I8">
        <v>2</v>
      </c>
      <c r="J8">
        <v>65.5</v>
      </c>
      <c r="K8">
        <v>276</v>
      </c>
      <c r="L8">
        <v>-5.8999999999999997E-2</v>
      </c>
      <c r="M8">
        <v>309</v>
      </c>
      <c r="N8">
        <v>8.6199999999999992</v>
      </c>
      <c r="O8">
        <v>39</v>
      </c>
      <c r="P8">
        <v>109.3</v>
      </c>
      <c r="Q8">
        <v>41</v>
      </c>
      <c r="R8">
        <v>100.6</v>
      </c>
      <c r="S8">
        <v>46</v>
      </c>
      <c r="T8">
        <v>3.03</v>
      </c>
      <c r="U8">
        <v>85</v>
      </c>
    </row>
    <row r="9" spans="1:21">
      <c r="A9">
        <v>7</v>
      </c>
      <c r="B9" t="s">
        <v>205</v>
      </c>
      <c r="C9" t="s">
        <v>6815</v>
      </c>
      <c r="D9" t="s">
        <v>6744</v>
      </c>
      <c r="E9">
        <v>24.14</v>
      </c>
      <c r="F9">
        <v>123.8</v>
      </c>
      <c r="G9">
        <v>1</v>
      </c>
      <c r="H9">
        <v>99.6</v>
      </c>
      <c r="I9">
        <v>75</v>
      </c>
      <c r="J9">
        <v>70.099999999999994</v>
      </c>
      <c r="K9">
        <v>44</v>
      </c>
      <c r="L9">
        <v>4.8000000000000001E-2</v>
      </c>
      <c r="M9">
        <v>69</v>
      </c>
      <c r="N9">
        <v>7.14</v>
      </c>
      <c r="O9">
        <v>58</v>
      </c>
      <c r="P9">
        <v>109.9</v>
      </c>
      <c r="Q9">
        <v>21</v>
      </c>
      <c r="R9">
        <v>102.8</v>
      </c>
      <c r="S9">
        <v>83</v>
      </c>
      <c r="T9">
        <v>8.15</v>
      </c>
      <c r="U9">
        <v>11</v>
      </c>
    </row>
    <row r="10" spans="1:21">
      <c r="A10">
        <v>8</v>
      </c>
      <c r="B10" t="s">
        <v>226</v>
      </c>
      <c r="C10" t="s">
        <v>6813</v>
      </c>
      <c r="D10" t="s">
        <v>6659</v>
      </c>
      <c r="E10">
        <v>23.4</v>
      </c>
      <c r="F10">
        <v>117.9</v>
      </c>
      <c r="G10">
        <v>10</v>
      </c>
      <c r="H10">
        <v>94.5</v>
      </c>
      <c r="I10">
        <v>22</v>
      </c>
      <c r="J10">
        <v>64.3</v>
      </c>
      <c r="K10">
        <v>323</v>
      </c>
      <c r="L10">
        <v>2.1000000000000001E-2</v>
      </c>
      <c r="M10">
        <v>129</v>
      </c>
      <c r="N10">
        <v>9.5</v>
      </c>
      <c r="O10">
        <v>28</v>
      </c>
      <c r="P10">
        <v>110.4</v>
      </c>
      <c r="Q10">
        <v>15</v>
      </c>
      <c r="R10">
        <v>100.9</v>
      </c>
      <c r="S10">
        <v>52</v>
      </c>
      <c r="T10">
        <v>1.03</v>
      </c>
      <c r="U10">
        <v>132</v>
      </c>
    </row>
    <row r="11" spans="1:21">
      <c r="A11">
        <v>9</v>
      </c>
      <c r="B11" t="s">
        <v>404</v>
      </c>
      <c r="C11" t="s">
        <v>6809</v>
      </c>
      <c r="D11" t="s">
        <v>6623</v>
      </c>
      <c r="E11">
        <v>23.32</v>
      </c>
      <c r="F11">
        <v>114.8</v>
      </c>
      <c r="G11">
        <v>25</v>
      </c>
      <c r="H11">
        <v>91.5</v>
      </c>
      <c r="I11">
        <v>9</v>
      </c>
      <c r="J11">
        <v>69.5</v>
      </c>
      <c r="K11">
        <v>69</v>
      </c>
      <c r="L11">
        <v>0.1</v>
      </c>
      <c r="M11">
        <v>12</v>
      </c>
      <c r="N11">
        <v>13.64</v>
      </c>
      <c r="O11">
        <v>1</v>
      </c>
      <c r="P11">
        <v>111.3</v>
      </c>
      <c r="Q11">
        <v>3</v>
      </c>
      <c r="R11">
        <v>97.6</v>
      </c>
      <c r="S11">
        <v>2</v>
      </c>
      <c r="T11">
        <v>6.94</v>
      </c>
      <c r="U11">
        <v>18</v>
      </c>
    </row>
    <row r="12" spans="1:21">
      <c r="A12">
        <v>10</v>
      </c>
      <c r="B12" t="s">
        <v>45</v>
      </c>
      <c r="C12" t="s">
        <v>6801</v>
      </c>
      <c r="D12" t="s">
        <v>6659</v>
      </c>
      <c r="E12">
        <v>22.35</v>
      </c>
      <c r="F12">
        <v>119.6</v>
      </c>
      <c r="G12">
        <v>6</v>
      </c>
      <c r="H12">
        <v>97.2</v>
      </c>
      <c r="I12">
        <v>46</v>
      </c>
      <c r="J12">
        <v>68.2</v>
      </c>
      <c r="K12">
        <v>137</v>
      </c>
      <c r="L12">
        <v>1.2E-2</v>
      </c>
      <c r="M12">
        <v>158</v>
      </c>
      <c r="N12">
        <v>8.6199999999999992</v>
      </c>
      <c r="O12">
        <v>40</v>
      </c>
      <c r="P12">
        <v>109.4</v>
      </c>
      <c r="Q12">
        <v>38</v>
      </c>
      <c r="R12">
        <v>100.8</v>
      </c>
      <c r="S12">
        <v>50</v>
      </c>
      <c r="T12">
        <v>-1.1100000000000001</v>
      </c>
      <c r="U12">
        <v>195</v>
      </c>
    </row>
    <row r="13" spans="1:21">
      <c r="A13">
        <v>11</v>
      </c>
      <c r="B13" t="s">
        <v>402</v>
      </c>
      <c r="C13" t="s">
        <v>6805</v>
      </c>
      <c r="D13" t="s">
        <v>6623</v>
      </c>
      <c r="E13">
        <v>22.09</v>
      </c>
      <c r="F13">
        <v>118.5</v>
      </c>
      <c r="G13">
        <v>9</v>
      </c>
      <c r="H13">
        <v>96.4</v>
      </c>
      <c r="I13">
        <v>39</v>
      </c>
      <c r="J13">
        <v>72.099999999999994</v>
      </c>
      <c r="K13">
        <v>12</v>
      </c>
      <c r="L13">
        <v>2.7E-2</v>
      </c>
      <c r="M13">
        <v>111</v>
      </c>
      <c r="N13">
        <v>8.65</v>
      </c>
      <c r="O13">
        <v>37</v>
      </c>
      <c r="P13">
        <v>107.8</v>
      </c>
      <c r="Q13">
        <v>85</v>
      </c>
      <c r="R13">
        <v>99.2</v>
      </c>
      <c r="S13">
        <v>11</v>
      </c>
      <c r="T13">
        <v>3.26</v>
      </c>
      <c r="U13">
        <v>79</v>
      </c>
    </row>
    <row r="14" spans="1:21">
      <c r="A14">
        <v>12</v>
      </c>
      <c r="B14" t="s">
        <v>185</v>
      </c>
      <c r="C14" t="s">
        <v>6815</v>
      </c>
      <c r="D14" t="s">
        <v>6749</v>
      </c>
      <c r="E14">
        <v>21.94</v>
      </c>
      <c r="F14">
        <v>113.2</v>
      </c>
      <c r="G14">
        <v>42</v>
      </c>
      <c r="H14">
        <v>91.3</v>
      </c>
      <c r="I14">
        <v>8</v>
      </c>
      <c r="J14">
        <v>61.7</v>
      </c>
      <c r="K14">
        <v>359</v>
      </c>
      <c r="L14">
        <v>6.0000000000000001E-3</v>
      </c>
      <c r="M14">
        <v>171</v>
      </c>
      <c r="N14">
        <v>6.14</v>
      </c>
      <c r="O14">
        <v>73</v>
      </c>
      <c r="P14">
        <v>109.8</v>
      </c>
      <c r="Q14">
        <v>27</v>
      </c>
      <c r="R14">
        <v>103.6</v>
      </c>
      <c r="S14">
        <v>101</v>
      </c>
      <c r="T14">
        <v>4.0599999999999996</v>
      </c>
      <c r="U14">
        <v>59</v>
      </c>
    </row>
    <row r="15" spans="1:21">
      <c r="A15">
        <v>13</v>
      </c>
      <c r="B15" t="s">
        <v>342</v>
      </c>
      <c r="C15" t="s">
        <v>6801</v>
      </c>
      <c r="D15" t="s">
        <v>6614</v>
      </c>
      <c r="E15">
        <v>21.02</v>
      </c>
      <c r="F15">
        <v>114.5</v>
      </c>
      <c r="G15">
        <v>29</v>
      </c>
      <c r="H15">
        <v>93.5</v>
      </c>
      <c r="I15">
        <v>14</v>
      </c>
      <c r="J15">
        <v>67.900000000000006</v>
      </c>
      <c r="K15">
        <v>148</v>
      </c>
      <c r="L15">
        <v>-6.7000000000000004E-2</v>
      </c>
      <c r="M15">
        <v>324</v>
      </c>
      <c r="N15">
        <v>10.48</v>
      </c>
      <c r="O15">
        <v>14</v>
      </c>
      <c r="P15">
        <v>110.8</v>
      </c>
      <c r="Q15">
        <v>6</v>
      </c>
      <c r="R15">
        <v>100.3</v>
      </c>
      <c r="S15">
        <v>37</v>
      </c>
      <c r="T15">
        <v>6.33</v>
      </c>
      <c r="U15">
        <v>26</v>
      </c>
    </row>
    <row r="16" spans="1:21">
      <c r="A16">
        <v>14</v>
      </c>
      <c r="B16" t="s">
        <v>47</v>
      </c>
      <c r="C16" t="s">
        <v>6809</v>
      </c>
      <c r="D16" t="s">
        <v>6699</v>
      </c>
      <c r="E16">
        <v>20.32</v>
      </c>
      <c r="F16">
        <v>121.7</v>
      </c>
      <c r="G16">
        <v>2</v>
      </c>
      <c r="H16">
        <v>101.3</v>
      </c>
      <c r="I16">
        <v>98</v>
      </c>
      <c r="J16">
        <v>66.5</v>
      </c>
      <c r="K16">
        <v>218</v>
      </c>
      <c r="L16">
        <v>3.2000000000000001E-2</v>
      </c>
      <c r="M16">
        <v>98</v>
      </c>
      <c r="N16">
        <v>12.4</v>
      </c>
      <c r="O16">
        <v>5</v>
      </c>
      <c r="P16">
        <v>110.5</v>
      </c>
      <c r="Q16">
        <v>11</v>
      </c>
      <c r="R16">
        <v>98.1</v>
      </c>
      <c r="S16">
        <v>4</v>
      </c>
      <c r="T16">
        <v>1.69</v>
      </c>
      <c r="U16">
        <v>111</v>
      </c>
    </row>
    <row r="17" spans="1:21">
      <c r="A17">
        <v>15</v>
      </c>
      <c r="B17" t="s">
        <v>386</v>
      </c>
      <c r="C17" t="s">
        <v>6801</v>
      </c>
      <c r="D17" t="s">
        <v>6569</v>
      </c>
      <c r="E17">
        <v>19.63</v>
      </c>
      <c r="F17">
        <v>118.8</v>
      </c>
      <c r="G17">
        <v>8</v>
      </c>
      <c r="H17">
        <v>99.2</v>
      </c>
      <c r="I17">
        <v>72</v>
      </c>
      <c r="J17">
        <v>70.400000000000006</v>
      </c>
      <c r="K17">
        <v>38</v>
      </c>
      <c r="L17">
        <v>2E-3</v>
      </c>
      <c r="M17">
        <v>186</v>
      </c>
      <c r="N17">
        <v>9.65</v>
      </c>
      <c r="O17">
        <v>27</v>
      </c>
      <c r="P17">
        <v>110</v>
      </c>
      <c r="Q17">
        <v>19</v>
      </c>
      <c r="R17">
        <v>100.4</v>
      </c>
      <c r="S17">
        <v>38</v>
      </c>
      <c r="T17">
        <v>3.76</v>
      </c>
      <c r="U17">
        <v>67</v>
      </c>
    </row>
    <row r="18" spans="1:21">
      <c r="A18">
        <v>16</v>
      </c>
      <c r="B18" t="s">
        <v>21</v>
      </c>
      <c r="C18" t="s">
        <v>6828</v>
      </c>
      <c r="D18" t="s">
        <v>6613</v>
      </c>
      <c r="E18">
        <v>19.59</v>
      </c>
      <c r="F18">
        <v>113.5</v>
      </c>
      <c r="G18">
        <v>40</v>
      </c>
      <c r="H18">
        <v>93.9</v>
      </c>
      <c r="I18">
        <v>17</v>
      </c>
      <c r="J18">
        <v>65.099999999999994</v>
      </c>
      <c r="K18">
        <v>295</v>
      </c>
      <c r="L18">
        <v>5.6000000000000001E-2</v>
      </c>
      <c r="M18">
        <v>56</v>
      </c>
      <c r="N18">
        <v>7.05</v>
      </c>
      <c r="O18">
        <v>62</v>
      </c>
      <c r="P18">
        <v>109.7</v>
      </c>
      <c r="Q18">
        <v>29</v>
      </c>
      <c r="R18">
        <v>102.7</v>
      </c>
      <c r="S18">
        <v>76</v>
      </c>
      <c r="T18">
        <v>1.94</v>
      </c>
      <c r="U18">
        <v>103</v>
      </c>
    </row>
    <row r="19" spans="1:21">
      <c r="A19">
        <v>17</v>
      </c>
      <c r="B19" t="s">
        <v>416</v>
      </c>
      <c r="C19" t="s">
        <v>6822</v>
      </c>
      <c r="D19" t="s">
        <v>6752</v>
      </c>
      <c r="E19">
        <v>19.41</v>
      </c>
      <c r="F19">
        <v>110.9</v>
      </c>
      <c r="G19">
        <v>74</v>
      </c>
      <c r="H19">
        <v>91.5</v>
      </c>
      <c r="I19">
        <v>10</v>
      </c>
      <c r="J19">
        <v>66</v>
      </c>
      <c r="K19">
        <v>254</v>
      </c>
      <c r="L19">
        <v>5.0999999999999997E-2</v>
      </c>
      <c r="M19">
        <v>64</v>
      </c>
      <c r="N19">
        <v>8.11</v>
      </c>
      <c r="O19">
        <v>47</v>
      </c>
      <c r="P19">
        <v>109.8</v>
      </c>
      <c r="Q19">
        <v>24</v>
      </c>
      <c r="R19">
        <v>101.7</v>
      </c>
      <c r="S19">
        <v>65</v>
      </c>
      <c r="T19">
        <v>7.16</v>
      </c>
      <c r="U19">
        <v>17</v>
      </c>
    </row>
    <row r="20" spans="1:21">
      <c r="A20">
        <v>18</v>
      </c>
      <c r="B20" t="s">
        <v>124</v>
      </c>
      <c r="C20" t="s">
        <v>6809</v>
      </c>
      <c r="D20" t="s">
        <v>6608</v>
      </c>
      <c r="E20">
        <v>19.04</v>
      </c>
      <c r="F20">
        <v>117.2</v>
      </c>
      <c r="G20">
        <v>14</v>
      </c>
      <c r="H20">
        <v>98.2</v>
      </c>
      <c r="I20">
        <v>53</v>
      </c>
      <c r="J20">
        <v>68.599999999999994</v>
      </c>
      <c r="K20">
        <v>114</v>
      </c>
      <c r="L20">
        <v>-6.8000000000000005E-2</v>
      </c>
      <c r="M20">
        <v>326</v>
      </c>
      <c r="N20">
        <v>12.82</v>
      </c>
      <c r="O20">
        <v>4</v>
      </c>
      <c r="P20">
        <v>110.8</v>
      </c>
      <c r="Q20">
        <v>5</v>
      </c>
      <c r="R20">
        <v>98</v>
      </c>
      <c r="S20">
        <v>3</v>
      </c>
      <c r="T20">
        <v>2.33</v>
      </c>
      <c r="U20">
        <v>92</v>
      </c>
    </row>
    <row r="21" spans="1:21">
      <c r="A21">
        <v>19</v>
      </c>
      <c r="B21" t="s">
        <v>270</v>
      </c>
      <c r="C21" t="s">
        <v>6807</v>
      </c>
      <c r="D21" t="s">
        <v>6661</v>
      </c>
      <c r="E21">
        <v>18.809999999999999</v>
      </c>
      <c r="F21">
        <v>112.1</v>
      </c>
      <c r="G21">
        <v>55</v>
      </c>
      <c r="H21">
        <v>93.3</v>
      </c>
      <c r="I21">
        <v>13</v>
      </c>
      <c r="J21">
        <v>69.900000000000006</v>
      </c>
      <c r="K21">
        <v>48</v>
      </c>
      <c r="L21">
        <v>-6.5000000000000002E-2</v>
      </c>
      <c r="M21">
        <v>318</v>
      </c>
      <c r="N21">
        <v>9.83</v>
      </c>
      <c r="O21">
        <v>21</v>
      </c>
      <c r="P21">
        <v>109.7</v>
      </c>
      <c r="Q21">
        <v>30</v>
      </c>
      <c r="R21">
        <v>99.9</v>
      </c>
      <c r="S21">
        <v>22</v>
      </c>
      <c r="T21">
        <v>3.38</v>
      </c>
      <c r="U21">
        <v>76</v>
      </c>
    </row>
    <row r="22" spans="1:21">
      <c r="A22">
        <v>20</v>
      </c>
      <c r="B22" t="s">
        <v>225</v>
      </c>
      <c r="C22" t="s">
        <v>6813</v>
      </c>
      <c r="D22" t="s">
        <v>6614</v>
      </c>
      <c r="E22">
        <v>18.75</v>
      </c>
      <c r="F22">
        <v>114.4</v>
      </c>
      <c r="G22">
        <v>30</v>
      </c>
      <c r="H22">
        <v>95.6</v>
      </c>
      <c r="I22">
        <v>32</v>
      </c>
      <c r="J22">
        <v>64.400000000000006</v>
      </c>
      <c r="K22">
        <v>320</v>
      </c>
      <c r="L22">
        <v>-2.7E-2</v>
      </c>
      <c r="M22">
        <v>259</v>
      </c>
      <c r="N22">
        <v>8.5500000000000007</v>
      </c>
      <c r="O22">
        <v>42</v>
      </c>
      <c r="P22">
        <v>109.5</v>
      </c>
      <c r="Q22">
        <v>34</v>
      </c>
      <c r="R22">
        <v>101</v>
      </c>
      <c r="S22">
        <v>53</v>
      </c>
      <c r="T22">
        <v>-3.88</v>
      </c>
      <c r="U22">
        <v>283</v>
      </c>
    </row>
    <row r="23" spans="1:21">
      <c r="A23">
        <v>21</v>
      </c>
      <c r="B23" t="s">
        <v>227</v>
      </c>
      <c r="C23" t="s">
        <v>6803</v>
      </c>
      <c r="D23" t="s">
        <v>6569</v>
      </c>
      <c r="E23">
        <v>18.75</v>
      </c>
      <c r="F23">
        <v>114.8</v>
      </c>
      <c r="G23">
        <v>23</v>
      </c>
      <c r="H23">
        <v>96.1</v>
      </c>
      <c r="I23">
        <v>37</v>
      </c>
      <c r="J23">
        <v>71.3</v>
      </c>
      <c r="K23">
        <v>22</v>
      </c>
      <c r="L23">
        <v>-5.0999999999999997E-2</v>
      </c>
      <c r="M23">
        <v>293</v>
      </c>
      <c r="N23">
        <v>7.62</v>
      </c>
      <c r="O23">
        <v>56</v>
      </c>
      <c r="P23">
        <v>108.6</v>
      </c>
      <c r="Q23">
        <v>59</v>
      </c>
      <c r="R23">
        <v>101</v>
      </c>
      <c r="S23">
        <v>55</v>
      </c>
      <c r="T23">
        <v>6.41</v>
      </c>
      <c r="U23">
        <v>25</v>
      </c>
    </row>
    <row r="24" spans="1:21">
      <c r="A24">
        <v>22</v>
      </c>
      <c r="B24" t="s">
        <v>196</v>
      </c>
      <c r="C24" t="s">
        <v>6826</v>
      </c>
      <c r="D24" t="s">
        <v>6917</v>
      </c>
      <c r="E24">
        <v>18.46</v>
      </c>
      <c r="F24">
        <v>114.5</v>
      </c>
      <c r="G24">
        <v>28</v>
      </c>
      <c r="H24">
        <v>96</v>
      </c>
      <c r="I24">
        <v>36</v>
      </c>
      <c r="J24">
        <v>67.900000000000006</v>
      </c>
      <c r="K24">
        <v>151</v>
      </c>
      <c r="L24">
        <v>6.3E-2</v>
      </c>
      <c r="M24">
        <v>49</v>
      </c>
      <c r="N24">
        <v>0.97</v>
      </c>
      <c r="O24">
        <v>127</v>
      </c>
      <c r="P24">
        <v>105.7</v>
      </c>
      <c r="Q24">
        <v>128</v>
      </c>
      <c r="R24">
        <v>104.7</v>
      </c>
      <c r="S24">
        <v>142</v>
      </c>
      <c r="T24">
        <v>-2.65</v>
      </c>
      <c r="U24">
        <v>249</v>
      </c>
    </row>
    <row r="25" spans="1:21">
      <c r="A25">
        <v>23</v>
      </c>
      <c r="B25" t="s">
        <v>6526</v>
      </c>
      <c r="C25" t="s">
        <v>6809</v>
      </c>
      <c r="D25" t="s">
        <v>6723</v>
      </c>
      <c r="E25">
        <v>18.32</v>
      </c>
      <c r="F25">
        <v>112.5</v>
      </c>
      <c r="G25">
        <v>49</v>
      </c>
      <c r="H25">
        <v>94.2</v>
      </c>
      <c r="I25">
        <v>20</v>
      </c>
      <c r="J25">
        <v>70.2</v>
      </c>
      <c r="K25">
        <v>40</v>
      </c>
      <c r="L25">
        <v>3.7999999999999999E-2</v>
      </c>
      <c r="M25">
        <v>88</v>
      </c>
      <c r="N25">
        <v>9.91</v>
      </c>
      <c r="O25">
        <v>20</v>
      </c>
      <c r="P25">
        <v>109</v>
      </c>
      <c r="Q25">
        <v>45</v>
      </c>
      <c r="R25">
        <v>99</v>
      </c>
      <c r="S25">
        <v>8</v>
      </c>
      <c r="T25">
        <v>-2.91</v>
      </c>
      <c r="U25">
        <v>255</v>
      </c>
    </row>
    <row r="26" spans="1:21">
      <c r="A26">
        <v>24</v>
      </c>
      <c r="B26" t="s">
        <v>291</v>
      </c>
      <c r="C26" t="s">
        <v>6807</v>
      </c>
      <c r="D26" t="s">
        <v>6667</v>
      </c>
      <c r="E26">
        <v>18.09</v>
      </c>
      <c r="F26">
        <v>116.7</v>
      </c>
      <c r="G26">
        <v>16</v>
      </c>
      <c r="H26">
        <v>98.6</v>
      </c>
      <c r="I26">
        <v>61</v>
      </c>
      <c r="J26">
        <v>65.900000000000006</v>
      </c>
      <c r="K26">
        <v>260</v>
      </c>
      <c r="L26">
        <v>-7.0000000000000001E-3</v>
      </c>
      <c r="M26">
        <v>212</v>
      </c>
      <c r="N26">
        <v>8.7100000000000009</v>
      </c>
      <c r="O26">
        <v>36</v>
      </c>
      <c r="P26">
        <v>109.3</v>
      </c>
      <c r="Q26">
        <v>40</v>
      </c>
      <c r="R26">
        <v>100.6</v>
      </c>
      <c r="S26">
        <v>45</v>
      </c>
      <c r="T26">
        <v>0.81</v>
      </c>
      <c r="U26">
        <v>140</v>
      </c>
    </row>
    <row r="27" spans="1:21">
      <c r="A27">
        <v>25</v>
      </c>
      <c r="B27" t="s">
        <v>222</v>
      </c>
      <c r="C27" t="s">
        <v>6813</v>
      </c>
      <c r="D27" t="s">
        <v>6589</v>
      </c>
      <c r="E27">
        <v>17.940000000000001</v>
      </c>
      <c r="F27">
        <v>114.8</v>
      </c>
      <c r="G27">
        <v>24</v>
      </c>
      <c r="H27">
        <v>96.9</v>
      </c>
      <c r="I27">
        <v>43</v>
      </c>
      <c r="J27">
        <v>68</v>
      </c>
      <c r="K27">
        <v>145</v>
      </c>
      <c r="L27">
        <v>2.5999999999999999E-2</v>
      </c>
      <c r="M27">
        <v>119</v>
      </c>
      <c r="N27">
        <v>10.7</v>
      </c>
      <c r="O27">
        <v>11</v>
      </c>
      <c r="P27">
        <v>110.5</v>
      </c>
      <c r="Q27">
        <v>9</v>
      </c>
      <c r="R27">
        <v>99.8</v>
      </c>
      <c r="S27">
        <v>21</v>
      </c>
      <c r="T27">
        <v>-3.3</v>
      </c>
      <c r="U27">
        <v>265</v>
      </c>
    </row>
    <row r="28" spans="1:21">
      <c r="A28">
        <v>26</v>
      </c>
      <c r="B28" t="s">
        <v>281</v>
      </c>
      <c r="C28" t="s">
        <v>6809</v>
      </c>
      <c r="D28" t="s">
        <v>6614</v>
      </c>
      <c r="E28">
        <v>17.940000000000001</v>
      </c>
      <c r="F28">
        <v>112.5</v>
      </c>
      <c r="G28">
        <v>50</v>
      </c>
      <c r="H28">
        <v>94.6</v>
      </c>
      <c r="I28">
        <v>23</v>
      </c>
      <c r="J28">
        <v>69.7</v>
      </c>
      <c r="K28">
        <v>54</v>
      </c>
      <c r="L28">
        <v>-2.3E-2</v>
      </c>
      <c r="M28">
        <v>247</v>
      </c>
      <c r="N28">
        <v>10.61</v>
      </c>
      <c r="O28">
        <v>12</v>
      </c>
      <c r="P28">
        <v>109.5</v>
      </c>
      <c r="Q28">
        <v>33</v>
      </c>
      <c r="R28">
        <v>98.9</v>
      </c>
      <c r="S28">
        <v>6</v>
      </c>
      <c r="T28">
        <v>-7.31</v>
      </c>
      <c r="U28">
        <v>338</v>
      </c>
    </row>
    <row r="29" spans="1:21">
      <c r="A29">
        <v>27</v>
      </c>
      <c r="B29" t="s">
        <v>38</v>
      </c>
      <c r="C29" t="s">
        <v>6807</v>
      </c>
      <c r="D29" t="s">
        <v>6617</v>
      </c>
      <c r="E29">
        <v>17.64</v>
      </c>
      <c r="F29">
        <v>112.7</v>
      </c>
      <c r="G29">
        <v>45</v>
      </c>
      <c r="H29">
        <v>95.1</v>
      </c>
      <c r="I29">
        <v>28</v>
      </c>
      <c r="J29">
        <v>67.7</v>
      </c>
      <c r="K29">
        <v>164</v>
      </c>
      <c r="L29">
        <v>-2.1999999999999999E-2</v>
      </c>
      <c r="M29">
        <v>245</v>
      </c>
      <c r="N29">
        <v>9.68</v>
      </c>
      <c r="O29">
        <v>24</v>
      </c>
      <c r="P29">
        <v>109.5</v>
      </c>
      <c r="Q29">
        <v>32</v>
      </c>
      <c r="R29">
        <v>99.9</v>
      </c>
      <c r="S29">
        <v>23</v>
      </c>
      <c r="T29">
        <v>3.64</v>
      </c>
      <c r="U29">
        <v>69</v>
      </c>
    </row>
    <row r="30" spans="1:21">
      <c r="A30">
        <v>28</v>
      </c>
      <c r="B30" t="s">
        <v>6532</v>
      </c>
      <c r="C30" t="s">
        <v>6813</v>
      </c>
      <c r="D30" t="s">
        <v>6654</v>
      </c>
      <c r="E30">
        <v>17.350000000000001</v>
      </c>
      <c r="F30">
        <v>113.6</v>
      </c>
      <c r="G30">
        <v>39</v>
      </c>
      <c r="H30">
        <v>96.2</v>
      </c>
      <c r="I30">
        <v>38</v>
      </c>
      <c r="J30">
        <v>64.900000000000006</v>
      </c>
      <c r="K30">
        <v>304</v>
      </c>
      <c r="L30">
        <v>1.9E-2</v>
      </c>
      <c r="M30">
        <v>141</v>
      </c>
      <c r="N30">
        <v>12.4</v>
      </c>
      <c r="O30">
        <v>6</v>
      </c>
      <c r="P30">
        <v>112.2</v>
      </c>
      <c r="Q30">
        <v>2</v>
      </c>
      <c r="R30">
        <v>99.8</v>
      </c>
      <c r="S30">
        <v>20</v>
      </c>
      <c r="T30">
        <v>5.7</v>
      </c>
      <c r="U30">
        <v>34</v>
      </c>
    </row>
    <row r="31" spans="1:21">
      <c r="A31">
        <v>29</v>
      </c>
      <c r="B31" t="s">
        <v>6540</v>
      </c>
      <c r="C31" t="s">
        <v>6822</v>
      </c>
      <c r="D31" t="s">
        <v>6569</v>
      </c>
      <c r="E31">
        <v>17.34</v>
      </c>
      <c r="F31">
        <v>116.4</v>
      </c>
      <c r="G31">
        <v>18</v>
      </c>
      <c r="H31">
        <v>99</v>
      </c>
      <c r="I31">
        <v>69</v>
      </c>
      <c r="J31">
        <v>68.7</v>
      </c>
      <c r="K31">
        <v>111</v>
      </c>
      <c r="L31">
        <v>6.0000000000000001E-3</v>
      </c>
      <c r="M31">
        <v>170</v>
      </c>
      <c r="N31">
        <v>6.97</v>
      </c>
      <c r="O31">
        <v>63</v>
      </c>
      <c r="P31">
        <v>108.6</v>
      </c>
      <c r="Q31">
        <v>61</v>
      </c>
      <c r="R31">
        <v>101.6</v>
      </c>
      <c r="S31">
        <v>60</v>
      </c>
      <c r="T31">
        <v>3.09</v>
      </c>
      <c r="U31">
        <v>82</v>
      </c>
    </row>
    <row r="32" spans="1:21">
      <c r="A32">
        <v>30</v>
      </c>
      <c r="B32" t="s">
        <v>6524</v>
      </c>
      <c r="C32" t="s">
        <v>6809</v>
      </c>
      <c r="D32" t="s">
        <v>6630</v>
      </c>
      <c r="E32">
        <v>17.18</v>
      </c>
      <c r="F32">
        <v>108.3</v>
      </c>
      <c r="G32">
        <v>110</v>
      </c>
      <c r="H32">
        <v>91.1</v>
      </c>
      <c r="I32">
        <v>6</v>
      </c>
      <c r="J32">
        <v>64.2</v>
      </c>
      <c r="K32">
        <v>328</v>
      </c>
      <c r="L32">
        <v>-3.3000000000000002E-2</v>
      </c>
      <c r="M32">
        <v>268</v>
      </c>
      <c r="N32">
        <v>12.86</v>
      </c>
      <c r="O32">
        <v>3</v>
      </c>
      <c r="P32">
        <v>112.3</v>
      </c>
      <c r="Q32">
        <v>1</v>
      </c>
      <c r="R32">
        <v>99.5</v>
      </c>
      <c r="S32">
        <v>15</v>
      </c>
      <c r="T32">
        <v>-1.32</v>
      </c>
      <c r="U32">
        <v>200</v>
      </c>
    </row>
    <row r="33" spans="1:21">
      <c r="A33">
        <v>31</v>
      </c>
      <c r="B33" t="s">
        <v>338</v>
      </c>
      <c r="C33" t="s">
        <v>6807</v>
      </c>
      <c r="D33" t="s">
        <v>6651</v>
      </c>
      <c r="E33">
        <v>17.149999999999999</v>
      </c>
      <c r="F33">
        <v>114.1</v>
      </c>
      <c r="G33">
        <v>34</v>
      </c>
      <c r="H33">
        <v>96.9</v>
      </c>
      <c r="I33">
        <v>44</v>
      </c>
      <c r="J33">
        <v>66</v>
      </c>
      <c r="K33">
        <v>249</v>
      </c>
      <c r="L33">
        <v>4.4999999999999998E-2</v>
      </c>
      <c r="M33">
        <v>77</v>
      </c>
      <c r="N33">
        <v>7.9</v>
      </c>
      <c r="O33">
        <v>52</v>
      </c>
      <c r="P33">
        <v>108.8</v>
      </c>
      <c r="Q33">
        <v>53</v>
      </c>
      <c r="R33">
        <v>100.9</v>
      </c>
      <c r="S33">
        <v>51</v>
      </c>
      <c r="T33">
        <v>-2.73</v>
      </c>
      <c r="U33">
        <v>253</v>
      </c>
    </row>
    <row r="34" spans="1:21">
      <c r="A34">
        <v>32</v>
      </c>
      <c r="B34" t="s">
        <v>269</v>
      </c>
      <c r="C34" t="s">
        <v>6813</v>
      </c>
      <c r="D34" t="s">
        <v>6579</v>
      </c>
      <c r="E34">
        <v>16.43</v>
      </c>
      <c r="F34">
        <v>111.4</v>
      </c>
      <c r="G34">
        <v>68</v>
      </c>
      <c r="H34">
        <v>95</v>
      </c>
      <c r="I34">
        <v>27</v>
      </c>
      <c r="J34">
        <v>69.599999999999994</v>
      </c>
      <c r="K34">
        <v>59</v>
      </c>
      <c r="L34">
        <v>-5.2999999999999999E-2</v>
      </c>
      <c r="M34">
        <v>295</v>
      </c>
      <c r="N34">
        <v>9.17</v>
      </c>
      <c r="O34">
        <v>31</v>
      </c>
      <c r="P34">
        <v>109.4</v>
      </c>
      <c r="Q34">
        <v>37</v>
      </c>
      <c r="R34">
        <v>100.2</v>
      </c>
      <c r="S34">
        <v>33</v>
      </c>
      <c r="T34">
        <v>-6.07</v>
      </c>
      <c r="U34">
        <v>323</v>
      </c>
    </row>
    <row r="35" spans="1:21">
      <c r="A35">
        <v>33</v>
      </c>
      <c r="B35" t="s">
        <v>406</v>
      </c>
      <c r="C35" t="s">
        <v>6828</v>
      </c>
      <c r="D35" t="s">
        <v>6615</v>
      </c>
      <c r="E35">
        <v>16.29</v>
      </c>
      <c r="F35">
        <v>110.9</v>
      </c>
      <c r="G35">
        <v>73</v>
      </c>
      <c r="H35">
        <v>94.7</v>
      </c>
      <c r="I35">
        <v>25</v>
      </c>
      <c r="J35">
        <v>61.6</v>
      </c>
      <c r="K35">
        <v>360</v>
      </c>
      <c r="L35">
        <v>2.7E-2</v>
      </c>
      <c r="M35">
        <v>117</v>
      </c>
      <c r="N35">
        <v>5.8</v>
      </c>
      <c r="O35">
        <v>77</v>
      </c>
      <c r="P35">
        <v>108.6</v>
      </c>
      <c r="Q35">
        <v>63</v>
      </c>
      <c r="R35">
        <v>102.8</v>
      </c>
      <c r="S35">
        <v>81</v>
      </c>
      <c r="T35">
        <v>1.81</v>
      </c>
      <c r="U35">
        <v>109</v>
      </c>
    </row>
    <row r="36" spans="1:21">
      <c r="A36">
        <v>34</v>
      </c>
      <c r="B36" t="s">
        <v>6535</v>
      </c>
      <c r="C36" t="s">
        <v>6813</v>
      </c>
      <c r="D36" t="s">
        <v>6604</v>
      </c>
      <c r="E36">
        <v>16.16</v>
      </c>
      <c r="F36">
        <v>117.4</v>
      </c>
      <c r="G36">
        <v>13</v>
      </c>
      <c r="H36">
        <v>101.3</v>
      </c>
      <c r="I36">
        <v>97</v>
      </c>
      <c r="J36">
        <v>64.400000000000006</v>
      </c>
      <c r="K36">
        <v>319</v>
      </c>
      <c r="L36">
        <v>8.0000000000000002E-3</v>
      </c>
      <c r="M36">
        <v>165</v>
      </c>
      <c r="N36">
        <v>9.94</v>
      </c>
      <c r="O36">
        <v>19</v>
      </c>
      <c r="P36">
        <v>109.6</v>
      </c>
      <c r="Q36">
        <v>31</v>
      </c>
      <c r="R36">
        <v>99.7</v>
      </c>
      <c r="S36">
        <v>17</v>
      </c>
      <c r="T36">
        <v>-4.82</v>
      </c>
      <c r="U36">
        <v>304</v>
      </c>
    </row>
    <row r="37" spans="1:21">
      <c r="A37">
        <v>35</v>
      </c>
      <c r="B37" t="s">
        <v>441</v>
      </c>
      <c r="C37" t="s">
        <v>6822</v>
      </c>
      <c r="D37" t="s">
        <v>6671</v>
      </c>
      <c r="E37">
        <v>15.76</v>
      </c>
      <c r="F37">
        <v>111</v>
      </c>
      <c r="G37">
        <v>72</v>
      </c>
      <c r="H37">
        <v>95.2</v>
      </c>
      <c r="I37">
        <v>29</v>
      </c>
      <c r="J37">
        <v>66.3</v>
      </c>
      <c r="K37">
        <v>225</v>
      </c>
      <c r="L37">
        <v>6.0000000000000001E-3</v>
      </c>
      <c r="M37">
        <v>172</v>
      </c>
      <c r="N37">
        <v>6.93</v>
      </c>
      <c r="O37">
        <v>64</v>
      </c>
      <c r="P37">
        <v>108.9</v>
      </c>
      <c r="Q37">
        <v>50</v>
      </c>
      <c r="R37">
        <v>101.9</v>
      </c>
      <c r="S37">
        <v>69</v>
      </c>
      <c r="T37">
        <v>1.06</v>
      </c>
      <c r="U37">
        <v>130</v>
      </c>
    </row>
    <row r="38" spans="1:21">
      <c r="A38">
        <v>36</v>
      </c>
      <c r="B38" t="s">
        <v>316</v>
      </c>
      <c r="C38" t="s">
        <v>6813</v>
      </c>
      <c r="D38" t="s">
        <v>6667</v>
      </c>
      <c r="E38">
        <v>15.59</v>
      </c>
      <c r="F38">
        <v>109.6</v>
      </c>
      <c r="G38">
        <v>98</v>
      </c>
      <c r="H38">
        <v>94</v>
      </c>
      <c r="I38">
        <v>18</v>
      </c>
      <c r="J38">
        <v>64.7</v>
      </c>
      <c r="K38">
        <v>309</v>
      </c>
      <c r="L38">
        <v>3.7999999999999999E-2</v>
      </c>
      <c r="M38">
        <v>86</v>
      </c>
      <c r="N38">
        <v>9.01</v>
      </c>
      <c r="O38">
        <v>33</v>
      </c>
      <c r="P38">
        <v>109.5</v>
      </c>
      <c r="Q38">
        <v>35</v>
      </c>
      <c r="R38">
        <v>100.4</v>
      </c>
      <c r="S38">
        <v>41</v>
      </c>
      <c r="T38">
        <v>-4.1500000000000004</v>
      </c>
      <c r="U38">
        <v>289</v>
      </c>
    </row>
    <row r="39" spans="1:21">
      <c r="A39">
        <v>37</v>
      </c>
      <c r="B39" t="s">
        <v>391</v>
      </c>
      <c r="C39" t="s">
        <v>6813</v>
      </c>
      <c r="D39" t="s">
        <v>6608</v>
      </c>
      <c r="E39">
        <v>15.56</v>
      </c>
      <c r="F39">
        <v>106.5</v>
      </c>
      <c r="G39">
        <v>151</v>
      </c>
      <c r="H39">
        <v>90.9</v>
      </c>
      <c r="I39">
        <v>5</v>
      </c>
      <c r="J39">
        <v>65.8</v>
      </c>
      <c r="K39">
        <v>266</v>
      </c>
      <c r="L39">
        <v>-0.105</v>
      </c>
      <c r="M39">
        <v>356</v>
      </c>
      <c r="N39">
        <v>7.99</v>
      </c>
      <c r="O39">
        <v>49</v>
      </c>
      <c r="P39">
        <v>109.8</v>
      </c>
      <c r="Q39">
        <v>25</v>
      </c>
      <c r="R39">
        <v>101.8</v>
      </c>
      <c r="S39">
        <v>67</v>
      </c>
      <c r="T39">
        <v>-7.6</v>
      </c>
      <c r="U39">
        <v>341</v>
      </c>
    </row>
    <row r="40" spans="1:21">
      <c r="A40">
        <v>38</v>
      </c>
      <c r="B40" t="s">
        <v>430</v>
      </c>
      <c r="C40" t="s">
        <v>6828</v>
      </c>
      <c r="D40" t="s">
        <v>6771</v>
      </c>
      <c r="E40">
        <v>15.56</v>
      </c>
      <c r="F40">
        <v>117.7</v>
      </c>
      <c r="G40">
        <v>12</v>
      </c>
      <c r="H40">
        <v>102.1</v>
      </c>
      <c r="I40">
        <v>112</v>
      </c>
      <c r="J40">
        <v>68.900000000000006</v>
      </c>
      <c r="K40">
        <v>101</v>
      </c>
      <c r="L40">
        <v>2.1000000000000001E-2</v>
      </c>
      <c r="M40">
        <v>130</v>
      </c>
      <c r="N40">
        <v>5.23</v>
      </c>
      <c r="O40">
        <v>79</v>
      </c>
      <c r="P40">
        <v>107.9</v>
      </c>
      <c r="Q40">
        <v>81</v>
      </c>
      <c r="R40">
        <v>102.7</v>
      </c>
      <c r="S40">
        <v>78</v>
      </c>
      <c r="T40">
        <v>-2.59</v>
      </c>
      <c r="U40">
        <v>248</v>
      </c>
    </row>
    <row r="41" spans="1:21">
      <c r="A41">
        <v>39</v>
      </c>
      <c r="B41" t="s">
        <v>346</v>
      </c>
      <c r="C41" t="s">
        <v>6813</v>
      </c>
      <c r="D41" t="s">
        <v>6630</v>
      </c>
      <c r="E41">
        <v>15.51</v>
      </c>
      <c r="F41">
        <v>120.3</v>
      </c>
      <c r="G41">
        <v>3</v>
      </c>
      <c r="H41">
        <v>104.8</v>
      </c>
      <c r="I41">
        <v>168</v>
      </c>
      <c r="J41">
        <v>69.599999999999994</v>
      </c>
      <c r="K41">
        <v>61</v>
      </c>
      <c r="L41">
        <v>-5.0999999999999997E-2</v>
      </c>
      <c r="M41">
        <v>294</v>
      </c>
      <c r="N41">
        <v>10.029999999999999</v>
      </c>
      <c r="O41">
        <v>17</v>
      </c>
      <c r="P41">
        <v>109.1</v>
      </c>
      <c r="Q41">
        <v>44</v>
      </c>
      <c r="R41">
        <v>99</v>
      </c>
      <c r="S41">
        <v>7</v>
      </c>
      <c r="T41">
        <v>-2.25</v>
      </c>
      <c r="U41">
        <v>238</v>
      </c>
    </row>
    <row r="42" spans="1:21">
      <c r="A42">
        <v>40</v>
      </c>
      <c r="B42" t="s">
        <v>217</v>
      </c>
      <c r="C42" t="s">
        <v>6805</v>
      </c>
      <c r="D42" t="s">
        <v>6664</v>
      </c>
      <c r="E42">
        <v>15.3</v>
      </c>
      <c r="F42">
        <v>114.3</v>
      </c>
      <c r="G42">
        <v>31</v>
      </c>
      <c r="H42">
        <v>99</v>
      </c>
      <c r="I42">
        <v>67</v>
      </c>
      <c r="J42">
        <v>66.400000000000006</v>
      </c>
      <c r="K42">
        <v>221</v>
      </c>
      <c r="L42">
        <v>-1.6E-2</v>
      </c>
      <c r="M42">
        <v>234</v>
      </c>
      <c r="N42">
        <v>9.48</v>
      </c>
      <c r="O42">
        <v>29</v>
      </c>
      <c r="P42">
        <v>108.7</v>
      </c>
      <c r="Q42">
        <v>54</v>
      </c>
      <c r="R42">
        <v>99.2</v>
      </c>
      <c r="S42">
        <v>12</v>
      </c>
      <c r="T42">
        <v>5.81</v>
      </c>
      <c r="U42">
        <v>32</v>
      </c>
    </row>
    <row r="43" spans="1:21">
      <c r="N43" t="s">
        <v>6789</v>
      </c>
      <c r="T43" t="s">
        <v>6790</v>
      </c>
    </row>
    <row r="44" spans="1:21">
      <c r="A44" t="s">
        <v>6791</v>
      </c>
      <c r="B44" t="s">
        <v>6792</v>
      </c>
      <c r="C44" t="s">
        <v>6793</v>
      </c>
      <c r="D44" t="s">
        <v>6562</v>
      </c>
      <c r="E44" t="s">
        <v>14</v>
      </c>
      <c r="F44" t="s">
        <v>6794</v>
      </c>
      <c r="H44" t="s">
        <v>6795</v>
      </c>
      <c r="J44" t="s">
        <v>6796</v>
      </c>
      <c r="L44" t="s">
        <v>6797</v>
      </c>
      <c r="N44" t="s">
        <v>14</v>
      </c>
      <c r="P44" t="s">
        <v>6798</v>
      </c>
      <c r="R44" t="s">
        <v>6799</v>
      </c>
      <c r="T44" t="s">
        <v>14</v>
      </c>
    </row>
    <row r="45" spans="1:21">
      <c r="A45">
        <v>41</v>
      </c>
      <c r="B45" t="s">
        <v>6022</v>
      </c>
      <c r="C45" t="s">
        <v>6809</v>
      </c>
      <c r="D45" t="s">
        <v>6608</v>
      </c>
      <c r="E45">
        <v>15.23</v>
      </c>
      <c r="F45">
        <v>107.5</v>
      </c>
      <c r="G45">
        <v>128</v>
      </c>
      <c r="H45">
        <v>92.3</v>
      </c>
      <c r="I45">
        <v>12</v>
      </c>
      <c r="J45">
        <v>67.5</v>
      </c>
      <c r="K45">
        <v>166</v>
      </c>
      <c r="L45">
        <v>-1.6E-2</v>
      </c>
      <c r="M45">
        <v>233</v>
      </c>
      <c r="N45">
        <v>12.07</v>
      </c>
      <c r="O45">
        <v>7</v>
      </c>
      <c r="P45">
        <v>110.7</v>
      </c>
      <c r="Q45">
        <v>8</v>
      </c>
      <c r="R45">
        <v>98.7</v>
      </c>
      <c r="S45">
        <v>5</v>
      </c>
      <c r="T45">
        <v>0.71</v>
      </c>
      <c r="U45">
        <v>142</v>
      </c>
    </row>
    <row r="46" spans="1:21">
      <c r="A46">
        <v>42</v>
      </c>
      <c r="B46" t="s">
        <v>234</v>
      </c>
      <c r="C46" t="s">
        <v>6813</v>
      </c>
      <c r="D46" t="s">
        <v>6581</v>
      </c>
      <c r="E46">
        <v>15.16</v>
      </c>
      <c r="F46">
        <v>113</v>
      </c>
      <c r="G46">
        <v>43</v>
      </c>
      <c r="H46">
        <v>97.8</v>
      </c>
      <c r="I46">
        <v>52</v>
      </c>
      <c r="J46">
        <v>67.5</v>
      </c>
      <c r="K46">
        <v>167</v>
      </c>
      <c r="L46">
        <v>-6.5000000000000002E-2</v>
      </c>
      <c r="M46">
        <v>319</v>
      </c>
      <c r="N46">
        <v>9.65</v>
      </c>
      <c r="O46">
        <v>26</v>
      </c>
      <c r="P46">
        <v>109.8</v>
      </c>
      <c r="Q46">
        <v>23</v>
      </c>
      <c r="R46">
        <v>100.2</v>
      </c>
      <c r="S46">
        <v>32</v>
      </c>
      <c r="T46">
        <v>0.27</v>
      </c>
      <c r="U46">
        <v>158</v>
      </c>
    </row>
    <row r="47" spans="1:21">
      <c r="A47">
        <v>43</v>
      </c>
      <c r="B47" t="s">
        <v>207</v>
      </c>
      <c r="C47" t="s">
        <v>6805</v>
      </c>
      <c r="D47" t="s">
        <v>6667</v>
      </c>
      <c r="E47">
        <v>15.11</v>
      </c>
      <c r="F47">
        <v>112.6</v>
      </c>
      <c r="G47">
        <v>46</v>
      </c>
      <c r="H47">
        <v>97.5</v>
      </c>
      <c r="I47">
        <v>49</v>
      </c>
      <c r="J47">
        <v>68.099999999999994</v>
      </c>
      <c r="K47">
        <v>140</v>
      </c>
      <c r="L47">
        <v>1.2999999999999999E-2</v>
      </c>
      <c r="M47">
        <v>151</v>
      </c>
      <c r="N47">
        <v>8.02</v>
      </c>
      <c r="O47">
        <v>48</v>
      </c>
      <c r="P47">
        <v>107.5</v>
      </c>
      <c r="Q47">
        <v>91</v>
      </c>
      <c r="R47">
        <v>99.4</v>
      </c>
      <c r="S47">
        <v>14</v>
      </c>
      <c r="T47">
        <v>1.37</v>
      </c>
      <c r="U47">
        <v>122</v>
      </c>
    </row>
    <row r="48" spans="1:21">
      <c r="A48">
        <v>44</v>
      </c>
      <c r="B48" t="s">
        <v>104</v>
      </c>
      <c r="C48" t="s">
        <v>6828</v>
      </c>
      <c r="D48" t="s">
        <v>6579</v>
      </c>
      <c r="E48">
        <v>14.89</v>
      </c>
      <c r="F48">
        <v>112.3</v>
      </c>
      <c r="G48">
        <v>52</v>
      </c>
      <c r="H48">
        <v>97.4</v>
      </c>
      <c r="I48">
        <v>47</v>
      </c>
      <c r="J48">
        <v>68.900000000000006</v>
      </c>
      <c r="K48">
        <v>98</v>
      </c>
      <c r="L48">
        <v>-7.1999999999999995E-2</v>
      </c>
      <c r="M48">
        <v>328</v>
      </c>
      <c r="N48">
        <v>7.71</v>
      </c>
      <c r="O48">
        <v>55</v>
      </c>
      <c r="P48">
        <v>109.3</v>
      </c>
      <c r="Q48">
        <v>39</v>
      </c>
      <c r="R48">
        <v>101.6</v>
      </c>
      <c r="S48">
        <v>62</v>
      </c>
      <c r="T48">
        <v>6.9</v>
      </c>
      <c r="U48">
        <v>20</v>
      </c>
    </row>
    <row r="49" spans="1:21">
      <c r="A49">
        <v>45</v>
      </c>
      <c r="B49" t="s">
        <v>67</v>
      </c>
      <c r="C49" t="s">
        <v>6826</v>
      </c>
      <c r="D49" t="s">
        <v>6749</v>
      </c>
      <c r="E49">
        <v>14.75</v>
      </c>
      <c r="F49">
        <v>110</v>
      </c>
      <c r="G49">
        <v>91</v>
      </c>
      <c r="H49">
        <v>95.3</v>
      </c>
      <c r="I49">
        <v>30</v>
      </c>
      <c r="J49">
        <v>58.8</v>
      </c>
      <c r="K49">
        <v>363</v>
      </c>
      <c r="L49">
        <v>5.7000000000000002E-2</v>
      </c>
      <c r="M49">
        <v>55</v>
      </c>
      <c r="N49">
        <v>1.34</v>
      </c>
      <c r="O49">
        <v>120</v>
      </c>
      <c r="P49">
        <v>105.6</v>
      </c>
      <c r="Q49">
        <v>129</v>
      </c>
      <c r="R49">
        <v>104.3</v>
      </c>
      <c r="S49">
        <v>122</v>
      </c>
      <c r="T49">
        <v>1.42</v>
      </c>
      <c r="U49">
        <v>118</v>
      </c>
    </row>
    <row r="50" spans="1:21">
      <c r="A50">
        <v>46</v>
      </c>
      <c r="B50" t="s">
        <v>337</v>
      </c>
      <c r="C50" t="s">
        <v>6801</v>
      </c>
      <c r="D50" t="s">
        <v>6617</v>
      </c>
      <c r="E50">
        <v>14.67</v>
      </c>
      <c r="F50">
        <v>115.8</v>
      </c>
      <c r="G50">
        <v>20</v>
      </c>
      <c r="H50">
        <v>101.2</v>
      </c>
      <c r="I50">
        <v>95</v>
      </c>
      <c r="J50">
        <v>66.8</v>
      </c>
      <c r="K50">
        <v>200</v>
      </c>
      <c r="L50">
        <v>-1.7999999999999999E-2</v>
      </c>
      <c r="M50">
        <v>237</v>
      </c>
      <c r="N50">
        <v>7.13</v>
      </c>
      <c r="O50">
        <v>59</v>
      </c>
      <c r="P50">
        <v>108.5</v>
      </c>
      <c r="Q50">
        <v>64</v>
      </c>
      <c r="R50">
        <v>101.4</v>
      </c>
      <c r="S50">
        <v>59</v>
      </c>
      <c r="T50">
        <v>-8.82</v>
      </c>
      <c r="U50">
        <v>354</v>
      </c>
    </row>
    <row r="51" spans="1:21">
      <c r="A51">
        <v>47</v>
      </c>
      <c r="B51" t="s">
        <v>366</v>
      </c>
      <c r="C51" t="s">
        <v>6853</v>
      </c>
      <c r="D51" t="s">
        <v>6613</v>
      </c>
      <c r="E51">
        <v>14.54</v>
      </c>
      <c r="F51">
        <v>111.8</v>
      </c>
      <c r="G51">
        <v>60</v>
      </c>
      <c r="H51">
        <v>97.2</v>
      </c>
      <c r="I51">
        <v>45</v>
      </c>
      <c r="J51">
        <v>64.7</v>
      </c>
      <c r="K51">
        <v>308</v>
      </c>
      <c r="L51">
        <v>-2.5000000000000001E-2</v>
      </c>
      <c r="M51">
        <v>254</v>
      </c>
      <c r="N51">
        <v>-2.33</v>
      </c>
      <c r="O51">
        <v>215</v>
      </c>
      <c r="P51">
        <v>103.8</v>
      </c>
      <c r="Q51">
        <v>227</v>
      </c>
      <c r="R51">
        <v>106.2</v>
      </c>
      <c r="S51">
        <v>206</v>
      </c>
      <c r="T51">
        <v>1.36</v>
      </c>
      <c r="U51">
        <v>123</v>
      </c>
    </row>
    <row r="52" spans="1:21">
      <c r="A52">
        <v>48</v>
      </c>
      <c r="B52" t="s">
        <v>122</v>
      </c>
      <c r="C52" t="s">
        <v>6807</v>
      </c>
      <c r="D52" t="s">
        <v>6762</v>
      </c>
      <c r="E52">
        <v>14.49</v>
      </c>
      <c r="F52">
        <v>119.1</v>
      </c>
      <c r="G52">
        <v>7</v>
      </c>
      <c r="H52">
        <v>104.6</v>
      </c>
      <c r="I52">
        <v>164</v>
      </c>
      <c r="J52">
        <v>69</v>
      </c>
      <c r="K52">
        <v>94</v>
      </c>
      <c r="L52">
        <v>0.112</v>
      </c>
      <c r="M52">
        <v>9</v>
      </c>
      <c r="N52">
        <v>7.89</v>
      </c>
      <c r="O52">
        <v>53</v>
      </c>
      <c r="P52">
        <v>108.1</v>
      </c>
      <c r="Q52">
        <v>75</v>
      </c>
      <c r="R52">
        <v>100.2</v>
      </c>
      <c r="S52">
        <v>31</v>
      </c>
      <c r="T52">
        <v>-4.66</v>
      </c>
      <c r="U52">
        <v>302</v>
      </c>
    </row>
    <row r="53" spans="1:21">
      <c r="A53">
        <v>49</v>
      </c>
      <c r="B53" t="s">
        <v>6035</v>
      </c>
      <c r="C53" t="s">
        <v>6813</v>
      </c>
      <c r="D53" t="s">
        <v>6665</v>
      </c>
      <c r="E53">
        <v>14.15</v>
      </c>
      <c r="F53">
        <v>115.9</v>
      </c>
      <c r="G53">
        <v>19</v>
      </c>
      <c r="H53">
        <v>101.7</v>
      </c>
      <c r="I53">
        <v>104</v>
      </c>
      <c r="J53">
        <v>66</v>
      </c>
      <c r="K53">
        <v>247</v>
      </c>
      <c r="L53">
        <v>-0.12</v>
      </c>
      <c r="M53">
        <v>361</v>
      </c>
      <c r="N53">
        <v>11.38</v>
      </c>
      <c r="O53">
        <v>9</v>
      </c>
      <c r="P53">
        <v>110.5</v>
      </c>
      <c r="Q53">
        <v>13</v>
      </c>
      <c r="R53">
        <v>99.1</v>
      </c>
      <c r="S53">
        <v>9</v>
      </c>
      <c r="T53">
        <v>-2.46</v>
      </c>
      <c r="U53">
        <v>243</v>
      </c>
    </row>
    <row r="54" spans="1:21">
      <c r="A54">
        <v>50</v>
      </c>
      <c r="B54" t="s">
        <v>6533</v>
      </c>
      <c r="C54" t="s">
        <v>6807</v>
      </c>
      <c r="D54" t="s">
        <v>6661</v>
      </c>
      <c r="E54">
        <v>13.87</v>
      </c>
      <c r="F54">
        <v>105.1</v>
      </c>
      <c r="G54">
        <v>172</v>
      </c>
      <c r="H54">
        <v>91.2</v>
      </c>
      <c r="I54">
        <v>7</v>
      </c>
      <c r="J54">
        <v>63.8</v>
      </c>
      <c r="K54">
        <v>336</v>
      </c>
      <c r="L54">
        <v>-8.0000000000000002E-3</v>
      </c>
      <c r="M54">
        <v>213</v>
      </c>
      <c r="N54">
        <v>7.52</v>
      </c>
      <c r="O54">
        <v>57</v>
      </c>
      <c r="P54">
        <v>108.5</v>
      </c>
      <c r="Q54">
        <v>65</v>
      </c>
      <c r="R54">
        <v>101</v>
      </c>
      <c r="S54">
        <v>54</v>
      </c>
      <c r="T54">
        <v>-3.63</v>
      </c>
      <c r="U54">
        <v>275</v>
      </c>
    </row>
    <row r="55" spans="1:21">
      <c r="A55">
        <v>51</v>
      </c>
      <c r="B55" t="s">
        <v>300</v>
      </c>
      <c r="C55" t="s">
        <v>6803</v>
      </c>
      <c r="D55" t="s">
        <v>6630</v>
      </c>
      <c r="E55">
        <v>13.79</v>
      </c>
      <c r="F55">
        <v>110.2</v>
      </c>
      <c r="G55">
        <v>86</v>
      </c>
      <c r="H55">
        <v>96.4</v>
      </c>
      <c r="I55">
        <v>40</v>
      </c>
      <c r="J55">
        <v>64.5</v>
      </c>
      <c r="K55">
        <v>316</v>
      </c>
      <c r="L55">
        <v>-0.11</v>
      </c>
      <c r="M55">
        <v>358</v>
      </c>
      <c r="N55">
        <v>4.41</v>
      </c>
      <c r="O55">
        <v>89</v>
      </c>
      <c r="P55">
        <v>107.3</v>
      </c>
      <c r="Q55">
        <v>95</v>
      </c>
      <c r="R55">
        <v>102.9</v>
      </c>
      <c r="S55">
        <v>86</v>
      </c>
      <c r="T55">
        <v>-0.36</v>
      </c>
      <c r="U55">
        <v>175</v>
      </c>
    </row>
    <row r="56" spans="1:21">
      <c r="A56">
        <v>52</v>
      </c>
      <c r="B56" t="s">
        <v>68</v>
      </c>
      <c r="C56" t="s">
        <v>6826</v>
      </c>
      <c r="D56" t="s">
        <v>6569</v>
      </c>
      <c r="E56">
        <v>13.66</v>
      </c>
      <c r="F56">
        <v>112.6</v>
      </c>
      <c r="G56">
        <v>47</v>
      </c>
      <c r="H56">
        <v>98.9</v>
      </c>
      <c r="I56">
        <v>66</v>
      </c>
      <c r="J56">
        <v>70.900000000000006</v>
      </c>
      <c r="K56">
        <v>30</v>
      </c>
      <c r="L56">
        <v>-2.9000000000000001E-2</v>
      </c>
      <c r="M56">
        <v>262</v>
      </c>
      <c r="N56">
        <v>0.48</v>
      </c>
      <c r="O56">
        <v>134</v>
      </c>
      <c r="P56">
        <v>105.2</v>
      </c>
      <c r="Q56">
        <v>149</v>
      </c>
      <c r="R56">
        <v>104.7</v>
      </c>
      <c r="S56">
        <v>139</v>
      </c>
      <c r="T56">
        <v>-4.6100000000000003</v>
      </c>
      <c r="U56">
        <v>300</v>
      </c>
    </row>
    <row r="57" spans="1:21">
      <c r="A57">
        <v>53</v>
      </c>
      <c r="B57" t="s">
        <v>228</v>
      </c>
      <c r="C57" t="s">
        <v>6803</v>
      </c>
      <c r="D57" t="s">
        <v>6614</v>
      </c>
      <c r="E57">
        <v>13.65</v>
      </c>
      <c r="F57">
        <v>112.4</v>
      </c>
      <c r="G57">
        <v>51</v>
      </c>
      <c r="H57">
        <v>98.8</v>
      </c>
      <c r="I57">
        <v>63</v>
      </c>
      <c r="J57">
        <v>68.599999999999994</v>
      </c>
      <c r="K57">
        <v>115</v>
      </c>
      <c r="L57">
        <v>-2.5000000000000001E-2</v>
      </c>
      <c r="M57">
        <v>255</v>
      </c>
      <c r="N57">
        <v>4.04</v>
      </c>
      <c r="O57">
        <v>92</v>
      </c>
      <c r="P57">
        <v>107.4</v>
      </c>
      <c r="Q57">
        <v>92</v>
      </c>
      <c r="R57">
        <v>103.4</v>
      </c>
      <c r="S57">
        <v>96</v>
      </c>
      <c r="T57">
        <v>-2.68</v>
      </c>
      <c r="U57">
        <v>250</v>
      </c>
    </row>
    <row r="58" spans="1:21">
      <c r="A58">
        <v>54</v>
      </c>
      <c r="B58" t="s">
        <v>48</v>
      </c>
      <c r="C58" t="s">
        <v>6809</v>
      </c>
      <c r="D58" t="s">
        <v>6641</v>
      </c>
      <c r="E58">
        <v>13.64</v>
      </c>
      <c r="F58">
        <v>111.1</v>
      </c>
      <c r="G58">
        <v>71</v>
      </c>
      <c r="H58">
        <v>97.4</v>
      </c>
      <c r="I58">
        <v>48</v>
      </c>
      <c r="J58">
        <v>65.3</v>
      </c>
      <c r="K58">
        <v>286</v>
      </c>
      <c r="L58">
        <v>-4.3999999999999997E-2</v>
      </c>
      <c r="M58">
        <v>283</v>
      </c>
      <c r="N58">
        <v>13.15</v>
      </c>
      <c r="O58">
        <v>2</v>
      </c>
      <c r="P58">
        <v>110.1</v>
      </c>
      <c r="Q58">
        <v>18</v>
      </c>
      <c r="R58">
        <v>97</v>
      </c>
      <c r="S58">
        <v>1</v>
      </c>
      <c r="T58">
        <v>3.95</v>
      </c>
      <c r="U58">
        <v>64</v>
      </c>
    </row>
    <row r="59" spans="1:21">
      <c r="A59">
        <v>55</v>
      </c>
      <c r="B59" t="s">
        <v>6516</v>
      </c>
      <c r="C59" t="s">
        <v>6805</v>
      </c>
      <c r="D59" t="s">
        <v>6604</v>
      </c>
      <c r="E59">
        <v>13.51</v>
      </c>
      <c r="F59">
        <v>109.3</v>
      </c>
      <c r="G59">
        <v>100</v>
      </c>
      <c r="H59">
        <v>95.8</v>
      </c>
      <c r="I59">
        <v>34</v>
      </c>
      <c r="J59">
        <v>68.3</v>
      </c>
      <c r="K59">
        <v>135</v>
      </c>
      <c r="L59">
        <v>4.7E-2</v>
      </c>
      <c r="M59">
        <v>70</v>
      </c>
      <c r="N59">
        <v>8.81</v>
      </c>
      <c r="O59">
        <v>35</v>
      </c>
      <c r="P59">
        <v>108.8</v>
      </c>
      <c r="Q59">
        <v>51</v>
      </c>
      <c r="R59">
        <v>100</v>
      </c>
      <c r="S59">
        <v>27</v>
      </c>
      <c r="T59">
        <v>1</v>
      </c>
      <c r="U59">
        <v>134</v>
      </c>
    </row>
    <row r="60" spans="1:21">
      <c r="A60">
        <v>56</v>
      </c>
      <c r="B60" t="s">
        <v>6918</v>
      </c>
      <c r="C60" t="s">
        <v>6828</v>
      </c>
      <c r="D60" t="s">
        <v>6589</v>
      </c>
      <c r="E60">
        <v>13.32</v>
      </c>
      <c r="F60">
        <v>113.6</v>
      </c>
      <c r="G60">
        <v>38</v>
      </c>
      <c r="H60">
        <v>100.2</v>
      </c>
      <c r="I60">
        <v>82</v>
      </c>
      <c r="J60">
        <v>69.099999999999994</v>
      </c>
      <c r="K60">
        <v>91</v>
      </c>
      <c r="L60">
        <v>0.02</v>
      </c>
      <c r="M60">
        <v>132</v>
      </c>
      <c r="N60">
        <v>5.44</v>
      </c>
      <c r="O60">
        <v>78</v>
      </c>
      <c r="P60">
        <v>108.6</v>
      </c>
      <c r="Q60">
        <v>56</v>
      </c>
      <c r="R60">
        <v>103.2</v>
      </c>
      <c r="S60">
        <v>94</v>
      </c>
      <c r="T60">
        <v>-4.8600000000000003</v>
      </c>
      <c r="U60">
        <v>305</v>
      </c>
    </row>
    <row r="61" spans="1:21">
      <c r="A61">
        <v>57</v>
      </c>
      <c r="B61" t="s">
        <v>390</v>
      </c>
      <c r="C61" t="s">
        <v>6801</v>
      </c>
      <c r="D61" t="s">
        <v>6647</v>
      </c>
      <c r="E61">
        <v>13.16</v>
      </c>
      <c r="F61">
        <v>113.2</v>
      </c>
      <c r="G61">
        <v>41</v>
      </c>
      <c r="H61">
        <v>100.1</v>
      </c>
      <c r="I61">
        <v>80</v>
      </c>
      <c r="J61">
        <v>64</v>
      </c>
      <c r="K61">
        <v>333</v>
      </c>
      <c r="L61">
        <v>-7.4999999999999997E-2</v>
      </c>
      <c r="M61">
        <v>331</v>
      </c>
      <c r="N61">
        <v>9.8000000000000007</v>
      </c>
      <c r="O61">
        <v>23</v>
      </c>
      <c r="P61">
        <v>110.1</v>
      </c>
      <c r="Q61">
        <v>17</v>
      </c>
      <c r="R61">
        <v>100.3</v>
      </c>
      <c r="S61">
        <v>36</v>
      </c>
      <c r="T61">
        <v>4.01</v>
      </c>
      <c r="U61">
        <v>61</v>
      </c>
    </row>
    <row r="62" spans="1:21">
      <c r="A62">
        <v>58</v>
      </c>
      <c r="B62" t="s">
        <v>17</v>
      </c>
      <c r="C62" t="s">
        <v>6828</v>
      </c>
      <c r="D62" t="s">
        <v>6721</v>
      </c>
      <c r="E62">
        <v>12.92</v>
      </c>
      <c r="F62">
        <v>114.7</v>
      </c>
      <c r="G62">
        <v>27</v>
      </c>
      <c r="H62">
        <v>101.8</v>
      </c>
      <c r="I62">
        <v>108</v>
      </c>
      <c r="J62">
        <v>67.2</v>
      </c>
      <c r="K62">
        <v>181</v>
      </c>
      <c r="L62">
        <v>0.04</v>
      </c>
      <c r="M62">
        <v>84</v>
      </c>
      <c r="N62">
        <v>4.58</v>
      </c>
      <c r="O62">
        <v>87</v>
      </c>
      <c r="P62">
        <v>108</v>
      </c>
      <c r="Q62">
        <v>77</v>
      </c>
      <c r="R62">
        <v>103.4</v>
      </c>
      <c r="S62">
        <v>98</v>
      </c>
      <c r="T62">
        <v>-2.5099999999999998</v>
      </c>
      <c r="U62">
        <v>245</v>
      </c>
    </row>
    <row r="63" spans="1:21">
      <c r="A63">
        <v>59</v>
      </c>
      <c r="B63" t="s">
        <v>324</v>
      </c>
      <c r="C63" t="s">
        <v>6859</v>
      </c>
      <c r="D63" t="s">
        <v>6613</v>
      </c>
      <c r="E63">
        <v>12.91</v>
      </c>
      <c r="F63">
        <v>106.8</v>
      </c>
      <c r="G63">
        <v>147</v>
      </c>
      <c r="H63">
        <v>93.8</v>
      </c>
      <c r="I63">
        <v>16</v>
      </c>
      <c r="J63">
        <v>68</v>
      </c>
      <c r="K63">
        <v>143</v>
      </c>
      <c r="L63">
        <v>0.02</v>
      </c>
      <c r="M63">
        <v>131</v>
      </c>
      <c r="N63">
        <v>0.99</v>
      </c>
      <c r="O63">
        <v>125</v>
      </c>
      <c r="P63">
        <v>105.2</v>
      </c>
      <c r="Q63">
        <v>147</v>
      </c>
      <c r="R63">
        <v>104.2</v>
      </c>
      <c r="S63">
        <v>120</v>
      </c>
      <c r="T63">
        <v>-1.63</v>
      </c>
      <c r="U63">
        <v>212</v>
      </c>
    </row>
    <row r="64" spans="1:21">
      <c r="A64">
        <v>60</v>
      </c>
      <c r="B64" t="s">
        <v>305</v>
      </c>
      <c r="C64" t="s">
        <v>6809</v>
      </c>
      <c r="D64" t="s">
        <v>6607</v>
      </c>
      <c r="E64">
        <v>12.88</v>
      </c>
      <c r="F64">
        <v>111.7</v>
      </c>
      <c r="G64">
        <v>61</v>
      </c>
      <c r="H64">
        <v>98.8</v>
      </c>
      <c r="I64">
        <v>64</v>
      </c>
      <c r="J64">
        <v>67.2</v>
      </c>
      <c r="K64">
        <v>178</v>
      </c>
      <c r="L64">
        <v>-0.08</v>
      </c>
      <c r="M64">
        <v>339</v>
      </c>
      <c r="N64">
        <v>9.65</v>
      </c>
      <c r="O64">
        <v>25</v>
      </c>
      <c r="P64">
        <v>109.9</v>
      </c>
      <c r="Q64">
        <v>22</v>
      </c>
      <c r="R64">
        <v>100.3</v>
      </c>
      <c r="S64">
        <v>34</v>
      </c>
      <c r="T64">
        <v>-7.21</v>
      </c>
      <c r="U64">
        <v>337</v>
      </c>
    </row>
    <row r="65" spans="1:21">
      <c r="A65">
        <v>61</v>
      </c>
      <c r="B65" t="s">
        <v>260</v>
      </c>
      <c r="C65" t="s">
        <v>6805</v>
      </c>
      <c r="D65" t="s">
        <v>6662</v>
      </c>
      <c r="E65">
        <v>12.83</v>
      </c>
      <c r="F65">
        <v>107.6</v>
      </c>
      <c r="G65">
        <v>126</v>
      </c>
      <c r="H65">
        <v>94.7</v>
      </c>
      <c r="I65">
        <v>26</v>
      </c>
      <c r="J65">
        <v>68.900000000000006</v>
      </c>
      <c r="K65">
        <v>102</v>
      </c>
      <c r="L65">
        <v>-6.4000000000000001E-2</v>
      </c>
      <c r="M65">
        <v>317</v>
      </c>
      <c r="N65">
        <v>8.2899999999999991</v>
      </c>
      <c r="O65">
        <v>46</v>
      </c>
      <c r="P65">
        <v>108.2</v>
      </c>
      <c r="Q65">
        <v>71</v>
      </c>
      <c r="R65">
        <v>99.9</v>
      </c>
      <c r="S65">
        <v>24</v>
      </c>
      <c r="T65">
        <v>3.29</v>
      </c>
      <c r="U65">
        <v>78</v>
      </c>
    </row>
    <row r="66" spans="1:21">
      <c r="A66">
        <v>62</v>
      </c>
      <c r="B66" t="s">
        <v>408</v>
      </c>
      <c r="C66" t="s">
        <v>6822</v>
      </c>
      <c r="D66" t="s">
        <v>6667</v>
      </c>
      <c r="E66">
        <v>12.72</v>
      </c>
      <c r="F66">
        <v>111.9</v>
      </c>
      <c r="G66">
        <v>57</v>
      </c>
      <c r="H66">
        <v>99.2</v>
      </c>
      <c r="I66">
        <v>71</v>
      </c>
      <c r="J66">
        <v>66</v>
      </c>
      <c r="K66">
        <v>245</v>
      </c>
      <c r="L66">
        <v>3.3000000000000002E-2</v>
      </c>
      <c r="M66">
        <v>96</v>
      </c>
      <c r="N66">
        <v>7.12</v>
      </c>
      <c r="O66">
        <v>60</v>
      </c>
      <c r="P66">
        <v>108.9</v>
      </c>
      <c r="Q66">
        <v>47</v>
      </c>
      <c r="R66">
        <v>101.8</v>
      </c>
      <c r="S66">
        <v>66</v>
      </c>
      <c r="T66">
        <v>3.62</v>
      </c>
      <c r="U66">
        <v>70</v>
      </c>
    </row>
    <row r="67" spans="1:21">
      <c r="A67">
        <v>63</v>
      </c>
      <c r="B67" t="s">
        <v>46</v>
      </c>
      <c r="C67" t="s">
        <v>6801</v>
      </c>
      <c r="D67" t="s">
        <v>6648</v>
      </c>
      <c r="E67">
        <v>12.57</v>
      </c>
      <c r="F67">
        <v>107</v>
      </c>
      <c r="G67">
        <v>142</v>
      </c>
      <c r="H67">
        <v>94.4</v>
      </c>
      <c r="I67">
        <v>21</v>
      </c>
      <c r="J67">
        <v>66.3</v>
      </c>
      <c r="K67">
        <v>223</v>
      </c>
      <c r="L67">
        <v>-5.7000000000000002E-2</v>
      </c>
      <c r="M67">
        <v>304</v>
      </c>
      <c r="N67">
        <v>9.83</v>
      </c>
      <c r="O67">
        <v>22</v>
      </c>
      <c r="P67">
        <v>110</v>
      </c>
      <c r="Q67">
        <v>20</v>
      </c>
      <c r="R67">
        <v>100.1</v>
      </c>
      <c r="S67">
        <v>30</v>
      </c>
      <c r="T67">
        <v>2.68</v>
      </c>
      <c r="U67">
        <v>89</v>
      </c>
    </row>
    <row r="68" spans="1:21">
      <c r="A68">
        <v>64</v>
      </c>
      <c r="B68" t="s">
        <v>6124</v>
      </c>
      <c r="C68" t="s">
        <v>6862</v>
      </c>
      <c r="D68" t="s">
        <v>6771</v>
      </c>
      <c r="E68">
        <v>12.42</v>
      </c>
      <c r="F68">
        <v>106</v>
      </c>
      <c r="G68">
        <v>155</v>
      </c>
      <c r="H68">
        <v>93.6</v>
      </c>
      <c r="I68">
        <v>15</v>
      </c>
      <c r="J68">
        <v>64.3</v>
      </c>
      <c r="K68">
        <v>324</v>
      </c>
      <c r="L68">
        <v>6.2E-2</v>
      </c>
      <c r="M68">
        <v>50</v>
      </c>
      <c r="N68">
        <v>2.44</v>
      </c>
      <c r="O68">
        <v>109</v>
      </c>
      <c r="P68">
        <v>106</v>
      </c>
      <c r="Q68">
        <v>119</v>
      </c>
      <c r="R68">
        <v>103.6</v>
      </c>
      <c r="S68">
        <v>100</v>
      </c>
      <c r="T68">
        <v>6.81</v>
      </c>
      <c r="U68">
        <v>21</v>
      </c>
    </row>
    <row r="69" spans="1:21">
      <c r="A69">
        <v>65</v>
      </c>
      <c r="B69" t="s">
        <v>315</v>
      </c>
      <c r="C69" t="s">
        <v>6813</v>
      </c>
      <c r="D69" t="s">
        <v>6594</v>
      </c>
      <c r="E69">
        <v>12.4</v>
      </c>
      <c r="F69">
        <v>107</v>
      </c>
      <c r="G69">
        <v>141</v>
      </c>
      <c r="H69">
        <v>94.6</v>
      </c>
      <c r="I69">
        <v>24</v>
      </c>
      <c r="J69">
        <v>63.3</v>
      </c>
      <c r="K69">
        <v>345</v>
      </c>
      <c r="L69">
        <v>-2E-3</v>
      </c>
      <c r="M69">
        <v>202</v>
      </c>
      <c r="N69">
        <v>10.44</v>
      </c>
      <c r="O69">
        <v>15</v>
      </c>
      <c r="P69">
        <v>111</v>
      </c>
      <c r="Q69">
        <v>4</v>
      </c>
      <c r="R69">
        <v>100.5</v>
      </c>
      <c r="S69">
        <v>43</v>
      </c>
      <c r="T69">
        <v>0.94</v>
      </c>
      <c r="U69">
        <v>136</v>
      </c>
    </row>
    <row r="70" spans="1:21">
      <c r="A70">
        <v>66</v>
      </c>
      <c r="B70" t="s">
        <v>132</v>
      </c>
      <c r="C70" t="s">
        <v>6863</v>
      </c>
      <c r="D70" t="s">
        <v>6685</v>
      </c>
      <c r="E70">
        <v>12.36</v>
      </c>
      <c r="F70">
        <v>110.1</v>
      </c>
      <c r="G70">
        <v>87</v>
      </c>
      <c r="H70">
        <v>97.8</v>
      </c>
      <c r="I70">
        <v>51</v>
      </c>
      <c r="J70">
        <v>66.3</v>
      </c>
      <c r="K70">
        <v>229</v>
      </c>
      <c r="L70">
        <v>-5.2999999999999999E-2</v>
      </c>
      <c r="M70">
        <v>296</v>
      </c>
      <c r="N70">
        <v>0.04</v>
      </c>
      <c r="O70">
        <v>139</v>
      </c>
      <c r="P70">
        <v>104.8</v>
      </c>
      <c r="Q70">
        <v>164</v>
      </c>
      <c r="R70">
        <v>104.8</v>
      </c>
      <c r="S70">
        <v>146</v>
      </c>
      <c r="T70">
        <v>0.28000000000000003</v>
      </c>
      <c r="U70">
        <v>157</v>
      </c>
    </row>
    <row r="71" spans="1:21">
      <c r="A71">
        <v>67</v>
      </c>
      <c r="B71" t="s">
        <v>6351</v>
      </c>
      <c r="C71" t="s">
        <v>6805</v>
      </c>
      <c r="D71" t="s">
        <v>6647</v>
      </c>
      <c r="E71">
        <v>12.36</v>
      </c>
      <c r="F71">
        <v>111.5</v>
      </c>
      <c r="G71">
        <v>66</v>
      </c>
      <c r="H71">
        <v>99.1</v>
      </c>
      <c r="I71">
        <v>70</v>
      </c>
      <c r="J71">
        <v>64.5</v>
      </c>
      <c r="K71">
        <v>318</v>
      </c>
      <c r="L71">
        <v>-7.9000000000000001E-2</v>
      </c>
      <c r="M71">
        <v>337</v>
      </c>
      <c r="N71">
        <v>8.6300000000000008</v>
      </c>
      <c r="O71">
        <v>38</v>
      </c>
      <c r="P71">
        <v>109.1</v>
      </c>
      <c r="Q71">
        <v>43</v>
      </c>
      <c r="R71">
        <v>100.4</v>
      </c>
      <c r="S71">
        <v>40</v>
      </c>
      <c r="T71">
        <v>4.72</v>
      </c>
      <c r="U71">
        <v>50</v>
      </c>
    </row>
    <row r="72" spans="1:21">
      <c r="A72">
        <v>68</v>
      </c>
      <c r="B72" t="s">
        <v>392</v>
      </c>
      <c r="C72" t="s">
        <v>6822</v>
      </c>
      <c r="D72" t="s">
        <v>6614</v>
      </c>
      <c r="E72">
        <v>12.16</v>
      </c>
      <c r="F72">
        <v>114.8</v>
      </c>
      <c r="G72">
        <v>26</v>
      </c>
      <c r="H72">
        <v>102.6</v>
      </c>
      <c r="I72">
        <v>120</v>
      </c>
      <c r="J72">
        <v>71.8</v>
      </c>
      <c r="K72">
        <v>17</v>
      </c>
      <c r="L72">
        <v>-0.03</v>
      </c>
      <c r="M72">
        <v>264</v>
      </c>
      <c r="N72">
        <v>4.88</v>
      </c>
      <c r="O72">
        <v>85</v>
      </c>
      <c r="P72">
        <v>107.6</v>
      </c>
      <c r="Q72">
        <v>87</v>
      </c>
      <c r="R72">
        <v>102.7</v>
      </c>
      <c r="S72">
        <v>79</v>
      </c>
      <c r="T72">
        <v>-0.85</v>
      </c>
      <c r="U72">
        <v>187</v>
      </c>
    </row>
    <row r="73" spans="1:21">
      <c r="A73">
        <v>69</v>
      </c>
      <c r="B73" t="s">
        <v>58</v>
      </c>
      <c r="C73" t="s">
        <v>6865</v>
      </c>
      <c r="D73" t="s">
        <v>6613</v>
      </c>
      <c r="E73">
        <v>12.01</v>
      </c>
      <c r="F73">
        <v>108.6</v>
      </c>
      <c r="G73">
        <v>106</v>
      </c>
      <c r="H73">
        <v>96.6</v>
      </c>
      <c r="I73">
        <v>41</v>
      </c>
      <c r="J73">
        <v>66.400000000000006</v>
      </c>
      <c r="K73">
        <v>220</v>
      </c>
      <c r="L73">
        <v>1.4999999999999999E-2</v>
      </c>
      <c r="M73">
        <v>146</v>
      </c>
      <c r="N73">
        <v>-1.47</v>
      </c>
      <c r="O73">
        <v>185</v>
      </c>
      <c r="P73">
        <v>104.2</v>
      </c>
      <c r="Q73">
        <v>202</v>
      </c>
      <c r="R73">
        <v>105.7</v>
      </c>
      <c r="S73">
        <v>186</v>
      </c>
      <c r="T73">
        <v>-1.93</v>
      </c>
      <c r="U73">
        <v>227</v>
      </c>
    </row>
    <row r="74" spans="1:21">
      <c r="A74">
        <v>70</v>
      </c>
      <c r="B74" t="s">
        <v>126</v>
      </c>
      <c r="C74" t="s">
        <v>6828</v>
      </c>
      <c r="D74" t="s">
        <v>6589</v>
      </c>
      <c r="E74">
        <v>11.89</v>
      </c>
      <c r="F74">
        <v>110.5</v>
      </c>
      <c r="G74">
        <v>82</v>
      </c>
      <c r="H74">
        <v>98.6</v>
      </c>
      <c r="I74">
        <v>60</v>
      </c>
      <c r="J74">
        <v>68.2</v>
      </c>
      <c r="K74">
        <v>136</v>
      </c>
      <c r="L74">
        <v>2E-3</v>
      </c>
      <c r="M74">
        <v>190</v>
      </c>
      <c r="N74">
        <v>2.4</v>
      </c>
      <c r="O74">
        <v>110</v>
      </c>
      <c r="P74">
        <v>107.3</v>
      </c>
      <c r="Q74">
        <v>96</v>
      </c>
      <c r="R74">
        <v>104.9</v>
      </c>
      <c r="S74">
        <v>150</v>
      </c>
      <c r="T74">
        <v>-5.57</v>
      </c>
      <c r="U74">
        <v>316</v>
      </c>
    </row>
    <row r="75" spans="1:21">
      <c r="A75">
        <v>71</v>
      </c>
      <c r="B75" t="s">
        <v>399</v>
      </c>
      <c r="C75" t="s">
        <v>6867</v>
      </c>
      <c r="D75" t="s">
        <v>6670</v>
      </c>
      <c r="E75">
        <v>11.82</v>
      </c>
      <c r="F75">
        <v>110.7</v>
      </c>
      <c r="G75">
        <v>78</v>
      </c>
      <c r="H75">
        <v>98.9</v>
      </c>
      <c r="I75">
        <v>65</v>
      </c>
      <c r="J75">
        <v>70.900000000000006</v>
      </c>
      <c r="K75">
        <v>29</v>
      </c>
      <c r="L75">
        <v>4.1000000000000002E-2</v>
      </c>
      <c r="M75">
        <v>82</v>
      </c>
      <c r="N75">
        <v>-5.12</v>
      </c>
      <c r="O75">
        <v>292</v>
      </c>
      <c r="P75">
        <v>102.5</v>
      </c>
      <c r="Q75">
        <v>287</v>
      </c>
      <c r="R75">
        <v>107.6</v>
      </c>
      <c r="S75">
        <v>282</v>
      </c>
      <c r="T75">
        <v>-2.13</v>
      </c>
      <c r="U75">
        <v>234</v>
      </c>
    </row>
    <row r="76" spans="1:21">
      <c r="A76">
        <v>72</v>
      </c>
      <c r="B76" t="s">
        <v>371</v>
      </c>
      <c r="C76" t="s">
        <v>6869</v>
      </c>
      <c r="D76" t="s">
        <v>6727</v>
      </c>
      <c r="E76">
        <v>11.8</v>
      </c>
      <c r="F76">
        <v>114.1</v>
      </c>
      <c r="G76">
        <v>33</v>
      </c>
      <c r="H76">
        <v>102.3</v>
      </c>
      <c r="I76">
        <v>116</v>
      </c>
      <c r="J76">
        <v>70.3</v>
      </c>
      <c r="K76">
        <v>39</v>
      </c>
      <c r="L76">
        <v>0.11</v>
      </c>
      <c r="M76">
        <v>10</v>
      </c>
      <c r="N76">
        <v>-3.76</v>
      </c>
      <c r="O76">
        <v>255</v>
      </c>
      <c r="P76">
        <v>104</v>
      </c>
      <c r="Q76">
        <v>211</v>
      </c>
      <c r="R76">
        <v>107.8</v>
      </c>
      <c r="S76">
        <v>291</v>
      </c>
      <c r="T76">
        <v>7.35</v>
      </c>
      <c r="U76">
        <v>15</v>
      </c>
    </row>
    <row r="77" spans="1:21">
      <c r="A77">
        <v>73</v>
      </c>
      <c r="B77" t="s">
        <v>179</v>
      </c>
      <c r="C77" t="s">
        <v>6805</v>
      </c>
      <c r="D77" t="s">
        <v>6585</v>
      </c>
      <c r="E77">
        <v>11.75</v>
      </c>
      <c r="F77">
        <v>107.6</v>
      </c>
      <c r="G77">
        <v>125</v>
      </c>
      <c r="H77">
        <v>95.8</v>
      </c>
      <c r="I77">
        <v>35</v>
      </c>
      <c r="J77">
        <v>66.2</v>
      </c>
      <c r="K77">
        <v>236</v>
      </c>
      <c r="L77">
        <v>-7.6999999999999999E-2</v>
      </c>
      <c r="M77">
        <v>334</v>
      </c>
      <c r="N77">
        <v>6.61</v>
      </c>
      <c r="O77">
        <v>66</v>
      </c>
      <c r="P77">
        <v>107.4</v>
      </c>
      <c r="Q77">
        <v>94</v>
      </c>
      <c r="R77">
        <v>100.7</v>
      </c>
      <c r="S77">
        <v>49</v>
      </c>
      <c r="T77">
        <v>-3.83</v>
      </c>
      <c r="U77">
        <v>281</v>
      </c>
    </row>
    <row r="78" spans="1:21">
      <c r="A78">
        <v>74</v>
      </c>
      <c r="B78" t="s">
        <v>194</v>
      </c>
      <c r="C78" t="s">
        <v>6807</v>
      </c>
      <c r="D78" t="s">
        <v>6610</v>
      </c>
      <c r="E78">
        <v>11.72</v>
      </c>
      <c r="F78">
        <v>107.1</v>
      </c>
      <c r="G78">
        <v>139</v>
      </c>
      <c r="H78">
        <v>95.4</v>
      </c>
      <c r="I78">
        <v>31</v>
      </c>
      <c r="J78">
        <v>69.400000000000006</v>
      </c>
      <c r="K78">
        <v>71</v>
      </c>
      <c r="L78">
        <v>-7.6999999999999999E-2</v>
      </c>
      <c r="M78">
        <v>333</v>
      </c>
      <c r="N78">
        <v>9.3000000000000007</v>
      </c>
      <c r="O78">
        <v>30</v>
      </c>
      <c r="P78">
        <v>109.8</v>
      </c>
      <c r="Q78">
        <v>26</v>
      </c>
      <c r="R78">
        <v>100.5</v>
      </c>
      <c r="S78">
        <v>42</v>
      </c>
      <c r="T78">
        <v>5.23</v>
      </c>
      <c r="U78">
        <v>39</v>
      </c>
    </row>
    <row r="79" spans="1:21">
      <c r="A79">
        <v>75</v>
      </c>
      <c r="B79" t="s">
        <v>182</v>
      </c>
      <c r="C79" t="s">
        <v>6862</v>
      </c>
      <c r="D79" t="s">
        <v>6591</v>
      </c>
      <c r="E79">
        <v>11.68</v>
      </c>
      <c r="F79">
        <v>107.3</v>
      </c>
      <c r="G79">
        <v>133</v>
      </c>
      <c r="H79">
        <v>95.6</v>
      </c>
      <c r="I79">
        <v>33</v>
      </c>
      <c r="J79">
        <v>70.099999999999994</v>
      </c>
      <c r="K79">
        <v>41</v>
      </c>
      <c r="L79">
        <v>4.5999999999999999E-2</v>
      </c>
      <c r="M79">
        <v>72</v>
      </c>
      <c r="N79">
        <v>2.35</v>
      </c>
      <c r="O79">
        <v>112</v>
      </c>
      <c r="P79">
        <v>106.4</v>
      </c>
      <c r="Q79">
        <v>109</v>
      </c>
      <c r="R79">
        <v>104</v>
      </c>
      <c r="S79">
        <v>108</v>
      </c>
      <c r="T79">
        <v>4.74</v>
      </c>
      <c r="U79">
        <v>49</v>
      </c>
    </row>
    <row r="80" spans="1:21">
      <c r="A80">
        <v>76</v>
      </c>
      <c r="B80" t="s">
        <v>186</v>
      </c>
      <c r="C80" t="s">
        <v>6815</v>
      </c>
      <c r="D80" t="s">
        <v>6608</v>
      </c>
      <c r="E80">
        <v>11.41</v>
      </c>
      <c r="F80">
        <v>109.1</v>
      </c>
      <c r="G80">
        <v>101</v>
      </c>
      <c r="H80">
        <v>97.7</v>
      </c>
      <c r="I80">
        <v>50</v>
      </c>
      <c r="J80">
        <v>69.599999999999994</v>
      </c>
      <c r="K80">
        <v>64</v>
      </c>
      <c r="L80">
        <v>-0.10299999999999999</v>
      </c>
      <c r="M80">
        <v>353</v>
      </c>
      <c r="N80">
        <v>5.0199999999999996</v>
      </c>
      <c r="O80">
        <v>83</v>
      </c>
      <c r="P80">
        <v>108.2</v>
      </c>
      <c r="Q80">
        <v>72</v>
      </c>
      <c r="R80">
        <v>103.1</v>
      </c>
      <c r="S80">
        <v>93</v>
      </c>
      <c r="T80">
        <v>1.1399999999999999</v>
      </c>
      <c r="U80">
        <v>128</v>
      </c>
    </row>
    <row r="81" spans="1:21">
      <c r="A81">
        <v>77</v>
      </c>
      <c r="B81" t="s">
        <v>6527</v>
      </c>
      <c r="C81" t="s">
        <v>6873</v>
      </c>
      <c r="D81" t="s">
        <v>6623</v>
      </c>
      <c r="E81">
        <v>11.37</v>
      </c>
      <c r="F81">
        <v>108</v>
      </c>
      <c r="G81">
        <v>116</v>
      </c>
      <c r="H81">
        <v>96.6</v>
      </c>
      <c r="I81">
        <v>42</v>
      </c>
      <c r="J81">
        <v>67.900000000000006</v>
      </c>
      <c r="K81">
        <v>154</v>
      </c>
      <c r="L81">
        <v>1.9E-2</v>
      </c>
      <c r="M81">
        <v>140</v>
      </c>
      <c r="N81">
        <v>-1.07</v>
      </c>
      <c r="O81">
        <v>172</v>
      </c>
      <c r="P81">
        <v>106.3</v>
      </c>
      <c r="Q81">
        <v>110</v>
      </c>
      <c r="R81">
        <v>107.4</v>
      </c>
      <c r="S81">
        <v>274</v>
      </c>
      <c r="T81">
        <v>3.31</v>
      </c>
      <c r="U81">
        <v>77</v>
      </c>
    </row>
    <row r="82" spans="1:21">
      <c r="A82">
        <v>78</v>
      </c>
      <c r="B82" t="s">
        <v>326</v>
      </c>
      <c r="C82" t="s">
        <v>6859</v>
      </c>
      <c r="D82" t="s">
        <v>6614</v>
      </c>
      <c r="E82">
        <v>11.15</v>
      </c>
      <c r="F82">
        <v>109.9</v>
      </c>
      <c r="G82">
        <v>94</v>
      </c>
      <c r="H82">
        <v>98.8</v>
      </c>
      <c r="I82">
        <v>62</v>
      </c>
      <c r="J82">
        <v>62.4</v>
      </c>
      <c r="K82">
        <v>354</v>
      </c>
      <c r="L82">
        <v>-5.6000000000000001E-2</v>
      </c>
      <c r="M82">
        <v>302</v>
      </c>
      <c r="N82">
        <v>0.02</v>
      </c>
      <c r="O82">
        <v>140</v>
      </c>
      <c r="P82">
        <v>104.5</v>
      </c>
      <c r="Q82">
        <v>185</v>
      </c>
      <c r="R82">
        <v>104.5</v>
      </c>
      <c r="S82">
        <v>128</v>
      </c>
      <c r="T82">
        <v>-2</v>
      </c>
      <c r="U82">
        <v>230</v>
      </c>
    </row>
    <row r="83" spans="1:21">
      <c r="A83">
        <v>79</v>
      </c>
      <c r="B83" t="s">
        <v>420</v>
      </c>
      <c r="C83" t="s">
        <v>6871</v>
      </c>
      <c r="D83" t="s">
        <v>6613</v>
      </c>
      <c r="E83">
        <v>11.11</v>
      </c>
      <c r="F83">
        <v>110.7</v>
      </c>
      <c r="G83">
        <v>76</v>
      </c>
      <c r="H83">
        <v>99.6</v>
      </c>
      <c r="I83">
        <v>74</v>
      </c>
      <c r="J83">
        <v>68.8</v>
      </c>
      <c r="K83">
        <v>104</v>
      </c>
      <c r="L83">
        <v>1.2E-2</v>
      </c>
      <c r="M83">
        <v>157</v>
      </c>
      <c r="N83">
        <v>-3.25</v>
      </c>
      <c r="O83">
        <v>237</v>
      </c>
      <c r="P83">
        <v>102.8</v>
      </c>
      <c r="Q83">
        <v>277</v>
      </c>
      <c r="R83">
        <v>106</v>
      </c>
      <c r="S83">
        <v>197</v>
      </c>
      <c r="T83">
        <v>4.13</v>
      </c>
      <c r="U83">
        <v>56</v>
      </c>
    </row>
    <row r="84" spans="1:21">
      <c r="A84">
        <v>80</v>
      </c>
      <c r="B84" t="s">
        <v>292</v>
      </c>
      <c r="C84" t="s">
        <v>6807</v>
      </c>
      <c r="D84" t="s">
        <v>6681</v>
      </c>
      <c r="E84">
        <v>11.02</v>
      </c>
      <c r="F84">
        <v>115.3</v>
      </c>
      <c r="G84">
        <v>21</v>
      </c>
      <c r="H84">
        <v>104.3</v>
      </c>
      <c r="I84">
        <v>152</v>
      </c>
      <c r="J84">
        <v>66.900000000000006</v>
      </c>
      <c r="K84">
        <v>196</v>
      </c>
      <c r="L84">
        <v>8.3000000000000004E-2</v>
      </c>
      <c r="M84">
        <v>30</v>
      </c>
      <c r="N84">
        <v>9.16</v>
      </c>
      <c r="O84">
        <v>32</v>
      </c>
      <c r="P84">
        <v>108.9</v>
      </c>
      <c r="Q84">
        <v>46</v>
      </c>
      <c r="R84">
        <v>99.7</v>
      </c>
      <c r="S84">
        <v>18</v>
      </c>
      <c r="T84">
        <v>2.2400000000000002</v>
      </c>
      <c r="U84">
        <v>94</v>
      </c>
    </row>
    <row r="85" spans="1:21">
      <c r="N85" t="s">
        <v>6789</v>
      </c>
      <c r="T85" t="s">
        <v>6790</v>
      </c>
    </row>
    <row r="86" spans="1:21">
      <c r="A86" t="s">
        <v>6791</v>
      </c>
      <c r="B86" t="s">
        <v>6792</v>
      </c>
      <c r="C86" t="s">
        <v>6793</v>
      </c>
      <c r="D86" t="s">
        <v>6562</v>
      </c>
      <c r="E86" t="s">
        <v>14</v>
      </c>
      <c r="F86" t="s">
        <v>6794</v>
      </c>
      <c r="H86" t="s">
        <v>6795</v>
      </c>
      <c r="J86" t="s">
        <v>6796</v>
      </c>
      <c r="L86" t="s">
        <v>6797</v>
      </c>
      <c r="N86" t="s">
        <v>14</v>
      </c>
      <c r="P86" t="s">
        <v>6798</v>
      </c>
      <c r="R86" t="s">
        <v>6799</v>
      </c>
      <c r="T86" t="s">
        <v>14</v>
      </c>
    </row>
    <row r="87" spans="1:21">
      <c r="A87">
        <v>81</v>
      </c>
      <c r="B87" t="s">
        <v>125</v>
      </c>
      <c r="C87" t="s">
        <v>6828</v>
      </c>
      <c r="D87" t="s">
        <v>6608</v>
      </c>
      <c r="E87">
        <v>10.28</v>
      </c>
      <c r="F87">
        <v>113.9</v>
      </c>
      <c r="G87">
        <v>36</v>
      </c>
      <c r="H87">
        <v>103.7</v>
      </c>
      <c r="I87">
        <v>140</v>
      </c>
      <c r="J87">
        <v>66.7</v>
      </c>
      <c r="K87">
        <v>209</v>
      </c>
      <c r="L87">
        <v>-6.6000000000000003E-2</v>
      </c>
      <c r="M87">
        <v>322</v>
      </c>
      <c r="N87">
        <v>5.1100000000000003</v>
      </c>
      <c r="O87">
        <v>80</v>
      </c>
      <c r="P87">
        <v>108.1</v>
      </c>
      <c r="Q87">
        <v>76</v>
      </c>
      <c r="R87">
        <v>102.9</v>
      </c>
      <c r="S87">
        <v>87</v>
      </c>
      <c r="T87">
        <v>-3.94</v>
      </c>
      <c r="U87">
        <v>285</v>
      </c>
    </row>
    <row r="88" spans="1:21">
      <c r="A88">
        <v>82</v>
      </c>
      <c r="B88" t="s">
        <v>24</v>
      </c>
      <c r="C88" t="s">
        <v>6874</v>
      </c>
      <c r="D88" t="s">
        <v>6730</v>
      </c>
      <c r="E88">
        <v>9.73</v>
      </c>
      <c r="F88">
        <v>111.2</v>
      </c>
      <c r="G88">
        <v>70</v>
      </c>
      <c r="H88">
        <v>101.5</v>
      </c>
      <c r="I88">
        <v>100</v>
      </c>
      <c r="J88">
        <v>72.099999999999994</v>
      </c>
      <c r="K88">
        <v>13</v>
      </c>
      <c r="L88">
        <v>-6.3E-2</v>
      </c>
      <c r="M88">
        <v>316</v>
      </c>
      <c r="N88">
        <v>-2.82</v>
      </c>
      <c r="O88">
        <v>228</v>
      </c>
      <c r="P88">
        <v>103.7</v>
      </c>
      <c r="Q88">
        <v>233</v>
      </c>
      <c r="R88">
        <v>106.5</v>
      </c>
      <c r="S88">
        <v>219</v>
      </c>
      <c r="T88">
        <v>-3.48</v>
      </c>
      <c r="U88">
        <v>270</v>
      </c>
    </row>
    <row r="89" spans="1:21">
      <c r="A89">
        <v>83</v>
      </c>
      <c r="B89" t="s">
        <v>218</v>
      </c>
      <c r="C89" t="s">
        <v>6805</v>
      </c>
      <c r="D89" t="s">
        <v>6682</v>
      </c>
      <c r="E89">
        <v>9.7100000000000009</v>
      </c>
      <c r="F89">
        <v>114</v>
      </c>
      <c r="G89">
        <v>35</v>
      </c>
      <c r="H89">
        <v>104.3</v>
      </c>
      <c r="I89">
        <v>153</v>
      </c>
      <c r="J89">
        <v>65.8</v>
      </c>
      <c r="K89">
        <v>269</v>
      </c>
      <c r="L89">
        <v>-0.125</v>
      </c>
      <c r="M89">
        <v>362</v>
      </c>
      <c r="N89">
        <v>7.99</v>
      </c>
      <c r="O89">
        <v>50</v>
      </c>
      <c r="P89">
        <v>107.6</v>
      </c>
      <c r="Q89">
        <v>88</v>
      </c>
      <c r="R89">
        <v>99.6</v>
      </c>
      <c r="S89">
        <v>16</v>
      </c>
      <c r="T89">
        <v>-0.26</v>
      </c>
      <c r="U89">
        <v>172</v>
      </c>
    </row>
    <row r="90" spans="1:21">
      <c r="A90">
        <v>84</v>
      </c>
      <c r="B90" t="s">
        <v>341</v>
      </c>
      <c r="C90" t="s">
        <v>6801</v>
      </c>
      <c r="D90" t="s">
        <v>6581</v>
      </c>
      <c r="E90">
        <v>9.6999999999999993</v>
      </c>
      <c r="F90">
        <v>108</v>
      </c>
      <c r="G90">
        <v>115</v>
      </c>
      <c r="H90">
        <v>98.3</v>
      </c>
      <c r="I90">
        <v>54</v>
      </c>
      <c r="J90">
        <v>73.400000000000006</v>
      </c>
      <c r="K90">
        <v>1</v>
      </c>
      <c r="L90">
        <v>-1.2999999999999999E-2</v>
      </c>
      <c r="M90">
        <v>229</v>
      </c>
      <c r="N90">
        <v>6.85</v>
      </c>
      <c r="O90">
        <v>65</v>
      </c>
      <c r="P90">
        <v>108.1</v>
      </c>
      <c r="Q90">
        <v>73</v>
      </c>
      <c r="R90">
        <v>101.3</v>
      </c>
      <c r="S90">
        <v>56</v>
      </c>
      <c r="T90">
        <v>-7.56</v>
      </c>
      <c r="U90">
        <v>339</v>
      </c>
    </row>
    <row r="91" spans="1:21">
      <c r="A91">
        <v>85</v>
      </c>
      <c r="B91" t="s">
        <v>184</v>
      </c>
      <c r="C91" t="s">
        <v>6815</v>
      </c>
      <c r="D91" t="s">
        <v>6699</v>
      </c>
      <c r="E91">
        <v>9.65</v>
      </c>
      <c r="F91">
        <v>110.5</v>
      </c>
      <c r="G91">
        <v>83</v>
      </c>
      <c r="H91">
        <v>100.8</v>
      </c>
      <c r="I91">
        <v>89</v>
      </c>
      <c r="J91">
        <v>70</v>
      </c>
      <c r="K91">
        <v>46</v>
      </c>
      <c r="L91">
        <v>7.1999999999999995E-2</v>
      </c>
      <c r="M91">
        <v>37</v>
      </c>
      <c r="N91">
        <v>4.0199999999999996</v>
      </c>
      <c r="O91">
        <v>94</v>
      </c>
      <c r="P91">
        <v>108.2</v>
      </c>
      <c r="Q91">
        <v>70</v>
      </c>
      <c r="R91">
        <v>104.2</v>
      </c>
      <c r="S91">
        <v>117</v>
      </c>
      <c r="T91">
        <v>0.63</v>
      </c>
      <c r="U91">
        <v>146</v>
      </c>
    </row>
    <row r="92" spans="1:21">
      <c r="A92">
        <v>86</v>
      </c>
      <c r="B92" t="s">
        <v>359</v>
      </c>
      <c r="C92" t="s">
        <v>6867</v>
      </c>
      <c r="D92" t="s">
        <v>6762</v>
      </c>
      <c r="E92">
        <v>9.0399999999999991</v>
      </c>
      <c r="F92">
        <v>111.5</v>
      </c>
      <c r="G92">
        <v>67</v>
      </c>
      <c r="H92">
        <v>102.4</v>
      </c>
      <c r="I92">
        <v>117</v>
      </c>
      <c r="J92">
        <v>67.099999999999994</v>
      </c>
      <c r="K92">
        <v>184</v>
      </c>
      <c r="L92">
        <v>4.2999999999999997E-2</v>
      </c>
      <c r="M92">
        <v>79</v>
      </c>
      <c r="N92">
        <v>-2.69</v>
      </c>
      <c r="O92">
        <v>226</v>
      </c>
      <c r="P92">
        <v>102.9</v>
      </c>
      <c r="Q92">
        <v>272</v>
      </c>
      <c r="R92">
        <v>105.6</v>
      </c>
      <c r="S92">
        <v>181</v>
      </c>
      <c r="T92">
        <v>6.78</v>
      </c>
      <c r="U92">
        <v>22</v>
      </c>
    </row>
    <row r="93" spans="1:21">
      <c r="A93">
        <v>87</v>
      </c>
      <c r="B93" t="s">
        <v>257</v>
      </c>
      <c r="C93" t="s">
        <v>793</v>
      </c>
      <c r="D93" t="s">
        <v>6623</v>
      </c>
      <c r="E93">
        <v>8.92</v>
      </c>
      <c r="F93">
        <v>114.2</v>
      </c>
      <c r="G93">
        <v>32</v>
      </c>
      <c r="H93">
        <v>105.3</v>
      </c>
      <c r="I93">
        <v>178</v>
      </c>
      <c r="J93">
        <v>68.5</v>
      </c>
      <c r="K93">
        <v>121</v>
      </c>
      <c r="L93">
        <v>1.0999999999999999E-2</v>
      </c>
      <c r="M93">
        <v>161</v>
      </c>
      <c r="N93">
        <v>-3.82</v>
      </c>
      <c r="O93">
        <v>256</v>
      </c>
      <c r="P93">
        <v>104.1</v>
      </c>
      <c r="Q93">
        <v>210</v>
      </c>
      <c r="R93">
        <v>107.9</v>
      </c>
      <c r="S93">
        <v>299</v>
      </c>
      <c r="T93">
        <v>-2.14</v>
      </c>
      <c r="U93">
        <v>235</v>
      </c>
    </row>
    <row r="94" spans="1:21">
      <c r="A94">
        <v>88</v>
      </c>
      <c r="B94" t="s">
        <v>274</v>
      </c>
      <c r="C94" t="s">
        <v>6873</v>
      </c>
      <c r="D94" t="s">
        <v>6613</v>
      </c>
      <c r="E94">
        <v>8.9</v>
      </c>
      <c r="F94">
        <v>119.6</v>
      </c>
      <c r="G94">
        <v>5</v>
      </c>
      <c r="H94">
        <v>110.7</v>
      </c>
      <c r="I94">
        <v>291</v>
      </c>
      <c r="J94">
        <v>69.599999999999994</v>
      </c>
      <c r="K94">
        <v>62</v>
      </c>
      <c r="L94">
        <v>3.5000000000000003E-2</v>
      </c>
      <c r="M94">
        <v>93</v>
      </c>
      <c r="N94">
        <v>-2.85</v>
      </c>
      <c r="O94">
        <v>230</v>
      </c>
      <c r="P94">
        <v>104.2</v>
      </c>
      <c r="Q94">
        <v>198</v>
      </c>
      <c r="R94">
        <v>107.1</v>
      </c>
      <c r="S94">
        <v>257</v>
      </c>
      <c r="T94">
        <v>-1.26</v>
      </c>
      <c r="U94">
        <v>198</v>
      </c>
    </row>
    <row r="95" spans="1:21">
      <c r="A95">
        <v>89</v>
      </c>
      <c r="B95" t="s">
        <v>311</v>
      </c>
      <c r="C95" t="s">
        <v>6828</v>
      </c>
      <c r="D95" t="s">
        <v>6630</v>
      </c>
      <c r="E95">
        <v>8.8000000000000007</v>
      </c>
      <c r="F95">
        <v>112.2</v>
      </c>
      <c r="G95">
        <v>54</v>
      </c>
      <c r="H95">
        <v>103.4</v>
      </c>
      <c r="I95">
        <v>136</v>
      </c>
      <c r="J95">
        <v>69.599999999999994</v>
      </c>
      <c r="K95">
        <v>66</v>
      </c>
      <c r="L95">
        <v>-1.2E-2</v>
      </c>
      <c r="M95">
        <v>226</v>
      </c>
      <c r="N95">
        <v>5.04</v>
      </c>
      <c r="O95">
        <v>82</v>
      </c>
      <c r="P95">
        <v>107.9</v>
      </c>
      <c r="Q95">
        <v>82</v>
      </c>
      <c r="R95">
        <v>102.8</v>
      </c>
      <c r="S95">
        <v>85</v>
      </c>
      <c r="T95">
        <v>-2.2000000000000002</v>
      </c>
      <c r="U95">
        <v>236</v>
      </c>
    </row>
    <row r="96" spans="1:21">
      <c r="A96">
        <v>90</v>
      </c>
      <c r="B96" t="s">
        <v>111</v>
      </c>
      <c r="C96" t="s">
        <v>6874</v>
      </c>
      <c r="D96" t="s">
        <v>6591</v>
      </c>
      <c r="E96">
        <v>8.5299999999999994</v>
      </c>
      <c r="F96">
        <v>111.6</v>
      </c>
      <c r="G96">
        <v>64</v>
      </c>
      <c r="H96">
        <v>103.1</v>
      </c>
      <c r="I96">
        <v>131</v>
      </c>
      <c r="J96">
        <v>68.400000000000006</v>
      </c>
      <c r="K96">
        <v>128</v>
      </c>
      <c r="L96">
        <v>0.06</v>
      </c>
      <c r="M96">
        <v>52</v>
      </c>
      <c r="N96">
        <v>0.18</v>
      </c>
      <c r="O96">
        <v>138</v>
      </c>
      <c r="P96">
        <v>104.2</v>
      </c>
      <c r="Q96">
        <v>200</v>
      </c>
      <c r="R96">
        <v>104</v>
      </c>
      <c r="S96">
        <v>109</v>
      </c>
      <c r="T96">
        <v>0.16</v>
      </c>
      <c r="U96">
        <v>160</v>
      </c>
    </row>
    <row r="97" spans="1:21">
      <c r="A97">
        <v>91</v>
      </c>
      <c r="B97" t="s">
        <v>62</v>
      </c>
      <c r="C97" t="s">
        <v>6865</v>
      </c>
      <c r="D97" t="s">
        <v>6651</v>
      </c>
      <c r="E97">
        <v>8.4600000000000009</v>
      </c>
      <c r="F97">
        <v>107</v>
      </c>
      <c r="G97">
        <v>140</v>
      </c>
      <c r="H97">
        <v>98.6</v>
      </c>
      <c r="I97">
        <v>59</v>
      </c>
      <c r="J97">
        <v>65.400000000000006</v>
      </c>
      <c r="K97">
        <v>280</v>
      </c>
      <c r="L97">
        <v>5.8999999999999997E-2</v>
      </c>
      <c r="M97">
        <v>53</v>
      </c>
      <c r="N97">
        <v>-0.8</v>
      </c>
      <c r="O97">
        <v>166</v>
      </c>
      <c r="P97">
        <v>103.8</v>
      </c>
      <c r="Q97">
        <v>230</v>
      </c>
      <c r="R97">
        <v>104.6</v>
      </c>
      <c r="S97">
        <v>131</v>
      </c>
      <c r="T97">
        <v>0.31</v>
      </c>
      <c r="U97">
        <v>156</v>
      </c>
    </row>
    <row r="98" spans="1:21">
      <c r="A98">
        <v>92</v>
      </c>
      <c r="B98" t="s">
        <v>317</v>
      </c>
      <c r="C98" t="s">
        <v>6813</v>
      </c>
      <c r="D98" t="s">
        <v>6607</v>
      </c>
      <c r="E98">
        <v>7.67</v>
      </c>
      <c r="F98">
        <v>106.7</v>
      </c>
      <c r="G98">
        <v>148</v>
      </c>
      <c r="H98">
        <v>99</v>
      </c>
      <c r="I98">
        <v>68</v>
      </c>
      <c r="J98">
        <v>67.099999999999994</v>
      </c>
      <c r="K98">
        <v>185</v>
      </c>
      <c r="L98">
        <v>5.2999999999999999E-2</v>
      </c>
      <c r="M98">
        <v>61</v>
      </c>
      <c r="N98">
        <v>10.51</v>
      </c>
      <c r="O98">
        <v>13</v>
      </c>
      <c r="P98">
        <v>110.4</v>
      </c>
      <c r="Q98">
        <v>14</v>
      </c>
      <c r="R98">
        <v>99.9</v>
      </c>
      <c r="S98">
        <v>25</v>
      </c>
      <c r="T98">
        <v>2.06</v>
      </c>
      <c r="U98">
        <v>100</v>
      </c>
    </row>
    <row r="99" spans="1:21">
      <c r="A99">
        <v>93</v>
      </c>
      <c r="B99" t="s">
        <v>368</v>
      </c>
      <c r="C99" t="s">
        <v>6874</v>
      </c>
      <c r="D99" t="s">
        <v>6678</v>
      </c>
      <c r="E99">
        <v>7.62</v>
      </c>
      <c r="F99">
        <v>108.1</v>
      </c>
      <c r="G99">
        <v>113</v>
      </c>
      <c r="H99">
        <v>100.5</v>
      </c>
      <c r="I99">
        <v>84</v>
      </c>
      <c r="J99">
        <v>65.7</v>
      </c>
      <c r="K99">
        <v>271</v>
      </c>
      <c r="L99">
        <v>-0.111</v>
      </c>
      <c r="M99">
        <v>360</v>
      </c>
      <c r="N99">
        <v>0.69</v>
      </c>
      <c r="O99">
        <v>133</v>
      </c>
      <c r="P99">
        <v>104.6</v>
      </c>
      <c r="Q99">
        <v>178</v>
      </c>
      <c r="R99">
        <v>103.9</v>
      </c>
      <c r="S99">
        <v>106</v>
      </c>
      <c r="T99">
        <v>3.62</v>
      </c>
      <c r="U99">
        <v>71</v>
      </c>
    </row>
    <row r="100" spans="1:21">
      <c r="A100">
        <v>94</v>
      </c>
      <c r="B100" t="s">
        <v>407</v>
      </c>
      <c r="C100" t="s">
        <v>6859</v>
      </c>
      <c r="D100" t="s">
        <v>6617</v>
      </c>
      <c r="E100">
        <v>7.39</v>
      </c>
      <c r="F100">
        <v>111.6</v>
      </c>
      <c r="G100">
        <v>63</v>
      </c>
      <c r="H100">
        <v>104.2</v>
      </c>
      <c r="I100">
        <v>151</v>
      </c>
      <c r="J100">
        <v>69.3</v>
      </c>
      <c r="K100">
        <v>74</v>
      </c>
      <c r="L100">
        <v>2.7E-2</v>
      </c>
      <c r="M100">
        <v>114</v>
      </c>
      <c r="N100">
        <v>2.31</v>
      </c>
      <c r="O100">
        <v>114</v>
      </c>
      <c r="P100">
        <v>105.1</v>
      </c>
      <c r="Q100">
        <v>154</v>
      </c>
      <c r="R100">
        <v>102.8</v>
      </c>
      <c r="S100">
        <v>82</v>
      </c>
      <c r="T100">
        <v>3.96</v>
      </c>
      <c r="U100">
        <v>63</v>
      </c>
    </row>
    <row r="101" spans="1:21">
      <c r="A101">
        <v>95</v>
      </c>
      <c r="B101" t="s">
        <v>133</v>
      </c>
      <c r="C101" t="s">
        <v>6822</v>
      </c>
      <c r="D101" t="s">
        <v>6702</v>
      </c>
      <c r="E101">
        <v>7.32</v>
      </c>
      <c r="F101">
        <v>107.2</v>
      </c>
      <c r="G101">
        <v>137</v>
      </c>
      <c r="H101">
        <v>99.9</v>
      </c>
      <c r="I101">
        <v>78</v>
      </c>
      <c r="J101">
        <v>69.5</v>
      </c>
      <c r="K101">
        <v>70</v>
      </c>
      <c r="L101">
        <v>1.4E-2</v>
      </c>
      <c r="M101">
        <v>149</v>
      </c>
      <c r="N101">
        <v>4.62</v>
      </c>
      <c r="O101">
        <v>86</v>
      </c>
      <c r="P101">
        <v>107.3</v>
      </c>
      <c r="Q101">
        <v>97</v>
      </c>
      <c r="R101">
        <v>102.7</v>
      </c>
      <c r="S101">
        <v>75</v>
      </c>
      <c r="T101">
        <v>-2.96</v>
      </c>
      <c r="U101">
        <v>258</v>
      </c>
    </row>
    <row r="102" spans="1:21">
      <c r="A102">
        <v>96</v>
      </c>
      <c r="B102" t="s">
        <v>5826</v>
      </c>
      <c r="C102" t="s">
        <v>6865</v>
      </c>
      <c r="D102" t="s">
        <v>6614</v>
      </c>
      <c r="E102">
        <v>7.17</v>
      </c>
      <c r="F102">
        <v>110.4</v>
      </c>
      <c r="G102">
        <v>85</v>
      </c>
      <c r="H102">
        <v>103.2</v>
      </c>
      <c r="I102">
        <v>133</v>
      </c>
      <c r="J102">
        <v>70.599999999999994</v>
      </c>
      <c r="K102">
        <v>34</v>
      </c>
      <c r="L102">
        <v>-0.104</v>
      </c>
      <c r="M102">
        <v>354</v>
      </c>
      <c r="N102">
        <v>-4.8099999999999996</v>
      </c>
      <c r="O102">
        <v>283</v>
      </c>
      <c r="P102">
        <v>101.8</v>
      </c>
      <c r="Q102">
        <v>306</v>
      </c>
      <c r="R102">
        <v>106.6</v>
      </c>
      <c r="S102">
        <v>228</v>
      </c>
      <c r="T102">
        <v>-6.72</v>
      </c>
      <c r="U102">
        <v>329</v>
      </c>
    </row>
    <row r="103" spans="1:21">
      <c r="A103">
        <v>97</v>
      </c>
      <c r="B103" t="s">
        <v>6135</v>
      </c>
      <c r="C103" t="s">
        <v>6822</v>
      </c>
      <c r="D103" t="s">
        <v>6579</v>
      </c>
      <c r="E103">
        <v>7.02</v>
      </c>
      <c r="F103">
        <v>110</v>
      </c>
      <c r="G103">
        <v>90</v>
      </c>
      <c r="H103">
        <v>103</v>
      </c>
      <c r="I103">
        <v>128</v>
      </c>
      <c r="J103">
        <v>62.7</v>
      </c>
      <c r="K103">
        <v>351</v>
      </c>
      <c r="L103">
        <v>8.5999999999999993E-2</v>
      </c>
      <c r="M103">
        <v>24</v>
      </c>
      <c r="N103">
        <v>5.92</v>
      </c>
      <c r="O103">
        <v>75</v>
      </c>
      <c r="P103">
        <v>108</v>
      </c>
      <c r="Q103">
        <v>80</v>
      </c>
      <c r="R103">
        <v>102</v>
      </c>
      <c r="S103">
        <v>70</v>
      </c>
      <c r="T103">
        <v>-1.32</v>
      </c>
      <c r="U103">
        <v>199</v>
      </c>
    </row>
    <row r="104" spans="1:21">
      <c r="A104">
        <v>98</v>
      </c>
      <c r="B104" t="s">
        <v>411</v>
      </c>
      <c r="C104" t="s">
        <v>6863</v>
      </c>
      <c r="D104" t="s">
        <v>6919</v>
      </c>
      <c r="E104">
        <v>6.69</v>
      </c>
      <c r="F104">
        <v>108.5</v>
      </c>
      <c r="G104">
        <v>108</v>
      </c>
      <c r="H104">
        <v>101.8</v>
      </c>
      <c r="I104">
        <v>107</v>
      </c>
      <c r="J104">
        <v>67.2</v>
      </c>
      <c r="K104">
        <v>179</v>
      </c>
      <c r="L104">
        <v>3.4000000000000002E-2</v>
      </c>
      <c r="M104">
        <v>95</v>
      </c>
      <c r="N104">
        <v>-1.69</v>
      </c>
      <c r="O104">
        <v>192</v>
      </c>
      <c r="P104">
        <v>103.9</v>
      </c>
      <c r="Q104">
        <v>223</v>
      </c>
      <c r="R104">
        <v>105.6</v>
      </c>
      <c r="S104">
        <v>180</v>
      </c>
      <c r="T104">
        <v>-4.78</v>
      </c>
      <c r="U104">
        <v>303</v>
      </c>
    </row>
    <row r="105" spans="1:21">
      <c r="A105">
        <v>99</v>
      </c>
      <c r="B105" t="s">
        <v>28</v>
      </c>
      <c r="C105" t="s">
        <v>6874</v>
      </c>
      <c r="D105" t="s">
        <v>6667</v>
      </c>
      <c r="E105">
        <v>6.67</v>
      </c>
      <c r="F105">
        <v>106.6</v>
      </c>
      <c r="G105">
        <v>149</v>
      </c>
      <c r="H105">
        <v>99.9</v>
      </c>
      <c r="I105">
        <v>79</v>
      </c>
      <c r="J105">
        <v>70.5</v>
      </c>
      <c r="K105">
        <v>35</v>
      </c>
      <c r="L105">
        <v>-5.2999999999999999E-2</v>
      </c>
      <c r="M105">
        <v>297</v>
      </c>
      <c r="N105">
        <v>-1.6</v>
      </c>
      <c r="O105">
        <v>191</v>
      </c>
      <c r="P105">
        <v>103.5</v>
      </c>
      <c r="Q105">
        <v>245</v>
      </c>
      <c r="R105">
        <v>105.1</v>
      </c>
      <c r="S105">
        <v>161</v>
      </c>
      <c r="T105">
        <v>-4.4400000000000004</v>
      </c>
      <c r="U105">
        <v>297</v>
      </c>
    </row>
    <row r="106" spans="1:21">
      <c r="A106">
        <v>100</v>
      </c>
      <c r="B106" t="s">
        <v>187</v>
      </c>
      <c r="C106" t="s">
        <v>6815</v>
      </c>
      <c r="D106" t="s">
        <v>6664</v>
      </c>
      <c r="E106">
        <v>6.66</v>
      </c>
      <c r="F106">
        <v>109.9</v>
      </c>
      <c r="G106">
        <v>92</v>
      </c>
      <c r="H106">
        <v>103.3</v>
      </c>
      <c r="I106">
        <v>135</v>
      </c>
      <c r="J106">
        <v>68.599999999999994</v>
      </c>
      <c r="K106">
        <v>116</v>
      </c>
      <c r="L106">
        <v>1.9E-2</v>
      </c>
      <c r="M106">
        <v>138</v>
      </c>
      <c r="N106">
        <v>3.62</v>
      </c>
      <c r="O106">
        <v>99</v>
      </c>
      <c r="P106">
        <v>107.8</v>
      </c>
      <c r="Q106">
        <v>86</v>
      </c>
      <c r="R106">
        <v>104.2</v>
      </c>
      <c r="S106">
        <v>116</v>
      </c>
      <c r="T106">
        <v>-2.93</v>
      </c>
      <c r="U106">
        <v>256</v>
      </c>
    </row>
    <row r="107" spans="1:21">
      <c r="A107">
        <v>101</v>
      </c>
      <c r="B107" t="s">
        <v>6333</v>
      </c>
      <c r="C107" t="s">
        <v>6803</v>
      </c>
      <c r="D107" t="s">
        <v>6585</v>
      </c>
      <c r="E107">
        <v>6.6</v>
      </c>
      <c r="F107">
        <v>106.8</v>
      </c>
      <c r="G107">
        <v>144</v>
      </c>
      <c r="H107">
        <v>100.2</v>
      </c>
      <c r="I107">
        <v>81</v>
      </c>
      <c r="J107">
        <v>66.3</v>
      </c>
      <c r="K107">
        <v>230</v>
      </c>
      <c r="L107">
        <v>-4.9000000000000002E-2</v>
      </c>
      <c r="M107">
        <v>290</v>
      </c>
      <c r="N107">
        <v>2.78</v>
      </c>
      <c r="O107">
        <v>105</v>
      </c>
      <c r="P107">
        <v>106.2</v>
      </c>
      <c r="Q107">
        <v>114</v>
      </c>
      <c r="R107">
        <v>103.4</v>
      </c>
      <c r="S107">
        <v>95</v>
      </c>
      <c r="T107">
        <v>-2.0099999999999998</v>
      </c>
      <c r="U107">
        <v>232</v>
      </c>
    </row>
    <row r="108" spans="1:21">
      <c r="A108">
        <v>102</v>
      </c>
      <c r="B108" t="s">
        <v>29</v>
      </c>
      <c r="C108" t="s">
        <v>6874</v>
      </c>
      <c r="D108" t="s">
        <v>6615</v>
      </c>
      <c r="E108">
        <v>6.49</v>
      </c>
      <c r="F108">
        <v>107.2</v>
      </c>
      <c r="G108">
        <v>138</v>
      </c>
      <c r="H108">
        <v>100.7</v>
      </c>
      <c r="I108">
        <v>88</v>
      </c>
      <c r="J108">
        <v>68.8</v>
      </c>
      <c r="K108">
        <v>107</v>
      </c>
      <c r="L108">
        <v>0.10199999999999999</v>
      </c>
      <c r="M108">
        <v>11</v>
      </c>
      <c r="N108">
        <v>-0.32</v>
      </c>
      <c r="O108">
        <v>152</v>
      </c>
      <c r="P108">
        <v>104.8</v>
      </c>
      <c r="Q108">
        <v>165</v>
      </c>
      <c r="R108">
        <v>105.2</v>
      </c>
      <c r="S108">
        <v>162</v>
      </c>
      <c r="T108">
        <v>-3.57</v>
      </c>
      <c r="U108">
        <v>272</v>
      </c>
    </row>
    <row r="109" spans="1:21">
      <c r="A109">
        <v>103</v>
      </c>
      <c r="B109" t="s">
        <v>176</v>
      </c>
      <c r="C109" t="s">
        <v>6803</v>
      </c>
      <c r="D109" t="s">
        <v>6603</v>
      </c>
      <c r="E109">
        <v>6.34</v>
      </c>
      <c r="F109">
        <v>110.1</v>
      </c>
      <c r="G109">
        <v>88</v>
      </c>
      <c r="H109">
        <v>103.8</v>
      </c>
      <c r="I109">
        <v>146</v>
      </c>
      <c r="J109">
        <v>73.099999999999994</v>
      </c>
      <c r="K109">
        <v>2</v>
      </c>
      <c r="L109">
        <v>7.5999999999999998E-2</v>
      </c>
      <c r="M109">
        <v>34</v>
      </c>
      <c r="N109">
        <v>1.8</v>
      </c>
      <c r="O109">
        <v>115</v>
      </c>
      <c r="P109">
        <v>105.4</v>
      </c>
      <c r="Q109">
        <v>137</v>
      </c>
      <c r="R109">
        <v>103.6</v>
      </c>
      <c r="S109">
        <v>103</v>
      </c>
      <c r="T109">
        <v>-8.14</v>
      </c>
      <c r="U109">
        <v>347</v>
      </c>
    </row>
    <row r="110" spans="1:21">
      <c r="A110">
        <v>104</v>
      </c>
      <c r="B110" t="s">
        <v>178</v>
      </c>
      <c r="C110" t="s">
        <v>6805</v>
      </c>
      <c r="D110" t="s">
        <v>6607</v>
      </c>
      <c r="E110">
        <v>6.27</v>
      </c>
      <c r="F110">
        <v>105.7</v>
      </c>
      <c r="G110">
        <v>160</v>
      </c>
      <c r="H110">
        <v>99.4</v>
      </c>
      <c r="I110">
        <v>73</v>
      </c>
      <c r="J110">
        <v>69.2</v>
      </c>
      <c r="K110">
        <v>80</v>
      </c>
      <c r="L110">
        <v>3.6999999999999998E-2</v>
      </c>
      <c r="M110">
        <v>89</v>
      </c>
      <c r="N110">
        <v>7.86</v>
      </c>
      <c r="O110">
        <v>54</v>
      </c>
      <c r="P110">
        <v>108</v>
      </c>
      <c r="Q110">
        <v>79</v>
      </c>
      <c r="R110">
        <v>100.1</v>
      </c>
      <c r="S110">
        <v>28</v>
      </c>
      <c r="T110">
        <v>-0.37</v>
      </c>
      <c r="U110">
        <v>176</v>
      </c>
    </row>
    <row r="111" spans="1:21">
      <c r="A111">
        <v>105</v>
      </c>
      <c r="B111" t="s">
        <v>380</v>
      </c>
      <c r="C111" t="s">
        <v>6878</v>
      </c>
      <c r="D111" t="s">
        <v>6660</v>
      </c>
      <c r="E111">
        <v>6.24</v>
      </c>
      <c r="F111">
        <v>106.9</v>
      </c>
      <c r="G111">
        <v>143</v>
      </c>
      <c r="H111">
        <v>100.6</v>
      </c>
      <c r="I111">
        <v>87</v>
      </c>
      <c r="J111">
        <v>69.7</v>
      </c>
      <c r="K111">
        <v>50</v>
      </c>
      <c r="L111">
        <v>-2.1000000000000001E-2</v>
      </c>
      <c r="M111">
        <v>244</v>
      </c>
      <c r="N111">
        <v>-0.73</v>
      </c>
      <c r="O111">
        <v>163</v>
      </c>
      <c r="P111">
        <v>103.4</v>
      </c>
      <c r="Q111">
        <v>251</v>
      </c>
      <c r="R111">
        <v>104.1</v>
      </c>
      <c r="S111">
        <v>114</v>
      </c>
      <c r="T111">
        <v>3.01</v>
      </c>
      <c r="U111">
        <v>86</v>
      </c>
    </row>
    <row r="112" spans="1:21">
      <c r="A112">
        <v>106</v>
      </c>
      <c r="B112" t="s">
        <v>276</v>
      </c>
      <c r="C112" t="s">
        <v>6873</v>
      </c>
      <c r="D112" t="s">
        <v>6667</v>
      </c>
      <c r="E112">
        <v>6.23</v>
      </c>
      <c r="F112">
        <v>109.7</v>
      </c>
      <c r="G112">
        <v>96</v>
      </c>
      <c r="H112">
        <v>103.5</v>
      </c>
      <c r="I112">
        <v>139</v>
      </c>
      <c r="J112">
        <v>65.3</v>
      </c>
      <c r="K112">
        <v>284</v>
      </c>
      <c r="L112">
        <v>2E-3</v>
      </c>
      <c r="M112">
        <v>191</v>
      </c>
      <c r="N112">
        <v>-2.09</v>
      </c>
      <c r="O112">
        <v>205</v>
      </c>
      <c r="P112">
        <v>104.9</v>
      </c>
      <c r="Q112">
        <v>159</v>
      </c>
      <c r="R112">
        <v>107</v>
      </c>
      <c r="S112">
        <v>255</v>
      </c>
      <c r="T112">
        <v>-0.92</v>
      </c>
      <c r="U112">
        <v>191</v>
      </c>
    </row>
    <row r="113" spans="1:21">
      <c r="A113">
        <v>107</v>
      </c>
      <c r="B113" t="s">
        <v>376</v>
      </c>
      <c r="C113" t="s">
        <v>6815</v>
      </c>
      <c r="D113" t="s">
        <v>6731</v>
      </c>
      <c r="E113">
        <v>6.02</v>
      </c>
      <c r="F113">
        <v>109.8</v>
      </c>
      <c r="G113">
        <v>95</v>
      </c>
      <c r="H113">
        <v>103.8</v>
      </c>
      <c r="I113">
        <v>143</v>
      </c>
      <c r="J113">
        <v>67.099999999999994</v>
      </c>
      <c r="K113">
        <v>187</v>
      </c>
      <c r="L113">
        <v>7.9000000000000001E-2</v>
      </c>
      <c r="M113">
        <v>32</v>
      </c>
      <c r="N113">
        <v>3.9</v>
      </c>
      <c r="O113">
        <v>96</v>
      </c>
      <c r="P113">
        <v>108.6</v>
      </c>
      <c r="Q113">
        <v>57</v>
      </c>
      <c r="R113">
        <v>104.7</v>
      </c>
      <c r="S113">
        <v>143</v>
      </c>
      <c r="T113">
        <v>-0.1</v>
      </c>
      <c r="U113">
        <v>169</v>
      </c>
    </row>
    <row r="114" spans="1:21">
      <c r="A114">
        <v>108</v>
      </c>
      <c r="B114" t="s">
        <v>183</v>
      </c>
      <c r="C114" t="s">
        <v>6862</v>
      </c>
      <c r="D114" t="s">
        <v>6628</v>
      </c>
      <c r="E114">
        <v>5.91</v>
      </c>
      <c r="F114">
        <v>112.1</v>
      </c>
      <c r="G114">
        <v>56</v>
      </c>
      <c r="H114">
        <v>106.1</v>
      </c>
      <c r="I114">
        <v>197</v>
      </c>
      <c r="J114">
        <v>65.099999999999994</v>
      </c>
      <c r="K114">
        <v>291</v>
      </c>
      <c r="L114">
        <v>3.9E-2</v>
      </c>
      <c r="M114">
        <v>85</v>
      </c>
      <c r="N114">
        <v>1.39</v>
      </c>
      <c r="O114">
        <v>118</v>
      </c>
      <c r="P114">
        <v>105</v>
      </c>
      <c r="Q114">
        <v>155</v>
      </c>
      <c r="R114">
        <v>103.6</v>
      </c>
      <c r="S114">
        <v>102</v>
      </c>
      <c r="T114">
        <v>-0.38</v>
      </c>
      <c r="U114">
        <v>177</v>
      </c>
    </row>
    <row r="115" spans="1:21">
      <c r="A115">
        <v>109</v>
      </c>
      <c r="B115" t="s">
        <v>214</v>
      </c>
      <c r="C115" t="s">
        <v>6878</v>
      </c>
      <c r="D115" t="s">
        <v>6613</v>
      </c>
      <c r="E115">
        <v>5.77</v>
      </c>
      <c r="F115">
        <v>110.5</v>
      </c>
      <c r="G115">
        <v>81</v>
      </c>
      <c r="H115">
        <v>104.7</v>
      </c>
      <c r="I115">
        <v>166</v>
      </c>
      <c r="J115">
        <v>64.900000000000006</v>
      </c>
      <c r="K115">
        <v>305</v>
      </c>
      <c r="L115">
        <v>7.1999999999999995E-2</v>
      </c>
      <c r="M115">
        <v>39</v>
      </c>
      <c r="N115">
        <v>-2.29</v>
      </c>
      <c r="O115">
        <v>213</v>
      </c>
      <c r="P115">
        <v>103</v>
      </c>
      <c r="Q115">
        <v>269</v>
      </c>
      <c r="R115">
        <v>105.2</v>
      </c>
      <c r="S115">
        <v>166</v>
      </c>
      <c r="T115">
        <v>-2.99</v>
      </c>
      <c r="U115">
        <v>259</v>
      </c>
    </row>
    <row r="116" spans="1:21">
      <c r="A116">
        <v>110</v>
      </c>
      <c r="B116" t="s">
        <v>680</v>
      </c>
      <c r="C116" t="s">
        <v>6822</v>
      </c>
      <c r="D116" t="s">
        <v>6582</v>
      </c>
      <c r="E116">
        <v>5.68</v>
      </c>
      <c r="F116">
        <v>111.9</v>
      </c>
      <c r="G116">
        <v>58</v>
      </c>
      <c r="H116">
        <v>106.2</v>
      </c>
      <c r="I116">
        <v>198</v>
      </c>
      <c r="J116">
        <v>66.099999999999994</v>
      </c>
      <c r="K116">
        <v>238</v>
      </c>
      <c r="L116">
        <v>-5.5E-2</v>
      </c>
      <c r="M116">
        <v>298</v>
      </c>
      <c r="N116">
        <v>6.55</v>
      </c>
      <c r="O116">
        <v>67</v>
      </c>
      <c r="P116">
        <v>107.9</v>
      </c>
      <c r="Q116">
        <v>83</v>
      </c>
      <c r="R116">
        <v>101.3</v>
      </c>
      <c r="S116">
        <v>57</v>
      </c>
      <c r="T116">
        <v>2.0099999999999998</v>
      </c>
      <c r="U116">
        <v>101</v>
      </c>
    </row>
    <row r="117" spans="1:21">
      <c r="A117">
        <v>111</v>
      </c>
      <c r="B117" t="s">
        <v>137</v>
      </c>
      <c r="C117" t="s">
        <v>6862</v>
      </c>
      <c r="D117" t="s">
        <v>6614</v>
      </c>
      <c r="E117">
        <v>5.63</v>
      </c>
      <c r="F117">
        <v>110.1</v>
      </c>
      <c r="G117">
        <v>89</v>
      </c>
      <c r="H117">
        <v>104.5</v>
      </c>
      <c r="I117">
        <v>159</v>
      </c>
      <c r="J117">
        <v>71.900000000000006</v>
      </c>
      <c r="K117">
        <v>16</v>
      </c>
      <c r="L117">
        <v>4.4999999999999998E-2</v>
      </c>
      <c r="M117">
        <v>76</v>
      </c>
      <c r="N117">
        <v>3.27</v>
      </c>
      <c r="O117">
        <v>103</v>
      </c>
      <c r="P117">
        <v>106.1</v>
      </c>
      <c r="Q117">
        <v>116</v>
      </c>
      <c r="R117">
        <v>102.8</v>
      </c>
      <c r="S117">
        <v>84</v>
      </c>
      <c r="T117">
        <v>4.84</v>
      </c>
      <c r="U117">
        <v>46</v>
      </c>
    </row>
    <row r="118" spans="1:21">
      <c r="A118">
        <v>112</v>
      </c>
      <c r="B118" t="s">
        <v>6534</v>
      </c>
      <c r="C118" t="s">
        <v>6882</v>
      </c>
      <c r="D118" t="s">
        <v>6651</v>
      </c>
      <c r="E118">
        <v>5.54</v>
      </c>
      <c r="F118">
        <v>105.2</v>
      </c>
      <c r="G118">
        <v>169</v>
      </c>
      <c r="H118">
        <v>99.7</v>
      </c>
      <c r="I118">
        <v>76</v>
      </c>
      <c r="J118">
        <v>66.400000000000006</v>
      </c>
      <c r="K118">
        <v>219</v>
      </c>
      <c r="L118">
        <v>7.5999999999999998E-2</v>
      </c>
      <c r="M118">
        <v>33</v>
      </c>
      <c r="N118">
        <v>-0.7</v>
      </c>
      <c r="O118">
        <v>161</v>
      </c>
      <c r="P118">
        <v>106.2</v>
      </c>
      <c r="Q118">
        <v>111</v>
      </c>
      <c r="R118">
        <v>106.9</v>
      </c>
      <c r="S118">
        <v>246</v>
      </c>
      <c r="T118">
        <v>4.2699999999999996</v>
      </c>
      <c r="U118">
        <v>55</v>
      </c>
    </row>
    <row r="119" spans="1:21">
      <c r="A119">
        <v>113</v>
      </c>
      <c r="B119" t="s">
        <v>230</v>
      </c>
      <c r="C119" t="s">
        <v>6884</v>
      </c>
      <c r="D119" t="s">
        <v>6589</v>
      </c>
      <c r="E119">
        <v>5.21</v>
      </c>
      <c r="F119">
        <v>109.6</v>
      </c>
      <c r="G119">
        <v>97</v>
      </c>
      <c r="H119">
        <v>104.4</v>
      </c>
      <c r="I119">
        <v>155</v>
      </c>
      <c r="J119">
        <v>64.5</v>
      </c>
      <c r="K119">
        <v>317</v>
      </c>
      <c r="L119">
        <v>4.9000000000000002E-2</v>
      </c>
      <c r="M119">
        <v>68</v>
      </c>
      <c r="N119">
        <v>-2.99</v>
      </c>
      <c r="O119">
        <v>234</v>
      </c>
      <c r="P119">
        <v>103.7</v>
      </c>
      <c r="Q119">
        <v>232</v>
      </c>
      <c r="R119">
        <v>106.7</v>
      </c>
      <c r="S119">
        <v>232</v>
      </c>
      <c r="T119">
        <v>5.64</v>
      </c>
      <c r="U119">
        <v>35</v>
      </c>
    </row>
    <row r="120" spans="1:21">
      <c r="A120">
        <v>114</v>
      </c>
      <c r="B120" t="s">
        <v>424</v>
      </c>
      <c r="C120" t="s">
        <v>6886</v>
      </c>
      <c r="D120" t="s">
        <v>6569</v>
      </c>
      <c r="E120">
        <v>5.13</v>
      </c>
      <c r="F120">
        <v>112.8</v>
      </c>
      <c r="G120">
        <v>44</v>
      </c>
      <c r="H120">
        <v>107.7</v>
      </c>
      <c r="I120">
        <v>235</v>
      </c>
      <c r="J120">
        <v>67.7</v>
      </c>
      <c r="K120">
        <v>163</v>
      </c>
      <c r="L120">
        <v>1.4999999999999999E-2</v>
      </c>
      <c r="M120">
        <v>145</v>
      </c>
      <c r="N120">
        <v>-6.94</v>
      </c>
      <c r="O120">
        <v>326</v>
      </c>
      <c r="P120">
        <v>101</v>
      </c>
      <c r="Q120">
        <v>332</v>
      </c>
      <c r="R120">
        <v>107.9</v>
      </c>
      <c r="S120">
        <v>301</v>
      </c>
      <c r="T120">
        <v>-1.1399999999999999</v>
      </c>
      <c r="U120">
        <v>196</v>
      </c>
    </row>
    <row r="121" spans="1:21">
      <c r="A121">
        <v>115</v>
      </c>
      <c r="B121" t="s">
        <v>77</v>
      </c>
      <c r="C121" t="s">
        <v>793</v>
      </c>
      <c r="D121" t="s">
        <v>6654</v>
      </c>
      <c r="E121">
        <v>5.12</v>
      </c>
      <c r="F121">
        <v>103.5</v>
      </c>
      <c r="G121">
        <v>209</v>
      </c>
      <c r="H121">
        <v>98.4</v>
      </c>
      <c r="I121">
        <v>57</v>
      </c>
      <c r="J121">
        <v>65.900000000000006</v>
      </c>
      <c r="K121">
        <v>256</v>
      </c>
      <c r="L121">
        <v>-4.3999999999999997E-2</v>
      </c>
      <c r="M121">
        <v>282</v>
      </c>
      <c r="N121">
        <v>-2.2799999999999998</v>
      </c>
      <c r="O121">
        <v>212</v>
      </c>
      <c r="P121">
        <v>105.4</v>
      </c>
      <c r="Q121">
        <v>139</v>
      </c>
      <c r="R121">
        <v>107.7</v>
      </c>
      <c r="S121">
        <v>284</v>
      </c>
      <c r="T121">
        <v>2.94</v>
      </c>
      <c r="U121">
        <v>87</v>
      </c>
    </row>
    <row r="122" spans="1:21">
      <c r="A122">
        <v>116</v>
      </c>
      <c r="B122" t="s">
        <v>440</v>
      </c>
      <c r="C122" t="s">
        <v>6807</v>
      </c>
      <c r="D122">
        <v>45281</v>
      </c>
      <c r="E122">
        <v>5.0199999999999996</v>
      </c>
      <c r="F122">
        <v>106.8</v>
      </c>
      <c r="G122">
        <v>146</v>
      </c>
      <c r="H122">
        <v>101.7</v>
      </c>
      <c r="I122">
        <v>105</v>
      </c>
      <c r="J122">
        <v>66.099999999999994</v>
      </c>
      <c r="K122">
        <v>239</v>
      </c>
      <c r="L122">
        <v>-7.8E-2</v>
      </c>
      <c r="M122">
        <v>336</v>
      </c>
      <c r="N122">
        <v>7.92</v>
      </c>
      <c r="O122">
        <v>51</v>
      </c>
      <c r="P122">
        <v>108.6</v>
      </c>
      <c r="Q122">
        <v>58</v>
      </c>
      <c r="R122">
        <v>100.7</v>
      </c>
      <c r="S122">
        <v>47</v>
      </c>
      <c r="T122">
        <v>1.49</v>
      </c>
      <c r="U122">
        <v>117</v>
      </c>
    </row>
    <row r="123" spans="1:21">
      <c r="A123">
        <v>117</v>
      </c>
      <c r="B123" t="s">
        <v>83</v>
      </c>
      <c r="C123" t="s">
        <v>6882</v>
      </c>
      <c r="D123" t="s">
        <v>6699</v>
      </c>
      <c r="E123">
        <v>4.76</v>
      </c>
      <c r="F123">
        <v>111.8</v>
      </c>
      <c r="G123">
        <v>59</v>
      </c>
      <c r="H123">
        <v>107</v>
      </c>
      <c r="I123">
        <v>216</v>
      </c>
      <c r="J123">
        <v>68.599999999999994</v>
      </c>
      <c r="K123">
        <v>113</v>
      </c>
      <c r="L123">
        <v>6.9000000000000006E-2</v>
      </c>
      <c r="M123">
        <v>42</v>
      </c>
      <c r="N123">
        <v>-1.35</v>
      </c>
      <c r="O123">
        <v>183</v>
      </c>
      <c r="P123">
        <v>104.7</v>
      </c>
      <c r="Q123">
        <v>170</v>
      </c>
      <c r="R123">
        <v>106.1</v>
      </c>
      <c r="S123">
        <v>202</v>
      </c>
      <c r="T123">
        <v>1.6</v>
      </c>
      <c r="U123">
        <v>113</v>
      </c>
    </row>
    <row r="124" spans="1:21">
      <c r="A124">
        <v>118</v>
      </c>
      <c r="B124" t="s">
        <v>251</v>
      </c>
      <c r="C124" t="s">
        <v>6803</v>
      </c>
      <c r="D124" t="s">
        <v>6607</v>
      </c>
      <c r="E124">
        <v>4.75</v>
      </c>
      <c r="F124">
        <v>107.3</v>
      </c>
      <c r="G124">
        <v>132</v>
      </c>
      <c r="H124">
        <v>102.6</v>
      </c>
      <c r="I124">
        <v>119</v>
      </c>
      <c r="J124">
        <v>66</v>
      </c>
      <c r="K124">
        <v>248</v>
      </c>
      <c r="L124">
        <v>2.1000000000000001E-2</v>
      </c>
      <c r="M124">
        <v>128</v>
      </c>
      <c r="N124">
        <v>5.1100000000000003</v>
      </c>
      <c r="O124">
        <v>81</v>
      </c>
      <c r="P124">
        <v>106.8</v>
      </c>
      <c r="Q124">
        <v>103</v>
      </c>
      <c r="R124">
        <v>101.7</v>
      </c>
      <c r="S124">
        <v>63</v>
      </c>
      <c r="T124">
        <v>1.39</v>
      </c>
      <c r="U124">
        <v>120</v>
      </c>
    </row>
    <row r="125" spans="1:21">
      <c r="A125">
        <v>119</v>
      </c>
      <c r="B125" t="s">
        <v>290</v>
      </c>
      <c r="C125" t="s">
        <v>6828</v>
      </c>
      <c r="D125" t="s">
        <v>6585</v>
      </c>
      <c r="E125">
        <v>4.72</v>
      </c>
      <c r="F125">
        <v>110.5</v>
      </c>
      <c r="G125">
        <v>80</v>
      </c>
      <c r="H125">
        <v>105.8</v>
      </c>
      <c r="I125">
        <v>188</v>
      </c>
      <c r="J125">
        <v>67.5</v>
      </c>
      <c r="K125">
        <v>169</v>
      </c>
      <c r="L125">
        <v>2E-3</v>
      </c>
      <c r="M125">
        <v>188</v>
      </c>
      <c r="N125">
        <v>3.02</v>
      </c>
      <c r="O125">
        <v>104</v>
      </c>
      <c r="P125">
        <v>107.4</v>
      </c>
      <c r="Q125">
        <v>93</v>
      </c>
      <c r="R125">
        <v>104.4</v>
      </c>
      <c r="S125">
        <v>125</v>
      </c>
      <c r="T125">
        <v>-5.8</v>
      </c>
      <c r="U125">
        <v>318</v>
      </c>
    </row>
    <row r="126" spans="1:21">
      <c r="A126">
        <v>120</v>
      </c>
      <c r="B126" t="s">
        <v>159</v>
      </c>
      <c r="C126" t="s">
        <v>6826</v>
      </c>
      <c r="D126" t="s">
        <v>6594</v>
      </c>
      <c r="E126">
        <v>4.7</v>
      </c>
      <c r="F126">
        <v>107.9</v>
      </c>
      <c r="G126">
        <v>119</v>
      </c>
      <c r="H126">
        <v>103.2</v>
      </c>
      <c r="I126">
        <v>134</v>
      </c>
      <c r="J126">
        <v>60.5</v>
      </c>
      <c r="K126">
        <v>362</v>
      </c>
      <c r="L126">
        <v>-3.7999999999999999E-2</v>
      </c>
      <c r="M126">
        <v>274</v>
      </c>
      <c r="N126">
        <v>-0.77</v>
      </c>
      <c r="O126">
        <v>164</v>
      </c>
      <c r="P126">
        <v>104.4</v>
      </c>
      <c r="Q126">
        <v>187</v>
      </c>
      <c r="R126">
        <v>105.2</v>
      </c>
      <c r="S126">
        <v>164</v>
      </c>
      <c r="T126">
        <v>-7.18</v>
      </c>
      <c r="U126">
        <v>336</v>
      </c>
    </row>
    <row r="127" spans="1:21">
      <c r="N127" t="s">
        <v>6789</v>
      </c>
      <c r="T127" t="s">
        <v>6790</v>
      </c>
    </row>
    <row r="128" spans="1:21">
      <c r="A128" t="s">
        <v>6791</v>
      </c>
      <c r="B128" t="s">
        <v>6792</v>
      </c>
      <c r="C128" t="s">
        <v>6793</v>
      </c>
      <c r="D128" t="s">
        <v>6562</v>
      </c>
      <c r="E128" t="s">
        <v>14</v>
      </c>
      <c r="F128" t="s">
        <v>6794</v>
      </c>
      <c r="H128" t="s">
        <v>6795</v>
      </c>
      <c r="J128" t="s">
        <v>6796</v>
      </c>
      <c r="L128" t="s">
        <v>6797</v>
      </c>
      <c r="N128" t="s">
        <v>14</v>
      </c>
      <c r="P128" t="s">
        <v>6798</v>
      </c>
      <c r="R128" t="s">
        <v>6799</v>
      </c>
      <c r="T128" t="s">
        <v>14</v>
      </c>
    </row>
    <row r="129" spans="1:21">
      <c r="A129">
        <v>121</v>
      </c>
      <c r="B129" t="s">
        <v>101</v>
      </c>
      <c r="C129" t="s">
        <v>6826</v>
      </c>
      <c r="D129" t="s">
        <v>6630</v>
      </c>
      <c r="E129">
        <v>4.26</v>
      </c>
      <c r="F129">
        <v>106.4</v>
      </c>
      <c r="G129">
        <v>152</v>
      </c>
      <c r="H129">
        <v>102.2</v>
      </c>
      <c r="I129">
        <v>113</v>
      </c>
      <c r="J129">
        <v>67</v>
      </c>
      <c r="K129">
        <v>193</v>
      </c>
      <c r="L129">
        <v>2.7E-2</v>
      </c>
      <c r="M129">
        <v>116</v>
      </c>
      <c r="N129">
        <v>2.73</v>
      </c>
      <c r="O129">
        <v>106</v>
      </c>
      <c r="P129">
        <v>106.8</v>
      </c>
      <c r="Q129">
        <v>102</v>
      </c>
      <c r="R129">
        <v>104.1</v>
      </c>
      <c r="S129">
        <v>112</v>
      </c>
      <c r="T129">
        <v>1.66</v>
      </c>
      <c r="U129">
        <v>112</v>
      </c>
    </row>
    <row r="130" spans="1:21">
      <c r="A130">
        <v>122</v>
      </c>
      <c r="B130" t="s">
        <v>219</v>
      </c>
      <c r="C130" t="s">
        <v>6801</v>
      </c>
      <c r="D130" t="s">
        <v>6609</v>
      </c>
      <c r="E130">
        <v>4.2</v>
      </c>
      <c r="F130">
        <v>102.6</v>
      </c>
      <c r="G130">
        <v>232</v>
      </c>
      <c r="H130">
        <v>98.4</v>
      </c>
      <c r="I130">
        <v>56</v>
      </c>
      <c r="J130">
        <v>65.5</v>
      </c>
      <c r="K130">
        <v>278</v>
      </c>
      <c r="L130">
        <v>-1E-3</v>
      </c>
      <c r="M130">
        <v>200</v>
      </c>
      <c r="N130">
        <v>9.9700000000000006</v>
      </c>
      <c r="O130">
        <v>18</v>
      </c>
      <c r="P130">
        <v>110.5</v>
      </c>
      <c r="Q130">
        <v>10</v>
      </c>
      <c r="R130">
        <v>100.5</v>
      </c>
      <c r="S130">
        <v>44</v>
      </c>
      <c r="T130">
        <v>1.25</v>
      </c>
      <c r="U130">
        <v>126</v>
      </c>
    </row>
    <row r="131" spans="1:21">
      <c r="A131">
        <v>123</v>
      </c>
      <c r="B131" t="s">
        <v>5699</v>
      </c>
      <c r="C131" t="s">
        <v>6878</v>
      </c>
      <c r="D131" t="s">
        <v>6579</v>
      </c>
      <c r="E131">
        <v>4.05</v>
      </c>
      <c r="F131">
        <v>104.7</v>
      </c>
      <c r="G131">
        <v>181</v>
      </c>
      <c r="H131">
        <v>100.6</v>
      </c>
      <c r="I131">
        <v>86</v>
      </c>
      <c r="J131">
        <v>64.8</v>
      </c>
      <c r="K131">
        <v>306</v>
      </c>
      <c r="L131">
        <v>1.0999999999999999E-2</v>
      </c>
      <c r="M131">
        <v>162</v>
      </c>
      <c r="N131">
        <v>0.4</v>
      </c>
      <c r="O131">
        <v>136</v>
      </c>
      <c r="P131">
        <v>104.3</v>
      </c>
      <c r="Q131">
        <v>193</v>
      </c>
      <c r="R131">
        <v>103.9</v>
      </c>
      <c r="S131">
        <v>107</v>
      </c>
      <c r="T131">
        <v>3.46</v>
      </c>
      <c r="U131">
        <v>73</v>
      </c>
    </row>
    <row r="132" spans="1:21">
      <c r="A132">
        <v>124</v>
      </c>
      <c r="B132" t="s">
        <v>433</v>
      </c>
      <c r="C132" t="s">
        <v>6853</v>
      </c>
      <c r="D132" t="s">
        <v>6569</v>
      </c>
      <c r="E132">
        <v>3.98</v>
      </c>
      <c r="F132">
        <v>106</v>
      </c>
      <c r="G132">
        <v>154</v>
      </c>
      <c r="H132">
        <v>102</v>
      </c>
      <c r="I132">
        <v>109</v>
      </c>
      <c r="J132">
        <v>68.5</v>
      </c>
      <c r="K132">
        <v>122</v>
      </c>
      <c r="L132">
        <v>0.13100000000000001</v>
      </c>
      <c r="M132">
        <v>6</v>
      </c>
      <c r="N132">
        <v>-0.96</v>
      </c>
      <c r="O132">
        <v>170</v>
      </c>
      <c r="P132">
        <v>105.4</v>
      </c>
      <c r="Q132">
        <v>141</v>
      </c>
      <c r="R132">
        <v>106.3</v>
      </c>
      <c r="S132">
        <v>214</v>
      </c>
      <c r="T132">
        <v>4.78</v>
      </c>
      <c r="U132">
        <v>47</v>
      </c>
    </row>
    <row r="133" spans="1:21">
      <c r="A133">
        <v>125</v>
      </c>
      <c r="B133" t="s">
        <v>322</v>
      </c>
      <c r="C133" t="s">
        <v>6859</v>
      </c>
      <c r="D133" t="s">
        <v>6654</v>
      </c>
      <c r="E133">
        <v>3.97</v>
      </c>
      <c r="F133">
        <v>108.5</v>
      </c>
      <c r="G133">
        <v>107</v>
      </c>
      <c r="H133">
        <v>104.5</v>
      </c>
      <c r="I133">
        <v>161</v>
      </c>
      <c r="J133">
        <v>68.2</v>
      </c>
      <c r="K133">
        <v>138</v>
      </c>
      <c r="L133">
        <v>1.2E-2</v>
      </c>
      <c r="M133">
        <v>153</v>
      </c>
      <c r="N133">
        <v>-1.86</v>
      </c>
      <c r="O133">
        <v>197</v>
      </c>
      <c r="P133">
        <v>104.6</v>
      </c>
      <c r="Q133">
        <v>181</v>
      </c>
      <c r="R133">
        <v>106.4</v>
      </c>
      <c r="S133">
        <v>217</v>
      </c>
      <c r="T133">
        <v>-4.1900000000000004</v>
      </c>
      <c r="U133">
        <v>291</v>
      </c>
    </row>
    <row r="134" spans="1:21">
      <c r="A134">
        <v>126</v>
      </c>
      <c r="B134" t="s">
        <v>61</v>
      </c>
      <c r="C134" t="s">
        <v>6865</v>
      </c>
      <c r="D134" t="s">
        <v>6700</v>
      </c>
      <c r="E134">
        <v>3.91</v>
      </c>
      <c r="F134">
        <v>111.4</v>
      </c>
      <c r="G134">
        <v>69</v>
      </c>
      <c r="H134">
        <v>107.5</v>
      </c>
      <c r="I134">
        <v>229</v>
      </c>
      <c r="J134">
        <v>68.400000000000006</v>
      </c>
      <c r="K134">
        <v>131</v>
      </c>
      <c r="L134">
        <v>2.5000000000000001E-2</v>
      </c>
      <c r="M134">
        <v>121</v>
      </c>
      <c r="N134">
        <v>-1.74</v>
      </c>
      <c r="O134">
        <v>194</v>
      </c>
      <c r="P134">
        <v>103.6</v>
      </c>
      <c r="Q134">
        <v>236</v>
      </c>
      <c r="R134">
        <v>105.3</v>
      </c>
      <c r="S134">
        <v>170</v>
      </c>
      <c r="T134">
        <v>0.81</v>
      </c>
      <c r="U134">
        <v>141</v>
      </c>
    </row>
    <row r="135" spans="1:21">
      <c r="A135">
        <v>127</v>
      </c>
      <c r="B135" t="s">
        <v>78</v>
      </c>
      <c r="C135" t="s">
        <v>6867</v>
      </c>
      <c r="D135" t="s">
        <v>6617</v>
      </c>
      <c r="E135">
        <v>3.64</v>
      </c>
      <c r="F135">
        <v>108.1</v>
      </c>
      <c r="G135">
        <v>112</v>
      </c>
      <c r="H135">
        <v>104.5</v>
      </c>
      <c r="I135">
        <v>160</v>
      </c>
      <c r="J135">
        <v>64.900000000000006</v>
      </c>
      <c r="K135">
        <v>302</v>
      </c>
      <c r="L135">
        <v>-4.8000000000000001E-2</v>
      </c>
      <c r="M135">
        <v>288</v>
      </c>
      <c r="N135">
        <v>-4.63</v>
      </c>
      <c r="O135">
        <v>276</v>
      </c>
      <c r="P135">
        <v>102.2</v>
      </c>
      <c r="Q135">
        <v>295</v>
      </c>
      <c r="R135">
        <v>106.8</v>
      </c>
      <c r="S135">
        <v>241</v>
      </c>
      <c r="T135">
        <v>-3.55</v>
      </c>
      <c r="U135">
        <v>271</v>
      </c>
    </row>
    <row r="136" spans="1:21">
      <c r="A136">
        <v>128</v>
      </c>
      <c r="B136" t="s">
        <v>6364</v>
      </c>
      <c r="C136" t="s">
        <v>6889</v>
      </c>
      <c r="D136" t="s">
        <v>6671</v>
      </c>
      <c r="E136">
        <v>3.56</v>
      </c>
      <c r="F136">
        <v>112.6</v>
      </c>
      <c r="G136">
        <v>48</v>
      </c>
      <c r="H136">
        <v>109</v>
      </c>
      <c r="I136">
        <v>263</v>
      </c>
      <c r="J136">
        <v>67.900000000000006</v>
      </c>
      <c r="K136">
        <v>147</v>
      </c>
      <c r="L136">
        <v>-2.3E-2</v>
      </c>
      <c r="M136">
        <v>248</v>
      </c>
      <c r="N136">
        <v>-6.21</v>
      </c>
      <c r="O136">
        <v>314</v>
      </c>
      <c r="P136">
        <v>102.2</v>
      </c>
      <c r="Q136">
        <v>293</v>
      </c>
      <c r="R136">
        <v>108.5</v>
      </c>
      <c r="S136">
        <v>325</v>
      </c>
      <c r="T136">
        <v>-5.56</v>
      </c>
      <c r="U136">
        <v>315</v>
      </c>
    </row>
    <row r="137" spans="1:21">
      <c r="A137">
        <v>129</v>
      </c>
      <c r="B137" t="s">
        <v>110</v>
      </c>
      <c r="C137" t="s">
        <v>6874</v>
      </c>
      <c r="D137" t="s">
        <v>6579</v>
      </c>
      <c r="E137">
        <v>3.51</v>
      </c>
      <c r="F137">
        <v>104.8</v>
      </c>
      <c r="G137">
        <v>178</v>
      </c>
      <c r="H137">
        <v>101.3</v>
      </c>
      <c r="I137">
        <v>96</v>
      </c>
      <c r="J137">
        <v>67.900000000000006</v>
      </c>
      <c r="K137">
        <v>153</v>
      </c>
      <c r="L137">
        <v>-0.02</v>
      </c>
      <c r="M137">
        <v>241</v>
      </c>
      <c r="N137">
        <v>-0.27</v>
      </c>
      <c r="O137">
        <v>149</v>
      </c>
      <c r="P137">
        <v>104.3</v>
      </c>
      <c r="Q137">
        <v>192</v>
      </c>
      <c r="R137">
        <v>104.6</v>
      </c>
      <c r="S137">
        <v>133</v>
      </c>
      <c r="T137">
        <v>0.09</v>
      </c>
      <c r="U137">
        <v>163</v>
      </c>
    </row>
    <row r="138" spans="1:21">
      <c r="A138">
        <v>130</v>
      </c>
      <c r="B138" t="s">
        <v>428</v>
      </c>
      <c r="C138" t="s">
        <v>6878</v>
      </c>
      <c r="D138" t="s">
        <v>6667</v>
      </c>
      <c r="E138">
        <v>3.44</v>
      </c>
      <c r="F138">
        <v>101.8</v>
      </c>
      <c r="G138">
        <v>247</v>
      </c>
      <c r="H138">
        <v>98.4</v>
      </c>
      <c r="I138">
        <v>55</v>
      </c>
      <c r="J138">
        <v>64.7</v>
      </c>
      <c r="K138">
        <v>310</v>
      </c>
      <c r="L138">
        <v>-1.4E-2</v>
      </c>
      <c r="M138">
        <v>231</v>
      </c>
      <c r="N138">
        <v>-3.59</v>
      </c>
      <c r="O138">
        <v>246</v>
      </c>
      <c r="P138">
        <v>102.6</v>
      </c>
      <c r="Q138">
        <v>281</v>
      </c>
      <c r="R138">
        <v>106.1</v>
      </c>
      <c r="S138">
        <v>204</v>
      </c>
      <c r="T138">
        <v>-5.87</v>
      </c>
      <c r="U138">
        <v>320</v>
      </c>
    </row>
    <row r="139" spans="1:21">
      <c r="A139">
        <v>131</v>
      </c>
      <c r="B139" t="s">
        <v>6888</v>
      </c>
      <c r="C139" t="s">
        <v>6863</v>
      </c>
      <c r="D139" t="s">
        <v>6596</v>
      </c>
      <c r="E139">
        <v>3.43</v>
      </c>
      <c r="F139">
        <v>110.5</v>
      </c>
      <c r="G139">
        <v>79</v>
      </c>
      <c r="H139">
        <v>107.1</v>
      </c>
      <c r="I139">
        <v>218</v>
      </c>
      <c r="J139">
        <v>67</v>
      </c>
      <c r="K139">
        <v>192</v>
      </c>
      <c r="L139">
        <v>-3.0000000000000001E-3</v>
      </c>
      <c r="M139">
        <v>206</v>
      </c>
      <c r="N139">
        <v>-0.3</v>
      </c>
      <c r="O139">
        <v>151</v>
      </c>
      <c r="P139">
        <v>104.8</v>
      </c>
      <c r="Q139">
        <v>167</v>
      </c>
      <c r="R139">
        <v>105.1</v>
      </c>
      <c r="S139">
        <v>156</v>
      </c>
      <c r="T139">
        <v>-0.56000000000000005</v>
      </c>
      <c r="U139">
        <v>180</v>
      </c>
    </row>
    <row r="140" spans="1:21">
      <c r="A140">
        <v>132</v>
      </c>
      <c r="B140" t="s">
        <v>280</v>
      </c>
      <c r="C140" t="s">
        <v>6873</v>
      </c>
      <c r="D140" t="s">
        <v>6630</v>
      </c>
      <c r="E140">
        <v>3.26</v>
      </c>
      <c r="F140">
        <v>110.7</v>
      </c>
      <c r="G140">
        <v>77</v>
      </c>
      <c r="H140">
        <v>107.4</v>
      </c>
      <c r="I140">
        <v>228</v>
      </c>
      <c r="J140">
        <v>68.400000000000006</v>
      </c>
      <c r="K140">
        <v>126</v>
      </c>
      <c r="L140">
        <v>-3.7999999999999999E-2</v>
      </c>
      <c r="M140">
        <v>273</v>
      </c>
      <c r="N140">
        <v>-2.34</v>
      </c>
      <c r="O140">
        <v>216</v>
      </c>
      <c r="P140">
        <v>105.6</v>
      </c>
      <c r="Q140">
        <v>132</v>
      </c>
      <c r="R140">
        <v>107.9</v>
      </c>
      <c r="S140">
        <v>300</v>
      </c>
      <c r="T140">
        <v>-0.01</v>
      </c>
      <c r="U140">
        <v>167</v>
      </c>
    </row>
    <row r="141" spans="1:21">
      <c r="A141">
        <v>133</v>
      </c>
      <c r="B141" t="s">
        <v>335</v>
      </c>
      <c r="C141" t="s">
        <v>6862</v>
      </c>
      <c r="D141" t="s">
        <v>6702</v>
      </c>
      <c r="E141">
        <v>3.23</v>
      </c>
      <c r="F141">
        <v>105.4</v>
      </c>
      <c r="G141">
        <v>163</v>
      </c>
      <c r="H141">
        <v>102.2</v>
      </c>
      <c r="I141">
        <v>114</v>
      </c>
      <c r="J141">
        <v>69.2</v>
      </c>
      <c r="K141">
        <v>79</v>
      </c>
      <c r="L141">
        <v>-4.0000000000000001E-3</v>
      </c>
      <c r="M141">
        <v>208</v>
      </c>
      <c r="N141">
        <v>-0.03</v>
      </c>
      <c r="O141">
        <v>142</v>
      </c>
      <c r="P141">
        <v>104.8</v>
      </c>
      <c r="Q141">
        <v>163</v>
      </c>
      <c r="R141">
        <v>104.9</v>
      </c>
      <c r="S141">
        <v>149</v>
      </c>
      <c r="T141">
        <v>-1.83</v>
      </c>
      <c r="U141">
        <v>222</v>
      </c>
    </row>
    <row r="142" spans="1:21">
      <c r="A142">
        <v>134</v>
      </c>
      <c r="B142" t="s">
        <v>140</v>
      </c>
      <c r="C142" t="s">
        <v>793</v>
      </c>
      <c r="D142" t="s">
        <v>6700</v>
      </c>
      <c r="E142">
        <v>3.09</v>
      </c>
      <c r="F142">
        <v>109.3</v>
      </c>
      <c r="G142">
        <v>99</v>
      </c>
      <c r="H142">
        <v>106.2</v>
      </c>
      <c r="I142">
        <v>199</v>
      </c>
      <c r="J142">
        <v>68.3</v>
      </c>
      <c r="K142">
        <v>133</v>
      </c>
      <c r="L142">
        <v>2E-3</v>
      </c>
      <c r="M142">
        <v>187</v>
      </c>
      <c r="N142">
        <v>-3.84</v>
      </c>
      <c r="O142">
        <v>259</v>
      </c>
      <c r="P142">
        <v>104</v>
      </c>
      <c r="Q142">
        <v>212</v>
      </c>
      <c r="R142">
        <v>107.8</v>
      </c>
      <c r="S142">
        <v>298</v>
      </c>
      <c r="T142">
        <v>-1.73</v>
      </c>
      <c r="U142">
        <v>215</v>
      </c>
    </row>
    <row r="143" spans="1:21">
      <c r="A143">
        <v>135</v>
      </c>
      <c r="B143" t="s">
        <v>232</v>
      </c>
      <c r="C143" t="s">
        <v>6884</v>
      </c>
      <c r="D143" t="s">
        <v>6591</v>
      </c>
      <c r="E143">
        <v>2.87</v>
      </c>
      <c r="F143">
        <v>107.8</v>
      </c>
      <c r="G143">
        <v>122</v>
      </c>
      <c r="H143">
        <v>104.9</v>
      </c>
      <c r="I143">
        <v>170</v>
      </c>
      <c r="J143">
        <v>68.8</v>
      </c>
      <c r="K143">
        <v>103</v>
      </c>
      <c r="L143">
        <v>1.0999999999999999E-2</v>
      </c>
      <c r="M143">
        <v>160</v>
      </c>
      <c r="N143">
        <v>-10.06</v>
      </c>
      <c r="O143">
        <v>356</v>
      </c>
      <c r="P143">
        <v>98.8</v>
      </c>
      <c r="Q143">
        <v>356</v>
      </c>
      <c r="R143">
        <v>108.9</v>
      </c>
      <c r="S143">
        <v>336</v>
      </c>
      <c r="T143">
        <v>-12.25</v>
      </c>
      <c r="U143">
        <v>362</v>
      </c>
    </row>
    <row r="144" spans="1:21">
      <c r="A144">
        <v>136</v>
      </c>
      <c r="B144" t="s">
        <v>285</v>
      </c>
      <c r="C144" t="s">
        <v>6865</v>
      </c>
      <c r="D144" t="s">
        <v>6699</v>
      </c>
      <c r="E144">
        <v>2.68</v>
      </c>
      <c r="F144">
        <v>101.2</v>
      </c>
      <c r="G144">
        <v>259</v>
      </c>
      <c r="H144">
        <v>98.5</v>
      </c>
      <c r="I144">
        <v>58</v>
      </c>
      <c r="J144">
        <v>63.9</v>
      </c>
      <c r="K144">
        <v>334</v>
      </c>
      <c r="L144">
        <v>8.6999999999999994E-2</v>
      </c>
      <c r="M144">
        <v>23</v>
      </c>
      <c r="N144">
        <v>-2.31</v>
      </c>
      <c r="O144">
        <v>214</v>
      </c>
      <c r="P144">
        <v>103.5</v>
      </c>
      <c r="Q144">
        <v>246</v>
      </c>
      <c r="R144">
        <v>105.8</v>
      </c>
      <c r="S144">
        <v>190</v>
      </c>
      <c r="T144">
        <v>-3.32</v>
      </c>
      <c r="U144">
        <v>266</v>
      </c>
    </row>
    <row r="145" spans="1:21">
      <c r="A145">
        <v>137</v>
      </c>
      <c r="B145" t="s">
        <v>325</v>
      </c>
      <c r="C145" t="s">
        <v>6859</v>
      </c>
      <c r="D145" t="s">
        <v>6615</v>
      </c>
      <c r="E145">
        <v>2.61</v>
      </c>
      <c r="F145">
        <v>103.1</v>
      </c>
      <c r="G145">
        <v>217</v>
      </c>
      <c r="H145">
        <v>100.5</v>
      </c>
      <c r="I145">
        <v>85</v>
      </c>
      <c r="J145">
        <v>69.7</v>
      </c>
      <c r="K145">
        <v>53</v>
      </c>
      <c r="L145">
        <v>0.121</v>
      </c>
      <c r="M145">
        <v>8</v>
      </c>
      <c r="N145">
        <v>-4.5599999999999996</v>
      </c>
      <c r="O145">
        <v>275</v>
      </c>
      <c r="P145">
        <v>101.8</v>
      </c>
      <c r="Q145">
        <v>308</v>
      </c>
      <c r="R145">
        <v>106.4</v>
      </c>
      <c r="S145">
        <v>216</v>
      </c>
      <c r="T145">
        <v>-13.34</v>
      </c>
      <c r="U145">
        <v>363</v>
      </c>
    </row>
    <row r="146" spans="1:21">
      <c r="A146">
        <v>138</v>
      </c>
      <c r="B146" t="s">
        <v>272</v>
      </c>
      <c r="C146" t="s">
        <v>6859</v>
      </c>
      <c r="D146" t="s">
        <v>6607</v>
      </c>
      <c r="E146">
        <v>2.46</v>
      </c>
      <c r="F146">
        <v>107.4</v>
      </c>
      <c r="G146">
        <v>131</v>
      </c>
      <c r="H146">
        <v>104.9</v>
      </c>
      <c r="I146">
        <v>171</v>
      </c>
      <c r="J146">
        <v>65.099999999999994</v>
      </c>
      <c r="K146">
        <v>294</v>
      </c>
      <c r="L146">
        <v>-3.4000000000000002E-2</v>
      </c>
      <c r="M146">
        <v>269</v>
      </c>
      <c r="N146">
        <v>1.08</v>
      </c>
      <c r="O146">
        <v>123</v>
      </c>
      <c r="P146">
        <v>104.9</v>
      </c>
      <c r="Q146">
        <v>161</v>
      </c>
      <c r="R146">
        <v>103.8</v>
      </c>
      <c r="S146">
        <v>105</v>
      </c>
      <c r="T146">
        <v>-1.51</v>
      </c>
      <c r="U146">
        <v>208</v>
      </c>
    </row>
    <row r="147" spans="1:21">
      <c r="A147">
        <v>139</v>
      </c>
      <c r="B147" t="s">
        <v>266</v>
      </c>
      <c r="C147" t="s">
        <v>6801</v>
      </c>
      <c r="D147">
        <v>45222</v>
      </c>
      <c r="E147">
        <v>2.4300000000000002</v>
      </c>
      <c r="F147">
        <v>107.9</v>
      </c>
      <c r="G147">
        <v>117</v>
      </c>
      <c r="H147">
        <v>105.5</v>
      </c>
      <c r="I147">
        <v>181</v>
      </c>
      <c r="J147">
        <v>68.8</v>
      </c>
      <c r="K147">
        <v>105</v>
      </c>
      <c r="L147">
        <v>-1.2E-2</v>
      </c>
      <c r="M147">
        <v>227</v>
      </c>
      <c r="N147">
        <v>10.18</v>
      </c>
      <c r="O147">
        <v>16</v>
      </c>
      <c r="P147">
        <v>110.2</v>
      </c>
      <c r="Q147">
        <v>16</v>
      </c>
      <c r="R147">
        <v>100</v>
      </c>
      <c r="S147">
        <v>26</v>
      </c>
      <c r="T147">
        <v>2.12</v>
      </c>
      <c r="U147">
        <v>98</v>
      </c>
    </row>
    <row r="148" spans="1:21">
      <c r="A148">
        <v>140</v>
      </c>
      <c r="B148" t="s">
        <v>82</v>
      </c>
      <c r="C148" t="s">
        <v>6878</v>
      </c>
      <c r="D148" t="s">
        <v>6614</v>
      </c>
      <c r="E148">
        <v>2.29</v>
      </c>
      <c r="F148">
        <v>107.6</v>
      </c>
      <c r="G148">
        <v>124</v>
      </c>
      <c r="H148">
        <v>105.3</v>
      </c>
      <c r="I148">
        <v>179</v>
      </c>
      <c r="J148">
        <v>66.8</v>
      </c>
      <c r="K148">
        <v>199</v>
      </c>
      <c r="L148">
        <v>9.7000000000000003E-2</v>
      </c>
      <c r="M148">
        <v>14</v>
      </c>
      <c r="N148">
        <v>-0.12</v>
      </c>
      <c r="O148">
        <v>145</v>
      </c>
      <c r="P148">
        <v>104.2</v>
      </c>
      <c r="Q148">
        <v>201</v>
      </c>
      <c r="R148">
        <v>104.3</v>
      </c>
      <c r="S148">
        <v>123</v>
      </c>
      <c r="T148">
        <v>4.28</v>
      </c>
      <c r="U148">
        <v>54</v>
      </c>
    </row>
    <row r="149" spans="1:21">
      <c r="A149">
        <v>141</v>
      </c>
      <c r="B149" t="s">
        <v>437</v>
      </c>
      <c r="C149" t="s">
        <v>6862</v>
      </c>
      <c r="D149" t="s">
        <v>6654</v>
      </c>
      <c r="E149">
        <v>2.2599999999999998</v>
      </c>
      <c r="F149">
        <v>102</v>
      </c>
      <c r="G149">
        <v>243</v>
      </c>
      <c r="H149">
        <v>99.7</v>
      </c>
      <c r="I149">
        <v>77</v>
      </c>
      <c r="J149">
        <v>69.2</v>
      </c>
      <c r="K149">
        <v>86</v>
      </c>
      <c r="L149">
        <v>9.1999999999999998E-2</v>
      </c>
      <c r="M149">
        <v>19</v>
      </c>
      <c r="N149">
        <v>1.37</v>
      </c>
      <c r="O149">
        <v>119</v>
      </c>
      <c r="P149">
        <v>106.1</v>
      </c>
      <c r="Q149">
        <v>118</v>
      </c>
      <c r="R149">
        <v>104.7</v>
      </c>
      <c r="S149">
        <v>137</v>
      </c>
      <c r="T149">
        <v>0.61</v>
      </c>
      <c r="U149">
        <v>147</v>
      </c>
    </row>
    <row r="150" spans="1:21">
      <c r="A150">
        <v>142</v>
      </c>
      <c r="B150" t="s">
        <v>5766</v>
      </c>
      <c r="C150" t="s">
        <v>6822</v>
      </c>
      <c r="D150">
        <v>45250</v>
      </c>
      <c r="E150">
        <v>2.12</v>
      </c>
      <c r="F150">
        <v>103</v>
      </c>
      <c r="G150">
        <v>222</v>
      </c>
      <c r="H150">
        <v>100.9</v>
      </c>
      <c r="I150">
        <v>92</v>
      </c>
      <c r="J150">
        <v>64.2</v>
      </c>
      <c r="K150">
        <v>327</v>
      </c>
      <c r="L150">
        <v>-8.3000000000000004E-2</v>
      </c>
      <c r="M150">
        <v>343</v>
      </c>
      <c r="N150">
        <v>5.82</v>
      </c>
      <c r="O150">
        <v>76</v>
      </c>
      <c r="P150">
        <v>108.9</v>
      </c>
      <c r="Q150">
        <v>48</v>
      </c>
      <c r="R150">
        <v>103.1</v>
      </c>
      <c r="S150">
        <v>92</v>
      </c>
      <c r="T150">
        <v>0.71</v>
      </c>
      <c r="U150">
        <v>143</v>
      </c>
    </row>
    <row r="151" spans="1:21">
      <c r="A151">
        <v>143</v>
      </c>
      <c r="B151" t="s">
        <v>413</v>
      </c>
      <c r="C151" t="s">
        <v>6863</v>
      </c>
      <c r="D151" t="s">
        <v>6686</v>
      </c>
      <c r="E151">
        <v>2.0499999999999998</v>
      </c>
      <c r="F151">
        <v>112.2</v>
      </c>
      <c r="G151">
        <v>53</v>
      </c>
      <c r="H151">
        <v>110.2</v>
      </c>
      <c r="I151">
        <v>280</v>
      </c>
      <c r="J151">
        <v>71.2</v>
      </c>
      <c r="K151">
        <v>24</v>
      </c>
      <c r="L151">
        <v>-5.0000000000000001E-3</v>
      </c>
      <c r="M151">
        <v>209</v>
      </c>
      <c r="N151">
        <v>-1.7</v>
      </c>
      <c r="O151">
        <v>193</v>
      </c>
      <c r="P151">
        <v>103.6</v>
      </c>
      <c r="Q151">
        <v>238</v>
      </c>
      <c r="R151">
        <v>105.3</v>
      </c>
      <c r="S151">
        <v>167</v>
      </c>
      <c r="T151">
        <v>-4.46</v>
      </c>
      <c r="U151">
        <v>298</v>
      </c>
    </row>
    <row r="152" spans="1:21">
      <c r="A152">
        <v>144</v>
      </c>
      <c r="B152" t="s">
        <v>306</v>
      </c>
      <c r="C152" t="s">
        <v>6803</v>
      </c>
      <c r="D152" t="s">
        <v>6609</v>
      </c>
      <c r="E152">
        <v>1.55</v>
      </c>
      <c r="F152">
        <v>105.9</v>
      </c>
      <c r="G152">
        <v>156</v>
      </c>
      <c r="H152">
        <v>104.4</v>
      </c>
      <c r="I152">
        <v>156</v>
      </c>
      <c r="J152">
        <v>68.3</v>
      </c>
      <c r="K152">
        <v>132</v>
      </c>
      <c r="L152">
        <v>-6.7000000000000004E-2</v>
      </c>
      <c r="M152">
        <v>325</v>
      </c>
      <c r="N152">
        <v>0.81</v>
      </c>
      <c r="O152">
        <v>130</v>
      </c>
      <c r="P152">
        <v>105.2</v>
      </c>
      <c r="Q152">
        <v>146</v>
      </c>
      <c r="R152">
        <v>104.4</v>
      </c>
      <c r="S152">
        <v>126</v>
      </c>
      <c r="T152">
        <v>-6.92</v>
      </c>
      <c r="U152">
        <v>332</v>
      </c>
    </row>
    <row r="153" spans="1:21">
      <c r="A153">
        <v>145</v>
      </c>
      <c r="B153" t="s">
        <v>43</v>
      </c>
      <c r="C153" t="s">
        <v>6807</v>
      </c>
      <c r="D153" t="s">
        <v>6682</v>
      </c>
      <c r="E153">
        <v>1.52</v>
      </c>
      <c r="F153">
        <v>106.6</v>
      </c>
      <c r="G153">
        <v>150</v>
      </c>
      <c r="H153">
        <v>105</v>
      </c>
      <c r="I153">
        <v>173</v>
      </c>
      <c r="J153">
        <v>65.8</v>
      </c>
      <c r="K153">
        <v>264</v>
      </c>
      <c r="L153">
        <v>2.7E-2</v>
      </c>
      <c r="M153">
        <v>113</v>
      </c>
      <c r="N153">
        <v>6.46</v>
      </c>
      <c r="O153">
        <v>68</v>
      </c>
      <c r="P153">
        <v>108.3</v>
      </c>
      <c r="Q153">
        <v>69</v>
      </c>
      <c r="R153">
        <v>101.8</v>
      </c>
      <c r="S153">
        <v>68</v>
      </c>
      <c r="T153">
        <v>-6.36</v>
      </c>
      <c r="U153">
        <v>326</v>
      </c>
    </row>
    <row r="154" spans="1:21">
      <c r="A154">
        <v>146</v>
      </c>
      <c r="B154" t="s">
        <v>323</v>
      </c>
      <c r="C154" t="s">
        <v>6859</v>
      </c>
      <c r="D154" t="s">
        <v>6579</v>
      </c>
      <c r="E154">
        <v>1.51</v>
      </c>
      <c r="F154">
        <v>102.6</v>
      </c>
      <c r="G154">
        <v>233</v>
      </c>
      <c r="H154">
        <v>101.1</v>
      </c>
      <c r="I154">
        <v>94</v>
      </c>
      <c r="J154">
        <v>66.3</v>
      </c>
      <c r="K154">
        <v>224</v>
      </c>
      <c r="L154">
        <v>6.0999999999999999E-2</v>
      </c>
      <c r="M154">
        <v>51</v>
      </c>
      <c r="N154">
        <v>-0.94</v>
      </c>
      <c r="O154">
        <v>169</v>
      </c>
      <c r="P154">
        <v>104.7</v>
      </c>
      <c r="Q154">
        <v>172</v>
      </c>
      <c r="R154">
        <v>105.6</v>
      </c>
      <c r="S154">
        <v>185</v>
      </c>
      <c r="T154">
        <v>-1.83</v>
      </c>
      <c r="U154">
        <v>223</v>
      </c>
    </row>
    <row r="155" spans="1:21">
      <c r="A155">
        <v>147</v>
      </c>
      <c r="B155" t="s">
        <v>301</v>
      </c>
      <c r="C155" t="s">
        <v>6807</v>
      </c>
      <c r="D155" t="s">
        <v>6607</v>
      </c>
      <c r="E155">
        <v>1.38</v>
      </c>
      <c r="F155">
        <v>104.4</v>
      </c>
      <c r="G155">
        <v>186</v>
      </c>
      <c r="H155">
        <v>103</v>
      </c>
      <c r="I155">
        <v>129</v>
      </c>
      <c r="J155">
        <v>67.7</v>
      </c>
      <c r="K155">
        <v>159</v>
      </c>
      <c r="L155">
        <v>6.9000000000000006E-2</v>
      </c>
      <c r="M155">
        <v>43</v>
      </c>
      <c r="N155">
        <v>4.25</v>
      </c>
      <c r="O155">
        <v>90</v>
      </c>
      <c r="P155">
        <v>107.2</v>
      </c>
      <c r="Q155">
        <v>99</v>
      </c>
      <c r="R155">
        <v>103</v>
      </c>
      <c r="S155">
        <v>88</v>
      </c>
      <c r="T155">
        <v>-7.01</v>
      </c>
      <c r="U155">
        <v>335</v>
      </c>
    </row>
    <row r="156" spans="1:21">
      <c r="A156">
        <v>148</v>
      </c>
      <c r="B156" t="s">
        <v>200</v>
      </c>
      <c r="C156" t="s">
        <v>6862</v>
      </c>
      <c r="D156" t="s">
        <v>6682</v>
      </c>
      <c r="E156">
        <v>1.36</v>
      </c>
      <c r="F156">
        <v>107.8</v>
      </c>
      <c r="G156">
        <v>121</v>
      </c>
      <c r="H156">
        <v>106.4</v>
      </c>
      <c r="I156">
        <v>203</v>
      </c>
      <c r="J156">
        <v>68.599999999999994</v>
      </c>
      <c r="K156">
        <v>117</v>
      </c>
      <c r="L156">
        <v>-0.1</v>
      </c>
      <c r="M156">
        <v>350</v>
      </c>
      <c r="N156">
        <v>2.59</v>
      </c>
      <c r="O156">
        <v>107</v>
      </c>
      <c r="P156">
        <v>106</v>
      </c>
      <c r="Q156">
        <v>120</v>
      </c>
      <c r="R156">
        <v>103.4</v>
      </c>
      <c r="S156">
        <v>97</v>
      </c>
      <c r="T156">
        <v>3.43</v>
      </c>
      <c r="U156">
        <v>74</v>
      </c>
    </row>
    <row r="157" spans="1:21">
      <c r="A157">
        <v>149</v>
      </c>
      <c r="B157" t="s">
        <v>210</v>
      </c>
      <c r="C157" t="s">
        <v>6822</v>
      </c>
      <c r="D157" t="s">
        <v>6609</v>
      </c>
      <c r="E157">
        <v>1.2</v>
      </c>
      <c r="F157">
        <v>105.9</v>
      </c>
      <c r="G157">
        <v>157</v>
      </c>
      <c r="H157">
        <v>104.7</v>
      </c>
      <c r="I157">
        <v>165</v>
      </c>
      <c r="J157">
        <v>63.2</v>
      </c>
      <c r="K157">
        <v>348</v>
      </c>
      <c r="L157">
        <v>-5.7000000000000002E-2</v>
      </c>
      <c r="M157">
        <v>305</v>
      </c>
      <c r="N157">
        <v>1.53</v>
      </c>
      <c r="O157">
        <v>117</v>
      </c>
      <c r="P157">
        <v>106.5</v>
      </c>
      <c r="Q157">
        <v>108</v>
      </c>
      <c r="R157">
        <v>105</v>
      </c>
      <c r="S157">
        <v>151</v>
      </c>
      <c r="T157">
        <v>-10.48</v>
      </c>
      <c r="U157">
        <v>360</v>
      </c>
    </row>
    <row r="158" spans="1:21">
      <c r="A158">
        <v>150</v>
      </c>
      <c r="B158" t="s">
        <v>320</v>
      </c>
      <c r="C158" t="s">
        <v>6859</v>
      </c>
      <c r="D158" t="s">
        <v>6582</v>
      </c>
      <c r="E158">
        <v>1.17</v>
      </c>
      <c r="F158">
        <v>103.7</v>
      </c>
      <c r="G158">
        <v>201</v>
      </c>
      <c r="H158">
        <v>102.5</v>
      </c>
      <c r="I158">
        <v>118</v>
      </c>
      <c r="J158">
        <v>65.400000000000006</v>
      </c>
      <c r="K158">
        <v>283</v>
      </c>
      <c r="L158">
        <v>-7.4999999999999997E-2</v>
      </c>
      <c r="M158">
        <v>330</v>
      </c>
      <c r="N158">
        <v>-0.55000000000000004</v>
      </c>
      <c r="O158">
        <v>156</v>
      </c>
      <c r="P158">
        <v>104.8</v>
      </c>
      <c r="Q158">
        <v>169</v>
      </c>
      <c r="R158">
        <v>105.3</v>
      </c>
      <c r="S158">
        <v>168</v>
      </c>
      <c r="T158">
        <v>-2.5</v>
      </c>
      <c r="U158">
        <v>244</v>
      </c>
    </row>
    <row r="159" spans="1:21">
      <c r="A159">
        <v>151</v>
      </c>
      <c r="B159" t="s">
        <v>116</v>
      </c>
      <c r="C159" t="s">
        <v>6853</v>
      </c>
      <c r="D159" t="s">
        <v>6579</v>
      </c>
      <c r="E159">
        <v>1.1200000000000001</v>
      </c>
      <c r="F159">
        <v>104.8</v>
      </c>
      <c r="G159">
        <v>176</v>
      </c>
      <c r="H159">
        <v>103.7</v>
      </c>
      <c r="I159">
        <v>141</v>
      </c>
      <c r="J159">
        <v>69.400000000000006</v>
      </c>
      <c r="K159">
        <v>72</v>
      </c>
      <c r="L159">
        <v>-1E-3</v>
      </c>
      <c r="M159">
        <v>196</v>
      </c>
      <c r="N159">
        <v>-2.63</v>
      </c>
      <c r="O159">
        <v>225</v>
      </c>
      <c r="P159">
        <v>105.4</v>
      </c>
      <c r="Q159">
        <v>138</v>
      </c>
      <c r="R159">
        <v>108</v>
      </c>
      <c r="S159">
        <v>305</v>
      </c>
      <c r="T159">
        <v>-2.44</v>
      </c>
      <c r="U159">
        <v>242</v>
      </c>
    </row>
    <row r="160" spans="1:21">
      <c r="A160">
        <v>152</v>
      </c>
      <c r="B160" t="s">
        <v>5944</v>
      </c>
      <c r="C160" t="s">
        <v>6865</v>
      </c>
      <c r="D160" t="s">
        <v>6585</v>
      </c>
      <c r="E160">
        <v>1.07</v>
      </c>
      <c r="F160">
        <v>104.4</v>
      </c>
      <c r="G160">
        <v>183</v>
      </c>
      <c r="H160">
        <v>103.4</v>
      </c>
      <c r="I160">
        <v>137</v>
      </c>
      <c r="J160">
        <v>62.2</v>
      </c>
      <c r="K160">
        <v>355</v>
      </c>
      <c r="L160">
        <v>-2.1000000000000001E-2</v>
      </c>
      <c r="M160">
        <v>243</v>
      </c>
      <c r="N160">
        <v>-1.1599999999999999</v>
      </c>
      <c r="O160">
        <v>175</v>
      </c>
      <c r="P160">
        <v>103.5</v>
      </c>
      <c r="Q160">
        <v>243</v>
      </c>
      <c r="R160">
        <v>104.7</v>
      </c>
      <c r="S160">
        <v>138</v>
      </c>
      <c r="T160">
        <v>1.39</v>
      </c>
      <c r="U160">
        <v>121</v>
      </c>
    </row>
    <row r="161" spans="1:21">
      <c r="A161">
        <v>153</v>
      </c>
      <c r="B161" t="s">
        <v>298</v>
      </c>
      <c r="C161" t="s">
        <v>6891</v>
      </c>
      <c r="D161" t="s">
        <v>6613</v>
      </c>
      <c r="E161">
        <v>1.06</v>
      </c>
      <c r="F161">
        <v>104</v>
      </c>
      <c r="G161">
        <v>196</v>
      </c>
      <c r="H161">
        <v>102.9</v>
      </c>
      <c r="I161">
        <v>125</v>
      </c>
      <c r="J161">
        <v>68.400000000000006</v>
      </c>
      <c r="K161">
        <v>125</v>
      </c>
      <c r="L161">
        <v>0.18</v>
      </c>
      <c r="M161">
        <v>1</v>
      </c>
      <c r="N161">
        <v>-4.6900000000000004</v>
      </c>
      <c r="O161">
        <v>277</v>
      </c>
      <c r="P161">
        <v>102.8</v>
      </c>
      <c r="Q161">
        <v>275</v>
      </c>
      <c r="R161">
        <v>107.5</v>
      </c>
      <c r="S161">
        <v>279</v>
      </c>
      <c r="T161">
        <v>-0.55000000000000004</v>
      </c>
      <c r="U161">
        <v>179</v>
      </c>
    </row>
    <row r="162" spans="1:21">
      <c r="A162">
        <v>154</v>
      </c>
      <c r="B162" t="s">
        <v>142</v>
      </c>
      <c r="C162" t="s">
        <v>6815</v>
      </c>
      <c r="D162" t="s">
        <v>6682</v>
      </c>
      <c r="E162">
        <v>1.06</v>
      </c>
      <c r="F162">
        <v>110.8</v>
      </c>
      <c r="G162">
        <v>75</v>
      </c>
      <c r="H162">
        <v>109.8</v>
      </c>
      <c r="I162">
        <v>273</v>
      </c>
      <c r="J162">
        <v>69.099999999999994</v>
      </c>
      <c r="K162">
        <v>92</v>
      </c>
      <c r="L162">
        <v>-5.6000000000000001E-2</v>
      </c>
      <c r="M162">
        <v>300</v>
      </c>
      <c r="N162">
        <v>4.13</v>
      </c>
      <c r="O162">
        <v>91</v>
      </c>
      <c r="P162">
        <v>108.4</v>
      </c>
      <c r="Q162">
        <v>68</v>
      </c>
      <c r="R162">
        <v>104.2</v>
      </c>
      <c r="S162">
        <v>119</v>
      </c>
      <c r="T162">
        <v>0.39</v>
      </c>
      <c r="U162">
        <v>154</v>
      </c>
    </row>
    <row r="163" spans="1:21">
      <c r="A163">
        <v>155</v>
      </c>
      <c r="B163" t="s">
        <v>432</v>
      </c>
      <c r="C163" t="s">
        <v>6862</v>
      </c>
      <c r="D163" t="s">
        <v>6648</v>
      </c>
      <c r="E163">
        <v>1.02</v>
      </c>
      <c r="F163">
        <v>103.7</v>
      </c>
      <c r="G163">
        <v>202</v>
      </c>
      <c r="H163">
        <v>102.7</v>
      </c>
      <c r="I163">
        <v>121</v>
      </c>
      <c r="J163">
        <v>64.099999999999994</v>
      </c>
      <c r="K163">
        <v>332</v>
      </c>
      <c r="L163">
        <v>-4.7E-2</v>
      </c>
      <c r="M163">
        <v>287</v>
      </c>
      <c r="N163">
        <v>-0.89</v>
      </c>
      <c r="O163">
        <v>168</v>
      </c>
      <c r="P163">
        <v>103.8</v>
      </c>
      <c r="Q163">
        <v>228</v>
      </c>
      <c r="R163">
        <v>104.7</v>
      </c>
      <c r="S163">
        <v>136</v>
      </c>
      <c r="T163">
        <v>-6.93</v>
      </c>
      <c r="U163">
        <v>333</v>
      </c>
    </row>
    <row r="164" spans="1:21">
      <c r="A164">
        <v>156</v>
      </c>
      <c r="B164" t="s">
        <v>358</v>
      </c>
      <c r="C164" t="s">
        <v>6867</v>
      </c>
      <c r="D164" t="s">
        <v>6671</v>
      </c>
      <c r="E164">
        <v>1.01</v>
      </c>
      <c r="F164">
        <v>102.4</v>
      </c>
      <c r="G164">
        <v>237</v>
      </c>
      <c r="H164">
        <v>101.4</v>
      </c>
      <c r="I164">
        <v>99</v>
      </c>
      <c r="J164">
        <v>65.400000000000006</v>
      </c>
      <c r="K164">
        <v>281</v>
      </c>
      <c r="L164">
        <v>0.13300000000000001</v>
      </c>
      <c r="M164">
        <v>3</v>
      </c>
      <c r="N164">
        <v>-3.37</v>
      </c>
      <c r="O164">
        <v>242</v>
      </c>
      <c r="P164">
        <v>103.1</v>
      </c>
      <c r="Q164">
        <v>260</v>
      </c>
      <c r="R164">
        <v>106.5</v>
      </c>
      <c r="S164">
        <v>218</v>
      </c>
      <c r="T164">
        <v>3.81</v>
      </c>
      <c r="U164">
        <v>66</v>
      </c>
    </row>
    <row r="165" spans="1:21">
      <c r="A165">
        <v>157</v>
      </c>
      <c r="B165" t="s">
        <v>144</v>
      </c>
      <c r="C165" t="s">
        <v>6889</v>
      </c>
      <c r="D165" t="s">
        <v>6639</v>
      </c>
      <c r="E165">
        <v>0.81</v>
      </c>
      <c r="F165">
        <v>103.1</v>
      </c>
      <c r="G165">
        <v>219</v>
      </c>
      <c r="H165">
        <v>102.3</v>
      </c>
      <c r="I165">
        <v>115</v>
      </c>
      <c r="J165">
        <v>62.2</v>
      </c>
      <c r="K165">
        <v>356</v>
      </c>
      <c r="L165">
        <v>4.5999999999999999E-2</v>
      </c>
      <c r="M165">
        <v>74</v>
      </c>
      <c r="N165">
        <v>-3.26</v>
      </c>
      <c r="O165">
        <v>239</v>
      </c>
      <c r="P165">
        <v>104.5</v>
      </c>
      <c r="Q165">
        <v>183</v>
      </c>
      <c r="R165">
        <v>107.8</v>
      </c>
      <c r="S165">
        <v>294</v>
      </c>
      <c r="T165">
        <v>4.01</v>
      </c>
      <c r="U165">
        <v>62</v>
      </c>
    </row>
    <row r="166" spans="1:21">
      <c r="A166">
        <v>158</v>
      </c>
      <c r="B166" t="s">
        <v>146</v>
      </c>
      <c r="C166" t="s">
        <v>6878</v>
      </c>
      <c r="D166" t="s">
        <v>6594</v>
      </c>
      <c r="E166">
        <v>0.79</v>
      </c>
      <c r="F166">
        <v>104.6</v>
      </c>
      <c r="G166">
        <v>182</v>
      </c>
      <c r="H166">
        <v>103.8</v>
      </c>
      <c r="I166">
        <v>145</v>
      </c>
      <c r="J166">
        <v>70.5</v>
      </c>
      <c r="K166">
        <v>37</v>
      </c>
      <c r="L166">
        <v>-2.8000000000000001E-2</v>
      </c>
      <c r="M166">
        <v>260</v>
      </c>
      <c r="N166">
        <v>-2.2400000000000002</v>
      </c>
      <c r="O166">
        <v>209</v>
      </c>
      <c r="P166">
        <v>103</v>
      </c>
      <c r="Q166">
        <v>268</v>
      </c>
      <c r="R166">
        <v>105.2</v>
      </c>
      <c r="S166">
        <v>163</v>
      </c>
      <c r="T166">
        <v>-0.88</v>
      </c>
      <c r="U166">
        <v>188</v>
      </c>
    </row>
    <row r="167" spans="1:21">
      <c r="A167">
        <v>159</v>
      </c>
      <c r="B167" t="s">
        <v>6163</v>
      </c>
      <c r="C167" t="s">
        <v>6862</v>
      </c>
      <c r="D167" t="s">
        <v>6648</v>
      </c>
      <c r="E167">
        <v>0.63</v>
      </c>
      <c r="F167">
        <v>103.5</v>
      </c>
      <c r="G167">
        <v>208</v>
      </c>
      <c r="H167">
        <v>102.9</v>
      </c>
      <c r="I167">
        <v>123</v>
      </c>
      <c r="J167">
        <v>66.599999999999994</v>
      </c>
      <c r="K167">
        <v>213</v>
      </c>
      <c r="L167">
        <v>2.7E-2</v>
      </c>
      <c r="M167">
        <v>115</v>
      </c>
      <c r="N167">
        <v>3.54</v>
      </c>
      <c r="O167">
        <v>100</v>
      </c>
      <c r="P167">
        <v>106.5</v>
      </c>
      <c r="Q167">
        <v>105</v>
      </c>
      <c r="R167">
        <v>103</v>
      </c>
      <c r="S167">
        <v>90</v>
      </c>
      <c r="T167">
        <v>7.3</v>
      </c>
      <c r="U167">
        <v>16</v>
      </c>
    </row>
    <row r="168" spans="1:21">
      <c r="A168">
        <v>160</v>
      </c>
      <c r="B168" t="s">
        <v>204</v>
      </c>
      <c r="C168" t="s">
        <v>6882</v>
      </c>
      <c r="D168" t="s">
        <v>6577</v>
      </c>
      <c r="E168">
        <v>0.53</v>
      </c>
      <c r="F168">
        <v>108.8</v>
      </c>
      <c r="G168">
        <v>105</v>
      </c>
      <c r="H168">
        <v>108.3</v>
      </c>
      <c r="I168">
        <v>248</v>
      </c>
      <c r="J168">
        <v>63.6</v>
      </c>
      <c r="K168">
        <v>339</v>
      </c>
      <c r="L168">
        <v>1.7000000000000001E-2</v>
      </c>
      <c r="M168">
        <v>143</v>
      </c>
      <c r="N168">
        <v>-1</v>
      </c>
      <c r="O168">
        <v>171</v>
      </c>
      <c r="P168">
        <v>105.3</v>
      </c>
      <c r="Q168">
        <v>143</v>
      </c>
      <c r="R168">
        <v>106.4</v>
      </c>
      <c r="S168">
        <v>215</v>
      </c>
      <c r="T168">
        <v>3.19</v>
      </c>
      <c r="U168">
        <v>80</v>
      </c>
    </row>
    <row r="169" spans="1:21">
      <c r="N169" t="s">
        <v>6789</v>
      </c>
      <c r="T169" t="s">
        <v>6790</v>
      </c>
    </row>
    <row r="170" spans="1:21">
      <c r="A170" t="s">
        <v>6791</v>
      </c>
      <c r="B170" t="s">
        <v>6792</v>
      </c>
      <c r="C170" t="s">
        <v>6793</v>
      </c>
      <c r="D170" t="s">
        <v>6562</v>
      </c>
      <c r="E170" t="s">
        <v>14</v>
      </c>
      <c r="F170" t="s">
        <v>6794</v>
      </c>
      <c r="H170" t="s">
        <v>6795</v>
      </c>
      <c r="J170" t="s">
        <v>6796</v>
      </c>
      <c r="L170" t="s">
        <v>6797</v>
      </c>
      <c r="N170" t="s">
        <v>14</v>
      </c>
      <c r="P170" t="s">
        <v>6798</v>
      </c>
      <c r="R170" t="s">
        <v>6799</v>
      </c>
      <c r="T170" t="s">
        <v>14</v>
      </c>
    </row>
    <row r="171" spans="1:21">
      <c r="A171">
        <v>161</v>
      </c>
      <c r="B171" t="s">
        <v>410</v>
      </c>
      <c r="C171" t="s">
        <v>6863</v>
      </c>
      <c r="D171" t="s">
        <v>6688</v>
      </c>
      <c r="E171">
        <v>0.53</v>
      </c>
      <c r="F171">
        <v>101.4</v>
      </c>
      <c r="G171">
        <v>254</v>
      </c>
      <c r="H171">
        <v>100.8</v>
      </c>
      <c r="I171">
        <v>90</v>
      </c>
      <c r="J171">
        <v>65.900000000000006</v>
      </c>
      <c r="K171">
        <v>257</v>
      </c>
      <c r="L171">
        <v>-8.1000000000000003E-2</v>
      </c>
      <c r="M171">
        <v>342</v>
      </c>
      <c r="N171">
        <v>-1.59</v>
      </c>
      <c r="O171">
        <v>190</v>
      </c>
      <c r="P171">
        <v>103.8</v>
      </c>
      <c r="Q171">
        <v>224</v>
      </c>
      <c r="R171">
        <v>105.4</v>
      </c>
      <c r="S171">
        <v>174</v>
      </c>
      <c r="T171">
        <v>-2.93</v>
      </c>
      <c r="U171">
        <v>257</v>
      </c>
    </row>
    <row r="172" spans="1:21">
      <c r="A172">
        <v>162</v>
      </c>
      <c r="B172" t="s">
        <v>289</v>
      </c>
      <c r="C172" t="s">
        <v>6828</v>
      </c>
      <c r="D172" t="s">
        <v>6582</v>
      </c>
      <c r="E172">
        <v>0.45</v>
      </c>
      <c r="F172">
        <v>104.4</v>
      </c>
      <c r="G172">
        <v>184</v>
      </c>
      <c r="H172">
        <v>104</v>
      </c>
      <c r="I172">
        <v>148</v>
      </c>
      <c r="J172">
        <v>66.7</v>
      </c>
      <c r="K172">
        <v>208</v>
      </c>
      <c r="L172">
        <v>-3.0000000000000001E-3</v>
      </c>
      <c r="M172">
        <v>205</v>
      </c>
      <c r="N172">
        <v>4.57</v>
      </c>
      <c r="O172">
        <v>88</v>
      </c>
      <c r="P172">
        <v>108.6</v>
      </c>
      <c r="Q172">
        <v>60</v>
      </c>
      <c r="R172">
        <v>104</v>
      </c>
      <c r="S172">
        <v>110</v>
      </c>
      <c r="T172">
        <v>-3.06</v>
      </c>
      <c r="U172">
        <v>261</v>
      </c>
    </row>
    <row r="173" spans="1:21">
      <c r="A173">
        <v>163</v>
      </c>
      <c r="B173" t="s">
        <v>74</v>
      </c>
      <c r="C173" t="s">
        <v>6822</v>
      </c>
      <c r="D173">
        <v>45191</v>
      </c>
      <c r="E173">
        <v>0.44</v>
      </c>
      <c r="F173">
        <v>107.5</v>
      </c>
      <c r="G173">
        <v>129</v>
      </c>
      <c r="H173">
        <v>107</v>
      </c>
      <c r="I173">
        <v>215</v>
      </c>
      <c r="J173">
        <v>65.7</v>
      </c>
      <c r="K173">
        <v>270</v>
      </c>
      <c r="L173">
        <v>-9.9000000000000005E-2</v>
      </c>
      <c r="M173">
        <v>349</v>
      </c>
      <c r="N173">
        <v>6.38</v>
      </c>
      <c r="O173">
        <v>70</v>
      </c>
      <c r="P173">
        <v>108.4</v>
      </c>
      <c r="Q173">
        <v>66</v>
      </c>
      <c r="R173">
        <v>102</v>
      </c>
      <c r="S173">
        <v>71</v>
      </c>
      <c r="T173">
        <v>-0.41</v>
      </c>
      <c r="U173">
        <v>178</v>
      </c>
    </row>
    <row r="174" spans="1:21">
      <c r="A174">
        <v>164</v>
      </c>
      <c r="B174" t="s">
        <v>365</v>
      </c>
      <c r="C174" t="s">
        <v>6853</v>
      </c>
      <c r="D174" t="s">
        <v>6596</v>
      </c>
      <c r="E174">
        <v>0.28000000000000003</v>
      </c>
      <c r="F174">
        <v>113.7</v>
      </c>
      <c r="G174">
        <v>37</v>
      </c>
      <c r="H174">
        <v>113.4</v>
      </c>
      <c r="I174">
        <v>335</v>
      </c>
      <c r="J174">
        <v>64.599999999999994</v>
      </c>
      <c r="K174">
        <v>312</v>
      </c>
      <c r="L174">
        <v>3.4000000000000002E-2</v>
      </c>
      <c r="M174">
        <v>94</v>
      </c>
      <c r="N174">
        <v>-0.65</v>
      </c>
      <c r="O174">
        <v>158</v>
      </c>
      <c r="P174">
        <v>105.5</v>
      </c>
      <c r="Q174">
        <v>135</v>
      </c>
      <c r="R174">
        <v>106.1</v>
      </c>
      <c r="S174">
        <v>203</v>
      </c>
      <c r="T174">
        <v>6.32</v>
      </c>
      <c r="U174">
        <v>27</v>
      </c>
    </row>
    <row r="175" spans="1:21">
      <c r="A175">
        <v>165</v>
      </c>
      <c r="B175" t="s">
        <v>265</v>
      </c>
      <c r="C175" t="s">
        <v>6828</v>
      </c>
      <c r="D175">
        <v>45251</v>
      </c>
      <c r="E175">
        <v>0.23</v>
      </c>
      <c r="F175">
        <v>108.8</v>
      </c>
      <c r="G175">
        <v>103</v>
      </c>
      <c r="H175">
        <v>108.6</v>
      </c>
      <c r="I175">
        <v>257</v>
      </c>
      <c r="J175">
        <v>64.900000000000006</v>
      </c>
      <c r="K175">
        <v>303</v>
      </c>
      <c r="L175">
        <v>-6.6000000000000003E-2</v>
      </c>
      <c r="M175">
        <v>321</v>
      </c>
      <c r="N175">
        <v>3.31</v>
      </c>
      <c r="O175">
        <v>102</v>
      </c>
      <c r="P175">
        <v>107.6</v>
      </c>
      <c r="Q175">
        <v>89</v>
      </c>
      <c r="R175">
        <v>104.3</v>
      </c>
      <c r="S175">
        <v>121</v>
      </c>
      <c r="T175">
        <v>-3.76</v>
      </c>
      <c r="U175">
        <v>279</v>
      </c>
    </row>
    <row r="176" spans="1:21">
      <c r="A176">
        <v>166</v>
      </c>
      <c r="B176" t="s">
        <v>5875</v>
      </c>
      <c r="C176" t="s">
        <v>6878</v>
      </c>
      <c r="D176" t="s">
        <v>6648</v>
      </c>
      <c r="E176">
        <v>0.11</v>
      </c>
      <c r="F176">
        <v>105.2</v>
      </c>
      <c r="G176">
        <v>170</v>
      </c>
      <c r="H176">
        <v>105.1</v>
      </c>
      <c r="I176">
        <v>174</v>
      </c>
      <c r="J176">
        <v>72.900000000000006</v>
      </c>
      <c r="K176">
        <v>3</v>
      </c>
      <c r="L176">
        <v>-1.2E-2</v>
      </c>
      <c r="M176">
        <v>224</v>
      </c>
      <c r="N176">
        <v>-0.24</v>
      </c>
      <c r="O176">
        <v>148</v>
      </c>
      <c r="P176">
        <v>103.4</v>
      </c>
      <c r="Q176">
        <v>249</v>
      </c>
      <c r="R176">
        <v>103.7</v>
      </c>
      <c r="S176">
        <v>104</v>
      </c>
      <c r="T176">
        <v>6.41</v>
      </c>
      <c r="U176">
        <v>24</v>
      </c>
    </row>
    <row r="177" spans="1:21">
      <c r="A177">
        <v>167</v>
      </c>
      <c r="B177" t="s">
        <v>6517</v>
      </c>
      <c r="C177" t="s">
        <v>6873</v>
      </c>
      <c r="D177" t="s">
        <v>6654</v>
      </c>
      <c r="E177">
        <v>0.04</v>
      </c>
      <c r="F177">
        <v>107.9</v>
      </c>
      <c r="G177">
        <v>118</v>
      </c>
      <c r="H177">
        <v>107.9</v>
      </c>
      <c r="I177">
        <v>238</v>
      </c>
      <c r="J177">
        <v>67.5</v>
      </c>
      <c r="K177">
        <v>168</v>
      </c>
      <c r="L177">
        <v>1.9E-2</v>
      </c>
      <c r="M177">
        <v>136</v>
      </c>
      <c r="N177">
        <v>-3.7</v>
      </c>
      <c r="O177">
        <v>252</v>
      </c>
      <c r="P177">
        <v>104.6</v>
      </c>
      <c r="Q177">
        <v>175</v>
      </c>
      <c r="R177">
        <v>108.3</v>
      </c>
      <c r="S177">
        <v>319</v>
      </c>
      <c r="T177">
        <v>-4.29</v>
      </c>
      <c r="U177">
        <v>293</v>
      </c>
    </row>
    <row r="178" spans="1:21">
      <c r="A178">
        <v>168</v>
      </c>
      <c r="B178" t="s">
        <v>85</v>
      </c>
      <c r="C178" t="s">
        <v>6853</v>
      </c>
      <c r="D178" t="s">
        <v>6579</v>
      </c>
      <c r="E178">
        <v>0.03</v>
      </c>
      <c r="F178">
        <v>103.4</v>
      </c>
      <c r="G178">
        <v>211</v>
      </c>
      <c r="H178">
        <v>103.4</v>
      </c>
      <c r="I178">
        <v>138</v>
      </c>
      <c r="J178">
        <v>70.099999999999994</v>
      </c>
      <c r="K178">
        <v>42</v>
      </c>
      <c r="L178">
        <v>7.1999999999999995E-2</v>
      </c>
      <c r="M178">
        <v>36</v>
      </c>
      <c r="N178">
        <v>-1.1599999999999999</v>
      </c>
      <c r="O178">
        <v>176</v>
      </c>
      <c r="P178">
        <v>104.9</v>
      </c>
      <c r="Q178">
        <v>162</v>
      </c>
      <c r="R178">
        <v>106</v>
      </c>
      <c r="S178">
        <v>196</v>
      </c>
      <c r="T178">
        <v>2.67</v>
      </c>
      <c r="U178">
        <v>90</v>
      </c>
    </row>
    <row r="179" spans="1:21">
      <c r="A179">
        <v>169</v>
      </c>
      <c r="B179" t="s">
        <v>347</v>
      </c>
      <c r="C179" t="s">
        <v>6891</v>
      </c>
      <c r="D179" t="s">
        <v>6654</v>
      </c>
      <c r="E179">
        <v>-0.17</v>
      </c>
      <c r="F179">
        <v>104.2</v>
      </c>
      <c r="G179">
        <v>191</v>
      </c>
      <c r="H179">
        <v>104.4</v>
      </c>
      <c r="I179">
        <v>157</v>
      </c>
      <c r="J179">
        <v>66</v>
      </c>
      <c r="K179">
        <v>252</v>
      </c>
      <c r="L179">
        <v>-3.2000000000000001E-2</v>
      </c>
      <c r="M179">
        <v>267</v>
      </c>
      <c r="N179">
        <v>-7.28</v>
      </c>
      <c r="O179">
        <v>333</v>
      </c>
      <c r="P179">
        <v>101.8</v>
      </c>
      <c r="Q179">
        <v>307</v>
      </c>
      <c r="R179">
        <v>109.1</v>
      </c>
      <c r="S179">
        <v>341</v>
      </c>
      <c r="T179">
        <v>-7.59</v>
      </c>
      <c r="U179">
        <v>340</v>
      </c>
    </row>
    <row r="180" spans="1:21">
      <c r="A180">
        <v>170</v>
      </c>
      <c r="B180" t="s">
        <v>6102</v>
      </c>
      <c r="C180" t="s">
        <v>6869</v>
      </c>
      <c r="D180" t="s">
        <v>6702</v>
      </c>
      <c r="E180">
        <v>-0.19</v>
      </c>
      <c r="F180">
        <v>104.8</v>
      </c>
      <c r="G180">
        <v>177</v>
      </c>
      <c r="H180">
        <v>105</v>
      </c>
      <c r="I180">
        <v>172</v>
      </c>
      <c r="J180">
        <v>66.599999999999994</v>
      </c>
      <c r="K180">
        <v>212</v>
      </c>
      <c r="L180">
        <v>6.6000000000000003E-2</v>
      </c>
      <c r="M180">
        <v>46</v>
      </c>
      <c r="N180">
        <v>-2.1800000000000002</v>
      </c>
      <c r="O180">
        <v>208</v>
      </c>
      <c r="P180">
        <v>104.8</v>
      </c>
      <c r="Q180">
        <v>168</v>
      </c>
      <c r="R180">
        <v>106.9</v>
      </c>
      <c r="S180">
        <v>247</v>
      </c>
      <c r="T180">
        <v>8.4</v>
      </c>
      <c r="U180">
        <v>10</v>
      </c>
    </row>
    <row r="181" spans="1:21">
      <c r="A181">
        <v>171</v>
      </c>
      <c r="B181" t="s">
        <v>340</v>
      </c>
      <c r="C181" t="s">
        <v>6828</v>
      </c>
      <c r="D181" t="s">
        <v>6610</v>
      </c>
      <c r="E181">
        <v>-0.23</v>
      </c>
      <c r="F181">
        <v>102.7</v>
      </c>
      <c r="G181">
        <v>230</v>
      </c>
      <c r="H181">
        <v>102.9</v>
      </c>
      <c r="I181">
        <v>124</v>
      </c>
      <c r="J181">
        <v>66.5</v>
      </c>
      <c r="K181">
        <v>215</v>
      </c>
      <c r="L181">
        <v>0.09</v>
      </c>
      <c r="M181">
        <v>21</v>
      </c>
      <c r="N181">
        <v>3.93</v>
      </c>
      <c r="O181">
        <v>95</v>
      </c>
      <c r="P181">
        <v>108</v>
      </c>
      <c r="Q181">
        <v>78</v>
      </c>
      <c r="R181">
        <v>104</v>
      </c>
      <c r="S181">
        <v>111</v>
      </c>
      <c r="T181">
        <v>-4.4000000000000004</v>
      </c>
      <c r="U181">
        <v>295</v>
      </c>
    </row>
    <row r="182" spans="1:21">
      <c r="A182">
        <v>172</v>
      </c>
      <c r="B182" t="s">
        <v>102</v>
      </c>
      <c r="C182" t="s">
        <v>6826</v>
      </c>
      <c r="D182" t="s">
        <v>6582</v>
      </c>
      <c r="E182">
        <v>-0.4</v>
      </c>
      <c r="F182">
        <v>105.3</v>
      </c>
      <c r="G182">
        <v>166</v>
      </c>
      <c r="H182">
        <v>105.7</v>
      </c>
      <c r="I182">
        <v>186</v>
      </c>
      <c r="J182">
        <v>66.5</v>
      </c>
      <c r="K182">
        <v>216</v>
      </c>
      <c r="L182">
        <v>-2.8000000000000001E-2</v>
      </c>
      <c r="M182">
        <v>261</v>
      </c>
      <c r="N182">
        <v>2.38</v>
      </c>
      <c r="O182">
        <v>111</v>
      </c>
      <c r="P182">
        <v>105.9</v>
      </c>
      <c r="Q182">
        <v>123</v>
      </c>
      <c r="R182">
        <v>103.6</v>
      </c>
      <c r="S182">
        <v>99</v>
      </c>
      <c r="T182">
        <v>0.49</v>
      </c>
      <c r="U182">
        <v>150</v>
      </c>
    </row>
    <row r="183" spans="1:21">
      <c r="A183">
        <v>173</v>
      </c>
      <c r="B183" t="s">
        <v>6920</v>
      </c>
      <c r="C183" t="s">
        <v>6894</v>
      </c>
      <c r="D183" t="s">
        <v>6721</v>
      </c>
      <c r="E183">
        <v>-0.46</v>
      </c>
      <c r="F183">
        <v>107.2</v>
      </c>
      <c r="G183">
        <v>136</v>
      </c>
      <c r="H183">
        <v>107.7</v>
      </c>
      <c r="I183">
        <v>236</v>
      </c>
      <c r="J183">
        <v>69.099999999999994</v>
      </c>
      <c r="K183">
        <v>88</v>
      </c>
      <c r="L183">
        <v>3.1E-2</v>
      </c>
      <c r="M183">
        <v>101</v>
      </c>
      <c r="N183">
        <v>-8.48</v>
      </c>
      <c r="O183">
        <v>348</v>
      </c>
      <c r="P183">
        <v>101.2</v>
      </c>
      <c r="Q183">
        <v>328</v>
      </c>
      <c r="R183">
        <v>109.7</v>
      </c>
      <c r="S183">
        <v>350</v>
      </c>
      <c r="T183">
        <v>1.2</v>
      </c>
      <c r="U183">
        <v>127</v>
      </c>
    </row>
    <row r="184" spans="1:21">
      <c r="A184">
        <v>174</v>
      </c>
      <c r="B184" t="s">
        <v>264</v>
      </c>
      <c r="C184" t="s">
        <v>6803</v>
      </c>
      <c r="D184" t="s">
        <v>6610</v>
      </c>
      <c r="E184">
        <v>-0.59</v>
      </c>
      <c r="F184">
        <v>103.4</v>
      </c>
      <c r="G184">
        <v>213</v>
      </c>
      <c r="H184">
        <v>103.9</v>
      </c>
      <c r="I184">
        <v>147</v>
      </c>
      <c r="J184">
        <v>67.400000000000006</v>
      </c>
      <c r="K184">
        <v>170</v>
      </c>
      <c r="L184">
        <v>3.5999999999999997E-2</v>
      </c>
      <c r="M184">
        <v>92</v>
      </c>
      <c r="N184">
        <v>0.87</v>
      </c>
      <c r="O184">
        <v>128</v>
      </c>
      <c r="P184">
        <v>105.5</v>
      </c>
      <c r="Q184">
        <v>134</v>
      </c>
      <c r="R184">
        <v>104.7</v>
      </c>
      <c r="S184">
        <v>134</v>
      </c>
      <c r="T184">
        <v>-8.65</v>
      </c>
      <c r="U184">
        <v>351</v>
      </c>
    </row>
    <row r="185" spans="1:21">
      <c r="A185">
        <v>175</v>
      </c>
      <c r="B185" t="s">
        <v>166</v>
      </c>
      <c r="C185" t="s">
        <v>6874</v>
      </c>
      <c r="D185" t="s">
        <v>6731</v>
      </c>
      <c r="E185">
        <v>-0.63</v>
      </c>
      <c r="F185">
        <v>103.1</v>
      </c>
      <c r="G185">
        <v>216</v>
      </c>
      <c r="H185">
        <v>103.8</v>
      </c>
      <c r="I185">
        <v>144</v>
      </c>
      <c r="J185">
        <v>64.900000000000006</v>
      </c>
      <c r="K185">
        <v>301</v>
      </c>
      <c r="L185">
        <v>9.9000000000000005E-2</v>
      </c>
      <c r="M185">
        <v>13</v>
      </c>
      <c r="N185">
        <v>-0.72</v>
      </c>
      <c r="O185">
        <v>162</v>
      </c>
      <c r="P185">
        <v>104.1</v>
      </c>
      <c r="Q185">
        <v>206</v>
      </c>
      <c r="R185">
        <v>104.8</v>
      </c>
      <c r="S185">
        <v>147</v>
      </c>
      <c r="T185">
        <v>-1.56</v>
      </c>
      <c r="U185">
        <v>211</v>
      </c>
    </row>
    <row r="186" spans="1:21">
      <c r="A186">
        <v>176</v>
      </c>
      <c r="B186" t="s">
        <v>64</v>
      </c>
      <c r="C186" t="s">
        <v>6863</v>
      </c>
      <c r="D186" t="s">
        <v>6687</v>
      </c>
      <c r="E186">
        <v>-0.67</v>
      </c>
      <c r="F186">
        <v>100.9</v>
      </c>
      <c r="G186">
        <v>262</v>
      </c>
      <c r="H186">
        <v>101.6</v>
      </c>
      <c r="I186">
        <v>103</v>
      </c>
      <c r="J186">
        <v>69.3</v>
      </c>
      <c r="K186">
        <v>73</v>
      </c>
      <c r="L186">
        <v>5.0000000000000001E-3</v>
      </c>
      <c r="M186">
        <v>173</v>
      </c>
      <c r="N186">
        <v>-2.0699999999999998</v>
      </c>
      <c r="O186">
        <v>204</v>
      </c>
      <c r="P186">
        <v>104</v>
      </c>
      <c r="Q186">
        <v>215</v>
      </c>
      <c r="R186">
        <v>106.1</v>
      </c>
      <c r="S186">
        <v>198</v>
      </c>
      <c r="T186">
        <v>-4.25</v>
      </c>
      <c r="U186">
        <v>292</v>
      </c>
    </row>
    <row r="187" spans="1:21">
      <c r="A187">
        <v>177</v>
      </c>
      <c r="B187" t="s">
        <v>438</v>
      </c>
      <c r="C187" t="s">
        <v>6889</v>
      </c>
      <c r="D187" t="s">
        <v>6661</v>
      </c>
      <c r="E187">
        <v>-0.77</v>
      </c>
      <c r="F187">
        <v>104.3</v>
      </c>
      <c r="G187">
        <v>190</v>
      </c>
      <c r="H187">
        <v>105.1</v>
      </c>
      <c r="I187">
        <v>175</v>
      </c>
      <c r="J187">
        <v>66</v>
      </c>
      <c r="K187">
        <v>255</v>
      </c>
      <c r="L187">
        <v>2.9000000000000001E-2</v>
      </c>
      <c r="M187">
        <v>104</v>
      </c>
      <c r="N187">
        <v>-5.09</v>
      </c>
      <c r="O187">
        <v>289</v>
      </c>
      <c r="P187">
        <v>103.1</v>
      </c>
      <c r="Q187">
        <v>262</v>
      </c>
      <c r="R187">
        <v>108.2</v>
      </c>
      <c r="S187">
        <v>313</v>
      </c>
      <c r="T187">
        <v>0.13</v>
      </c>
      <c r="U187">
        <v>161</v>
      </c>
    </row>
    <row r="188" spans="1:21">
      <c r="A188">
        <v>178</v>
      </c>
      <c r="B188" t="s">
        <v>5584</v>
      </c>
      <c r="C188" t="s">
        <v>6874</v>
      </c>
      <c r="D188" t="s">
        <v>6607</v>
      </c>
      <c r="E188">
        <v>-0.78</v>
      </c>
      <c r="F188">
        <v>101.3</v>
      </c>
      <c r="G188">
        <v>255</v>
      </c>
      <c r="H188">
        <v>102.1</v>
      </c>
      <c r="I188">
        <v>111</v>
      </c>
      <c r="J188">
        <v>65</v>
      </c>
      <c r="K188">
        <v>299</v>
      </c>
      <c r="L188">
        <v>-3.5000000000000003E-2</v>
      </c>
      <c r="M188">
        <v>271</v>
      </c>
      <c r="N188">
        <v>-0.8</v>
      </c>
      <c r="O188">
        <v>165</v>
      </c>
      <c r="P188">
        <v>104.6</v>
      </c>
      <c r="Q188">
        <v>179</v>
      </c>
      <c r="R188">
        <v>105.4</v>
      </c>
      <c r="S188">
        <v>171</v>
      </c>
      <c r="T188">
        <v>-0.77</v>
      </c>
      <c r="U188">
        <v>185</v>
      </c>
    </row>
    <row r="189" spans="1:21">
      <c r="A189">
        <v>179</v>
      </c>
      <c r="B189" t="s">
        <v>313</v>
      </c>
      <c r="C189" t="s">
        <v>6886</v>
      </c>
      <c r="D189" t="s">
        <v>6697</v>
      </c>
      <c r="E189">
        <v>-0.85</v>
      </c>
      <c r="F189">
        <v>103.8</v>
      </c>
      <c r="G189">
        <v>199</v>
      </c>
      <c r="H189">
        <v>104.6</v>
      </c>
      <c r="I189">
        <v>163</v>
      </c>
      <c r="J189">
        <v>64.5</v>
      </c>
      <c r="K189">
        <v>313</v>
      </c>
      <c r="L189">
        <v>-3.7999999999999999E-2</v>
      </c>
      <c r="M189">
        <v>275</v>
      </c>
      <c r="N189">
        <v>-6.97</v>
      </c>
      <c r="O189">
        <v>327</v>
      </c>
      <c r="P189">
        <v>101.5</v>
      </c>
      <c r="Q189">
        <v>317</v>
      </c>
      <c r="R189">
        <v>108.4</v>
      </c>
      <c r="S189">
        <v>324</v>
      </c>
      <c r="T189">
        <v>-1.48</v>
      </c>
      <c r="U189">
        <v>207</v>
      </c>
    </row>
    <row r="190" spans="1:21">
      <c r="A190">
        <v>180</v>
      </c>
      <c r="B190" t="s">
        <v>254</v>
      </c>
      <c r="C190" t="s">
        <v>6803</v>
      </c>
      <c r="D190">
        <v>45221</v>
      </c>
      <c r="E190">
        <v>-0.86</v>
      </c>
      <c r="F190">
        <v>103.2</v>
      </c>
      <c r="G190">
        <v>214</v>
      </c>
      <c r="H190">
        <v>104.1</v>
      </c>
      <c r="I190">
        <v>150</v>
      </c>
      <c r="J190">
        <v>69.599999999999994</v>
      </c>
      <c r="K190">
        <v>57</v>
      </c>
      <c r="L190">
        <v>-4.8000000000000001E-2</v>
      </c>
      <c r="M190">
        <v>289</v>
      </c>
      <c r="N190">
        <v>6.23</v>
      </c>
      <c r="O190">
        <v>71</v>
      </c>
      <c r="P190">
        <v>107.8</v>
      </c>
      <c r="Q190">
        <v>84</v>
      </c>
      <c r="R190">
        <v>101.6</v>
      </c>
      <c r="S190">
        <v>61</v>
      </c>
      <c r="T190">
        <v>3.69</v>
      </c>
      <c r="U190">
        <v>68</v>
      </c>
    </row>
    <row r="191" spans="1:21">
      <c r="A191">
        <v>181</v>
      </c>
      <c r="B191" t="s">
        <v>23</v>
      </c>
      <c r="C191" t="s">
        <v>793</v>
      </c>
      <c r="D191" t="s">
        <v>6713</v>
      </c>
      <c r="E191">
        <v>-0.87</v>
      </c>
      <c r="F191">
        <v>108.2</v>
      </c>
      <c r="G191">
        <v>111</v>
      </c>
      <c r="H191">
        <v>109</v>
      </c>
      <c r="I191">
        <v>264</v>
      </c>
      <c r="J191">
        <v>68.5</v>
      </c>
      <c r="K191">
        <v>123</v>
      </c>
      <c r="L191">
        <v>-6.5000000000000002E-2</v>
      </c>
      <c r="M191">
        <v>320</v>
      </c>
      <c r="N191">
        <v>-2.54</v>
      </c>
      <c r="O191">
        <v>222</v>
      </c>
      <c r="P191">
        <v>104.9</v>
      </c>
      <c r="Q191">
        <v>160</v>
      </c>
      <c r="R191">
        <v>107.4</v>
      </c>
      <c r="S191">
        <v>277</v>
      </c>
      <c r="T191">
        <v>1.01</v>
      </c>
      <c r="U191">
        <v>133</v>
      </c>
    </row>
    <row r="192" spans="1:21">
      <c r="A192">
        <v>182</v>
      </c>
      <c r="B192" t="s">
        <v>160</v>
      </c>
      <c r="C192" t="s">
        <v>6826</v>
      </c>
      <c r="D192" t="s">
        <v>6648</v>
      </c>
      <c r="E192">
        <v>-0.92</v>
      </c>
      <c r="F192">
        <v>104.7</v>
      </c>
      <c r="G192">
        <v>179</v>
      </c>
      <c r="H192">
        <v>105.6</v>
      </c>
      <c r="I192">
        <v>185</v>
      </c>
      <c r="J192">
        <v>67.599999999999994</v>
      </c>
      <c r="K192">
        <v>165</v>
      </c>
      <c r="L192">
        <v>5.1999999999999998E-2</v>
      </c>
      <c r="M192">
        <v>62</v>
      </c>
      <c r="N192">
        <v>1.24</v>
      </c>
      <c r="O192">
        <v>122</v>
      </c>
      <c r="P192">
        <v>105.6</v>
      </c>
      <c r="Q192">
        <v>131</v>
      </c>
      <c r="R192">
        <v>104.4</v>
      </c>
      <c r="S192">
        <v>124</v>
      </c>
      <c r="T192">
        <v>-3.85</v>
      </c>
      <c r="U192">
        <v>282</v>
      </c>
    </row>
    <row r="193" spans="1:21">
      <c r="A193">
        <v>183</v>
      </c>
      <c r="B193" t="s">
        <v>5787</v>
      </c>
      <c r="C193" t="s">
        <v>6895</v>
      </c>
      <c r="D193" t="s">
        <v>6723</v>
      </c>
      <c r="E193">
        <v>-0.92</v>
      </c>
      <c r="F193">
        <v>99.9</v>
      </c>
      <c r="G193">
        <v>282</v>
      </c>
      <c r="H193">
        <v>100.8</v>
      </c>
      <c r="I193">
        <v>91</v>
      </c>
      <c r="J193">
        <v>66.2</v>
      </c>
      <c r="K193">
        <v>233</v>
      </c>
      <c r="L193">
        <v>0.09</v>
      </c>
      <c r="M193">
        <v>22</v>
      </c>
      <c r="N193">
        <v>-9.2200000000000006</v>
      </c>
      <c r="O193">
        <v>353</v>
      </c>
      <c r="P193">
        <v>98.6</v>
      </c>
      <c r="Q193">
        <v>357</v>
      </c>
      <c r="R193">
        <v>107.8</v>
      </c>
      <c r="S193">
        <v>297</v>
      </c>
      <c r="T193">
        <v>4.0199999999999996</v>
      </c>
      <c r="U193">
        <v>60</v>
      </c>
    </row>
    <row r="194" spans="1:21">
      <c r="A194">
        <v>184</v>
      </c>
      <c r="B194" t="s">
        <v>348</v>
      </c>
      <c r="C194" t="s">
        <v>6891</v>
      </c>
      <c r="D194" t="s">
        <v>6630</v>
      </c>
      <c r="E194">
        <v>-0.93</v>
      </c>
      <c r="F194">
        <v>104.3</v>
      </c>
      <c r="G194">
        <v>188</v>
      </c>
      <c r="H194">
        <v>105.3</v>
      </c>
      <c r="I194">
        <v>177</v>
      </c>
      <c r="J194">
        <v>64.5</v>
      </c>
      <c r="K194">
        <v>314</v>
      </c>
      <c r="L194">
        <v>-3.7999999999999999E-2</v>
      </c>
      <c r="M194">
        <v>276</v>
      </c>
      <c r="N194">
        <v>-4.55</v>
      </c>
      <c r="O194">
        <v>274</v>
      </c>
      <c r="P194">
        <v>103.5</v>
      </c>
      <c r="Q194">
        <v>247</v>
      </c>
      <c r="R194">
        <v>108</v>
      </c>
      <c r="S194">
        <v>304</v>
      </c>
      <c r="T194">
        <v>0.92</v>
      </c>
      <c r="U194">
        <v>137</v>
      </c>
    </row>
    <row r="195" spans="1:21">
      <c r="A195">
        <v>185</v>
      </c>
      <c r="B195" t="s">
        <v>141</v>
      </c>
      <c r="C195" t="s">
        <v>6815</v>
      </c>
      <c r="D195">
        <v>45191</v>
      </c>
      <c r="E195">
        <v>-1.07</v>
      </c>
      <c r="F195">
        <v>105.2</v>
      </c>
      <c r="G195">
        <v>171</v>
      </c>
      <c r="H195">
        <v>106.2</v>
      </c>
      <c r="I195">
        <v>201</v>
      </c>
      <c r="J195">
        <v>72.2</v>
      </c>
      <c r="K195">
        <v>10</v>
      </c>
      <c r="L195">
        <v>-0.14000000000000001</v>
      </c>
      <c r="M195">
        <v>363</v>
      </c>
      <c r="N195">
        <v>4.9400000000000004</v>
      </c>
      <c r="O195">
        <v>84</v>
      </c>
      <c r="P195">
        <v>109.4</v>
      </c>
      <c r="Q195">
        <v>36</v>
      </c>
      <c r="R195">
        <v>104.5</v>
      </c>
      <c r="S195">
        <v>127</v>
      </c>
      <c r="T195">
        <v>2.73</v>
      </c>
      <c r="U195">
        <v>88</v>
      </c>
    </row>
    <row r="196" spans="1:21">
      <c r="A196">
        <v>186</v>
      </c>
      <c r="B196" t="s">
        <v>175</v>
      </c>
      <c r="C196" t="s">
        <v>6853</v>
      </c>
      <c r="D196" t="s">
        <v>6585</v>
      </c>
      <c r="E196">
        <v>-1.1399999999999999</v>
      </c>
      <c r="F196">
        <v>105</v>
      </c>
      <c r="G196">
        <v>174</v>
      </c>
      <c r="H196">
        <v>106.1</v>
      </c>
      <c r="I196">
        <v>195</v>
      </c>
      <c r="J196">
        <v>66.3</v>
      </c>
      <c r="K196">
        <v>227</v>
      </c>
      <c r="L196">
        <v>6.0000000000000001E-3</v>
      </c>
      <c r="M196">
        <v>169</v>
      </c>
      <c r="N196">
        <v>-2.85</v>
      </c>
      <c r="O196">
        <v>231</v>
      </c>
      <c r="P196">
        <v>104.2</v>
      </c>
      <c r="Q196">
        <v>197</v>
      </c>
      <c r="R196">
        <v>107.1</v>
      </c>
      <c r="S196">
        <v>258</v>
      </c>
      <c r="T196">
        <v>1.1100000000000001</v>
      </c>
      <c r="U196">
        <v>129</v>
      </c>
    </row>
    <row r="197" spans="1:21">
      <c r="A197">
        <v>187</v>
      </c>
      <c r="B197" t="s">
        <v>6005</v>
      </c>
      <c r="C197" t="s">
        <v>6862</v>
      </c>
      <c r="D197">
        <v>45184</v>
      </c>
      <c r="E197">
        <v>-1.18</v>
      </c>
      <c r="F197">
        <v>105.6</v>
      </c>
      <c r="G197">
        <v>161</v>
      </c>
      <c r="H197">
        <v>106.8</v>
      </c>
      <c r="I197">
        <v>211</v>
      </c>
      <c r="J197">
        <v>69.3</v>
      </c>
      <c r="K197">
        <v>77</v>
      </c>
      <c r="L197">
        <v>-8.7999999999999995E-2</v>
      </c>
      <c r="M197">
        <v>347</v>
      </c>
      <c r="N197">
        <v>3.81</v>
      </c>
      <c r="O197">
        <v>97</v>
      </c>
      <c r="P197">
        <v>105.9</v>
      </c>
      <c r="Q197">
        <v>122</v>
      </c>
      <c r="R197">
        <v>102.1</v>
      </c>
      <c r="S197">
        <v>72</v>
      </c>
      <c r="T197">
        <v>4.07</v>
      </c>
      <c r="U197">
        <v>58</v>
      </c>
    </row>
    <row r="198" spans="1:21">
      <c r="A198">
        <v>188</v>
      </c>
      <c r="B198" t="s">
        <v>206</v>
      </c>
      <c r="C198" t="s">
        <v>6815</v>
      </c>
      <c r="D198" t="s">
        <v>6582</v>
      </c>
      <c r="E198">
        <v>-1.2</v>
      </c>
      <c r="F198">
        <v>108.1</v>
      </c>
      <c r="G198">
        <v>114</v>
      </c>
      <c r="H198">
        <v>109.3</v>
      </c>
      <c r="I198">
        <v>266</v>
      </c>
      <c r="J198">
        <v>69.599999999999994</v>
      </c>
      <c r="K198">
        <v>63</v>
      </c>
      <c r="L198">
        <v>4.2999999999999997E-2</v>
      </c>
      <c r="M198">
        <v>78</v>
      </c>
      <c r="N198">
        <v>1.73</v>
      </c>
      <c r="O198">
        <v>116</v>
      </c>
      <c r="P198">
        <v>107.2</v>
      </c>
      <c r="Q198">
        <v>100</v>
      </c>
      <c r="R198">
        <v>105.5</v>
      </c>
      <c r="S198">
        <v>175</v>
      </c>
      <c r="T198">
        <v>-3.79</v>
      </c>
      <c r="U198">
        <v>280</v>
      </c>
    </row>
    <row r="199" spans="1:21">
      <c r="A199">
        <v>189</v>
      </c>
      <c r="B199" t="s">
        <v>56</v>
      </c>
      <c r="C199" t="s">
        <v>6896</v>
      </c>
      <c r="D199" t="s">
        <v>6696</v>
      </c>
      <c r="E199">
        <v>-1.24</v>
      </c>
      <c r="F199">
        <v>100.8</v>
      </c>
      <c r="G199">
        <v>264</v>
      </c>
      <c r="H199">
        <v>102.1</v>
      </c>
      <c r="I199">
        <v>110</v>
      </c>
      <c r="J199">
        <v>67.900000000000006</v>
      </c>
      <c r="K199">
        <v>155</v>
      </c>
      <c r="L199">
        <v>-5.8000000000000003E-2</v>
      </c>
      <c r="M199">
        <v>307</v>
      </c>
      <c r="N199">
        <v>-6.08</v>
      </c>
      <c r="O199">
        <v>312</v>
      </c>
      <c r="P199">
        <v>100.9</v>
      </c>
      <c r="Q199">
        <v>334</v>
      </c>
      <c r="R199">
        <v>107</v>
      </c>
      <c r="S199">
        <v>252</v>
      </c>
      <c r="T199">
        <v>4.8600000000000003</v>
      </c>
      <c r="U199">
        <v>45</v>
      </c>
    </row>
    <row r="200" spans="1:21">
      <c r="A200">
        <v>190</v>
      </c>
      <c r="B200" t="s">
        <v>6173</v>
      </c>
      <c r="C200" t="s">
        <v>6874</v>
      </c>
      <c r="D200" t="s">
        <v>6665</v>
      </c>
      <c r="E200">
        <v>-1.34</v>
      </c>
      <c r="F200">
        <v>104.7</v>
      </c>
      <c r="G200">
        <v>180</v>
      </c>
      <c r="H200">
        <v>106</v>
      </c>
      <c r="I200">
        <v>193</v>
      </c>
      <c r="J200">
        <v>63.6</v>
      </c>
      <c r="K200">
        <v>340</v>
      </c>
      <c r="L200">
        <v>1E-3</v>
      </c>
      <c r="M200">
        <v>193</v>
      </c>
      <c r="N200">
        <v>0.3</v>
      </c>
      <c r="O200">
        <v>137</v>
      </c>
      <c r="P200">
        <v>104.4</v>
      </c>
      <c r="Q200">
        <v>188</v>
      </c>
      <c r="R200">
        <v>104.1</v>
      </c>
      <c r="S200">
        <v>113</v>
      </c>
      <c r="T200">
        <v>-0.95</v>
      </c>
      <c r="U200">
        <v>192</v>
      </c>
    </row>
    <row r="201" spans="1:21">
      <c r="A201">
        <v>191</v>
      </c>
      <c r="B201" t="s">
        <v>318</v>
      </c>
      <c r="C201" t="s">
        <v>6859</v>
      </c>
      <c r="D201" t="s">
        <v>6610</v>
      </c>
      <c r="E201">
        <v>-1.34</v>
      </c>
      <c r="F201">
        <v>104.4</v>
      </c>
      <c r="G201">
        <v>185</v>
      </c>
      <c r="H201">
        <v>105.8</v>
      </c>
      <c r="I201">
        <v>187</v>
      </c>
      <c r="J201">
        <v>69.3</v>
      </c>
      <c r="K201">
        <v>76</v>
      </c>
      <c r="L201">
        <v>-7.0000000000000001E-3</v>
      </c>
      <c r="M201">
        <v>211</v>
      </c>
      <c r="N201">
        <v>-1.8</v>
      </c>
      <c r="O201">
        <v>196</v>
      </c>
      <c r="P201">
        <v>104.3</v>
      </c>
      <c r="Q201">
        <v>196</v>
      </c>
      <c r="R201">
        <v>106.1</v>
      </c>
      <c r="S201">
        <v>201</v>
      </c>
      <c r="T201">
        <v>-5.33</v>
      </c>
      <c r="U201">
        <v>314</v>
      </c>
    </row>
    <row r="202" spans="1:21">
      <c r="A202">
        <v>192</v>
      </c>
      <c r="B202" t="s">
        <v>248</v>
      </c>
      <c r="C202" t="s">
        <v>6871</v>
      </c>
      <c r="D202" t="s">
        <v>6654</v>
      </c>
      <c r="E202">
        <v>-1.41</v>
      </c>
      <c r="F202">
        <v>104.1</v>
      </c>
      <c r="G202">
        <v>193</v>
      </c>
      <c r="H202">
        <v>105.5</v>
      </c>
      <c r="I202">
        <v>182</v>
      </c>
      <c r="J202">
        <v>69.7</v>
      </c>
      <c r="K202">
        <v>52</v>
      </c>
      <c r="L202">
        <v>7.0000000000000001E-3</v>
      </c>
      <c r="M202">
        <v>168</v>
      </c>
      <c r="N202">
        <v>-5.6</v>
      </c>
      <c r="O202">
        <v>302</v>
      </c>
      <c r="P202">
        <v>101</v>
      </c>
      <c r="Q202">
        <v>333</v>
      </c>
      <c r="R202">
        <v>106.6</v>
      </c>
      <c r="S202">
        <v>225</v>
      </c>
      <c r="T202">
        <v>-3.37</v>
      </c>
      <c r="U202">
        <v>268</v>
      </c>
    </row>
    <row r="203" spans="1:21">
      <c r="A203">
        <v>193</v>
      </c>
      <c r="B203" t="s">
        <v>164</v>
      </c>
      <c r="C203" t="s">
        <v>6862</v>
      </c>
      <c r="D203" t="s">
        <v>6597</v>
      </c>
      <c r="E203">
        <v>-1.44</v>
      </c>
      <c r="F203">
        <v>105.9</v>
      </c>
      <c r="G203">
        <v>158</v>
      </c>
      <c r="H203">
        <v>107.3</v>
      </c>
      <c r="I203">
        <v>223</v>
      </c>
      <c r="J203">
        <v>69.2</v>
      </c>
      <c r="K203">
        <v>84</v>
      </c>
      <c r="L203">
        <v>-0.05</v>
      </c>
      <c r="M203">
        <v>292</v>
      </c>
      <c r="N203">
        <v>2.3199999999999998</v>
      </c>
      <c r="O203">
        <v>113</v>
      </c>
      <c r="P203">
        <v>105.3</v>
      </c>
      <c r="Q203">
        <v>144</v>
      </c>
      <c r="R203">
        <v>103</v>
      </c>
      <c r="S203">
        <v>91</v>
      </c>
      <c r="T203">
        <v>-0.12</v>
      </c>
      <c r="U203">
        <v>170</v>
      </c>
    </row>
    <row r="204" spans="1:21">
      <c r="A204">
        <v>194</v>
      </c>
      <c r="B204" t="s">
        <v>197</v>
      </c>
      <c r="C204" t="s">
        <v>6826</v>
      </c>
      <c r="D204" t="s">
        <v>6609</v>
      </c>
      <c r="E204">
        <v>-1.45</v>
      </c>
      <c r="F204">
        <v>99</v>
      </c>
      <c r="G204">
        <v>292</v>
      </c>
      <c r="H204">
        <v>100.5</v>
      </c>
      <c r="I204">
        <v>83</v>
      </c>
      <c r="J204">
        <v>67</v>
      </c>
      <c r="K204">
        <v>189</v>
      </c>
      <c r="L204">
        <v>-8.0000000000000002E-3</v>
      </c>
      <c r="M204">
        <v>216</v>
      </c>
      <c r="N204">
        <v>1.32</v>
      </c>
      <c r="O204">
        <v>121</v>
      </c>
      <c r="P204">
        <v>105.9</v>
      </c>
      <c r="Q204">
        <v>124</v>
      </c>
      <c r="R204">
        <v>104.6</v>
      </c>
      <c r="S204">
        <v>132</v>
      </c>
      <c r="T204">
        <v>-2.42</v>
      </c>
      <c r="U204">
        <v>241</v>
      </c>
    </row>
    <row r="205" spans="1:21">
      <c r="A205">
        <v>195</v>
      </c>
      <c r="B205" t="s">
        <v>6348</v>
      </c>
      <c r="C205" t="s">
        <v>6889</v>
      </c>
      <c r="D205" t="s">
        <v>6581</v>
      </c>
      <c r="E205">
        <v>-1.45</v>
      </c>
      <c r="F205">
        <v>104.4</v>
      </c>
      <c r="G205">
        <v>187</v>
      </c>
      <c r="H205">
        <v>105.8</v>
      </c>
      <c r="I205">
        <v>189</v>
      </c>
      <c r="J205">
        <v>71.3</v>
      </c>
      <c r="K205">
        <v>23</v>
      </c>
      <c r="L205">
        <v>-8.1000000000000003E-2</v>
      </c>
      <c r="M205">
        <v>341</v>
      </c>
      <c r="N205">
        <v>-5.85</v>
      </c>
      <c r="O205">
        <v>308</v>
      </c>
      <c r="P205">
        <v>103</v>
      </c>
      <c r="Q205">
        <v>267</v>
      </c>
      <c r="R205">
        <v>108.8</v>
      </c>
      <c r="S205">
        <v>335</v>
      </c>
      <c r="T205">
        <v>-1.81</v>
      </c>
      <c r="U205">
        <v>219</v>
      </c>
    </row>
    <row r="206" spans="1:21">
      <c r="A206">
        <v>196</v>
      </c>
      <c r="B206" t="s">
        <v>6542</v>
      </c>
      <c r="C206" t="s">
        <v>6882</v>
      </c>
      <c r="D206" t="s">
        <v>6581</v>
      </c>
      <c r="E206">
        <v>-1.49</v>
      </c>
      <c r="F206">
        <v>100.3</v>
      </c>
      <c r="G206">
        <v>274</v>
      </c>
      <c r="H206">
        <v>101.8</v>
      </c>
      <c r="I206">
        <v>106</v>
      </c>
      <c r="J206">
        <v>65.2</v>
      </c>
      <c r="K206">
        <v>290</v>
      </c>
      <c r="L206">
        <v>6.4000000000000001E-2</v>
      </c>
      <c r="M206">
        <v>48</v>
      </c>
      <c r="N206">
        <v>-0.03</v>
      </c>
      <c r="O206">
        <v>143</v>
      </c>
      <c r="P206">
        <v>106.1</v>
      </c>
      <c r="Q206">
        <v>115</v>
      </c>
      <c r="R206">
        <v>106.2</v>
      </c>
      <c r="S206">
        <v>205</v>
      </c>
      <c r="T206">
        <v>5.1100000000000003</v>
      </c>
      <c r="U206">
        <v>42</v>
      </c>
    </row>
    <row r="207" spans="1:21">
      <c r="A207">
        <v>197</v>
      </c>
      <c r="B207" t="s">
        <v>6008</v>
      </c>
      <c r="C207" t="s">
        <v>6896</v>
      </c>
      <c r="D207" t="s">
        <v>6667</v>
      </c>
      <c r="E207">
        <v>-1.53</v>
      </c>
      <c r="F207">
        <v>107.3</v>
      </c>
      <c r="G207">
        <v>134</v>
      </c>
      <c r="H207">
        <v>108.8</v>
      </c>
      <c r="I207">
        <v>260</v>
      </c>
      <c r="J207">
        <v>65.3</v>
      </c>
      <c r="K207">
        <v>287</v>
      </c>
      <c r="L207">
        <v>6.5000000000000002E-2</v>
      </c>
      <c r="M207">
        <v>47</v>
      </c>
      <c r="N207">
        <v>-7.83</v>
      </c>
      <c r="O207">
        <v>337</v>
      </c>
      <c r="P207">
        <v>100.2</v>
      </c>
      <c r="Q207">
        <v>343</v>
      </c>
      <c r="R207">
        <v>108</v>
      </c>
      <c r="S207">
        <v>303</v>
      </c>
      <c r="T207">
        <v>-1.72</v>
      </c>
      <c r="U207">
        <v>214</v>
      </c>
    </row>
    <row r="208" spans="1:21">
      <c r="A208">
        <v>198</v>
      </c>
      <c r="B208" t="s">
        <v>355</v>
      </c>
      <c r="C208" t="s">
        <v>6867</v>
      </c>
      <c r="D208" t="s">
        <v>6585</v>
      </c>
      <c r="E208">
        <v>-1.78</v>
      </c>
      <c r="F208">
        <v>101.2</v>
      </c>
      <c r="G208">
        <v>258</v>
      </c>
      <c r="H208">
        <v>103</v>
      </c>
      <c r="I208">
        <v>126</v>
      </c>
      <c r="J208">
        <v>63.7</v>
      </c>
      <c r="K208">
        <v>338</v>
      </c>
      <c r="L208">
        <v>-7.3999999999999996E-2</v>
      </c>
      <c r="M208">
        <v>329</v>
      </c>
      <c r="N208">
        <v>-6.37</v>
      </c>
      <c r="O208">
        <v>316</v>
      </c>
      <c r="P208">
        <v>101.1</v>
      </c>
      <c r="Q208">
        <v>329</v>
      </c>
      <c r="R208">
        <v>107.5</v>
      </c>
      <c r="S208">
        <v>278</v>
      </c>
      <c r="T208">
        <v>-1.41</v>
      </c>
      <c r="U208">
        <v>204</v>
      </c>
    </row>
    <row r="209" spans="1:21">
      <c r="A209">
        <v>199</v>
      </c>
      <c r="B209" t="s">
        <v>398</v>
      </c>
      <c r="C209" t="s">
        <v>6889</v>
      </c>
      <c r="D209" t="s">
        <v>6682</v>
      </c>
      <c r="E209">
        <v>-1.81</v>
      </c>
      <c r="F209">
        <v>111.6</v>
      </c>
      <c r="G209">
        <v>65</v>
      </c>
      <c r="H209">
        <v>113.4</v>
      </c>
      <c r="I209">
        <v>334</v>
      </c>
      <c r="J209">
        <v>67.2</v>
      </c>
      <c r="K209">
        <v>175</v>
      </c>
      <c r="L209">
        <v>-0.10299999999999999</v>
      </c>
      <c r="M209">
        <v>351</v>
      </c>
      <c r="N209">
        <v>-3.29</v>
      </c>
      <c r="O209">
        <v>241</v>
      </c>
      <c r="P209">
        <v>103.9</v>
      </c>
      <c r="Q209">
        <v>222</v>
      </c>
      <c r="R209">
        <v>107.2</v>
      </c>
      <c r="S209">
        <v>267</v>
      </c>
      <c r="T209">
        <v>4.46</v>
      </c>
      <c r="U209">
        <v>52</v>
      </c>
    </row>
    <row r="210" spans="1:21">
      <c r="A210">
        <v>200</v>
      </c>
      <c r="B210" t="s">
        <v>71</v>
      </c>
      <c r="C210" t="s">
        <v>6859</v>
      </c>
      <c r="D210" t="s">
        <v>6609</v>
      </c>
      <c r="E210">
        <v>-1.99</v>
      </c>
      <c r="F210">
        <v>101.1</v>
      </c>
      <c r="G210">
        <v>261</v>
      </c>
      <c r="H210">
        <v>103</v>
      </c>
      <c r="I210">
        <v>130</v>
      </c>
      <c r="J210">
        <v>65.599999999999994</v>
      </c>
      <c r="K210">
        <v>274</v>
      </c>
      <c r="L210">
        <v>-3.2000000000000001E-2</v>
      </c>
      <c r="M210">
        <v>266</v>
      </c>
      <c r="N210">
        <v>-1.1000000000000001</v>
      </c>
      <c r="O210">
        <v>173</v>
      </c>
      <c r="P210">
        <v>104.4</v>
      </c>
      <c r="Q210">
        <v>190</v>
      </c>
      <c r="R210">
        <v>105.5</v>
      </c>
      <c r="S210">
        <v>176</v>
      </c>
      <c r="T210">
        <v>-3.7</v>
      </c>
      <c r="U210">
        <v>278</v>
      </c>
    </row>
    <row r="211" spans="1:21">
      <c r="N211" t="s">
        <v>6789</v>
      </c>
      <c r="T211" t="s">
        <v>6790</v>
      </c>
    </row>
    <row r="212" spans="1:21">
      <c r="A212" t="s">
        <v>6791</v>
      </c>
      <c r="B212" t="s">
        <v>6792</v>
      </c>
      <c r="C212" t="s">
        <v>6793</v>
      </c>
      <c r="D212" t="s">
        <v>6562</v>
      </c>
      <c r="E212" t="s">
        <v>14</v>
      </c>
      <c r="F212" t="s">
        <v>6794</v>
      </c>
      <c r="H212" t="s">
        <v>6795</v>
      </c>
      <c r="J212" t="s">
        <v>6796</v>
      </c>
      <c r="L212" t="s">
        <v>6797</v>
      </c>
      <c r="N212" t="s">
        <v>14</v>
      </c>
      <c r="P212" t="s">
        <v>6798</v>
      </c>
      <c r="R212" t="s">
        <v>6799</v>
      </c>
      <c r="T212" t="s">
        <v>14</v>
      </c>
    </row>
    <row r="213" spans="1:21">
      <c r="A213">
        <v>201</v>
      </c>
      <c r="B213" t="s">
        <v>6377</v>
      </c>
      <c r="C213" t="s">
        <v>6869</v>
      </c>
      <c r="D213" t="s">
        <v>6630</v>
      </c>
      <c r="E213">
        <v>-2.11</v>
      </c>
      <c r="F213">
        <v>107.6</v>
      </c>
      <c r="G213">
        <v>123</v>
      </c>
      <c r="H213">
        <v>109.7</v>
      </c>
      <c r="I213">
        <v>269</v>
      </c>
      <c r="J213">
        <v>66.099999999999994</v>
      </c>
      <c r="K213">
        <v>242</v>
      </c>
      <c r="L213">
        <v>-1E-3</v>
      </c>
      <c r="M213">
        <v>199</v>
      </c>
      <c r="N213">
        <v>-4.8</v>
      </c>
      <c r="O213">
        <v>282</v>
      </c>
      <c r="P213">
        <v>103</v>
      </c>
      <c r="Q213">
        <v>263</v>
      </c>
      <c r="R213">
        <v>107.8</v>
      </c>
      <c r="S213">
        <v>293</v>
      </c>
      <c r="T213">
        <v>-1.98</v>
      </c>
      <c r="U213">
        <v>228</v>
      </c>
    </row>
    <row r="214" spans="1:21">
      <c r="A214">
        <v>202</v>
      </c>
      <c r="B214" t="s">
        <v>6897</v>
      </c>
      <c r="C214" t="s">
        <v>6853</v>
      </c>
      <c r="D214" t="s">
        <v>6581</v>
      </c>
      <c r="E214">
        <v>-2.4</v>
      </c>
      <c r="F214">
        <v>107.3</v>
      </c>
      <c r="G214">
        <v>135</v>
      </c>
      <c r="H214">
        <v>109.7</v>
      </c>
      <c r="I214">
        <v>268</v>
      </c>
      <c r="J214">
        <v>70</v>
      </c>
      <c r="K214">
        <v>45</v>
      </c>
      <c r="L214">
        <v>3.0000000000000001E-3</v>
      </c>
      <c r="M214">
        <v>185</v>
      </c>
      <c r="N214">
        <v>-2.58</v>
      </c>
      <c r="O214">
        <v>224</v>
      </c>
      <c r="P214">
        <v>104.1</v>
      </c>
      <c r="Q214">
        <v>203</v>
      </c>
      <c r="R214">
        <v>106.7</v>
      </c>
      <c r="S214">
        <v>234</v>
      </c>
      <c r="T214">
        <v>-3.26</v>
      </c>
      <c r="U214">
        <v>264</v>
      </c>
    </row>
    <row r="215" spans="1:21">
      <c r="A215">
        <v>203</v>
      </c>
      <c r="B215" t="s">
        <v>246</v>
      </c>
      <c r="C215" t="s">
        <v>6871</v>
      </c>
      <c r="D215" t="s">
        <v>6690</v>
      </c>
      <c r="E215">
        <v>-2.54</v>
      </c>
      <c r="F215">
        <v>106.2</v>
      </c>
      <c r="G215">
        <v>153</v>
      </c>
      <c r="H215">
        <v>108.7</v>
      </c>
      <c r="I215">
        <v>259</v>
      </c>
      <c r="J215">
        <v>65.099999999999994</v>
      </c>
      <c r="K215">
        <v>296</v>
      </c>
      <c r="L215">
        <v>-3.9E-2</v>
      </c>
      <c r="M215">
        <v>278</v>
      </c>
      <c r="N215">
        <v>-5.67</v>
      </c>
      <c r="O215">
        <v>306</v>
      </c>
      <c r="P215">
        <v>101.1</v>
      </c>
      <c r="Q215">
        <v>330</v>
      </c>
      <c r="R215">
        <v>106.8</v>
      </c>
      <c r="S215">
        <v>237</v>
      </c>
      <c r="T215">
        <v>-2.54</v>
      </c>
      <c r="U215">
        <v>246</v>
      </c>
    </row>
    <row r="216" spans="1:21">
      <c r="A216">
        <v>204</v>
      </c>
      <c r="B216" t="s">
        <v>6328</v>
      </c>
      <c r="C216" t="s">
        <v>6891</v>
      </c>
      <c r="D216" t="s">
        <v>6620</v>
      </c>
      <c r="E216">
        <v>-2.6</v>
      </c>
      <c r="F216">
        <v>98.9</v>
      </c>
      <c r="G216">
        <v>296</v>
      </c>
      <c r="H216">
        <v>101.5</v>
      </c>
      <c r="I216">
        <v>101</v>
      </c>
      <c r="J216">
        <v>66.2</v>
      </c>
      <c r="K216">
        <v>234</v>
      </c>
      <c r="L216">
        <v>-9.0999999999999998E-2</v>
      </c>
      <c r="M216">
        <v>348</v>
      </c>
      <c r="N216">
        <v>-4.16</v>
      </c>
      <c r="O216">
        <v>266</v>
      </c>
      <c r="P216">
        <v>103.6</v>
      </c>
      <c r="Q216">
        <v>241</v>
      </c>
      <c r="R216">
        <v>107.7</v>
      </c>
      <c r="S216">
        <v>285</v>
      </c>
      <c r="T216">
        <v>1.54</v>
      </c>
      <c r="U216">
        <v>115</v>
      </c>
    </row>
    <row r="217" spans="1:21">
      <c r="A217">
        <v>205</v>
      </c>
      <c r="B217" t="s">
        <v>242</v>
      </c>
      <c r="C217" t="s">
        <v>6871</v>
      </c>
      <c r="D217" t="s">
        <v>6585</v>
      </c>
      <c r="E217">
        <v>-2.61</v>
      </c>
      <c r="F217">
        <v>102.2</v>
      </c>
      <c r="G217">
        <v>240</v>
      </c>
      <c r="H217">
        <v>104.8</v>
      </c>
      <c r="I217">
        <v>169</v>
      </c>
      <c r="J217">
        <v>66.900000000000006</v>
      </c>
      <c r="K217">
        <v>195</v>
      </c>
      <c r="L217">
        <v>-0.03</v>
      </c>
      <c r="M217">
        <v>263</v>
      </c>
      <c r="N217">
        <v>-5.42</v>
      </c>
      <c r="O217">
        <v>299</v>
      </c>
      <c r="P217">
        <v>101.4</v>
      </c>
      <c r="Q217">
        <v>321</v>
      </c>
      <c r="R217">
        <v>106.8</v>
      </c>
      <c r="S217">
        <v>242</v>
      </c>
      <c r="T217">
        <v>-3.68</v>
      </c>
      <c r="U217">
        <v>277</v>
      </c>
    </row>
    <row r="218" spans="1:21">
      <c r="A218">
        <v>206</v>
      </c>
      <c r="B218" t="s">
        <v>5769</v>
      </c>
      <c r="C218" t="s">
        <v>6828</v>
      </c>
      <c r="D218">
        <v>45192</v>
      </c>
      <c r="E218">
        <v>-2.64</v>
      </c>
      <c r="F218">
        <v>105.4</v>
      </c>
      <c r="G218">
        <v>165</v>
      </c>
      <c r="H218">
        <v>108</v>
      </c>
      <c r="I218">
        <v>241</v>
      </c>
      <c r="J218">
        <v>68.7</v>
      </c>
      <c r="K218">
        <v>110</v>
      </c>
      <c r="L218">
        <v>-2.1999999999999999E-2</v>
      </c>
      <c r="M218">
        <v>246</v>
      </c>
      <c r="N218">
        <v>6.05</v>
      </c>
      <c r="O218">
        <v>74</v>
      </c>
      <c r="P218">
        <v>108.8</v>
      </c>
      <c r="Q218">
        <v>52</v>
      </c>
      <c r="R218">
        <v>102.7</v>
      </c>
      <c r="S218">
        <v>77</v>
      </c>
      <c r="T218">
        <v>3.05</v>
      </c>
      <c r="U218">
        <v>83</v>
      </c>
    </row>
    <row r="219" spans="1:21">
      <c r="A219">
        <v>207</v>
      </c>
      <c r="B219" t="s">
        <v>31</v>
      </c>
      <c r="C219" t="s">
        <v>6874</v>
      </c>
      <c r="D219" t="s">
        <v>6648</v>
      </c>
      <c r="E219">
        <v>-2.65</v>
      </c>
      <c r="F219">
        <v>100.3</v>
      </c>
      <c r="G219">
        <v>273</v>
      </c>
      <c r="H219">
        <v>103</v>
      </c>
      <c r="I219">
        <v>127</v>
      </c>
      <c r="J219">
        <v>66.7</v>
      </c>
      <c r="K219">
        <v>207</v>
      </c>
      <c r="L219">
        <v>5.0000000000000001E-3</v>
      </c>
      <c r="M219">
        <v>176</v>
      </c>
      <c r="N219">
        <v>-1.75</v>
      </c>
      <c r="O219">
        <v>195</v>
      </c>
      <c r="P219">
        <v>104.8</v>
      </c>
      <c r="Q219">
        <v>166</v>
      </c>
      <c r="R219">
        <v>106.5</v>
      </c>
      <c r="S219">
        <v>220</v>
      </c>
      <c r="T219">
        <v>-3.91</v>
      </c>
      <c r="U219">
        <v>284</v>
      </c>
    </row>
    <row r="220" spans="1:21">
      <c r="A220">
        <v>208</v>
      </c>
      <c r="B220" t="s">
        <v>231</v>
      </c>
      <c r="C220" t="s">
        <v>6884</v>
      </c>
      <c r="D220" t="s">
        <v>6596</v>
      </c>
      <c r="E220">
        <v>-2.68</v>
      </c>
      <c r="F220">
        <v>105</v>
      </c>
      <c r="G220">
        <v>173</v>
      </c>
      <c r="H220">
        <v>107.6</v>
      </c>
      <c r="I220">
        <v>233</v>
      </c>
      <c r="J220">
        <v>72</v>
      </c>
      <c r="K220">
        <v>14</v>
      </c>
      <c r="L220">
        <v>4.0000000000000001E-3</v>
      </c>
      <c r="M220">
        <v>183</v>
      </c>
      <c r="N220">
        <v>-4.4000000000000004</v>
      </c>
      <c r="O220">
        <v>269</v>
      </c>
      <c r="P220">
        <v>103.1</v>
      </c>
      <c r="Q220">
        <v>258</v>
      </c>
      <c r="R220">
        <v>107.5</v>
      </c>
      <c r="S220">
        <v>280</v>
      </c>
      <c r="T220">
        <v>1.88</v>
      </c>
      <c r="U220">
        <v>106</v>
      </c>
    </row>
    <row r="221" spans="1:21">
      <c r="A221">
        <v>209</v>
      </c>
      <c r="B221" t="s">
        <v>277</v>
      </c>
      <c r="C221" t="s">
        <v>6873</v>
      </c>
      <c r="D221" t="s">
        <v>6641</v>
      </c>
      <c r="E221">
        <v>-2.73</v>
      </c>
      <c r="F221">
        <v>104.1</v>
      </c>
      <c r="G221">
        <v>194</v>
      </c>
      <c r="H221">
        <v>106.8</v>
      </c>
      <c r="I221">
        <v>210</v>
      </c>
      <c r="J221">
        <v>72.2</v>
      </c>
      <c r="K221">
        <v>11</v>
      </c>
      <c r="L221">
        <v>4.0000000000000001E-3</v>
      </c>
      <c r="M221">
        <v>180</v>
      </c>
      <c r="N221">
        <v>0.77</v>
      </c>
      <c r="O221">
        <v>131</v>
      </c>
      <c r="P221">
        <v>106.6</v>
      </c>
      <c r="Q221">
        <v>104</v>
      </c>
      <c r="R221">
        <v>105.9</v>
      </c>
      <c r="S221">
        <v>192</v>
      </c>
      <c r="T221">
        <v>5.87</v>
      </c>
      <c r="U221">
        <v>31</v>
      </c>
    </row>
    <row r="222" spans="1:21">
      <c r="A222">
        <v>210</v>
      </c>
      <c r="B222" t="s">
        <v>389</v>
      </c>
      <c r="C222" t="s">
        <v>6859</v>
      </c>
      <c r="D222" t="s">
        <v>6620</v>
      </c>
      <c r="E222">
        <v>-2.92</v>
      </c>
      <c r="F222">
        <v>100.8</v>
      </c>
      <c r="G222">
        <v>267</v>
      </c>
      <c r="H222">
        <v>103.7</v>
      </c>
      <c r="I222">
        <v>142</v>
      </c>
      <c r="J222">
        <v>70.599999999999994</v>
      </c>
      <c r="K222">
        <v>33</v>
      </c>
      <c r="L222">
        <v>3.5999999999999997E-2</v>
      </c>
      <c r="M222">
        <v>90</v>
      </c>
      <c r="N222">
        <v>-0.41</v>
      </c>
      <c r="O222">
        <v>153</v>
      </c>
      <c r="P222">
        <v>104.3</v>
      </c>
      <c r="Q222">
        <v>194</v>
      </c>
      <c r="R222">
        <v>104.7</v>
      </c>
      <c r="S222">
        <v>141</v>
      </c>
      <c r="T222">
        <v>-1.1000000000000001</v>
      </c>
      <c r="U222">
        <v>193</v>
      </c>
    </row>
    <row r="223" spans="1:21">
      <c r="A223">
        <v>211</v>
      </c>
      <c r="B223" t="s">
        <v>84</v>
      </c>
      <c r="C223" t="s">
        <v>6882</v>
      </c>
      <c r="D223">
        <v>45283</v>
      </c>
      <c r="E223">
        <v>-2.93</v>
      </c>
      <c r="F223">
        <v>107.8</v>
      </c>
      <c r="G223">
        <v>120</v>
      </c>
      <c r="H223">
        <v>110.8</v>
      </c>
      <c r="I223">
        <v>293</v>
      </c>
      <c r="J223">
        <v>66.900000000000006</v>
      </c>
      <c r="K223">
        <v>197</v>
      </c>
      <c r="L223">
        <v>-8.4000000000000005E-2</v>
      </c>
      <c r="M223">
        <v>344</v>
      </c>
      <c r="N223">
        <v>1.01</v>
      </c>
      <c r="O223">
        <v>124</v>
      </c>
      <c r="P223">
        <v>106.5</v>
      </c>
      <c r="Q223">
        <v>107</v>
      </c>
      <c r="R223">
        <v>105.5</v>
      </c>
      <c r="S223">
        <v>177</v>
      </c>
      <c r="T223">
        <v>8.41</v>
      </c>
      <c r="U223">
        <v>9</v>
      </c>
    </row>
    <row r="224" spans="1:21">
      <c r="A224">
        <v>212</v>
      </c>
      <c r="B224" t="s">
        <v>6029</v>
      </c>
      <c r="C224" t="s">
        <v>6805</v>
      </c>
      <c r="D224">
        <v>45251</v>
      </c>
      <c r="E224">
        <v>-2.94</v>
      </c>
      <c r="F224">
        <v>100.1</v>
      </c>
      <c r="G224">
        <v>280</v>
      </c>
      <c r="H224">
        <v>103.1</v>
      </c>
      <c r="I224">
        <v>132</v>
      </c>
      <c r="J224">
        <v>63.7</v>
      </c>
      <c r="K224">
        <v>337</v>
      </c>
      <c r="L224">
        <v>1.4999999999999999E-2</v>
      </c>
      <c r="M224">
        <v>148</v>
      </c>
      <c r="N224">
        <v>7.06</v>
      </c>
      <c r="O224">
        <v>61</v>
      </c>
      <c r="P224">
        <v>107.5</v>
      </c>
      <c r="Q224">
        <v>90</v>
      </c>
      <c r="R224">
        <v>100.4</v>
      </c>
      <c r="S224">
        <v>39</v>
      </c>
      <c r="T224">
        <v>-6.85</v>
      </c>
      <c r="U224">
        <v>331</v>
      </c>
    </row>
    <row r="225" spans="1:21">
      <c r="A225">
        <v>213</v>
      </c>
      <c r="B225" t="s">
        <v>367</v>
      </c>
      <c r="C225" t="s">
        <v>6826</v>
      </c>
      <c r="D225" t="s">
        <v>6581</v>
      </c>
      <c r="E225">
        <v>-3.12</v>
      </c>
      <c r="F225">
        <v>107.4</v>
      </c>
      <c r="G225">
        <v>130</v>
      </c>
      <c r="H225">
        <v>110.6</v>
      </c>
      <c r="I225">
        <v>290</v>
      </c>
      <c r="J225">
        <v>69.900000000000006</v>
      </c>
      <c r="K225">
        <v>49</v>
      </c>
      <c r="L225">
        <v>9.6000000000000002E-2</v>
      </c>
      <c r="M225">
        <v>15</v>
      </c>
      <c r="N225">
        <v>0.85</v>
      </c>
      <c r="O225">
        <v>129</v>
      </c>
      <c r="P225">
        <v>105.4</v>
      </c>
      <c r="Q225">
        <v>142</v>
      </c>
      <c r="R225">
        <v>104.5</v>
      </c>
      <c r="S225">
        <v>129</v>
      </c>
      <c r="T225">
        <v>-6.35</v>
      </c>
      <c r="U225">
        <v>325</v>
      </c>
    </row>
    <row r="226" spans="1:21">
      <c r="A226">
        <v>214</v>
      </c>
      <c r="B226" t="s">
        <v>233</v>
      </c>
      <c r="C226" t="s">
        <v>6813</v>
      </c>
      <c r="D226">
        <v>45191</v>
      </c>
      <c r="E226">
        <v>-3.15</v>
      </c>
      <c r="F226">
        <v>102.5</v>
      </c>
      <c r="G226">
        <v>235</v>
      </c>
      <c r="H226">
        <v>105.6</v>
      </c>
      <c r="I226">
        <v>184</v>
      </c>
      <c r="J226">
        <v>65.8</v>
      </c>
      <c r="K226">
        <v>263</v>
      </c>
      <c r="L226">
        <v>0.03</v>
      </c>
      <c r="M226">
        <v>102</v>
      </c>
      <c r="N226">
        <v>8.86</v>
      </c>
      <c r="O226">
        <v>34</v>
      </c>
      <c r="P226">
        <v>108.6</v>
      </c>
      <c r="Q226">
        <v>55</v>
      </c>
      <c r="R226">
        <v>99.8</v>
      </c>
      <c r="S226">
        <v>19</v>
      </c>
      <c r="T226">
        <v>-7.65</v>
      </c>
      <c r="U226">
        <v>343</v>
      </c>
    </row>
    <row r="227" spans="1:21">
      <c r="A227">
        <v>215</v>
      </c>
      <c r="B227" t="s">
        <v>6011</v>
      </c>
      <c r="C227" t="s">
        <v>6894</v>
      </c>
      <c r="D227" t="s">
        <v>6667</v>
      </c>
      <c r="E227">
        <v>-3.29</v>
      </c>
      <c r="F227">
        <v>105.8</v>
      </c>
      <c r="G227">
        <v>159</v>
      </c>
      <c r="H227">
        <v>109.1</v>
      </c>
      <c r="I227">
        <v>265</v>
      </c>
      <c r="J227">
        <v>66.7</v>
      </c>
      <c r="K227">
        <v>211</v>
      </c>
      <c r="L227">
        <v>8.5000000000000006E-2</v>
      </c>
      <c r="M227">
        <v>25</v>
      </c>
      <c r="N227">
        <v>-7.95</v>
      </c>
      <c r="O227">
        <v>339</v>
      </c>
      <c r="P227">
        <v>102.1</v>
      </c>
      <c r="Q227">
        <v>296</v>
      </c>
      <c r="R227">
        <v>110.1</v>
      </c>
      <c r="S227">
        <v>359</v>
      </c>
      <c r="T227">
        <v>2.3199999999999998</v>
      </c>
      <c r="U227">
        <v>93</v>
      </c>
    </row>
    <row r="228" spans="1:21">
      <c r="A228">
        <v>216</v>
      </c>
      <c r="B228" t="s">
        <v>319</v>
      </c>
      <c r="C228" t="s">
        <v>6859</v>
      </c>
      <c r="D228" t="s">
        <v>6607</v>
      </c>
      <c r="E228">
        <v>-3.33</v>
      </c>
      <c r="F228">
        <v>109</v>
      </c>
      <c r="G228">
        <v>102</v>
      </c>
      <c r="H228">
        <v>112.4</v>
      </c>
      <c r="I228">
        <v>322</v>
      </c>
      <c r="J228">
        <v>69</v>
      </c>
      <c r="K228">
        <v>93</v>
      </c>
      <c r="L228">
        <v>2.5000000000000001E-2</v>
      </c>
      <c r="M228">
        <v>122</v>
      </c>
      <c r="N228">
        <v>-1.87</v>
      </c>
      <c r="O228">
        <v>198</v>
      </c>
      <c r="P228">
        <v>103.2</v>
      </c>
      <c r="Q228">
        <v>255</v>
      </c>
      <c r="R228">
        <v>105</v>
      </c>
      <c r="S228">
        <v>154</v>
      </c>
      <c r="T228">
        <v>-5.78</v>
      </c>
      <c r="U228">
        <v>317</v>
      </c>
    </row>
    <row r="229" spans="1:21">
      <c r="A229">
        <v>217</v>
      </c>
      <c r="B229" t="s">
        <v>1025</v>
      </c>
      <c r="C229" t="s">
        <v>6826</v>
      </c>
      <c r="D229" t="s">
        <v>6609</v>
      </c>
      <c r="E229">
        <v>-3.43</v>
      </c>
      <c r="F229">
        <v>102.9</v>
      </c>
      <c r="G229">
        <v>226</v>
      </c>
      <c r="H229">
        <v>106.3</v>
      </c>
      <c r="I229">
        <v>202</v>
      </c>
      <c r="J229">
        <v>70.099999999999994</v>
      </c>
      <c r="K229">
        <v>43</v>
      </c>
      <c r="L229">
        <v>-3.0000000000000001E-3</v>
      </c>
      <c r="M229">
        <v>204</v>
      </c>
      <c r="N229">
        <v>0</v>
      </c>
      <c r="O229">
        <v>141</v>
      </c>
      <c r="P229">
        <v>105.5</v>
      </c>
      <c r="Q229">
        <v>133</v>
      </c>
      <c r="R229">
        <v>105.5</v>
      </c>
      <c r="S229">
        <v>179</v>
      </c>
      <c r="T229">
        <v>-8.17</v>
      </c>
      <c r="U229">
        <v>348</v>
      </c>
    </row>
    <row r="230" spans="1:21">
      <c r="A230">
        <v>218</v>
      </c>
      <c r="B230" t="s">
        <v>50</v>
      </c>
      <c r="C230" t="s">
        <v>6896</v>
      </c>
      <c r="D230" t="s">
        <v>6639</v>
      </c>
      <c r="E230">
        <v>-3.43</v>
      </c>
      <c r="F230">
        <v>103.6</v>
      </c>
      <c r="G230">
        <v>205</v>
      </c>
      <c r="H230">
        <v>107</v>
      </c>
      <c r="I230">
        <v>217</v>
      </c>
      <c r="J230">
        <v>69.099999999999994</v>
      </c>
      <c r="K230">
        <v>87</v>
      </c>
      <c r="L230">
        <v>9.6000000000000002E-2</v>
      </c>
      <c r="M230">
        <v>16</v>
      </c>
      <c r="N230">
        <v>-5.51</v>
      </c>
      <c r="O230">
        <v>300</v>
      </c>
      <c r="P230">
        <v>101.5</v>
      </c>
      <c r="Q230">
        <v>318</v>
      </c>
      <c r="R230">
        <v>107</v>
      </c>
      <c r="S230">
        <v>250</v>
      </c>
      <c r="T230">
        <v>0.08</v>
      </c>
      <c r="U230">
        <v>165</v>
      </c>
    </row>
    <row r="231" spans="1:21">
      <c r="A231">
        <v>219</v>
      </c>
      <c r="B231" t="s">
        <v>5983</v>
      </c>
      <c r="C231" t="s">
        <v>6869</v>
      </c>
      <c r="D231" t="s">
        <v>6610</v>
      </c>
      <c r="E231">
        <v>-3.49</v>
      </c>
      <c r="F231">
        <v>104.3</v>
      </c>
      <c r="G231">
        <v>189</v>
      </c>
      <c r="H231">
        <v>107.8</v>
      </c>
      <c r="I231">
        <v>237</v>
      </c>
      <c r="J231">
        <v>68.099999999999994</v>
      </c>
      <c r="K231">
        <v>139</v>
      </c>
      <c r="L231">
        <v>7.0000000000000001E-3</v>
      </c>
      <c r="M231">
        <v>166</v>
      </c>
      <c r="N231">
        <v>-1.89</v>
      </c>
      <c r="O231">
        <v>199</v>
      </c>
      <c r="P231">
        <v>105.9</v>
      </c>
      <c r="Q231">
        <v>125</v>
      </c>
      <c r="R231">
        <v>107.8</v>
      </c>
      <c r="S231">
        <v>295</v>
      </c>
      <c r="T231">
        <v>6.93</v>
      </c>
      <c r="U231">
        <v>19</v>
      </c>
    </row>
    <row r="232" spans="1:21">
      <c r="A232">
        <v>220</v>
      </c>
      <c r="B232" t="s">
        <v>39</v>
      </c>
      <c r="C232" t="s">
        <v>6807</v>
      </c>
      <c r="D232">
        <v>45251</v>
      </c>
      <c r="E232">
        <v>-3.51</v>
      </c>
      <c r="F232">
        <v>103.7</v>
      </c>
      <c r="G232">
        <v>203</v>
      </c>
      <c r="H232">
        <v>107.2</v>
      </c>
      <c r="I232">
        <v>221</v>
      </c>
      <c r="J232">
        <v>64.3</v>
      </c>
      <c r="K232">
        <v>326</v>
      </c>
      <c r="L232">
        <v>4.2000000000000003E-2</v>
      </c>
      <c r="M232">
        <v>80</v>
      </c>
      <c r="N232">
        <v>6.44</v>
      </c>
      <c r="O232">
        <v>69</v>
      </c>
      <c r="P232">
        <v>108.1</v>
      </c>
      <c r="Q232">
        <v>74</v>
      </c>
      <c r="R232">
        <v>101.7</v>
      </c>
      <c r="S232">
        <v>64</v>
      </c>
      <c r="T232">
        <v>-3.24</v>
      </c>
      <c r="U232">
        <v>263</v>
      </c>
    </row>
    <row r="233" spans="1:21">
      <c r="A233">
        <v>221</v>
      </c>
      <c r="B233" t="s">
        <v>336</v>
      </c>
      <c r="C233" t="s">
        <v>6865</v>
      </c>
      <c r="D233" t="s">
        <v>6609</v>
      </c>
      <c r="E233">
        <v>-3.64</v>
      </c>
      <c r="F233">
        <v>103</v>
      </c>
      <c r="G233">
        <v>225</v>
      </c>
      <c r="H233">
        <v>106.6</v>
      </c>
      <c r="I233">
        <v>206</v>
      </c>
      <c r="J233">
        <v>67.7</v>
      </c>
      <c r="K233">
        <v>161</v>
      </c>
      <c r="L233">
        <v>-1.7999999999999999E-2</v>
      </c>
      <c r="M233">
        <v>238</v>
      </c>
      <c r="N233">
        <v>-1.56</v>
      </c>
      <c r="O233">
        <v>189</v>
      </c>
      <c r="P233">
        <v>103.9</v>
      </c>
      <c r="Q233">
        <v>220</v>
      </c>
      <c r="R233">
        <v>105.5</v>
      </c>
      <c r="S233">
        <v>178</v>
      </c>
      <c r="T233">
        <v>-1.83</v>
      </c>
      <c r="U233">
        <v>224</v>
      </c>
    </row>
    <row r="234" spans="1:21">
      <c r="A234">
        <v>222</v>
      </c>
      <c r="B234" t="s">
        <v>191</v>
      </c>
      <c r="C234" t="s">
        <v>6882</v>
      </c>
      <c r="D234">
        <v>45280</v>
      </c>
      <c r="E234">
        <v>-3.7</v>
      </c>
      <c r="F234">
        <v>107.5</v>
      </c>
      <c r="G234">
        <v>127</v>
      </c>
      <c r="H234">
        <v>111.2</v>
      </c>
      <c r="I234">
        <v>306</v>
      </c>
      <c r="J234">
        <v>69.599999999999994</v>
      </c>
      <c r="K234">
        <v>65</v>
      </c>
      <c r="L234">
        <v>-0.01</v>
      </c>
      <c r="M234">
        <v>220</v>
      </c>
      <c r="N234">
        <v>-0.41</v>
      </c>
      <c r="O234">
        <v>154</v>
      </c>
      <c r="P234">
        <v>105.8</v>
      </c>
      <c r="Q234">
        <v>126</v>
      </c>
      <c r="R234">
        <v>106.2</v>
      </c>
      <c r="S234">
        <v>209</v>
      </c>
      <c r="T234">
        <v>5.15</v>
      </c>
      <c r="U234">
        <v>41</v>
      </c>
    </row>
    <row r="235" spans="1:21">
      <c r="A235">
        <v>223</v>
      </c>
      <c r="B235" t="s">
        <v>377</v>
      </c>
      <c r="C235" t="s">
        <v>6815</v>
      </c>
      <c r="D235">
        <v>45250</v>
      </c>
      <c r="E235">
        <v>-4.05</v>
      </c>
      <c r="F235">
        <v>110.4</v>
      </c>
      <c r="G235">
        <v>84</v>
      </c>
      <c r="H235">
        <v>114.5</v>
      </c>
      <c r="I235">
        <v>343</v>
      </c>
      <c r="J235">
        <v>68.8</v>
      </c>
      <c r="K235">
        <v>108</v>
      </c>
      <c r="L235">
        <v>-0.03</v>
      </c>
      <c r="M235">
        <v>265</v>
      </c>
      <c r="N235">
        <v>2.54</v>
      </c>
      <c r="O235">
        <v>108</v>
      </c>
      <c r="P235">
        <v>107.2</v>
      </c>
      <c r="Q235">
        <v>98</v>
      </c>
      <c r="R235">
        <v>104.7</v>
      </c>
      <c r="S235">
        <v>140</v>
      </c>
      <c r="T235">
        <v>-2.86</v>
      </c>
      <c r="U235">
        <v>254</v>
      </c>
    </row>
    <row r="236" spans="1:21">
      <c r="A236">
        <v>224</v>
      </c>
      <c r="B236" t="s">
        <v>267</v>
      </c>
      <c r="C236" t="s">
        <v>6801</v>
      </c>
      <c r="D236">
        <v>45132</v>
      </c>
      <c r="E236">
        <v>-4.1399999999999997</v>
      </c>
      <c r="F236">
        <v>104</v>
      </c>
      <c r="G236">
        <v>195</v>
      </c>
      <c r="H236">
        <v>108.1</v>
      </c>
      <c r="I236">
        <v>244</v>
      </c>
      <c r="J236">
        <v>68.900000000000006</v>
      </c>
      <c r="K236">
        <v>100</v>
      </c>
      <c r="L236">
        <v>-5.6000000000000001E-2</v>
      </c>
      <c r="M236">
        <v>301</v>
      </c>
      <c r="N236">
        <v>8.3800000000000008</v>
      </c>
      <c r="O236">
        <v>44</v>
      </c>
      <c r="P236">
        <v>109.7</v>
      </c>
      <c r="Q236">
        <v>28</v>
      </c>
      <c r="R236">
        <v>101.4</v>
      </c>
      <c r="S236">
        <v>58</v>
      </c>
      <c r="T236">
        <v>-5.28</v>
      </c>
      <c r="U236">
        <v>313</v>
      </c>
    </row>
    <row r="237" spans="1:21">
      <c r="A237">
        <v>225</v>
      </c>
      <c r="B237" t="s">
        <v>273</v>
      </c>
      <c r="C237" t="s">
        <v>6859</v>
      </c>
      <c r="D237" t="s">
        <v>6619</v>
      </c>
      <c r="E237">
        <v>-4.26</v>
      </c>
      <c r="F237">
        <v>103.4</v>
      </c>
      <c r="G237">
        <v>212</v>
      </c>
      <c r="H237">
        <v>107.6</v>
      </c>
      <c r="I237">
        <v>231</v>
      </c>
      <c r="J237">
        <v>67.8</v>
      </c>
      <c r="K237">
        <v>158</v>
      </c>
      <c r="L237">
        <v>0.04</v>
      </c>
      <c r="M237">
        <v>83</v>
      </c>
      <c r="N237">
        <v>-1.1200000000000001</v>
      </c>
      <c r="O237">
        <v>174</v>
      </c>
      <c r="P237">
        <v>103.9</v>
      </c>
      <c r="Q237">
        <v>221</v>
      </c>
      <c r="R237">
        <v>105</v>
      </c>
      <c r="S237">
        <v>155</v>
      </c>
      <c r="T237">
        <v>-2.3199999999999998</v>
      </c>
      <c r="U237">
        <v>239</v>
      </c>
    </row>
    <row r="238" spans="1:21">
      <c r="A238">
        <v>226</v>
      </c>
      <c r="B238" t="s">
        <v>6086</v>
      </c>
      <c r="C238" t="s">
        <v>6882</v>
      </c>
      <c r="D238" t="s">
        <v>6609</v>
      </c>
      <c r="E238">
        <v>-4.6100000000000003</v>
      </c>
      <c r="F238">
        <v>103.7</v>
      </c>
      <c r="G238">
        <v>200</v>
      </c>
      <c r="H238">
        <v>108.3</v>
      </c>
      <c r="I238">
        <v>251</v>
      </c>
      <c r="J238">
        <v>62.4</v>
      </c>
      <c r="K238">
        <v>353</v>
      </c>
      <c r="L238">
        <v>1.2E-2</v>
      </c>
      <c r="M238">
        <v>152</v>
      </c>
      <c r="N238">
        <v>-0.68</v>
      </c>
      <c r="O238">
        <v>159</v>
      </c>
      <c r="P238">
        <v>105.2</v>
      </c>
      <c r="Q238">
        <v>150</v>
      </c>
      <c r="R238">
        <v>105.9</v>
      </c>
      <c r="S238">
        <v>191</v>
      </c>
      <c r="T238">
        <v>3.19</v>
      </c>
      <c r="U238">
        <v>81</v>
      </c>
    </row>
    <row r="239" spans="1:21">
      <c r="A239">
        <v>227</v>
      </c>
      <c r="B239" t="s">
        <v>171</v>
      </c>
      <c r="C239" t="s">
        <v>6889</v>
      </c>
      <c r="D239" t="s">
        <v>6700</v>
      </c>
      <c r="E239">
        <v>-4.6399999999999997</v>
      </c>
      <c r="F239">
        <v>103</v>
      </c>
      <c r="G239">
        <v>221</v>
      </c>
      <c r="H239">
        <v>107.7</v>
      </c>
      <c r="I239">
        <v>234</v>
      </c>
      <c r="J239">
        <v>72</v>
      </c>
      <c r="K239">
        <v>15</v>
      </c>
      <c r="L239">
        <v>0.13100000000000001</v>
      </c>
      <c r="M239">
        <v>5</v>
      </c>
      <c r="N239">
        <v>-4.96</v>
      </c>
      <c r="O239">
        <v>286</v>
      </c>
      <c r="P239">
        <v>103.1</v>
      </c>
      <c r="Q239">
        <v>256</v>
      </c>
      <c r="R239">
        <v>108.1</v>
      </c>
      <c r="S239">
        <v>308</v>
      </c>
      <c r="T239">
        <v>0.48</v>
      </c>
      <c r="U239">
        <v>151</v>
      </c>
    </row>
    <row r="240" spans="1:21">
      <c r="A240">
        <v>228</v>
      </c>
      <c r="B240" t="s">
        <v>76</v>
      </c>
      <c r="C240" t="s">
        <v>793</v>
      </c>
      <c r="D240" t="s">
        <v>6682</v>
      </c>
      <c r="E240">
        <v>-4.6399999999999997</v>
      </c>
      <c r="F240">
        <v>99.7</v>
      </c>
      <c r="G240">
        <v>285</v>
      </c>
      <c r="H240">
        <v>104.3</v>
      </c>
      <c r="I240">
        <v>154</v>
      </c>
      <c r="J240">
        <v>64.5</v>
      </c>
      <c r="K240">
        <v>315</v>
      </c>
      <c r="L240">
        <v>-8.5000000000000006E-2</v>
      </c>
      <c r="M240">
        <v>346</v>
      </c>
      <c r="N240">
        <v>-3.22</v>
      </c>
      <c r="O240">
        <v>236</v>
      </c>
      <c r="P240">
        <v>104.5</v>
      </c>
      <c r="Q240">
        <v>184</v>
      </c>
      <c r="R240">
        <v>107.7</v>
      </c>
      <c r="S240">
        <v>286</v>
      </c>
      <c r="T240">
        <v>-2.04</v>
      </c>
      <c r="U240">
        <v>233</v>
      </c>
    </row>
    <row r="241" spans="1:21">
      <c r="A241">
        <v>229</v>
      </c>
      <c r="B241" t="s">
        <v>5965</v>
      </c>
      <c r="C241" t="s">
        <v>6865</v>
      </c>
      <c r="D241" t="s">
        <v>6585</v>
      </c>
      <c r="E241">
        <v>-4.68</v>
      </c>
      <c r="F241">
        <v>105.6</v>
      </c>
      <c r="G241">
        <v>162</v>
      </c>
      <c r="H241">
        <v>110.2</v>
      </c>
      <c r="I241">
        <v>282</v>
      </c>
      <c r="J241">
        <v>66.8</v>
      </c>
      <c r="K241">
        <v>204</v>
      </c>
      <c r="L241">
        <v>9.5000000000000001E-2</v>
      </c>
      <c r="M241">
        <v>17</v>
      </c>
      <c r="N241">
        <v>-1.26</v>
      </c>
      <c r="O241">
        <v>180</v>
      </c>
      <c r="P241">
        <v>103.7</v>
      </c>
      <c r="Q241">
        <v>231</v>
      </c>
      <c r="R241">
        <v>105</v>
      </c>
      <c r="S241">
        <v>153</v>
      </c>
      <c r="T241">
        <v>-1.41</v>
      </c>
      <c r="U241">
        <v>205</v>
      </c>
    </row>
    <row r="242" spans="1:21">
      <c r="A242">
        <v>230</v>
      </c>
      <c r="B242" t="s">
        <v>119</v>
      </c>
      <c r="C242" t="s">
        <v>6891</v>
      </c>
      <c r="D242" t="s">
        <v>6656</v>
      </c>
      <c r="E242">
        <v>-4.8</v>
      </c>
      <c r="F242">
        <v>104.9</v>
      </c>
      <c r="G242">
        <v>175</v>
      </c>
      <c r="H242">
        <v>109.7</v>
      </c>
      <c r="I242">
        <v>270</v>
      </c>
      <c r="J242">
        <v>64.3</v>
      </c>
      <c r="K242">
        <v>325</v>
      </c>
      <c r="L242">
        <v>-4.9000000000000002E-2</v>
      </c>
      <c r="M242">
        <v>291</v>
      </c>
      <c r="N242">
        <v>-4.79</v>
      </c>
      <c r="O242">
        <v>281</v>
      </c>
      <c r="P242">
        <v>102.3</v>
      </c>
      <c r="Q242">
        <v>291</v>
      </c>
      <c r="R242">
        <v>107.1</v>
      </c>
      <c r="S242">
        <v>262</v>
      </c>
      <c r="T242">
        <v>-1.32</v>
      </c>
      <c r="U242">
        <v>201</v>
      </c>
    </row>
    <row r="243" spans="1:21">
      <c r="A243">
        <v>231</v>
      </c>
      <c r="B243" t="s">
        <v>373</v>
      </c>
      <c r="C243" t="s">
        <v>6853</v>
      </c>
      <c r="D243" t="s">
        <v>6584</v>
      </c>
      <c r="E243">
        <v>-4.8099999999999996</v>
      </c>
      <c r="F243">
        <v>109.9</v>
      </c>
      <c r="G243">
        <v>93</v>
      </c>
      <c r="H243">
        <v>114.7</v>
      </c>
      <c r="I243">
        <v>346</v>
      </c>
      <c r="J243">
        <v>68</v>
      </c>
      <c r="K243">
        <v>144</v>
      </c>
      <c r="L243">
        <v>1.2E-2</v>
      </c>
      <c r="M243">
        <v>156</v>
      </c>
      <c r="N243">
        <v>-1.32</v>
      </c>
      <c r="O243">
        <v>182</v>
      </c>
      <c r="P243">
        <v>105.4</v>
      </c>
      <c r="Q243">
        <v>136</v>
      </c>
      <c r="R243">
        <v>106.8</v>
      </c>
      <c r="S243">
        <v>238</v>
      </c>
      <c r="T243">
        <v>6</v>
      </c>
      <c r="U243">
        <v>30</v>
      </c>
    </row>
    <row r="244" spans="1:21">
      <c r="A244">
        <v>232</v>
      </c>
      <c r="B244" t="s">
        <v>258</v>
      </c>
      <c r="C244" t="s">
        <v>793</v>
      </c>
      <c r="D244" t="s">
        <v>6648</v>
      </c>
      <c r="E244">
        <v>-4.8499999999999996</v>
      </c>
      <c r="F244">
        <v>108.8</v>
      </c>
      <c r="G244">
        <v>104</v>
      </c>
      <c r="H244">
        <v>113.7</v>
      </c>
      <c r="I244">
        <v>339</v>
      </c>
      <c r="J244">
        <v>65.099999999999994</v>
      </c>
      <c r="K244">
        <v>293</v>
      </c>
      <c r="L244">
        <v>2.3E-2</v>
      </c>
      <c r="M244">
        <v>123</v>
      </c>
      <c r="N244">
        <v>-2.78</v>
      </c>
      <c r="O244">
        <v>227</v>
      </c>
      <c r="P244">
        <v>104</v>
      </c>
      <c r="Q244">
        <v>214</v>
      </c>
      <c r="R244">
        <v>106.8</v>
      </c>
      <c r="S244">
        <v>239</v>
      </c>
      <c r="T244">
        <v>-1.33</v>
      </c>
      <c r="U244">
        <v>202</v>
      </c>
    </row>
    <row r="245" spans="1:21">
      <c r="A245">
        <v>233</v>
      </c>
      <c r="B245" t="s">
        <v>5852</v>
      </c>
      <c r="C245" t="s">
        <v>6853</v>
      </c>
      <c r="D245" t="s">
        <v>6587</v>
      </c>
      <c r="E245">
        <v>-5.17</v>
      </c>
      <c r="F245">
        <v>102.2</v>
      </c>
      <c r="G245">
        <v>239</v>
      </c>
      <c r="H245">
        <v>107.4</v>
      </c>
      <c r="I245">
        <v>226</v>
      </c>
      <c r="J245">
        <v>65.7</v>
      </c>
      <c r="K245">
        <v>273</v>
      </c>
      <c r="L245">
        <v>-4.3999999999999997E-2</v>
      </c>
      <c r="M245">
        <v>281</v>
      </c>
      <c r="N245">
        <v>-1.43</v>
      </c>
      <c r="O245">
        <v>184</v>
      </c>
      <c r="P245">
        <v>105.2</v>
      </c>
      <c r="Q245">
        <v>153</v>
      </c>
      <c r="R245">
        <v>106.6</v>
      </c>
      <c r="S245">
        <v>227</v>
      </c>
      <c r="T245">
        <v>1.58</v>
      </c>
      <c r="U245">
        <v>114</v>
      </c>
    </row>
    <row r="246" spans="1:21">
      <c r="A246">
        <v>234</v>
      </c>
      <c r="B246" t="s">
        <v>5938</v>
      </c>
      <c r="C246" t="s">
        <v>6899</v>
      </c>
      <c r="D246" t="s">
        <v>6667</v>
      </c>
      <c r="E246">
        <v>-5.17</v>
      </c>
      <c r="F246">
        <v>100.8</v>
      </c>
      <c r="G246">
        <v>265</v>
      </c>
      <c r="H246">
        <v>106</v>
      </c>
      <c r="I246">
        <v>192</v>
      </c>
      <c r="J246">
        <v>63.4</v>
      </c>
      <c r="K246">
        <v>344</v>
      </c>
      <c r="L246">
        <v>0.152</v>
      </c>
      <c r="M246">
        <v>2</v>
      </c>
      <c r="N246">
        <v>-6.06</v>
      </c>
      <c r="O246">
        <v>311</v>
      </c>
      <c r="P246">
        <v>102.5</v>
      </c>
      <c r="Q246">
        <v>286</v>
      </c>
      <c r="R246">
        <v>108.5</v>
      </c>
      <c r="S246">
        <v>328</v>
      </c>
      <c r="T246">
        <v>4.7699999999999996</v>
      </c>
      <c r="U246">
        <v>48</v>
      </c>
    </row>
    <row r="247" spans="1:21">
      <c r="A247">
        <v>235</v>
      </c>
      <c r="B247" t="s">
        <v>139</v>
      </c>
      <c r="C247" t="s">
        <v>793</v>
      </c>
      <c r="D247" t="s">
        <v>6581</v>
      </c>
      <c r="E247">
        <v>-5.22</v>
      </c>
      <c r="F247">
        <v>103</v>
      </c>
      <c r="G247">
        <v>223</v>
      </c>
      <c r="H247">
        <v>108.2</v>
      </c>
      <c r="I247">
        <v>247</v>
      </c>
      <c r="J247">
        <v>67.400000000000006</v>
      </c>
      <c r="K247">
        <v>171</v>
      </c>
      <c r="L247">
        <v>5.0999999999999997E-2</v>
      </c>
      <c r="M247">
        <v>63</v>
      </c>
      <c r="N247">
        <v>-3.59</v>
      </c>
      <c r="O247">
        <v>245</v>
      </c>
      <c r="P247">
        <v>104</v>
      </c>
      <c r="Q247">
        <v>217</v>
      </c>
      <c r="R247">
        <v>107.5</v>
      </c>
      <c r="S247">
        <v>281</v>
      </c>
      <c r="T247">
        <v>-3.94</v>
      </c>
      <c r="U247">
        <v>286</v>
      </c>
    </row>
    <row r="248" spans="1:21">
      <c r="A248">
        <v>236</v>
      </c>
      <c r="B248" t="s">
        <v>364</v>
      </c>
      <c r="C248" t="s">
        <v>6853</v>
      </c>
      <c r="D248" t="s">
        <v>6586</v>
      </c>
      <c r="E248">
        <v>-5.28</v>
      </c>
      <c r="F248">
        <v>100.3</v>
      </c>
      <c r="G248">
        <v>275</v>
      </c>
      <c r="H248">
        <v>105.6</v>
      </c>
      <c r="I248">
        <v>183</v>
      </c>
      <c r="J248">
        <v>61.1</v>
      </c>
      <c r="K248">
        <v>361</v>
      </c>
      <c r="L248">
        <v>-8.9999999999999993E-3</v>
      </c>
      <c r="M248">
        <v>218</v>
      </c>
      <c r="N248">
        <v>-0.49</v>
      </c>
      <c r="O248">
        <v>155</v>
      </c>
      <c r="P248">
        <v>106.2</v>
      </c>
      <c r="Q248">
        <v>112</v>
      </c>
      <c r="R248">
        <v>106.7</v>
      </c>
      <c r="S248">
        <v>233</v>
      </c>
      <c r="T248">
        <v>6.75</v>
      </c>
      <c r="U248">
        <v>23</v>
      </c>
    </row>
    <row r="249" spans="1:21">
      <c r="A249">
        <v>237</v>
      </c>
      <c r="B249" t="s">
        <v>353</v>
      </c>
      <c r="C249" t="s">
        <v>6867</v>
      </c>
      <c r="D249" t="s">
        <v>6648</v>
      </c>
      <c r="E249">
        <v>-5.36</v>
      </c>
      <c r="F249">
        <v>102.5</v>
      </c>
      <c r="G249">
        <v>234</v>
      </c>
      <c r="H249">
        <v>107.9</v>
      </c>
      <c r="I249">
        <v>239</v>
      </c>
      <c r="J249">
        <v>67.2</v>
      </c>
      <c r="K249">
        <v>183</v>
      </c>
      <c r="L249">
        <v>4.2000000000000003E-2</v>
      </c>
      <c r="M249">
        <v>81</v>
      </c>
      <c r="N249">
        <v>-3.67</v>
      </c>
      <c r="O249">
        <v>251</v>
      </c>
      <c r="P249">
        <v>103.4</v>
      </c>
      <c r="Q249">
        <v>250</v>
      </c>
      <c r="R249">
        <v>107.1</v>
      </c>
      <c r="S249">
        <v>260</v>
      </c>
      <c r="T249">
        <v>-0.64</v>
      </c>
      <c r="U249">
        <v>181</v>
      </c>
    </row>
    <row r="250" spans="1:21">
      <c r="A250">
        <v>238</v>
      </c>
      <c r="B250" t="s">
        <v>167</v>
      </c>
      <c r="C250" t="s">
        <v>6889</v>
      </c>
      <c r="D250" t="s">
        <v>6610</v>
      </c>
      <c r="E250">
        <v>-5.45</v>
      </c>
      <c r="F250">
        <v>99.1</v>
      </c>
      <c r="G250">
        <v>288</v>
      </c>
      <c r="H250">
        <v>104.6</v>
      </c>
      <c r="I250">
        <v>162</v>
      </c>
      <c r="J250">
        <v>66.3</v>
      </c>
      <c r="K250">
        <v>226</v>
      </c>
      <c r="L250">
        <v>-4.1000000000000002E-2</v>
      </c>
      <c r="M250">
        <v>279</v>
      </c>
      <c r="N250">
        <v>-5.67</v>
      </c>
      <c r="O250">
        <v>307</v>
      </c>
      <c r="P250">
        <v>102.8</v>
      </c>
      <c r="Q250">
        <v>276</v>
      </c>
      <c r="R250">
        <v>108.5</v>
      </c>
      <c r="S250">
        <v>327</v>
      </c>
      <c r="T250">
        <v>-1.86</v>
      </c>
      <c r="U250">
        <v>225</v>
      </c>
    </row>
    <row r="251" spans="1:21">
      <c r="A251">
        <v>239</v>
      </c>
      <c r="B251" t="s">
        <v>6061</v>
      </c>
      <c r="C251" t="s">
        <v>6882</v>
      </c>
      <c r="D251">
        <v>45279</v>
      </c>
      <c r="E251">
        <v>-5.72</v>
      </c>
      <c r="F251">
        <v>102.8</v>
      </c>
      <c r="G251">
        <v>228</v>
      </c>
      <c r="H251">
        <v>108.5</v>
      </c>
      <c r="I251">
        <v>256</v>
      </c>
      <c r="J251">
        <v>72.400000000000006</v>
      </c>
      <c r="K251">
        <v>8</v>
      </c>
      <c r="L251">
        <v>8.0000000000000002E-3</v>
      </c>
      <c r="M251">
        <v>164</v>
      </c>
      <c r="N251">
        <v>-0.12</v>
      </c>
      <c r="O251">
        <v>146</v>
      </c>
      <c r="P251">
        <v>106</v>
      </c>
      <c r="Q251">
        <v>121</v>
      </c>
      <c r="R251">
        <v>106.1</v>
      </c>
      <c r="S251">
        <v>200</v>
      </c>
      <c r="T251">
        <v>5.0999999999999996</v>
      </c>
      <c r="U251">
        <v>43</v>
      </c>
    </row>
    <row r="252" spans="1:21">
      <c r="A252">
        <v>240</v>
      </c>
      <c r="B252" t="s">
        <v>143</v>
      </c>
      <c r="C252" t="s">
        <v>6889</v>
      </c>
      <c r="D252" t="s">
        <v>6585</v>
      </c>
      <c r="E252">
        <v>-5.77</v>
      </c>
      <c r="F252">
        <v>100.7</v>
      </c>
      <c r="G252">
        <v>270</v>
      </c>
      <c r="H252">
        <v>106.5</v>
      </c>
      <c r="I252">
        <v>205</v>
      </c>
      <c r="J252">
        <v>69.099999999999994</v>
      </c>
      <c r="K252">
        <v>90</v>
      </c>
      <c r="L252">
        <v>2.3E-2</v>
      </c>
      <c r="M252">
        <v>124</v>
      </c>
      <c r="N252">
        <v>-4.8499999999999996</v>
      </c>
      <c r="O252">
        <v>284</v>
      </c>
      <c r="P252">
        <v>103.6</v>
      </c>
      <c r="Q252">
        <v>240</v>
      </c>
      <c r="R252">
        <v>108.4</v>
      </c>
      <c r="S252">
        <v>322</v>
      </c>
      <c r="T252">
        <v>-1.45</v>
      </c>
      <c r="U252">
        <v>206</v>
      </c>
    </row>
    <row r="253" spans="1:21">
      <c r="N253" t="s">
        <v>6789</v>
      </c>
      <c r="T253" t="s">
        <v>6790</v>
      </c>
    </row>
    <row r="254" spans="1:21">
      <c r="A254" t="s">
        <v>6791</v>
      </c>
      <c r="B254" t="s">
        <v>6792</v>
      </c>
      <c r="C254" t="s">
        <v>6793</v>
      </c>
      <c r="D254" t="s">
        <v>6562</v>
      </c>
      <c r="E254" t="s">
        <v>14</v>
      </c>
      <c r="F254" t="s">
        <v>6794</v>
      </c>
      <c r="H254" t="s">
        <v>6795</v>
      </c>
      <c r="J254" t="s">
        <v>6796</v>
      </c>
      <c r="L254" t="s">
        <v>6797</v>
      </c>
      <c r="N254" t="s">
        <v>14</v>
      </c>
      <c r="P254" t="s">
        <v>6798</v>
      </c>
      <c r="R254" t="s">
        <v>6799</v>
      </c>
      <c r="T254" t="s">
        <v>14</v>
      </c>
    </row>
    <row r="255" spans="1:21">
      <c r="A255">
        <v>241</v>
      </c>
      <c r="B255" t="s">
        <v>92</v>
      </c>
      <c r="C255" t="s">
        <v>6899</v>
      </c>
      <c r="D255" t="s">
        <v>6630</v>
      </c>
      <c r="E255">
        <v>-5.85</v>
      </c>
      <c r="F255">
        <v>100.2</v>
      </c>
      <c r="G255">
        <v>278</v>
      </c>
      <c r="H255">
        <v>106</v>
      </c>
      <c r="I255">
        <v>194</v>
      </c>
      <c r="J255">
        <v>69.2</v>
      </c>
      <c r="K255">
        <v>81</v>
      </c>
      <c r="L255">
        <v>-1.2E-2</v>
      </c>
      <c r="M255">
        <v>223</v>
      </c>
      <c r="N255">
        <v>-7.8</v>
      </c>
      <c r="O255">
        <v>335</v>
      </c>
      <c r="P255">
        <v>101.9</v>
      </c>
      <c r="Q255">
        <v>304</v>
      </c>
      <c r="R255">
        <v>109.7</v>
      </c>
      <c r="S255">
        <v>349</v>
      </c>
      <c r="T255">
        <v>-0.83</v>
      </c>
      <c r="U255">
        <v>186</v>
      </c>
    </row>
    <row r="256" spans="1:21">
      <c r="A256">
        <v>242</v>
      </c>
      <c r="B256" t="s">
        <v>5741</v>
      </c>
      <c r="C256" t="s">
        <v>793</v>
      </c>
      <c r="D256">
        <v>45280</v>
      </c>
      <c r="E256">
        <v>-6.09</v>
      </c>
      <c r="F256">
        <v>101.2</v>
      </c>
      <c r="G256">
        <v>257</v>
      </c>
      <c r="H256">
        <v>107.3</v>
      </c>
      <c r="I256">
        <v>225</v>
      </c>
      <c r="J256">
        <v>65.8</v>
      </c>
      <c r="K256">
        <v>268</v>
      </c>
      <c r="L256">
        <v>-0.111</v>
      </c>
      <c r="M256">
        <v>359</v>
      </c>
      <c r="N256">
        <v>-4.16</v>
      </c>
      <c r="O256">
        <v>267</v>
      </c>
      <c r="P256">
        <v>104</v>
      </c>
      <c r="Q256">
        <v>213</v>
      </c>
      <c r="R256">
        <v>108.2</v>
      </c>
      <c r="S256">
        <v>312</v>
      </c>
      <c r="T256">
        <v>-4.5</v>
      </c>
      <c r="U256">
        <v>299</v>
      </c>
    </row>
    <row r="257" spans="1:21">
      <c r="A257">
        <v>243</v>
      </c>
      <c r="B257" t="s">
        <v>163</v>
      </c>
      <c r="C257" t="s">
        <v>6862</v>
      </c>
      <c r="D257">
        <v>45251</v>
      </c>
      <c r="E257">
        <v>-6.1</v>
      </c>
      <c r="F257">
        <v>99.8</v>
      </c>
      <c r="G257">
        <v>283</v>
      </c>
      <c r="H257">
        <v>105.9</v>
      </c>
      <c r="I257">
        <v>190</v>
      </c>
      <c r="J257">
        <v>65.900000000000006</v>
      </c>
      <c r="K257">
        <v>259</v>
      </c>
      <c r="L257">
        <v>1.0999999999999999E-2</v>
      </c>
      <c r="M257">
        <v>159</v>
      </c>
      <c r="N257">
        <v>3.32</v>
      </c>
      <c r="O257">
        <v>101</v>
      </c>
      <c r="P257">
        <v>105.7</v>
      </c>
      <c r="Q257">
        <v>127</v>
      </c>
      <c r="R257">
        <v>102.4</v>
      </c>
      <c r="S257">
        <v>73</v>
      </c>
      <c r="T257">
        <v>4.3600000000000003</v>
      </c>
      <c r="U257">
        <v>53</v>
      </c>
    </row>
    <row r="258" spans="1:21">
      <c r="A258">
        <v>244</v>
      </c>
      <c r="B258" t="s">
        <v>5818</v>
      </c>
      <c r="C258" t="s">
        <v>6882</v>
      </c>
      <c r="D258">
        <v>45251</v>
      </c>
      <c r="E258">
        <v>-6.34</v>
      </c>
      <c r="F258">
        <v>102.2</v>
      </c>
      <c r="G258">
        <v>241</v>
      </c>
      <c r="H258">
        <v>108.5</v>
      </c>
      <c r="I258">
        <v>255</v>
      </c>
      <c r="J258">
        <v>65.2</v>
      </c>
      <c r="K258">
        <v>288</v>
      </c>
      <c r="L258">
        <v>-8.4000000000000005E-2</v>
      </c>
      <c r="M258">
        <v>345</v>
      </c>
      <c r="N258">
        <v>-2.2799999999999998</v>
      </c>
      <c r="O258">
        <v>210</v>
      </c>
      <c r="P258">
        <v>105</v>
      </c>
      <c r="Q258">
        <v>156</v>
      </c>
      <c r="R258">
        <v>107.3</v>
      </c>
      <c r="S258">
        <v>269</v>
      </c>
      <c r="T258">
        <v>-1.98</v>
      </c>
      <c r="U258">
        <v>229</v>
      </c>
    </row>
    <row r="259" spans="1:21">
      <c r="A259">
        <v>245</v>
      </c>
      <c r="B259" t="s">
        <v>117</v>
      </c>
      <c r="C259" t="s">
        <v>6862</v>
      </c>
      <c r="D259" t="s">
        <v>6641</v>
      </c>
      <c r="E259">
        <v>-6.4</v>
      </c>
      <c r="F259">
        <v>103.9</v>
      </c>
      <c r="G259">
        <v>198</v>
      </c>
      <c r="H259">
        <v>110.3</v>
      </c>
      <c r="I259">
        <v>285</v>
      </c>
      <c r="J259">
        <v>72.7</v>
      </c>
      <c r="K259">
        <v>4</v>
      </c>
      <c r="L259">
        <v>7.0000000000000007E-2</v>
      </c>
      <c r="M259">
        <v>41</v>
      </c>
      <c r="N259">
        <v>-0.06</v>
      </c>
      <c r="O259">
        <v>144</v>
      </c>
      <c r="P259">
        <v>105.2</v>
      </c>
      <c r="Q259">
        <v>151</v>
      </c>
      <c r="R259">
        <v>105.2</v>
      </c>
      <c r="S259">
        <v>165</v>
      </c>
      <c r="T259">
        <v>-5.05</v>
      </c>
      <c r="U259">
        <v>310</v>
      </c>
    </row>
    <row r="260" spans="1:21">
      <c r="A260">
        <v>246</v>
      </c>
      <c r="B260" t="s">
        <v>40</v>
      </c>
      <c r="C260" t="s">
        <v>6873</v>
      </c>
      <c r="D260" t="s">
        <v>6672</v>
      </c>
      <c r="E260">
        <v>-6.42</v>
      </c>
      <c r="F260">
        <v>100.8</v>
      </c>
      <c r="G260">
        <v>269</v>
      </c>
      <c r="H260">
        <v>107.2</v>
      </c>
      <c r="I260">
        <v>220</v>
      </c>
      <c r="J260">
        <v>69.2</v>
      </c>
      <c r="K260">
        <v>82</v>
      </c>
      <c r="L260">
        <v>-1.6E-2</v>
      </c>
      <c r="M260">
        <v>235</v>
      </c>
      <c r="N260">
        <v>-2.0299999999999998</v>
      </c>
      <c r="O260">
        <v>203</v>
      </c>
      <c r="P260">
        <v>105</v>
      </c>
      <c r="Q260">
        <v>158</v>
      </c>
      <c r="R260">
        <v>107</v>
      </c>
      <c r="S260">
        <v>253</v>
      </c>
      <c r="T260">
        <v>3.04</v>
      </c>
      <c r="U260">
        <v>84</v>
      </c>
    </row>
    <row r="261" spans="1:21">
      <c r="A261">
        <v>247</v>
      </c>
      <c r="B261" t="s">
        <v>5576</v>
      </c>
      <c r="C261" t="s">
        <v>6895</v>
      </c>
      <c r="D261" t="s">
        <v>6594</v>
      </c>
      <c r="E261">
        <v>-6.47</v>
      </c>
      <c r="F261">
        <v>101.7</v>
      </c>
      <c r="G261">
        <v>250</v>
      </c>
      <c r="H261">
        <v>108.2</v>
      </c>
      <c r="I261">
        <v>245</v>
      </c>
      <c r="J261">
        <v>67.400000000000006</v>
      </c>
      <c r="K261">
        <v>172</v>
      </c>
      <c r="L261">
        <v>0.13300000000000001</v>
      </c>
      <c r="M261">
        <v>4</v>
      </c>
      <c r="N261">
        <v>-5.1100000000000003</v>
      </c>
      <c r="O261">
        <v>290</v>
      </c>
      <c r="P261">
        <v>99.7</v>
      </c>
      <c r="Q261">
        <v>352</v>
      </c>
      <c r="R261">
        <v>104.8</v>
      </c>
      <c r="S261">
        <v>145</v>
      </c>
      <c r="T261">
        <v>8.74</v>
      </c>
      <c r="U261">
        <v>8</v>
      </c>
    </row>
    <row r="262" spans="1:21">
      <c r="A262">
        <v>248</v>
      </c>
      <c r="B262" t="s">
        <v>330</v>
      </c>
      <c r="C262" t="s">
        <v>6891</v>
      </c>
      <c r="D262" t="s">
        <v>6641</v>
      </c>
      <c r="E262">
        <v>-6.62</v>
      </c>
      <c r="F262">
        <v>108.5</v>
      </c>
      <c r="G262">
        <v>109</v>
      </c>
      <c r="H262">
        <v>115.1</v>
      </c>
      <c r="I262">
        <v>347</v>
      </c>
      <c r="J262">
        <v>66.900000000000006</v>
      </c>
      <c r="K262">
        <v>194</v>
      </c>
      <c r="L262">
        <v>3.2000000000000001E-2</v>
      </c>
      <c r="M262">
        <v>99</v>
      </c>
      <c r="N262">
        <v>-3.45</v>
      </c>
      <c r="O262">
        <v>244</v>
      </c>
      <c r="P262">
        <v>103.5</v>
      </c>
      <c r="Q262">
        <v>244</v>
      </c>
      <c r="R262">
        <v>107</v>
      </c>
      <c r="S262">
        <v>251</v>
      </c>
      <c r="T262">
        <v>2.4700000000000002</v>
      </c>
      <c r="U262">
        <v>91</v>
      </c>
    </row>
    <row r="263" spans="1:21">
      <c r="A263">
        <v>249</v>
      </c>
      <c r="B263" t="s">
        <v>247</v>
      </c>
      <c r="C263" t="s">
        <v>6871</v>
      </c>
      <c r="D263">
        <v>45219</v>
      </c>
      <c r="E263">
        <v>-6.64</v>
      </c>
      <c r="F263">
        <v>101.7</v>
      </c>
      <c r="G263">
        <v>249</v>
      </c>
      <c r="H263">
        <v>108.3</v>
      </c>
      <c r="I263">
        <v>250</v>
      </c>
      <c r="J263">
        <v>67.7</v>
      </c>
      <c r="K263">
        <v>160</v>
      </c>
      <c r="L263">
        <v>-8.1000000000000003E-2</v>
      </c>
      <c r="M263">
        <v>340</v>
      </c>
      <c r="N263">
        <v>-3.26</v>
      </c>
      <c r="O263">
        <v>238</v>
      </c>
      <c r="P263">
        <v>103.3</v>
      </c>
      <c r="Q263">
        <v>254</v>
      </c>
      <c r="R263">
        <v>106.5</v>
      </c>
      <c r="S263">
        <v>222</v>
      </c>
      <c r="T263">
        <v>3.41</v>
      </c>
      <c r="U263">
        <v>75</v>
      </c>
    </row>
    <row r="264" spans="1:21">
      <c r="A264">
        <v>250</v>
      </c>
      <c r="B264" t="s">
        <v>6237</v>
      </c>
      <c r="C264" t="s">
        <v>6896</v>
      </c>
      <c r="D264" t="s">
        <v>6697</v>
      </c>
      <c r="E264">
        <v>-6.67</v>
      </c>
      <c r="F264">
        <v>94.3</v>
      </c>
      <c r="G264">
        <v>345</v>
      </c>
      <c r="H264">
        <v>100.9</v>
      </c>
      <c r="I264">
        <v>93</v>
      </c>
      <c r="J264">
        <v>69.7</v>
      </c>
      <c r="K264">
        <v>55</v>
      </c>
      <c r="L264">
        <v>8.4000000000000005E-2</v>
      </c>
      <c r="M264">
        <v>28</v>
      </c>
      <c r="N264">
        <v>-5.2</v>
      </c>
      <c r="O264">
        <v>294</v>
      </c>
      <c r="P264">
        <v>101.7</v>
      </c>
      <c r="Q264">
        <v>312</v>
      </c>
      <c r="R264">
        <v>106.9</v>
      </c>
      <c r="S264">
        <v>243</v>
      </c>
      <c r="T264">
        <v>4.59</v>
      </c>
      <c r="U264">
        <v>51</v>
      </c>
    </row>
    <row r="265" spans="1:21">
      <c r="A265">
        <v>251</v>
      </c>
      <c r="B265" t="s">
        <v>193</v>
      </c>
      <c r="C265" t="s">
        <v>6853</v>
      </c>
      <c r="D265" t="s">
        <v>6594</v>
      </c>
      <c r="E265">
        <v>-6.69</v>
      </c>
      <c r="F265">
        <v>105.2</v>
      </c>
      <c r="G265">
        <v>168</v>
      </c>
      <c r="H265">
        <v>111.9</v>
      </c>
      <c r="I265">
        <v>316</v>
      </c>
      <c r="J265">
        <v>68.599999999999994</v>
      </c>
      <c r="K265">
        <v>120</v>
      </c>
      <c r="L265">
        <v>0.123</v>
      </c>
      <c r="M265">
        <v>7</v>
      </c>
      <c r="N265">
        <v>-2.5</v>
      </c>
      <c r="O265">
        <v>221</v>
      </c>
      <c r="P265">
        <v>104.2</v>
      </c>
      <c r="Q265">
        <v>199</v>
      </c>
      <c r="R265">
        <v>106.7</v>
      </c>
      <c r="S265">
        <v>235</v>
      </c>
      <c r="T265">
        <v>0.12</v>
      </c>
      <c r="U265">
        <v>162</v>
      </c>
    </row>
    <row r="266" spans="1:21">
      <c r="A266">
        <v>252</v>
      </c>
      <c r="B266" t="s">
        <v>309</v>
      </c>
      <c r="C266" t="s">
        <v>6886</v>
      </c>
      <c r="D266" t="s">
        <v>6648</v>
      </c>
      <c r="E266">
        <v>-6.71</v>
      </c>
      <c r="F266">
        <v>103</v>
      </c>
      <c r="G266">
        <v>224</v>
      </c>
      <c r="H266">
        <v>109.7</v>
      </c>
      <c r="I266">
        <v>271</v>
      </c>
      <c r="J266">
        <v>68.599999999999994</v>
      </c>
      <c r="K266">
        <v>118</v>
      </c>
      <c r="L266">
        <v>-4.2999999999999997E-2</v>
      </c>
      <c r="M266">
        <v>280</v>
      </c>
      <c r="N266">
        <v>-8.42</v>
      </c>
      <c r="O266">
        <v>347</v>
      </c>
      <c r="P266">
        <v>99.9</v>
      </c>
      <c r="Q266">
        <v>348</v>
      </c>
      <c r="R266">
        <v>108.3</v>
      </c>
      <c r="S266">
        <v>318</v>
      </c>
      <c r="T266">
        <v>-8.75</v>
      </c>
      <c r="U266">
        <v>353</v>
      </c>
    </row>
    <row r="267" spans="1:21">
      <c r="A267">
        <v>253</v>
      </c>
      <c r="B267" t="s">
        <v>312</v>
      </c>
      <c r="C267" t="s">
        <v>6884</v>
      </c>
      <c r="D267" t="s">
        <v>6594</v>
      </c>
      <c r="E267">
        <v>-6.82</v>
      </c>
      <c r="F267">
        <v>105.4</v>
      </c>
      <c r="G267">
        <v>164</v>
      </c>
      <c r="H267">
        <v>112.2</v>
      </c>
      <c r="I267">
        <v>320</v>
      </c>
      <c r="J267">
        <v>67.7</v>
      </c>
      <c r="K267">
        <v>162</v>
      </c>
      <c r="L267">
        <v>2.8000000000000001E-2</v>
      </c>
      <c r="M267">
        <v>108</v>
      </c>
      <c r="N267">
        <v>-8.32</v>
      </c>
      <c r="O267">
        <v>346</v>
      </c>
      <c r="P267">
        <v>100.6</v>
      </c>
      <c r="Q267">
        <v>337</v>
      </c>
      <c r="R267">
        <v>108.9</v>
      </c>
      <c r="S267">
        <v>338</v>
      </c>
      <c r="T267">
        <v>-8.3800000000000008</v>
      </c>
      <c r="U267">
        <v>349</v>
      </c>
    </row>
    <row r="268" spans="1:21">
      <c r="A268">
        <v>254</v>
      </c>
      <c r="B268" t="s">
        <v>6921</v>
      </c>
      <c r="C268" t="s">
        <v>6899</v>
      </c>
      <c r="D268" t="s">
        <v>6709</v>
      </c>
      <c r="E268">
        <v>-6.87</v>
      </c>
      <c r="F268">
        <v>100.8</v>
      </c>
      <c r="G268">
        <v>268</v>
      </c>
      <c r="H268">
        <v>107.6</v>
      </c>
      <c r="I268">
        <v>232</v>
      </c>
      <c r="J268">
        <v>72.5</v>
      </c>
      <c r="K268">
        <v>7</v>
      </c>
      <c r="L268">
        <v>1.4999999999999999E-2</v>
      </c>
      <c r="M268">
        <v>147</v>
      </c>
      <c r="N268">
        <v>-7.2</v>
      </c>
      <c r="O268">
        <v>331</v>
      </c>
      <c r="P268">
        <v>101.6</v>
      </c>
      <c r="Q268">
        <v>314</v>
      </c>
      <c r="R268">
        <v>108.8</v>
      </c>
      <c r="S268">
        <v>334</v>
      </c>
      <c r="T268">
        <v>0.86</v>
      </c>
      <c r="U268">
        <v>139</v>
      </c>
    </row>
    <row r="269" spans="1:21">
      <c r="A269">
        <v>255</v>
      </c>
      <c r="B269" t="s">
        <v>72</v>
      </c>
      <c r="C269" t="s">
        <v>6859</v>
      </c>
      <c r="D269">
        <v>45220</v>
      </c>
      <c r="E269">
        <v>-7</v>
      </c>
      <c r="F269">
        <v>102</v>
      </c>
      <c r="G269">
        <v>245</v>
      </c>
      <c r="H269">
        <v>109</v>
      </c>
      <c r="I269">
        <v>262</v>
      </c>
      <c r="J269">
        <v>66.2</v>
      </c>
      <c r="K269">
        <v>237</v>
      </c>
      <c r="L269">
        <v>-3.5999999999999997E-2</v>
      </c>
      <c r="M269">
        <v>272</v>
      </c>
      <c r="N269">
        <v>-0.28999999999999998</v>
      </c>
      <c r="O269">
        <v>150</v>
      </c>
      <c r="P269">
        <v>104.7</v>
      </c>
      <c r="Q269">
        <v>173</v>
      </c>
      <c r="R269">
        <v>105</v>
      </c>
      <c r="S269">
        <v>152</v>
      </c>
      <c r="T269">
        <v>-4.16</v>
      </c>
      <c r="U269">
        <v>290</v>
      </c>
    </row>
    <row r="270" spans="1:21">
      <c r="A270">
        <v>256</v>
      </c>
      <c r="B270" t="s">
        <v>327</v>
      </c>
      <c r="C270" t="s">
        <v>6859</v>
      </c>
      <c r="D270">
        <v>45191</v>
      </c>
      <c r="E270">
        <v>-7.08</v>
      </c>
      <c r="F270">
        <v>97.7</v>
      </c>
      <c r="G270">
        <v>316</v>
      </c>
      <c r="H270">
        <v>104.7</v>
      </c>
      <c r="I270">
        <v>167</v>
      </c>
      <c r="J270">
        <v>67.3</v>
      </c>
      <c r="K270">
        <v>174</v>
      </c>
      <c r="L270">
        <v>-1.6E-2</v>
      </c>
      <c r="M270">
        <v>232</v>
      </c>
      <c r="N270">
        <v>-0.84</v>
      </c>
      <c r="O270">
        <v>167</v>
      </c>
      <c r="P270">
        <v>104</v>
      </c>
      <c r="Q270">
        <v>216</v>
      </c>
      <c r="R270">
        <v>104.8</v>
      </c>
      <c r="S270">
        <v>148</v>
      </c>
      <c r="T270">
        <v>-2.69</v>
      </c>
      <c r="U270">
        <v>252</v>
      </c>
    </row>
    <row r="271" spans="1:21">
      <c r="A271">
        <v>257</v>
      </c>
      <c r="B271" t="s">
        <v>6112</v>
      </c>
      <c r="C271" t="s">
        <v>6894</v>
      </c>
      <c r="D271" t="s">
        <v>6594</v>
      </c>
      <c r="E271">
        <v>-7.22</v>
      </c>
      <c r="F271">
        <v>104</v>
      </c>
      <c r="G271">
        <v>197</v>
      </c>
      <c r="H271">
        <v>111.2</v>
      </c>
      <c r="I271">
        <v>305</v>
      </c>
      <c r="J271">
        <v>68.7</v>
      </c>
      <c r="K271">
        <v>109</v>
      </c>
      <c r="L271">
        <v>0.05</v>
      </c>
      <c r="M271">
        <v>66</v>
      </c>
      <c r="N271">
        <v>-7.13</v>
      </c>
      <c r="O271">
        <v>329</v>
      </c>
      <c r="P271">
        <v>102.5</v>
      </c>
      <c r="Q271">
        <v>282</v>
      </c>
      <c r="R271">
        <v>109.7</v>
      </c>
      <c r="S271">
        <v>351</v>
      </c>
      <c r="T271">
        <v>5.56</v>
      </c>
      <c r="U271">
        <v>36</v>
      </c>
    </row>
    <row r="272" spans="1:21">
      <c r="A272">
        <v>258</v>
      </c>
      <c r="B272" t="s">
        <v>243</v>
      </c>
      <c r="C272" t="s">
        <v>6871</v>
      </c>
      <c r="D272" t="s">
        <v>6691</v>
      </c>
      <c r="E272">
        <v>-7.4</v>
      </c>
      <c r="F272">
        <v>100.8</v>
      </c>
      <c r="G272">
        <v>263</v>
      </c>
      <c r="H272">
        <v>108.2</v>
      </c>
      <c r="I272">
        <v>246</v>
      </c>
      <c r="J272">
        <v>63.2</v>
      </c>
      <c r="K272">
        <v>346</v>
      </c>
      <c r="L272">
        <v>9.1999999999999998E-2</v>
      </c>
      <c r="M272">
        <v>20</v>
      </c>
      <c r="N272">
        <v>-4.88</v>
      </c>
      <c r="O272">
        <v>285</v>
      </c>
      <c r="P272">
        <v>102.1</v>
      </c>
      <c r="Q272">
        <v>301</v>
      </c>
      <c r="R272">
        <v>107</v>
      </c>
      <c r="S272">
        <v>248</v>
      </c>
      <c r="T272">
        <v>-5.03</v>
      </c>
      <c r="U272">
        <v>308</v>
      </c>
    </row>
    <row r="273" spans="1:21">
      <c r="A273">
        <v>259</v>
      </c>
      <c r="B273" t="s">
        <v>6900</v>
      </c>
      <c r="C273" t="s">
        <v>6891</v>
      </c>
      <c r="D273" t="s">
        <v>6691</v>
      </c>
      <c r="E273">
        <v>-7.46</v>
      </c>
      <c r="F273">
        <v>99</v>
      </c>
      <c r="G273">
        <v>294</v>
      </c>
      <c r="H273">
        <v>106.4</v>
      </c>
      <c r="I273">
        <v>204</v>
      </c>
      <c r="J273">
        <v>68</v>
      </c>
      <c r="K273">
        <v>142</v>
      </c>
      <c r="L273">
        <v>9.4E-2</v>
      </c>
      <c r="M273">
        <v>18</v>
      </c>
      <c r="N273">
        <v>-3.66</v>
      </c>
      <c r="O273">
        <v>250</v>
      </c>
      <c r="P273">
        <v>103.6</v>
      </c>
      <c r="Q273">
        <v>239</v>
      </c>
      <c r="R273">
        <v>107.2</v>
      </c>
      <c r="S273">
        <v>268</v>
      </c>
      <c r="T273">
        <v>2.2400000000000002</v>
      </c>
      <c r="U273">
        <v>95</v>
      </c>
    </row>
    <row r="274" spans="1:21">
      <c r="A274">
        <v>260</v>
      </c>
      <c r="B274" t="s">
        <v>115</v>
      </c>
      <c r="C274" t="s">
        <v>6853</v>
      </c>
      <c r="D274" t="s">
        <v>6582</v>
      </c>
      <c r="E274">
        <v>-7.85</v>
      </c>
      <c r="F274">
        <v>102.5</v>
      </c>
      <c r="G274">
        <v>236</v>
      </c>
      <c r="H274">
        <v>110.3</v>
      </c>
      <c r="I274">
        <v>286</v>
      </c>
      <c r="J274">
        <v>62.1</v>
      </c>
      <c r="K274">
        <v>357</v>
      </c>
      <c r="L274">
        <v>8.4000000000000005E-2</v>
      </c>
      <c r="M274">
        <v>26</v>
      </c>
      <c r="N274">
        <v>0.42</v>
      </c>
      <c r="O274">
        <v>135</v>
      </c>
      <c r="P274">
        <v>106.2</v>
      </c>
      <c r="Q274">
        <v>113</v>
      </c>
      <c r="R274">
        <v>105.8</v>
      </c>
      <c r="S274">
        <v>187</v>
      </c>
      <c r="T274">
        <v>6.02</v>
      </c>
      <c r="U274">
        <v>29</v>
      </c>
    </row>
    <row r="275" spans="1:21">
      <c r="A275">
        <v>261</v>
      </c>
      <c r="B275" t="s">
        <v>241</v>
      </c>
      <c r="C275" t="s">
        <v>6871</v>
      </c>
      <c r="D275" t="s">
        <v>6587</v>
      </c>
      <c r="E275">
        <v>-7.99</v>
      </c>
      <c r="F275">
        <v>98.9</v>
      </c>
      <c r="G275">
        <v>297</v>
      </c>
      <c r="H275">
        <v>106.9</v>
      </c>
      <c r="I275">
        <v>212</v>
      </c>
      <c r="J275">
        <v>65.099999999999994</v>
      </c>
      <c r="K275">
        <v>297</v>
      </c>
      <c r="L275">
        <v>0</v>
      </c>
      <c r="M275">
        <v>195</v>
      </c>
      <c r="N275">
        <v>-4.7</v>
      </c>
      <c r="O275">
        <v>278</v>
      </c>
      <c r="P275">
        <v>101.6</v>
      </c>
      <c r="Q275">
        <v>313</v>
      </c>
      <c r="R275">
        <v>106.3</v>
      </c>
      <c r="S275">
        <v>213</v>
      </c>
      <c r="T275">
        <v>-1.19</v>
      </c>
      <c r="U275">
        <v>197</v>
      </c>
    </row>
    <row r="276" spans="1:21">
      <c r="A276">
        <v>262</v>
      </c>
      <c r="B276" t="s">
        <v>5995</v>
      </c>
      <c r="C276" t="s">
        <v>6894</v>
      </c>
      <c r="D276" t="s">
        <v>6691</v>
      </c>
      <c r="E276">
        <v>-8.0399999999999991</v>
      </c>
      <c r="F276">
        <v>99.2</v>
      </c>
      <c r="G276">
        <v>287</v>
      </c>
      <c r="H276">
        <v>107.2</v>
      </c>
      <c r="I276">
        <v>222</v>
      </c>
      <c r="J276">
        <v>70.5</v>
      </c>
      <c r="K276">
        <v>36</v>
      </c>
      <c r="L276">
        <v>2.3E-2</v>
      </c>
      <c r="M276">
        <v>125</v>
      </c>
      <c r="N276">
        <v>-6.14</v>
      </c>
      <c r="O276">
        <v>313</v>
      </c>
      <c r="P276">
        <v>103.6</v>
      </c>
      <c r="Q276">
        <v>237</v>
      </c>
      <c r="R276">
        <v>109.7</v>
      </c>
      <c r="S276">
        <v>353</v>
      </c>
      <c r="T276">
        <v>13.64</v>
      </c>
      <c r="U276">
        <v>2</v>
      </c>
    </row>
    <row r="277" spans="1:21">
      <c r="A277">
        <v>263</v>
      </c>
      <c r="B277" t="s">
        <v>412</v>
      </c>
      <c r="C277" t="s">
        <v>6863</v>
      </c>
      <c r="D277">
        <v>45217</v>
      </c>
      <c r="E277">
        <v>-8.14</v>
      </c>
      <c r="F277">
        <v>99.4</v>
      </c>
      <c r="G277">
        <v>286</v>
      </c>
      <c r="H277">
        <v>107.6</v>
      </c>
      <c r="I277">
        <v>230</v>
      </c>
      <c r="J277">
        <v>68.8</v>
      </c>
      <c r="K277">
        <v>106</v>
      </c>
      <c r="L277">
        <v>2E-3</v>
      </c>
      <c r="M277">
        <v>192</v>
      </c>
      <c r="N277">
        <v>-1.25</v>
      </c>
      <c r="O277">
        <v>179</v>
      </c>
      <c r="P277">
        <v>103.8</v>
      </c>
      <c r="Q277">
        <v>226</v>
      </c>
      <c r="R277">
        <v>105.1</v>
      </c>
      <c r="S277">
        <v>159</v>
      </c>
      <c r="T277">
        <v>-3.58</v>
      </c>
      <c r="U277">
        <v>273</v>
      </c>
    </row>
    <row r="278" spans="1:21">
      <c r="A278">
        <v>264</v>
      </c>
      <c r="B278" t="s">
        <v>256</v>
      </c>
      <c r="C278" t="s">
        <v>6805</v>
      </c>
      <c r="D278">
        <v>45014</v>
      </c>
      <c r="E278">
        <v>-8.34</v>
      </c>
      <c r="F278">
        <v>97.6</v>
      </c>
      <c r="G278">
        <v>317</v>
      </c>
      <c r="H278">
        <v>106</v>
      </c>
      <c r="I278">
        <v>191</v>
      </c>
      <c r="J278">
        <v>63.5</v>
      </c>
      <c r="K278">
        <v>342</v>
      </c>
      <c r="L278">
        <v>-0.10299999999999999</v>
      </c>
      <c r="M278">
        <v>352</v>
      </c>
      <c r="N278">
        <v>8.31</v>
      </c>
      <c r="O278">
        <v>45</v>
      </c>
      <c r="P278">
        <v>108.4</v>
      </c>
      <c r="Q278">
        <v>67</v>
      </c>
      <c r="R278">
        <v>100.1</v>
      </c>
      <c r="S278">
        <v>29</v>
      </c>
      <c r="T278">
        <v>0.99</v>
      </c>
      <c r="U278">
        <v>135</v>
      </c>
    </row>
    <row r="279" spans="1:21">
      <c r="A279">
        <v>265</v>
      </c>
      <c r="B279" t="s">
        <v>33</v>
      </c>
      <c r="C279" t="s">
        <v>6869</v>
      </c>
      <c r="D279" t="s">
        <v>6690</v>
      </c>
      <c r="E279">
        <v>-8.35</v>
      </c>
      <c r="F279">
        <v>102.9</v>
      </c>
      <c r="G279">
        <v>227</v>
      </c>
      <c r="H279">
        <v>111.2</v>
      </c>
      <c r="I279">
        <v>307</v>
      </c>
      <c r="J279">
        <v>66.7</v>
      </c>
      <c r="K279">
        <v>205</v>
      </c>
      <c r="L279">
        <v>6.8000000000000005E-2</v>
      </c>
      <c r="M279">
        <v>44</v>
      </c>
      <c r="N279">
        <v>-5.1100000000000003</v>
      </c>
      <c r="O279">
        <v>291</v>
      </c>
      <c r="P279">
        <v>103.9</v>
      </c>
      <c r="Q279">
        <v>219</v>
      </c>
      <c r="R279">
        <v>109.1</v>
      </c>
      <c r="S279">
        <v>340</v>
      </c>
      <c r="T279">
        <v>-3.33</v>
      </c>
      <c r="U279">
        <v>267</v>
      </c>
    </row>
    <row r="280" spans="1:21">
      <c r="A280">
        <v>266</v>
      </c>
      <c r="B280" t="s">
        <v>91</v>
      </c>
      <c r="C280" t="s">
        <v>6899</v>
      </c>
      <c r="D280" t="s">
        <v>6607</v>
      </c>
      <c r="E280">
        <v>-8.39</v>
      </c>
      <c r="F280">
        <v>103.4</v>
      </c>
      <c r="G280">
        <v>210</v>
      </c>
      <c r="H280">
        <v>111.8</v>
      </c>
      <c r="I280">
        <v>313</v>
      </c>
      <c r="J280">
        <v>69.3</v>
      </c>
      <c r="K280">
        <v>75</v>
      </c>
      <c r="L280">
        <v>-1.9E-2</v>
      </c>
      <c r="M280">
        <v>239</v>
      </c>
      <c r="N280">
        <v>-7.55</v>
      </c>
      <c r="O280">
        <v>334</v>
      </c>
      <c r="P280">
        <v>101.6</v>
      </c>
      <c r="Q280">
        <v>315</v>
      </c>
      <c r="R280">
        <v>109.1</v>
      </c>
      <c r="S280">
        <v>342</v>
      </c>
      <c r="T280">
        <v>-1.37</v>
      </c>
      <c r="U280">
        <v>203</v>
      </c>
    </row>
    <row r="281" spans="1:21">
      <c r="A281">
        <v>267</v>
      </c>
      <c r="B281" t="s">
        <v>5900</v>
      </c>
      <c r="C281" t="s">
        <v>6873</v>
      </c>
      <c r="D281">
        <v>45280</v>
      </c>
      <c r="E281">
        <v>-8.39</v>
      </c>
      <c r="F281">
        <v>103.5</v>
      </c>
      <c r="G281">
        <v>207</v>
      </c>
      <c r="H281">
        <v>111.9</v>
      </c>
      <c r="I281">
        <v>315</v>
      </c>
      <c r="J281">
        <v>66.8</v>
      </c>
      <c r="K281">
        <v>203</v>
      </c>
      <c r="L281">
        <v>-4.4999999999999998E-2</v>
      </c>
      <c r="M281">
        <v>284</v>
      </c>
      <c r="N281">
        <v>-2.89</v>
      </c>
      <c r="O281">
        <v>232</v>
      </c>
      <c r="P281">
        <v>105.4</v>
      </c>
      <c r="Q281">
        <v>140</v>
      </c>
      <c r="R281">
        <v>108.3</v>
      </c>
      <c r="S281">
        <v>316</v>
      </c>
      <c r="T281">
        <v>-1.79</v>
      </c>
      <c r="U281">
        <v>217</v>
      </c>
    </row>
    <row r="282" spans="1:21">
      <c r="A282">
        <v>268</v>
      </c>
      <c r="B282" t="s">
        <v>400</v>
      </c>
      <c r="C282" t="s">
        <v>6869</v>
      </c>
      <c r="D282" t="s">
        <v>6673</v>
      </c>
      <c r="E282">
        <v>-8.4499999999999993</v>
      </c>
      <c r="F282">
        <v>103.1</v>
      </c>
      <c r="G282">
        <v>215</v>
      </c>
      <c r="H282">
        <v>111.6</v>
      </c>
      <c r="I282">
        <v>312</v>
      </c>
      <c r="J282">
        <v>67.2</v>
      </c>
      <c r="K282">
        <v>176</v>
      </c>
      <c r="L282">
        <v>-2.7E-2</v>
      </c>
      <c r="M282">
        <v>257</v>
      </c>
      <c r="N282">
        <v>-3.66</v>
      </c>
      <c r="O282">
        <v>248</v>
      </c>
      <c r="P282">
        <v>104.1</v>
      </c>
      <c r="Q282">
        <v>208</v>
      </c>
      <c r="R282">
        <v>107.7</v>
      </c>
      <c r="S282">
        <v>289</v>
      </c>
      <c r="T282">
        <v>-0.23</v>
      </c>
      <c r="U282">
        <v>171</v>
      </c>
    </row>
    <row r="283" spans="1:21">
      <c r="A283">
        <v>269</v>
      </c>
      <c r="B283" t="s">
        <v>153</v>
      </c>
      <c r="C283" t="s">
        <v>6886</v>
      </c>
      <c r="D283">
        <v>45253</v>
      </c>
      <c r="E283">
        <v>-8.51</v>
      </c>
      <c r="F283">
        <v>95.6</v>
      </c>
      <c r="G283">
        <v>337</v>
      </c>
      <c r="H283">
        <v>104.1</v>
      </c>
      <c r="I283">
        <v>149</v>
      </c>
      <c r="J283">
        <v>63</v>
      </c>
      <c r="K283">
        <v>349</v>
      </c>
      <c r="L283">
        <v>-6.0999999999999999E-2</v>
      </c>
      <c r="M283">
        <v>313</v>
      </c>
      <c r="N283">
        <v>-3.75</v>
      </c>
      <c r="O283">
        <v>254</v>
      </c>
      <c r="P283">
        <v>103.7</v>
      </c>
      <c r="Q283">
        <v>234</v>
      </c>
      <c r="R283">
        <v>107.4</v>
      </c>
      <c r="S283">
        <v>276</v>
      </c>
      <c r="T283">
        <v>3.51</v>
      </c>
      <c r="U283">
        <v>72</v>
      </c>
    </row>
    <row r="284" spans="1:21">
      <c r="A284">
        <v>270</v>
      </c>
      <c r="B284" t="s">
        <v>387</v>
      </c>
      <c r="C284" t="s">
        <v>6886</v>
      </c>
      <c r="D284" t="s">
        <v>6641</v>
      </c>
      <c r="E284">
        <v>-8.57</v>
      </c>
      <c r="F284">
        <v>98.1</v>
      </c>
      <c r="G284">
        <v>308</v>
      </c>
      <c r="H284">
        <v>106.6</v>
      </c>
      <c r="I284">
        <v>207</v>
      </c>
      <c r="J284">
        <v>65.400000000000006</v>
      </c>
      <c r="K284">
        <v>279</v>
      </c>
      <c r="L284">
        <v>-1E-3</v>
      </c>
      <c r="M284">
        <v>197</v>
      </c>
      <c r="N284">
        <v>-6.74</v>
      </c>
      <c r="O284">
        <v>320</v>
      </c>
      <c r="P284">
        <v>101</v>
      </c>
      <c r="Q284">
        <v>331</v>
      </c>
      <c r="R284">
        <v>107.8</v>
      </c>
      <c r="S284">
        <v>292</v>
      </c>
      <c r="T284">
        <v>-4.1399999999999997</v>
      </c>
      <c r="U284">
        <v>288</v>
      </c>
    </row>
    <row r="285" spans="1:21">
      <c r="A285">
        <v>271</v>
      </c>
      <c r="B285" t="s">
        <v>6904</v>
      </c>
      <c r="C285" t="s">
        <v>6899</v>
      </c>
      <c r="D285" t="s">
        <v>6630</v>
      </c>
      <c r="E285">
        <v>-8.59</v>
      </c>
      <c r="F285">
        <v>102</v>
      </c>
      <c r="G285">
        <v>244</v>
      </c>
      <c r="H285">
        <v>110.5</v>
      </c>
      <c r="I285">
        <v>289</v>
      </c>
      <c r="J285">
        <v>71.2</v>
      </c>
      <c r="K285">
        <v>25</v>
      </c>
      <c r="L285">
        <v>4.5999999999999999E-2</v>
      </c>
      <c r="M285">
        <v>73</v>
      </c>
      <c r="N285">
        <v>-8.3000000000000007</v>
      </c>
      <c r="O285">
        <v>345</v>
      </c>
      <c r="P285">
        <v>101.2</v>
      </c>
      <c r="Q285">
        <v>327</v>
      </c>
      <c r="R285">
        <v>109.5</v>
      </c>
      <c r="S285">
        <v>346</v>
      </c>
      <c r="T285">
        <v>-2.38</v>
      </c>
      <c r="U285">
        <v>240</v>
      </c>
    </row>
    <row r="286" spans="1:21">
      <c r="A286">
        <v>272</v>
      </c>
      <c r="B286" t="s">
        <v>151</v>
      </c>
      <c r="C286" t="s">
        <v>6895</v>
      </c>
      <c r="D286" t="s">
        <v>6672</v>
      </c>
      <c r="E286">
        <v>-8.6999999999999993</v>
      </c>
      <c r="F286">
        <v>94</v>
      </c>
      <c r="G286">
        <v>349</v>
      </c>
      <c r="H286">
        <v>102.7</v>
      </c>
      <c r="I286">
        <v>122</v>
      </c>
      <c r="J286">
        <v>67.8</v>
      </c>
      <c r="K286">
        <v>157</v>
      </c>
      <c r="L286">
        <v>-6.0999999999999999E-2</v>
      </c>
      <c r="M286">
        <v>312</v>
      </c>
      <c r="N286">
        <v>-6.45</v>
      </c>
      <c r="O286">
        <v>318</v>
      </c>
      <c r="P286">
        <v>100.3</v>
      </c>
      <c r="Q286">
        <v>342</v>
      </c>
      <c r="R286">
        <v>106.7</v>
      </c>
      <c r="S286">
        <v>236</v>
      </c>
      <c r="T286">
        <v>5.19</v>
      </c>
      <c r="U286">
        <v>40</v>
      </c>
    </row>
    <row r="287" spans="1:21">
      <c r="A287">
        <v>273</v>
      </c>
      <c r="B287" t="s">
        <v>397</v>
      </c>
      <c r="C287" t="s">
        <v>6889</v>
      </c>
      <c r="D287" t="s">
        <v>6672</v>
      </c>
      <c r="E287">
        <v>-8.6999999999999993</v>
      </c>
      <c r="F287">
        <v>103.6</v>
      </c>
      <c r="G287">
        <v>204</v>
      </c>
      <c r="H287">
        <v>112.3</v>
      </c>
      <c r="I287">
        <v>321</v>
      </c>
      <c r="J287">
        <v>68.400000000000006</v>
      </c>
      <c r="K287">
        <v>127</v>
      </c>
      <c r="L287">
        <v>4.5999999999999999E-2</v>
      </c>
      <c r="M287">
        <v>75</v>
      </c>
      <c r="N287">
        <v>-2.4700000000000002</v>
      </c>
      <c r="O287">
        <v>220</v>
      </c>
      <c r="P287">
        <v>104.6</v>
      </c>
      <c r="Q287">
        <v>180</v>
      </c>
      <c r="R287">
        <v>107</v>
      </c>
      <c r="S287">
        <v>254</v>
      </c>
      <c r="T287">
        <v>5.27</v>
      </c>
      <c r="U287">
        <v>38</v>
      </c>
    </row>
    <row r="288" spans="1:21">
      <c r="A288">
        <v>274</v>
      </c>
      <c r="B288" t="s">
        <v>148</v>
      </c>
      <c r="C288" t="s">
        <v>6878</v>
      </c>
      <c r="D288">
        <v>45219</v>
      </c>
      <c r="E288">
        <v>-9</v>
      </c>
      <c r="F288">
        <v>101.7</v>
      </c>
      <c r="G288">
        <v>248</v>
      </c>
      <c r="H288">
        <v>110.7</v>
      </c>
      <c r="I288">
        <v>292</v>
      </c>
      <c r="J288">
        <v>66.099999999999994</v>
      </c>
      <c r="K288">
        <v>243</v>
      </c>
      <c r="L288">
        <v>0.03</v>
      </c>
      <c r="M288">
        <v>103</v>
      </c>
      <c r="N288">
        <v>-0.56000000000000005</v>
      </c>
      <c r="O288">
        <v>157</v>
      </c>
      <c r="P288">
        <v>104.1</v>
      </c>
      <c r="Q288">
        <v>204</v>
      </c>
      <c r="R288">
        <v>104.7</v>
      </c>
      <c r="S288">
        <v>135</v>
      </c>
      <c r="T288">
        <v>0.89</v>
      </c>
      <c r="U288">
        <v>138</v>
      </c>
    </row>
    <row r="289" spans="1:21">
      <c r="A289">
        <v>275</v>
      </c>
      <c r="B289" t="s">
        <v>262</v>
      </c>
      <c r="C289" t="s">
        <v>6903</v>
      </c>
      <c r="D289" t="s">
        <v>6655</v>
      </c>
      <c r="E289">
        <v>-9.02</v>
      </c>
      <c r="F289">
        <v>106.8</v>
      </c>
      <c r="G289">
        <v>145</v>
      </c>
      <c r="H289">
        <v>115.8</v>
      </c>
      <c r="I289">
        <v>353</v>
      </c>
      <c r="J289">
        <v>68.7</v>
      </c>
      <c r="K289">
        <v>112</v>
      </c>
      <c r="L289">
        <v>1.9E-2</v>
      </c>
      <c r="M289">
        <v>135</v>
      </c>
      <c r="N289">
        <v>-12.73</v>
      </c>
      <c r="O289">
        <v>361</v>
      </c>
      <c r="P289">
        <v>96.9</v>
      </c>
      <c r="Q289">
        <v>362</v>
      </c>
      <c r="R289">
        <v>109.6</v>
      </c>
      <c r="S289">
        <v>347</v>
      </c>
      <c r="T289">
        <v>-6.95</v>
      </c>
      <c r="U289">
        <v>334</v>
      </c>
    </row>
    <row r="290" spans="1:21">
      <c r="A290">
        <v>276</v>
      </c>
      <c r="B290" t="s">
        <v>149</v>
      </c>
      <c r="C290" t="s">
        <v>6895</v>
      </c>
      <c r="D290" t="s">
        <v>6641</v>
      </c>
      <c r="E290">
        <v>-9.16</v>
      </c>
      <c r="F290">
        <v>96</v>
      </c>
      <c r="G290">
        <v>333</v>
      </c>
      <c r="H290">
        <v>105.2</v>
      </c>
      <c r="I290">
        <v>176</v>
      </c>
      <c r="J290">
        <v>71</v>
      </c>
      <c r="K290">
        <v>26</v>
      </c>
      <c r="L290">
        <v>-8.0000000000000002E-3</v>
      </c>
      <c r="M290">
        <v>215</v>
      </c>
      <c r="N290">
        <v>-7.19</v>
      </c>
      <c r="O290">
        <v>330</v>
      </c>
      <c r="P290">
        <v>99.8</v>
      </c>
      <c r="Q290">
        <v>351</v>
      </c>
      <c r="R290">
        <v>107</v>
      </c>
      <c r="S290">
        <v>249</v>
      </c>
      <c r="T290">
        <v>7.68</v>
      </c>
      <c r="U290">
        <v>14</v>
      </c>
    </row>
    <row r="291" spans="1:21">
      <c r="A291">
        <v>277</v>
      </c>
      <c r="B291" t="s">
        <v>425</v>
      </c>
      <c r="C291" t="s">
        <v>6886</v>
      </c>
      <c r="D291" t="s">
        <v>6585</v>
      </c>
      <c r="E291">
        <v>-9.18</v>
      </c>
      <c r="F291">
        <v>100.8</v>
      </c>
      <c r="G291">
        <v>266</v>
      </c>
      <c r="H291">
        <v>110</v>
      </c>
      <c r="I291">
        <v>278</v>
      </c>
      <c r="J291">
        <v>62.6</v>
      </c>
      <c r="K291">
        <v>352</v>
      </c>
      <c r="L291">
        <v>4.9000000000000002E-2</v>
      </c>
      <c r="M291">
        <v>67</v>
      </c>
      <c r="N291">
        <v>-8.3000000000000007</v>
      </c>
      <c r="O291">
        <v>344</v>
      </c>
      <c r="P291">
        <v>100.4</v>
      </c>
      <c r="Q291">
        <v>340</v>
      </c>
      <c r="R291">
        <v>108.7</v>
      </c>
      <c r="S291">
        <v>333</v>
      </c>
      <c r="T291">
        <v>-8.69</v>
      </c>
      <c r="U291">
        <v>352</v>
      </c>
    </row>
    <row r="292" spans="1:21">
      <c r="A292">
        <v>278</v>
      </c>
      <c r="B292" t="s">
        <v>249</v>
      </c>
      <c r="C292" t="s">
        <v>6871</v>
      </c>
      <c r="D292" t="s">
        <v>6673</v>
      </c>
      <c r="E292">
        <v>-9.1999999999999993</v>
      </c>
      <c r="F292">
        <v>97.8</v>
      </c>
      <c r="G292">
        <v>315</v>
      </c>
      <c r="H292">
        <v>107</v>
      </c>
      <c r="I292">
        <v>214</v>
      </c>
      <c r="J292">
        <v>65.599999999999994</v>
      </c>
      <c r="K292">
        <v>275</v>
      </c>
      <c r="L292">
        <v>-2.3E-2</v>
      </c>
      <c r="M292">
        <v>249</v>
      </c>
      <c r="N292">
        <v>-6.59</v>
      </c>
      <c r="O292">
        <v>319</v>
      </c>
      <c r="P292">
        <v>100.5</v>
      </c>
      <c r="Q292">
        <v>339</v>
      </c>
      <c r="R292">
        <v>107.1</v>
      </c>
      <c r="S292">
        <v>261</v>
      </c>
      <c r="T292">
        <v>-10.050000000000001</v>
      </c>
      <c r="U292">
        <v>358</v>
      </c>
    </row>
    <row r="293" spans="1:21">
      <c r="A293">
        <v>279</v>
      </c>
      <c r="B293" t="s">
        <v>240</v>
      </c>
      <c r="C293" t="s">
        <v>6884</v>
      </c>
      <c r="D293" t="s">
        <v>6597</v>
      </c>
      <c r="E293">
        <v>-9.24</v>
      </c>
      <c r="F293">
        <v>99.1</v>
      </c>
      <c r="G293">
        <v>289</v>
      </c>
      <c r="H293">
        <v>108.4</v>
      </c>
      <c r="I293">
        <v>252</v>
      </c>
      <c r="J293">
        <v>65.900000000000006</v>
      </c>
      <c r="K293">
        <v>261</v>
      </c>
      <c r="L293">
        <v>-1E-3</v>
      </c>
      <c r="M293">
        <v>198</v>
      </c>
      <c r="N293">
        <v>-3.9</v>
      </c>
      <c r="O293">
        <v>261</v>
      </c>
      <c r="P293">
        <v>102.8</v>
      </c>
      <c r="Q293">
        <v>278</v>
      </c>
      <c r="R293">
        <v>106.7</v>
      </c>
      <c r="S293">
        <v>230</v>
      </c>
      <c r="T293">
        <v>0.33</v>
      </c>
      <c r="U293">
        <v>155</v>
      </c>
    </row>
    <row r="294" spans="1:21">
      <c r="A294">
        <v>280</v>
      </c>
      <c r="B294" t="s">
        <v>250</v>
      </c>
      <c r="C294" t="s">
        <v>6871</v>
      </c>
      <c r="D294" t="s">
        <v>6673</v>
      </c>
      <c r="E294">
        <v>-9.27</v>
      </c>
      <c r="F294">
        <v>97</v>
      </c>
      <c r="G294">
        <v>324</v>
      </c>
      <c r="H294">
        <v>106.2</v>
      </c>
      <c r="I294">
        <v>200</v>
      </c>
      <c r="J294">
        <v>65.8</v>
      </c>
      <c r="K294">
        <v>265</v>
      </c>
      <c r="L294">
        <v>2.8000000000000001E-2</v>
      </c>
      <c r="M294">
        <v>107</v>
      </c>
      <c r="N294">
        <v>-4.0999999999999996</v>
      </c>
      <c r="O294">
        <v>264</v>
      </c>
      <c r="P294">
        <v>102.4</v>
      </c>
      <c r="Q294">
        <v>288</v>
      </c>
      <c r="R294">
        <v>106.5</v>
      </c>
      <c r="S294">
        <v>224</v>
      </c>
      <c r="T294">
        <v>-1.81</v>
      </c>
      <c r="U294">
        <v>218</v>
      </c>
    </row>
    <row r="295" spans="1:21">
      <c r="N295" t="s">
        <v>6789</v>
      </c>
      <c r="T295" t="s">
        <v>6790</v>
      </c>
    </row>
    <row r="296" spans="1:21">
      <c r="A296" t="s">
        <v>6791</v>
      </c>
      <c r="B296" t="s">
        <v>6792</v>
      </c>
      <c r="C296" t="s">
        <v>6793</v>
      </c>
      <c r="D296" t="s">
        <v>6562</v>
      </c>
      <c r="E296" t="s">
        <v>14</v>
      </c>
      <c r="F296" t="s">
        <v>6794</v>
      </c>
      <c r="H296" t="s">
        <v>6795</v>
      </c>
      <c r="J296" t="s">
        <v>6796</v>
      </c>
      <c r="L296" t="s">
        <v>6797</v>
      </c>
      <c r="N296" t="s">
        <v>14</v>
      </c>
      <c r="P296" t="s">
        <v>6798</v>
      </c>
      <c r="R296" t="s">
        <v>6799</v>
      </c>
      <c r="T296" t="s">
        <v>14</v>
      </c>
    </row>
    <row r="297" spans="1:21">
      <c r="A297">
        <v>281</v>
      </c>
      <c r="B297" t="s">
        <v>5777</v>
      </c>
      <c r="C297" t="s">
        <v>6874</v>
      </c>
      <c r="D297">
        <v>45220</v>
      </c>
      <c r="E297">
        <v>-9.2899999999999991</v>
      </c>
      <c r="F297">
        <v>98</v>
      </c>
      <c r="G297">
        <v>309</v>
      </c>
      <c r="H297">
        <v>107.3</v>
      </c>
      <c r="I297">
        <v>224</v>
      </c>
      <c r="J297">
        <v>67</v>
      </c>
      <c r="K297">
        <v>190</v>
      </c>
      <c r="L297">
        <v>-7.6999999999999999E-2</v>
      </c>
      <c r="M297">
        <v>335</v>
      </c>
      <c r="N297">
        <v>-1.55</v>
      </c>
      <c r="O297">
        <v>188</v>
      </c>
      <c r="P297">
        <v>103.6</v>
      </c>
      <c r="Q297">
        <v>242</v>
      </c>
      <c r="R297">
        <v>105.1</v>
      </c>
      <c r="S297">
        <v>160</v>
      </c>
      <c r="T297">
        <v>-5.26</v>
      </c>
      <c r="U297">
        <v>312</v>
      </c>
    </row>
    <row r="298" spans="1:21">
      <c r="A298">
        <v>282</v>
      </c>
      <c r="B298" t="s">
        <v>6231</v>
      </c>
      <c r="C298" t="s">
        <v>6874</v>
      </c>
      <c r="D298">
        <v>45251</v>
      </c>
      <c r="E298">
        <v>-9.32</v>
      </c>
      <c r="F298">
        <v>97.8</v>
      </c>
      <c r="G298">
        <v>314</v>
      </c>
      <c r="H298">
        <v>107.1</v>
      </c>
      <c r="I298">
        <v>219</v>
      </c>
      <c r="J298">
        <v>66</v>
      </c>
      <c r="K298">
        <v>250</v>
      </c>
      <c r="L298">
        <v>-2.4E-2</v>
      </c>
      <c r="M298">
        <v>250</v>
      </c>
      <c r="N298">
        <v>0.75</v>
      </c>
      <c r="O298">
        <v>132</v>
      </c>
      <c r="P298">
        <v>105</v>
      </c>
      <c r="Q298">
        <v>157</v>
      </c>
      <c r="R298">
        <v>104.2</v>
      </c>
      <c r="S298">
        <v>118</v>
      </c>
      <c r="T298">
        <v>0.48</v>
      </c>
      <c r="U298">
        <v>152</v>
      </c>
    </row>
    <row r="299" spans="1:21">
      <c r="A299">
        <v>283</v>
      </c>
      <c r="B299" t="s">
        <v>113</v>
      </c>
      <c r="C299" t="s">
        <v>6899</v>
      </c>
      <c r="D299" t="s">
        <v>6610</v>
      </c>
      <c r="E299">
        <v>-9.4</v>
      </c>
      <c r="F299">
        <v>101.7</v>
      </c>
      <c r="G299">
        <v>251</v>
      </c>
      <c r="H299">
        <v>111.1</v>
      </c>
      <c r="I299">
        <v>302</v>
      </c>
      <c r="J299">
        <v>66.7</v>
      </c>
      <c r="K299">
        <v>210</v>
      </c>
      <c r="L299">
        <v>1.9E-2</v>
      </c>
      <c r="M299">
        <v>133</v>
      </c>
      <c r="N299">
        <v>-6.93</v>
      </c>
      <c r="O299">
        <v>325</v>
      </c>
      <c r="P299">
        <v>101.3</v>
      </c>
      <c r="Q299">
        <v>323</v>
      </c>
      <c r="R299">
        <v>108.3</v>
      </c>
      <c r="S299">
        <v>317</v>
      </c>
      <c r="T299">
        <v>1.92</v>
      </c>
      <c r="U299">
        <v>104</v>
      </c>
    </row>
    <row r="300" spans="1:21">
      <c r="A300">
        <v>284</v>
      </c>
      <c r="B300" t="s">
        <v>108</v>
      </c>
      <c r="C300" t="s">
        <v>6873</v>
      </c>
      <c r="D300">
        <v>45250</v>
      </c>
      <c r="E300">
        <v>-9.4499999999999993</v>
      </c>
      <c r="F300">
        <v>103.5</v>
      </c>
      <c r="G300">
        <v>206</v>
      </c>
      <c r="H300">
        <v>113</v>
      </c>
      <c r="I300">
        <v>331</v>
      </c>
      <c r="J300">
        <v>69.599999999999994</v>
      </c>
      <c r="K300">
        <v>56</v>
      </c>
      <c r="L300">
        <v>-6.6000000000000003E-2</v>
      </c>
      <c r="M300">
        <v>323</v>
      </c>
      <c r="N300">
        <v>-4.0199999999999996</v>
      </c>
      <c r="O300">
        <v>262</v>
      </c>
      <c r="P300">
        <v>104.7</v>
      </c>
      <c r="Q300">
        <v>174</v>
      </c>
      <c r="R300">
        <v>108.7</v>
      </c>
      <c r="S300">
        <v>331</v>
      </c>
      <c r="T300">
        <v>-5.81</v>
      </c>
      <c r="U300">
        <v>319</v>
      </c>
    </row>
    <row r="301" spans="1:21">
      <c r="A301">
        <v>285</v>
      </c>
      <c r="B301" t="s">
        <v>388</v>
      </c>
      <c r="C301" t="s">
        <v>6884</v>
      </c>
      <c r="D301" t="s">
        <v>6593</v>
      </c>
      <c r="E301">
        <v>-9.5399999999999991</v>
      </c>
      <c r="F301">
        <v>97.4</v>
      </c>
      <c r="G301">
        <v>320</v>
      </c>
      <c r="H301">
        <v>107</v>
      </c>
      <c r="I301">
        <v>213</v>
      </c>
      <c r="J301">
        <v>64.2</v>
      </c>
      <c r="K301">
        <v>329</v>
      </c>
      <c r="L301">
        <v>0.05</v>
      </c>
      <c r="M301">
        <v>65</v>
      </c>
      <c r="N301">
        <v>-6.02</v>
      </c>
      <c r="O301">
        <v>310</v>
      </c>
      <c r="P301">
        <v>102.1</v>
      </c>
      <c r="Q301">
        <v>298</v>
      </c>
      <c r="R301">
        <v>108.2</v>
      </c>
      <c r="S301">
        <v>311</v>
      </c>
      <c r="T301">
        <v>-5.0599999999999996</v>
      </c>
      <c r="U301">
        <v>311</v>
      </c>
    </row>
    <row r="302" spans="1:21">
      <c r="A302">
        <v>286</v>
      </c>
      <c r="B302" t="s">
        <v>154</v>
      </c>
      <c r="C302" t="s">
        <v>6886</v>
      </c>
      <c r="D302" t="s">
        <v>6690</v>
      </c>
      <c r="E302">
        <v>-9.5500000000000007</v>
      </c>
      <c r="F302">
        <v>97.9</v>
      </c>
      <c r="G302">
        <v>313</v>
      </c>
      <c r="H302">
        <v>107.4</v>
      </c>
      <c r="I302">
        <v>227</v>
      </c>
      <c r="J302">
        <v>69.5</v>
      </c>
      <c r="K302">
        <v>68</v>
      </c>
      <c r="L302">
        <v>8.4000000000000005E-2</v>
      </c>
      <c r="M302">
        <v>29</v>
      </c>
      <c r="N302">
        <v>-6.86</v>
      </c>
      <c r="O302">
        <v>323</v>
      </c>
      <c r="P302">
        <v>101.2</v>
      </c>
      <c r="Q302">
        <v>325</v>
      </c>
      <c r="R302">
        <v>108.1</v>
      </c>
      <c r="S302">
        <v>307</v>
      </c>
      <c r="T302">
        <v>-2.0099999999999998</v>
      </c>
      <c r="U302">
        <v>231</v>
      </c>
    </row>
    <row r="303" spans="1:21">
      <c r="A303">
        <v>287</v>
      </c>
      <c r="B303" t="s">
        <v>5823</v>
      </c>
      <c r="C303" t="s">
        <v>6865</v>
      </c>
      <c r="D303">
        <v>45251</v>
      </c>
      <c r="E303">
        <v>-9.57</v>
      </c>
      <c r="F303">
        <v>100.4</v>
      </c>
      <c r="G303">
        <v>272</v>
      </c>
      <c r="H303">
        <v>109.9</v>
      </c>
      <c r="I303">
        <v>277</v>
      </c>
      <c r="J303">
        <v>65</v>
      </c>
      <c r="K303">
        <v>300</v>
      </c>
      <c r="L303">
        <v>-0.02</v>
      </c>
      <c r="M303">
        <v>242</v>
      </c>
      <c r="N303">
        <v>-4.5199999999999996</v>
      </c>
      <c r="O303">
        <v>272</v>
      </c>
      <c r="P303">
        <v>102.5</v>
      </c>
      <c r="Q303">
        <v>283</v>
      </c>
      <c r="R303">
        <v>107</v>
      </c>
      <c r="S303">
        <v>256</v>
      </c>
      <c r="T303">
        <v>-8</v>
      </c>
      <c r="U303">
        <v>346</v>
      </c>
    </row>
    <row r="304" spans="1:21">
      <c r="A304">
        <v>288</v>
      </c>
      <c r="B304" t="s">
        <v>5596</v>
      </c>
      <c r="C304" t="s">
        <v>6874</v>
      </c>
      <c r="D304" t="s">
        <v>6673</v>
      </c>
      <c r="E304">
        <v>-9.57</v>
      </c>
      <c r="F304">
        <v>100.2</v>
      </c>
      <c r="G304">
        <v>276</v>
      </c>
      <c r="H304">
        <v>109.8</v>
      </c>
      <c r="I304">
        <v>274</v>
      </c>
      <c r="J304">
        <v>63.4</v>
      </c>
      <c r="K304">
        <v>343</v>
      </c>
      <c r="L304">
        <v>-1.2E-2</v>
      </c>
      <c r="M304">
        <v>225</v>
      </c>
      <c r="N304">
        <v>-3.2</v>
      </c>
      <c r="O304">
        <v>235</v>
      </c>
      <c r="P304">
        <v>102.9</v>
      </c>
      <c r="Q304">
        <v>273</v>
      </c>
      <c r="R304">
        <v>106.1</v>
      </c>
      <c r="S304">
        <v>199</v>
      </c>
      <c r="T304">
        <v>-10.56</v>
      </c>
      <c r="U304">
        <v>361</v>
      </c>
    </row>
    <row r="305" spans="1:21">
      <c r="A305">
        <v>289</v>
      </c>
      <c r="B305" t="s">
        <v>6178</v>
      </c>
      <c r="C305" t="s">
        <v>6899</v>
      </c>
      <c r="D305" t="s">
        <v>6594</v>
      </c>
      <c r="E305">
        <v>-9.75</v>
      </c>
      <c r="F305">
        <v>101.2</v>
      </c>
      <c r="G305">
        <v>260</v>
      </c>
      <c r="H305">
        <v>110.9</v>
      </c>
      <c r="I305">
        <v>299</v>
      </c>
      <c r="J305">
        <v>71</v>
      </c>
      <c r="K305">
        <v>28</v>
      </c>
      <c r="L305">
        <v>0.01</v>
      </c>
      <c r="M305">
        <v>163</v>
      </c>
      <c r="N305">
        <v>-10</v>
      </c>
      <c r="O305">
        <v>355</v>
      </c>
      <c r="P305">
        <v>100</v>
      </c>
      <c r="Q305">
        <v>346</v>
      </c>
      <c r="R305">
        <v>110</v>
      </c>
      <c r="S305">
        <v>357</v>
      </c>
      <c r="T305">
        <v>-9.15</v>
      </c>
      <c r="U305">
        <v>356</v>
      </c>
    </row>
    <row r="306" spans="1:21">
      <c r="A306">
        <v>290</v>
      </c>
      <c r="B306" t="s">
        <v>66</v>
      </c>
      <c r="C306" t="s">
        <v>6826</v>
      </c>
      <c r="D306">
        <v>45221</v>
      </c>
      <c r="E306">
        <v>-9.93</v>
      </c>
      <c r="F306">
        <v>102.1</v>
      </c>
      <c r="G306">
        <v>242</v>
      </c>
      <c r="H306">
        <v>112</v>
      </c>
      <c r="I306">
        <v>318</v>
      </c>
      <c r="J306">
        <v>69.2</v>
      </c>
      <c r="K306">
        <v>85</v>
      </c>
      <c r="L306">
        <v>2.1999999999999999E-2</v>
      </c>
      <c r="M306">
        <v>126</v>
      </c>
      <c r="N306">
        <v>0.98</v>
      </c>
      <c r="O306">
        <v>126</v>
      </c>
      <c r="P306">
        <v>105.2</v>
      </c>
      <c r="Q306">
        <v>152</v>
      </c>
      <c r="R306">
        <v>104.2</v>
      </c>
      <c r="S306">
        <v>115</v>
      </c>
      <c r="T306">
        <v>-6.04</v>
      </c>
      <c r="U306">
        <v>322</v>
      </c>
    </row>
    <row r="307" spans="1:21">
      <c r="A307">
        <v>291</v>
      </c>
      <c r="B307" t="s">
        <v>339</v>
      </c>
      <c r="C307" t="s">
        <v>6828</v>
      </c>
      <c r="D307">
        <v>45044</v>
      </c>
      <c r="E307">
        <v>-10.039999999999999</v>
      </c>
      <c r="F307">
        <v>101.5</v>
      </c>
      <c r="G307">
        <v>253</v>
      </c>
      <c r="H307">
        <v>111.5</v>
      </c>
      <c r="I307">
        <v>311</v>
      </c>
      <c r="J307">
        <v>66.5</v>
      </c>
      <c r="K307">
        <v>217</v>
      </c>
      <c r="L307">
        <v>-3.5000000000000003E-2</v>
      </c>
      <c r="M307">
        <v>270</v>
      </c>
      <c r="N307">
        <v>6.15</v>
      </c>
      <c r="O307">
        <v>72</v>
      </c>
      <c r="P307">
        <v>108.6</v>
      </c>
      <c r="Q307">
        <v>62</v>
      </c>
      <c r="R307">
        <v>102.4</v>
      </c>
      <c r="S307">
        <v>74</v>
      </c>
      <c r="T307">
        <v>1.83</v>
      </c>
      <c r="U307">
        <v>107</v>
      </c>
    </row>
    <row r="308" spans="1:21">
      <c r="A308">
        <v>292</v>
      </c>
      <c r="B308" t="s">
        <v>157</v>
      </c>
      <c r="C308" t="s">
        <v>6865</v>
      </c>
      <c r="D308">
        <v>45251</v>
      </c>
      <c r="E308">
        <v>-10.18</v>
      </c>
      <c r="F308">
        <v>98.2</v>
      </c>
      <c r="G308">
        <v>306</v>
      </c>
      <c r="H308">
        <v>108.4</v>
      </c>
      <c r="I308">
        <v>253</v>
      </c>
      <c r="J308">
        <v>67.900000000000006</v>
      </c>
      <c r="K308">
        <v>150</v>
      </c>
      <c r="L308">
        <v>-8.0000000000000002E-3</v>
      </c>
      <c r="M308">
        <v>214</v>
      </c>
      <c r="N308">
        <v>-2.85</v>
      </c>
      <c r="O308">
        <v>229</v>
      </c>
      <c r="P308">
        <v>103.8</v>
      </c>
      <c r="Q308">
        <v>225</v>
      </c>
      <c r="R308">
        <v>106.7</v>
      </c>
      <c r="S308">
        <v>231</v>
      </c>
      <c r="T308">
        <v>-4.9400000000000004</v>
      </c>
      <c r="U308">
        <v>307</v>
      </c>
    </row>
    <row r="309" spans="1:21">
      <c r="A309">
        <v>293</v>
      </c>
      <c r="B309" t="s">
        <v>5659</v>
      </c>
      <c r="C309" t="s">
        <v>6905</v>
      </c>
      <c r="D309">
        <v>45250</v>
      </c>
      <c r="E309">
        <v>-10.29</v>
      </c>
      <c r="F309">
        <v>103.1</v>
      </c>
      <c r="G309">
        <v>220</v>
      </c>
      <c r="H309">
        <v>113.4</v>
      </c>
      <c r="I309">
        <v>333</v>
      </c>
      <c r="J309">
        <v>64.400000000000006</v>
      </c>
      <c r="K309">
        <v>322</v>
      </c>
      <c r="L309">
        <v>-5.6000000000000001E-2</v>
      </c>
      <c r="M309">
        <v>303</v>
      </c>
      <c r="N309">
        <v>-0.18</v>
      </c>
      <c r="O309">
        <v>147</v>
      </c>
      <c r="P309">
        <v>105.6</v>
      </c>
      <c r="Q309">
        <v>130</v>
      </c>
      <c r="R309">
        <v>105.8</v>
      </c>
      <c r="S309">
        <v>188</v>
      </c>
      <c r="T309">
        <v>1.79</v>
      </c>
      <c r="U309">
        <v>110</v>
      </c>
    </row>
    <row r="310" spans="1:21">
      <c r="A310">
        <v>294</v>
      </c>
      <c r="B310" t="s">
        <v>145</v>
      </c>
      <c r="C310" t="s">
        <v>6878</v>
      </c>
      <c r="D310">
        <v>45163</v>
      </c>
      <c r="E310">
        <v>-10.42</v>
      </c>
      <c r="F310">
        <v>94</v>
      </c>
      <c r="G310">
        <v>350</v>
      </c>
      <c r="H310">
        <v>104.4</v>
      </c>
      <c r="I310">
        <v>158</v>
      </c>
      <c r="J310">
        <v>64.2</v>
      </c>
      <c r="K310">
        <v>330</v>
      </c>
      <c r="L310">
        <v>-0.108</v>
      </c>
      <c r="M310">
        <v>357</v>
      </c>
      <c r="N310">
        <v>-0.68</v>
      </c>
      <c r="O310">
        <v>160</v>
      </c>
      <c r="P310">
        <v>104.1</v>
      </c>
      <c r="Q310">
        <v>207</v>
      </c>
      <c r="R310">
        <v>104.8</v>
      </c>
      <c r="S310">
        <v>144</v>
      </c>
      <c r="T310">
        <v>-0.26</v>
      </c>
      <c r="U310">
        <v>173</v>
      </c>
    </row>
    <row r="311" spans="1:21">
      <c r="A311">
        <v>295</v>
      </c>
      <c r="B311" t="s">
        <v>352</v>
      </c>
      <c r="C311" t="s">
        <v>6869</v>
      </c>
      <c r="D311">
        <v>45279</v>
      </c>
      <c r="E311">
        <v>-10.47</v>
      </c>
      <c r="F311">
        <v>103.1</v>
      </c>
      <c r="G311">
        <v>218</v>
      </c>
      <c r="H311">
        <v>113.6</v>
      </c>
      <c r="I311">
        <v>337</v>
      </c>
      <c r="J311">
        <v>66</v>
      </c>
      <c r="K311">
        <v>246</v>
      </c>
      <c r="L311">
        <v>-1.4E-2</v>
      </c>
      <c r="M311">
        <v>230</v>
      </c>
      <c r="N311">
        <v>-3.41</v>
      </c>
      <c r="O311">
        <v>243</v>
      </c>
      <c r="P311">
        <v>103.7</v>
      </c>
      <c r="Q311">
        <v>235</v>
      </c>
      <c r="R311">
        <v>107.1</v>
      </c>
      <c r="S311">
        <v>259</v>
      </c>
      <c r="T311">
        <v>1.91</v>
      </c>
      <c r="U311">
        <v>105</v>
      </c>
    </row>
    <row r="312" spans="1:21">
      <c r="A312">
        <v>296</v>
      </c>
      <c r="B312" t="s">
        <v>351</v>
      </c>
      <c r="C312" t="s">
        <v>6874</v>
      </c>
      <c r="D312">
        <v>45250</v>
      </c>
      <c r="E312">
        <v>-10.51</v>
      </c>
      <c r="F312">
        <v>104.2</v>
      </c>
      <c r="G312">
        <v>192</v>
      </c>
      <c r="H312">
        <v>114.7</v>
      </c>
      <c r="I312">
        <v>345</v>
      </c>
      <c r="J312">
        <v>68.400000000000006</v>
      </c>
      <c r="K312">
        <v>124</v>
      </c>
      <c r="L312">
        <v>1.9E-2</v>
      </c>
      <c r="M312">
        <v>137</v>
      </c>
      <c r="N312">
        <v>-1.22</v>
      </c>
      <c r="O312">
        <v>178</v>
      </c>
      <c r="P312">
        <v>104.4</v>
      </c>
      <c r="Q312">
        <v>191</v>
      </c>
      <c r="R312">
        <v>105.6</v>
      </c>
      <c r="S312">
        <v>183</v>
      </c>
      <c r="T312">
        <v>-2.68</v>
      </c>
      <c r="U312">
        <v>251</v>
      </c>
    </row>
    <row r="313" spans="1:21">
      <c r="A313">
        <v>297</v>
      </c>
      <c r="B313" t="s">
        <v>5694</v>
      </c>
      <c r="C313" t="s">
        <v>6878</v>
      </c>
      <c r="D313">
        <v>45252</v>
      </c>
      <c r="E313">
        <v>-10.53</v>
      </c>
      <c r="F313">
        <v>94.9</v>
      </c>
      <c r="G313">
        <v>340</v>
      </c>
      <c r="H313">
        <v>105.4</v>
      </c>
      <c r="I313">
        <v>180</v>
      </c>
      <c r="J313">
        <v>63.2</v>
      </c>
      <c r="K313">
        <v>347</v>
      </c>
      <c r="L313">
        <v>4.0000000000000001E-3</v>
      </c>
      <c r="M313">
        <v>182</v>
      </c>
      <c r="N313">
        <v>-1.17</v>
      </c>
      <c r="O313">
        <v>177</v>
      </c>
      <c r="P313">
        <v>103.4</v>
      </c>
      <c r="Q313">
        <v>252</v>
      </c>
      <c r="R313">
        <v>104.5</v>
      </c>
      <c r="S313">
        <v>130</v>
      </c>
      <c r="T313">
        <v>0</v>
      </c>
      <c r="U313">
        <v>166</v>
      </c>
    </row>
    <row r="314" spans="1:21">
      <c r="A314">
        <v>298</v>
      </c>
      <c r="B314" t="s">
        <v>35</v>
      </c>
      <c r="C314" t="s">
        <v>6869</v>
      </c>
      <c r="D314" t="s">
        <v>6641</v>
      </c>
      <c r="E314">
        <v>-10.75</v>
      </c>
      <c r="F314">
        <v>100.5</v>
      </c>
      <c r="G314">
        <v>271</v>
      </c>
      <c r="H314">
        <v>111.3</v>
      </c>
      <c r="I314">
        <v>309</v>
      </c>
      <c r="J314">
        <v>68.599999999999994</v>
      </c>
      <c r="K314">
        <v>119</v>
      </c>
      <c r="L314">
        <v>2.9000000000000001E-2</v>
      </c>
      <c r="M314">
        <v>106</v>
      </c>
      <c r="N314">
        <v>-6.88</v>
      </c>
      <c r="O314">
        <v>324</v>
      </c>
      <c r="P314">
        <v>102.9</v>
      </c>
      <c r="Q314">
        <v>270</v>
      </c>
      <c r="R314">
        <v>109.8</v>
      </c>
      <c r="S314">
        <v>355</v>
      </c>
      <c r="T314">
        <v>-8.61</v>
      </c>
      <c r="U314">
        <v>350</v>
      </c>
    </row>
    <row r="315" spans="1:21">
      <c r="A315">
        <v>299</v>
      </c>
      <c r="B315" t="s">
        <v>6222</v>
      </c>
      <c r="C315" t="s">
        <v>6865</v>
      </c>
      <c r="D315">
        <v>45280</v>
      </c>
      <c r="E315">
        <v>-10.83</v>
      </c>
      <c r="F315">
        <v>97.9</v>
      </c>
      <c r="G315">
        <v>312</v>
      </c>
      <c r="H315">
        <v>108.7</v>
      </c>
      <c r="I315">
        <v>258</v>
      </c>
      <c r="J315">
        <v>69</v>
      </c>
      <c r="K315">
        <v>95</v>
      </c>
      <c r="L315">
        <v>1.9E-2</v>
      </c>
      <c r="M315">
        <v>134</v>
      </c>
      <c r="N315">
        <v>-3.88</v>
      </c>
      <c r="O315">
        <v>260</v>
      </c>
      <c r="P315">
        <v>101.9</v>
      </c>
      <c r="Q315">
        <v>303</v>
      </c>
      <c r="R315">
        <v>105.8</v>
      </c>
      <c r="S315">
        <v>189</v>
      </c>
      <c r="T315">
        <v>-10.3</v>
      </c>
      <c r="U315">
        <v>359</v>
      </c>
    </row>
    <row r="316" spans="1:21">
      <c r="A316">
        <v>300</v>
      </c>
      <c r="B316" t="s">
        <v>190</v>
      </c>
      <c r="C316" t="s">
        <v>6882</v>
      </c>
      <c r="D316">
        <v>45221</v>
      </c>
      <c r="E316">
        <v>-10.84</v>
      </c>
      <c r="F316">
        <v>102.6</v>
      </c>
      <c r="G316">
        <v>231</v>
      </c>
      <c r="H316">
        <v>113.5</v>
      </c>
      <c r="I316">
        <v>336</v>
      </c>
      <c r="J316">
        <v>65.900000000000006</v>
      </c>
      <c r="K316">
        <v>258</v>
      </c>
      <c r="L316">
        <v>-5.7000000000000002E-2</v>
      </c>
      <c r="M316">
        <v>306</v>
      </c>
      <c r="N316">
        <v>-3.66</v>
      </c>
      <c r="O316">
        <v>249</v>
      </c>
      <c r="P316">
        <v>104.1</v>
      </c>
      <c r="Q316">
        <v>209</v>
      </c>
      <c r="R316">
        <v>107.7</v>
      </c>
      <c r="S316">
        <v>288</v>
      </c>
      <c r="T316">
        <v>-6.47</v>
      </c>
      <c r="U316">
        <v>327</v>
      </c>
    </row>
    <row r="317" spans="1:21">
      <c r="A317">
        <v>301</v>
      </c>
      <c r="B317" t="s">
        <v>5844</v>
      </c>
      <c r="C317" t="s">
        <v>6895</v>
      </c>
      <c r="D317" t="s">
        <v>6682</v>
      </c>
      <c r="E317">
        <v>-11.04</v>
      </c>
      <c r="F317">
        <v>99.1</v>
      </c>
      <c r="G317">
        <v>291</v>
      </c>
      <c r="H317">
        <v>110.1</v>
      </c>
      <c r="I317">
        <v>279</v>
      </c>
      <c r="J317">
        <v>68.099999999999994</v>
      </c>
      <c r="K317">
        <v>141</v>
      </c>
      <c r="L317">
        <v>8.4000000000000005E-2</v>
      </c>
      <c r="M317">
        <v>27</v>
      </c>
      <c r="N317">
        <v>-4.96</v>
      </c>
      <c r="O317">
        <v>287</v>
      </c>
      <c r="P317">
        <v>100.4</v>
      </c>
      <c r="Q317">
        <v>341</v>
      </c>
      <c r="R317">
        <v>105.3</v>
      </c>
      <c r="S317">
        <v>169</v>
      </c>
      <c r="T317">
        <v>9.27</v>
      </c>
      <c r="U317">
        <v>6</v>
      </c>
    </row>
    <row r="318" spans="1:21">
      <c r="A318">
        <v>302</v>
      </c>
      <c r="B318" t="s">
        <v>331</v>
      </c>
      <c r="C318" t="s">
        <v>6891</v>
      </c>
      <c r="D318" t="s">
        <v>6584</v>
      </c>
      <c r="E318">
        <v>-11.08</v>
      </c>
      <c r="F318">
        <v>100.1</v>
      </c>
      <c r="G318">
        <v>281</v>
      </c>
      <c r="H318">
        <v>111.2</v>
      </c>
      <c r="I318">
        <v>304</v>
      </c>
      <c r="J318">
        <v>71.5</v>
      </c>
      <c r="K318">
        <v>20</v>
      </c>
      <c r="L318">
        <v>5.3999999999999999E-2</v>
      </c>
      <c r="M318">
        <v>59</v>
      </c>
      <c r="N318">
        <v>-5.66</v>
      </c>
      <c r="O318">
        <v>305</v>
      </c>
      <c r="P318">
        <v>103</v>
      </c>
      <c r="Q318">
        <v>265</v>
      </c>
      <c r="R318">
        <v>108.6</v>
      </c>
      <c r="S318">
        <v>330</v>
      </c>
      <c r="T318">
        <v>-4.34</v>
      </c>
      <c r="U318">
        <v>294</v>
      </c>
    </row>
    <row r="319" spans="1:21">
      <c r="A319">
        <v>303</v>
      </c>
      <c r="B319" t="s">
        <v>127</v>
      </c>
      <c r="C319" t="s">
        <v>6895</v>
      </c>
      <c r="D319" t="s">
        <v>6724</v>
      </c>
      <c r="E319">
        <v>-11.1</v>
      </c>
      <c r="F319">
        <v>95.6</v>
      </c>
      <c r="G319">
        <v>336</v>
      </c>
      <c r="H319">
        <v>106.7</v>
      </c>
      <c r="I319">
        <v>208</v>
      </c>
      <c r="J319">
        <v>69.3</v>
      </c>
      <c r="K319">
        <v>78</v>
      </c>
      <c r="L319">
        <v>2.8000000000000001E-2</v>
      </c>
      <c r="M319">
        <v>110</v>
      </c>
      <c r="N319">
        <v>-5.26</v>
      </c>
      <c r="O319">
        <v>295</v>
      </c>
      <c r="P319">
        <v>100.7</v>
      </c>
      <c r="Q319">
        <v>336</v>
      </c>
      <c r="R319">
        <v>106</v>
      </c>
      <c r="S319">
        <v>195</v>
      </c>
      <c r="T319">
        <v>10.83</v>
      </c>
      <c r="U319">
        <v>4</v>
      </c>
    </row>
    <row r="320" spans="1:21">
      <c r="A320">
        <v>304</v>
      </c>
      <c r="B320" t="s">
        <v>314</v>
      </c>
      <c r="C320" t="s">
        <v>6886</v>
      </c>
      <c r="D320">
        <v>45280</v>
      </c>
      <c r="E320">
        <v>-11.26</v>
      </c>
      <c r="F320">
        <v>99</v>
      </c>
      <c r="G320">
        <v>293</v>
      </c>
      <c r="H320">
        <v>110.2</v>
      </c>
      <c r="I320">
        <v>281</v>
      </c>
      <c r="J320">
        <v>66.8</v>
      </c>
      <c r="K320">
        <v>202</v>
      </c>
      <c r="L320">
        <v>-6.0999999999999999E-2</v>
      </c>
      <c r="M320">
        <v>311</v>
      </c>
      <c r="N320">
        <v>-7.91</v>
      </c>
      <c r="O320">
        <v>338</v>
      </c>
      <c r="P320">
        <v>99.9</v>
      </c>
      <c r="Q320">
        <v>349</v>
      </c>
      <c r="R320">
        <v>107.8</v>
      </c>
      <c r="S320">
        <v>296</v>
      </c>
      <c r="T320">
        <v>-7.66</v>
      </c>
      <c r="U320">
        <v>344</v>
      </c>
    </row>
    <row r="321" spans="1:21">
      <c r="A321">
        <v>305</v>
      </c>
      <c r="B321" t="s">
        <v>120</v>
      </c>
      <c r="C321" t="s">
        <v>6891</v>
      </c>
      <c r="D321">
        <v>45220</v>
      </c>
      <c r="E321">
        <v>-11.27</v>
      </c>
      <c r="F321">
        <v>105.3</v>
      </c>
      <c r="G321">
        <v>167</v>
      </c>
      <c r="H321">
        <v>116.6</v>
      </c>
      <c r="I321">
        <v>357</v>
      </c>
      <c r="J321">
        <v>65.8</v>
      </c>
      <c r="K321">
        <v>262</v>
      </c>
      <c r="L321">
        <v>-0.08</v>
      </c>
      <c r="M321">
        <v>338</v>
      </c>
      <c r="N321">
        <v>-4.1900000000000004</v>
      </c>
      <c r="O321">
        <v>268</v>
      </c>
      <c r="P321">
        <v>103</v>
      </c>
      <c r="Q321">
        <v>264</v>
      </c>
      <c r="R321">
        <v>107.2</v>
      </c>
      <c r="S321">
        <v>264</v>
      </c>
      <c r="T321">
        <v>0.56000000000000005</v>
      </c>
      <c r="U321">
        <v>148</v>
      </c>
    </row>
    <row r="322" spans="1:21">
      <c r="A322">
        <v>306</v>
      </c>
      <c r="B322" t="s">
        <v>6391</v>
      </c>
      <c r="C322" t="s">
        <v>6894</v>
      </c>
      <c r="D322" t="s">
        <v>6673</v>
      </c>
      <c r="E322">
        <v>-11.29</v>
      </c>
      <c r="F322">
        <v>101.3</v>
      </c>
      <c r="G322">
        <v>256</v>
      </c>
      <c r="H322">
        <v>112.6</v>
      </c>
      <c r="I322">
        <v>326</v>
      </c>
      <c r="J322">
        <v>65.400000000000006</v>
      </c>
      <c r="K322">
        <v>282</v>
      </c>
      <c r="L322">
        <v>2.5999999999999999E-2</v>
      </c>
      <c r="M322">
        <v>120</v>
      </c>
      <c r="N322">
        <v>-6.84</v>
      </c>
      <c r="O322">
        <v>322</v>
      </c>
      <c r="P322">
        <v>102.4</v>
      </c>
      <c r="Q322">
        <v>290</v>
      </c>
      <c r="R322">
        <v>109.2</v>
      </c>
      <c r="S322">
        <v>344</v>
      </c>
      <c r="T322">
        <v>1.32</v>
      </c>
      <c r="U322">
        <v>124</v>
      </c>
    </row>
    <row r="323" spans="1:21">
      <c r="A323">
        <v>307</v>
      </c>
      <c r="B323" t="s">
        <v>245</v>
      </c>
      <c r="C323" t="s">
        <v>6871</v>
      </c>
      <c r="D323">
        <v>45278</v>
      </c>
      <c r="E323">
        <v>-11.36</v>
      </c>
      <c r="F323">
        <v>97.5</v>
      </c>
      <c r="G323">
        <v>318</v>
      </c>
      <c r="H323">
        <v>108.9</v>
      </c>
      <c r="I323">
        <v>261</v>
      </c>
      <c r="J323">
        <v>67</v>
      </c>
      <c r="K323">
        <v>188</v>
      </c>
      <c r="L323">
        <v>4.7E-2</v>
      </c>
      <c r="M323">
        <v>71</v>
      </c>
      <c r="N323">
        <v>-5.65</v>
      </c>
      <c r="O323">
        <v>304</v>
      </c>
      <c r="P323">
        <v>101.5</v>
      </c>
      <c r="Q323">
        <v>316</v>
      </c>
      <c r="R323">
        <v>107.2</v>
      </c>
      <c r="S323">
        <v>263</v>
      </c>
      <c r="T323">
        <v>-6.01</v>
      </c>
      <c r="U323">
        <v>321</v>
      </c>
    </row>
    <row r="324" spans="1:21">
      <c r="A324">
        <v>308</v>
      </c>
      <c r="B324" t="s">
        <v>429</v>
      </c>
      <c r="C324" t="s">
        <v>6871</v>
      </c>
      <c r="D324" t="s">
        <v>6609</v>
      </c>
      <c r="E324">
        <v>-11.47</v>
      </c>
      <c r="F324">
        <v>96.9</v>
      </c>
      <c r="G324">
        <v>325</v>
      </c>
      <c r="H324">
        <v>108.4</v>
      </c>
      <c r="I324">
        <v>254</v>
      </c>
      <c r="J324">
        <v>63</v>
      </c>
      <c r="K324">
        <v>350</v>
      </c>
      <c r="L324">
        <v>5.5E-2</v>
      </c>
      <c r="M324">
        <v>57</v>
      </c>
      <c r="N324">
        <v>-5.99</v>
      </c>
      <c r="O324">
        <v>309</v>
      </c>
      <c r="P324">
        <v>101.2</v>
      </c>
      <c r="Q324">
        <v>326</v>
      </c>
      <c r="R324">
        <v>107.2</v>
      </c>
      <c r="S324">
        <v>265</v>
      </c>
      <c r="T324">
        <v>-7.64</v>
      </c>
      <c r="U324">
        <v>342</v>
      </c>
    </row>
    <row r="325" spans="1:21">
      <c r="A325">
        <v>309</v>
      </c>
      <c r="B325" t="s">
        <v>128</v>
      </c>
      <c r="C325" t="s">
        <v>6895</v>
      </c>
      <c r="D325" t="s">
        <v>6582</v>
      </c>
      <c r="E325">
        <v>-11.55</v>
      </c>
      <c r="F325">
        <v>96.5</v>
      </c>
      <c r="G325">
        <v>329</v>
      </c>
      <c r="H325">
        <v>108</v>
      </c>
      <c r="I325">
        <v>242</v>
      </c>
      <c r="J325">
        <v>68.3</v>
      </c>
      <c r="K325">
        <v>134</v>
      </c>
      <c r="L325">
        <v>-1.0999999999999999E-2</v>
      </c>
      <c r="M325">
        <v>222</v>
      </c>
      <c r="N325">
        <v>-8.67</v>
      </c>
      <c r="O325">
        <v>351</v>
      </c>
      <c r="P325">
        <v>99</v>
      </c>
      <c r="Q325">
        <v>355</v>
      </c>
      <c r="R325">
        <v>107.7</v>
      </c>
      <c r="S325">
        <v>287</v>
      </c>
      <c r="T325">
        <v>1.97</v>
      </c>
      <c r="U325">
        <v>102</v>
      </c>
    </row>
    <row r="326" spans="1:21">
      <c r="A326">
        <v>310</v>
      </c>
      <c r="B326" t="s">
        <v>362</v>
      </c>
      <c r="C326" t="s">
        <v>6867</v>
      </c>
      <c r="D326">
        <v>45219</v>
      </c>
      <c r="E326">
        <v>-11.63</v>
      </c>
      <c r="F326">
        <v>97.9</v>
      </c>
      <c r="G326">
        <v>311</v>
      </c>
      <c r="H326">
        <v>109.5</v>
      </c>
      <c r="I326">
        <v>267</v>
      </c>
      <c r="J326">
        <v>66.8</v>
      </c>
      <c r="K326">
        <v>198</v>
      </c>
      <c r="L326">
        <v>-6.0000000000000001E-3</v>
      </c>
      <c r="M326">
        <v>210</v>
      </c>
      <c r="N326">
        <v>-4.04</v>
      </c>
      <c r="O326">
        <v>263</v>
      </c>
      <c r="P326">
        <v>102.5</v>
      </c>
      <c r="Q326">
        <v>285</v>
      </c>
      <c r="R326">
        <v>106.5</v>
      </c>
      <c r="S326">
        <v>221</v>
      </c>
      <c r="T326">
        <v>-1.65</v>
      </c>
      <c r="U326">
        <v>213</v>
      </c>
    </row>
    <row r="327" spans="1:21">
      <c r="A327">
        <v>311</v>
      </c>
      <c r="B327" t="s">
        <v>235</v>
      </c>
      <c r="C327" t="s">
        <v>6903</v>
      </c>
      <c r="D327" t="s">
        <v>6662</v>
      </c>
      <c r="E327">
        <v>-11.66</v>
      </c>
      <c r="F327">
        <v>89.9</v>
      </c>
      <c r="G327">
        <v>360</v>
      </c>
      <c r="H327">
        <v>101.5</v>
      </c>
      <c r="I327">
        <v>102</v>
      </c>
      <c r="J327">
        <v>66.400000000000006</v>
      </c>
      <c r="K327">
        <v>222</v>
      </c>
      <c r="L327">
        <v>5.5E-2</v>
      </c>
      <c r="M327">
        <v>58</v>
      </c>
      <c r="N327">
        <v>-10.93</v>
      </c>
      <c r="O327">
        <v>358</v>
      </c>
      <c r="P327">
        <v>99.3</v>
      </c>
      <c r="Q327">
        <v>353</v>
      </c>
      <c r="R327">
        <v>110.3</v>
      </c>
      <c r="S327">
        <v>360</v>
      </c>
      <c r="T327">
        <v>1.3</v>
      </c>
      <c r="U327">
        <v>125</v>
      </c>
    </row>
    <row r="328" spans="1:21">
      <c r="A328">
        <v>312</v>
      </c>
      <c r="B328" t="s">
        <v>239</v>
      </c>
      <c r="C328" t="s">
        <v>6884</v>
      </c>
      <c r="D328" t="s">
        <v>6587</v>
      </c>
      <c r="E328">
        <v>-11.76</v>
      </c>
      <c r="F328">
        <v>98.7</v>
      </c>
      <c r="G328">
        <v>301</v>
      </c>
      <c r="H328">
        <v>110.4</v>
      </c>
      <c r="I328">
        <v>288</v>
      </c>
      <c r="J328">
        <v>66</v>
      </c>
      <c r="K328">
        <v>244</v>
      </c>
      <c r="L328">
        <v>2.8000000000000001E-2</v>
      </c>
      <c r="M328">
        <v>109</v>
      </c>
      <c r="N328">
        <v>-5.55</v>
      </c>
      <c r="O328">
        <v>301</v>
      </c>
      <c r="P328">
        <v>102.9</v>
      </c>
      <c r="Q328">
        <v>271</v>
      </c>
      <c r="R328">
        <v>108.4</v>
      </c>
      <c r="S328">
        <v>323</v>
      </c>
      <c r="T328">
        <v>-5.05</v>
      </c>
      <c r="U328">
        <v>309</v>
      </c>
    </row>
    <row r="329" spans="1:21">
      <c r="A329">
        <v>313</v>
      </c>
      <c r="B329" t="s">
        <v>625</v>
      </c>
      <c r="C329" t="s">
        <v>6869</v>
      </c>
      <c r="D329">
        <v>45251</v>
      </c>
      <c r="E329">
        <v>-12.01</v>
      </c>
      <c r="F329">
        <v>96.1</v>
      </c>
      <c r="G329">
        <v>331</v>
      </c>
      <c r="H329">
        <v>108.1</v>
      </c>
      <c r="I329">
        <v>243</v>
      </c>
      <c r="J329">
        <v>63.8</v>
      </c>
      <c r="K329">
        <v>335</v>
      </c>
      <c r="L329">
        <v>-1.2999999999999999E-2</v>
      </c>
      <c r="M329">
        <v>228</v>
      </c>
      <c r="N329">
        <v>-3.62</v>
      </c>
      <c r="O329">
        <v>247</v>
      </c>
      <c r="P329">
        <v>104.6</v>
      </c>
      <c r="Q329">
        <v>177</v>
      </c>
      <c r="R329">
        <v>108.2</v>
      </c>
      <c r="S329">
        <v>314</v>
      </c>
      <c r="T329">
        <v>1.82</v>
      </c>
      <c r="U329">
        <v>108</v>
      </c>
    </row>
    <row r="330" spans="1:21">
      <c r="A330">
        <v>314</v>
      </c>
      <c r="B330" t="s">
        <v>238</v>
      </c>
      <c r="C330" t="s">
        <v>6903</v>
      </c>
      <c r="D330" t="s">
        <v>6705</v>
      </c>
      <c r="E330">
        <v>-12.1</v>
      </c>
      <c r="F330">
        <v>94</v>
      </c>
      <c r="G330">
        <v>348</v>
      </c>
      <c r="H330">
        <v>106.1</v>
      </c>
      <c r="I330">
        <v>196</v>
      </c>
      <c r="J330">
        <v>62.1</v>
      </c>
      <c r="K330">
        <v>358</v>
      </c>
      <c r="L330">
        <v>1.9E-2</v>
      </c>
      <c r="M330">
        <v>139</v>
      </c>
      <c r="N330">
        <v>-12.24</v>
      </c>
      <c r="O330">
        <v>360</v>
      </c>
      <c r="P330">
        <v>97.5</v>
      </c>
      <c r="Q330">
        <v>361</v>
      </c>
      <c r="R330">
        <v>109.8</v>
      </c>
      <c r="S330">
        <v>354</v>
      </c>
      <c r="T330">
        <v>-3.03</v>
      </c>
      <c r="U330">
        <v>260</v>
      </c>
    </row>
    <row r="331" spans="1:21">
      <c r="A331">
        <v>315</v>
      </c>
      <c r="B331" t="s">
        <v>5941</v>
      </c>
      <c r="C331" t="s">
        <v>6896</v>
      </c>
      <c r="D331" t="s">
        <v>6620</v>
      </c>
      <c r="E331">
        <v>-12.29</v>
      </c>
      <c r="F331">
        <v>94.5</v>
      </c>
      <c r="G331">
        <v>343</v>
      </c>
      <c r="H331">
        <v>106.7</v>
      </c>
      <c r="I331">
        <v>209</v>
      </c>
      <c r="J331">
        <v>70.8</v>
      </c>
      <c r="K331">
        <v>31</v>
      </c>
      <c r="L331">
        <v>7.2999999999999995E-2</v>
      </c>
      <c r="M331">
        <v>35</v>
      </c>
      <c r="N331">
        <v>-5.64</v>
      </c>
      <c r="O331">
        <v>303</v>
      </c>
      <c r="P331">
        <v>101.7</v>
      </c>
      <c r="Q331">
        <v>311</v>
      </c>
      <c r="R331">
        <v>107.4</v>
      </c>
      <c r="S331">
        <v>273</v>
      </c>
      <c r="T331">
        <v>2.15</v>
      </c>
      <c r="U331">
        <v>97</v>
      </c>
    </row>
    <row r="332" spans="1:21">
      <c r="A332">
        <v>316</v>
      </c>
      <c r="B332" t="s">
        <v>177</v>
      </c>
      <c r="C332" t="s">
        <v>6803</v>
      </c>
      <c r="D332">
        <v>45071</v>
      </c>
      <c r="E332">
        <v>-12.3</v>
      </c>
      <c r="F332">
        <v>99</v>
      </c>
      <c r="G332">
        <v>295</v>
      </c>
      <c r="H332">
        <v>111.3</v>
      </c>
      <c r="I332">
        <v>308</v>
      </c>
      <c r="J332">
        <v>67.900000000000006</v>
      </c>
      <c r="K332">
        <v>146</v>
      </c>
      <c r="L332">
        <v>-4.5999999999999999E-2</v>
      </c>
      <c r="M332">
        <v>286</v>
      </c>
      <c r="N332">
        <v>3.78</v>
      </c>
      <c r="O332">
        <v>98</v>
      </c>
      <c r="P332">
        <v>106.5</v>
      </c>
      <c r="Q332">
        <v>106</v>
      </c>
      <c r="R332">
        <v>102.8</v>
      </c>
      <c r="S332">
        <v>80</v>
      </c>
      <c r="T332">
        <v>-3.63</v>
      </c>
      <c r="U332">
        <v>274</v>
      </c>
    </row>
    <row r="333" spans="1:21">
      <c r="A333">
        <v>317</v>
      </c>
      <c r="B333" t="s">
        <v>41</v>
      </c>
      <c r="C333" t="s">
        <v>6873</v>
      </c>
      <c r="D333">
        <v>45161</v>
      </c>
      <c r="E333">
        <v>-12.74</v>
      </c>
      <c r="F333">
        <v>101.6</v>
      </c>
      <c r="G333">
        <v>252</v>
      </c>
      <c r="H333">
        <v>114.3</v>
      </c>
      <c r="I333">
        <v>341</v>
      </c>
      <c r="J333">
        <v>69.2</v>
      </c>
      <c r="K333">
        <v>83</v>
      </c>
      <c r="L333">
        <v>-1.0999999999999999E-2</v>
      </c>
      <c r="M333">
        <v>221</v>
      </c>
      <c r="N333">
        <v>-1.49</v>
      </c>
      <c r="O333">
        <v>186</v>
      </c>
      <c r="P333">
        <v>106.1</v>
      </c>
      <c r="Q333">
        <v>117</v>
      </c>
      <c r="R333">
        <v>107.6</v>
      </c>
      <c r="S333">
        <v>283</v>
      </c>
      <c r="T333">
        <v>-0.67</v>
      </c>
      <c r="U333">
        <v>182</v>
      </c>
    </row>
    <row r="334" spans="1:21">
      <c r="A334">
        <v>318</v>
      </c>
      <c r="B334" t="s">
        <v>686</v>
      </c>
      <c r="C334" t="s">
        <v>6869</v>
      </c>
      <c r="D334">
        <v>45192</v>
      </c>
      <c r="E334">
        <v>-12.88</v>
      </c>
      <c r="F334">
        <v>100.2</v>
      </c>
      <c r="G334">
        <v>277</v>
      </c>
      <c r="H334">
        <v>113.1</v>
      </c>
      <c r="I334">
        <v>332</v>
      </c>
      <c r="J334">
        <v>67.8</v>
      </c>
      <c r="K334">
        <v>156</v>
      </c>
      <c r="L334">
        <v>2E-3</v>
      </c>
      <c r="M334">
        <v>189</v>
      </c>
      <c r="N334">
        <v>-1.55</v>
      </c>
      <c r="O334">
        <v>187</v>
      </c>
      <c r="P334">
        <v>104.6</v>
      </c>
      <c r="Q334">
        <v>176</v>
      </c>
      <c r="R334">
        <v>106.2</v>
      </c>
      <c r="S334">
        <v>207</v>
      </c>
      <c r="T334">
        <v>8.06</v>
      </c>
      <c r="U334">
        <v>12</v>
      </c>
    </row>
    <row r="335" spans="1:21">
      <c r="A335">
        <v>319</v>
      </c>
      <c r="B335" t="s">
        <v>356</v>
      </c>
      <c r="C335" t="s">
        <v>6867</v>
      </c>
      <c r="D335" t="s">
        <v>6672</v>
      </c>
      <c r="E335">
        <v>-13.03</v>
      </c>
      <c r="F335">
        <v>98.3</v>
      </c>
      <c r="G335">
        <v>305</v>
      </c>
      <c r="H335">
        <v>111.3</v>
      </c>
      <c r="I335">
        <v>310</v>
      </c>
      <c r="J335">
        <v>70</v>
      </c>
      <c r="K335">
        <v>47</v>
      </c>
      <c r="L335">
        <v>5.3999999999999999E-2</v>
      </c>
      <c r="M335">
        <v>60</v>
      </c>
      <c r="N335">
        <v>-4.12</v>
      </c>
      <c r="O335">
        <v>265</v>
      </c>
      <c r="P335">
        <v>102.2</v>
      </c>
      <c r="Q335">
        <v>294</v>
      </c>
      <c r="R335">
        <v>106.3</v>
      </c>
      <c r="S335">
        <v>212</v>
      </c>
      <c r="T335">
        <v>4.87</v>
      </c>
      <c r="U335">
        <v>44</v>
      </c>
    </row>
    <row r="336" spans="1:21">
      <c r="A336">
        <v>320</v>
      </c>
      <c r="B336" t="s">
        <v>361</v>
      </c>
      <c r="C336" t="s">
        <v>6867</v>
      </c>
      <c r="D336" t="s">
        <v>6673</v>
      </c>
      <c r="E336">
        <v>-13.06</v>
      </c>
      <c r="F336">
        <v>99.8</v>
      </c>
      <c r="G336">
        <v>284</v>
      </c>
      <c r="H336">
        <v>112.8</v>
      </c>
      <c r="I336">
        <v>329</v>
      </c>
      <c r="J336">
        <v>65.2</v>
      </c>
      <c r="K336">
        <v>289</v>
      </c>
      <c r="L336">
        <v>3.1E-2</v>
      </c>
      <c r="M336">
        <v>100</v>
      </c>
      <c r="N336">
        <v>-4.51</v>
      </c>
      <c r="O336">
        <v>270</v>
      </c>
      <c r="P336">
        <v>102.8</v>
      </c>
      <c r="Q336">
        <v>274</v>
      </c>
      <c r="R336">
        <v>107.3</v>
      </c>
      <c r="S336">
        <v>271</v>
      </c>
      <c r="T336">
        <v>0.64</v>
      </c>
      <c r="U336">
        <v>145</v>
      </c>
    </row>
    <row r="337" spans="1:21">
      <c r="N337" t="s">
        <v>6789</v>
      </c>
      <c r="T337" t="s">
        <v>6790</v>
      </c>
    </row>
    <row r="338" spans="1:21">
      <c r="A338" t="s">
        <v>6791</v>
      </c>
      <c r="B338" t="s">
        <v>6792</v>
      </c>
      <c r="C338" t="s">
        <v>6793</v>
      </c>
      <c r="D338" t="s">
        <v>6562</v>
      </c>
      <c r="E338" t="s">
        <v>14</v>
      </c>
      <c r="F338" t="s">
        <v>6794</v>
      </c>
      <c r="H338" t="s">
        <v>6795</v>
      </c>
      <c r="J338" t="s">
        <v>6796</v>
      </c>
      <c r="L338" t="s">
        <v>6797</v>
      </c>
      <c r="N338" t="s">
        <v>14</v>
      </c>
      <c r="P338" t="s">
        <v>6798</v>
      </c>
      <c r="R338" t="s">
        <v>6799</v>
      </c>
      <c r="T338" t="s">
        <v>14</v>
      </c>
    </row>
    <row r="339" spans="1:21">
      <c r="A339">
        <v>321</v>
      </c>
      <c r="B339" t="s">
        <v>96</v>
      </c>
      <c r="C339" t="s">
        <v>6899</v>
      </c>
      <c r="D339">
        <v>45220</v>
      </c>
      <c r="E339">
        <v>-13.08</v>
      </c>
      <c r="F339">
        <v>102.2</v>
      </c>
      <c r="G339">
        <v>238</v>
      </c>
      <c r="H339">
        <v>115.3</v>
      </c>
      <c r="I339">
        <v>350</v>
      </c>
      <c r="J339">
        <v>71</v>
      </c>
      <c r="K339">
        <v>27</v>
      </c>
      <c r="L339">
        <v>-2.5000000000000001E-2</v>
      </c>
      <c r="M339">
        <v>253</v>
      </c>
      <c r="N339">
        <v>-7.01</v>
      </c>
      <c r="O339">
        <v>328</v>
      </c>
      <c r="P339">
        <v>101.4</v>
      </c>
      <c r="Q339">
        <v>319</v>
      </c>
      <c r="R339">
        <v>108.5</v>
      </c>
      <c r="S339">
        <v>326</v>
      </c>
      <c r="T339">
        <v>-0.34</v>
      </c>
      <c r="U339">
        <v>174</v>
      </c>
    </row>
    <row r="340" spans="1:21">
      <c r="A340">
        <v>322</v>
      </c>
      <c r="B340" t="s">
        <v>6200</v>
      </c>
      <c r="C340" t="s">
        <v>6895</v>
      </c>
      <c r="D340">
        <v>45220</v>
      </c>
      <c r="E340">
        <v>-13.61</v>
      </c>
      <c r="F340">
        <v>94.4</v>
      </c>
      <c r="G340">
        <v>344</v>
      </c>
      <c r="H340">
        <v>108</v>
      </c>
      <c r="I340">
        <v>240</v>
      </c>
      <c r="J340">
        <v>69.599999999999994</v>
      </c>
      <c r="K340">
        <v>58</v>
      </c>
      <c r="L340">
        <v>-7.0000000000000007E-2</v>
      </c>
      <c r="M340">
        <v>327</v>
      </c>
      <c r="N340">
        <v>-5.15</v>
      </c>
      <c r="O340">
        <v>293</v>
      </c>
      <c r="P340">
        <v>99.9</v>
      </c>
      <c r="Q340">
        <v>347</v>
      </c>
      <c r="R340">
        <v>105.1</v>
      </c>
      <c r="S340">
        <v>157</v>
      </c>
      <c r="T340">
        <v>13.97</v>
      </c>
      <c r="U340">
        <v>1</v>
      </c>
    </row>
    <row r="341" spans="1:21">
      <c r="A341">
        <v>323</v>
      </c>
      <c r="B341" t="s">
        <v>279</v>
      </c>
      <c r="C341" t="s">
        <v>6873</v>
      </c>
      <c r="D341">
        <v>45161</v>
      </c>
      <c r="E341">
        <v>-13.72</v>
      </c>
      <c r="F341">
        <v>102.7</v>
      </c>
      <c r="G341">
        <v>229</v>
      </c>
      <c r="H341">
        <v>116.4</v>
      </c>
      <c r="I341">
        <v>356</v>
      </c>
      <c r="J341">
        <v>65.7</v>
      </c>
      <c r="K341">
        <v>272</v>
      </c>
      <c r="L341">
        <v>-5.5E-2</v>
      </c>
      <c r="M341">
        <v>299</v>
      </c>
      <c r="N341">
        <v>-2.14</v>
      </c>
      <c r="O341">
        <v>207</v>
      </c>
      <c r="P341">
        <v>104.4</v>
      </c>
      <c r="Q341">
        <v>189</v>
      </c>
      <c r="R341">
        <v>106.6</v>
      </c>
      <c r="S341">
        <v>226</v>
      </c>
      <c r="T341">
        <v>0.45</v>
      </c>
      <c r="U341">
        <v>153</v>
      </c>
    </row>
    <row r="342" spans="1:21">
      <c r="A342">
        <v>324</v>
      </c>
      <c r="B342" t="s">
        <v>86</v>
      </c>
      <c r="C342" t="s">
        <v>6853</v>
      </c>
      <c r="D342">
        <v>45191</v>
      </c>
      <c r="E342">
        <v>-13.83</v>
      </c>
      <c r="F342">
        <v>97.1</v>
      </c>
      <c r="G342">
        <v>323</v>
      </c>
      <c r="H342">
        <v>110.9</v>
      </c>
      <c r="I342">
        <v>298</v>
      </c>
      <c r="J342">
        <v>64.8</v>
      </c>
      <c r="K342">
        <v>307</v>
      </c>
      <c r="L342">
        <v>-5.8000000000000003E-2</v>
      </c>
      <c r="M342">
        <v>308</v>
      </c>
      <c r="N342">
        <v>-2.14</v>
      </c>
      <c r="O342">
        <v>206</v>
      </c>
      <c r="P342">
        <v>105.2</v>
      </c>
      <c r="Q342">
        <v>148</v>
      </c>
      <c r="R342">
        <v>107.4</v>
      </c>
      <c r="S342">
        <v>272</v>
      </c>
      <c r="T342">
        <v>0.68</v>
      </c>
      <c r="U342">
        <v>144</v>
      </c>
    </row>
    <row r="343" spans="1:21">
      <c r="A343">
        <v>325</v>
      </c>
      <c r="B343" t="s">
        <v>332</v>
      </c>
      <c r="C343" t="s">
        <v>793</v>
      </c>
      <c r="D343">
        <v>45221</v>
      </c>
      <c r="E343">
        <v>-13.83</v>
      </c>
      <c r="F343">
        <v>98.1</v>
      </c>
      <c r="G343">
        <v>307</v>
      </c>
      <c r="H343">
        <v>112</v>
      </c>
      <c r="I343">
        <v>317</v>
      </c>
      <c r="J343">
        <v>67.2</v>
      </c>
      <c r="K343">
        <v>180</v>
      </c>
      <c r="L343">
        <v>0</v>
      </c>
      <c r="M343">
        <v>194</v>
      </c>
      <c r="N343">
        <v>-3.28</v>
      </c>
      <c r="O343">
        <v>240</v>
      </c>
      <c r="P343">
        <v>104.1</v>
      </c>
      <c r="Q343">
        <v>205</v>
      </c>
      <c r="R343">
        <v>107.4</v>
      </c>
      <c r="S343">
        <v>275</v>
      </c>
      <c r="T343">
        <v>-3.64</v>
      </c>
      <c r="U343">
        <v>276</v>
      </c>
    </row>
    <row r="344" spans="1:21">
      <c r="A344">
        <v>326</v>
      </c>
      <c r="B344" t="s">
        <v>6369</v>
      </c>
      <c r="C344" t="s">
        <v>6886</v>
      </c>
      <c r="D344" t="s">
        <v>6673</v>
      </c>
      <c r="E344">
        <v>-14.02</v>
      </c>
      <c r="F344">
        <v>98.8</v>
      </c>
      <c r="G344">
        <v>299</v>
      </c>
      <c r="H344">
        <v>112.8</v>
      </c>
      <c r="I344">
        <v>328</v>
      </c>
      <c r="J344">
        <v>66.099999999999994</v>
      </c>
      <c r="K344">
        <v>240</v>
      </c>
      <c r="L344">
        <v>3.2000000000000001E-2</v>
      </c>
      <c r="M344">
        <v>97</v>
      </c>
      <c r="N344">
        <v>-6.75</v>
      </c>
      <c r="O344">
        <v>321</v>
      </c>
      <c r="P344">
        <v>101.2</v>
      </c>
      <c r="Q344">
        <v>324</v>
      </c>
      <c r="R344">
        <v>108</v>
      </c>
      <c r="S344">
        <v>302</v>
      </c>
      <c r="T344">
        <v>-4.6399999999999997</v>
      </c>
      <c r="U344">
        <v>301</v>
      </c>
    </row>
    <row r="345" spans="1:21">
      <c r="A345">
        <v>327</v>
      </c>
      <c r="B345" t="s">
        <v>237</v>
      </c>
      <c r="C345" t="s">
        <v>6903</v>
      </c>
      <c r="D345" t="s">
        <v>6610</v>
      </c>
      <c r="E345">
        <v>-14.11</v>
      </c>
      <c r="F345">
        <v>96.7</v>
      </c>
      <c r="G345">
        <v>328</v>
      </c>
      <c r="H345">
        <v>110.8</v>
      </c>
      <c r="I345">
        <v>295</v>
      </c>
      <c r="J345">
        <v>69.7</v>
      </c>
      <c r="K345">
        <v>51</v>
      </c>
      <c r="L345">
        <v>2.7E-2</v>
      </c>
      <c r="M345">
        <v>118</v>
      </c>
      <c r="N345">
        <v>-12.98</v>
      </c>
      <c r="O345">
        <v>362</v>
      </c>
      <c r="P345">
        <v>96.7</v>
      </c>
      <c r="Q345">
        <v>363</v>
      </c>
      <c r="R345">
        <v>109.7</v>
      </c>
      <c r="S345">
        <v>352</v>
      </c>
      <c r="T345">
        <v>-7.67</v>
      </c>
      <c r="U345">
        <v>345</v>
      </c>
    </row>
    <row r="346" spans="1:21">
      <c r="A346">
        <v>328</v>
      </c>
      <c r="B346" t="s">
        <v>360</v>
      </c>
      <c r="C346" t="s">
        <v>6867</v>
      </c>
      <c r="D346">
        <v>45252</v>
      </c>
      <c r="E346">
        <v>-14.27</v>
      </c>
      <c r="F346">
        <v>96.1</v>
      </c>
      <c r="G346">
        <v>332</v>
      </c>
      <c r="H346">
        <v>110.3</v>
      </c>
      <c r="I346">
        <v>287</v>
      </c>
      <c r="J346">
        <v>64.099999999999994</v>
      </c>
      <c r="K346">
        <v>331</v>
      </c>
      <c r="L346">
        <v>2.1999999999999999E-2</v>
      </c>
      <c r="M346">
        <v>127</v>
      </c>
      <c r="N346">
        <v>-3.84</v>
      </c>
      <c r="O346">
        <v>258</v>
      </c>
      <c r="P346">
        <v>102.4</v>
      </c>
      <c r="Q346">
        <v>289</v>
      </c>
      <c r="R346">
        <v>106.3</v>
      </c>
      <c r="S346">
        <v>211</v>
      </c>
      <c r="T346">
        <v>1.41</v>
      </c>
      <c r="U346">
        <v>119</v>
      </c>
    </row>
    <row r="347" spans="1:21">
      <c r="A347">
        <v>329</v>
      </c>
      <c r="B347" t="s">
        <v>5702</v>
      </c>
      <c r="C347" t="s">
        <v>6878</v>
      </c>
      <c r="D347">
        <v>45132</v>
      </c>
      <c r="E347">
        <v>-14.43</v>
      </c>
      <c r="F347">
        <v>95.4</v>
      </c>
      <c r="G347">
        <v>338</v>
      </c>
      <c r="H347">
        <v>109.9</v>
      </c>
      <c r="I347">
        <v>275</v>
      </c>
      <c r="J347">
        <v>65.3</v>
      </c>
      <c r="K347">
        <v>285</v>
      </c>
      <c r="L347">
        <v>-2E-3</v>
      </c>
      <c r="M347">
        <v>203</v>
      </c>
      <c r="N347">
        <v>-1.96</v>
      </c>
      <c r="O347">
        <v>200</v>
      </c>
      <c r="P347">
        <v>103.1</v>
      </c>
      <c r="Q347">
        <v>259</v>
      </c>
      <c r="R347">
        <v>105.1</v>
      </c>
      <c r="S347">
        <v>158</v>
      </c>
      <c r="T347">
        <v>-3.08</v>
      </c>
      <c r="U347">
        <v>262</v>
      </c>
    </row>
    <row r="348" spans="1:21">
      <c r="A348">
        <v>330</v>
      </c>
      <c r="B348" t="s">
        <v>229</v>
      </c>
      <c r="C348" t="s">
        <v>6884</v>
      </c>
      <c r="D348">
        <v>45130</v>
      </c>
      <c r="E348">
        <v>-14.65</v>
      </c>
      <c r="F348">
        <v>97.2</v>
      </c>
      <c r="G348">
        <v>322</v>
      </c>
      <c r="H348">
        <v>111.9</v>
      </c>
      <c r="I348">
        <v>314</v>
      </c>
      <c r="J348">
        <v>66.3</v>
      </c>
      <c r="K348">
        <v>228</v>
      </c>
      <c r="L348">
        <v>-6.0999999999999999E-2</v>
      </c>
      <c r="M348">
        <v>315</v>
      </c>
      <c r="N348">
        <v>-5.38</v>
      </c>
      <c r="O348">
        <v>297</v>
      </c>
      <c r="P348">
        <v>103</v>
      </c>
      <c r="Q348">
        <v>266</v>
      </c>
      <c r="R348">
        <v>108.4</v>
      </c>
      <c r="S348">
        <v>321</v>
      </c>
      <c r="T348">
        <v>-4.88</v>
      </c>
      <c r="U348">
        <v>306</v>
      </c>
    </row>
    <row r="349" spans="1:21">
      <c r="A349">
        <v>331</v>
      </c>
      <c r="B349" t="s">
        <v>261</v>
      </c>
      <c r="C349" t="s">
        <v>6903</v>
      </c>
      <c r="D349" t="s">
        <v>6584</v>
      </c>
      <c r="E349">
        <v>-14.76</v>
      </c>
      <c r="F349">
        <v>95</v>
      </c>
      <c r="G349">
        <v>339</v>
      </c>
      <c r="H349">
        <v>109.7</v>
      </c>
      <c r="I349">
        <v>272</v>
      </c>
      <c r="J349">
        <v>66.3</v>
      </c>
      <c r="K349">
        <v>231</v>
      </c>
      <c r="L349">
        <v>7.1999999999999995E-2</v>
      </c>
      <c r="M349">
        <v>40</v>
      </c>
      <c r="N349">
        <v>-9.82</v>
      </c>
      <c r="O349">
        <v>354</v>
      </c>
      <c r="P349">
        <v>99.1</v>
      </c>
      <c r="Q349">
        <v>354</v>
      </c>
      <c r="R349">
        <v>108.9</v>
      </c>
      <c r="S349">
        <v>337</v>
      </c>
      <c r="T349">
        <v>-0.75</v>
      </c>
      <c r="U349">
        <v>183</v>
      </c>
    </row>
    <row r="350" spans="1:21">
      <c r="A350">
        <v>332</v>
      </c>
      <c r="B350" t="s">
        <v>106</v>
      </c>
      <c r="C350" t="s">
        <v>6894</v>
      </c>
      <c r="D350">
        <v>45280</v>
      </c>
      <c r="E350">
        <v>-15.02</v>
      </c>
      <c r="F350">
        <v>97.9</v>
      </c>
      <c r="G350">
        <v>310</v>
      </c>
      <c r="H350">
        <v>112.9</v>
      </c>
      <c r="I350">
        <v>330</v>
      </c>
      <c r="J350">
        <v>71.400000000000006</v>
      </c>
      <c r="K350">
        <v>21</v>
      </c>
      <c r="L350">
        <v>-0.01</v>
      </c>
      <c r="M350">
        <v>219</v>
      </c>
      <c r="N350">
        <v>-8.59</v>
      </c>
      <c r="O350">
        <v>349</v>
      </c>
      <c r="P350">
        <v>102.3</v>
      </c>
      <c r="Q350">
        <v>292</v>
      </c>
      <c r="R350">
        <v>110.9</v>
      </c>
      <c r="S350">
        <v>362</v>
      </c>
      <c r="T350">
        <v>1.51</v>
      </c>
      <c r="U350">
        <v>116</v>
      </c>
    </row>
    <row r="351" spans="1:21">
      <c r="A351">
        <v>333</v>
      </c>
      <c r="B351" t="s">
        <v>192</v>
      </c>
      <c r="C351" t="s">
        <v>6853</v>
      </c>
      <c r="D351">
        <v>45191</v>
      </c>
      <c r="E351">
        <v>-15.17</v>
      </c>
      <c r="F351">
        <v>98.6</v>
      </c>
      <c r="G351">
        <v>302</v>
      </c>
      <c r="H351">
        <v>113.7</v>
      </c>
      <c r="I351">
        <v>340</v>
      </c>
      <c r="J351">
        <v>72.2</v>
      </c>
      <c r="K351">
        <v>9</v>
      </c>
      <c r="L351">
        <v>5.8999999999999997E-2</v>
      </c>
      <c r="M351">
        <v>54</v>
      </c>
      <c r="N351">
        <v>-2.56</v>
      </c>
      <c r="O351">
        <v>223</v>
      </c>
      <c r="P351">
        <v>104.7</v>
      </c>
      <c r="Q351">
        <v>171</v>
      </c>
      <c r="R351">
        <v>107.3</v>
      </c>
      <c r="S351">
        <v>270</v>
      </c>
      <c r="T351">
        <v>-1.55</v>
      </c>
      <c r="U351">
        <v>210</v>
      </c>
    </row>
    <row r="352" spans="1:21">
      <c r="A352">
        <v>334</v>
      </c>
      <c r="B352" t="s">
        <v>275</v>
      </c>
      <c r="C352" t="s">
        <v>6873</v>
      </c>
      <c r="D352">
        <v>45220</v>
      </c>
      <c r="E352">
        <v>-15.39</v>
      </c>
      <c r="F352">
        <v>92.9</v>
      </c>
      <c r="G352">
        <v>353</v>
      </c>
      <c r="H352">
        <v>108.3</v>
      </c>
      <c r="I352">
        <v>249</v>
      </c>
      <c r="J352">
        <v>67.2</v>
      </c>
      <c r="K352">
        <v>177</v>
      </c>
      <c r="L352">
        <v>3.5999999999999997E-2</v>
      </c>
      <c r="M352">
        <v>91</v>
      </c>
      <c r="N352">
        <v>-2.96</v>
      </c>
      <c r="O352">
        <v>233</v>
      </c>
      <c r="P352">
        <v>105.3</v>
      </c>
      <c r="Q352">
        <v>145</v>
      </c>
      <c r="R352">
        <v>108.3</v>
      </c>
      <c r="S352">
        <v>315</v>
      </c>
      <c r="T352">
        <v>-1.78</v>
      </c>
      <c r="U352">
        <v>216</v>
      </c>
    </row>
    <row r="353" spans="1:21">
      <c r="A353">
        <v>335</v>
      </c>
      <c r="B353" t="s">
        <v>5910</v>
      </c>
      <c r="C353" t="s">
        <v>6894</v>
      </c>
      <c r="D353">
        <v>45253</v>
      </c>
      <c r="E353">
        <v>-15.55</v>
      </c>
      <c r="F353">
        <v>98.8</v>
      </c>
      <c r="G353">
        <v>298</v>
      </c>
      <c r="H353">
        <v>114.4</v>
      </c>
      <c r="I353">
        <v>342</v>
      </c>
      <c r="J353">
        <v>66.2</v>
      </c>
      <c r="K353">
        <v>232</v>
      </c>
      <c r="L353">
        <v>1.6E-2</v>
      </c>
      <c r="M353">
        <v>144</v>
      </c>
      <c r="N353">
        <v>-6.33</v>
      </c>
      <c r="O353">
        <v>315</v>
      </c>
      <c r="P353">
        <v>102.7</v>
      </c>
      <c r="Q353">
        <v>280</v>
      </c>
      <c r="R353">
        <v>109</v>
      </c>
      <c r="S353">
        <v>339</v>
      </c>
      <c r="T353">
        <v>6.32</v>
      </c>
      <c r="U353">
        <v>28</v>
      </c>
    </row>
    <row r="354" spans="1:21">
      <c r="A354">
        <v>336</v>
      </c>
      <c r="B354" t="s">
        <v>79</v>
      </c>
      <c r="C354" t="s">
        <v>6867</v>
      </c>
      <c r="D354">
        <v>45162</v>
      </c>
      <c r="E354">
        <v>-15.85</v>
      </c>
      <c r="F354">
        <v>96.8</v>
      </c>
      <c r="G354">
        <v>327</v>
      </c>
      <c r="H354">
        <v>112.6</v>
      </c>
      <c r="I354">
        <v>327</v>
      </c>
      <c r="J354">
        <v>66</v>
      </c>
      <c r="K354">
        <v>253</v>
      </c>
      <c r="L354">
        <v>-2.4E-2</v>
      </c>
      <c r="M354">
        <v>251</v>
      </c>
      <c r="N354">
        <v>-4.54</v>
      </c>
      <c r="O354">
        <v>273</v>
      </c>
      <c r="P354">
        <v>102.1</v>
      </c>
      <c r="Q354">
        <v>299</v>
      </c>
      <c r="R354">
        <v>106.7</v>
      </c>
      <c r="S354">
        <v>229</v>
      </c>
      <c r="T354">
        <v>-1.91</v>
      </c>
      <c r="U354">
        <v>226</v>
      </c>
    </row>
    <row r="355" spans="1:21">
      <c r="A355">
        <v>337</v>
      </c>
      <c r="B355" t="s">
        <v>5684</v>
      </c>
      <c r="C355" t="s">
        <v>6896</v>
      </c>
      <c r="D355">
        <v>45192</v>
      </c>
      <c r="E355">
        <v>-16</v>
      </c>
      <c r="F355">
        <v>99.1</v>
      </c>
      <c r="G355">
        <v>290</v>
      </c>
      <c r="H355">
        <v>115.1</v>
      </c>
      <c r="I355">
        <v>348</v>
      </c>
      <c r="J355">
        <v>71.5</v>
      </c>
      <c r="K355">
        <v>19</v>
      </c>
      <c r="L355">
        <v>6.7000000000000004E-2</v>
      </c>
      <c r="M355">
        <v>45</v>
      </c>
      <c r="N355">
        <v>-2.2799999999999998</v>
      </c>
      <c r="O355">
        <v>211</v>
      </c>
      <c r="P355">
        <v>103.1</v>
      </c>
      <c r="Q355">
        <v>257</v>
      </c>
      <c r="R355">
        <v>105.4</v>
      </c>
      <c r="S355">
        <v>172</v>
      </c>
      <c r="T355">
        <v>3.93</v>
      </c>
      <c r="U355">
        <v>65</v>
      </c>
    </row>
    <row r="356" spans="1:21">
      <c r="A356">
        <v>338</v>
      </c>
      <c r="B356" t="s">
        <v>6119</v>
      </c>
      <c r="C356" t="s">
        <v>6903</v>
      </c>
      <c r="D356" t="s">
        <v>6587</v>
      </c>
      <c r="E356">
        <v>-16.03</v>
      </c>
      <c r="F356">
        <v>100.2</v>
      </c>
      <c r="G356">
        <v>279</v>
      </c>
      <c r="H356">
        <v>116.2</v>
      </c>
      <c r="I356">
        <v>355</v>
      </c>
      <c r="J356">
        <v>68.400000000000006</v>
      </c>
      <c r="K356">
        <v>130</v>
      </c>
      <c r="L356">
        <v>-8.9999999999999993E-3</v>
      </c>
      <c r="M356">
        <v>217</v>
      </c>
      <c r="N356">
        <v>-11.12</v>
      </c>
      <c r="O356">
        <v>359</v>
      </c>
      <c r="P356">
        <v>98.2</v>
      </c>
      <c r="Q356">
        <v>358</v>
      </c>
      <c r="R356">
        <v>109.4</v>
      </c>
      <c r="S356">
        <v>345</v>
      </c>
      <c r="T356">
        <v>-0.91</v>
      </c>
      <c r="U356">
        <v>189</v>
      </c>
    </row>
    <row r="357" spans="1:21">
      <c r="A357">
        <v>339</v>
      </c>
      <c r="B357" t="s">
        <v>161</v>
      </c>
      <c r="C357" t="s">
        <v>6894</v>
      </c>
      <c r="D357">
        <v>45279</v>
      </c>
      <c r="E357">
        <v>-16.05</v>
      </c>
      <c r="F357">
        <v>96.4</v>
      </c>
      <c r="G357">
        <v>330</v>
      </c>
      <c r="H357">
        <v>112.5</v>
      </c>
      <c r="I357">
        <v>324</v>
      </c>
      <c r="J357">
        <v>67</v>
      </c>
      <c r="K357">
        <v>191</v>
      </c>
      <c r="L357">
        <v>1.2E-2</v>
      </c>
      <c r="M357">
        <v>155</v>
      </c>
      <c r="N357">
        <v>-8.65</v>
      </c>
      <c r="O357">
        <v>350</v>
      </c>
      <c r="P357">
        <v>101.4</v>
      </c>
      <c r="Q357">
        <v>320</v>
      </c>
      <c r="R357">
        <v>110.1</v>
      </c>
      <c r="S357">
        <v>358</v>
      </c>
      <c r="T357">
        <v>-2.56</v>
      </c>
      <c r="U357">
        <v>247</v>
      </c>
    </row>
    <row r="358" spans="1:21">
      <c r="A358">
        <v>340</v>
      </c>
      <c r="B358" t="s">
        <v>223</v>
      </c>
      <c r="C358" t="s">
        <v>6903</v>
      </c>
      <c r="D358">
        <v>45221</v>
      </c>
      <c r="E358">
        <v>-16.2</v>
      </c>
      <c r="F358">
        <v>97.4</v>
      </c>
      <c r="G358">
        <v>321</v>
      </c>
      <c r="H358">
        <v>113.6</v>
      </c>
      <c r="I358">
        <v>338</v>
      </c>
      <c r="J358">
        <v>64.400000000000006</v>
      </c>
      <c r="K358">
        <v>321</v>
      </c>
      <c r="L358">
        <v>-5.8999999999999997E-2</v>
      </c>
      <c r="M358">
        <v>310</v>
      </c>
      <c r="N358">
        <v>-10.85</v>
      </c>
      <c r="O358">
        <v>357</v>
      </c>
      <c r="P358">
        <v>97.9</v>
      </c>
      <c r="Q358">
        <v>359</v>
      </c>
      <c r="R358">
        <v>108.7</v>
      </c>
      <c r="S358">
        <v>332</v>
      </c>
      <c r="T358">
        <v>-4.42</v>
      </c>
      <c r="U358">
        <v>296</v>
      </c>
    </row>
    <row r="359" spans="1:21">
      <c r="A359">
        <v>341</v>
      </c>
      <c r="B359" t="s">
        <v>98</v>
      </c>
      <c r="C359" t="s">
        <v>6899</v>
      </c>
      <c r="D359">
        <v>45251</v>
      </c>
      <c r="E359">
        <v>-16.37</v>
      </c>
      <c r="F359">
        <v>95.8</v>
      </c>
      <c r="G359">
        <v>335</v>
      </c>
      <c r="H359">
        <v>112.2</v>
      </c>
      <c r="I359">
        <v>319</v>
      </c>
      <c r="J359">
        <v>66.8</v>
      </c>
      <c r="K359">
        <v>201</v>
      </c>
      <c r="L359">
        <v>4.0000000000000001E-3</v>
      </c>
      <c r="M359">
        <v>181</v>
      </c>
      <c r="N359">
        <v>-6.43</v>
      </c>
      <c r="O359">
        <v>317</v>
      </c>
      <c r="P359">
        <v>102.1</v>
      </c>
      <c r="Q359">
        <v>297</v>
      </c>
      <c r="R359">
        <v>108.6</v>
      </c>
      <c r="S359">
        <v>329</v>
      </c>
      <c r="T359">
        <v>2.19</v>
      </c>
      <c r="U359">
        <v>96</v>
      </c>
    </row>
    <row r="360" spans="1:21">
      <c r="A360">
        <v>342</v>
      </c>
      <c r="B360" t="s">
        <v>63</v>
      </c>
      <c r="C360" t="s">
        <v>6863</v>
      </c>
      <c r="D360">
        <v>45129</v>
      </c>
      <c r="E360">
        <v>-16.47</v>
      </c>
      <c r="F360">
        <v>94.7</v>
      </c>
      <c r="G360">
        <v>342</v>
      </c>
      <c r="H360">
        <v>111.1</v>
      </c>
      <c r="I360">
        <v>303</v>
      </c>
      <c r="J360">
        <v>69.5</v>
      </c>
      <c r="K360">
        <v>67</v>
      </c>
      <c r="L360">
        <v>1.2999999999999999E-2</v>
      </c>
      <c r="M360">
        <v>150</v>
      </c>
      <c r="N360">
        <v>-1.97</v>
      </c>
      <c r="O360">
        <v>202</v>
      </c>
      <c r="P360">
        <v>103.5</v>
      </c>
      <c r="Q360">
        <v>248</v>
      </c>
      <c r="R360">
        <v>105.4</v>
      </c>
      <c r="S360">
        <v>173</v>
      </c>
      <c r="T360">
        <v>-6.56</v>
      </c>
      <c r="U360">
        <v>328</v>
      </c>
    </row>
    <row r="361" spans="1:21">
      <c r="A361">
        <v>343</v>
      </c>
      <c r="B361" t="s">
        <v>307</v>
      </c>
      <c r="C361" t="s">
        <v>6886</v>
      </c>
      <c r="D361">
        <v>45221</v>
      </c>
      <c r="E361">
        <v>-16.7</v>
      </c>
      <c r="F361">
        <v>94.1</v>
      </c>
      <c r="G361">
        <v>346</v>
      </c>
      <c r="H361">
        <v>110.9</v>
      </c>
      <c r="I361">
        <v>297</v>
      </c>
      <c r="J361">
        <v>69.099999999999994</v>
      </c>
      <c r="K361">
        <v>89</v>
      </c>
      <c r="L361">
        <v>5.0000000000000001E-3</v>
      </c>
      <c r="M361">
        <v>179</v>
      </c>
      <c r="N361">
        <v>-7.22</v>
      </c>
      <c r="O361">
        <v>332</v>
      </c>
      <c r="P361">
        <v>100.5</v>
      </c>
      <c r="Q361">
        <v>338</v>
      </c>
      <c r="R361">
        <v>107.8</v>
      </c>
      <c r="S361">
        <v>290</v>
      </c>
      <c r="T361">
        <v>-6.22</v>
      </c>
      <c r="U361">
        <v>324</v>
      </c>
    </row>
    <row r="362" spans="1:21">
      <c r="A362">
        <v>344</v>
      </c>
      <c r="B362" t="s">
        <v>93</v>
      </c>
      <c r="C362" t="s">
        <v>6899</v>
      </c>
      <c r="D362">
        <v>45191</v>
      </c>
      <c r="E362">
        <v>-16.82</v>
      </c>
      <c r="F362">
        <v>94.1</v>
      </c>
      <c r="G362">
        <v>347</v>
      </c>
      <c r="H362">
        <v>111</v>
      </c>
      <c r="I362">
        <v>301</v>
      </c>
      <c r="J362">
        <v>67.900000000000006</v>
      </c>
      <c r="K362">
        <v>149</v>
      </c>
      <c r="L362">
        <v>5.0000000000000001E-3</v>
      </c>
      <c r="M362">
        <v>175</v>
      </c>
      <c r="N362">
        <v>-7.82</v>
      </c>
      <c r="O362">
        <v>336</v>
      </c>
      <c r="P362">
        <v>101.8</v>
      </c>
      <c r="Q362">
        <v>305</v>
      </c>
      <c r="R362">
        <v>109.7</v>
      </c>
      <c r="S362">
        <v>348</v>
      </c>
      <c r="T362">
        <v>-3.47</v>
      </c>
      <c r="U362">
        <v>269</v>
      </c>
    </row>
    <row r="363" spans="1:21">
      <c r="A363">
        <v>345</v>
      </c>
      <c r="B363" t="s">
        <v>6093</v>
      </c>
      <c r="C363" t="s">
        <v>6896</v>
      </c>
      <c r="D363">
        <v>45072</v>
      </c>
      <c r="E363">
        <v>-17.059999999999999</v>
      </c>
      <c r="F363">
        <v>98.5</v>
      </c>
      <c r="G363">
        <v>303</v>
      </c>
      <c r="H363">
        <v>115.5</v>
      </c>
      <c r="I363">
        <v>351</v>
      </c>
      <c r="J363">
        <v>71.599999999999994</v>
      </c>
      <c r="K363">
        <v>18</v>
      </c>
      <c r="L363">
        <v>-4.4999999999999998E-2</v>
      </c>
      <c r="M363">
        <v>285</v>
      </c>
      <c r="N363">
        <v>-2.4300000000000002</v>
      </c>
      <c r="O363">
        <v>219</v>
      </c>
      <c r="P363">
        <v>103.8</v>
      </c>
      <c r="Q363">
        <v>229</v>
      </c>
      <c r="R363">
        <v>106.2</v>
      </c>
      <c r="S363">
        <v>208</v>
      </c>
      <c r="T363">
        <v>4.08</v>
      </c>
      <c r="U363">
        <v>57</v>
      </c>
    </row>
    <row r="364" spans="1:21">
      <c r="A364">
        <v>346</v>
      </c>
      <c r="B364" t="s">
        <v>297</v>
      </c>
      <c r="C364" t="s">
        <v>6891</v>
      </c>
      <c r="D364">
        <v>45073</v>
      </c>
      <c r="E364">
        <v>-17.2</v>
      </c>
      <c r="F364">
        <v>93.8</v>
      </c>
      <c r="G364">
        <v>351</v>
      </c>
      <c r="H364">
        <v>111</v>
      </c>
      <c r="I364">
        <v>300</v>
      </c>
      <c r="J364">
        <v>64.7</v>
      </c>
      <c r="K364">
        <v>311</v>
      </c>
      <c r="L364">
        <v>-0.104</v>
      </c>
      <c r="M364">
        <v>355</v>
      </c>
      <c r="N364">
        <v>-4.9800000000000004</v>
      </c>
      <c r="O364">
        <v>288</v>
      </c>
      <c r="P364">
        <v>103.4</v>
      </c>
      <c r="Q364">
        <v>253</v>
      </c>
      <c r="R364">
        <v>108.3</v>
      </c>
      <c r="S364">
        <v>320</v>
      </c>
      <c r="T364">
        <v>-4.07</v>
      </c>
      <c r="U364">
        <v>287</v>
      </c>
    </row>
    <row r="365" spans="1:21">
      <c r="A365">
        <v>347</v>
      </c>
      <c r="B365" t="s">
        <v>383</v>
      </c>
      <c r="C365" t="s">
        <v>6884</v>
      </c>
      <c r="D365">
        <v>45161</v>
      </c>
      <c r="E365">
        <v>-17.2</v>
      </c>
      <c r="F365">
        <v>98.8</v>
      </c>
      <c r="G365">
        <v>300</v>
      </c>
      <c r="H365">
        <v>116</v>
      </c>
      <c r="I365">
        <v>354</v>
      </c>
      <c r="J365">
        <v>67.3</v>
      </c>
      <c r="K365">
        <v>173</v>
      </c>
      <c r="L365">
        <v>-2.7E-2</v>
      </c>
      <c r="M365">
        <v>258</v>
      </c>
      <c r="N365">
        <v>-3.73</v>
      </c>
      <c r="O365">
        <v>253</v>
      </c>
      <c r="P365">
        <v>103.1</v>
      </c>
      <c r="Q365">
        <v>261</v>
      </c>
      <c r="R365">
        <v>106.8</v>
      </c>
      <c r="S365">
        <v>240</v>
      </c>
      <c r="T365">
        <v>0.09</v>
      </c>
      <c r="U365">
        <v>164</v>
      </c>
    </row>
    <row r="366" spans="1:21">
      <c r="A366">
        <v>348</v>
      </c>
      <c r="B366" t="s">
        <v>357</v>
      </c>
      <c r="C366" t="s">
        <v>6867</v>
      </c>
      <c r="D366">
        <v>45133</v>
      </c>
      <c r="E366">
        <v>-17.559999999999999</v>
      </c>
      <c r="F366">
        <v>92.7</v>
      </c>
      <c r="G366">
        <v>354</v>
      </c>
      <c r="H366">
        <v>110.2</v>
      </c>
      <c r="I366">
        <v>283</v>
      </c>
      <c r="J366">
        <v>68.400000000000006</v>
      </c>
      <c r="K366">
        <v>129</v>
      </c>
      <c r="L366">
        <v>-1.6E-2</v>
      </c>
      <c r="M366">
        <v>236</v>
      </c>
      <c r="N366">
        <v>-1.96</v>
      </c>
      <c r="O366">
        <v>201</v>
      </c>
      <c r="P366">
        <v>103.9</v>
      </c>
      <c r="Q366">
        <v>218</v>
      </c>
      <c r="R366">
        <v>105.9</v>
      </c>
      <c r="S366">
        <v>194</v>
      </c>
      <c r="T366">
        <v>5.49</v>
      </c>
      <c r="U366">
        <v>37</v>
      </c>
    </row>
    <row r="367" spans="1:21">
      <c r="A367">
        <v>349</v>
      </c>
      <c r="B367" t="s">
        <v>53</v>
      </c>
      <c r="C367" t="s">
        <v>6895</v>
      </c>
      <c r="D367">
        <v>45280</v>
      </c>
      <c r="E367">
        <v>-17.600000000000001</v>
      </c>
      <c r="F367">
        <v>96.9</v>
      </c>
      <c r="G367">
        <v>326</v>
      </c>
      <c r="H367">
        <v>114.5</v>
      </c>
      <c r="I367">
        <v>344</v>
      </c>
      <c r="J367">
        <v>69</v>
      </c>
      <c r="K367">
        <v>97</v>
      </c>
      <c r="L367">
        <v>3.7999999999999999E-2</v>
      </c>
      <c r="M367">
        <v>87</v>
      </c>
      <c r="N367">
        <v>-7.97</v>
      </c>
      <c r="O367">
        <v>340</v>
      </c>
      <c r="P367">
        <v>100.1</v>
      </c>
      <c r="Q367">
        <v>344</v>
      </c>
      <c r="R367">
        <v>108.1</v>
      </c>
      <c r="S367">
        <v>306</v>
      </c>
      <c r="T367">
        <v>-0.92</v>
      </c>
      <c r="U367">
        <v>190</v>
      </c>
    </row>
    <row r="368" spans="1:21">
      <c r="A368">
        <v>350</v>
      </c>
      <c r="B368" t="s">
        <v>5579</v>
      </c>
      <c r="C368" t="s">
        <v>6895</v>
      </c>
      <c r="D368">
        <v>45161</v>
      </c>
      <c r="E368">
        <v>-17.78</v>
      </c>
      <c r="F368">
        <v>93.1</v>
      </c>
      <c r="G368">
        <v>352</v>
      </c>
      <c r="H368">
        <v>110.8</v>
      </c>
      <c r="I368">
        <v>296</v>
      </c>
      <c r="J368">
        <v>66</v>
      </c>
      <c r="K368">
        <v>251</v>
      </c>
      <c r="L368">
        <v>5.0000000000000001E-3</v>
      </c>
      <c r="M368">
        <v>174</v>
      </c>
      <c r="N368">
        <v>-5.38</v>
      </c>
      <c r="O368">
        <v>296</v>
      </c>
      <c r="P368">
        <v>100.9</v>
      </c>
      <c r="Q368">
        <v>335</v>
      </c>
      <c r="R368">
        <v>106.2</v>
      </c>
      <c r="S368">
        <v>210</v>
      </c>
      <c r="T368">
        <v>7.91</v>
      </c>
      <c r="U368">
        <v>13</v>
      </c>
    </row>
    <row r="369" spans="1:21">
      <c r="A369">
        <v>351</v>
      </c>
      <c r="B369" t="s">
        <v>354</v>
      </c>
      <c r="C369" t="s">
        <v>6867</v>
      </c>
      <c r="D369">
        <v>45162</v>
      </c>
      <c r="E369">
        <v>-18.12</v>
      </c>
      <c r="F369">
        <v>97.5</v>
      </c>
      <c r="G369">
        <v>319</v>
      </c>
      <c r="H369">
        <v>115.6</v>
      </c>
      <c r="I369">
        <v>352</v>
      </c>
      <c r="J369">
        <v>69</v>
      </c>
      <c r="K369">
        <v>96</v>
      </c>
      <c r="L369">
        <v>7.0000000000000001E-3</v>
      </c>
      <c r="M369">
        <v>167</v>
      </c>
      <c r="N369">
        <v>-4.7</v>
      </c>
      <c r="O369">
        <v>279</v>
      </c>
      <c r="P369">
        <v>102.5</v>
      </c>
      <c r="Q369">
        <v>284</v>
      </c>
      <c r="R369">
        <v>107.2</v>
      </c>
      <c r="S369">
        <v>266</v>
      </c>
      <c r="T369">
        <v>-1.82</v>
      </c>
      <c r="U369">
        <v>221</v>
      </c>
    </row>
    <row r="370" spans="1:21">
      <c r="A370">
        <v>352</v>
      </c>
      <c r="B370" t="s">
        <v>59</v>
      </c>
      <c r="C370" t="s">
        <v>6865</v>
      </c>
      <c r="D370">
        <v>45073</v>
      </c>
      <c r="E370">
        <v>-18.5</v>
      </c>
      <c r="F370">
        <v>91.4</v>
      </c>
      <c r="G370">
        <v>357</v>
      </c>
      <c r="H370">
        <v>109.9</v>
      </c>
      <c r="I370">
        <v>276</v>
      </c>
      <c r="J370">
        <v>69.599999999999994</v>
      </c>
      <c r="K370">
        <v>60</v>
      </c>
      <c r="L370">
        <v>-4.0000000000000001E-3</v>
      </c>
      <c r="M370">
        <v>207</v>
      </c>
      <c r="N370">
        <v>-1.31</v>
      </c>
      <c r="O370">
        <v>181</v>
      </c>
      <c r="P370">
        <v>104.3</v>
      </c>
      <c r="Q370">
        <v>195</v>
      </c>
      <c r="R370">
        <v>105.6</v>
      </c>
      <c r="S370">
        <v>184</v>
      </c>
      <c r="T370">
        <v>-1.1000000000000001</v>
      </c>
      <c r="U370">
        <v>194</v>
      </c>
    </row>
    <row r="371" spans="1:21">
      <c r="A371">
        <v>353</v>
      </c>
      <c r="B371" t="s">
        <v>181</v>
      </c>
      <c r="C371" t="s">
        <v>6894</v>
      </c>
      <c r="D371">
        <v>45221</v>
      </c>
      <c r="E371">
        <v>-18.96</v>
      </c>
      <c r="F371">
        <v>101.9</v>
      </c>
      <c r="G371">
        <v>246</v>
      </c>
      <c r="H371">
        <v>120.8</v>
      </c>
      <c r="I371">
        <v>363</v>
      </c>
      <c r="J371">
        <v>70.7</v>
      </c>
      <c r="K371">
        <v>32</v>
      </c>
      <c r="L371">
        <v>-0.02</v>
      </c>
      <c r="M371">
        <v>240</v>
      </c>
      <c r="N371">
        <v>-8.17</v>
      </c>
      <c r="O371">
        <v>342</v>
      </c>
      <c r="P371">
        <v>102.1</v>
      </c>
      <c r="Q371">
        <v>300</v>
      </c>
      <c r="R371">
        <v>110.3</v>
      </c>
      <c r="S371">
        <v>361</v>
      </c>
      <c r="T371">
        <v>-0.09</v>
      </c>
      <c r="U371">
        <v>168</v>
      </c>
    </row>
    <row r="372" spans="1:21">
      <c r="A372">
        <v>354</v>
      </c>
      <c r="B372" t="s">
        <v>333</v>
      </c>
      <c r="C372" t="s">
        <v>793</v>
      </c>
      <c r="D372">
        <v>45132</v>
      </c>
      <c r="E372">
        <v>-19.440000000000001</v>
      </c>
      <c r="F372">
        <v>98.4</v>
      </c>
      <c r="G372">
        <v>304</v>
      </c>
      <c r="H372">
        <v>117.9</v>
      </c>
      <c r="I372">
        <v>361</v>
      </c>
      <c r="J372">
        <v>66.7</v>
      </c>
      <c r="K372">
        <v>206</v>
      </c>
      <c r="L372">
        <v>5.0000000000000001E-3</v>
      </c>
      <c r="M372">
        <v>177</v>
      </c>
      <c r="N372">
        <v>-2.35</v>
      </c>
      <c r="O372">
        <v>217</v>
      </c>
      <c r="P372">
        <v>104.5</v>
      </c>
      <c r="Q372">
        <v>182</v>
      </c>
      <c r="R372">
        <v>106.9</v>
      </c>
      <c r="S372">
        <v>245</v>
      </c>
      <c r="T372">
        <v>-2.2000000000000002</v>
      </c>
      <c r="U372">
        <v>237</v>
      </c>
    </row>
    <row r="373" spans="1:21">
      <c r="A373">
        <v>355</v>
      </c>
      <c r="B373" t="s">
        <v>5968</v>
      </c>
      <c r="C373" t="s">
        <v>6895</v>
      </c>
      <c r="D373">
        <v>45073</v>
      </c>
      <c r="E373">
        <v>-20.09</v>
      </c>
      <c r="F373">
        <v>92.5</v>
      </c>
      <c r="G373">
        <v>355</v>
      </c>
      <c r="H373">
        <v>112.6</v>
      </c>
      <c r="I373">
        <v>325</v>
      </c>
      <c r="J373">
        <v>67.2</v>
      </c>
      <c r="K373">
        <v>182</v>
      </c>
      <c r="L373">
        <v>-2.5999999999999999E-2</v>
      </c>
      <c r="M373">
        <v>256</v>
      </c>
      <c r="N373">
        <v>-3.83</v>
      </c>
      <c r="O373">
        <v>257</v>
      </c>
      <c r="P373">
        <v>101.8</v>
      </c>
      <c r="Q373">
        <v>310</v>
      </c>
      <c r="R373">
        <v>105.6</v>
      </c>
      <c r="S373">
        <v>182</v>
      </c>
      <c r="T373">
        <v>8.9499999999999993</v>
      </c>
      <c r="U373">
        <v>7</v>
      </c>
    </row>
    <row r="374" spans="1:21">
      <c r="A374">
        <v>356</v>
      </c>
      <c r="B374" t="s">
        <v>344</v>
      </c>
      <c r="C374" t="s">
        <v>6903</v>
      </c>
      <c r="D374" t="s">
        <v>6706</v>
      </c>
      <c r="E374">
        <v>-20.12</v>
      </c>
      <c r="F374">
        <v>90.7</v>
      </c>
      <c r="G374">
        <v>358</v>
      </c>
      <c r="H374">
        <v>110.8</v>
      </c>
      <c r="I374">
        <v>294</v>
      </c>
      <c r="J374">
        <v>66.099999999999994</v>
      </c>
      <c r="K374">
        <v>241</v>
      </c>
      <c r="L374">
        <v>8.2000000000000003E-2</v>
      </c>
      <c r="M374">
        <v>31</v>
      </c>
      <c r="N374">
        <v>-13.38</v>
      </c>
      <c r="O374">
        <v>363</v>
      </c>
      <c r="P374">
        <v>97.8</v>
      </c>
      <c r="Q374">
        <v>360</v>
      </c>
      <c r="R374">
        <v>111.1</v>
      </c>
      <c r="S374">
        <v>363</v>
      </c>
      <c r="T374">
        <v>-9.1999999999999993</v>
      </c>
      <c r="U374">
        <v>357</v>
      </c>
    </row>
    <row r="375" spans="1:21">
      <c r="A375">
        <v>357</v>
      </c>
      <c r="B375" t="s">
        <v>5723</v>
      </c>
      <c r="C375" t="s">
        <v>6896</v>
      </c>
      <c r="D375">
        <v>45101</v>
      </c>
      <c r="E375">
        <v>-20.23</v>
      </c>
      <c r="F375">
        <v>92.1</v>
      </c>
      <c r="G375">
        <v>356</v>
      </c>
      <c r="H375">
        <v>112.4</v>
      </c>
      <c r="I375">
        <v>323</v>
      </c>
      <c r="J375">
        <v>67.900000000000006</v>
      </c>
      <c r="K375">
        <v>152</v>
      </c>
      <c r="L375">
        <v>1.2E-2</v>
      </c>
      <c r="M375">
        <v>154</v>
      </c>
      <c r="N375">
        <v>-4.78</v>
      </c>
      <c r="O375">
        <v>280</v>
      </c>
      <c r="P375">
        <v>101.8</v>
      </c>
      <c r="Q375">
        <v>309</v>
      </c>
      <c r="R375">
        <v>106.5</v>
      </c>
      <c r="S375">
        <v>223</v>
      </c>
      <c r="T375">
        <v>1.06</v>
      </c>
      <c r="U375">
        <v>131</v>
      </c>
    </row>
    <row r="376" spans="1:21">
      <c r="A376">
        <v>358</v>
      </c>
      <c r="B376" t="s">
        <v>162</v>
      </c>
      <c r="C376" t="s">
        <v>6894</v>
      </c>
      <c r="D376">
        <v>45191</v>
      </c>
      <c r="E376">
        <v>-20.45</v>
      </c>
      <c r="F376">
        <v>94.8</v>
      </c>
      <c r="G376">
        <v>341</v>
      </c>
      <c r="H376">
        <v>115.2</v>
      </c>
      <c r="I376">
        <v>349</v>
      </c>
      <c r="J376">
        <v>65.8</v>
      </c>
      <c r="K376">
        <v>267</v>
      </c>
      <c r="L376">
        <v>4.0000000000000001E-3</v>
      </c>
      <c r="M376">
        <v>184</v>
      </c>
      <c r="N376">
        <v>-8.0299999999999994</v>
      </c>
      <c r="O376">
        <v>341</v>
      </c>
      <c r="P376">
        <v>102</v>
      </c>
      <c r="Q376">
        <v>302</v>
      </c>
      <c r="R376">
        <v>110</v>
      </c>
      <c r="S376">
        <v>356</v>
      </c>
      <c r="T376">
        <v>-1.82</v>
      </c>
      <c r="U376">
        <v>220</v>
      </c>
    </row>
    <row r="377" spans="1:21">
      <c r="A377">
        <v>359</v>
      </c>
      <c r="B377" t="s">
        <v>99</v>
      </c>
      <c r="C377" t="s">
        <v>6895</v>
      </c>
      <c r="D377">
        <v>45129</v>
      </c>
      <c r="E377">
        <v>-20.7</v>
      </c>
      <c r="F377">
        <v>89.6</v>
      </c>
      <c r="G377">
        <v>362</v>
      </c>
      <c r="H377">
        <v>110.3</v>
      </c>
      <c r="I377">
        <v>284</v>
      </c>
      <c r="J377">
        <v>65</v>
      </c>
      <c r="K377">
        <v>298</v>
      </c>
      <c r="L377">
        <v>5.0000000000000001E-3</v>
      </c>
      <c r="M377">
        <v>178</v>
      </c>
      <c r="N377">
        <v>-4.5199999999999996</v>
      </c>
      <c r="O377">
        <v>271</v>
      </c>
      <c r="P377">
        <v>101.4</v>
      </c>
      <c r="Q377">
        <v>322</v>
      </c>
      <c r="R377">
        <v>105.9</v>
      </c>
      <c r="S377">
        <v>193</v>
      </c>
      <c r="T377">
        <v>12.86</v>
      </c>
      <c r="U377">
        <v>3</v>
      </c>
    </row>
    <row r="378" spans="1:21">
      <c r="A378">
        <v>360</v>
      </c>
      <c r="B378" t="s">
        <v>334</v>
      </c>
      <c r="C378" t="s">
        <v>6889</v>
      </c>
      <c r="D378">
        <v>45073</v>
      </c>
      <c r="E378">
        <v>-21.83</v>
      </c>
      <c r="F378">
        <v>95.8</v>
      </c>
      <c r="G378">
        <v>334</v>
      </c>
      <c r="H378">
        <v>117.7</v>
      </c>
      <c r="I378">
        <v>360</v>
      </c>
      <c r="J378">
        <v>67.099999999999994</v>
      </c>
      <c r="K378">
        <v>186</v>
      </c>
      <c r="L378">
        <v>-7.5999999999999998E-2</v>
      </c>
      <c r="M378">
        <v>332</v>
      </c>
      <c r="N378">
        <v>-5.41</v>
      </c>
      <c r="O378">
        <v>298</v>
      </c>
      <c r="P378">
        <v>102.7</v>
      </c>
      <c r="Q378">
        <v>279</v>
      </c>
      <c r="R378">
        <v>108.1</v>
      </c>
      <c r="S378">
        <v>310</v>
      </c>
      <c r="T378">
        <v>-6.74</v>
      </c>
      <c r="U378">
        <v>330</v>
      </c>
    </row>
    <row r="379" spans="1:21">
      <c r="N379" t="s">
        <v>6789</v>
      </c>
      <c r="T379" t="s">
        <v>6790</v>
      </c>
    </row>
    <row r="380" spans="1:21">
      <c r="A380" t="s">
        <v>6791</v>
      </c>
      <c r="B380" t="s">
        <v>6792</v>
      </c>
      <c r="C380" t="s">
        <v>6793</v>
      </c>
      <c r="D380" t="s">
        <v>6562</v>
      </c>
      <c r="E380" t="s">
        <v>14</v>
      </c>
      <c r="F380" t="s">
        <v>6794</v>
      </c>
      <c r="H380" t="s">
        <v>6795</v>
      </c>
      <c r="J380" t="s">
        <v>6796</v>
      </c>
      <c r="L380" t="s">
        <v>6797</v>
      </c>
      <c r="N380" t="s">
        <v>14</v>
      </c>
      <c r="P380" t="s">
        <v>6798</v>
      </c>
      <c r="R380" t="s">
        <v>6799</v>
      </c>
      <c r="T380" t="s">
        <v>14</v>
      </c>
    </row>
    <row r="381" spans="1:21">
      <c r="A381">
        <v>361</v>
      </c>
      <c r="B381" t="s">
        <v>168</v>
      </c>
      <c r="C381" t="s">
        <v>6889</v>
      </c>
      <c r="D381">
        <v>45014</v>
      </c>
      <c r="E381">
        <v>-26.26</v>
      </c>
      <c r="F381">
        <v>90.6</v>
      </c>
      <c r="G381">
        <v>359</v>
      </c>
      <c r="H381">
        <v>116.8</v>
      </c>
      <c r="I381">
        <v>359</v>
      </c>
      <c r="J381">
        <v>65.099999999999994</v>
      </c>
      <c r="K381">
        <v>292</v>
      </c>
      <c r="L381">
        <v>2.9000000000000001E-2</v>
      </c>
      <c r="M381">
        <v>105</v>
      </c>
      <c r="N381">
        <v>-2.4</v>
      </c>
      <c r="O381">
        <v>218</v>
      </c>
      <c r="P381">
        <v>104.5</v>
      </c>
      <c r="Q381">
        <v>186</v>
      </c>
      <c r="R381">
        <v>106.9</v>
      </c>
      <c r="S381">
        <v>244</v>
      </c>
      <c r="T381">
        <v>2.06</v>
      </c>
      <c r="U381">
        <v>99</v>
      </c>
    </row>
    <row r="382" spans="1:21">
      <c r="A382">
        <v>362</v>
      </c>
      <c r="B382" t="s">
        <v>303</v>
      </c>
      <c r="C382" t="s">
        <v>6905</v>
      </c>
      <c r="D382">
        <v>45069</v>
      </c>
      <c r="E382">
        <v>-29.22</v>
      </c>
      <c r="F382">
        <v>89.6</v>
      </c>
      <c r="G382">
        <v>361</v>
      </c>
      <c r="H382">
        <v>118.8</v>
      </c>
      <c r="I382">
        <v>362</v>
      </c>
      <c r="J382">
        <v>65.5</v>
      </c>
      <c r="K382">
        <v>277</v>
      </c>
      <c r="L382">
        <v>-3.9E-2</v>
      </c>
      <c r="M382">
        <v>277</v>
      </c>
      <c r="N382">
        <v>-9.15</v>
      </c>
      <c r="O382">
        <v>352</v>
      </c>
      <c r="P382">
        <v>100.1</v>
      </c>
      <c r="Q382">
        <v>345</v>
      </c>
      <c r="R382">
        <v>109.2</v>
      </c>
      <c r="S382">
        <v>343</v>
      </c>
      <c r="T382">
        <v>-9</v>
      </c>
      <c r="U382">
        <v>355</v>
      </c>
    </row>
    <row r="383" spans="1:21">
      <c r="A383">
        <v>363</v>
      </c>
      <c r="B383" t="s">
        <v>224</v>
      </c>
      <c r="C383" t="s">
        <v>6903</v>
      </c>
      <c r="D383">
        <v>45011</v>
      </c>
      <c r="E383">
        <v>-29.78</v>
      </c>
      <c r="F383">
        <v>86.9</v>
      </c>
      <c r="G383">
        <v>363</v>
      </c>
      <c r="H383">
        <v>116.7</v>
      </c>
      <c r="I383">
        <v>358</v>
      </c>
      <c r="J383">
        <v>72.599999999999994</v>
      </c>
      <c r="K383">
        <v>6</v>
      </c>
      <c r="L383">
        <v>-2.4E-2</v>
      </c>
      <c r="M383">
        <v>252</v>
      </c>
      <c r="N383">
        <v>-8.2899999999999991</v>
      </c>
      <c r="O383">
        <v>343</v>
      </c>
      <c r="P383">
        <v>99.8</v>
      </c>
      <c r="Q383">
        <v>350</v>
      </c>
      <c r="R383">
        <v>108.1</v>
      </c>
      <c r="S383">
        <v>309</v>
      </c>
      <c r="T383">
        <v>5.75</v>
      </c>
      <c r="U383">
        <v>33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A277F-66EF-4525-89C6-C0F06CB48E53}">
  <dimension ref="A1:E3"/>
  <sheetViews>
    <sheetView topLeftCell="E1" workbookViewId="0">
      <selection activeCell="L26" sqref="L26"/>
    </sheetView>
  </sheetViews>
  <sheetFormatPr defaultRowHeight="15"/>
  <cols>
    <col min="1" max="1" width="13" bestFit="1" customWidth="1"/>
    <col min="2" max="2" width="13.28515625" bestFit="1" customWidth="1"/>
    <col min="3" max="3" width="7.5703125" bestFit="1" customWidth="1"/>
    <col min="4" max="4" width="51.7109375" bestFit="1" customWidth="1"/>
    <col min="5" max="5" width="9.5703125" bestFit="1" customWidth="1"/>
  </cols>
  <sheetData>
    <row r="1" spans="1:5">
      <c r="A1" t="s">
        <v>1</v>
      </c>
      <c r="B1" t="s">
        <v>2</v>
      </c>
      <c r="C1" t="s">
        <v>6778</v>
      </c>
      <c r="D1" t="s">
        <v>6781</v>
      </c>
      <c r="E1" t="s">
        <v>6782</v>
      </c>
    </row>
    <row r="2" spans="1:5">
      <c r="A2" t="s">
        <v>6922</v>
      </c>
      <c r="B2" t="s">
        <v>104</v>
      </c>
      <c r="C2" s="9"/>
      <c r="D2" t="s">
        <v>6923</v>
      </c>
      <c r="E2" s="17">
        <v>44970</v>
      </c>
    </row>
    <row r="3" spans="1:5">
      <c r="A3" t="s">
        <v>355</v>
      </c>
      <c r="B3" t="s">
        <v>359</v>
      </c>
      <c r="C3" s="9"/>
      <c r="D3" t="s">
        <v>6924</v>
      </c>
      <c r="E3" s="17">
        <v>44970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68E5E-5BA4-4CC5-A881-7739CB77C4BD}">
  <dimension ref="A1:E5"/>
  <sheetViews>
    <sheetView workbookViewId="0">
      <selection activeCell="B2" sqref="B2:B5"/>
    </sheetView>
  </sheetViews>
  <sheetFormatPr defaultRowHeight="15"/>
  <cols>
    <col min="1" max="1" width="13.7109375" bestFit="1" customWidth="1"/>
    <col min="2" max="2" width="13.28515625" bestFit="1" customWidth="1"/>
    <col min="3" max="3" width="10.28515625" bestFit="1" customWidth="1"/>
    <col min="4" max="4" width="28.5703125" bestFit="1" customWidth="1"/>
    <col min="5" max="5" width="9.5703125" bestFit="1" customWidth="1"/>
    <col min="6" max="6" width="60.7109375" bestFit="1" customWidth="1"/>
    <col min="7" max="7" width="20.140625" bestFit="1" customWidth="1"/>
    <col min="8" max="8" width="60.7109375" bestFit="1" customWidth="1"/>
  </cols>
  <sheetData>
    <row r="1" spans="1:5">
      <c r="A1" t="s">
        <v>1</v>
      </c>
      <c r="B1" t="s">
        <v>2</v>
      </c>
      <c r="C1" t="s">
        <v>6778</v>
      </c>
      <c r="D1" t="s">
        <v>6781</v>
      </c>
      <c r="E1" t="s">
        <v>6782</v>
      </c>
    </row>
    <row r="2" spans="1:5">
      <c r="A2" t="s">
        <v>209</v>
      </c>
      <c r="B2" t="s">
        <v>121</v>
      </c>
      <c r="C2" s="9">
        <v>0.72916666666666663</v>
      </c>
      <c r="D2" t="s">
        <v>6785</v>
      </c>
      <c r="E2" s="17">
        <v>45009</v>
      </c>
    </row>
    <row r="3" spans="1:5">
      <c r="A3" t="s">
        <v>422</v>
      </c>
      <c r="B3" t="s">
        <v>252</v>
      </c>
      <c r="C3" s="9">
        <v>0.76041666666666663</v>
      </c>
      <c r="D3" t="s">
        <v>6788</v>
      </c>
      <c r="E3" s="17">
        <v>45009</v>
      </c>
    </row>
    <row r="4" spans="1:5">
      <c r="A4" t="s">
        <v>411</v>
      </c>
      <c r="B4" t="s">
        <v>342</v>
      </c>
      <c r="C4" s="9">
        <v>0.83333333333333337</v>
      </c>
      <c r="D4" t="s">
        <v>6785</v>
      </c>
      <c r="E4" s="17">
        <v>45009</v>
      </c>
    </row>
    <row r="5" spans="1:5">
      <c r="A5" t="s">
        <v>386</v>
      </c>
      <c r="B5" t="s">
        <v>123</v>
      </c>
      <c r="C5" s="9">
        <v>0.86458333333333337</v>
      </c>
      <c r="D5" t="s">
        <v>6788</v>
      </c>
      <c r="E5" s="17">
        <v>45009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23755-E7D0-451D-B68A-DA44CC8C9F2A}">
  <dimension ref="A1:L9"/>
  <sheetViews>
    <sheetView workbookViewId="0">
      <selection activeCell="C4" sqref="C4"/>
    </sheetView>
  </sheetViews>
  <sheetFormatPr defaultRowHeight="15"/>
  <cols>
    <col min="1" max="1" width="19.28515625" bestFit="1" customWidth="1"/>
    <col min="2" max="2" width="19" bestFit="1" customWidth="1"/>
    <col min="3" max="3" width="11.85546875" bestFit="1" customWidth="1"/>
    <col min="4" max="4" width="8.28515625" bestFit="1" customWidth="1"/>
    <col min="5" max="5" width="12.85546875" bestFit="1" customWidth="1"/>
    <col min="6" max="6" width="14.7109375" bestFit="1" customWidth="1"/>
    <col min="7" max="8" width="15.7109375" bestFit="1" customWidth="1"/>
    <col min="9" max="9" width="13.28515625" bestFit="1" customWidth="1"/>
    <col min="10" max="10" width="13.7109375" bestFit="1" customWidth="1"/>
    <col min="11" max="11" width="16.85546875" bestFit="1" customWidth="1"/>
    <col min="12" max="12" width="16.7109375" bestFit="1" customWidth="1"/>
  </cols>
  <sheetData>
    <row r="1" spans="1:12">
      <c r="A1" t="s">
        <v>691</v>
      </c>
      <c r="B1" t="s">
        <v>693</v>
      </c>
      <c r="C1" t="s">
        <v>6925</v>
      </c>
      <c r="D1" t="s">
        <v>6926</v>
      </c>
      <c r="E1" t="s">
        <v>6927</v>
      </c>
      <c r="F1" t="s">
        <v>6928</v>
      </c>
      <c r="G1" t="s">
        <v>6929</v>
      </c>
      <c r="H1" t="s">
        <v>6930</v>
      </c>
      <c r="I1" t="s">
        <v>6931</v>
      </c>
      <c r="J1" t="s">
        <v>6932</v>
      </c>
      <c r="K1" t="s">
        <v>6933</v>
      </c>
      <c r="L1" t="s">
        <v>6934</v>
      </c>
    </row>
    <row r="2" spans="1:12">
      <c r="A2" t="s">
        <v>6935</v>
      </c>
      <c r="B2" t="s">
        <v>6936</v>
      </c>
      <c r="C2" s="17">
        <v>45008.729166666664</v>
      </c>
      <c r="D2" t="s">
        <v>6937</v>
      </c>
      <c r="E2" t="s">
        <v>6938</v>
      </c>
      <c r="F2" s="16">
        <v>45007.916863425926</v>
      </c>
      <c r="G2">
        <v>1.5</v>
      </c>
      <c r="H2">
        <v>-1.5</v>
      </c>
      <c r="I2" t="str">
        <f>VLOOKUP(Table28_2[[#This Row],[Team1]],Table31[],2,FALSE)</f>
        <v>Kansas State</v>
      </c>
      <c r="J2" t="str">
        <f>VLOOKUP(Table28_2[[#This Row],[Team2]],Table31[],2,FALSE)</f>
        <v>Michigan State</v>
      </c>
      <c r="K2">
        <f>Table28_2[[#This Row],[Team1_spread]]</f>
        <v>1.5</v>
      </c>
      <c r="L2">
        <f>Table28_2[[#This Row],[Team2_spread]]</f>
        <v>-1.5</v>
      </c>
    </row>
    <row r="3" spans="1:12">
      <c r="A3" t="s">
        <v>5591</v>
      </c>
      <c r="B3" t="s">
        <v>5681</v>
      </c>
      <c r="C3" s="17">
        <v>45008.760416666664</v>
      </c>
      <c r="D3" t="s">
        <v>6937</v>
      </c>
      <c r="E3" t="s">
        <v>6938</v>
      </c>
      <c r="F3" s="16">
        <v>45007.916863425926</v>
      </c>
      <c r="G3">
        <v>4</v>
      </c>
      <c r="H3">
        <v>-4</v>
      </c>
      <c r="I3" t="str">
        <f>VLOOKUP(Table28_2[[#This Row],[Team1]],Table31[],2,FALSE)</f>
        <v>Arkansas</v>
      </c>
      <c r="J3" t="str">
        <f>VLOOKUP(Table28_2[[#This Row],[Team2]],Table31[],2,FALSE)</f>
        <v>Uconn</v>
      </c>
      <c r="K3">
        <f>Table28_2[[#This Row],[Team1_spread]]</f>
        <v>4</v>
      </c>
      <c r="L3">
        <f>Table28_2[[#This Row],[Team2_spread]]</f>
        <v>-4</v>
      </c>
    </row>
    <row r="4" spans="1:12">
      <c r="A4" t="s">
        <v>5751</v>
      </c>
      <c r="B4" t="s">
        <v>6170</v>
      </c>
      <c r="C4" s="17">
        <v>45008.833333333336</v>
      </c>
      <c r="D4" t="s">
        <v>6937</v>
      </c>
      <c r="E4" t="s">
        <v>6938</v>
      </c>
      <c r="F4" s="16">
        <v>45007.916863425926</v>
      </c>
      <c r="G4">
        <v>5.5</v>
      </c>
      <c r="H4">
        <v>-5.5</v>
      </c>
      <c r="I4" t="str">
        <f>VLOOKUP(Table28_2[[#This Row],[Team1]],Table31[],2,FALSE)</f>
        <v>Florida Atlantic</v>
      </c>
      <c r="J4" t="str">
        <f>VLOOKUP(Table28_2[[#This Row],[Team2]],Table31[],2,FALSE)</f>
        <v>Tennessee</v>
      </c>
      <c r="K4">
        <f>Table28_2[[#This Row],[Team1_spread]]</f>
        <v>5.5</v>
      </c>
      <c r="L4">
        <f>Table28_2[[#This Row],[Team2_spread]]</f>
        <v>-5.5</v>
      </c>
    </row>
    <row r="5" spans="1:12">
      <c r="A5" t="s">
        <v>5783</v>
      </c>
      <c r="B5" t="s">
        <v>6208</v>
      </c>
      <c r="C5" s="17">
        <v>45008.850694444445</v>
      </c>
      <c r="D5" t="s">
        <v>6937</v>
      </c>
      <c r="E5" t="s">
        <v>6938</v>
      </c>
      <c r="F5" s="16">
        <v>45007.916863425926</v>
      </c>
      <c r="G5">
        <v>1.5</v>
      </c>
      <c r="H5">
        <v>-1.5</v>
      </c>
      <c r="I5" t="str">
        <f>VLOOKUP(Table28_2[[#This Row],[Team1]],Table31[],2,FALSE)</f>
        <v>Gonzaga</v>
      </c>
      <c r="J5" t="str">
        <f>VLOOKUP(Table28_2[[#This Row],[Team2]],Table31[],2,FALSE)</f>
        <v>UCLA</v>
      </c>
      <c r="K5">
        <f>Table28_2[[#This Row],[Team1_spread]]</f>
        <v>1.5</v>
      </c>
      <c r="L5">
        <f>Table28_2[[#This Row],[Team2_spread]]</f>
        <v>-1.5</v>
      </c>
    </row>
    <row r="6" spans="1:12">
      <c r="A6" t="s">
        <v>5571</v>
      </c>
      <c r="B6" t="s">
        <v>6939</v>
      </c>
      <c r="C6" s="17">
        <v>45009.729166666664</v>
      </c>
      <c r="D6" t="s">
        <v>6937</v>
      </c>
      <c r="E6" t="s">
        <v>6938</v>
      </c>
      <c r="F6" s="16">
        <v>45007.916863425926</v>
      </c>
      <c r="G6">
        <v>-7.5</v>
      </c>
      <c r="H6">
        <v>7.5</v>
      </c>
      <c r="I6" t="str">
        <f>VLOOKUP(Table28_2[[#This Row],[Team1]],Table31[],2,FALSE)</f>
        <v>Alabama</v>
      </c>
      <c r="J6" t="str">
        <f>VLOOKUP(Table28_2[[#This Row],[Team2]],Table31[],2,FALSE)</f>
        <v>San Diego State</v>
      </c>
      <c r="K6">
        <f>Table28_2[[#This Row],[Team1_spread]]</f>
        <v>-7.5</v>
      </c>
      <c r="L6">
        <f>Table28_2[[#This Row],[Team2_spread]]</f>
        <v>7.5</v>
      </c>
    </row>
    <row r="7" spans="1:12">
      <c r="A7" t="s">
        <v>5809</v>
      </c>
      <c r="B7" t="s">
        <v>5920</v>
      </c>
      <c r="C7" s="17">
        <v>45009.760416666664</v>
      </c>
      <c r="D7" t="s">
        <v>6937</v>
      </c>
      <c r="E7" t="s">
        <v>6938</v>
      </c>
      <c r="F7" s="16">
        <v>45007.916863425926</v>
      </c>
      <c r="G7">
        <v>-7</v>
      </c>
      <c r="H7">
        <v>7</v>
      </c>
      <c r="I7" t="str">
        <f>VLOOKUP(Table28_2[[#This Row],[Team1]],Table31[],2,FALSE)</f>
        <v>Houston</v>
      </c>
      <c r="J7" t="str">
        <f>VLOOKUP(Table28_2[[#This Row],[Team2]],Table31[],2,FALSE)</f>
        <v>Miami (FL)</v>
      </c>
      <c r="K7">
        <f>Table28_2[[#This Row],[Team1_spread]]</f>
        <v>-7</v>
      </c>
      <c r="L7">
        <f>Table28_2[[#This Row],[Team2_spread]]</f>
        <v>7</v>
      </c>
    </row>
    <row r="8" spans="1:12">
      <c r="A8" t="s">
        <v>5690</v>
      </c>
      <c r="B8" t="s">
        <v>6054</v>
      </c>
      <c r="C8" s="17">
        <v>45009.833333333336</v>
      </c>
      <c r="D8" t="s">
        <v>6937</v>
      </c>
      <c r="E8" t="s">
        <v>6938</v>
      </c>
      <c r="F8" s="16">
        <v>45007.916863425926</v>
      </c>
      <c r="G8">
        <v>-10</v>
      </c>
      <c r="H8">
        <v>10</v>
      </c>
      <c r="I8" t="str">
        <f>VLOOKUP(Table28_2[[#This Row],[Team1]],Table31[],2,FALSE)</f>
        <v>Creighton</v>
      </c>
      <c r="J8" t="str">
        <f>VLOOKUP(Table28_2[[#This Row],[Team2]],Table31[],2,FALSE)</f>
        <v>Princeton</v>
      </c>
      <c r="K8">
        <f>Table28_2[[#This Row],[Team1_spread]]</f>
        <v>-10</v>
      </c>
      <c r="L8">
        <f>Table28_2[[#This Row],[Team2_spread]]</f>
        <v>10</v>
      </c>
    </row>
    <row r="9" spans="1:12">
      <c r="A9" t="s">
        <v>6172</v>
      </c>
      <c r="B9" t="s">
        <v>6358</v>
      </c>
      <c r="C9" s="17">
        <v>45009.865069444444</v>
      </c>
      <c r="D9" t="s">
        <v>6937</v>
      </c>
      <c r="E9" t="s">
        <v>6938</v>
      </c>
      <c r="F9" s="16">
        <v>45007.916863425926</v>
      </c>
      <c r="G9">
        <v>-4</v>
      </c>
      <c r="H9">
        <v>4</v>
      </c>
      <c r="I9" t="str">
        <f>VLOOKUP(Table28_2[[#This Row],[Team1]],Table31[],2,FALSE)</f>
        <v>Texas</v>
      </c>
      <c r="J9" t="s">
        <v>386</v>
      </c>
      <c r="K9">
        <f>Table28_2[[#This Row],[Team1_spread]]</f>
        <v>-4</v>
      </c>
      <c r="L9">
        <f>Table28_2[[#This Row],[Team2_spread]]</f>
        <v>4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4750F-D23F-4031-A9FD-CDDB756C6D8D}">
  <dimension ref="A1:I151"/>
  <sheetViews>
    <sheetView workbookViewId="0">
      <selection activeCell="A12" sqref="A12"/>
    </sheetView>
  </sheetViews>
  <sheetFormatPr defaultRowHeight="15"/>
  <cols>
    <col min="1" max="1" width="51.7109375" bestFit="1" customWidth="1"/>
    <col min="2" max="2" width="23.5703125" bestFit="1" customWidth="1"/>
    <col min="3" max="3" width="11" customWidth="1"/>
    <col min="4" max="4" width="19" bestFit="1" customWidth="1"/>
    <col min="5" max="5" width="23.5703125" bestFit="1" customWidth="1"/>
    <col min="6" max="7" width="11" customWidth="1"/>
    <col min="8" max="8" width="12" customWidth="1"/>
    <col min="9" max="9" width="11" customWidth="1"/>
  </cols>
  <sheetData>
    <row r="1" spans="1:9">
      <c r="A1" t="s">
        <v>6940</v>
      </c>
      <c r="B1" t="s">
        <v>6941</v>
      </c>
      <c r="C1" t="s">
        <v>6926</v>
      </c>
      <c r="D1" t="s">
        <v>6927</v>
      </c>
      <c r="E1" t="s">
        <v>6928</v>
      </c>
      <c r="F1" t="s">
        <v>6942</v>
      </c>
      <c r="G1" t="s">
        <v>6943</v>
      </c>
      <c r="H1" t="s">
        <v>6944</v>
      </c>
      <c r="I1" t="s">
        <v>6945</v>
      </c>
    </row>
    <row r="2" spans="1:9">
      <c r="A2" t="s">
        <v>6946</v>
      </c>
      <c r="B2" t="s">
        <v>6947</v>
      </c>
      <c r="C2" t="s">
        <v>6948</v>
      </c>
      <c r="D2" t="s">
        <v>6949</v>
      </c>
      <c r="E2" t="s">
        <v>6950</v>
      </c>
      <c r="F2">
        <v>6.5</v>
      </c>
      <c r="G2">
        <v>-6.5</v>
      </c>
      <c r="H2">
        <v>-105</v>
      </c>
      <c r="I2">
        <v>-125</v>
      </c>
    </row>
    <row r="3" spans="1:9">
      <c r="A3" t="s">
        <v>6946</v>
      </c>
      <c r="B3" t="s">
        <v>6947</v>
      </c>
      <c r="C3" t="s">
        <v>6948</v>
      </c>
      <c r="D3" t="s">
        <v>6951</v>
      </c>
      <c r="E3" t="s">
        <v>6952</v>
      </c>
      <c r="F3">
        <v>6.5</v>
      </c>
      <c r="G3">
        <v>-6.5</v>
      </c>
      <c r="H3">
        <v>110</v>
      </c>
      <c r="I3">
        <v>-140</v>
      </c>
    </row>
    <row r="4" spans="1:9">
      <c r="A4" t="s">
        <v>6946</v>
      </c>
      <c r="B4" t="s">
        <v>6947</v>
      </c>
      <c r="C4" t="s">
        <v>6948</v>
      </c>
      <c r="D4" t="s">
        <v>6953</v>
      </c>
      <c r="E4" t="s">
        <v>6952</v>
      </c>
      <c r="F4">
        <v>6.5</v>
      </c>
      <c r="G4">
        <v>-6.5</v>
      </c>
      <c r="H4">
        <v>-110</v>
      </c>
      <c r="I4">
        <v>-118</v>
      </c>
    </row>
    <row r="5" spans="1:9">
      <c r="A5" t="s">
        <v>6954</v>
      </c>
      <c r="B5" t="s">
        <v>6955</v>
      </c>
      <c r="C5" t="s">
        <v>6937</v>
      </c>
      <c r="D5" t="s">
        <v>6949</v>
      </c>
      <c r="E5" t="s">
        <v>6950</v>
      </c>
      <c r="F5">
        <v>1.5</v>
      </c>
      <c r="G5">
        <v>-1.5</v>
      </c>
      <c r="H5">
        <v>-110</v>
      </c>
      <c r="I5">
        <v>-110</v>
      </c>
    </row>
    <row r="6" spans="1:9">
      <c r="A6" t="s">
        <v>6954</v>
      </c>
      <c r="B6" t="s">
        <v>6955</v>
      </c>
      <c r="C6" t="s">
        <v>6937</v>
      </c>
      <c r="D6" t="s">
        <v>6956</v>
      </c>
      <c r="E6" t="s">
        <v>6957</v>
      </c>
      <c r="F6">
        <v>1.5</v>
      </c>
      <c r="G6">
        <v>-1.5</v>
      </c>
      <c r="H6">
        <v>-110</v>
      </c>
      <c r="I6">
        <v>-110</v>
      </c>
    </row>
    <row r="7" spans="1:9">
      <c r="A7" t="s">
        <v>6954</v>
      </c>
      <c r="B7" t="s">
        <v>6955</v>
      </c>
      <c r="C7" t="s">
        <v>6937</v>
      </c>
      <c r="D7" t="s">
        <v>6958</v>
      </c>
      <c r="E7" t="s">
        <v>6950</v>
      </c>
      <c r="F7">
        <v>1.5</v>
      </c>
      <c r="G7">
        <v>-1.5</v>
      </c>
      <c r="H7">
        <v>-112</v>
      </c>
      <c r="I7">
        <v>-108</v>
      </c>
    </row>
    <row r="8" spans="1:9">
      <c r="A8" t="s">
        <v>6954</v>
      </c>
      <c r="B8" t="s">
        <v>6955</v>
      </c>
      <c r="C8" t="s">
        <v>6937</v>
      </c>
      <c r="D8" t="s">
        <v>6959</v>
      </c>
      <c r="E8" t="s">
        <v>6950</v>
      </c>
      <c r="F8">
        <v>1.5</v>
      </c>
      <c r="G8">
        <v>-1.5</v>
      </c>
      <c r="H8">
        <v>-112</v>
      </c>
      <c r="I8">
        <v>-108</v>
      </c>
    </row>
    <row r="9" spans="1:9">
      <c r="A9" t="s">
        <v>6954</v>
      </c>
      <c r="B9" t="s">
        <v>6955</v>
      </c>
      <c r="C9" t="s">
        <v>6937</v>
      </c>
      <c r="D9" t="s">
        <v>6960</v>
      </c>
      <c r="E9" t="s">
        <v>6950</v>
      </c>
      <c r="F9">
        <v>1.5</v>
      </c>
      <c r="G9">
        <v>-1.5</v>
      </c>
      <c r="H9">
        <v>-112</v>
      </c>
      <c r="I9">
        <v>-108</v>
      </c>
    </row>
    <row r="10" spans="1:9">
      <c r="A10" t="s">
        <v>6954</v>
      </c>
      <c r="B10" t="s">
        <v>6955</v>
      </c>
      <c r="C10" t="s">
        <v>6937</v>
      </c>
      <c r="D10" t="s">
        <v>6961</v>
      </c>
      <c r="E10" t="s">
        <v>6962</v>
      </c>
      <c r="F10">
        <v>1.5</v>
      </c>
      <c r="G10">
        <v>-1.5</v>
      </c>
      <c r="H10">
        <v>-112</v>
      </c>
      <c r="I10">
        <v>-108</v>
      </c>
    </row>
    <row r="11" spans="1:9">
      <c r="A11" t="s">
        <v>6954</v>
      </c>
      <c r="B11" t="s">
        <v>6955</v>
      </c>
      <c r="C11" t="s">
        <v>6937</v>
      </c>
      <c r="D11" t="s">
        <v>6953</v>
      </c>
      <c r="E11" t="s">
        <v>6952</v>
      </c>
      <c r="F11">
        <v>1.5</v>
      </c>
      <c r="G11">
        <v>-1.5</v>
      </c>
      <c r="H11">
        <v>-110</v>
      </c>
      <c r="I11">
        <v>-110</v>
      </c>
    </row>
    <row r="12" spans="1:9">
      <c r="A12" t="s">
        <v>6954</v>
      </c>
      <c r="B12" t="s">
        <v>6955</v>
      </c>
      <c r="C12" t="s">
        <v>6937</v>
      </c>
      <c r="D12" t="s">
        <v>6963</v>
      </c>
      <c r="E12" t="s">
        <v>6952</v>
      </c>
      <c r="F12">
        <v>1.5</v>
      </c>
      <c r="G12">
        <v>-1.5</v>
      </c>
      <c r="H12">
        <v>-112</v>
      </c>
      <c r="I12">
        <v>-108</v>
      </c>
    </row>
    <row r="13" spans="1:9">
      <c r="A13" t="s">
        <v>6954</v>
      </c>
      <c r="B13" t="s">
        <v>6955</v>
      </c>
      <c r="C13" t="s">
        <v>6937</v>
      </c>
      <c r="D13" t="s">
        <v>6964</v>
      </c>
      <c r="E13" t="s">
        <v>6965</v>
      </c>
      <c r="F13">
        <v>1.5</v>
      </c>
      <c r="G13">
        <v>-1.5</v>
      </c>
      <c r="H13">
        <v>-106</v>
      </c>
      <c r="I13">
        <v>-106</v>
      </c>
    </row>
    <row r="14" spans="1:9">
      <c r="A14" t="s">
        <v>6954</v>
      </c>
      <c r="B14" t="s">
        <v>6955</v>
      </c>
      <c r="C14" t="s">
        <v>6937</v>
      </c>
      <c r="D14" t="s">
        <v>6966</v>
      </c>
      <c r="E14" t="s">
        <v>6952</v>
      </c>
      <c r="F14">
        <v>1.5</v>
      </c>
      <c r="G14">
        <v>-1.5</v>
      </c>
      <c r="H14">
        <v>-111</v>
      </c>
      <c r="I14">
        <v>-111</v>
      </c>
    </row>
    <row r="15" spans="1:9">
      <c r="A15" t="s">
        <v>6954</v>
      </c>
      <c r="B15" t="s">
        <v>6955</v>
      </c>
      <c r="C15" t="s">
        <v>6937</v>
      </c>
      <c r="D15" t="s">
        <v>6951</v>
      </c>
      <c r="E15" t="s">
        <v>6952</v>
      </c>
      <c r="F15">
        <v>1.5</v>
      </c>
      <c r="G15">
        <v>-1.5</v>
      </c>
      <c r="H15">
        <v>-110</v>
      </c>
      <c r="I15">
        <v>-110</v>
      </c>
    </row>
    <row r="16" spans="1:9">
      <c r="A16" t="s">
        <v>6954</v>
      </c>
      <c r="B16" t="s">
        <v>6955</v>
      </c>
      <c r="C16" t="s">
        <v>6937</v>
      </c>
      <c r="D16" t="s">
        <v>6967</v>
      </c>
      <c r="E16" t="s">
        <v>6950</v>
      </c>
      <c r="F16">
        <v>1.5</v>
      </c>
      <c r="G16">
        <v>-1.5</v>
      </c>
      <c r="H16">
        <v>-110</v>
      </c>
      <c r="I16">
        <v>-110</v>
      </c>
    </row>
    <row r="17" spans="1:9">
      <c r="A17" t="s">
        <v>6954</v>
      </c>
      <c r="B17" t="s">
        <v>6955</v>
      </c>
      <c r="C17" t="s">
        <v>6937</v>
      </c>
      <c r="D17" t="s">
        <v>6968</v>
      </c>
      <c r="E17" t="s">
        <v>6962</v>
      </c>
      <c r="F17">
        <v>1.5</v>
      </c>
      <c r="G17">
        <v>-1.5</v>
      </c>
      <c r="H17">
        <v>-110</v>
      </c>
      <c r="I17">
        <v>-110</v>
      </c>
    </row>
    <row r="18" spans="1:9">
      <c r="A18" t="s">
        <v>6954</v>
      </c>
      <c r="B18" t="s">
        <v>6955</v>
      </c>
      <c r="C18" t="s">
        <v>6937</v>
      </c>
      <c r="D18" t="s">
        <v>6969</v>
      </c>
      <c r="E18" t="s">
        <v>6970</v>
      </c>
      <c r="F18">
        <v>1.5</v>
      </c>
      <c r="G18">
        <v>-1.5</v>
      </c>
      <c r="H18">
        <v>-108</v>
      </c>
      <c r="I18">
        <v>-108</v>
      </c>
    </row>
    <row r="19" spans="1:9">
      <c r="A19" t="s">
        <v>6954</v>
      </c>
      <c r="B19" t="s">
        <v>6955</v>
      </c>
      <c r="C19" t="s">
        <v>6937</v>
      </c>
      <c r="D19" t="s">
        <v>6971</v>
      </c>
      <c r="E19" t="s">
        <v>6950</v>
      </c>
      <c r="F19">
        <v>1.5</v>
      </c>
      <c r="G19">
        <v>-1.5</v>
      </c>
      <c r="H19">
        <v>-110</v>
      </c>
      <c r="I19">
        <v>-110</v>
      </c>
    </row>
    <row r="20" spans="1:9">
      <c r="A20" t="s">
        <v>6954</v>
      </c>
      <c r="B20" t="s">
        <v>6955</v>
      </c>
      <c r="C20" t="s">
        <v>6937</v>
      </c>
      <c r="D20" t="s">
        <v>6972</v>
      </c>
      <c r="E20" t="s">
        <v>6952</v>
      </c>
      <c r="F20">
        <v>1.5</v>
      </c>
      <c r="G20">
        <v>-1.5</v>
      </c>
      <c r="H20">
        <v>-110</v>
      </c>
      <c r="I20">
        <v>-110</v>
      </c>
    </row>
    <row r="21" spans="1:9">
      <c r="A21" t="s">
        <v>6954</v>
      </c>
      <c r="B21" t="s">
        <v>6955</v>
      </c>
      <c r="C21" t="s">
        <v>6937</v>
      </c>
      <c r="D21" t="s">
        <v>6973</v>
      </c>
      <c r="E21" t="s">
        <v>6974</v>
      </c>
      <c r="F21">
        <v>1.5</v>
      </c>
      <c r="G21">
        <v>-1.5</v>
      </c>
      <c r="H21">
        <v>-110</v>
      </c>
      <c r="I21">
        <v>-110</v>
      </c>
    </row>
    <row r="22" spans="1:9">
      <c r="A22" t="s">
        <v>6954</v>
      </c>
      <c r="B22" t="s">
        <v>6955</v>
      </c>
      <c r="C22" t="s">
        <v>6937</v>
      </c>
      <c r="D22" t="s">
        <v>6938</v>
      </c>
      <c r="E22" t="s">
        <v>6952</v>
      </c>
      <c r="F22">
        <v>1.5</v>
      </c>
      <c r="G22">
        <v>-1.5</v>
      </c>
      <c r="H22">
        <v>-110</v>
      </c>
      <c r="I22">
        <v>-110</v>
      </c>
    </row>
    <row r="23" spans="1:9">
      <c r="A23" t="s">
        <v>6954</v>
      </c>
      <c r="B23" t="s">
        <v>6955</v>
      </c>
      <c r="C23" t="s">
        <v>6937</v>
      </c>
      <c r="D23" t="s">
        <v>6975</v>
      </c>
      <c r="E23" t="s">
        <v>6950</v>
      </c>
      <c r="F23">
        <v>1.5</v>
      </c>
      <c r="G23">
        <v>-1.5</v>
      </c>
      <c r="H23">
        <v>-110</v>
      </c>
      <c r="I23">
        <v>-110</v>
      </c>
    </row>
    <row r="24" spans="1:9">
      <c r="A24" t="s">
        <v>6976</v>
      </c>
      <c r="B24" t="s">
        <v>6977</v>
      </c>
      <c r="C24" t="s">
        <v>6937</v>
      </c>
      <c r="D24" t="s">
        <v>6949</v>
      </c>
      <c r="E24" t="s">
        <v>6950</v>
      </c>
      <c r="F24">
        <v>4</v>
      </c>
      <c r="G24">
        <v>-4</v>
      </c>
      <c r="H24">
        <v>-110</v>
      </c>
      <c r="I24">
        <v>-110</v>
      </c>
    </row>
    <row r="25" spans="1:9">
      <c r="A25" t="s">
        <v>6976</v>
      </c>
      <c r="B25" t="s">
        <v>6977</v>
      </c>
      <c r="C25" t="s">
        <v>6937</v>
      </c>
      <c r="D25" t="s">
        <v>6966</v>
      </c>
      <c r="E25" t="s">
        <v>6952</v>
      </c>
      <c r="F25">
        <v>4</v>
      </c>
      <c r="G25">
        <v>-4</v>
      </c>
      <c r="H25">
        <v>-111</v>
      </c>
      <c r="I25">
        <v>-111</v>
      </c>
    </row>
    <row r="26" spans="1:9">
      <c r="A26" t="s">
        <v>6976</v>
      </c>
      <c r="B26" t="s">
        <v>6977</v>
      </c>
      <c r="C26" t="s">
        <v>6937</v>
      </c>
      <c r="D26" t="s">
        <v>6964</v>
      </c>
      <c r="E26" t="s">
        <v>6965</v>
      </c>
      <c r="F26">
        <v>4</v>
      </c>
      <c r="G26">
        <v>-4</v>
      </c>
      <c r="H26">
        <v>-104</v>
      </c>
      <c r="I26">
        <v>-108</v>
      </c>
    </row>
    <row r="27" spans="1:9">
      <c r="A27" t="s">
        <v>6976</v>
      </c>
      <c r="B27" t="s">
        <v>6977</v>
      </c>
      <c r="C27" t="s">
        <v>6937</v>
      </c>
      <c r="D27" t="s">
        <v>6961</v>
      </c>
      <c r="E27" t="s">
        <v>6962</v>
      </c>
      <c r="F27">
        <v>4</v>
      </c>
      <c r="G27">
        <v>-4</v>
      </c>
      <c r="H27">
        <v>-107</v>
      </c>
      <c r="I27">
        <v>-113</v>
      </c>
    </row>
    <row r="28" spans="1:9">
      <c r="A28" t="s">
        <v>6976</v>
      </c>
      <c r="B28" t="s">
        <v>6977</v>
      </c>
      <c r="C28" t="s">
        <v>6937</v>
      </c>
      <c r="D28" t="s">
        <v>6963</v>
      </c>
      <c r="E28" t="s">
        <v>6952</v>
      </c>
      <c r="F28">
        <v>4</v>
      </c>
      <c r="G28">
        <v>-4</v>
      </c>
      <c r="H28">
        <v>-107</v>
      </c>
      <c r="I28">
        <v>-113</v>
      </c>
    </row>
    <row r="29" spans="1:9">
      <c r="A29" t="s">
        <v>6976</v>
      </c>
      <c r="B29" t="s">
        <v>6977</v>
      </c>
      <c r="C29" t="s">
        <v>6937</v>
      </c>
      <c r="D29" t="s">
        <v>6958</v>
      </c>
      <c r="E29" t="s">
        <v>6950</v>
      </c>
      <c r="F29">
        <v>4</v>
      </c>
      <c r="G29">
        <v>-4</v>
      </c>
      <c r="H29">
        <v>-107</v>
      </c>
      <c r="I29">
        <v>-113</v>
      </c>
    </row>
    <row r="30" spans="1:9">
      <c r="A30" t="s">
        <v>6976</v>
      </c>
      <c r="B30" t="s">
        <v>6977</v>
      </c>
      <c r="C30" t="s">
        <v>6937</v>
      </c>
      <c r="D30" t="s">
        <v>6959</v>
      </c>
      <c r="E30" t="s">
        <v>6950</v>
      </c>
      <c r="F30">
        <v>4</v>
      </c>
      <c r="G30">
        <v>-4</v>
      </c>
      <c r="H30">
        <v>-107</v>
      </c>
      <c r="I30">
        <v>-113</v>
      </c>
    </row>
    <row r="31" spans="1:9">
      <c r="A31" t="s">
        <v>6976</v>
      </c>
      <c r="B31" t="s">
        <v>6977</v>
      </c>
      <c r="C31" t="s">
        <v>6937</v>
      </c>
      <c r="D31" t="s">
        <v>6960</v>
      </c>
      <c r="E31" t="s">
        <v>6950</v>
      </c>
      <c r="F31">
        <v>4</v>
      </c>
      <c r="G31">
        <v>-4</v>
      </c>
      <c r="H31">
        <v>-107</v>
      </c>
      <c r="I31">
        <v>-113</v>
      </c>
    </row>
    <row r="32" spans="1:9">
      <c r="A32" t="s">
        <v>6976</v>
      </c>
      <c r="B32" t="s">
        <v>6977</v>
      </c>
      <c r="C32" t="s">
        <v>6937</v>
      </c>
      <c r="D32" t="s">
        <v>6953</v>
      </c>
      <c r="E32" t="s">
        <v>6952</v>
      </c>
      <c r="F32">
        <v>4.5</v>
      </c>
      <c r="G32">
        <v>-4.5</v>
      </c>
      <c r="H32">
        <v>-115</v>
      </c>
      <c r="I32">
        <v>-105</v>
      </c>
    </row>
    <row r="33" spans="1:9">
      <c r="A33" t="s">
        <v>6976</v>
      </c>
      <c r="B33" t="s">
        <v>6977</v>
      </c>
      <c r="C33" t="s">
        <v>6937</v>
      </c>
      <c r="D33" t="s">
        <v>6971</v>
      </c>
      <c r="E33" t="s">
        <v>6950</v>
      </c>
      <c r="F33">
        <v>4</v>
      </c>
      <c r="G33">
        <v>-4</v>
      </c>
      <c r="H33">
        <v>-110</v>
      </c>
      <c r="I33">
        <v>-110</v>
      </c>
    </row>
    <row r="34" spans="1:9">
      <c r="A34" t="s">
        <v>6976</v>
      </c>
      <c r="B34" t="s">
        <v>6977</v>
      </c>
      <c r="C34" t="s">
        <v>6937</v>
      </c>
      <c r="D34" t="s">
        <v>6951</v>
      </c>
      <c r="E34" t="s">
        <v>6952</v>
      </c>
      <c r="F34">
        <v>4</v>
      </c>
      <c r="G34">
        <v>-4</v>
      </c>
      <c r="H34">
        <v>-110</v>
      </c>
      <c r="I34">
        <v>-110</v>
      </c>
    </row>
    <row r="35" spans="1:9">
      <c r="A35" t="s">
        <v>6976</v>
      </c>
      <c r="B35" t="s">
        <v>6977</v>
      </c>
      <c r="C35" t="s">
        <v>6937</v>
      </c>
      <c r="D35" t="s">
        <v>6967</v>
      </c>
      <c r="E35" t="s">
        <v>6950</v>
      </c>
      <c r="F35">
        <v>4.5</v>
      </c>
      <c r="G35">
        <v>-4.5</v>
      </c>
      <c r="H35">
        <v>-115</v>
      </c>
      <c r="I35">
        <v>-105</v>
      </c>
    </row>
    <row r="36" spans="1:9">
      <c r="A36" t="s">
        <v>6976</v>
      </c>
      <c r="B36" t="s">
        <v>6977</v>
      </c>
      <c r="C36" t="s">
        <v>6937</v>
      </c>
      <c r="D36" t="s">
        <v>6938</v>
      </c>
      <c r="E36" t="s">
        <v>6952</v>
      </c>
      <c r="F36">
        <v>4</v>
      </c>
      <c r="G36">
        <v>-4</v>
      </c>
      <c r="H36">
        <v>-110</v>
      </c>
      <c r="I36">
        <v>-110</v>
      </c>
    </row>
    <row r="37" spans="1:9">
      <c r="A37" t="s">
        <v>6976</v>
      </c>
      <c r="B37" t="s">
        <v>6977</v>
      </c>
      <c r="C37" t="s">
        <v>6937</v>
      </c>
      <c r="D37" t="s">
        <v>6972</v>
      </c>
      <c r="E37" t="s">
        <v>6952</v>
      </c>
      <c r="F37">
        <v>4</v>
      </c>
      <c r="G37">
        <v>-4</v>
      </c>
      <c r="H37">
        <v>-110</v>
      </c>
      <c r="I37">
        <v>-110</v>
      </c>
    </row>
    <row r="38" spans="1:9">
      <c r="A38" t="s">
        <v>6976</v>
      </c>
      <c r="B38" t="s">
        <v>6977</v>
      </c>
      <c r="C38" t="s">
        <v>6937</v>
      </c>
      <c r="D38" t="s">
        <v>6969</v>
      </c>
      <c r="E38" t="s">
        <v>6970</v>
      </c>
      <c r="F38">
        <v>4</v>
      </c>
      <c r="G38">
        <v>-4</v>
      </c>
      <c r="H38">
        <v>-102</v>
      </c>
      <c r="I38">
        <v>-114</v>
      </c>
    </row>
    <row r="39" spans="1:9">
      <c r="A39" t="s">
        <v>6976</v>
      </c>
      <c r="B39" t="s">
        <v>6977</v>
      </c>
      <c r="C39" t="s">
        <v>6937</v>
      </c>
      <c r="D39" t="s">
        <v>6973</v>
      </c>
      <c r="E39" t="s">
        <v>6974</v>
      </c>
      <c r="F39">
        <v>4</v>
      </c>
      <c r="G39">
        <v>-4</v>
      </c>
      <c r="H39">
        <v>-110</v>
      </c>
      <c r="I39">
        <v>-110</v>
      </c>
    </row>
    <row r="40" spans="1:9">
      <c r="A40" t="s">
        <v>6976</v>
      </c>
      <c r="B40" t="s">
        <v>6977</v>
      </c>
      <c r="C40" t="s">
        <v>6937</v>
      </c>
      <c r="D40" t="s">
        <v>6968</v>
      </c>
      <c r="E40" t="s">
        <v>6962</v>
      </c>
      <c r="F40">
        <v>4</v>
      </c>
      <c r="G40">
        <v>-4</v>
      </c>
      <c r="H40">
        <v>-110</v>
      </c>
      <c r="I40">
        <v>-110</v>
      </c>
    </row>
    <row r="41" spans="1:9">
      <c r="A41" t="s">
        <v>6976</v>
      </c>
      <c r="B41" t="s">
        <v>6977</v>
      </c>
      <c r="C41" t="s">
        <v>6937</v>
      </c>
      <c r="D41" t="s">
        <v>6975</v>
      </c>
      <c r="E41" t="s">
        <v>6950</v>
      </c>
      <c r="F41">
        <v>4</v>
      </c>
      <c r="G41">
        <v>-4</v>
      </c>
      <c r="H41">
        <v>-110</v>
      </c>
      <c r="I41">
        <v>-110</v>
      </c>
    </row>
    <row r="42" spans="1:9">
      <c r="A42" t="s">
        <v>6978</v>
      </c>
      <c r="B42" t="s">
        <v>6979</v>
      </c>
      <c r="C42" t="s">
        <v>6937</v>
      </c>
      <c r="D42" t="s">
        <v>6949</v>
      </c>
      <c r="E42" t="s">
        <v>6950</v>
      </c>
      <c r="F42">
        <v>5.5</v>
      </c>
      <c r="G42">
        <v>-5.5</v>
      </c>
      <c r="H42">
        <v>-110</v>
      </c>
      <c r="I42">
        <v>-110</v>
      </c>
    </row>
    <row r="43" spans="1:9">
      <c r="A43" t="s">
        <v>6978</v>
      </c>
      <c r="B43" t="s">
        <v>6979</v>
      </c>
      <c r="C43" t="s">
        <v>6937</v>
      </c>
      <c r="D43" t="s">
        <v>6956</v>
      </c>
      <c r="E43" t="s">
        <v>6957</v>
      </c>
      <c r="F43">
        <v>5.5</v>
      </c>
      <c r="G43">
        <v>-5.5</v>
      </c>
      <c r="H43">
        <v>-110</v>
      </c>
      <c r="I43">
        <v>-110</v>
      </c>
    </row>
    <row r="44" spans="1:9">
      <c r="A44" t="s">
        <v>6978</v>
      </c>
      <c r="B44" t="s">
        <v>6979</v>
      </c>
      <c r="C44" t="s">
        <v>6937</v>
      </c>
      <c r="D44" t="s">
        <v>6963</v>
      </c>
      <c r="E44" t="s">
        <v>6952</v>
      </c>
      <c r="F44">
        <v>5.5</v>
      </c>
      <c r="G44">
        <v>-5.5</v>
      </c>
      <c r="H44">
        <v>-110</v>
      </c>
      <c r="I44">
        <v>-109</v>
      </c>
    </row>
    <row r="45" spans="1:9">
      <c r="A45" t="s">
        <v>6978</v>
      </c>
      <c r="B45" t="s">
        <v>6979</v>
      </c>
      <c r="C45" t="s">
        <v>6937</v>
      </c>
      <c r="D45" t="s">
        <v>6958</v>
      </c>
      <c r="E45" t="s">
        <v>6950</v>
      </c>
      <c r="F45">
        <v>5.5</v>
      </c>
      <c r="G45">
        <v>-5.5</v>
      </c>
      <c r="H45">
        <v>-110</v>
      </c>
      <c r="I45">
        <v>-109</v>
      </c>
    </row>
    <row r="46" spans="1:9">
      <c r="A46" t="s">
        <v>6978</v>
      </c>
      <c r="B46" t="s">
        <v>6979</v>
      </c>
      <c r="C46" t="s">
        <v>6937</v>
      </c>
      <c r="D46" t="s">
        <v>6960</v>
      </c>
      <c r="E46" t="s">
        <v>6950</v>
      </c>
      <c r="F46">
        <v>5.5</v>
      </c>
      <c r="G46">
        <v>-5.5</v>
      </c>
      <c r="H46">
        <v>-110</v>
      </c>
      <c r="I46">
        <v>-109</v>
      </c>
    </row>
    <row r="47" spans="1:9">
      <c r="A47" t="s">
        <v>6978</v>
      </c>
      <c r="B47" t="s">
        <v>6979</v>
      </c>
      <c r="C47" t="s">
        <v>6937</v>
      </c>
      <c r="D47" t="s">
        <v>6961</v>
      </c>
      <c r="E47" t="s">
        <v>6962</v>
      </c>
      <c r="F47">
        <v>5.5</v>
      </c>
      <c r="G47">
        <v>-5.5</v>
      </c>
      <c r="H47">
        <v>-110</v>
      </c>
      <c r="I47">
        <v>-109</v>
      </c>
    </row>
    <row r="48" spans="1:9">
      <c r="A48" t="s">
        <v>6978</v>
      </c>
      <c r="B48" t="s">
        <v>6979</v>
      </c>
      <c r="C48" t="s">
        <v>6937</v>
      </c>
      <c r="D48" t="s">
        <v>6953</v>
      </c>
      <c r="E48" t="s">
        <v>6952</v>
      </c>
      <c r="F48">
        <v>4.5</v>
      </c>
      <c r="G48">
        <v>-4.5</v>
      </c>
      <c r="H48">
        <v>-104</v>
      </c>
      <c r="I48">
        <v>-118</v>
      </c>
    </row>
    <row r="49" spans="1:9">
      <c r="A49" t="s">
        <v>6978</v>
      </c>
      <c r="B49" t="s">
        <v>6979</v>
      </c>
      <c r="C49" t="s">
        <v>6937</v>
      </c>
      <c r="D49" t="s">
        <v>6959</v>
      </c>
      <c r="E49" t="s">
        <v>6950</v>
      </c>
      <c r="F49">
        <v>5.5</v>
      </c>
      <c r="G49">
        <v>-5.5</v>
      </c>
      <c r="H49">
        <v>-110</v>
      </c>
      <c r="I49">
        <v>-109</v>
      </c>
    </row>
    <row r="50" spans="1:9">
      <c r="A50" t="s">
        <v>6978</v>
      </c>
      <c r="B50" t="s">
        <v>6979</v>
      </c>
      <c r="C50" t="s">
        <v>6937</v>
      </c>
      <c r="D50" t="s">
        <v>6964</v>
      </c>
      <c r="E50" t="s">
        <v>6965</v>
      </c>
      <c r="F50">
        <v>5.5</v>
      </c>
      <c r="G50">
        <v>-5.5</v>
      </c>
      <c r="H50">
        <v>-106</v>
      </c>
      <c r="I50">
        <v>-106</v>
      </c>
    </row>
    <row r="51" spans="1:9">
      <c r="A51" t="s">
        <v>6978</v>
      </c>
      <c r="B51" t="s">
        <v>6979</v>
      </c>
      <c r="C51" t="s">
        <v>6937</v>
      </c>
      <c r="D51" t="s">
        <v>6951</v>
      </c>
      <c r="E51" t="s">
        <v>6952</v>
      </c>
      <c r="F51">
        <v>5</v>
      </c>
      <c r="G51">
        <v>-5</v>
      </c>
      <c r="H51">
        <v>-110</v>
      </c>
      <c r="I51">
        <v>-110</v>
      </c>
    </row>
    <row r="52" spans="1:9">
      <c r="A52" t="s">
        <v>6978</v>
      </c>
      <c r="B52" t="s">
        <v>6979</v>
      </c>
      <c r="C52" t="s">
        <v>6937</v>
      </c>
      <c r="D52" t="s">
        <v>6966</v>
      </c>
      <c r="E52" t="s">
        <v>6952</v>
      </c>
      <c r="F52">
        <v>5.5</v>
      </c>
      <c r="G52">
        <v>-5.5</v>
      </c>
      <c r="H52">
        <v>-111</v>
      </c>
      <c r="I52">
        <v>-111</v>
      </c>
    </row>
    <row r="53" spans="1:9">
      <c r="A53" t="s">
        <v>6978</v>
      </c>
      <c r="B53" t="s">
        <v>6979</v>
      </c>
      <c r="C53" t="s">
        <v>6937</v>
      </c>
      <c r="D53" t="s">
        <v>6972</v>
      </c>
      <c r="E53" t="s">
        <v>6952</v>
      </c>
      <c r="F53">
        <v>5.5</v>
      </c>
      <c r="G53">
        <v>-5.5</v>
      </c>
      <c r="H53">
        <v>-110</v>
      </c>
      <c r="I53">
        <v>-110</v>
      </c>
    </row>
    <row r="54" spans="1:9">
      <c r="A54" t="s">
        <v>6978</v>
      </c>
      <c r="B54" t="s">
        <v>6979</v>
      </c>
      <c r="C54" t="s">
        <v>6937</v>
      </c>
      <c r="D54" t="s">
        <v>6969</v>
      </c>
      <c r="E54" t="s">
        <v>6970</v>
      </c>
      <c r="F54">
        <v>5</v>
      </c>
      <c r="G54">
        <v>-5</v>
      </c>
      <c r="H54">
        <v>-104</v>
      </c>
      <c r="I54">
        <v>-112</v>
      </c>
    </row>
    <row r="55" spans="1:9">
      <c r="A55" t="s">
        <v>6978</v>
      </c>
      <c r="B55" t="s">
        <v>6979</v>
      </c>
      <c r="C55" t="s">
        <v>6937</v>
      </c>
      <c r="D55" t="s">
        <v>6968</v>
      </c>
      <c r="E55" t="s">
        <v>6962</v>
      </c>
      <c r="F55">
        <v>5.5</v>
      </c>
      <c r="G55">
        <v>-5.5</v>
      </c>
      <c r="H55">
        <v>-110</v>
      </c>
      <c r="I55">
        <v>-110</v>
      </c>
    </row>
    <row r="56" spans="1:9">
      <c r="A56" t="s">
        <v>6978</v>
      </c>
      <c r="B56" t="s">
        <v>6979</v>
      </c>
      <c r="C56" t="s">
        <v>6937</v>
      </c>
      <c r="D56" t="s">
        <v>6967</v>
      </c>
      <c r="E56" t="s">
        <v>6950</v>
      </c>
      <c r="F56">
        <v>5.5</v>
      </c>
      <c r="G56">
        <v>-5.5</v>
      </c>
      <c r="H56">
        <v>-110</v>
      </c>
      <c r="I56">
        <v>-110</v>
      </c>
    </row>
    <row r="57" spans="1:9">
      <c r="A57" t="s">
        <v>6978</v>
      </c>
      <c r="B57" t="s">
        <v>6979</v>
      </c>
      <c r="C57" t="s">
        <v>6937</v>
      </c>
      <c r="D57" t="s">
        <v>6973</v>
      </c>
      <c r="E57" t="s">
        <v>6974</v>
      </c>
      <c r="F57">
        <v>5.5</v>
      </c>
      <c r="G57">
        <v>-5.5</v>
      </c>
      <c r="H57">
        <v>-110</v>
      </c>
      <c r="I57">
        <v>-110</v>
      </c>
    </row>
    <row r="58" spans="1:9">
      <c r="A58" t="s">
        <v>6978</v>
      </c>
      <c r="B58" t="s">
        <v>6979</v>
      </c>
      <c r="C58" t="s">
        <v>6937</v>
      </c>
      <c r="D58" t="s">
        <v>6938</v>
      </c>
      <c r="E58" t="s">
        <v>6952</v>
      </c>
      <c r="F58">
        <v>5.5</v>
      </c>
      <c r="G58">
        <v>-5.5</v>
      </c>
      <c r="H58">
        <v>-110</v>
      </c>
      <c r="I58">
        <v>-110</v>
      </c>
    </row>
    <row r="59" spans="1:9">
      <c r="A59" t="s">
        <v>6978</v>
      </c>
      <c r="B59" t="s">
        <v>6979</v>
      </c>
      <c r="C59" t="s">
        <v>6937</v>
      </c>
      <c r="D59" t="s">
        <v>6971</v>
      </c>
      <c r="E59" t="s">
        <v>6950</v>
      </c>
      <c r="F59">
        <v>5.5</v>
      </c>
      <c r="G59">
        <v>-5.5</v>
      </c>
      <c r="H59">
        <v>-110</v>
      </c>
      <c r="I59">
        <v>-110</v>
      </c>
    </row>
    <row r="60" spans="1:9">
      <c r="A60" t="s">
        <v>6978</v>
      </c>
      <c r="B60" t="s">
        <v>6979</v>
      </c>
      <c r="C60" t="s">
        <v>6937</v>
      </c>
      <c r="D60" t="s">
        <v>6975</v>
      </c>
      <c r="E60" t="s">
        <v>6950</v>
      </c>
      <c r="F60">
        <v>5.5</v>
      </c>
      <c r="G60">
        <v>-5.5</v>
      </c>
      <c r="H60">
        <v>-110</v>
      </c>
      <c r="I60">
        <v>-110</v>
      </c>
    </row>
    <row r="61" spans="1:9">
      <c r="A61" t="s">
        <v>6980</v>
      </c>
      <c r="B61" t="s">
        <v>6981</v>
      </c>
      <c r="C61" t="s">
        <v>6937</v>
      </c>
      <c r="D61" t="s">
        <v>6949</v>
      </c>
      <c r="E61" t="s">
        <v>6950</v>
      </c>
      <c r="F61">
        <v>1.5</v>
      </c>
      <c r="G61">
        <v>-1.5</v>
      </c>
      <c r="H61">
        <v>-110</v>
      </c>
      <c r="I61">
        <v>-110</v>
      </c>
    </row>
    <row r="62" spans="1:9">
      <c r="A62" t="s">
        <v>6980</v>
      </c>
      <c r="B62" t="s">
        <v>6981</v>
      </c>
      <c r="C62" t="s">
        <v>6937</v>
      </c>
      <c r="D62" t="s">
        <v>6956</v>
      </c>
      <c r="E62" t="s">
        <v>6957</v>
      </c>
      <c r="F62">
        <v>1</v>
      </c>
      <c r="G62">
        <v>-1</v>
      </c>
      <c r="H62">
        <v>-113</v>
      </c>
      <c r="I62">
        <v>-108</v>
      </c>
    </row>
    <row r="63" spans="1:9">
      <c r="A63" t="s">
        <v>6980</v>
      </c>
      <c r="B63" t="s">
        <v>6981</v>
      </c>
      <c r="C63" t="s">
        <v>6937</v>
      </c>
      <c r="D63" t="s">
        <v>6964</v>
      </c>
      <c r="E63" t="s">
        <v>6965</v>
      </c>
      <c r="F63">
        <v>1.5</v>
      </c>
      <c r="G63">
        <v>-1.5</v>
      </c>
      <c r="H63">
        <v>-106</v>
      </c>
      <c r="I63">
        <v>-106</v>
      </c>
    </row>
    <row r="64" spans="1:9">
      <c r="A64" t="s">
        <v>6980</v>
      </c>
      <c r="B64" t="s">
        <v>6981</v>
      </c>
      <c r="C64" t="s">
        <v>6937</v>
      </c>
      <c r="D64" t="s">
        <v>6966</v>
      </c>
      <c r="E64" t="s">
        <v>6952</v>
      </c>
      <c r="F64">
        <v>1.5</v>
      </c>
      <c r="G64">
        <v>-1.5</v>
      </c>
      <c r="H64">
        <v>-111</v>
      </c>
      <c r="I64">
        <v>-111</v>
      </c>
    </row>
    <row r="65" spans="1:9">
      <c r="A65" t="s">
        <v>6980</v>
      </c>
      <c r="B65" t="s">
        <v>6981</v>
      </c>
      <c r="C65" t="s">
        <v>6937</v>
      </c>
      <c r="D65" t="s">
        <v>6967</v>
      </c>
      <c r="E65" t="s">
        <v>6950</v>
      </c>
      <c r="F65">
        <v>1.5</v>
      </c>
      <c r="G65">
        <v>-1.5</v>
      </c>
      <c r="H65">
        <v>-110</v>
      </c>
      <c r="I65">
        <v>-110</v>
      </c>
    </row>
    <row r="66" spans="1:9">
      <c r="A66" t="s">
        <v>6980</v>
      </c>
      <c r="B66" t="s">
        <v>6981</v>
      </c>
      <c r="C66" t="s">
        <v>6937</v>
      </c>
      <c r="D66" t="s">
        <v>6951</v>
      </c>
      <c r="E66" t="s">
        <v>6952</v>
      </c>
      <c r="F66">
        <v>1.5</v>
      </c>
      <c r="G66">
        <v>-1.5</v>
      </c>
      <c r="H66">
        <v>-110</v>
      </c>
      <c r="I66">
        <v>-110</v>
      </c>
    </row>
    <row r="67" spans="1:9">
      <c r="A67" t="s">
        <v>6980</v>
      </c>
      <c r="B67" t="s">
        <v>6981</v>
      </c>
      <c r="C67" t="s">
        <v>6937</v>
      </c>
      <c r="D67" t="s">
        <v>6972</v>
      </c>
      <c r="E67" t="s">
        <v>6952</v>
      </c>
      <c r="F67">
        <v>1.5</v>
      </c>
      <c r="G67">
        <v>-1.5</v>
      </c>
      <c r="H67">
        <v>-110</v>
      </c>
      <c r="I67">
        <v>-110</v>
      </c>
    </row>
    <row r="68" spans="1:9">
      <c r="A68" t="s">
        <v>6980</v>
      </c>
      <c r="B68" t="s">
        <v>6981</v>
      </c>
      <c r="C68" t="s">
        <v>6937</v>
      </c>
      <c r="D68" t="s">
        <v>6969</v>
      </c>
      <c r="E68" t="s">
        <v>6970</v>
      </c>
      <c r="F68">
        <v>1.5</v>
      </c>
      <c r="G68">
        <v>-1.5</v>
      </c>
      <c r="H68">
        <v>-112</v>
      </c>
      <c r="I68">
        <v>-104</v>
      </c>
    </row>
    <row r="69" spans="1:9">
      <c r="A69" t="s">
        <v>6980</v>
      </c>
      <c r="B69" t="s">
        <v>6981</v>
      </c>
      <c r="C69" t="s">
        <v>6937</v>
      </c>
      <c r="D69" t="s">
        <v>6958</v>
      </c>
      <c r="E69" t="s">
        <v>6950</v>
      </c>
      <c r="F69">
        <v>1.5</v>
      </c>
      <c r="G69">
        <v>-1.5</v>
      </c>
      <c r="H69">
        <v>-108</v>
      </c>
      <c r="I69">
        <v>-113</v>
      </c>
    </row>
    <row r="70" spans="1:9">
      <c r="A70" t="s">
        <v>6980</v>
      </c>
      <c r="B70" t="s">
        <v>6981</v>
      </c>
      <c r="C70" t="s">
        <v>6937</v>
      </c>
      <c r="D70" t="s">
        <v>6959</v>
      </c>
      <c r="E70" t="s">
        <v>6950</v>
      </c>
      <c r="F70">
        <v>1.5</v>
      </c>
      <c r="G70">
        <v>-1.5</v>
      </c>
      <c r="H70">
        <v>-108</v>
      </c>
      <c r="I70">
        <v>-113</v>
      </c>
    </row>
    <row r="71" spans="1:9">
      <c r="A71" t="s">
        <v>6980</v>
      </c>
      <c r="B71" t="s">
        <v>6981</v>
      </c>
      <c r="C71" t="s">
        <v>6937</v>
      </c>
      <c r="D71" t="s">
        <v>6960</v>
      </c>
      <c r="E71" t="s">
        <v>6950</v>
      </c>
      <c r="F71">
        <v>1.5</v>
      </c>
      <c r="G71">
        <v>-1.5</v>
      </c>
      <c r="H71">
        <v>-108</v>
      </c>
      <c r="I71">
        <v>-113</v>
      </c>
    </row>
    <row r="72" spans="1:9">
      <c r="A72" t="s">
        <v>6980</v>
      </c>
      <c r="B72" t="s">
        <v>6981</v>
      </c>
      <c r="C72" t="s">
        <v>6937</v>
      </c>
      <c r="D72" t="s">
        <v>6963</v>
      </c>
      <c r="E72" t="s">
        <v>6952</v>
      </c>
      <c r="F72">
        <v>1.5</v>
      </c>
      <c r="G72">
        <v>-1.5</v>
      </c>
      <c r="H72">
        <v>-108</v>
      </c>
      <c r="I72">
        <v>-113</v>
      </c>
    </row>
    <row r="73" spans="1:9">
      <c r="A73" t="s">
        <v>6980</v>
      </c>
      <c r="B73" t="s">
        <v>6981</v>
      </c>
      <c r="C73" t="s">
        <v>6937</v>
      </c>
      <c r="D73" t="s">
        <v>6961</v>
      </c>
      <c r="E73" t="s">
        <v>6962</v>
      </c>
      <c r="F73">
        <v>1.5</v>
      </c>
      <c r="G73">
        <v>-1.5</v>
      </c>
      <c r="H73">
        <v>-108</v>
      </c>
      <c r="I73">
        <v>-113</v>
      </c>
    </row>
    <row r="74" spans="1:9">
      <c r="A74" t="s">
        <v>6980</v>
      </c>
      <c r="B74" t="s">
        <v>6981</v>
      </c>
      <c r="C74" t="s">
        <v>6937</v>
      </c>
      <c r="D74" t="s">
        <v>6953</v>
      </c>
      <c r="E74" t="s">
        <v>6952</v>
      </c>
      <c r="F74">
        <v>1.5</v>
      </c>
      <c r="G74">
        <v>-1.5</v>
      </c>
      <c r="H74">
        <v>-112</v>
      </c>
      <c r="I74">
        <v>-108</v>
      </c>
    </row>
    <row r="75" spans="1:9">
      <c r="A75" t="s">
        <v>6980</v>
      </c>
      <c r="B75" t="s">
        <v>6981</v>
      </c>
      <c r="C75" t="s">
        <v>6937</v>
      </c>
      <c r="D75" t="s">
        <v>6968</v>
      </c>
      <c r="E75" t="s">
        <v>6962</v>
      </c>
      <c r="F75">
        <v>1.5</v>
      </c>
      <c r="G75">
        <v>-1.5</v>
      </c>
      <c r="H75">
        <v>-110</v>
      </c>
      <c r="I75">
        <v>-110</v>
      </c>
    </row>
    <row r="76" spans="1:9">
      <c r="A76" t="s">
        <v>6980</v>
      </c>
      <c r="B76" t="s">
        <v>6981</v>
      </c>
      <c r="C76" t="s">
        <v>6937</v>
      </c>
      <c r="D76" t="s">
        <v>6973</v>
      </c>
      <c r="E76" t="s">
        <v>6974</v>
      </c>
      <c r="F76">
        <v>1.5</v>
      </c>
      <c r="G76">
        <v>-1.5</v>
      </c>
      <c r="H76">
        <v>-110</v>
      </c>
      <c r="I76">
        <v>-110</v>
      </c>
    </row>
    <row r="77" spans="1:9">
      <c r="A77" t="s">
        <v>6980</v>
      </c>
      <c r="B77" t="s">
        <v>6981</v>
      </c>
      <c r="C77" t="s">
        <v>6937</v>
      </c>
      <c r="D77" t="s">
        <v>6971</v>
      </c>
      <c r="E77" t="s">
        <v>6950</v>
      </c>
      <c r="F77">
        <v>1.5</v>
      </c>
      <c r="G77">
        <v>-1.5</v>
      </c>
      <c r="H77">
        <v>-110</v>
      </c>
      <c r="I77">
        <v>-110</v>
      </c>
    </row>
    <row r="78" spans="1:9">
      <c r="A78" t="s">
        <v>6980</v>
      </c>
      <c r="B78" t="s">
        <v>6981</v>
      </c>
      <c r="C78" t="s">
        <v>6937</v>
      </c>
      <c r="D78" t="s">
        <v>6938</v>
      </c>
      <c r="E78" t="s">
        <v>6952</v>
      </c>
      <c r="F78">
        <v>1.5</v>
      </c>
      <c r="G78">
        <v>-1.5</v>
      </c>
      <c r="H78">
        <v>-110</v>
      </c>
      <c r="I78">
        <v>-110</v>
      </c>
    </row>
    <row r="79" spans="1:9">
      <c r="A79" t="s">
        <v>6980</v>
      </c>
      <c r="B79" t="s">
        <v>6981</v>
      </c>
      <c r="C79" t="s">
        <v>6937</v>
      </c>
      <c r="D79" t="s">
        <v>6975</v>
      </c>
      <c r="E79" t="s">
        <v>6950</v>
      </c>
      <c r="F79">
        <v>1.5</v>
      </c>
      <c r="G79">
        <v>-1.5</v>
      </c>
      <c r="H79">
        <v>-118</v>
      </c>
      <c r="I79">
        <v>-105</v>
      </c>
    </row>
    <row r="80" spans="1:9">
      <c r="A80" t="s">
        <v>6982</v>
      </c>
      <c r="B80" t="s">
        <v>6983</v>
      </c>
      <c r="C80" t="s">
        <v>6937</v>
      </c>
      <c r="D80" t="s">
        <v>6949</v>
      </c>
      <c r="E80" t="s">
        <v>6950</v>
      </c>
      <c r="F80">
        <v>-7.5</v>
      </c>
      <c r="G80">
        <v>7.5</v>
      </c>
      <c r="H80">
        <v>-110</v>
      </c>
      <c r="I80">
        <v>-110</v>
      </c>
    </row>
    <row r="81" spans="1:9">
      <c r="A81" t="s">
        <v>6982</v>
      </c>
      <c r="B81" t="s">
        <v>6983</v>
      </c>
      <c r="C81" t="s">
        <v>6937</v>
      </c>
      <c r="D81" t="s">
        <v>6966</v>
      </c>
      <c r="E81" t="s">
        <v>6952</v>
      </c>
      <c r="F81">
        <v>-7</v>
      </c>
      <c r="G81">
        <v>7</v>
      </c>
      <c r="H81">
        <v>-115</v>
      </c>
      <c r="I81">
        <v>-105</v>
      </c>
    </row>
    <row r="82" spans="1:9">
      <c r="A82" t="s">
        <v>6982</v>
      </c>
      <c r="B82" t="s">
        <v>6983</v>
      </c>
      <c r="C82" t="s">
        <v>6937</v>
      </c>
      <c r="D82" t="s">
        <v>6964</v>
      </c>
      <c r="E82" t="s">
        <v>6965</v>
      </c>
      <c r="F82">
        <v>-7</v>
      </c>
      <c r="G82">
        <v>7</v>
      </c>
      <c r="H82">
        <v>-111</v>
      </c>
      <c r="I82">
        <v>-101</v>
      </c>
    </row>
    <row r="83" spans="1:9">
      <c r="A83" t="s">
        <v>6982</v>
      </c>
      <c r="B83" t="s">
        <v>6983</v>
      </c>
      <c r="C83" t="s">
        <v>6937</v>
      </c>
      <c r="D83" t="s">
        <v>6956</v>
      </c>
      <c r="E83" t="s">
        <v>6957</v>
      </c>
      <c r="F83">
        <v>-7.5</v>
      </c>
      <c r="G83">
        <v>7.5</v>
      </c>
      <c r="H83">
        <v>-108</v>
      </c>
      <c r="I83">
        <v>-113</v>
      </c>
    </row>
    <row r="84" spans="1:9">
      <c r="A84" t="s">
        <v>6982</v>
      </c>
      <c r="B84" t="s">
        <v>6983</v>
      </c>
      <c r="C84" t="s">
        <v>6937</v>
      </c>
      <c r="D84" t="s">
        <v>6953</v>
      </c>
      <c r="E84" t="s">
        <v>6952</v>
      </c>
      <c r="F84">
        <v>-7.5</v>
      </c>
      <c r="G84">
        <v>7.5</v>
      </c>
      <c r="H84">
        <v>-108</v>
      </c>
      <c r="I84">
        <v>-112</v>
      </c>
    </row>
    <row r="85" spans="1:9">
      <c r="A85" t="s">
        <v>6982</v>
      </c>
      <c r="B85" t="s">
        <v>6983</v>
      </c>
      <c r="C85" t="s">
        <v>6937</v>
      </c>
      <c r="D85" t="s">
        <v>6969</v>
      </c>
      <c r="E85" t="s">
        <v>6970</v>
      </c>
      <c r="F85">
        <v>-7.5</v>
      </c>
      <c r="G85">
        <v>7.5</v>
      </c>
      <c r="H85">
        <v>-108</v>
      </c>
      <c r="I85">
        <v>-108</v>
      </c>
    </row>
    <row r="86" spans="1:9">
      <c r="A86" t="s">
        <v>6982</v>
      </c>
      <c r="B86" t="s">
        <v>6983</v>
      </c>
      <c r="C86" t="s">
        <v>6937</v>
      </c>
      <c r="D86" t="s">
        <v>6951</v>
      </c>
      <c r="E86" t="s">
        <v>6952</v>
      </c>
      <c r="F86">
        <v>-7.5</v>
      </c>
      <c r="G86">
        <v>7.5</v>
      </c>
      <c r="H86">
        <v>-110</v>
      </c>
      <c r="I86">
        <v>-110</v>
      </c>
    </row>
    <row r="87" spans="1:9">
      <c r="A87" t="s">
        <v>6982</v>
      </c>
      <c r="B87" t="s">
        <v>6983</v>
      </c>
      <c r="C87" t="s">
        <v>6937</v>
      </c>
      <c r="D87" t="s">
        <v>6971</v>
      </c>
      <c r="E87" t="s">
        <v>6950</v>
      </c>
      <c r="F87">
        <v>-7.5</v>
      </c>
      <c r="G87">
        <v>7.5</v>
      </c>
      <c r="H87">
        <v>-110</v>
      </c>
      <c r="I87">
        <v>-110</v>
      </c>
    </row>
    <row r="88" spans="1:9">
      <c r="A88" t="s">
        <v>6982</v>
      </c>
      <c r="B88" t="s">
        <v>6983</v>
      </c>
      <c r="C88" t="s">
        <v>6937</v>
      </c>
      <c r="D88" t="s">
        <v>6972</v>
      </c>
      <c r="E88" t="s">
        <v>6952</v>
      </c>
      <c r="F88">
        <v>-7.5</v>
      </c>
      <c r="G88">
        <v>7.5</v>
      </c>
      <c r="H88">
        <v>-110</v>
      </c>
      <c r="I88">
        <v>-110</v>
      </c>
    </row>
    <row r="89" spans="1:9">
      <c r="A89" t="s">
        <v>6982</v>
      </c>
      <c r="B89" t="s">
        <v>6983</v>
      </c>
      <c r="C89" t="s">
        <v>6937</v>
      </c>
      <c r="D89" t="s">
        <v>6968</v>
      </c>
      <c r="E89" t="s">
        <v>6962</v>
      </c>
      <c r="F89">
        <v>-7.5</v>
      </c>
      <c r="G89">
        <v>7.5</v>
      </c>
      <c r="H89">
        <v>-110</v>
      </c>
      <c r="I89">
        <v>-110</v>
      </c>
    </row>
    <row r="90" spans="1:9">
      <c r="A90" t="s">
        <v>6982</v>
      </c>
      <c r="B90" t="s">
        <v>6983</v>
      </c>
      <c r="C90" t="s">
        <v>6937</v>
      </c>
      <c r="D90" t="s">
        <v>6938</v>
      </c>
      <c r="E90" t="s">
        <v>6952</v>
      </c>
      <c r="F90">
        <v>-7.5</v>
      </c>
      <c r="G90">
        <v>7.5</v>
      </c>
      <c r="H90">
        <v>-110</v>
      </c>
      <c r="I90">
        <v>-110</v>
      </c>
    </row>
    <row r="91" spans="1:9">
      <c r="A91" t="s">
        <v>6982</v>
      </c>
      <c r="B91" t="s">
        <v>6983</v>
      </c>
      <c r="C91" t="s">
        <v>6937</v>
      </c>
      <c r="D91" t="s">
        <v>6973</v>
      </c>
      <c r="E91" t="s">
        <v>6974</v>
      </c>
      <c r="F91">
        <v>-7.5</v>
      </c>
      <c r="G91">
        <v>7.5</v>
      </c>
      <c r="H91">
        <v>-110</v>
      </c>
      <c r="I91">
        <v>-110</v>
      </c>
    </row>
    <row r="92" spans="1:9">
      <c r="A92" t="s">
        <v>6982</v>
      </c>
      <c r="B92" t="s">
        <v>6983</v>
      </c>
      <c r="C92" t="s">
        <v>6937</v>
      </c>
      <c r="D92" t="s">
        <v>6967</v>
      </c>
      <c r="E92" t="s">
        <v>6950</v>
      </c>
      <c r="F92">
        <v>-7.5</v>
      </c>
      <c r="G92">
        <v>7.5</v>
      </c>
      <c r="H92">
        <v>-110</v>
      </c>
      <c r="I92">
        <v>-110</v>
      </c>
    </row>
    <row r="93" spans="1:9">
      <c r="A93" t="s">
        <v>6982</v>
      </c>
      <c r="B93" t="s">
        <v>6983</v>
      </c>
      <c r="C93" t="s">
        <v>6937</v>
      </c>
      <c r="D93" t="s">
        <v>6961</v>
      </c>
      <c r="E93" t="s">
        <v>6962</v>
      </c>
      <c r="F93">
        <v>-7.5</v>
      </c>
      <c r="G93">
        <v>7.5</v>
      </c>
      <c r="H93">
        <v>-112</v>
      </c>
      <c r="I93">
        <v>-109</v>
      </c>
    </row>
    <row r="94" spans="1:9">
      <c r="A94" t="s">
        <v>6982</v>
      </c>
      <c r="B94" t="s">
        <v>6983</v>
      </c>
      <c r="C94" t="s">
        <v>6937</v>
      </c>
      <c r="D94" t="s">
        <v>6963</v>
      </c>
      <c r="E94" t="s">
        <v>6952</v>
      </c>
      <c r="F94">
        <v>-7.5</v>
      </c>
      <c r="G94">
        <v>7.5</v>
      </c>
      <c r="H94">
        <v>-112</v>
      </c>
      <c r="I94">
        <v>-109</v>
      </c>
    </row>
    <row r="95" spans="1:9">
      <c r="A95" t="s">
        <v>6982</v>
      </c>
      <c r="B95" t="s">
        <v>6983</v>
      </c>
      <c r="C95" t="s">
        <v>6937</v>
      </c>
      <c r="D95" t="s">
        <v>6959</v>
      </c>
      <c r="E95" t="s">
        <v>6950</v>
      </c>
      <c r="F95">
        <v>-7.5</v>
      </c>
      <c r="G95">
        <v>7.5</v>
      </c>
      <c r="H95">
        <v>-112</v>
      </c>
      <c r="I95">
        <v>-109</v>
      </c>
    </row>
    <row r="96" spans="1:9">
      <c r="A96" t="s">
        <v>6982</v>
      </c>
      <c r="B96" t="s">
        <v>6983</v>
      </c>
      <c r="C96" t="s">
        <v>6937</v>
      </c>
      <c r="D96" t="s">
        <v>6958</v>
      </c>
      <c r="E96" t="s">
        <v>6950</v>
      </c>
      <c r="F96">
        <v>-7.5</v>
      </c>
      <c r="G96">
        <v>7.5</v>
      </c>
      <c r="H96">
        <v>-112</v>
      </c>
      <c r="I96">
        <v>-109</v>
      </c>
    </row>
    <row r="97" spans="1:9">
      <c r="A97" t="s">
        <v>6982</v>
      </c>
      <c r="B97" t="s">
        <v>6983</v>
      </c>
      <c r="C97" t="s">
        <v>6937</v>
      </c>
      <c r="D97" t="s">
        <v>6960</v>
      </c>
      <c r="E97" t="s">
        <v>6950</v>
      </c>
      <c r="F97">
        <v>-7.5</v>
      </c>
      <c r="G97">
        <v>7.5</v>
      </c>
      <c r="H97">
        <v>-112</v>
      </c>
      <c r="I97">
        <v>-109</v>
      </c>
    </row>
    <row r="98" spans="1:9">
      <c r="A98" t="s">
        <v>6982</v>
      </c>
      <c r="B98" t="s">
        <v>6983</v>
      </c>
      <c r="C98" t="s">
        <v>6937</v>
      </c>
      <c r="D98" t="s">
        <v>6975</v>
      </c>
      <c r="E98" t="s">
        <v>6950</v>
      </c>
      <c r="F98">
        <v>-7.5</v>
      </c>
      <c r="G98">
        <v>7.5</v>
      </c>
      <c r="H98">
        <v>-110</v>
      </c>
      <c r="I98">
        <v>-110</v>
      </c>
    </row>
    <row r="99" spans="1:9">
      <c r="A99" t="s">
        <v>6984</v>
      </c>
      <c r="B99" t="s">
        <v>6985</v>
      </c>
      <c r="C99" t="s">
        <v>6937</v>
      </c>
      <c r="D99" t="s">
        <v>6958</v>
      </c>
      <c r="E99" t="s">
        <v>6950</v>
      </c>
      <c r="F99">
        <v>-7</v>
      </c>
      <c r="G99">
        <v>7</v>
      </c>
      <c r="H99">
        <v>-112</v>
      </c>
      <c r="I99">
        <v>-108</v>
      </c>
    </row>
    <row r="100" spans="1:9">
      <c r="A100" t="s">
        <v>6984</v>
      </c>
      <c r="B100" t="s">
        <v>6985</v>
      </c>
      <c r="C100" t="s">
        <v>6937</v>
      </c>
      <c r="D100" t="s">
        <v>6963</v>
      </c>
      <c r="E100" t="s">
        <v>6952</v>
      </c>
      <c r="F100">
        <v>-7</v>
      </c>
      <c r="G100">
        <v>7</v>
      </c>
      <c r="H100">
        <v>-112</v>
      </c>
      <c r="I100">
        <v>-108</v>
      </c>
    </row>
    <row r="101" spans="1:9">
      <c r="A101" t="s">
        <v>6984</v>
      </c>
      <c r="B101" t="s">
        <v>6985</v>
      </c>
      <c r="C101" t="s">
        <v>6937</v>
      </c>
      <c r="D101" t="s">
        <v>6959</v>
      </c>
      <c r="E101" t="s">
        <v>6950</v>
      </c>
      <c r="F101">
        <v>-7</v>
      </c>
      <c r="G101">
        <v>7</v>
      </c>
      <c r="H101">
        <v>-112</v>
      </c>
      <c r="I101">
        <v>-108</v>
      </c>
    </row>
    <row r="102" spans="1:9">
      <c r="A102" t="s">
        <v>6984</v>
      </c>
      <c r="B102" t="s">
        <v>6985</v>
      </c>
      <c r="C102" t="s">
        <v>6937</v>
      </c>
      <c r="D102" t="s">
        <v>6960</v>
      </c>
      <c r="E102" t="s">
        <v>6950</v>
      </c>
      <c r="F102">
        <v>-7</v>
      </c>
      <c r="G102">
        <v>7</v>
      </c>
      <c r="H102">
        <v>-112</v>
      </c>
      <c r="I102">
        <v>-108</v>
      </c>
    </row>
    <row r="103" spans="1:9">
      <c r="A103" t="s">
        <v>6984</v>
      </c>
      <c r="B103" t="s">
        <v>6985</v>
      </c>
      <c r="C103" t="s">
        <v>6937</v>
      </c>
      <c r="D103" t="s">
        <v>6961</v>
      </c>
      <c r="E103" t="s">
        <v>6962</v>
      </c>
      <c r="F103">
        <v>-7</v>
      </c>
      <c r="G103">
        <v>7</v>
      </c>
      <c r="H103">
        <v>-112</v>
      </c>
      <c r="I103">
        <v>-108</v>
      </c>
    </row>
    <row r="104" spans="1:9">
      <c r="A104" t="s">
        <v>6984</v>
      </c>
      <c r="B104" t="s">
        <v>6985</v>
      </c>
      <c r="C104" t="s">
        <v>6937</v>
      </c>
      <c r="D104" t="s">
        <v>6949</v>
      </c>
      <c r="E104" t="s">
        <v>6950</v>
      </c>
      <c r="F104">
        <v>-7</v>
      </c>
      <c r="G104">
        <v>7</v>
      </c>
      <c r="H104">
        <v>-115</v>
      </c>
      <c r="I104">
        <v>-105</v>
      </c>
    </row>
    <row r="105" spans="1:9">
      <c r="A105" t="s">
        <v>6984</v>
      </c>
      <c r="B105" t="s">
        <v>6985</v>
      </c>
      <c r="C105" t="s">
        <v>6937</v>
      </c>
      <c r="D105" t="s">
        <v>6951</v>
      </c>
      <c r="E105" t="s">
        <v>6952</v>
      </c>
      <c r="F105">
        <v>-7</v>
      </c>
      <c r="G105">
        <v>7</v>
      </c>
      <c r="H105">
        <v>-110</v>
      </c>
      <c r="I105">
        <v>-110</v>
      </c>
    </row>
    <row r="106" spans="1:9">
      <c r="A106" t="s">
        <v>6984</v>
      </c>
      <c r="B106" t="s">
        <v>6985</v>
      </c>
      <c r="C106" t="s">
        <v>6937</v>
      </c>
      <c r="D106" t="s">
        <v>6956</v>
      </c>
      <c r="E106" t="s">
        <v>6957</v>
      </c>
      <c r="F106">
        <v>-7</v>
      </c>
      <c r="G106">
        <v>7</v>
      </c>
      <c r="H106">
        <v>-110</v>
      </c>
      <c r="I106">
        <v>-110</v>
      </c>
    </row>
    <row r="107" spans="1:9">
      <c r="A107" t="s">
        <v>6984</v>
      </c>
      <c r="B107" t="s">
        <v>6985</v>
      </c>
      <c r="C107" t="s">
        <v>6937</v>
      </c>
      <c r="D107" t="s">
        <v>6964</v>
      </c>
      <c r="E107" t="s">
        <v>6965</v>
      </c>
      <c r="F107">
        <v>-7</v>
      </c>
      <c r="G107">
        <v>7</v>
      </c>
      <c r="H107">
        <v>-113</v>
      </c>
      <c r="I107">
        <v>101</v>
      </c>
    </row>
    <row r="108" spans="1:9">
      <c r="A108" t="s">
        <v>6984</v>
      </c>
      <c r="B108" t="s">
        <v>6985</v>
      </c>
      <c r="C108" t="s">
        <v>6937</v>
      </c>
      <c r="D108" t="s">
        <v>6966</v>
      </c>
      <c r="E108" t="s">
        <v>6952</v>
      </c>
      <c r="F108">
        <v>-7</v>
      </c>
      <c r="G108">
        <v>7</v>
      </c>
      <c r="H108">
        <v>-115</v>
      </c>
      <c r="I108">
        <v>-105</v>
      </c>
    </row>
    <row r="109" spans="1:9">
      <c r="A109" t="s">
        <v>6984</v>
      </c>
      <c r="B109" t="s">
        <v>6985</v>
      </c>
      <c r="C109" t="s">
        <v>6937</v>
      </c>
      <c r="D109" t="s">
        <v>6953</v>
      </c>
      <c r="E109" t="s">
        <v>6952</v>
      </c>
      <c r="F109">
        <v>-7.5</v>
      </c>
      <c r="G109">
        <v>7.5</v>
      </c>
      <c r="H109">
        <v>-102</v>
      </c>
      <c r="I109">
        <v>-120</v>
      </c>
    </row>
    <row r="110" spans="1:9">
      <c r="A110" t="s">
        <v>6984</v>
      </c>
      <c r="B110" t="s">
        <v>6985</v>
      </c>
      <c r="C110" t="s">
        <v>6937</v>
      </c>
      <c r="D110" t="s">
        <v>6968</v>
      </c>
      <c r="E110" t="s">
        <v>6962</v>
      </c>
      <c r="F110">
        <v>-7.5</v>
      </c>
      <c r="G110">
        <v>7.5</v>
      </c>
      <c r="H110">
        <v>-110</v>
      </c>
      <c r="I110">
        <v>-110</v>
      </c>
    </row>
    <row r="111" spans="1:9">
      <c r="A111" t="s">
        <v>6984</v>
      </c>
      <c r="B111" t="s">
        <v>6985</v>
      </c>
      <c r="C111" t="s">
        <v>6937</v>
      </c>
      <c r="D111" t="s">
        <v>6972</v>
      </c>
      <c r="E111" t="s">
        <v>6952</v>
      </c>
      <c r="F111">
        <v>-7</v>
      </c>
      <c r="G111">
        <v>7</v>
      </c>
      <c r="H111">
        <v>-110</v>
      </c>
      <c r="I111">
        <v>-110</v>
      </c>
    </row>
    <row r="112" spans="1:9">
      <c r="A112" t="s">
        <v>6984</v>
      </c>
      <c r="B112" t="s">
        <v>6985</v>
      </c>
      <c r="C112" t="s">
        <v>6937</v>
      </c>
      <c r="D112" t="s">
        <v>6969</v>
      </c>
      <c r="E112" t="s">
        <v>6970</v>
      </c>
      <c r="F112">
        <v>-7</v>
      </c>
      <c r="G112">
        <v>7</v>
      </c>
      <c r="H112">
        <v>-108</v>
      </c>
      <c r="I112">
        <v>-108</v>
      </c>
    </row>
    <row r="113" spans="1:9">
      <c r="A113" t="s">
        <v>6984</v>
      </c>
      <c r="B113" t="s">
        <v>6985</v>
      </c>
      <c r="C113" t="s">
        <v>6937</v>
      </c>
      <c r="D113" t="s">
        <v>6938</v>
      </c>
      <c r="E113" t="s">
        <v>6952</v>
      </c>
      <c r="F113">
        <v>-7</v>
      </c>
      <c r="G113">
        <v>7</v>
      </c>
      <c r="H113">
        <v>-110</v>
      </c>
      <c r="I113">
        <v>-110</v>
      </c>
    </row>
    <row r="114" spans="1:9">
      <c r="A114" t="s">
        <v>6984</v>
      </c>
      <c r="B114" t="s">
        <v>6985</v>
      </c>
      <c r="C114" t="s">
        <v>6937</v>
      </c>
      <c r="D114" t="s">
        <v>6971</v>
      </c>
      <c r="E114" t="s">
        <v>6950</v>
      </c>
      <c r="F114">
        <v>-7</v>
      </c>
      <c r="G114">
        <v>7</v>
      </c>
      <c r="H114">
        <v>-110</v>
      </c>
      <c r="I114">
        <v>-110</v>
      </c>
    </row>
    <row r="115" spans="1:9">
      <c r="A115" t="s">
        <v>6984</v>
      </c>
      <c r="B115" t="s">
        <v>6985</v>
      </c>
      <c r="C115" t="s">
        <v>6937</v>
      </c>
      <c r="D115" t="s">
        <v>6975</v>
      </c>
      <c r="E115" t="s">
        <v>6950</v>
      </c>
      <c r="F115">
        <v>-7</v>
      </c>
      <c r="G115">
        <v>7</v>
      </c>
      <c r="H115">
        <v>-110</v>
      </c>
      <c r="I115">
        <v>-110</v>
      </c>
    </row>
    <row r="116" spans="1:9">
      <c r="A116" t="s">
        <v>6986</v>
      </c>
      <c r="B116" t="s">
        <v>6987</v>
      </c>
      <c r="C116" t="s">
        <v>6937</v>
      </c>
      <c r="D116" t="s">
        <v>6963</v>
      </c>
      <c r="E116" t="s">
        <v>6952</v>
      </c>
      <c r="F116">
        <v>-10</v>
      </c>
      <c r="G116">
        <v>10</v>
      </c>
      <c r="H116">
        <v>-113</v>
      </c>
      <c r="I116">
        <v>-108</v>
      </c>
    </row>
    <row r="117" spans="1:9">
      <c r="A117" t="s">
        <v>6986</v>
      </c>
      <c r="B117" t="s">
        <v>6987</v>
      </c>
      <c r="C117" t="s">
        <v>6937</v>
      </c>
      <c r="D117" t="s">
        <v>6958</v>
      </c>
      <c r="E117" t="s">
        <v>6950</v>
      </c>
      <c r="F117">
        <v>-10</v>
      </c>
      <c r="G117">
        <v>10</v>
      </c>
      <c r="H117">
        <v>-113</v>
      </c>
      <c r="I117">
        <v>-108</v>
      </c>
    </row>
    <row r="118" spans="1:9">
      <c r="A118" t="s">
        <v>6986</v>
      </c>
      <c r="B118" t="s">
        <v>6987</v>
      </c>
      <c r="C118" t="s">
        <v>6937</v>
      </c>
      <c r="D118" t="s">
        <v>6960</v>
      </c>
      <c r="E118" t="s">
        <v>6950</v>
      </c>
      <c r="F118">
        <v>-10</v>
      </c>
      <c r="G118">
        <v>10</v>
      </c>
      <c r="H118">
        <v>-113</v>
      </c>
      <c r="I118">
        <v>-108</v>
      </c>
    </row>
    <row r="119" spans="1:9">
      <c r="A119" t="s">
        <v>6986</v>
      </c>
      <c r="B119" t="s">
        <v>6987</v>
      </c>
      <c r="C119" t="s">
        <v>6937</v>
      </c>
      <c r="D119" t="s">
        <v>6956</v>
      </c>
      <c r="E119" t="s">
        <v>6957</v>
      </c>
      <c r="F119">
        <v>-10</v>
      </c>
      <c r="G119">
        <v>10</v>
      </c>
      <c r="H119">
        <v>-108</v>
      </c>
      <c r="I119">
        <v>-113</v>
      </c>
    </row>
    <row r="120" spans="1:9">
      <c r="A120" t="s">
        <v>6986</v>
      </c>
      <c r="B120" t="s">
        <v>6987</v>
      </c>
      <c r="C120" t="s">
        <v>6937</v>
      </c>
      <c r="D120" t="s">
        <v>6964</v>
      </c>
      <c r="E120" t="s">
        <v>6965</v>
      </c>
      <c r="F120">
        <v>-10</v>
      </c>
      <c r="G120">
        <v>10</v>
      </c>
      <c r="H120">
        <v>-106</v>
      </c>
      <c r="I120">
        <v>-106</v>
      </c>
    </row>
    <row r="121" spans="1:9">
      <c r="A121" t="s">
        <v>6986</v>
      </c>
      <c r="B121" t="s">
        <v>6987</v>
      </c>
      <c r="C121" t="s">
        <v>6937</v>
      </c>
      <c r="D121" t="s">
        <v>6966</v>
      </c>
      <c r="E121" t="s">
        <v>6952</v>
      </c>
      <c r="F121">
        <v>-10</v>
      </c>
      <c r="G121">
        <v>10</v>
      </c>
      <c r="H121">
        <v>-111</v>
      </c>
      <c r="I121">
        <v>-111</v>
      </c>
    </row>
    <row r="122" spans="1:9">
      <c r="A122" t="s">
        <v>6986</v>
      </c>
      <c r="B122" t="s">
        <v>6987</v>
      </c>
      <c r="C122" t="s">
        <v>6937</v>
      </c>
      <c r="D122" t="s">
        <v>6971</v>
      </c>
      <c r="E122" t="s">
        <v>6950</v>
      </c>
      <c r="F122">
        <v>-10</v>
      </c>
      <c r="G122">
        <v>10</v>
      </c>
      <c r="H122">
        <v>-110</v>
      </c>
      <c r="I122">
        <v>-110</v>
      </c>
    </row>
    <row r="123" spans="1:9">
      <c r="A123" t="s">
        <v>6986</v>
      </c>
      <c r="B123" t="s">
        <v>6987</v>
      </c>
      <c r="C123" t="s">
        <v>6937</v>
      </c>
      <c r="D123" t="s">
        <v>6972</v>
      </c>
      <c r="E123" t="s">
        <v>6952</v>
      </c>
      <c r="F123">
        <v>-10</v>
      </c>
      <c r="G123">
        <v>10</v>
      </c>
      <c r="H123">
        <v>-110</v>
      </c>
      <c r="I123">
        <v>-110</v>
      </c>
    </row>
    <row r="124" spans="1:9">
      <c r="A124" t="s">
        <v>6986</v>
      </c>
      <c r="B124" t="s">
        <v>6987</v>
      </c>
      <c r="C124" t="s">
        <v>6937</v>
      </c>
      <c r="D124" t="s">
        <v>6969</v>
      </c>
      <c r="E124" t="s">
        <v>6970</v>
      </c>
      <c r="F124">
        <v>-10</v>
      </c>
      <c r="G124">
        <v>10</v>
      </c>
      <c r="H124">
        <v>-108</v>
      </c>
      <c r="I124">
        <v>-108</v>
      </c>
    </row>
    <row r="125" spans="1:9">
      <c r="A125" t="s">
        <v>6986</v>
      </c>
      <c r="B125" t="s">
        <v>6987</v>
      </c>
      <c r="C125" t="s">
        <v>6937</v>
      </c>
      <c r="D125" t="s">
        <v>6968</v>
      </c>
      <c r="E125" t="s">
        <v>6962</v>
      </c>
      <c r="F125">
        <v>-10</v>
      </c>
      <c r="G125">
        <v>10</v>
      </c>
      <c r="H125">
        <v>-110</v>
      </c>
      <c r="I125">
        <v>-110</v>
      </c>
    </row>
    <row r="126" spans="1:9">
      <c r="A126" t="s">
        <v>6986</v>
      </c>
      <c r="B126" t="s">
        <v>6987</v>
      </c>
      <c r="C126" t="s">
        <v>6937</v>
      </c>
      <c r="D126" t="s">
        <v>6938</v>
      </c>
      <c r="E126" t="s">
        <v>6952</v>
      </c>
      <c r="F126">
        <v>-10</v>
      </c>
      <c r="G126">
        <v>10</v>
      </c>
      <c r="H126">
        <v>-110</v>
      </c>
      <c r="I126">
        <v>-110</v>
      </c>
    </row>
    <row r="127" spans="1:9">
      <c r="A127" t="s">
        <v>6986</v>
      </c>
      <c r="B127" t="s">
        <v>6987</v>
      </c>
      <c r="C127" t="s">
        <v>6937</v>
      </c>
      <c r="D127" t="s">
        <v>6973</v>
      </c>
      <c r="E127" t="s">
        <v>6974</v>
      </c>
      <c r="F127">
        <v>-10</v>
      </c>
      <c r="G127">
        <v>10</v>
      </c>
      <c r="H127">
        <v>-110</v>
      </c>
      <c r="I127">
        <v>-110</v>
      </c>
    </row>
    <row r="128" spans="1:9">
      <c r="A128" t="s">
        <v>6986</v>
      </c>
      <c r="B128" t="s">
        <v>6987</v>
      </c>
      <c r="C128" t="s">
        <v>6937</v>
      </c>
      <c r="D128" t="s">
        <v>6975</v>
      </c>
      <c r="E128" t="s">
        <v>6950</v>
      </c>
      <c r="F128">
        <v>-10</v>
      </c>
      <c r="G128">
        <v>10</v>
      </c>
      <c r="H128">
        <v>-110</v>
      </c>
      <c r="I128">
        <v>-110</v>
      </c>
    </row>
    <row r="129" spans="1:9">
      <c r="A129" t="s">
        <v>6986</v>
      </c>
      <c r="B129" t="s">
        <v>6987</v>
      </c>
      <c r="C129" t="s">
        <v>6937</v>
      </c>
      <c r="D129" t="s">
        <v>6953</v>
      </c>
      <c r="E129" t="s">
        <v>6952</v>
      </c>
      <c r="F129">
        <v>-9.5</v>
      </c>
      <c r="G129">
        <v>9.5</v>
      </c>
      <c r="H129">
        <v>-120</v>
      </c>
      <c r="I129">
        <v>-102</v>
      </c>
    </row>
    <row r="130" spans="1:9">
      <c r="A130" t="s">
        <v>6986</v>
      </c>
      <c r="B130" t="s">
        <v>6987</v>
      </c>
      <c r="C130" t="s">
        <v>6937</v>
      </c>
      <c r="D130" t="s">
        <v>6951</v>
      </c>
      <c r="E130" t="s">
        <v>6952</v>
      </c>
      <c r="F130">
        <v>-9.5</v>
      </c>
      <c r="G130">
        <v>9.5</v>
      </c>
      <c r="H130">
        <v>-110</v>
      </c>
      <c r="I130">
        <v>-110</v>
      </c>
    </row>
    <row r="131" spans="1:9">
      <c r="A131" t="s">
        <v>6986</v>
      </c>
      <c r="B131" t="s">
        <v>6987</v>
      </c>
      <c r="C131" t="s">
        <v>6937</v>
      </c>
      <c r="D131" t="s">
        <v>6959</v>
      </c>
      <c r="E131" t="s">
        <v>6950</v>
      </c>
      <c r="F131">
        <v>-10</v>
      </c>
      <c r="G131">
        <v>10</v>
      </c>
      <c r="H131">
        <v>-113</v>
      </c>
      <c r="I131">
        <v>-108</v>
      </c>
    </row>
    <row r="132" spans="1:9">
      <c r="A132" t="s">
        <v>6986</v>
      </c>
      <c r="B132" t="s">
        <v>6987</v>
      </c>
      <c r="C132" t="s">
        <v>6937</v>
      </c>
      <c r="D132" t="s">
        <v>6961</v>
      </c>
      <c r="E132" t="s">
        <v>6962</v>
      </c>
      <c r="F132">
        <v>-10</v>
      </c>
      <c r="G132">
        <v>10</v>
      </c>
      <c r="H132">
        <v>-113</v>
      </c>
      <c r="I132">
        <v>-108</v>
      </c>
    </row>
    <row r="133" spans="1:9">
      <c r="A133" t="s">
        <v>6988</v>
      </c>
      <c r="B133" t="s">
        <v>6989</v>
      </c>
      <c r="C133" t="s">
        <v>6937</v>
      </c>
      <c r="D133" t="s">
        <v>6949</v>
      </c>
      <c r="E133" t="s">
        <v>6950</v>
      </c>
      <c r="F133">
        <v>-4.5</v>
      </c>
      <c r="G133">
        <v>4.5</v>
      </c>
      <c r="H133">
        <v>-110</v>
      </c>
      <c r="I133">
        <v>-110</v>
      </c>
    </row>
    <row r="134" spans="1:9">
      <c r="A134" t="s">
        <v>6988</v>
      </c>
      <c r="B134" t="s">
        <v>6989</v>
      </c>
      <c r="C134" t="s">
        <v>6937</v>
      </c>
      <c r="D134" t="s">
        <v>6956</v>
      </c>
      <c r="E134" t="s">
        <v>6957</v>
      </c>
      <c r="F134">
        <v>-4.5</v>
      </c>
      <c r="G134">
        <v>4.5</v>
      </c>
      <c r="H134">
        <v>-110</v>
      </c>
      <c r="I134">
        <v>-110</v>
      </c>
    </row>
    <row r="135" spans="1:9">
      <c r="A135" t="s">
        <v>6988</v>
      </c>
      <c r="B135" t="s">
        <v>6989</v>
      </c>
      <c r="C135" t="s">
        <v>6937</v>
      </c>
      <c r="D135" t="s">
        <v>6972</v>
      </c>
      <c r="E135" t="s">
        <v>6952</v>
      </c>
      <c r="F135">
        <v>-4</v>
      </c>
      <c r="G135">
        <v>4</v>
      </c>
      <c r="H135">
        <v>-110</v>
      </c>
      <c r="I135">
        <v>-110</v>
      </c>
    </row>
    <row r="136" spans="1:9">
      <c r="A136" t="s">
        <v>6988</v>
      </c>
      <c r="B136" t="s">
        <v>6989</v>
      </c>
      <c r="C136" t="s">
        <v>6937</v>
      </c>
      <c r="D136" t="s">
        <v>6971</v>
      </c>
      <c r="E136" t="s">
        <v>6950</v>
      </c>
      <c r="F136">
        <v>-4</v>
      </c>
      <c r="G136">
        <v>4</v>
      </c>
      <c r="H136">
        <v>-110</v>
      </c>
      <c r="I136">
        <v>-110</v>
      </c>
    </row>
    <row r="137" spans="1:9">
      <c r="A137" t="s">
        <v>6988</v>
      </c>
      <c r="B137" t="s">
        <v>6989</v>
      </c>
      <c r="C137" t="s">
        <v>6937</v>
      </c>
      <c r="D137" t="s">
        <v>6968</v>
      </c>
      <c r="E137" t="s">
        <v>6962</v>
      </c>
      <c r="F137">
        <v>-4</v>
      </c>
      <c r="G137">
        <v>4</v>
      </c>
      <c r="H137">
        <v>-110</v>
      </c>
      <c r="I137">
        <v>-110</v>
      </c>
    </row>
    <row r="138" spans="1:9">
      <c r="A138" t="s">
        <v>6988</v>
      </c>
      <c r="B138" t="s">
        <v>6989</v>
      </c>
      <c r="C138" t="s">
        <v>6937</v>
      </c>
      <c r="D138" t="s">
        <v>6958</v>
      </c>
      <c r="E138" t="s">
        <v>6950</v>
      </c>
      <c r="F138">
        <v>-4</v>
      </c>
      <c r="G138">
        <v>4</v>
      </c>
      <c r="H138">
        <v>-110</v>
      </c>
      <c r="I138">
        <v>-110</v>
      </c>
    </row>
    <row r="139" spans="1:9">
      <c r="A139" t="s">
        <v>6988</v>
      </c>
      <c r="B139" t="s">
        <v>6989</v>
      </c>
      <c r="C139" t="s">
        <v>6937</v>
      </c>
      <c r="D139" t="s">
        <v>6959</v>
      </c>
      <c r="E139" t="s">
        <v>6950</v>
      </c>
      <c r="F139">
        <v>-4</v>
      </c>
      <c r="G139">
        <v>4</v>
      </c>
      <c r="H139">
        <v>-110</v>
      </c>
      <c r="I139">
        <v>-110</v>
      </c>
    </row>
    <row r="140" spans="1:9">
      <c r="A140" t="s">
        <v>6988</v>
      </c>
      <c r="B140" t="s">
        <v>6989</v>
      </c>
      <c r="C140" t="s">
        <v>6937</v>
      </c>
      <c r="D140" t="s">
        <v>6960</v>
      </c>
      <c r="E140" t="s">
        <v>6950</v>
      </c>
      <c r="F140">
        <v>-4</v>
      </c>
      <c r="G140">
        <v>4</v>
      </c>
      <c r="H140">
        <v>-110</v>
      </c>
      <c r="I140">
        <v>-110</v>
      </c>
    </row>
    <row r="141" spans="1:9">
      <c r="A141" t="s">
        <v>6988</v>
      </c>
      <c r="B141" t="s">
        <v>6989</v>
      </c>
      <c r="C141" t="s">
        <v>6937</v>
      </c>
      <c r="D141" t="s">
        <v>6961</v>
      </c>
      <c r="E141" t="s">
        <v>6962</v>
      </c>
      <c r="F141">
        <v>-4</v>
      </c>
      <c r="G141">
        <v>4</v>
      </c>
      <c r="H141">
        <v>-110</v>
      </c>
      <c r="I141">
        <v>-110</v>
      </c>
    </row>
    <row r="142" spans="1:9">
      <c r="A142" t="s">
        <v>6988</v>
      </c>
      <c r="B142" t="s">
        <v>6989</v>
      </c>
      <c r="C142" t="s">
        <v>6937</v>
      </c>
      <c r="D142" t="s">
        <v>6963</v>
      </c>
      <c r="E142" t="s">
        <v>6952</v>
      </c>
      <c r="F142">
        <v>-4</v>
      </c>
      <c r="G142">
        <v>4</v>
      </c>
      <c r="H142">
        <v>-110</v>
      </c>
      <c r="I142">
        <v>-110</v>
      </c>
    </row>
    <row r="143" spans="1:9">
      <c r="A143" t="s">
        <v>6988</v>
      </c>
      <c r="B143" t="s">
        <v>6989</v>
      </c>
      <c r="C143" t="s">
        <v>6937</v>
      </c>
      <c r="D143" t="s">
        <v>6967</v>
      </c>
      <c r="E143" t="s">
        <v>6950</v>
      </c>
      <c r="F143">
        <v>-4.5</v>
      </c>
      <c r="G143">
        <v>4.5</v>
      </c>
      <c r="H143">
        <v>-105</v>
      </c>
      <c r="I143">
        <v>-115</v>
      </c>
    </row>
    <row r="144" spans="1:9">
      <c r="A144" t="s">
        <v>6988</v>
      </c>
      <c r="B144" t="s">
        <v>6989</v>
      </c>
      <c r="C144" t="s">
        <v>6937</v>
      </c>
      <c r="D144" t="s">
        <v>6966</v>
      </c>
      <c r="E144" t="s">
        <v>6952</v>
      </c>
      <c r="F144">
        <v>-4</v>
      </c>
      <c r="G144">
        <v>4</v>
      </c>
      <c r="H144">
        <v>-114</v>
      </c>
      <c r="I144">
        <v>-108</v>
      </c>
    </row>
    <row r="145" spans="1:9">
      <c r="A145" t="s">
        <v>6988</v>
      </c>
      <c r="B145" t="s">
        <v>6989</v>
      </c>
      <c r="C145" t="s">
        <v>6937</v>
      </c>
      <c r="D145" t="s">
        <v>6964</v>
      </c>
      <c r="E145" t="s">
        <v>6965</v>
      </c>
      <c r="F145">
        <v>-4</v>
      </c>
      <c r="G145">
        <v>4</v>
      </c>
      <c r="H145">
        <v>-109</v>
      </c>
      <c r="I145">
        <v>-103</v>
      </c>
    </row>
    <row r="146" spans="1:9">
      <c r="A146" t="s">
        <v>6988</v>
      </c>
      <c r="B146" t="s">
        <v>6989</v>
      </c>
      <c r="C146" t="s">
        <v>6937</v>
      </c>
      <c r="D146" t="s">
        <v>6938</v>
      </c>
      <c r="E146" t="s">
        <v>6952</v>
      </c>
      <c r="F146">
        <v>-4</v>
      </c>
      <c r="G146">
        <v>4</v>
      </c>
      <c r="H146">
        <v>-110</v>
      </c>
      <c r="I146">
        <v>-110</v>
      </c>
    </row>
    <row r="147" spans="1:9">
      <c r="A147" t="s">
        <v>6988</v>
      </c>
      <c r="B147" t="s">
        <v>6989</v>
      </c>
      <c r="C147" t="s">
        <v>6937</v>
      </c>
      <c r="D147" t="s">
        <v>6973</v>
      </c>
      <c r="E147" t="s">
        <v>6974</v>
      </c>
      <c r="F147">
        <v>-4</v>
      </c>
      <c r="G147">
        <v>4</v>
      </c>
      <c r="H147">
        <v>-110</v>
      </c>
      <c r="I147">
        <v>-110</v>
      </c>
    </row>
    <row r="148" spans="1:9">
      <c r="A148" t="s">
        <v>6988</v>
      </c>
      <c r="B148" t="s">
        <v>6989</v>
      </c>
      <c r="C148" t="s">
        <v>6937</v>
      </c>
      <c r="D148" t="s">
        <v>6969</v>
      </c>
      <c r="E148" t="s">
        <v>6970</v>
      </c>
      <c r="F148">
        <v>-4.5</v>
      </c>
      <c r="G148">
        <v>4.5</v>
      </c>
      <c r="H148">
        <v>-108</v>
      </c>
      <c r="I148">
        <v>-108</v>
      </c>
    </row>
    <row r="149" spans="1:9">
      <c r="A149" t="s">
        <v>6988</v>
      </c>
      <c r="B149" t="s">
        <v>6989</v>
      </c>
      <c r="C149" t="s">
        <v>6937</v>
      </c>
      <c r="D149" t="s">
        <v>6951</v>
      </c>
      <c r="E149" t="s">
        <v>6952</v>
      </c>
      <c r="F149">
        <v>-4</v>
      </c>
      <c r="G149">
        <v>4</v>
      </c>
      <c r="H149">
        <v>-105</v>
      </c>
      <c r="I149">
        <v>-115</v>
      </c>
    </row>
    <row r="150" spans="1:9">
      <c r="A150" t="s">
        <v>6988</v>
      </c>
      <c r="B150" t="s">
        <v>6989</v>
      </c>
      <c r="C150" t="s">
        <v>6937</v>
      </c>
      <c r="D150" t="s">
        <v>6953</v>
      </c>
      <c r="E150" t="s">
        <v>6952</v>
      </c>
      <c r="F150">
        <v>-4.5</v>
      </c>
      <c r="G150">
        <v>4.5</v>
      </c>
      <c r="H150">
        <v>-105</v>
      </c>
      <c r="I150">
        <v>-115</v>
      </c>
    </row>
    <row r="151" spans="1:9">
      <c r="A151" t="s">
        <v>6988</v>
      </c>
      <c r="B151" t="s">
        <v>6989</v>
      </c>
      <c r="C151" t="s">
        <v>6937</v>
      </c>
      <c r="D151" t="s">
        <v>6975</v>
      </c>
      <c r="E151" t="s">
        <v>6950</v>
      </c>
      <c r="F151">
        <v>-4</v>
      </c>
      <c r="G151">
        <v>4</v>
      </c>
      <c r="H151">
        <v>-118</v>
      </c>
      <c r="I151">
        <v>-105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B907A-48AC-4E89-931D-895E27344690}">
  <dimension ref="A1:A1189"/>
  <sheetViews>
    <sheetView workbookViewId="0">
      <selection sqref="A1:A1048576"/>
    </sheetView>
  </sheetViews>
  <sheetFormatPr defaultRowHeight="15"/>
  <cols>
    <col min="1" max="1" width="11" customWidth="1"/>
  </cols>
  <sheetData>
    <row r="1" spans="1:1">
      <c r="A1" t="s">
        <v>1117</v>
      </c>
    </row>
    <row r="2" spans="1:1">
      <c r="A2" t="s">
        <v>6990</v>
      </c>
    </row>
    <row r="3" spans="1:1">
      <c r="A3" t="s">
        <v>6793</v>
      </c>
    </row>
    <row r="4" spans="1:1">
      <c r="A4" t="s">
        <v>6991</v>
      </c>
    </row>
    <row r="5" spans="1:1">
      <c r="A5" t="s">
        <v>5619</v>
      </c>
    </row>
    <row r="6" spans="1:1">
      <c r="A6" s="8">
        <v>45017</v>
      </c>
    </row>
    <row r="7" spans="1:1">
      <c r="A7" s="8">
        <v>45148</v>
      </c>
    </row>
    <row r="8" spans="1:1">
      <c r="A8" t="s">
        <v>6239</v>
      </c>
    </row>
    <row r="9" spans="1:1">
      <c r="A9" s="8">
        <v>45018</v>
      </c>
    </row>
    <row r="10" spans="1:1">
      <c r="A10" t="s">
        <v>6618</v>
      </c>
    </row>
    <row r="11" spans="1:1">
      <c r="A11" t="s">
        <v>6400</v>
      </c>
    </row>
    <row r="12" spans="1:1">
      <c r="A12" s="8">
        <v>45018</v>
      </c>
    </row>
    <row r="13" spans="1:1">
      <c r="A13" t="s">
        <v>6992</v>
      </c>
    </row>
    <row r="14" spans="1:1">
      <c r="A14" t="s">
        <v>5628</v>
      </c>
    </row>
    <row r="15" spans="1:1">
      <c r="A15" s="8">
        <v>45018</v>
      </c>
    </row>
    <row r="16" spans="1:1">
      <c r="A16" t="s">
        <v>6993</v>
      </c>
    </row>
    <row r="17" spans="1:1">
      <c r="A17" t="s">
        <v>6301</v>
      </c>
    </row>
    <row r="18" spans="1:1">
      <c r="A18" s="8">
        <v>44987</v>
      </c>
    </row>
    <row r="19" spans="1:1">
      <c r="A19" s="8">
        <v>45179</v>
      </c>
    </row>
    <row r="20" spans="1:1">
      <c r="A20" t="s">
        <v>6258</v>
      </c>
    </row>
    <row r="21" spans="1:1">
      <c r="A21" s="8">
        <v>44988</v>
      </c>
    </row>
    <row r="22" spans="1:1">
      <c r="A22" s="8">
        <v>45148</v>
      </c>
    </row>
    <row r="23" spans="1:1">
      <c r="A23" t="s">
        <v>6994</v>
      </c>
    </row>
    <row r="24" spans="1:1">
      <c r="A24" s="8">
        <v>44960</v>
      </c>
    </row>
    <row r="25" spans="1:1">
      <c r="A25" s="8">
        <v>45059</v>
      </c>
    </row>
    <row r="26" spans="1:1">
      <c r="A26" t="s">
        <v>5573</v>
      </c>
    </row>
    <row r="27" spans="1:1">
      <c r="A27" s="8">
        <v>44931</v>
      </c>
    </row>
    <row r="28" spans="1:1">
      <c r="A28" s="8">
        <v>45092</v>
      </c>
    </row>
    <row r="29" spans="1:1">
      <c r="A29" t="s">
        <v>6995</v>
      </c>
    </row>
    <row r="30" spans="1:1">
      <c r="A30" t="s">
        <v>6663</v>
      </c>
    </row>
    <row r="31" spans="1:1">
      <c r="A31" s="8">
        <v>45089</v>
      </c>
    </row>
    <row r="32" spans="1:1">
      <c r="A32" t="s">
        <v>425</v>
      </c>
    </row>
    <row r="33" spans="1:1">
      <c r="A33" t="s">
        <v>6793</v>
      </c>
    </row>
    <row r="34" spans="1:1">
      <c r="A34" t="s">
        <v>6991</v>
      </c>
    </row>
    <row r="35" spans="1:1">
      <c r="A35" t="s">
        <v>6996</v>
      </c>
    </row>
    <row r="36" spans="1:1">
      <c r="A36" s="15">
        <v>36678</v>
      </c>
    </row>
    <row r="37" spans="1:1">
      <c r="A37" t="s">
        <v>6997</v>
      </c>
    </row>
    <row r="38" spans="1:1">
      <c r="A38" t="s">
        <v>5661</v>
      </c>
    </row>
    <row r="39" spans="1:1">
      <c r="A39" s="8">
        <v>45048</v>
      </c>
    </row>
    <row r="40" spans="1:1">
      <c r="A40" t="s">
        <v>6625</v>
      </c>
    </row>
    <row r="41" spans="1:1">
      <c r="A41" t="s">
        <v>6190</v>
      </c>
    </row>
    <row r="42" spans="1:1">
      <c r="A42" s="8">
        <v>45048</v>
      </c>
    </row>
    <row r="43" spans="1:1">
      <c r="A43" s="8">
        <v>45266</v>
      </c>
    </row>
    <row r="44" spans="1:1">
      <c r="A44" t="s">
        <v>6168</v>
      </c>
    </row>
    <row r="45" spans="1:1">
      <c r="A45" s="8">
        <v>45048</v>
      </c>
    </row>
    <row r="46" spans="1:1">
      <c r="A46" s="8">
        <v>45239</v>
      </c>
    </row>
    <row r="47" spans="1:1">
      <c r="A47" t="s">
        <v>5915</v>
      </c>
    </row>
    <row r="48" spans="1:1">
      <c r="A48" s="8">
        <v>45018</v>
      </c>
    </row>
    <row r="49" spans="1:1">
      <c r="A49" t="s">
        <v>6998</v>
      </c>
    </row>
    <row r="50" spans="1:1">
      <c r="A50" t="s">
        <v>6204</v>
      </c>
    </row>
    <row r="51" spans="1:1">
      <c r="A51" s="8">
        <v>45019</v>
      </c>
    </row>
    <row r="52" spans="1:1">
      <c r="A52" t="s">
        <v>6993</v>
      </c>
    </row>
    <row r="53" spans="1:1">
      <c r="A53" t="s">
        <v>6332</v>
      </c>
    </row>
    <row r="54" spans="1:1">
      <c r="A54" s="8">
        <v>44961</v>
      </c>
    </row>
    <row r="55" spans="1:1">
      <c r="A55" s="8">
        <v>45178</v>
      </c>
    </row>
    <row r="56" spans="1:1">
      <c r="A56" t="s">
        <v>6144</v>
      </c>
    </row>
    <row r="57" spans="1:1">
      <c r="A57" s="8">
        <v>44961</v>
      </c>
    </row>
    <row r="58" spans="1:1">
      <c r="A58" s="8">
        <v>45119</v>
      </c>
    </row>
    <row r="59" spans="1:1">
      <c r="A59" t="s">
        <v>6279</v>
      </c>
    </row>
    <row r="60" spans="1:1">
      <c r="A60" s="8">
        <v>44962</v>
      </c>
    </row>
    <row r="61" spans="1:1">
      <c r="A61" s="8">
        <v>45180</v>
      </c>
    </row>
    <row r="62" spans="1:1">
      <c r="A62" t="s">
        <v>5730</v>
      </c>
    </row>
    <row r="63" spans="1:1">
      <c r="A63" s="8">
        <v>44932</v>
      </c>
    </row>
    <row r="64" spans="1:1">
      <c r="A64" s="8">
        <v>45209</v>
      </c>
    </row>
    <row r="65" spans="1:1">
      <c r="A65" t="s">
        <v>6175</v>
      </c>
    </row>
    <row r="66" spans="1:1">
      <c r="A66" t="s">
        <v>6649</v>
      </c>
    </row>
    <row r="67" spans="1:1">
      <c r="A67" s="8">
        <v>45029</v>
      </c>
    </row>
    <row r="68" spans="1:1">
      <c r="A68" t="s">
        <v>6999</v>
      </c>
    </row>
    <row r="69" spans="1:1">
      <c r="A69" t="s">
        <v>6793</v>
      </c>
    </row>
    <row r="70" spans="1:1">
      <c r="A70" t="s">
        <v>6991</v>
      </c>
    </row>
    <row r="71" spans="1:1">
      <c r="A71" t="s">
        <v>6308</v>
      </c>
    </row>
    <row r="72" spans="1:1">
      <c r="A72" s="8">
        <v>45078</v>
      </c>
    </row>
    <row r="73" spans="1:1">
      <c r="A73" t="s">
        <v>6622</v>
      </c>
    </row>
    <row r="74" spans="1:1">
      <c r="A74" t="s">
        <v>6140</v>
      </c>
    </row>
    <row r="75" spans="1:1">
      <c r="A75" s="8">
        <v>45078</v>
      </c>
    </row>
    <row r="76" spans="1:1">
      <c r="A76" t="s">
        <v>6625</v>
      </c>
    </row>
    <row r="77" spans="1:1">
      <c r="A77" t="s">
        <v>5708</v>
      </c>
    </row>
    <row r="78" spans="1:1">
      <c r="A78" s="8">
        <v>45048</v>
      </c>
    </row>
    <row r="79" spans="1:1">
      <c r="A79" t="s">
        <v>6646</v>
      </c>
    </row>
    <row r="80" spans="1:1">
      <c r="A80" t="s">
        <v>5793</v>
      </c>
    </row>
    <row r="81" spans="1:1">
      <c r="A81" s="8">
        <v>45018</v>
      </c>
    </row>
    <row r="82" spans="1:1">
      <c r="A82" s="8">
        <v>45208</v>
      </c>
    </row>
    <row r="83" spans="1:1">
      <c r="A83" t="s">
        <v>5781</v>
      </c>
    </row>
    <row r="84" spans="1:1">
      <c r="A84" s="8">
        <v>45019</v>
      </c>
    </row>
    <row r="85" spans="1:1">
      <c r="A85" s="8">
        <v>45268</v>
      </c>
    </row>
    <row r="86" spans="1:1">
      <c r="A86" t="s">
        <v>6077</v>
      </c>
    </row>
    <row r="87" spans="1:1">
      <c r="A87" s="8">
        <v>45019</v>
      </c>
    </row>
    <row r="88" spans="1:1">
      <c r="A88" s="8">
        <v>45239</v>
      </c>
    </row>
    <row r="89" spans="1:1">
      <c r="A89" t="s">
        <v>6090</v>
      </c>
    </row>
    <row r="90" spans="1:1">
      <c r="A90" s="8">
        <v>45019</v>
      </c>
    </row>
    <row r="91" spans="1:1">
      <c r="A91" s="8">
        <v>45209</v>
      </c>
    </row>
    <row r="92" spans="1:1">
      <c r="A92" t="s">
        <v>5763</v>
      </c>
    </row>
    <row r="93" spans="1:1">
      <c r="A93" s="8">
        <v>44988</v>
      </c>
    </row>
    <row r="94" spans="1:1">
      <c r="A94" t="s">
        <v>7000</v>
      </c>
    </row>
    <row r="95" spans="1:1">
      <c r="A95" t="s">
        <v>5728</v>
      </c>
    </row>
    <row r="96" spans="1:1">
      <c r="A96" s="8">
        <v>44989</v>
      </c>
    </row>
    <row r="97" spans="1:1">
      <c r="A97" t="s">
        <v>6646</v>
      </c>
    </row>
    <row r="98" spans="1:1">
      <c r="A98" t="s">
        <v>5848</v>
      </c>
    </row>
    <row r="99" spans="1:1">
      <c r="A99" s="8">
        <v>44989</v>
      </c>
    </row>
    <row r="100" spans="1:1">
      <c r="A100" s="8">
        <v>45179</v>
      </c>
    </row>
    <row r="101" spans="1:1">
      <c r="A101" t="s">
        <v>5872</v>
      </c>
    </row>
    <row r="102" spans="1:1">
      <c r="A102" s="8">
        <v>44961</v>
      </c>
    </row>
    <row r="103" spans="1:1">
      <c r="A103" s="8">
        <v>45149</v>
      </c>
    </row>
    <row r="104" spans="1:1">
      <c r="A104" t="s">
        <v>5907</v>
      </c>
    </row>
    <row r="105" spans="1:1">
      <c r="A105" s="8">
        <v>44962</v>
      </c>
    </row>
    <row r="106" spans="1:1">
      <c r="A106" s="8">
        <v>45238</v>
      </c>
    </row>
    <row r="107" spans="1:1">
      <c r="A107" t="s">
        <v>5706</v>
      </c>
    </row>
    <row r="108" spans="1:1">
      <c r="A108" s="8">
        <v>44962</v>
      </c>
    </row>
    <row r="109" spans="1:1">
      <c r="A109" s="8">
        <v>45179</v>
      </c>
    </row>
    <row r="110" spans="1:1">
      <c r="A110" t="s">
        <v>6270</v>
      </c>
    </row>
    <row r="111" spans="1:1">
      <c r="A111" s="8">
        <v>44962</v>
      </c>
    </row>
    <row r="112" spans="1:1">
      <c r="A112" s="8">
        <v>45090</v>
      </c>
    </row>
    <row r="113" spans="1:1">
      <c r="A113" t="s">
        <v>5897</v>
      </c>
    </row>
    <row r="114" spans="1:1">
      <c r="A114" s="8">
        <v>44932</v>
      </c>
    </row>
    <row r="115" spans="1:1">
      <c r="A115" s="8">
        <v>45119</v>
      </c>
    </row>
    <row r="116" spans="1:1">
      <c r="A116" t="s">
        <v>7001</v>
      </c>
    </row>
    <row r="117" spans="1:1">
      <c r="A117" t="s">
        <v>6793</v>
      </c>
    </row>
    <row r="118" spans="1:1">
      <c r="A118" t="s">
        <v>6991</v>
      </c>
    </row>
    <row r="119" spans="1:1">
      <c r="A119" t="s">
        <v>7002</v>
      </c>
    </row>
    <row r="120" spans="1:1">
      <c r="A120" s="8">
        <v>45139</v>
      </c>
    </row>
    <row r="121" spans="1:1">
      <c r="A121" t="s">
        <v>6618</v>
      </c>
    </row>
    <row r="122" spans="1:1">
      <c r="A122" t="s">
        <v>7003</v>
      </c>
    </row>
    <row r="123" spans="1:1">
      <c r="A123" s="8">
        <v>45109</v>
      </c>
    </row>
    <row r="124" spans="1:1">
      <c r="A124" t="s">
        <v>6567</v>
      </c>
    </row>
    <row r="125" spans="1:1">
      <c r="A125" t="s">
        <v>7004</v>
      </c>
    </row>
    <row r="126" spans="1:1">
      <c r="A126" s="8">
        <v>45080</v>
      </c>
    </row>
    <row r="127" spans="1:1">
      <c r="A127" t="s">
        <v>7000</v>
      </c>
    </row>
    <row r="128" spans="1:1">
      <c r="A128" t="s">
        <v>6321</v>
      </c>
    </row>
    <row r="129" spans="1:1">
      <c r="A129" s="8">
        <v>45080</v>
      </c>
    </row>
    <row r="130" spans="1:1">
      <c r="A130" t="s">
        <v>6625</v>
      </c>
    </row>
    <row r="131" spans="1:1">
      <c r="A131" t="s">
        <v>6248</v>
      </c>
    </row>
    <row r="132" spans="1:1">
      <c r="A132" s="8">
        <v>45080</v>
      </c>
    </row>
    <row r="133" spans="1:1">
      <c r="A133" t="s">
        <v>6625</v>
      </c>
    </row>
    <row r="134" spans="1:1">
      <c r="A134" t="s">
        <v>6158</v>
      </c>
    </row>
    <row r="135" spans="1:1">
      <c r="A135" s="8">
        <v>45080</v>
      </c>
    </row>
    <row r="136" spans="1:1">
      <c r="A136" t="s">
        <v>6646</v>
      </c>
    </row>
    <row r="137" spans="1:1">
      <c r="A137" t="s">
        <v>6047</v>
      </c>
    </row>
    <row r="138" spans="1:1">
      <c r="A138" s="8">
        <v>45080</v>
      </c>
    </row>
    <row r="139" spans="1:1">
      <c r="A139" t="s">
        <v>6646</v>
      </c>
    </row>
    <row r="140" spans="1:1">
      <c r="A140" t="s">
        <v>5725</v>
      </c>
    </row>
    <row r="141" spans="1:1">
      <c r="A141" s="8">
        <v>45049</v>
      </c>
    </row>
    <row r="142" spans="1:1">
      <c r="A142" t="s">
        <v>6998</v>
      </c>
    </row>
    <row r="143" spans="1:1">
      <c r="A143" t="s">
        <v>7005</v>
      </c>
    </row>
    <row r="144" spans="1:1">
      <c r="A144" s="8">
        <v>45050</v>
      </c>
    </row>
    <row r="145" spans="1:1">
      <c r="A145" t="s">
        <v>6622</v>
      </c>
    </row>
    <row r="146" spans="1:1">
      <c r="A146" t="s">
        <v>5768</v>
      </c>
    </row>
    <row r="147" spans="1:1">
      <c r="A147" s="8">
        <v>45050</v>
      </c>
    </row>
    <row r="148" spans="1:1">
      <c r="A148" s="8">
        <v>45120</v>
      </c>
    </row>
    <row r="149" spans="1:1">
      <c r="A149" t="s">
        <v>5609</v>
      </c>
    </row>
    <row r="150" spans="1:1">
      <c r="A150" s="8">
        <v>44991</v>
      </c>
    </row>
    <row r="151" spans="1:1">
      <c r="A151" s="8">
        <v>45180</v>
      </c>
    </row>
    <row r="152" spans="1:1">
      <c r="A152" t="s">
        <v>6315</v>
      </c>
    </row>
    <row r="153" spans="1:1">
      <c r="A153" s="8">
        <v>44933</v>
      </c>
    </row>
    <row r="154" spans="1:1">
      <c r="A154" s="8">
        <v>45238</v>
      </c>
    </row>
    <row r="155" spans="1:1">
      <c r="A155" t="s">
        <v>5980</v>
      </c>
    </row>
    <row r="156" spans="1:1">
      <c r="A156" s="8">
        <v>44934</v>
      </c>
    </row>
    <row r="157" spans="1:1">
      <c r="A157" s="8">
        <v>45180</v>
      </c>
    </row>
    <row r="158" spans="1:1">
      <c r="A158" t="s">
        <v>5789</v>
      </c>
    </row>
    <row r="159" spans="1:1">
      <c r="A159" s="8">
        <v>44934</v>
      </c>
    </row>
    <row r="160" spans="1:1">
      <c r="A160" s="8">
        <v>45149</v>
      </c>
    </row>
    <row r="161" spans="1:1">
      <c r="A161" t="s">
        <v>5889</v>
      </c>
    </row>
    <row r="162" spans="1:1">
      <c r="A162" t="s">
        <v>7006</v>
      </c>
    </row>
    <row r="163" spans="1:1">
      <c r="A163" s="8">
        <v>44974</v>
      </c>
    </row>
    <row r="164" spans="1:1">
      <c r="A164" t="s">
        <v>7007</v>
      </c>
    </row>
    <row r="165" spans="1:1">
      <c r="A165" t="s">
        <v>6793</v>
      </c>
    </row>
    <row r="166" spans="1:1">
      <c r="A166" t="s">
        <v>6991</v>
      </c>
    </row>
    <row r="167" spans="1:1">
      <c r="A167" t="s">
        <v>5879</v>
      </c>
    </row>
    <row r="168" spans="1:1">
      <c r="A168" s="8">
        <v>45108</v>
      </c>
    </row>
    <row r="169" spans="1:1">
      <c r="A169" t="s">
        <v>7008</v>
      </c>
    </row>
    <row r="170" spans="1:1">
      <c r="A170" t="s">
        <v>5857</v>
      </c>
    </row>
    <row r="171" spans="1:1">
      <c r="A171" s="8">
        <v>45108</v>
      </c>
    </row>
    <row r="172" spans="1:1">
      <c r="A172" t="s">
        <v>6712</v>
      </c>
    </row>
    <row r="173" spans="1:1">
      <c r="A173" t="s">
        <v>5734</v>
      </c>
    </row>
    <row r="174" spans="1:1">
      <c r="A174" s="8">
        <v>45079</v>
      </c>
    </row>
    <row r="175" spans="1:1">
      <c r="A175" t="s">
        <v>7009</v>
      </c>
    </row>
    <row r="176" spans="1:1">
      <c r="A176" t="s">
        <v>6154</v>
      </c>
    </row>
    <row r="177" spans="1:1">
      <c r="A177" s="8">
        <v>45079</v>
      </c>
    </row>
    <row r="178" spans="1:1">
      <c r="A178" s="8">
        <v>45238</v>
      </c>
    </row>
    <row r="179" spans="1:1">
      <c r="A179" t="s">
        <v>5881</v>
      </c>
    </row>
    <row r="180" spans="1:1">
      <c r="A180" s="8">
        <v>45049</v>
      </c>
    </row>
    <row r="181" spans="1:1">
      <c r="A181" t="s">
        <v>7009</v>
      </c>
    </row>
    <row r="182" spans="1:1">
      <c r="A182" t="s">
        <v>5757</v>
      </c>
    </row>
    <row r="183" spans="1:1">
      <c r="A183" s="8">
        <v>45020</v>
      </c>
    </row>
    <row r="184" spans="1:1">
      <c r="A184" t="s">
        <v>6992</v>
      </c>
    </row>
    <row r="185" spans="1:1">
      <c r="A185" t="s">
        <v>5841</v>
      </c>
    </row>
    <row r="186" spans="1:1">
      <c r="A186" s="8">
        <v>45020</v>
      </c>
    </row>
    <row r="187" spans="1:1">
      <c r="A187" s="8">
        <v>45238</v>
      </c>
    </row>
    <row r="188" spans="1:1">
      <c r="A188" t="s">
        <v>5615</v>
      </c>
    </row>
    <row r="189" spans="1:1">
      <c r="A189" s="8">
        <v>45020</v>
      </c>
    </row>
    <row r="190" spans="1:1">
      <c r="A190" s="8">
        <v>45181</v>
      </c>
    </row>
    <row r="191" spans="1:1">
      <c r="A191" t="s">
        <v>7010</v>
      </c>
    </row>
    <row r="192" spans="1:1">
      <c r="A192" s="8">
        <v>44990</v>
      </c>
    </row>
    <row r="193" spans="1:1">
      <c r="A193" t="s">
        <v>7009</v>
      </c>
    </row>
    <row r="194" spans="1:1">
      <c r="A194" t="s">
        <v>6256</v>
      </c>
    </row>
    <row r="195" spans="1:1">
      <c r="A195" s="8">
        <v>44990</v>
      </c>
    </row>
    <row r="196" spans="1:1">
      <c r="A196" s="8">
        <v>45150</v>
      </c>
    </row>
    <row r="197" spans="1:1">
      <c r="A197" t="s">
        <v>6241</v>
      </c>
    </row>
    <row r="198" spans="1:1">
      <c r="A198" s="8">
        <v>44962</v>
      </c>
    </row>
    <row r="199" spans="1:1">
      <c r="A199" s="8">
        <v>45209</v>
      </c>
    </row>
    <row r="200" spans="1:1">
      <c r="A200" t="s">
        <v>5586</v>
      </c>
    </row>
    <row r="201" spans="1:1">
      <c r="A201" s="8">
        <v>44963</v>
      </c>
    </row>
    <row r="202" spans="1:1">
      <c r="A202" s="8">
        <v>45151</v>
      </c>
    </row>
    <row r="203" spans="1:1">
      <c r="A203" t="s">
        <v>5646</v>
      </c>
    </row>
    <row r="204" spans="1:1">
      <c r="A204" s="8">
        <v>44932</v>
      </c>
    </row>
    <row r="205" spans="1:1">
      <c r="A205" s="8">
        <v>45091</v>
      </c>
    </row>
    <row r="206" spans="1:1">
      <c r="A206" t="s">
        <v>5851</v>
      </c>
    </row>
    <row r="207" spans="1:1">
      <c r="A207" s="8">
        <v>44933</v>
      </c>
    </row>
    <row r="208" spans="1:1">
      <c r="A208" s="8">
        <v>45151</v>
      </c>
    </row>
    <row r="209" spans="1:1">
      <c r="A209" t="s">
        <v>7011</v>
      </c>
    </row>
    <row r="210" spans="1:1">
      <c r="A210" t="s">
        <v>6793</v>
      </c>
    </row>
    <row r="211" spans="1:1">
      <c r="A211" t="s">
        <v>6991</v>
      </c>
    </row>
    <row r="212" spans="1:1">
      <c r="A212" t="s">
        <v>7012</v>
      </c>
    </row>
    <row r="213" spans="1:1">
      <c r="A213" s="8">
        <v>45078</v>
      </c>
    </row>
    <row r="214" spans="1:1">
      <c r="A214" t="s">
        <v>6676</v>
      </c>
    </row>
    <row r="215" spans="1:1">
      <c r="A215" t="s">
        <v>7013</v>
      </c>
    </row>
    <row r="216" spans="1:1">
      <c r="A216" s="8">
        <v>45048</v>
      </c>
    </row>
    <row r="217" spans="1:1">
      <c r="A217" t="s">
        <v>6605</v>
      </c>
    </row>
    <row r="218" spans="1:1">
      <c r="A218" t="s">
        <v>7014</v>
      </c>
    </row>
    <row r="219" spans="1:1">
      <c r="A219" s="8">
        <v>45048</v>
      </c>
    </row>
    <row r="220" spans="1:1">
      <c r="A220" t="s">
        <v>6605</v>
      </c>
    </row>
    <row r="221" spans="1:1">
      <c r="A221" t="s">
        <v>7015</v>
      </c>
    </row>
    <row r="222" spans="1:1">
      <c r="A222" s="8">
        <v>45048</v>
      </c>
    </row>
    <row r="223" spans="1:1">
      <c r="A223" t="s">
        <v>6708</v>
      </c>
    </row>
    <row r="224" spans="1:1">
      <c r="A224" t="s">
        <v>7016</v>
      </c>
    </row>
    <row r="225" spans="1:1">
      <c r="A225" s="8">
        <v>45019</v>
      </c>
    </row>
    <row r="226" spans="1:1">
      <c r="A226" t="s">
        <v>7000</v>
      </c>
    </row>
    <row r="227" spans="1:1">
      <c r="A227" t="s">
        <v>7017</v>
      </c>
    </row>
    <row r="228" spans="1:1">
      <c r="A228" s="8">
        <v>45019</v>
      </c>
    </row>
    <row r="229" spans="1:1">
      <c r="A229" t="s">
        <v>6998</v>
      </c>
    </row>
    <row r="230" spans="1:1">
      <c r="A230" t="s">
        <v>6021</v>
      </c>
    </row>
    <row r="231" spans="1:1">
      <c r="A231" s="8">
        <v>44989</v>
      </c>
    </row>
    <row r="232" spans="1:1">
      <c r="A232" s="8">
        <v>45238</v>
      </c>
    </row>
    <row r="233" spans="1:1">
      <c r="A233" t="s">
        <v>6037</v>
      </c>
    </row>
    <row r="234" spans="1:1">
      <c r="A234" s="8">
        <v>44962</v>
      </c>
    </row>
    <row r="235" spans="1:1">
      <c r="A235" s="8">
        <v>45238</v>
      </c>
    </row>
    <row r="236" spans="1:1">
      <c r="A236" t="s">
        <v>6353</v>
      </c>
    </row>
    <row r="237" spans="1:1">
      <c r="A237" s="8">
        <v>44932</v>
      </c>
    </row>
    <row r="238" spans="1:1">
      <c r="A238" s="8">
        <v>45238</v>
      </c>
    </row>
    <row r="239" spans="1:1">
      <c r="A239" t="s">
        <v>6188</v>
      </c>
    </row>
    <row r="240" spans="1:1">
      <c r="A240" t="s">
        <v>6634</v>
      </c>
    </row>
    <row r="241" spans="1:1">
      <c r="A241" s="8">
        <v>45208</v>
      </c>
    </row>
    <row r="242" spans="1:1">
      <c r="A242" t="s">
        <v>7018</v>
      </c>
    </row>
    <row r="243" spans="1:1">
      <c r="A243" t="s">
        <v>6793</v>
      </c>
    </row>
    <row r="244" spans="1:1">
      <c r="A244" t="s">
        <v>6991</v>
      </c>
    </row>
    <row r="245" spans="1:1">
      <c r="A245" t="s">
        <v>7019</v>
      </c>
    </row>
    <row r="246" spans="1:1">
      <c r="A246" s="8">
        <v>45139</v>
      </c>
    </row>
    <row r="247" spans="1:1">
      <c r="A247" t="s">
        <v>6618</v>
      </c>
    </row>
    <row r="248" spans="1:1">
      <c r="A248" t="s">
        <v>7020</v>
      </c>
    </row>
    <row r="249" spans="1:1">
      <c r="A249" s="8">
        <v>45140</v>
      </c>
    </row>
    <row r="250" spans="1:1">
      <c r="A250" t="s">
        <v>7008</v>
      </c>
    </row>
    <row r="251" spans="1:1">
      <c r="A251" t="s">
        <v>7021</v>
      </c>
    </row>
    <row r="252" spans="1:1">
      <c r="A252" s="8">
        <v>45109</v>
      </c>
    </row>
    <row r="253" spans="1:1">
      <c r="A253" t="s">
        <v>6622</v>
      </c>
    </row>
    <row r="254" spans="1:1">
      <c r="A254" t="s">
        <v>5690</v>
      </c>
    </row>
    <row r="255" spans="1:1">
      <c r="A255" s="8">
        <v>45049</v>
      </c>
    </row>
    <row r="256" spans="1:1">
      <c r="A256" s="8">
        <v>45238</v>
      </c>
    </row>
    <row r="257" spans="1:1">
      <c r="A257" t="s">
        <v>5795</v>
      </c>
    </row>
    <row r="258" spans="1:1">
      <c r="A258" s="8">
        <v>45051</v>
      </c>
    </row>
    <row r="259" spans="1:1">
      <c r="A259" s="8">
        <v>45269</v>
      </c>
    </row>
    <row r="260" spans="1:1">
      <c r="A260" t="s">
        <v>7022</v>
      </c>
    </row>
    <row r="261" spans="1:1">
      <c r="A261" s="8">
        <v>45021</v>
      </c>
    </row>
    <row r="262" spans="1:1">
      <c r="A262" t="s">
        <v>6622</v>
      </c>
    </row>
    <row r="263" spans="1:1">
      <c r="A263" t="s">
        <v>6311</v>
      </c>
    </row>
    <row r="264" spans="1:1">
      <c r="A264" s="8">
        <v>45021</v>
      </c>
    </row>
    <row r="265" spans="1:1">
      <c r="A265" s="8">
        <v>45209</v>
      </c>
    </row>
    <row r="266" spans="1:1">
      <c r="A266" t="s">
        <v>6138</v>
      </c>
    </row>
    <row r="267" spans="1:1">
      <c r="A267" s="8">
        <v>44991</v>
      </c>
    </row>
    <row r="268" spans="1:1">
      <c r="A268" t="s">
        <v>6646</v>
      </c>
    </row>
    <row r="269" spans="1:1">
      <c r="A269" t="s">
        <v>5636</v>
      </c>
    </row>
    <row r="270" spans="1:1">
      <c r="A270" s="8">
        <v>44991</v>
      </c>
    </row>
    <row r="271" spans="1:1">
      <c r="A271" s="8">
        <v>45239</v>
      </c>
    </row>
    <row r="272" spans="1:1">
      <c r="A272" t="s">
        <v>5714</v>
      </c>
    </row>
    <row r="273" spans="1:1">
      <c r="A273" s="8">
        <v>44991</v>
      </c>
    </row>
    <row r="274" spans="1:1">
      <c r="A274" s="8">
        <v>45180</v>
      </c>
    </row>
    <row r="275" spans="1:1">
      <c r="A275" t="s">
        <v>5791</v>
      </c>
    </row>
    <row r="276" spans="1:1">
      <c r="A276" t="s">
        <v>6718</v>
      </c>
    </row>
    <row r="277" spans="1:1">
      <c r="A277" s="8">
        <v>45061</v>
      </c>
    </row>
    <row r="278" spans="1:1">
      <c r="A278" t="s">
        <v>7023</v>
      </c>
    </row>
    <row r="279" spans="1:1">
      <c r="A279" t="s">
        <v>6793</v>
      </c>
    </row>
    <row r="280" spans="1:1">
      <c r="A280" t="s">
        <v>6991</v>
      </c>
    </row>
    <row r="281" spans="1:1">
      <c r="A281" t="s">
        <v>5745</v>
      </c>
    </row>
    <row r="282" spans="1:1">
      <c r="A282" s="15">
        <v>36739</v>
      </c>
    </row>
    <row r="283" spans="1:1">
      <c r="A283" t="s">
        <v>6992</v>
      </c>
    </row>
    <row r="284" spans="1:1">
      <c r="A284" t="s">
        <v>5960</v>
      </c>
    </row>
    <row r="285" spans="1:1">
      <c r="A285" s="8">
        <v>45048</v>
      </c>
    </row>
    <row r="286" spans="1:1">
      <c r="A286" s="8">
        <v>45268</v>
      </c>
    </row>
    <row r="287" spans="1:1">
      <c r="A287" t="s">
        <v>6085</v>
      </c>
    </row>
    <row r="288" spans="1:1">
      <c r="A288" s="8">
        <v>45018</v>
      </c>
    </row>
    <row r="289" spans="1:1">
      <c r="A289" s="8">
        <v>45238</v>
      </c>
    </row>
    <row r="290" spans="1:1">
      <c r="A290" t="s">
        <v>6330</v>
      </c>
    </row>
    <row r="291" spans="1:1">
      <c r="A291" s="8">
        <v>45018</v>
      </c>
    </row>
    <row r="292" spans="1:1">
      <c r="A292" s="8">
        <v>45179</v>
      </c>
    </row>
    <row r="293" spans="1:1">
      <c r="A293" t="s">
        <v>5817</v>
      </c>
    </row>
    <row r="294" spans="1:1">
      <c r="A294" s="8">
        <v>45018</v>
      </c>
    </row>
    <row r="295" spans="1:1">
      <c r="A295" s="8">
        <v>45119</v>
      </c>
    </row>
    <row r="296" spans="1:1">
      <c r="A296" t="s">
        <v>5935</v>
      </c>
    </row>
    <row r="297" spans="1:1">
      <c r="A297" s="8">
        <v>44989</v>
      </c>
    </row>
    <row r="298" spans="1:1">
      <c r="A298" s="8">
        <v>45179</v>
      </c>
    </row>
    <row r="299" spans="1:1">
      <c r="A299" t="s">
        <v>6060</v>
      </c>
    </row>
    <row r="300" spans="1:1">
      <c r="A300" s="8">
        <v>44961</v>
      </c>
    </row>
    <row r="301" spans="1:1">
      <c r="A301" s="8">
        <v>45149</v>
      </c>
    </row>
    <row r="302" spans="1:1">
      <c r="A302" t="s">
        <v>5815</v>
      </c>
    </row>
    <row r="303" spans="1:1">
      <c r="A303" s="8">
        <v>44962</v>
      </c>
    </row>
    <row r="304" spans="1:1">
      <c r="A304" s="8">
        <v>45150</v>
      </c>
    </row>
    <row r="305" spans="1:1">
      <c r="A305" t="s">
        <v>6250</v>
      </c>
    </row>
    <row r="306" spans="1:1">
      <c r="A306" s="8">
        <v>44932</v>
      </c>
    </row>
    <row r="307" spans="1:1">
      <c r="A307" s="8">
        <v>45090</v>
      </c>
    </row>
    <row r="308" spans="1:1">
      <c r="A308" t="s">
        <v>5970</v>
      </c>
    </row>
    <row r="309" spans="1:1">
      <c r="A309" s="8">
        <v>44933</v>
      </c>
    </row>
    <row r="310" spans="1:1">
      <c r="A310" s="8">
        <v>45062</v>
      </c>
    </row>
    <row r="311" spans="1:1">
      <c r="A311" t="s">
        <v>7024</v>
      </c>
    </row>
    <row r="312" spans="1:1">
      <c r="A312" t="s">
        <v>6793</v>
      </c>
    </row>
    <row r="313" spans="1:1">
      <c r="A313" t="s">
        <v>6991</v>
      </c>
    </row>
    <row r="314" spans="1:1">
      <c r="A314" t="s">
        <v>5887</v>
      </c>
    </row>
    <row r="315" spans="1:1">
      <c r="A315" s="8">
        <v>45108</v>
      </c>
    </row>
    <row r="316" spans="1:1">
      <c r="A316" t="s">
        <v>6712</v>
      </c>
    </row>
    <row r="317" spans="1:1">
      <c r="A317" t="s">
        <v>6243</v>
      </c>
    </row>
    <row r="318" spans="1:1">
      <c r="A318" s="8">
        <v>45108</v>
      </c>
    </row>
    <row r="319" spans="1:1">
      <c r="A319" t="s">
        <v>6712</v>
      </c>
    </row>
    <row r="320" spans="1:1">
      <c r="A320" t="s">
        <v>6073</v>
      </c>
    </row>
    <row r="321" spans="1:1">
      <c r="A321" s="8">
        <v>45079</v>
      </c>
    </row>
    <row r="322" spans="1:1">
      <c r="A322" s="8">
        <v>45269</v>
      </c>
    </row>
    <row r="323" spans="1:1">
      <c r="A323" t="s">
        <v>7025</v>
      </c>
    </row>
    <row r="324" spans="1:1">
      <c r="A324" s="8">
        <v>45020</v>
      </c>
    </row>
    <row r="325" spans="1:1">
      <c r="A325" s="8">
        <v>45179</v>
      </c>
    </row>
    <row r="326" spans="1:1">
      <c r="A326" t="s">
        <v>6327</v>
      </c>
    </row>
    <row r="327" spans="1:1">
      <c r="A327" s="8">
        <v>45020</v>
      </c>
    </row>
    <row r="328" spans="1:1">
      <c r="A328" s="8">
        <v>45180</v>
      </c>
    </row>
    <row r="329" spans="1:1">
      <c r="A329" t="s">
        <v>5642</v>
      </c>
    </row>
    <row r="330" spans="1:1">
      <c r="A330" s="8">
        <v>44990</v>
      </c>
    </row>
    <row r="331" spans="1:1">
      <c r="A331" s="8">
        <v>45150</v>
      </c>
    </row>
    <row r="332" spans="1:1">
      <c r="A332" t="s">
        <v>6335</v>
      </c>
    </row>
    <row r="333" spans="1:1">
      <c r="A333" s="8">
        <v>44990</v>
      </c>
    </row>
    <row r="334" spans="1:1">
      <c r="A334" s="8">
        <v>45151</v>
      </c>
    </row>
    <row r="335" spans="1:1">
      <c r="A335" t="s">
        <v>5656</v>
      </c>
    </row>
    <row r="336" spans="1:1">
      <c r="A336" s="8">
        <v>44990</v>
      </c>
    </row>
    <row r="337" spans="1:1">
      <c r="A337" s="8">
        <v>45119</v>
      </c>
    </row>
    <row r="338" spans="1:1">
      <c r="A338" t="s">
        <v>5813</v>
      </c>
    </row>
    <row r="339" spans="1:1">
      <c r="A339" s="8">
        <v>44963</v>
      </c>
    </row>
    <row r="340" spans="1:1">
      <c r="A340" s="8">
        <v>45209</v>
      </c>
    </row>
    <row r="341" spans="1:1">
      <c r="A341" t="s">
        <v>6052</v>
      </c>
    </row>
    <row r="342" spans="1:1">
      <c r="A342" s="8">
        <v>44933</v>
      </c>
    </row>
    <row r="343" spans="1:1">
      <c r="A343" s="8">
        <v>45062</v>
      </c>
    </row>
    <row r="344" spans="1:1">
      <c r="A344" t="s">
        <v>7026</v>
      </c>
    </row>
    <row r="345" spans="1:1">
      <c r="A345" t="s">
        <v>6793</v>
      </c>
    </row>
    <row r="346" spans="1:1">
      <c r="A346" t="s">
        <v>6991</v>
      </c>
    </row>
    <row r="347" spans="1:1">
      <c r="A347" t="s">
        <v>7027</v>
      </c>
    </row>
    <row r="348" spans="1:1">
      <c r="A348" s="8">
        <v>45108</v>
      </c>
    </row>
    <row r="349" spans="1:1">
      <c r="A349" t="s">
        <v>6997</v>
      </c>
    </row>
    <row r="350" spans="1:1">
      <c r="A350" t="s">
        <v>7028</v>
      </c>
    </row>
    <row r="351" spans="1:1">
      <c r="A351" s="8">
        <v>45049</v>
      </c>
    </row>
    <row r="352" spans="1:1">
      <c r="A352" t="s">
        <v>6993</v>
      </c>
    </row>
    <row r="353" spans="1:1">
      <c r="A353" t="s">
        <v>5957</v>
      </c>
    </row>
    <row r="354" spans="1:1">
      <c r="A354" s="8">
        <v>45049</v>
      </c>
    </row>
    <row r="355" spans="1:1">
      <c r="A355" t="s">
        <v>6993</v>
      </c>
    </row>
    <row r="356" spans="1:1">
      <c r="A356" t="s">
        <v>6337</v>
      </c>
    </row>
    <row r="357" spans="1:1">
      <c r="A357" s="8">
        <v>45019</v>
      </c>
    </row>
    <row r="358" spans="1:1">
      <c r="A358" s="8">
        <v>45265</v>
      </c>
    </row>
    <row r="359" spans="1:1">
      <c r="A359" t="s">
        <v>5922</v>
      </c>
    </row>
    <row r="360" spans="1:1">
      <c r="A360" s="8">
        <v>45019</v>
      </c>
    </row>
    <row r="361" spans="1:1">
      <c r="A361" s="8">
        <v>45207</v>
      </c>
    </row>
    <row r="362" spans="1:1">
      <c r="A362" t="s">
        <v>5820</v>
      </c>
    </row>
    <row r="363" spans="1:1">
      <c r="A363" s="8">
        <v>45020</v>
      </c>
    </row>
    <row r="364" spans="1:1">
      <c r="A364" t="s">
        <v>6993</v>
      </c>
    </row>
    <row r="365" spans="1:1">
      <c r="A365" t="s">
        <v>6063</v>
      </c>
    </row>
    <row r="366" spans="1:1">
      <c r="A366" s="8">
        <v>45020</v>
      </c>
    </row>
    <row r="367" spans="1:1">
      <c r="A367" t="s">
        <v>6993</v>
      </c>
    </row>
    <row r="368" spans="1:1">
      <c r="A368" t="s">
        <v>5831</v>
      </c>
    </row>
    <row r="369" spans="1:1">
      <c r="A369" s="8">
        <v>45020</v>
      </c>
    </row>
    <row r="370" spans="1:1">
      <c r="A370" s="8">
        <v>45267</v>
      </c>
    </row>
    <row r="371" spans="1:1">
      <c r="A371" t="s">
        <v>6010</v>
      </c>
    </row>
    <row r="372" spans="1:1">
      <c r="A372" s="8">
        <v>44988</v>
      </c>
    </row>
    <row r="373" spans="1:1">
      <c r="A373" s="8">
        <v>45265</v>
      </c>
    </row>
    <row r="374" spans="1:1">
      <c r="A374" t="s">
        <v>5836</v>
      </c>
    </row>
    <row r="375" spans="1:1">
      <c r="A375" s="8">
        <v>44989</v>
      </c>
    </row>
    <row r="376" spans="1:1">
      <c r="A376" s="8">
        <v>45266</v>
      </c>
    </row>
    <row r="377" spans="1:1">
      <c r="A377" t="s">
        <v>5912</v>
      </c>
    </row>
    <row r="378" spans="1:1">
      <c r="A378" s="8">
        <v>44989</v>
      </c>
    </row>
    <row r="379" spans="1:1">
      <c r="A379" s="8">
        <v>45266</v>
      </c>
    </row>
    <row r="380" spans="1:1">
      <c r="A380" t="s">
        <v>6034</v>
      </c>
    </row>
    <row r="381" spans="1:1">
      <c r="A381" s="8">
        <v>44990</v>
      </c>
    </row>
    <row r="382" spans="1:1">
      <c r="A382" s="8">
        <v>45238</v>
      </c>
    </row>
    <row r="383" spans="1:1">
      <c r="A383" t="s">
        <v>5985</v>
      </c>
    </row>
    <row r="384" spans="1:1">
      <c r="A384" s="8">
        <v>44991</v>
      </c>
    </row>
    <row r="385" spans="1:1">
      <c r="A385" s="8">
        <v>45209</v>
      </c>
    </row>
    <row r="386" spans="1:1">
      <c r="A386" t="s">
        <v>5926</v>
      </c>
    </row>
    <row r="387" spans="1:1">
      <c r="A387" s="8">
        <v>44932</v>
      </c>
    </row>
    <row r="388" spans="1:1">
      <c r="A388" s="8">
        <v>45117</v>
      </c>
    </row>
    <row r="389" spans="1:1">
      <c r="A389" t="s">
        <v>7029</v>
      </c>
    </row>
    <row r="390" spans="1:1">
      <c r="A390" t="s">
        <v>6793</v>
      </c>
    </row>
    <row r="391" spans="1:1">
      <c r="A391" t="s">
        <v>6991</v>
      </c>
    </row>
    <row r="392" spans="1:1">
      <c r="A392" t="s">
        <v>6213</v>
      </c>
    </row>
    <row r="393" spans="1:1">
      <c r="A393" s="8">
        <v>45078</v>
      </c>
    </row>
    <row r="394" spans="1:1">
      <c r="A394" t="s">
        <v>6567</v>
      </c>
    </row>
    <row r="395" spans="1:1">
      <c r="A395" t="s">
        <v>6206</v>
      </c>
    </row>
    <row r="396" spans="1:1">
      <c r="A396" s="8">
        <v>45078</v>
      </c>
    </row>
    <row r="397" spans="1:1">
      <c r="A397" t="s">
        <v>6993</v>
      </c>
    </row>
    <row r="398" spans="1:1">
      <c r="A398" t="s">
        <v>6211</v>
      </c>
    </row>
    <row r="399" spans="1:1">
      <c r="A399" s="8">
        <v>45109</v>
      </c>
    </row>
    <row r="400" spans="1:1">
      <c r="A400" t="s">
        <v>6992</v>
      </c>
    </row>
    <row r="401" spans="1:1">
      <c r="A401" t="s">
        <v>7030</v>
      </c>
    </row>
    <row r="402" spans="1:1">
      <c r="A402" s="8">
        <v>45079</v>
      </c>
    </row>
    <row r="403" spans="1:1">
      <c r="A403" t="s">
        <v>6622</v>
      </c>
    </row>
    <row r="404" spans="1:1">
      <c r="A404" t="s">
        <v>6202</v>
      </c>
    </row>
    <row r="405" spans="1:1">
      <c r="A405" s="8">
        <v>45049</v>
      </c>
    </row>
    <row r="406" spans="1:1">
      <c r="A406" s="8">
        <v>45268</v>
      </c>
    </row>
    <row r="407" spans="1:1">
      <c r="A407" t="s">
        <v>7031</v>
      </c>
    </row>
    <row r="408" spans="1:1">
      <c r="A408" s="8">
        <v>45020</v>
      </c>
    </row>
    <row r="409" spans="1:1">
      <c r="A409" s="8">
        <v>45209</v>
      </c>
    </row>
    <row r="410" spans="1:1">
      <c r="A410" t="s">
        <v>6379</v>
      </c>
    </row>
    <row r="411" spans="1:1">
      <c r="A411" s="8">
        <v>45020</v>
      </c>
    </row>
    <row r="412" spans="1:1">
      <c r="A412" s="8">
        <v>45209</v>
      </c>
    </row>
    <row r="413" spans="1:1">
      <c r="A413" t="s">
        <v>6380</v>
      </c>
    </row>
    <row r="414" spans="1:1">
      <c r="A414" s="8">
        <v>44962</v>
      </c>
    </row>
    <row r="415" spans="1:1">
      <c r="A415" s="8">
        <v>45089</v>
      </c>
    </row>
    <row r="416" spans="1:1">
      <c r="A416" t="s">
        <v>6216</v>
      </c>
    </row>
    <row r="417" spans="1:1">
      <c r="A417" s="8">
        <v>44963</v>
      </c>
    </row>
    <row r="418" spans="1:1">
      <c r="A418" s="8">
        <v>45120</v>
      </c>
    </row>
    <row r="419" spans="1:1">
      <c r="A419" t="s">
        <v>5688</v>
      </c>
    </row>
    <row r="420" spans="1:1">
      <c r="A420" s="8">
        <v>44933</v>
      </c>
    </row>
    <row r="421" spans="1:1">
      <c r="A421" s="8">
        <v>45120</v>
      </c>
    </row>
    <row r="422" spans="1:1">
      <c r="A422" t="s">
        <v>6381</v>
      </c>
    </row>
    <row r="423" spans="1:1">
      <c r="A423" t="s">
        <v>7006</v>
      </c>
    </row>
    <row r="424" spans="1:1">
      <c r="A424" s="8">
        <v>45001</v>
      </c>
    </row>
    <row r="425" spans="1:1">
      <c r="A425" t="s">
        <v>7032</v>
      </c>
    </row>
    <row r="426" spans="1:1">
      <c r="A426" t="s">
        <v>6793</v>
      </c>
    </row>
    <row r="427" spans="1:1">
      <c r="A427" t="s">
        <v>6991</v>
      </c>
    </row>
    <row r="428" spans="1:1">
      <c r="A428" t="s">
        <v>7033</v>
      </c>
    </row>
    <row r="429" spans="1:1">
      <c r="A429" s="15">
        <v>36770</v>
      </c>
    </row>
    <row r="430" spans="1:1">
      <c r="A430" t="s">
        <v>7034</v>
      </c>
    </row>
    <row r="431" spans="1:1">
      <c r="A431" t="s">
        <v>6184</v>
      </c>
    </row>
    <row r="432" spans="1:1">
      <c r="A432" s="8">
        <v>45079</v>
      </c>
    </row>
    <row r="433" spans="1:1">
      <c r="A433" t="s">
        <v>6992</v>
      </c>
    </row>
    <row r="434" spans="1:1">
      <c r="A434" t="s">
        <v>5807</v>
      </c>
    </row>
    <row r="435" spans="1:1">
      <c r="A435" s="8">
        <v>45079</v>
      </c>
    </row>
    <row r="436" spans="1:1">
      <c r="A436" t="s">
        <v>7009</v>
      </c>
    </row>
    <row r="437" spans="1:1">
      <c r="A437" t="s">
        <v>5718</v>
      </c>
    </row>
    <row r="438" spans="1:1">
      <c r="A438" s="8">
        <v>45079</v>
      </c>
    </row>
    <row r="439" spans="1:1">
      <c r="A439" s="8">
        <v>45268</v>
      </c>
    </row>
    <row r="440" spans="1:1">
      <c r="A440" t="s">
        <v>6252</v>
      </c>
    </row>
    <row r="441" spans="1:1">
      <c r="A441" s="8">
        <v>45080</v>
      </c>
    </row>
    <row r="442" spans="1:1">
      <c r="A442" t="s">
        <v>7035</v>
      </c>
    </row>
    <row r="443" spans="1:1">
      <c r="A443" t="s">
        <v>5974</v>
      </c>
    </row>
    <row r="444" spans="1:1">
      <c r="A444" s="8">
        <v>45050</v>
      </c>
    </row>
    <row r="445" spans="1:1">
      <c r="A445" s="8">
        <v>45211</v>
      </c>
    </row>
    <row r="446" spans="1:1">
      <c r="A446" t="s">
        <v>5987</v>
      </c>
    </row>
    <row r="447" spans="1:1">
      <c r="A447" s="8">
        <v>45020</v>
      </c>
    </row>
    <row r="448" spans="1:1">
      <c r="A448" s="8">
        <v>45149</v>
      </c>
    </row>
    <row r="449" spans="1:1">
      <c r="A449" t="s">
        <v>6152</v>
      </c>
    </row>
    <row r="450" spans="1:1">
      <c r="A450" s="8">
        <v>44989</v>
      </c>
    </row>
    <row r="451" spans="1:1">
      <c r="A451" s="8">
        <v>45120</v>
      </c>
    </row>
    <row r="452" spans="1:1">
      <c r="A452" t="s">
        <v>7036</v>
      </c>
    </row>
    <row r="453" spans="1:1">
      <c r="A453" s="8">
        <v>44990</v>
      </c>
    </row>
    <row r="454" spans="1:1">
      <c r="A454" s="8">
        <v>45240</v>
      </c>
    </row>
    <row r="455" spans="1:1">
      <c r="A455" t="s">
        <v>6317</v>
      </c>
    </row>
    <row r="456" spans="1:1">
      <c r="A456" s="8">
        <v>44990</v>
      </c>
    </row>
    <row r="457" spans="1:1">
      <c r="A457" s="8">
        <v>45151</v>
      </c>
    </row>
    <row r="458" spans="1:1">
      <c r="A458" t="s">
        <v>5797</v>
      </c>
    </row>
    <row r="459" spans="1:1">
      <c r="A459" s="8">
        <v>44933</v>
      </c>
    </row>
    <row r="460" spans="1:1">
      <c r="A460" s="8">
        <v>45032</v>
      </c>
    </row>
    <row r="461" spans="1:1">
      <c r="A461" t="s">
        <v>5736</v>
      </c>
    </row>
    <row r="462" spans="1:1">
      <c r="A462" t="s">
        <v>6634</v>
      </c>
    </row>
    <row r="463" spans="1:1">
      <c r="A463" s="8">
        <v>44975</v>
      </c>
    </row>
    <row r="464" spans="1:1">
      <c r="A464" t="s">
        <v>5933</v>
      </c>
    </row>
    <row r="465" spans="1:1">
      <c r="A465" t="s">
        <v>6634</v>
      </c>
    </row>
    <row r="466" spans="1:1">
      <c r="A466" s="8">
        <v>44945</v>
      </c>
    </row>
    <row r="467" spans="1:1">
      <c r="A467" t="s">
        <v>6674</v>
      </c>
    </row>
    <row r="468" spans="1:1">
      <c r="A468" t="s">
        <v>6793</v>
      </c>
    </row>
    <row r="469" spans="1:1">
      <c r="A469" t="s">
        <v>6991</v>
      </c>
    </row>
    <row r="470" spans="1:1">
      <c r="A470" t="s">
        <v>7037</v>
      </c>
    </row>
    <row r="471" spans="1:1">
      <c r="A471" s="15">
        <v>36739</v>
      </c>
    </row>
    <row r="472" spans="1:1">
      <c r="A472" t="s">
        <v>6997</v>
      </c>
    </row>
    <row r="473" spans="1:1">
      <c r="A473" t="s">
        <v>6268</v>
      </c>
    </row>
    <row r="474" spans="1:1">
      <c r="A474" s="8">
        <v>45110</v>
      </c>
    </row>
    <row r="475" spans="1:1">
      <c r="A475" t="s">
        <v>7008</v>
      </c>
    </row>
    <row r="476" spans="1:1">
      <c r="A476" t="s">
        <v>5962</v>
      </c>
    </row>
    <row r="477" spans="1:1">
      <c r="A477" s="8">
        <v>45080</v>
      </c>
    </row>
    <row r="478" spans="1:1">
      <c r="A478" t="s">
        <v>6646</v>
      </c>
    </row>
    <row r="479" spans="1:1">
      <c r="A479" t="s">
        <v>6075</v>
      </c>
    </row>
    <row r="480" spans="1:1">
      <c r="A480" s="8">
        <v>45049</v>
      </c>
    </row>
    <row r="481" spans="1:1">
      <c r="A481" t="s">
        <v>6998</v>
      </c>
    </row>
    <row r="482" spans="1:1">
      <c r="A482" t="s">
        <v>6291</v>
      </c>
    </row>
    <row r="483" spans="1:1">
      <c r="A483" s="8">
        <v>45020</v>
      </c>
    </row>
    <row r="484" spans="1:1">
      <c r="A484" s="8">
        <v>45238</v>
      </c>
    </row>
    <row r="485" spans="1:1">
      <c r="A485" t="s">
        <v>5654</v>
      </c>
    </row>
    <row r="486" spans="1:1">
      <c r="A486" s="8">
        <v>45021</v>
      </c>
    </row>
    <row r="487" spans="1:1">
      <c r="A487" t="s">
        <v>6646</v>
      </c>
    </row>
    <row r="488" spans="1:1">
      <c r="A488" t="s">
        <v>6197</v>
      </c>
    </row>
    <row r="489" spans="1:1">
      <c r="A489" s="8">
        <v>45021</v>
      </c>
    </row>
    <row r="490" spans="1:1">
      <c r="A490" t="s">
        <v>6646</v>
      </c>
    </row>
    <row r="491" spans="1:1">
      <c r="A491" t="s">
        <v>5895</v>
      </c>
    </row>
    <row r="492" spans="1:1">
      <c r="A492" s="8">
        <v>45021</v>
      </c>
    </row>
    <row r="493" spans="1:1">
      <c r="A493" s="8">
        <v>45239</v>
      </c>
    </row>
    <row r="494" spans="1:1">
      <c r="A494" t="s">
        <v>6341</v>
      </c>
    </row>
    <row r="495" spans="1:1">
      <c r="A495" s="8">
        <v>44991</v>
      </c>
    </row>
    <row r="496" spans="1:1">
      <c r="A496" s="8">
        <v>45239</v>
      </c>
    </row>
    <row r="497" spans="1:1">
      <c r="A497" t="s">
        <v>5759</v>
      </c>
    </row>
    <row r="498" spans="1:1">
      <c r="A498" s="8">
        <v>44991</v>
      </c>
    </row>
    <row r="499" spans="1:1">
      <c r="A499" s="8">
        <v>45180</v>
      </c>
    </row>
    <row r="500" spans="1:1">
      <c r="A500" t="s">
        <v>6297</v>
      </c>
    </row>
    <row r="501" spans="1:1">
      <c r="A501" s="8">
        <v>44935</v>
      </c>
    </row>
    <row r="502" spans="1:1">
      <c r="A502" s="8">
        <v>45121</v>
      </c>
    </row>
    <row r="503" spans="1:1">
      <c r="A503" t="s">
        <v>7038</v>
      </c>
    </row>
    <row r="504" spans="1:1">
      <c r="A504" t="s">
        <v>6793</v>
      </c>
    </row>
    <row r="505" spans="1:1">
      <c r="A505" t="s">
        <v>6991</v>
      </c>
    </row>
    <row r="506" spans="1:1">
      <c r="A506" t="s">
        <v>5924</v>
      </c>
    </row>
    <row r="507" spans="1:1">
      <c r="A507" s="8">
        <v>45140</v>
      </c>
    </row>
    <row r="508" spans="1:1">
      <c r="A508" t="s">
        <v>6625</v>
      </c>
    </row>
    <row r="509" spans="1:1">
      <c r="A509" t="s">
        <v>6001</v>
      </c>
    </row>
    <row r="510" spans="1:1">
      <c r="A510" s="8">
        <v>45140</v>
      </c>
    </row>
    <row r="511" spans="1:1">
      <c r="A511" t="s">
        <v>7009</v>
      </c>
    </row>
    <row r="512" spans="1:1">
      <c r="A512" t="s">
        <v>7039</v>
      </c>
    </row>
    <row r="513" spans="1:1">
      <c r="A513" s="8">
        <v>45110</v>
      </c>
    </row>
    <row r="514" spans="1:1">
      <c r="A514" t="s">
        <v>6712</v>
      </c>
    </row>
    <row r="515" spans="1:1">
      <c r="A515" t="s">
        <v>5667</v>
      </c>
    </row>
    <row r="516" spans="1:1">
      <c r="A516" s="8">
        <v>45110</v>
      </c>
    </row>
    <row r="517" spans="1:1">
      <c r="A517" s="8">
        <v>45269</v>
      </c>
    </row>
    <row r="518" spans="1:1">
      <c r="A518" t="s">
        <v>6015</v>
      </c>
    </row>
    <row r="519" spans="1:1">
      <c r="A519" s="8">
        <v>45080</v>
      </c>
    </row>
    <row r="520" spans="1:1">
      <c r="A520" s="8">
        <v>45150</v>
      </c>
    </row>
    <row r="521" spans="1:1">
      <c r="A521" t="s">
        <v>6045</v>
      </c>
    </row>
    <row r="522" spans="1:1">
      <c r="A522" s="8">
        <v>45051</v>
      </c>
    </row>
    <row r="523" spans="1:1">
      <c r="A523" t="s">
        <v>7009</v>
      </c>
    </row>
    <row r="524" spans="1:1">
      <c r="A524" t="s">
        <v>5716</v>
      </c>
    </row>
    <row r="525" spans="1:1">
      <c r="A525" s="8">
        <v>45021</v>
      </c>
    </row>
    <row r="526" spans="1:1">
      <c r="A526" s="8">
        <v>45150</v>
      </c>
    </row>
    <row r="527" spans="1:1">
      <c r="A527" t="s">
        <v>6347</v>
      </c>
    </row>
    <row r="528" spans="1:1">
      <c r="A528" s="8">
        <v>45022</v>
      </c>
    </row>
    <row r="529" spans="1:1">
      <c r="A529" s="8">
        <v>45240</v>
      </c>
    </row>
    <row r="530" spans="1:1">
      <c r="A530" t="s">
        <v>6081</v>
      </c>
    </row>
    <row r="531" spans="1:1">
      <c r="A531" s="8">
        <v>45022</v>
      </c>
    </row>
    <row r="532" spans="1:1">
      <c r="A532" s="8">
        <v>45181</v>
      </c>
    </row>
    <row r="533" spans="1:1">
      <c r="A533" t="s">
        <v>5779</v>
      </c>
    </row>
    <row r="534" spans="1:1">
      <c r="A534" s="8">
        <v>44935</v>
      </c>
    </row>
    <row r="535" spans="1:1">
      <c r="A535" s="8">
        <v>44976</v>
      </c>
    </row>
    <row r="536" spans="1:1">
      <c r="A536" t="s">
        <v>7040</v>
      </c>
    </row>
    <row r="537" spans="1:1">
      <c r="A537" t="s">
        <v>6632</v>
      </c>
    </row>
    <row r="538" spans="1:1">
      <c r="A538" s="8">
        <v>45003</v>
      </c>
    </row>
    <row r="539" spans="1:1">
      <c r="A539" t="s">
        <v>7041</v>
      </c>
    </row>
    <row r="540" spans="1:1">
      <c r="A540" t="s">
        <v>6793</v>
      </c>
    </row>
    <row r="541" spans="1:1">
      <c r="A541" t="s">
        <v>6991</v>
      </c>
    </row>
    <row r="542" spans="1:1">
      <c r="A542" t="s">
        <v>5658</v>
      </c>
    </row>
    <row r="543" spans="1:1">
      <c r="A543" t="s">
        <v>6578</v>
      </c>
    </row>
    <row r="544" spans="1:1">
      <c r="A544" s="8">
        <v>45032</v>
      </c>
    </row>
    <row r="545" spans="1:1">
      <c r="A545" t="s">
        <v>5799</v>
      </c>
    </row>
    <row r="546" spans="1:1">
      <c r="A546" t="s">
        <v>6578</v>
      </c>
    </row>
    <row r="547" spans="1:1">
      <c r="A547" s="8">
        <v>45032</v>
      </c>
    </row>
    <row r="548" spans="1:1">
      <c r="A548" t="s">
        <v>6683</v>
      </c>
    </row>
    <row r="549" spans="1:1">
      <c r="A549" t="s">
        <v>6793</v>
      </c>
    </row>
    <row r="550" spans="1:1">
      <c r="A550" t="s">
        <v>6991</v>
      </c>
    </row>
    <row r="551" spans="1:1">
      <c r="A551" t="s">
        <v>6054</v>
      </c>
    </row>
    <row r="552" spans="1:1">
      <c r="A552" s="8">
        <v>45047</v>
      </c>
    </row>
    <row r="553" spans="1:1">
      <c r="A553" t="s">
        <v>6998</v>
      </c>
    </row>
    <row r="554" spans="1:1">
      <c r="A554" t="s">
        <v>5686</v>
      </c>
    </row>
    <row r="555" spans="1:1">
      <c r="A555" s="8">
        <v>45018</v>
      </c>
    </row>
    <row r="556" spans="1:1">
      <c r="A556" t="s">
        <v>6998</v>
      </c>
    </row>
    <row r="557" spans="1:1">
      <c r="A557" t="s">
        <v>6361</v>
      </c>
    </row>
    <row r="558" spans="1:1">
      <c r="A558" s="8">
        <v>44988</v>
      </c>
    </row>
    <row r="559" spans="1:1">
      <c r="A559" t="s">
        <v>6993</v>
      </c>
    </row>
    <row r="560" spans="1:1">
      <c r="A560" t="s">
        <v>5801</v>
      </c>
    </row>
    <row r="561" spans="1:1">
      <c r="A561" s="8">
        <v>44988</v>
      </c>
    </row>
    <row r="562" spans="1:1">
      <c r="A562" s="8">
        <v>45268</v>
      </c>
    </row>
    <row r="563" spans="1:1">
      <c r="A563" t="s">
        <v>5626</v>
      </c>
    </row>
    <row r="564" spans="1:1">
      <c r="A564" s="8">
        <v>44988</v>
      </c>
    </row>
    <row r="565" spans="1:1">
      <c r="A565" s="8">
        <v>45208</v>
      </c>
    </row>
    <row r="566" spans="1:1">
      <c r="A566" t="s">
        <v>5704</v>
      </c>
    </row>
    <row r="567" spans="1:1">
      <c r="A567" s="8">
        <v>44988</v>
      </c>
    </row>
    <row r="568" spans="1:1">
      <c r="A568" s="8">
        <v>45120</v>
      </c>
    </row>
    <row r="569" spans="1:1">
      <c r="A569" t="s">
        <v>7042</v>
      </c>
    </row>
    <row r="570" spans="1:1">
      <c r="A570" s="8">
        <v>44961</v>
      </c>
    </row>
    <row r="571" spans="1:1">
      <c r="A571" s="8">
        <v>45180</v>
      </c>
    </row>
    <row r="572" spans="1:1">
      <c r="A572" t="s">
        <v>5679</v>
      </c>
    </row>
    <row r="573" spans="1:1">
      <c r="A573" s="8">
        <v>44931</v>
      </c>
    </row>
    <row r="574" spans="1:1">
      <c r="A574" s="8">
        <v>45092</v>
      </c>
    </row>
    <row r="575" spans="1:1">
      <c r="A575" t="s">
        <v>7043</v>
      </c>
    </row>
    <row r="576" spans="1:1">
      <c r="A576" t="s">
        <v>6793</v>
      </c>
    </row>
    <row r="577" spans="1:1">
      <c r="A577" t="s">
        <v>6991</v>
      </c>
    </row>
    <row r="578" spans="1:1">
      <c r="A578" t="s">
        <v>6128</v>
      </c>
    </row>
    <row r="579" spans="1:1">
      <c r="A579" s="8">
        <v>45108</v>
      </c>
    </row>
    <row r="580" spans="1:1">
      <c r="A580" t="s">
        <v>6993</v>
      </c>
    </row>
    <row r="581" spans="1:1">
      <c r="A581" t="s">
        <v>5828</v>
      </c>
    </row>
    <row r="582" spans="1:1">
      <c r="A582" s="8">
        <v>45079</v>
      </c>
    </row>
    <row r="583" spans="1:1">
      <c r="A583" t="s">
        <v>6993</v>
      </c>
    </row>
    <row r="584" spans="1:1">
      <c r="A584" t="s">
        <v>6071</v>
      </c>
    </row>
    <row r="585" spans="1:1">
      <c r="A585" s="8">
        <v>45049</v>
      </c>
    </row>
    <row r="586" spans="1:1">
      <c r="A586" t="s">
        <v>6998</v>
      </c>
    </row>
    <row r="587" spans="1:1">
      <c r="A587" t="s">
        <v>6079</v>
      </c>
    </row>
    <row r="588" spans="1:1">
      <c r="A588" s="8">
        <v>45049</v>
      </c>
    </row>
    <row r="589" spans="1:1">
      <c r="A589" s="8">
        <v>45147</v>
      </c>
    </row>
    <row r="590" spans="1:1">
      <c r="A590" t="s">
        <v>5747</v>
      </c>
    </row>
    <row r="591" spans="1:1">
      <c r="A591" s="8">
        <v>45020</v>
      </c>
    </row>
    <row r="592" spans="1:1">
      <c r="A592" s="8">
        <v>45148</v>
      </c>
    </row>
    <row r="593" spans="1:1">
      <c r="A593" t="s">
        <v>5902</v>
      </c>
    </row>
    <row r="594" spans="1:1">
      <c r="A594" s="8">
        <v>45020</v>
      </c>
    </row>
    <row r="595" spans="1:1">
      <c r="A595" s="8">
        <v>45088</v>
      </c>
    </row>
    <row r="596" spans="1:1">
      <c r="A596" t="s">
        <v>5992</v>
      </c>
    </row>
    <row r="597" spans="1:1">
      <c r="A597" s="8">
        <v>45021</v>
      </c>
    </row>
    <row r="598" spans="1:1">
      <c r="A598" s="8">
        <v>45178</v>
      </c>
    </row>
    <row r="599" spans="1:1">
      <c r="A599" t="s">
        <v>5950</v>
      </c>
    </row>
    <row r="600" spans="1:1">
      <c r="A600" s="8">
        <v>44990</v>
      </c>
    </row>
    <row r="601" spans="1:1">
      <c r="A601" s="8">
        <v>45117</v>
      </c>
    </row>
    <row r="602" spans="1:1">
      <c r="A602" t="s">
        <v>5644</v>
      </c>
    </row>
    <row r="603" spans="1:1">
      <c r="A603" s="8">
        <v>44991</v>
      </c>
    </row>
    <row r="604" spans="1:1">
      <c r="A604" s="8">
        <v>45059</v>
      </c>
    </row>
    <row r="605" spans="1:1">
      <c r="A605" t="s">
        <v>6148</v>
      </c>
    </row>
    <row r="606" spans="1:1">
      <c r="A606" s="8">
        <v>44992</v>
      </c>
    </row>
    <row r="607" spans="1:1">
      <c r="A607" s="8">
        <v>45149</v>
      </c>
    </row>
    <row r="608" spans="1:1">
      <c r="A608" t="s">
        <v>7044</v>
      </c>
    </row>
    <row r="609" spans="1:1">
      <c r="A609" s="8">
        <v>44963</v>
      </c>
    </row>
    <row r="610" spans="1:1">
      <c r="A610" s="8">
        <v>45090</v>
      </c>
    </row>
    <row r="611" spans="1:1">
      <c r="A611" t="s">
        <v>7045</v>
      </c>
    </row>
    <row r="612" spans="1:1">
      <c r="A612" t="s">
        <v>6793</v>
      </c>
    </row>
    <row r="613" spans="1:1">
      <c r="A613" t="s">
        <v>6991</v>
      </c>
    </row>
    <row r="614" spans="1:1">
      <c r="A614" t="s">
        <v>5860</v>
      </c>
    </row>
    <row r="615" spans="1:1">
      <c r="A615" s="15">
        <v>36678</v>
      </c>
    </row>
    <row r="616" spans="1:1">
      <c r="A616" t="s">
        <v>6605</v>
      </c>
    </row>
    <row r="617" spans="1:1">
      <c r="A617" t="s">
        <v>5569</v>
      </c>
    </row>
    <row r="618" spans="1:1">
      <c r="A618" s="8">
        <v>45047</v>
      </c>
    </row>
    <row r="619" spans="1:1">
      <c r="A619" t="s">
        <v>6993</v>
      </c>
    </row>
    <row r="620" spans="1:1">
      <c r="A620" t="s">
        <v>6182</v>
      </c>
    </row>
    <row r="621" spans="1:1">
      <c r="A621" s="8">
        <v>45018</v>
      </c>
    </row>
    <row r="622" spans="1:1">
      <c r="A622" t="s">
        <v>6993</v>
      </c>
    </row>
    <row r="623" spans="1:1">
      <c r="A623" t="s">
        <v>5604</v>
      </c>
    </row>
    <row r="624" spans="1:1">
      <c r="A624" s="8">
        <v>45018</v>
      </c>
    </row>
    <row r="625" spans="1:1">
      <c r="A625" t="s">
        <v>6993</v>
      </c>
    </row>
    <row r="626" spans="1:1">
      <c r="A626" t="s">
        <v>5634</v>
      </c>
    </row>
    <row r="627" spans="1:1">
      <c r="A627" s="8">
        <v>44988</v>
      </c>
    </row>
    <row r="628" spans="1:1">
      <c r="A628" s="8">
        <v>45179</v>
      </c>
    </row>
    <row r="629" spans="1:1">
      <c r="A629" t="s">
        <v>5617</v>
      </c>
    </row>
    <row r="630" spans="1:1">
      <c r="A630" s="8">
        <v>44988</v>
      </c>
    </row>
    <row r="631" spans="1:1">
      <c r="A631" s="8">
        <v>45179</v>
      </c>
    </row>
    <row r="632" spans="1:1">
      <c r="A632" t="s">
        <v>5997</v>
      </c>
    </row>
    <row r="633" spans="1:1">
      <c r="A633" s="8">
        <v>44988</v>
      </c>
    </row>
    <row r="634" spans="1:1">
      <c r="A634" s="8">
        <v>45119</v>
      </c>
    </row>
    <row r="635" spans="1:1">
      <c r="A635" t="s">
        <v>6019</v>
      </c>
    </row>
    <row r="636" spans="1:1">
      <c r="A636" s="8">
        <v>44961</v>
      </c>
    </row>
    <row r="637" spans="1:1">
      <c r="A637" s="8">
        <v>45208</v>
      </c>
    </row>
    <row r="638" spans="1:1">
      <c r="A638" t="s">
        <v>5669</v>
      </c>
    </row>
    <row r="639" spans="1:1">
      <c r="A639" s="8">
        <v>44961</v>
      </c>
    </row>
    <row r="640" spans="1:1">
      <c r="A640" s="8">
        <v>45119</v>
      </c>
    </row>
    <row r="641" spans="1:1">
      <c r="A641" t="s">
        <v>6343</v>
      </c>
    </row>
    <row r="642" spans="1:1">
      <c r="A642" s="8">
        <v>44961</v>
      </c>
    </row>
    <row r="643" spans="1:1">
      <c r="A643" s="8">
        <v>45090</v>
      </c>
    </row>
    <row r="644" spans="1:1">
      <c r="A644" t="s">
        <v>5899</v>
      </c>
    </row>
    <row r="645" spans="1:1">
      <c r="A645" s="8">
        <v>44931</v>
      </c>
    </row>
    <row r="646" spans="1:1">
      <c r="A646" s="8">
        <v>45119</v>
      </c>
    </row>
    <row r="647" spans="1:1">
      <c r="A647" t="s">
        <v>5738</v>
      </c>
    </row>
    <row r="648" spans="1:1">
      <c r="A648" s="8">
        <v>44931</v>
      </c>
    </row>
    <row r="649" spans="1:1">
      <c r="A649" s="8">
        <v>45031</v>
      </c>
    </row>
    <row r="650" spans="1:1">
      <c r="A650" t="s">
        <v>7046</v>
      </c>
    </row>
    <row r="651" spans="1:1">
      <c r="A651" t="s">
        <v>6793</v>
      </c>
    </row>
    <row r="652" spans="1:1">
      <c r="A652" t="s">
        <v>6991</v>
      </c>
    </row>
    <row r="653" spans="1:1">
      <c r="A653" t="s">
        <v>6007</v>
      </c>
    </row>
    <row r="654" spans="1:1">
      <c r="A654" s="8">
        <v>44986</v>
      </c>
    </row>
    <row r="655" spans="1:1">
      <c r="A655" t="s">
        <v>6993</v>
      </c>
    </row>
    <row r="656" spans="1:1">
      <c r="A656" t="s">
        <v>5811</v>
      </c>
    </row>
    <row r="657" spans="1:1">
      <c r="A657" s="8">
        <v>44986</v>
      </c>
    </row>
    <row r="658" spans="1:1">
      <c r="A658" s="8">
        <v>45240</v>
      </c>
    </row>
    <row r="659" spans="1:1">
      <c r="A659" t="s">
        <v>5976</v>
      </c>
    </row>
    <row r="660" spans="1:1">
      <c r="A660" s="8">
        <v>44986</v>
      </c>
    </row>
    <row r="661" spans="1:1">
      <c r="A661" s="8">
        <v>45207</v>
      </c>
    </row>
    <row r="662" spans="1:1">
      <c r="A662" t="s">
        <v>6236</v>
      </c>
    </row>
    <row r="663" spans="1:1">
      <c r="A663" s="8">
        <v>44986</v>
      </c>
    </row>
    <row r="664" spans="1:1">
      <c r="A664" s="8">
        <v>45207</v>
      </c>
    </row>
    <row r="665" spans="1:1">
      <c r="A665" t="s">
        <v>5940</v>
      </c>
    </row>
    <row r="666" spans="1:1">
      <c r="A666" s="8">
        <v>44986</v>
      </c>
    </row>
    <row r="667" spans="1:1">
      <c r="A667" s="8">
        <v>45208</v>
      </c>
    </row>
    <row r="668" spans="1:1">
      <c r="A668" t="s">
        <v>5683</v>
      </c>
    </row>
    <row r="669" spans="1:1">
      <c r="A669" s="8">
        <v>44929</v>
      </c>
    </row>
    <row r="670" spans="1:1">
      <c r="A670" s="8">
        <v>45092</v>
      </c>
    </row>
    <row r="671" spans="1:1">
      <c r="A671" t="s">
        <v>6092</v>
      </c>
    </row>
    <row r="672" spans="1:1">
      <c r="A672" t="s">
        <v>6606</v>
      </c>
    </row>
    <row r="673" spans="1:1">
      <c r="A673" s="8">
        <v>45002</v>
      </c>
    </row>
    <row r="674" spans="1:1">
      <c r="A674" t="s">
        <v>5722</v>
      </c>
    </row>
    <row r="675" spans="1:1">
      <c r="A675" t="s">
        <v>6606</v>
      </c>
    </row>
    <row r="676" spans="1:1">
      <c r="A676" s="8">
        <v>44942</v>
      </c>
    </row>
    <row r="677" spans="1:1">
      <c r="A677" t="s">
        <v>7047</v>
      </c>
    </row>
    <row r="678" spans="1:1">
      <c r="A678" t="s">
        <v>6793</v>
      </c>
    </row>
    <row r="679" spans="1:1">
      <c r="A679" t="s">
        <v>6991</v>
      </c>
    </row>
    <row r="680" spans="1:1">
      <c r="A680" t="s">
        <v>6132</v>
      </c>
    </row>
    <row r="681" spans="1:1">
      <c r="A681" s="8">
        <v>45140</v>
      </c>
    </row>
    <row r="682" spans="1:1">
      <c r="A682" t="s">
        <v>7008</v>
      </c>
    </row>
    <row r="683" spans="1:1">
      <c r="A683" t="s">
        <v>5613</v>
      </c>
    </row>
    <row r="684" spans="1:1">
      <c r="A684" s="8">
        <v>45140</v>
      </c>
    </row>
    <row r="685" spans="1:1">
      <c r="A685" t="s">
        <v>6712</v>
      </c>
    </row>
    <row r="686" spans="1:1">
      <c r="A686" t="s">
        <v>6260</v>
      </c>
    </row>
    <row r="687" spans="1:1">
      <c r="A687" s="8">
        <v>45110</v>
      </c>
    </row>
    <row r="688" spans="1:1">
      <c r="A688" s="8">
        <v>45239</v>
      </c>
    </row>
    <row r="689" spans="1:1">
      <c r="A689" t="s">
        <v>5720</v>
      </c>
    </row>
    <row r="690" spans="1:1">
      <c r="A690" s="8">
        <v>45081</v>
      </c>
    </row>
    <row r="691" spans="1:1">
      <c r="A691" t="s">
        <v>6712</v>
      </c>
    </row>
    <row r="692" spans="1:1">
      <c r="A692" t="s">
        <v>5825</v>
      </c>
    </row>
    <row r="693" spans="1:1">
      <c r="A693" s="8">
        <v>45081</v>
      </c>
    </row>
    <row r="694" spans="1:1">
      <c r="A694" t="s">
        <v>7009</v>
      </c>
    </row>
    <row r="695" spans="1:1">
      <c r="A695" t="s">
        <v>5624</v>
      </c>
    </row>
    <row r="696" spans="1:1">
      <c r="A696" s="8">
        <v>45081</v>
      </c>
    </row>
    <row r="697" spans="1:1">
      <c r="A697" t="s">
        <v>7009</v>
      </c>
    </row>
    <row r="698" spans="1:1">
      <c r="A698" t="s">
        <v>5964</v>
      </c>
    </row>
    <row r="699" spans="1:1">
      <c r="A699" s="8">
        <v>45081</v>
      </c>
    </row>
    <row r="700" spans="1:1">
      <c r="A700" s="8">
        <v>45239</v>
      </c>
    </row>
    <row r="701" spans="1:1">
      <c r="A701" t="s">
        <v>5943</v>
      </c>
    </row>
    <row r="702" spans="1:1">
      <c r="A702" s="8">
        <v>45081</v>
      </c>
    </row>
    <row r="703" spans="1:1">
      <c r="A703" s="8">
        <v>45209</v>
      </c>
    </row>
    <row r="704" spans="1:1">
      <c r="A704" t="s">
        <v>7048</v>
      </c>
    </row>
    <row r="705" spans="1:1">
      <c r="A705" s="8">
        <v>44992</v>
      </c>
    </row>
    <row r="706" spans="1:1">
      <c r="A706" s="8">
        <v>45181</v>
      </c>
    </row>
    <row r="707" spans="1:1">
      <c r="A707" t="s">
        <v>5822</v>
      </c>
    </row>
    <row r="708" spans="1:1">
      <c r="A708" s="8">
        <v>44992</v>
      </c>
    </row>
    <row r="709" spans="1:1">
      <c r="A709" s="8">
        <v>45151</v>
      </c>
    </row>
    <row r="710" spans="1:1">
      <c r="A710" t="s">
        <v>6220</v>
      </c>
    </row>
    <row r="711" spans="1:1">
      <c r="A711" s="8">
        <v>44935</v>
      </c>
    </row>
    <row r="712" spans="1:1">
      <c r="A712" s="8">
        <v>45181</v>
      </c>
    </row>
    <row r="713" spans="1:1">
      <c r="A713" t="s">
        <v>5743</v>
      </c>
    </row>
    <row r="714" spans="1:1">
      <c r="A714" t="s">
        <v>6632</v>
      </c>
    </row>
    <row r="715" spans="1:1">
      <c r="A715" s="8">
        <v>45033</v>
      </c>
    </row>
    <row r="716" spans="1:1">
      <c r="A716" t="s">
        <v>7049</v>
      </c>
    </row>
    <row r="717" spans="1:1">
      <c r="A717" t="s">
        <v>6793</v>
      </c>
    </row>
    <row r="718" spans="1:1">
      <c r="A718" t="s">
        <v>6991</v>
      </c>
    </row>
    <row r="719" spans="1:1">
      <c r="A719" t="s">
        <v>6104</v>
      </c>
    </row>
    <row r="720" spans="1:1">
      <c r="A720" s="8">
        <v>45047</v>
      </c>
    </row>
    <row r="721" spans="1:1">
      <c r="A721" t="s">
        <v>6708</v>
      </c>
    </row>
    <row r="722" spans="1:1">
      <c r="A722" t="s">
        <v>6264</v>
      </c>
    </row>
    <row r="723" spans="1:1">
      <c r="A723" s="8">
        <v>45048</v>
      </c>
    </row>
    <row r="724" spans="1:1">
      <c r="A724" t="s">
        <v>6616</v>
      </c>
    </row>
    <row r="725" spans="1:1">
      <c r="A725" t="s">
        <v>6283</v>
      </c>
    </row>
    <row r="726" spans="1:1">
      <c r="A726" s="8">
        <v>45048</v>
      </c>
    </row>
    <row r="727" spans="1:1">
      <c r="A727" t="s">
        <v>6618</v>
      </c>
    </row>
    <row r="728" spans="1:1">
      <c r="A728" t="s">
        <v>5989</v>
      </c>
    </row>
    <row r="729" spans="1:1">
      <c r="A729" s="8">
        <v>45048</v>
      </c>
    </row>
    <row r="730" spans="1:1">
      <c r="A730" t="s">
        <v>6622</v>
      </c>
    </row>
    <row r="731" spans="1:1">
      <c r="A731" t="s">
        <v>5621</v>
      </c>
    </row>
    <row r="732" spans="1:1">
      <c r="A732" s="8">
        <v>45048</v>
      </c>
    </row>
    <row r="733" spans="1:1">
      <c r="A733" t="s">
        <v>6622</v>
      </c>
    </row>
    <row r="734" spans="1:1">
      <c r="A734" t="s">
        <v>5567</v>
      </c>
    </row>
    <row r="735" spans="1:1">
      <c r="A735" s="8">
        <v>44988</v>
      </c>
    </row>
    <row r="736" spans="1:1">
      <c r="A736" s="8">
        <v>45267</v>
      </c>
    </row>
    <row r="737" spans="1:1">
      <c r="A737" t="s">
        <v>6136</v>
      </c>
    </row>
    <row r="738" spans="1:1">
      <c r="A738" s="8">
        <v>44989</v>
      </c>
    </row>
    <row r="739" spans="1:1">
      <c r="A739" s="8">
        <v>45268</v>
      </c>
    </row>
    <row r="740" spans="1:1">
      <c r="A740" t="s">
        <v>5765</v>
      </c>
    </row>
    <row r="741" spans="1:1">
      <c r="A741" s="8">
        <v>44989</v>
      </c>
    </row>
    <row r="742" spans="1:1">
      <c r="A742" s="8">
        <v>45118</v>
      </c>
    </row>
    <row r="743" spans="1:1">
      <c r="A743" t="s">
        <v>5696</v>
      </c>
    </row>
    <row r="744" spans="1:1">
      <c r="A744" s="8">
        <v>44963</v>
      </c>
    </row>
    <row r="745" spans="1:1">
      <c r="A745" s="8">
        <v>45210</v>
      </c>
    </row>
    <row r="746" spans="1:1">
      <c r="A746" t="s">
        <v>7050</v>
      </c>
    </row>
    <row r="747" spans="1:1">
      <c r="A747" s="8">
        <v>44932</v>
      </c>
    </row>
    <row r="748" spans="1:1">
      <c r="A748" s="8">
        <v>45267</v>
      </c>
    </row>
    <row r="749" spans="1:1">
      <c r="A749" t="s">
        <v>6356</v>
      </c>
    </row>
    <row r="750" spans="1:1">
      <c r="A750" s="8">
        <v>44932</v>
      </c>
    </row>
    <row r="751" spans="1:1">
      <c r="A751" s="8">
        <v>45090</v>
      </c>
    </row>
    <row r="752" spans="1:1">
      <c r="A752" t="s">
        <v>7051</v>
      </c>
    </row>
    <row r="753" spans="1:1">
      <c r="A753" t="s">
        <v>6793</v>
      </c>
    </row>
    <row r="754" spans="1:1">
      <c r="A754" t="s">
        <v>6991</v>
      </c>
    </row>
    <row r="755" spans="1:1">
      <c r="A755" t="s">
        <v>5754</v>
      </c>
    </row>
    <row r="756" spans="1:1">
      <c r="A756" s="8">
        <v>45047</v>
      </c>
    </row>
    <row r="757" spans="1:1">
      <c r="A757" s="8">
        <v>45269</v>
      </c>
    </row>
    <row r="758" spans="1:1">
      <c r="A758" t="s">
        <v>6118</v>
      </c>
    </row>
    <row r="759" spans="1:1">
      <c r="A759" s="8">
        <v>45047</v>
      </c>
    </row>
    <row r="760" spans="1:1">
      <c r="A760" s="8">
        <v>45149</v>
      </c>
    </row>
    <row r="761" spans="1:1">
      <c r="A761" t="s">
        <v>6126</v>
      </c>
    </row>
    <row r="762" spans="1:1">
      <c r="A762" s="8">
        <v>45018</v>
      </c>
    </row>
    <row r="763" spans="1:1">
      <c r="A763" s="8">
        <v>45240</v>
      </c>
    </row>
    <row r="764" spans="1:1">
      <c r="A764" t="s">
        <v>7052</v>
      </c>
    </row>
    <row r="765" spans="1:1">
      <c r="A765" s="8">
        <v>45019</v>
      </c>
    </row>
    <row r="766" spans="1:1">
      <c r="A766" s="8">
        <v>45151</v>
      </c>
    </row>
    <row r="767" spans="1:1">
      <c r="A767" t="s">
        <v>6319</v>
      </c>
    </row>
    <row r="768" spans="1:1">
      <c r="A768" s="8">
        <v>44988</v>
      </c>
    </row>
    <row r="769" spans="1:1">
      <c r="A769" s="8">
        <v>45206</v>
      </c>
    </row>
    <row r="770" spans="1:1">
      <c r="A770" t="s">
        <v>5946</v>
      </c>
    </row>
    <row r="771" spans="1:1">
      <c r="A771" s="8">
        <v>44988</v>
      </c>
    </row>
    <row r="772" spans="1:1">
      <c r="A772" s="8">
        <v>45061</v>
      </c>
    </row>
    <row r="773" spans="1:1">
      <c r="A773" t="s">
        <v>7053</v>
      </c>
    </row>
    <row r="774" spans="1:1">
      <c r="A774" s="8">
        <v>44961</v>
      </c>
    </row>
    <row r="775" spans="1:1">
      <c r="A775" s="8">
        <v>45179</v>
      </c>
    </row>
    <row r="776" spans="1:1">
      <c r="A776" t="s">
        <v>7054</v>
      </c>
    </row>
    <row r="777" spans="1:1">
      <c r="A777" s="8">
        <v>44961</v>
      </c>
    </row>
    <row r="778" spans="1:1">
      <c r="A778" s="8">
        <v>45032</v>
      </c>
    </row>
    <row r="779" spans="1:1">
      <c r="A779" t="s">
        <v>7055</v>
      </c>
    </row>
    <row r="780" spans="1:1">
      <c r="A780" t="s">
        <v>6634</v>
      </c>
    </row>
    <row r="781" spans="1:1">
      <c r="A781" s="8">
        <v>44974</v>
      </c>
    </row>
    <row r="782" spans="1:1">
      <c r="A782" t="s">
        <v>7056</v>
      </c>
    </row>
    <row r="783" spans="1:1">
      <c r="A783" t="s">
        <v>6793</v>
      </c>
    </row>
    <row r="784" spans="1:1">
      <c r="A784" t="s">
        <v>6991</v>
      </c>
    </row>
    <row r="785" spans="1:1">
      <c r="A785" t="s">
        <v>6130</v>
      </c>
    </row>
    <row r="786" spans="1:1">
      <c r="A786" s="8">
        <v>45049</v>
      </c>
    </row>
    <row r="787" spans="1:1">
      <c r="A787" t="s">
        <v>6992</v>
      </c>
    </row>
    <row r="788" spans="1:1">
      <c r="A788" t="s">
        <v>7057</v>
      </c>
    </row>
    <row r="789" spans="1:1">
      <c r="A789" s="8">
        <v>45049</v>
      </c>
    </row>
    <row r="790" spans="1:1">
      <c r="A790" t="s">
        <v>7009</v>
      </c>
    </row>
    <row r="791" spans="1:1">
      <c r="A791" t="s">
        <v>5937</v>
      </c>
    </row>
    <row r="792" spans="1:1">
      <c r="A792" s="8">
        <v>45049</v>
      </c>
    </row>
    <row r="793" spans="1:1">
      <c r="A793" s="8">
        <v>45269</v>
      </c>
    </row>
    <row r="794" spans="1:1">
      <c r="A794" t="s">
        <v>7058</v>
      </c>
    </row>
    <row r="795" spans="1:1">
      <c r="A795" s="8">
        <v>45049</v>
      </c>
    </row>
    <row r="796" spans="1:1">
      <c r="A796" s="8">
        <v>45269</v>
      </c>
    </row>
    <row r="797" spans="1:1">
      <c r="A797" t="s">
        <v>6382</v>
      </c>
    </row>
    <row r="798" spans="1:1">
      <c r="A798" s="8">
        <v>45049</v>
      </c>
    </row>
    <row r="799" spans="1:1">
      <c r="A799" s="8">
        <v>45210</v>
      </c>
    </row>
    <row r="800" spans="1:1">
      <c r="A800" t="s">
        <v>6180</v>
      </c>
    </row>
    <row r="801" spans="1:1">
      <c r="A801" s="8">
        <v>45049</v>
      </c>
    </row>
    <row r="802" spans="1:1">
      <c r="A802" s="8">
        <v>45181</v>
      </c>
    </row>
    <row r="803" spans="1:1">
      <c r="A803" t="s">
        <v>6177</v>
      </c>
    </row>
    <row r="804" spans="1:1">
      <c r="A804" s="8">
        <v>44990</v>
      </c>
    </row>
    <row r="805" spans="1:1">
      <c r="A805" s="8">
        <v>45240</v>
      </c>
    </row>
    <row r="806" spans="1:1">
      <c r="A806" t="s">
        <v>5732</v>
      </c>
    </row>
    <row r="807" spans="1:1">
      <c r="A807" s="8">
        <v>44990</v>
      </c>
    </row>
    <row r="808" spans="1:1">
      <c r="A808" s="8">
        <v>45121</v>
      </c>
    </row>
    <row r="809" spans="1:1">
      <c r="A809" t="s">
        <v>7059</v>
      </c>
    </row>
    <row r="810" spans="1:1">
      <c r="A810" s="8">
        <v>44963</v>
      </c>
    </row>
    <row r="811" spans="1:1">
      <c r="A811" s="8">
        <v>45121</v>
      </c>
    </row>
    <row r="812" spans="1:1">
      <c r="A812" t="s">
        <v>5891</v>
      </c>
    </row>
    <row r="813" spans="1:1">
      <c r="A813" s="8">
        <v>44963</v>
      </c>
    </row>
    <row r="814" spans="1:1">
      <c r="A814" s="8">
        <v>45092</v>
      </c>
    </row>
    <row r="815" spans="1:1">
      <c r="A815" t="s">
        <v>7060</v>
      </c>
    </row>
    <row r="816" spans="1:1">
      <c r="A816" t="s">
        <v>6793</v>
      </c>
    </row>
    <row r="817" spans="1:1">
      <c r="A817" t="s">
        <v>6991</v>
      </c>
    </row>
    <row r="818" spans="1:1">
      <c r="A818" t="s">
        <v>7061</v>
      </c>
    </row>
    <row r="819" spans="1:1">
      <c r="A819" s="8">
        <v>45139</v>
      </c>
    </row>
    <row r="820" spans="1:1">
      <c r="A820" t="s">
        <v>6643</v>
      </c>
    </row>
    <row r="821" spans="1:1">
      <c r="A821" t="s">
        <v>5598</v>
      </c>
    </row>
    <row r="822" spans="1:1">
      <c r="A822" s="8">
        <v>45079</v>
      </c>
    </row>
    <row r="823" spans="1:1">
      <c r="A823" t="s">
        <v>7000</v>
      </c>
    </row>
    <row r="824" spans="1:1">
      <c r="A824" t="s">
        <v>7062</v>
      </c>
    </row>
    <row r="825" spans="1:1">
      <c r="A825" s="8">
        <v>45080</v>
      </c>
    </row>
    <row r="826" spans="1:1">
      <c r="A826" t="s">
        <v>6643</v>
      </c>
    </row>
    <row r="827" spans="1:1">
      <c r="A827" t="s">
        <v>6285</v>
      </c>
    </row>
    <row r="828" spans="1:1">
      <c r="A828" s="8">
        <v>45080</v>
      </c>
    </row>
    <row r="829" spans="1:1">
      <c r="A829" t="s">
        <v>6646</v>
      </c>
    </row>
    <row r="830" spans="1:1">
      <c r="A830" t="s">
        <v>6274</v>
      </c>
    </row>
    <row r="831" spans="1:1">
      <c r="A831" s="8">
        <v>45049</v>
      </c>
    </row>
    <row r="832" spans="1:1">
      <c r="A832" t="s">
        <v>6993</v>
      </c>
    </row>
    <row r="833" spans="1:1">
      <c r="A833" t="s">
        <v>6026</v>
      </c>
    </row>
    <row r="834" spans="1:1">
      <c r="A834" s="8">
        <v>45049</v>
      </c>
    </row>
    <row r="835" spans="1:1">
      <c r="A835" s="8">
        <v>45238</v>
      </c>
    </row>
    <row r="836" spans="1:1">
      <c r="A836" t="s">
        <v>6323</v>
      </c>
    </row>
    <row r="837" spans="1:1">
      <c r="A837" s="8">
        <v>45021</v>
      </c>
    </row>
    <row r="838" spans="1:1">
      <c r="A838" s="8">
        <v>45268</v>
      </c>
    </row>
    <row r="839" spans="1:1">
      <c r="A839" t="s">
        <v>6350</v>
      </c>
    </row>
    <row r="840" spans="1:1">
      <c r="A840" s="8">
        <v>45021</v>
      </c>
    </row>
    <row r="841" spans="1:1">
      <c r="A841" s="8">
        <v>45180</v>
      </c>
    </row>
    <row r="842" spans="1:1">
      <c r="A842" t="s">
        <v>5677</v>
      </c>
    </row>
    <row r="843" spans="1:1">
      <c r="A843" s="8">
        <v>44991</v>
      </c>
    </row>
    <row r="844" spans="1:1">
      <c r="A844" s="8">
        <v>45239</v>
      </c>
    </row>
    <row r="845" spans="1:1">
      <c r="A845" t="s">
        <v>5640</v>
      </c>
    </row>
    <row r="846" spans="1:1">
      <c r="A846" s="8">
        <v>44963</v>
      </c>
    </row>
    <row r="847" spans="1:1">
      <c r="A847" s="8">
        <v>45001</v>
      </c>
    </row>
    <row r="848" spans="1:1">
      <c r="A848" t="s">
        <v>6028</v>
      </c>
    </row>
    <row r="849" spans="1:1">
      <c r="A849" s="8">
        <v>44933</v>
      </c>
    </row>
    <row r="850" spans="1:1">
      <c r="A850" s="8">
        <v>45119</v>
      </c>
    </row>
    <row r="851" spans="1:1">
      <c r="A851" t="s">
        <v>6150</v>
      </c>
    </row>
    <row r="852" spans="1:1">
      <c r="A852" s="8">
        <v>44933</v>
      </c>
    </row>
    <row r="853" spans="1:1">
      <c r="A853" s="8">
        <v>45089</v>
      </c>
    </row>
    <row r="854" spans="1:1">
      <c r="A854" t="s">
        <v>6714</v>
      </c>
    </row>
    <row r="855" spans="1:1">
      <c r="A855" t="s">
        <v>6793</v>
      </c>
    </row>
    <row r="856" spans="1:1">
      <c r="A856" t="s">
        <v>6991</v>
      </c>
    </row>
    <row r="857" spans="1:1">
      <c r="A857" t="s">
        <v>5674</v>
      </c>
    </row>
    <row r="858" spans="1:1">
      <c r="A858" s="15">
        <v>36739</v>
      </c>
    </row>
    <row r="859" spans="1:1">
      <c r="A859" t="s">
        <v>6992</v>
      </c>
    </row>
    <row r="860" spans="1:1">
      <c r="A860" t="s">
        <v>5877</v>
      </c>
    </row>
    <row r="861" spans="1:1">
      <c r="A861" s="8">
        <v>45079</v>
      </c>
    </row>
    <row r="862" spans="1:1">
      <c r="A862" s="8">
        <v>45238</v>
      </c>
    </row>
    <row r="863" spans="1:1">
      <c r="A863" t="s">
        <v>5593</v>
      </c>
    </row>
    <row r="864" spans="1:1">
      <c r="A864" s="8">
        <v>45049</v>
      </c>
    </row>
    <row r="865" spans="1:1">
      <c r="A865" s="8">
        <v>45240</v>
      </c>
    </row>
    <row r="866" spans="1:1">
      <c r="A866" t="s">
        <v>5581</v>
      </c>
    </row>
    <row r="867" spans="1:1">
      <c r="A867" s="8">
        <v>45020</v>
      </c>
    </row>
    <row r="868" spans="1:1">
      <c r="A868" s="8">
        <v>45267</v>
      </c>
    </row>
    <row r="869" spans="1:1">
      <c r="A869" t="s">
        <v>5805</v>
      </c>
    </row>
    <row r="870" spans="1:1">
      <c r="A870" s="8">
        <v>45020</v>
      </c>
    </row>
    <row r="871" spans="1:1">
      <c r="A871" s="8">
        <v>45121</v>
      </c>
    </row>
    <row r="872" spans="1:1">
      <c r="A872" t="s">
        <v>5868</v>
      </c>
    </row>
    <row r="873" spans="1:1">
      <c r="A873" s="8">
        <v>45020</v>
      </c>
    </row>
    <row r="874" spans="1:1">
      <c r="A874" s="8">
        <v>45092</v>
      </c>
    </row>
    <row r="875" spans="1:1">
      <c r="A875" t="s">
        <v>5972</v>
      </c>
    </row>
    <row r="876" spans="1:1">
      <c r="A876" s="8">
        <v>44990</v>
      </c>
    </row>
    <row r="877" spans="1:1">
      <c r="A877" s="8">
        <v>45209</v>
      </c>
    </row>
    <row r="878" spans="1:1">
      <c r="A878" t="s">
        <v>5630</v>
      </c>
    </row>
    <row r="879" spans="1:1">
      <c r="A879" s="8">
        <v>44990</v>
      </c>
    </row>
    <row r="880" spans="1:1">
      <c r="A880" s="8">
        <v>45210</v>
      </c>
    </row>
    <row r="881" spans="1:1">
      <c r="A881" t="s">
        <v>7063</v>
      </c>
    </row>
    <row r="882" spans="1:1">
      <c r="A882" s="8">
        <v>44963</v>
      </c>
    </row>
    <row r="883" spans="1:1">
      <c r="A883" s="8">
        <v>45121</v>
      </c>
    </row>
    <row r="884" spans="1:1">
      <c r="A884" t="s">
        <v>5632</v>
      </c>
    </row>
    <row r="885" spans="1:1">
      <c r="A885" s="8">
        <v>44933</v>
      </c>
    </row>
    <row r="886" spans="1:1">
      <c r="A886" s="8">
        <v>45151</v>
      </c>
    </row>
    <row r="887" spans="1:1">
      <c r="A887" t="s">
        <v>7064</v>
      </c>
    </row>
    <row r="888" spans="1:1">
      <c r="A888" t="s">
        <v>6793</v>
      </c>
    </row>
    <row r="889" spans="1:1">
      <c r="A889" t="s">
        <v>6991</v>
      </c>
    </row>
    <row r="890" spans="1:1">
      <c r="A890" t="s">
        <v>7065</v>
      </c>
    </row>
    <row r="891" spans="1:1">
      <c r="A891" s="15">
        <v>36708</v>
      </c>
    </row>
    <row r="892" spans="1:1">
      <c r="A892" t="s">
        <v>6676</v>
      </c>
    </row>
    <row r="893" spans="1:1">
      <c r="A893" t="s">
        <v>7066</v>
      </c>
    </row>
    <row r="894" spans="1:1">
      <c r="A894" s="8">
        <v>45078</v>
      </c>
    </row>
    <row r="895" spans="1:1">
      <c r="A895" t="s">
        <v>6605</v>
      </c>
    </row>
    <row r="896" spans="1:1">
      <c r="A896" t="s">
        <v>7067</v>
      </c>
    </row>
    <row r="897" spans="1:1">
      <c r="A897" s="8">
        <v>45078</v>
      </c>
    </row>
    <row r="898" spans="1:1">
      <c r="A898" t="s">
        <v>6605</v>
      </c>
    </row>
    <row r="899" spans="1:1">
      <c r="A899" t="s">
        <v>6160</v>
      </c>
    </row>
    <row r="900" spans="1:1">
      <c r="A900" s="8">
        <v>45047</v>
      </c>
    </row>
    <row r="901" spans="1:1">
      <c r="A901" t="s">
        <v>6993</v>
      </c>
    </row>
    <row r="902" spans="1:1">
      <c r="A902" t="s">
        <v>6226</v>
      </c>
    </row>
    <row r="903" spans="1:1">
      <c r="A903" s="8">
        <v>45019</v>
      </c>
    </row>
    <row r="904" spans="1:1">
      <c r="A904" t="s">
        <v>6993</v>
      </c>
    </row>
    <row r="905" spans="1:1">
      <c r="A905" t="s">
        <v>6218</v>
      </c>
    </row>
    <row r="906" spans="1:1">
      <c r="A906" s="8">
        <v>44988</v>
      </c>
    </row>
    <row r="907" spans="1:1">
      <c r="A907" t="s">
        <v>6993</v>
      </c>
    </row>
    <row r="908" spans="1:1">
      <c r="A908" t="s">
        <v>5761</v>
      </c>
    </row>
    <row r="909" spans="1:1">
      <c r="A909" s="8">
        <v>44988</v>
      </c>
    </row>
    <row r="910" spans="1:1">
      <c r="A910" s="8">
        <v>45207</v>
      </c>
    </row>
    <row r="911" spans="1:1">
      <c r="A911" t="s">
        <v>6306</v>
      </c>
    </row>
    <row r="912" spans="1:1">
      <c r="A912" s="8">
        <v>44988</v>
      </c>
    </row>
    <row r="913" spans="1:1">
      <c r="A913" s="8">
        <v>45208</v>
      </c>
    </row>
    <row r="914" spans="1:1">
      <c r="A914" t="s">
        <v>5930</v>
      </c>
    </row>
    <row r="915" spans="1:1">
      <c r="A915" s="8">
        <v>44989</v>
      </c>
    </row>
    <row r="916" spans="1:1">
      <c r="A916" t="s">
        <v>6998</v>
      </c>
    </row>
    <row r="917" spans="1:1">
      <c r="A917" t="s">
        <v>7068</v>
      </c>
    </row>
    <row r="918" spans="1:1">
      <c r="A918" s="8">
        <v>44962</v>
      </c>
    </row>
    <row r="919" spans="1:1">
      <c r="A919" t="s">
        <v>6993</v>
      </c>
    </row>
    <row r="920" spans="1:1">
      <c r="A920" t="s">
        <v>5954</v>
      </c>
    </row>
    <row r="921" spans="1:1">
      <c r="A921" s="8">
        <v>44931</v>
      </c>
    </row>
    <row r="922" spans="1:1">
      <c r="A922" s="8">
        <v>45266</v>
      </c>
    </row>
    <row r="923" spans="1:1">
      <c r="A923" t="s">
        <v>6095</v>
      </c>
    </row>
    <row r="924" spans="1:1">
      <c r="A924" s="8">
        <v>44931</v>
      </c>
    </row>
    <row r="925" spans="1:1">
      <c r="A925" s="8">
        <v>45149</v>
      </c>
    </row>
    <row r="926" spans="1:1">
      <c r="A926" t="s">
        <v>5893</v>
      </c>
    </row>
    <row r="927" spans="1:1">
      <c r="A927" s="8">
        <v>44932</v>
      </c>
    </row>
    <row r="928" spans="1:1">
      <c r="A928" s="8">
        <v>45267</v>
      </c>
    </row>
    <row r="929" spans="1:1">
      <c r="A929" t="s">
        <v>5928</v>
      </c>
    </row>
    <row r="930" spans="1:1">
      <c r="A930" s="8">
        <v>44932</v>
      </c>
    </row>
    <row r="931" spans="1:1">
      <c r="A931" s="8">
        <v>45179</v>
      </c>
    </row>
    <row r="932" spans="1:1">
      <c r="A932" t="s">
        <v>149</v>
      </c>
    </row>
    <row r="933" spans="1:1">
      <c r="A933" t="s">
        <v>6793</v>
      </c>
    </row>
    <row r="934" spans="1:1">
      <c r="A934" t="s">
        <v>6991</v>
      </c>
    </row>
    <row r="935" spans="1:1">
      <c r="A935" t="s">
        <v>6088</v>
      </c>
    </row>
    <row r="936" spans="1:1">
      <c r="A936" s="15">
        <v>36739</v>
      </c>
    </row>
    <row r="937" spans="1:1">
      <c r="A937" t="s">
        <v>6992</v>
      </c>
    </row>
    <row r="938" spans="1:1">
      <c r="A938" t="s">
        <v>6246</v>
      </c>
    </row>
    <row r="939" spans="1:1">
      <c r="A939" s="8">
        <v>45108</v>
      </c>
    </row>
    <row r="940" spans="1:1">
      <c r="A940" t="s">
        <v>7009</v>
      </c>
    </row>
    <row r="941" spans="1:1">
      <c r="A941" t="s">
        <v>5771</v>
      </c>
    </row>
    <row r="942" spans="1:1">
      <c r="A942" s="8">
        <v>45048</v>
      </c>
    </row>
    <row r="943" spans="1:1">
      <c r="A943" t="s">
        <v>6625</v>
      </c>
    </row>
    <row r="944" spans="1:1">
      <c r="A944" t="s">
        <v>6325</v>
      </c>
    </row>
    <row r="945" spans="1:1">
      <c r="A945" s="8">
        <v>45020</v>
      </c>
    </row>
    <row r="946" spans="1:1">
      <c r="A946" s="8">
        <v>45240</v>
      </c>
    </row>
    <row r="947" spans="1:1">
      <c r="A947" t="s">
        <v>5740</v>
      </c>
    </row>
    <row r="948" spans="1:1">
      <c r="A948" s="8">
        <v>45020</v>
      </c>
    </row>
    <row r="949" spans="1:1">
      <c r="A949" s="8">
        <v>45151</v>
      </c>
    </row>
    <row r="950" spans="1:1">
      <c r="A950" t="s">
        <v>6345</v>
      </c>
    </row>
    <row r="951" spans="1:1">
      <c r="A951" s="8">
        <v>44989</v>
      </c>
    </row>
    <row r="952" spans="1:1">
      <c r="A952" s="8">
        <v>45239</v>
      </c>
    </row>
    <row r="953" spans="1:1">
      <c r="A953" t="s">
        <v>6289</v>
      </c>
    </row>
    <row r="954" spans="1:1">
      <c r="A954" s="8">
        <v>44990</v>
      </c>
    </row>
    <row r="955" spans="1:1">
      <c r="A955" s="8">
        <v>45240</v>
      </c>
    </row>
    <row r="956" spans="1:1">
      <c r="A956" t="s">
        <v>5663</v>
      </c>
    </row>
    <row r="957" spans="1:1">
      <c r="A957" s="8">
        <v>44990</v>
      </c>
    </row>
    <row r="958" spans="1:1">
      <c r="A958" s="8">
        <v>45150</v>
      </c>
    </row>
    <row r="959" spans="1:1">
      <c r="A959" t="s">
        <v>5918</v>
      </c>
    </row>
    <row r="960" spans="1:1">
      <c r="A960" s="8">
        <v>44963</v>
      </c>
    </row>
    <row r="961" spans="1:1">
      <c r="A961" s="8">
        <v>45181</v>
      </c>
    </row>
    <row r="962" spans="1:1">
      <c r="A962" t="s">
        <v>6313</v>
      </c>
    </row>
    <row r="963" spans="1:1">
      <c r="A963" t="s">
        <v>7006</v>
      </c>
    </row>
    <row r="964" spans="1:1">
      <c r="A964" s="8">
        <v>45062</v>
      </c>
    </row>
    <row r="965" spans="1:1">
      <c r="A965" t="s">
        <v>7069</v>
      </c>
    </row>
    <row r="966" spans="1:1">
      <c r="A966" t="s">
        <v>6793</v>
      </c>
    </row>
    <row r="967" spans="1:1">
      <c r="A967" t="s">
        <v>6991</v>
      </c>
    </row>
    <row r="968" spans="1:1">
      <c r="A968" t="s">
        <v>7070</v>
      </c>
    </row>
    <row r="969" spans="1:1">
      <c r="A969" s="8">
        <v>45048</v>
      </c>
    </row>
    <row r="970" spans="1:1">
      <c r="A970" s="8">
        <v>45239</v>
      </c>
    </row>
    <row r="971" spans="1:1">
      <c r="A971" t="s">
        <v>7071</v>
      </c>
    </row>
    <row r="972" spans="1:1">
      <c r="A972" s="8">
        <v>45048</v>
      </c>
    </row>
    <row r="973" spans="1:1">
      <c r="A973" s="8">
        <v>45208</v>
      </c>
    </row>
    <row r="974" spans="1:1">
      <c r="A974" t="s">
        <v>7072</v>
      </c>
    </row>
    <row r="975" spans="1:1">
      <c r="A975" s="8">
        <v>45018</v>
      </c>
    </row>
    <row r="976" spans="1:1">
      <c r="A976" s="8">
        <v>45238</v>
      </c>
    </row>
    <row r="977" spans="1:1">
      <c r="A977" t="s">
        <v>6013</v>
      </c>
    </row>
    <row r="978" spans="1:1">
      <c r="A978" s="8">
        <v>45019</v>
      </c>
    </row>
    <row r="979" spans="1:1">
      <c r="A979" s="8">
        <v>45268</v>
      </c>
    </row>
    <row r="980" spans="1:1">
      <c r="A980" t="s">
        <v>7073</v>
      </c>
    </row>
    <row r="981" spans="1:1">
      <c r="A981" s="8">
        <v>45019</v>
      </c>
    </row>
    <row r="982" spans="1:1">
      <c r="A982" s="8">
        <v>45151</v>
      </c>
    </row>
    <row r="983" spans="1:1">
      <c r="A983" t="s">
        <v>7074</v>
      </c>
    </row>
    <row r="984" spans="1:1">
      <c r="A984" s="8">
        <v>44988</v>
      </c>
    </row>
    <row r="985" spans="1:1">
      <c r="A985" s="8">
        <v>45090</v>
      </c>
    </row>
    <row r="986" spans="1:1">
      <c r="A986" t="s">
        <v>6266</v>
      </c>
    </row>
    <row r="987" spans="1:1">
      <c r="A987" s="8">
        <v>44989</v>
      </c>
    </row>
    <row r="988" spans="1:1">
      <c r="A988" s="8">
        <v>45089</v>
      </c>
    </row>
    <row r="989" spans="1:1">
      <c r="A989" t="s">
        <v>6224</v>
      </c>
    </row>
    <row r="990" spans="1:1">
      <c r="A990" s="8">
        <v>44962</v>
      </c>
    </row>
    <row r="991" spans="1:1">
      <c r="A991" s="8">
        <v>45150</v>
      </c>
    </row>
    <row r="992" spans="1:1">
      <c r="A992" t="s">
        <v>5870</v>
      </c>
    </row>
    <row r="993" spans="1:1">
      <c r="A993" s="8">
        <v>44962</v>
      </c>
    </row>
    <row r="994" spans="1:1">
      <c r="A994" s="8">
        <v>45091</v>
      </c>
    </row>
    <row r="995" spans="1:1">
      <c r="A995" t="s">
        <v>7075</v>
      </c>
    </row>
    <row r="996" spans="1:1">
      <c r="A996" s="8">
        <v>44962</v>
      </c>
    </row>
    <row r="997" spans="1:1">
      <c r="A997" s="8">
        <v>45061</v>
      </c>
    </row>
    <row r="998" spans="1:1">
      <c r="A998" t="s">
        <v>7076</v>
      </c>
    </row>
    <row r="999" spans="1:1">
      <c r="A999" t="s">
        <v>6793</v>
      </c>
    </row>
    <row r="1000" spans="1:1">
      <c r="A1000" t="s">
        <v>6991</v>
      </c>
    </row>
    <row r="1001" spans="1:1">
      <c r="A1001" t="s">
        <v>7077</v>
      </c>
    </row>
    <row r="1002" spans="1:1">
      <c r="A1002" s="8">
        <v>45047</v>
      </c>
    </row>
    <row r="1003" spans="1:1">
      <c r="A1003" s="8">
        <v>45179</v>
      </c>
    </row>
    <row r="1004" spans="1:1">
      <c r="A1004" t="s">
        <v>5575</v>
      </c>
    </row>
    <row r="1005" spans="1:1">
      <c r="A1005" s="8">
        <v>45047</v>
      </c>
    </row>
    <row r="1006" spans="1:1">
      <c r="A1006" s="8">
        <v>45148</v>
      </c>
    </row>
    <row r="1007" spans="1:1">
      <c r="A1007" t="s">
        <v>6199</v>
      </c>
    </row>
    <row r="1008" spans="1:1">
      <c r="A1008" s="8">
        <v>45048</v>
      </c>
    </row>
    <row r="1009" spans="1:1">
      <c r="A1009" s="8">
        <v>45180</v>
      </c>
    </row>
    <row r="1010" spans="1:1">
      <c r="A1010" t="s">
        <v>5843</v>
      </c>
    </row>
    <row r="1011" spans="1:1">
      <c r="A1011" s="8">
        <v>45018</v>
      </c>
    </row>
    <row r="1012" spans="1:1">
      <c r="A1012" s="8">
        <v>45060</v>
      </c>
    </row>
    <row r="1013" spans="1:1">
      <c r="A1013" t="s">
        <v>7078</v>
      </c>
    </row>
    <row r="1014" spans="1:1">
      <c r="A1014" s="8">
        <v>44987</v>
      </c>
    </row>
    <row r="1015" spans="1:1">
      <c r="A1015" s="8">
        <v>45206</v>
      </c>
    </row>
    <row r="1016" spans="1:1">
      <c r="A1016" t="s">
        <v>5578</v>
      </c>
    </row>
    <row r="1017" spans="1:1">
      <c r="A1017" s="8">
        <v>44987</v>
      </c>
    </row>
    <row r="1018" spans="1:1">
      <c r="A1018" s="8">
        <v>45059</v>
      </c>
    </row>
    <row r="1019" spans="1:1">
      <c r="A1019" t="s">
        <v>6069</v>
      </c>
    </row>
    <row r="1020" spans="1:1">
      <c r="A1020" s="8">
        <v>44988</v>
      </c>
    </row>
    <row r="1021" spans="1:1">
      <c r="A1021" s="8">
        <v>45119</v>
      </c>
    </row>
    <row r="1022" spans="1:1">
      <c r="A1022" t="s">
        <v>5611</v>
      </c>
    </row>
    <row r="1023" spans="1:1">
      <c r="A1023" s="8">
        <v>44961</v>
      </c>
    </row>
    <row r="1024" spans="1:1">
      <c r="A1024" s="8">
        <v>45090</v>
      </c>
    </row>
    <row r="1025" spans="1:1">
      <c r="A1025" t="s">
        <v>5563</v>
      </c>
    </row>
    <row r="1026" spans="1:1">
      <c r="A1026" s="8">
        <v>44961</v>
      </c>
    </row>
    <row r="1027" spans="1:1">
      <c r="A1027" s="8">
        <v>45090</v>
      </c>
    </row>
    <row r="1028" spans="1:1">
      <c r="A1028" t="s">
        <v>6192</v>
      </c>
    </row>
    <row r="1029" spans="1:1">
      <c r="A1029" s="8">
        <v>44962</v>
      </c>
    </row>
    <row r="1030" spans="1:1">
      <c r="A1030" s="8">
        <v>45091</v>
      </c>
    </row>
    <row r="1031" spans="1:1">
      <c r="A1031" t="s">
        <v>5749</v>
      </c>
    </row>
    <row r="1032" spans="1:1">
      <c r="A1032" s="8">
        <v>44931</v>
      </c>
    </row>
    <row r="1033" spans="1:1">
      <c r="A1033" s="8">
        <v>44999</v>
      </c>
    </row>
    <row r="1034" spans="1:1">
      <c r="A1034" t="s">
        <v>5967</v>
      </c>
    </row>
    <row r="1035" spans="1:1">
      <c r="A1035" s="8">
        <v>44931</v>
      </c>
    </row>
    <row r="1036" spans="1:1">
      <c r="A1036" s="8">
        <v>44975</v>
      </c>
    </row>
    <row r="1037" spans="1:1">
      <c r="A1037" t="s">
        <v>7079</v>
      </c>
    </row>
    <row r="1038" spans="1:1">
      <c r="A1038" t="s">
        <v>6793</v>
      </c>
    </row>
    <row r="1039" spans="1:1">
      <c r="A1039" t="s">
        <v>6991</v>
      </c>
    </row>
    <row r="1040" spans="1:1">
      <c r="A1040" t="s">
        <v>6031</v>
      </c>
    </row>
    <row r="1041" spans="1:1">
      <c r="A1041" s="15">
        <v>36739</v>
      </c>
    </row>
    <row r="1042" spans="1:1">
      <c r="A1042" t="s">
        <v>7080</v>
      </c>
    </row>
    <row r="1043" spans="1:1">
      <c r="A1043" t="s">
        <v>6101</v>
      </c>
    </row>
    <row r="1044" spans="1:1">
      <c r="A1044" s="8">
        <v>45079</v>
      </c>
    </row>
    <row r="1045" spans="1:1">
      <c r="A1045" s="8">
        <v>45239</v>
      </c>
    </row>
    <row r="1046" spans="1:1">
      <c r="A1046" t="s">
        <v>5982</v>
      </c>
    </row>
    <row r="1047" spans="1:1">
      <c r="A1047" s="8">
        <v>45050</v>
      </c>
    </row>
    <row r="1048" spans="1:1">
      <c r="A1048" s="8">
        <v>45151</v>
      </c>
    </row>
    <row r="1049" spans="1:1">
      <c r="A1049" t="s">
        <v>6339</v>
      </c>
    </row>
    <row r="1050" spans="1:1">
      <c r="A1050" s="8">
        <v>45020</v>
      </c>
    </row>
    <row r="1051" spans="1:1">
      <c r="A1051" s="8">
        <v>45238</v>
      </c>
    </row>
    <row r="1052" spans="1:1">
      <c r="A1052" t="s">
        <v>6099</v>
      </c>
    </row>
    <row r="1053" spans="1:1">
      <c r="A1053" s="8">
        <v>45020</v>
      </c>
    </row>
    <row r="1054" spans="1:1">
      <c r="A1054" s="8">
        <v>45180</v>
      </c>
    </row>
    <row r="1055" spans="1:1">
      <c r="A1055" t="s">
        <v>7081</v>
      </c>
    </row>
    <row r="1056" spans="1:1">
      <c r="A1056" s="8">
        <v>45020</v>
      </c>
    </row>
    <row r="1057" spans="1:1">
      <c r="A1057" s="8">
        <v>45151</v>
      </c>
    </row>
    <row r="1058" spans="1:1">
      <c r="A1058" t="s">
        <v>7082</v>
      </c>
    </row>
    <row r="1059" spans="1:1">
      <c r="A1059" s="8">
        <v>45021</v>
      </c>
    </row>
    <row r="1060" spans="1:1">
      <c r="A1060" t="s">
        <v>7083</v>
      </c>
    </row>
    <row r="1061" spans="1:1">
      <c r="A1061" t="s">
        <v>5712</v>
      </c>
    </row>
    <row r="1062" spans="1:1">
      <c r="A1062" s="8">
        <v>44991</v>
      </c>
    </row>
    <row r="1063" spans="1:1">
      <c r="A1063" s="8">
        <v>45270</v>
      </c>
    </row>
    <row r="1064" spans="1:1">
      <c r="A1064" t="s">
        <v>6024</v>
      </c>
    </row>
    <row r="1065" spans="1:1">
      <c r="A1065" s="8">
        <v>44991</v>
      </c>
    </row>
    <row r="1066" spans="1:1">
      <c r="A1066" s="8">
        <v>45121</v>
      </c>
    </row>
    <row r="1067" spans="1:1">
      <c r="A1067" t="s">
        <v>6254</v>
      </c>
    </row>
    <row r="1068" spans="1:1">
      <c r="A1068" s="8">
        <v>44933</v>
      </c>
    </row>
    <row r="1069" spans="1:1">
      <c r="A1069" s="8">
        <v>45121</v>
      </c>
    </row>
    <row r="1070" spans="1:1">
      <c r="A1070" t="s">
        <v>7084</v>
      </c>
    </row>
    <row r="1071" spans="1:1">
      <c r="A1071" t="s">
        <v>6793</v>
      </c>
    </row>
    <row r="1072" spans="1:1">
      <c r="A1072" t="s">
        <v>6991</v>
      </c>
    </row>
    <row r="1073" spans="1:1">
      <c r="A1073" t="s">
        <v>5948</v>
      </c>
    </row>
    <row r="1074" spans="1:1">
      <c r="A1074" s="8">
        <v>45079</v>
      </c>
    </row>
    <row r="1075" spans="1:1">
      <c r="A1075" t="s">
        <v>7080</v>
      </c>
    </row>
    <row r="1076" spans="1:1">
      <c r="A1076" t="s">
        <v>6281</v>
      </c>
    </row>
    <row r="1077" spans="1:1">
      <c r="A1077" s="8">
        <v>45079</v>
      </c>
    </row>
    <row r="1078" spans="1:1">
      <c r="A1078" t="s">
        <v>7080</v>
      </c>
    </row>
    <row r="1079" spans="1:1">
      <c r="A1079" t="s">
        <v>6228</v>
      </c>
    </row>
    <row r="1080" spans="1:1">
      <c r="A1080" s="8">
        <v>45079</v>
      </c>
    </row>
    <row r="1081" spans="1:1">
      <c r="A1081" t="s">
        <v>6618</v>
      </c>
    </row>
    <row r="1082" spans="1:1">
      <c r="A1082" t="s">
        <v>6186</v>
      </c>
    </row>
    <row r="1083" spans="1:1">
      <c r="A1083" s="8">
        <v>45049</v>
      </c>
    </row>
    <row r="1084" spans="1:1">
      <c r="A1084" t="s">
        <v>7009</v>
      </c>
    </row>
    <row r="1085" spans="1:1">
      <c r="A1085" t="s">
        <v>5774</v>
      </c>
    </row>
    <row r="1086" spans="1:1">
      <c r="A1086" s="8">
        <v>45049</v>
      </c>
    </row>
    <row r="1087" spans="1:1">
      <c r="A1087" s="8">
        <v>45269</v>
      </c>
    </row>
    <row r="1088" spans="1:1">
      <c r="A1088" t="s">
        <v>7085</v>
      </c>
    </row>
    <row r="1089" spans="1:1">
      <c r="A1089" s="8">
        <v>45049</v>
      </c>
    </row>
    <row r="1090" spans="1:1">
      <c r="A1090" s="8">
        <v>45181</v>
      </c>
    </row>
    <row r="1091" spans="1:1">
      <c r="A1091" t="s">
        <v>5846</v>
      </c>
    </row>
    <row r="1092" spans="1:1">
      <c r="A1092" s="8">
        <v>45020</v>
      </c>
    </row>
    <row r="1093" spans="1:1">
      <c r="A1093" t="s">
        <v>7009</v>
      </c>
    </row>
    <row r="1094" spans="1:1">
      <c r="A1094" t="s">
        <v>5583</v>
      </c>
    </row>
    <row r="1095" spans="1:1">
      <c r="A1095" s="8">
        <v>45020</v>
      </c>
    </row>
    <row r="1096" spans="1:1">
      <c r="A1096" s="8">
        <v>45240</v>
      </c>
    </row>
    <row r="1097" spans="1:1">
      <c r="A1097" t="s">
        <v>5652</v>
      </c>
    </row>
    <row r="1098" spans="1:1">
      <c r="A1098" s="8">
        <v>45020</v>
      </c>
    </row>
    <row r="1099" spans="1:1">
      <c r="A1099" s="8">
        <v>45208</v>
      </c>
    </row>
    <row r="1100" spans="1:1">
      <c r="A1100" t="s">
        <v>6017</v>
      </c>
    </row>
    <row r="1101" spans="1:1">
      <c r="A1101" s="8">
        <v>44990</v>
      </c>
    </row>
    <row r="1102" spans="1:1">
      <c r="A1102" s="8">
        <v>45239</v>
      </c>
    </row>
    <row r="1103" spans="1:1">
      <c r="A1103" t="s">
        <v>6195</v>
      </c>
    </row>
    <row r="1104" spans="1:1">
      <c r="A1104" s="8">
        <v>44990</v>
      </c>
    </row>
    <row r="1105" spans="1:1">
      <c r="A1105" s="8">
        <v>45210</v>
      </c>
    </row>
    <row r="1106" spans="1:1">
      <c r="A1106" t="s">
        <v>5776</v>
      </c>
    </row>
    <row r="1107" spans="1:1">
      <c r="A1107" s="8">
        <v>44963</v>
      </c>
    </row>
    <row r="1108" spans="1:1">
      <c r="A1108" s="8">
        <v>45180</v>
      </c>
    </row>
    <row r="1109" spans="1:1">
      <c r="A1109" t="s">
        <v>6272</v>
      </c>
    </row>
    <row r="1110" spans="1:1">
      <c r="A1110" s="8">
        <v>44963</v>
      </c>
    </row>
    <row r="1111" spans="1:1">
      <c r="A1111" s="8">
        <v>45150</v>
      </c>
    </row>
    <row r="1112" spans="1:1">
      <c r="A1112" t="s">
        <v>5595</v>
      </c>
    </row>
    <row r="1113" spans="1:1">
      <c r="A1113" s="8">
        <v>44933</v>
      </c>
    </row>
    <row r="1114" spans="1:1">
      <c r="A1114" s="8">
        <v>45181</v>
      </c>
    </row>
    <row r="1115" spans="1:1">
      <c r="A1115" t="s">
        <v>7086</v>
      </c>
    </row>
    <row r="1116" spans="1:1">
      <c r="A1116" t="s">
        <v>6793</v>
      </c>
    </row>
    <row r="1117" spans="1:1">
      <c r="A1117" t="s">
        <v>6991</v>
      </c>
    </row>
    <row r="1118" spans="1:1">
      <c r="A1118" t="s">
        <v>6142</v>
      </c>
    </row>
    <row r="1119" spans="1:1">
      <c r="A1119" s="15">
        <v>36678</v>
      </c>
    </row>
    <row r="1120" spans="1:1">
      <c r="A1120" t="s">
        <v>7080</v>
      </c>
    </row>
    <row r="1121" spans="1:1">
      <c r="A1121" t="s">
        <v>7087</v>
      </c>
    </row>
    <row r="1122" spans="1:1">
      <c r="A1122" s="8">
        <v>45047</v>
      </c>
    </row>
    <row r="1123" spans="1:1">
      <c r="A1123" t="s">
        <v>6618</v>
      </c>
    </row>
    <row r="1124" spans="1:1">
      <c r="A1124" t="s">
        <v>6097</v>
      </c>
    </row>
    <row r="1125" spans="1:1">
      <c r="A1125" s="8">
        <v>45018</v>
      </c>
    </row>
    <row r="1126" spans="1:1">
      <c r="A1126" t="s">
        <v>7008</v>
      </c>
    </row>
    <row r="1127" spans="1:1">
      <c r="A1127" t="s">
        <v>5885</v>
      </c>
    </row>
    <row r="1128" spans="1:1">
      <c r="A1128" s="8">
        <v>45019</v>
      </c>
    </row>
    <row r="1129" spans="1:1">
      <c r="A1129" t="s">
        <v>6992</v>
      </c>
    </row>
    <row r="1130" spans="1:1">
      <c r="A1130" t="s">
        <v>5638</v>
      </c>
    </row>
    <row r="1131" spans="1:1">
      <c r="A1131" s="8">
        <v>45019</v>
      </c>
    </row>
    <row r="1132" spans="1:1">
      <c r="A1132" t="s">
        <v>7088</v>
      </c>
    </row>
    <row r="1133" spans="1:1">
      <c r="A1133" t="s">
        <v>6039</v>
      </c>
    </row>
    <row r="1134" spans="1:1">
      <c r="A1134" s="8">
        <v>44988</v>
      </c>
    </row>
    <row r="1135" spans="1:1">
      <c r="A1135" s="8">
        <v>45210</v>
      </c>
    </row>
    <row r="1136" spans="1:1">
      <c r="A1136" t="s">
        <v>6050</v>
      </c>
    </row>
    <row r="1137" spans="1:1">
      <c r="A1137" s="8">
        <v>44989</v>
      </c>
    </row>
    <row r="1138" spans="1:1">
      <c r="A1138" s="8">
        <v>45241</v>
      </c>
    </row>
    <row r="1139" spans="1:1">
      <c r="A1139" t="s">
        <v>6121</v>
      </c>
    </row>
    <row r="1140" spans="1:1">
      <c r="A1140" s="8">
        <v>44962</v>
      </c>
    </row>
    <row r="1141" spans="1:1">
      <c r="A1141" t="s">
        <v>7083</v>
      </c>
    </row>
    <row r="1142" spans="1:1">
      <c r="A1142" t="s">
        <v>6277</v>
      </c>
    </row>
    <row r="1143" spans="1:1">
      <c r="A1143" s="8">
        <v>44962</v>
      </c>
    </row>
    <row r="1144" spans="1:1">
      <c r="A1144" s="8">
        <v>45181</v>
      </c>
    </row>
    <row r="1145" spans="1:1">
      <c r="A1145" t="s">
        <v>6043</v>
      </c>
    </row>
    <row r="1146" spans="1:1">
      <c r="A1146" t="s">
        <v>6634</v>
      </c>
    </row>
    <row r="1147" spans="1:1">
      <c r="A1147" s="8">
        <v>45121</v>
      </c>
    </row>
    <row r="1148" spans="1:1">
      <c r="A1148" t="s">
        <v>7089</v>
      </c>
    </row>
    <row r="1149" spans="1:1">
      <c r="A1149" t="s">
        <v>6793</v>
      </c>
    </row>
    <row r="1150" spans="1:1">
      <c r="A1150" t="s">
        <v>6991</v>
      </c>
    </row>
    <row r="1151" spans="1:1">
      <c r="A1151" t="s">
        <v>6107</v>
      </c>
    </row>
    <row r="1152" spans="1:1">
      <c r="A1152" s="15">
        <v>36708</v>
      </c>
    </row>
    <row r="1153" spans="1:1">
      <c r="A1153" t="s">
        <v>6618</v>
      </c>
    </row>
    <row r="1154" spans="1:1">
      <c r="A1154" t="s">
        <v>6304</v>
      </c>
    </row>
    <row r="1155" spans="1:1">
      <c r="A1155" s="8">
        <v>45078</v>
      </c>
    </row>
    <row r="1156" spans="1:1">
      <c r="A1156" t="s">
        <v>6622</v>
      </c>
    </row>
    <row r="1157" spans="1:1">
      <c r="A1157" t="s">
        <v>6156</v>
      </c>
    </row>
    <row r="1158" spans="1:1">
      <c r="A1158" s="8">
        <v>45079</v>
      </c>
    </row>
    <row r="1159" spans="1:1">
      <c r="A1159" t="s">
        <v>6992</v>
      </c>
    </row>
    <row r="1160" spans="1:1">
      <c r="A1160" t="s">
        <v>6116</v>
      </c>
    </row>
    <row r="1161" spans="1:1">
      <c r="A1161" s="8">
        <v>45048</v>
      </c>
    </row>
    <row r="1162" spans="1:1">
      <c r="A1162" t="s">
        <v>6646</v>
      </c>
    </row>
    <row r="1163" spans="1:1">
      <c r="A1163" t="s">
        <v>7090</v>
      </c>
    </row>
    <row r="1164" spans="1:1">
      <c r="A1164" s="8">
        <v>45018</v>
      </c>
    </row>
    <row r="1165" spans="1:1">
      <c r="A1165" t="s">
        <v>6993</v>
      </c>
    </row>
    <row r="1166" spans="1:1">
      <c r="A1166" t="s">
        <v>6123</v>
      </c>
    </row>
    <row r="1167" spans="1:1">
      <c r="A1167" s="8">
        <v>45049</v>
      </c>
    </row>
    <row r="1168" spans="1:1">
      <c r="A1168" t="s">
        <v>6622</v>
      </c>
    </row>
    <row r="1169" spans="1:1">
      <c r="A1169" t="s">
        <v>5648</v>
      </c>
    </row>
    <row r="1170" spans="1:1">
      <c r="A1170" s="8">
        <v>44988</v>
      </c>
    </row>
    <row r="1171" spans="1:1">
      <c r="A1171" s="8">
        <v>45238</v>
      </c>
    </row>
    <row r="1172" spans="1:1">
      <c r="A1172" t="s">
        <v>7091</v>
      </c>
    </row>
    <row r="1173" spans="1:1">
      <c r="A1173" s="8">
        <v>44988</v>
      </c>
    </row>
    <row r="1174" spans="1:1">
      <c r="A1174" s="8">
        <v>45208</v>
      </c>
    </row>
    <row r="1175" spans="1:1">
      <c r="A1175" t="s">
        <v>5565</v>
      </c>
    </row>
    <row r="1176" spans="1:1">
      <c r="A1176" s="8">
        <v>44962</v>
      </c>
    </row>
    <row r="1177" spans="1:1">
      <c r="A1177" s="8">
        <v>45209</v>
      </c>
    </row>
    <row r="1178" spans="1:1">
      <c r="A1178" t="s">
        <v>7092</v>
      </c>
    </row>
    <row r="1179" spans="1:1">
      <c r="A1179" s="8">
        <v>44963</v>
      </c>
    </row>
    <row r="1180" spans="1:1">
      <c r="A1180" s="8">
        <v>45121</v>
      </c>
    </row>
    <row r="1181" spans="1:1">
      <c r="A1181" t="s">
        <v>7093</v>
      </c>
    </row>
    <row r="1182" spans="1:1">
      <c r="A1182" s="8">
        <v>44931</v>
      </c>
    </row>
    <row r="1183" spans="1:1">
      <c r="A1183" s="8">
        <v>45179</v>
      </c>
    </row>
    <row r="1184" spans="1:1">
      <c r="A1184" t="s">
        <v>7094</v>
      </c>
    </row>
    <row r="1185" spans="1:1">
      <c r="A1185" s="8">
        <v>44932</v>
      </c>
    </row>
    <row r="1186" spans="1:1">
      <c r="A1186" s="8">
        <v>45209</v>
      </c>
    </row>
    <row r="1187" spans="1:1">
      <c r="A1187" t="s">
        <v>6003</v>
      </c>
    </row>
    <row r="1188" spans="1:1">
      <c r="A1188" t="s">
        <v>6634</v>
      </c>
    </row>
    <row r="1189" spans="1:1">
      <c r="A1189" s="8">
        <v>45119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FF7F5-99C7-4FE3-8C84-3B82D09243F3}">
  <dimension ref="A1:P429"/>
  <sheetViews>
    <sheetView topLeftCell="A306" workbookViewId="0">
      <selection activeCell="N312" sqref="N312"/>
    </sheetView>
  </sheetViews>
  <sheetFormatPr defaultRowHeight="15"/>
  <cols>
    <col min="1" max="1" width="18.85546875" bestFit="1" customWidth="1"/>
    <col min="2" max="2" width="5" bestFit="1" customWidth="1"/>
    <col min="3" max="3" width="9.7109375" bestFit="1" customWidth="1"/>
    <col min="4" max="4" width="23.5703125" bestFit="1" customWidth="1"/>
    <col min="5" max="5" width="23.85546875" bestFit="1" customWidth="1"/>
    <col min="6" max="15" width="10.42578125" bestFit="1" customWidth="1"/>
    <col min="16" max="16" width="8.85546875" bestFit="1" customWidth="1"/>
  </cols>
  <sheetData>
    <row r="1" spans="1:16">
      <c r="A1" t="s">
        <v>6792</v>
      </c>
      <c r="B1" t="s">
        <v>7095</v>
      </c>
      <c r="C1" t="s">
        <v>7096</v>
      </c>
      <c r="D1" t="s">
        <v>7097</v>
      </c>
      <c r="E1" t="s">
        <v>5557</v>
      </c>
      <c r="F1" t="s">
        <v>7098</v>
      </c>
      <c r="G1" t="s">
        <v>7099</v>
      </c>
      <c r="H1" t="s">
        <v>7100</v>
      </c>
      <c r="I1" t="s">
        <v>7101</v>
      </c>
      <c r="J1" t="s">
        <v>7102</v>
      </c>
      <c r="K1" t="s">
        <v>7103</v>
      </c>
      <c r="L1" t="s">
        <v>7104</v>
      </c>
      <c r="M1" t="s">
        <v>7105</v>
      </c>
      <c r="N1" t="s">
        <v>7106</v>
      </c>
      <c r="O1" t="s">
        <v>7107</v>
      </c>
      <c r="P1" t="s">
        <v>14</v>
      </c>
    </row>
    <row r="2" spans="1:16">
      <c r="A2" t="s">
        <v>507</v>
      </c>
      <c r="B2">
        <v>1</v>
      </c>
      <c r="C2">
        <v>1</v>
      </c>
      <c r="D2" t="s">
        <v>164</v>
      </c>
      <c r="E2" t="s">
        <v>164</v>
      </c>
      <c r="F2" t="s">
        <v>7108</v>
      </c>
      <c r="G2" t="s">
        <v>7109</v>
      </c>
      <c r="H2" t="s">
        <v>7110</v>
      </c>
      <c r="I2" t="s">
        <v>7111</v>
      </c>
      <c r="J2" t="s">
        <v>7112</v>
      </c>
      <c r="K2" t="s">
        <v>7113</v>
      </c>
      <c r="L2" t="s">
        <v>7114</v>
      </c>
      <c r="M2" t="s">
        <v>7115</v>
      </c>
      <c r="N2">
        <v>172</v>
      </c>
      <c r="O2">
        <v>193</v>
      </c>
      <c r="P2">
        <v>-1.44</v>
      </c>
    </row>
    <row r="3" spans="1:16">
      <c r="A3" t="s">
        <v>535</v>
      </c>
      <c r="B3">
        <v>2</v>
      </c>
      <c r="C3">
        <v>3</v>
      </c>
      <c r="D3" t="s">
        <v>210</v>
      </c>
      <c r="E3" t="s">
        <v>210</v>
      </c>
      <c r="F3" t="s">
        <v>7116</v>
      </c>
      <c r="G3" t="s">
        <v>7117</v>
      </c>
      <c r="H3" t="s">
        <v>7118</v>
      </c>
      <c r="I3" t="s">
        <v>7119</v>
      </c>
      <c r="J3" t="s">
        <v>7120</v>
      </c>
      <c r="K3" t="s">
        <v>7121</v>
      </c>
      <c r="L3" t="s">
        <v>7122</v>
      </c>
      <c r="M3" t="s">
        <v>7123</v>
      </c>
      <c r="N3">
        <v>300</v>
      </c>
      <c r="O3">
        <v>149</v>
      </c>
      <c r="P3">
        <v>1.2</v>
      </c>
    </row>
    <row r="4" spans="1:16">
      <c r="A4" t="s">
        <v>276</v>
      </c>
      <c r="B4">
        <v>3</v>
      </c>
      <c r="C4">
        <v>4</v>
      </c>
      <c r="D4" t="s">
        <v>276</v>
      </c>
      <c r="E4" t="s">
        <v>276</v>
      </c>
      <c r="F4" t="s">
        <v>7124</v>
      </c>
      <c r="G4" t="s">
        <v>7125</v>
      </c>
      <c r="H4" t="s">
        <v>897</v>
      </c>
      <c r="I4" t="s">
        <v>7126</v>
      </c>
      <c r="J4" t="s">
        <v>7127</v>
      </c>
      <c r="K4" t="s">
        <v>7125</v>
      </c>
      <c r="L4" t="s">
        <v>912</v>
      </c>
      <c r="M4" t="s">
        <v>7128</v>
      </c>
      <c r="N4">
        <v>140</v>
      </c>
      <c r="O4">
        <v>106</v>
      </c>
      <c r="P4">
        <v>6.23</v>
      </c>
    </row>
    <row r="5" spans="1:16">
      <c r="A5" t="s">
        <v>121</v>
      </c>
      <c r="B5">
        <v>4</v>
      </c>
      <c r="C5">
        <v>5</v>
      </c>
      <c r="D5" t="s">
        <v>121</v>
      </c>
      <c r="E5" t="s">
        <v>121</v>
      </c>
      <c r="F5" t="s">
        <v>908</v>
      </c>
      <c r="G5" t="s">
        <v>803</v>
      </c>
      <c r="H5" t="s">
        <v>996</v>
      </c>
      <c r="I5" t="s">
        <v>700</v>
      </c>
      <c r="J5" t="s">
        <v>703</v>
      </c>
      <c r="K5" t="s">
        <v>725</v>
      </c>
      <c r="L5" t="s">
        <v>711</v>
      </c>
      <c r="M5" t="s">
        <v>7129</v>
      </c>
      <c r="N5">
        <v>19</v>
      </c>
      <c r="O5">
        <v>3</v>
      </c>
      <c r="P5">
        <v>27.5</v>
      </c>
    </row>
    <row r="6" spans="1:16">
      <c r="A6" t="s">
        <v>534</v>
      </c>
      <c r="B6">
        <v>5</v>
      </c>
      <c r="C6">
        <v>6</v>
      </c>
      <c r="D6" t="s">
        <v>128</v>
      </c>
      <c r="E6" t="s">
        <v>128</v>
      </c>
      <c r="F6" t="s">
        <v>7130</v>
      </c>
      <c r="G6" t="s">
        <v>7131</v>
      </c>
      <c r="H6" t="s">
        <v>7132</v>
      </c>
      <c r="I6" t="s">
        <v>7133</v>
      </c>
      <c r="J6" t="s">
        <v>7133</v>
      </c>
      <c r="K6" t="s">
        <v>7134</v>
      </c>
      <c r="L6" t="s">
        <v>7135</v>
      </c>
      <c r="M6" t="s">
        <v>7136</v>
      </c>
      <c r="N6">
        <v>328</v>
      </c>
      <c r="O6">
        <v>309</v>
      </c>
      <c r="P6">
        <v>-11.55</v>
      </c>
    </row>
    <row r="7" spans="1:16">
      <c r="A7" t="s">
        <v>667</v>
      </c>
      <c r="B7">
        <v>6</v>
      </c>
      <c r="C7">
        <v>7</v>
      </c>
      <c r="D7" t="s">
        <v>5579</v>
      </c>
      <c r="E7" t="s">
        <v>152</v>
      </c>
      <c r="F7" t="s">
        <v>7111</v>
      </c>
      <c r="G7" t="s">
        <v>7137</v>
      </c>
      <c r="H7" t="s">
        <v>7138</v>
      </c>
      <c r="I7" t="s">
        <v>7109</v>
      </c>
      <c r="J7" t="s">
        <v>7139</v>
      </c>
      <c r="K7" t="s">
        <v>7140</v>
      </c>
      <c r="L7" t="s">
        <v>7141</v>
      </c>
      <c r="M7" t="s">
        <v>7142</v>
      </c>
      <c r="N7">
        <v>346</v>
      </c>
      <c r="O7">
        <v>350</v>
      </c>
      <c r="P7">
        <v>-17.78</v>
      </c>
    </row>
    <row r="8" spans="1:16">
      <c r="A8" t="s">
        <v>667</v>
      </c>
      <c r="B8">
        <v>6</v>
      </c>
      <c r="C8">
        <v>7</v>
      </c>
      <c r="D8" t="s">
        <v>5579</v>
      </c>
      <c r="E8" t="s">
        <v>5579</v>
      </c>
      <c r="F8" t="s">
        <v>7111</v>
      </c>
      <c r="G8" t="s">
        <v>7137</v>
      </c>
      <c r="H8" t="s">
        <v>7138</v>
      </c>
      <c r="I8" t="s">
        <v>7109</v>
      </c>
      <c r="J8" t="s">
        <v>7139</v>
      </c>
      <c r="K8" t="s">
        <v>7140</v>
      </c>
      <c r="L8" t="s">
        <v>7141</v>
      </c>
      <c r="M8" t="s">
        <v>7142</v>
      </c>
      <c r="N8">
        <v>346</v>
      </c>
      <c r="O8">
        <v>350</v>
      </c>
      <c r="P8">
        <v>-17.78</v>
      </c>
    </row>
    <row r="9" spans="1:16">
      <c r="A9" t="s">
        <v>7143</v>
      </c>
      <c r="B9">
        <v>8</v>
      </c>
      <c r="C9">
        <v>10</v>
      </c>
      <c r="D9" t="s">
        <v>383</v>
      </c>
      <c r="E9" t="s">
        <v>7143</v>
      </c>
      <c r="F9" t="s">
        <v>7144</v>
      </c>
      <c r="G9" t="s">
        <v>7145</v>
      </c>
      <c r="H9" t="s">
        <v>7146</v>
      </c>
      <c r="I9" t="s">
        <v>7147</v>
      </c>
      <c r="J9" t="s">
        <v>7148</v>
      </c>
      <c r="K9" t="s">
        <v>7149</v>
      </c>
      <c r="L9" t="s">
        <v>7150</v>
      </c>
      <c r="M9" t="s">
        <v>7151</v>
      </c>
      <c r="N9">
        <v>278</v>
      </c>
      <c r="O9">
        <v>347</v>
      </c>
      <c r="P9">
        <v>-17.2</v>
      </c>
    </row>
    <row r="10" spans="1:16">
      <c r="A10" t="s">
        <v>612</v>
      </c>
      <c r="B10">
        <v>8</v>
      </c>
      <c r="C10">
        <v>10</v>
      </c>
      <c r="D10" t="s">
        <v>383</v>
      </c>
      <c r="E10" t="s">
        <v>383</v>
      </c>
      <c r="F10" t="s">
        <v>7144</v>
      </c>
      <c r="G10" t="s">
        <v>7145</v>
      </c>
      <c r="H10" t="s">
        <v>7146</v>
      </c>
      <c r="I10" t="s">
        <v>7147</v>
      </c>
      <c r="J10" t="s">
        <v>7148</v>
      </c>
      <c r="K10" t="s">
        <v>7149</v>
      </c>
      <c r="L10" t="s">
        <v>7150</v>
      </c>
      <c r="M10" t="s">
        <v>7151</v>
      </c>
      <c r="N10">
        <v>278</v>
      </c>
      <c r="O10">
        <v>347</v>
      </c>
      <c r="P10">
        <v>-17.2</v>
      </c>
    </row>
    <row r="11" spans="1:16">
      <c r="A11" t="s">
        <v>666</v>
      </c>
      <c r="B11">
        <v>9</v>
      </c>
      <c r="C11">
        <v>12</v>
      </c>
      <c r="D11" t="s">
        <v>5576</v>
      </c>
      <c r="E11" t="s">
        <v>100</v>
      </c>
      <c r="F11" t="s">
        <v>7152</v>
      </c>
      <c r="G11" t="s">
        <v>7153</v>
      </c>
      <c r="H11" t="s">
        <v>7154</v>
      </c>
      <c r="I11" t="s">
        <v>7155</v>
      </c>
      <c r="J11" t="s">
        <v>7131</v>
      </c>
      <c r="K11" t="s">
        <v>7156</v>
      </c>
      <c r="L11" t="s">
        <v>7152</v>
      </c>
      <c r="M11" t="s">
        <v>7153</v>
      </c>
      <c r="N11">
        <v>341</v>
      </c>
      <c r="O11">
        <v>247</v>
      </c>
      <c r="P11">
        <v>-6.47</v>
      </c>
    </row>
    <row r="12" spans="1:16">
      <c r="A12" t="s">
        <v>425</v>
      </c>
      <c r="B12">
        <v>10</v>
      </c>
      <c r="C12">
        <v>13</v>
      </c>
      <c r="D12" t="s">
        <v>425</v>
      </c>
      <c r="E12" t="s">
        <v>425</v>
      </c>
      <c r="F12" t="s">
        <v>7157</v>
      </c>
      <c r="G12" t="s">
        <v>7158</v>
      </c>
      <c r="H12" t="s">
        <v>7159</v>
      </c>
      <c r="I12" t="s">
        <v>7160</v>
      </c>
      <c r="J12" t="s">
        <v>7140</v>
      </c>
      <c r="K12" t="s">
        <v>7161</v>
      </c>
      <c r="L12" t="s">
        <v>7162</v>
      </c>
      <c r="M12" t="s">
        <v>7163</v>
      </c>
      <c r="N12">
        <v>270</v>
      </c>
      <c r="O12">
        <v>277</v>
      </c>
      <c r="P12">
        <v>-9.18</v>
      </c>
    </row>
    <row r="13" spans="1:16">
      <c r="A13" t="s">
        <v>529</v>
      </c>
      <c r="B13">
        <v>11</v>
      </c>
      <c r="C13">
        <v>14</v>
      </c>
      <c r="D13" t="s">
        <v>5584</v>
      </c>
      <c r="E13" t="s">
        <v>165</v>
      </c>
      <c r="F13" t="s">
        <v>7164</v>
      </c>
      <c r="G13" t="s">
        <v>7151</v>
      </c>
      <c r="H13" t="s">
        <v>7163</v>
      </c>
      <c r="I13" t="s">
        <v>7165</v>
      </c>
      <c r="J13" t="s">
        <v>7166</v>
      </c>
      <c r="K13" t="s">
        <v>7167</v>
      </c>
      <c r="L13" t="s">
        <v>7168</v>
      </c>
      <c r="M13" t="s">
        <v>7161</v>
      </c>
      <c r="N13">
        <v>168</v>
      </c>
      <c r="O13">
        <v>178</v>
      </c>
      <c r="P13">
        <v>-0.78</v>
      </c>
    </row>
    <row r="14" spans="1:16">
      <c r="A14" t="s">
        <v>7169</v>
      </c>
      <c r="B14">
        <v>11</v>
      </c>
      <c r="C14">
        <v>14</v>
      </c>
      <c r="D14" t="s">
        <v>5584</v>
      </c>
      <c r="E14" t="s">
        <v>165</v>
      </c>
      <c r="F14" t="s">
        <v>7164</v>
      </c>
      <c r="G14" t="s">
        <v>7151</v>
      </c>
      <c r="H14" t="s">
        <v>7163</v>
      </c>
      <c r="I14" t="s">
        <v>7165</v>
      </c>
      <c r="J14" t="s">
        <v>7166</v>
      </c>
      <c r="K14" t="s">
        <v>7167</v>
      </c>
      <c r="L14" t="s">
        <v>7168</v>
      </c>
      <c r="M14" t="s">
        <v>7161</v>
      </c>
      <c r="N14">
        <v>168</v>
      </c>
      <c r="O14">
        <v>178</v>
      </c>
      <c r="P14">
        <v>-0.78</v>
      </c>
    </row>
    <row r="15" spans="1:16">
      <c r="A15" t="s">
        <v>402</v>
      </c>
      <c r="B15">
        <v>12</v>
      </c>
      <c r="C15">
        <v>15</v>
      </c>
      <c r="D15" t="s">
        <v>402</v>
      </c>
      <c r="E15" t="s">
        <v>402</v>
      </c>
      <c r="F15" t="s">
        <v>19</v>
      </c>
      <c r="G15" t="s">
        <v>26</v>
      </c>
      <c r="H15" t="s">
        <v>7170</v>
      </c>
      <c r="I15" t="s">
        <v>431</v>
      </c>
      <c r="J15" t="s">
        <v>7171</v>
      </c>
      <c r="K15" t="s">
        <v>1085</v>
      </c>
      <c r="L15" t="s">
        <v>7170</v>
      </c>
      <c r="M15" t="s">
        <v>7172</v>
      </c>
      <c r="N15">
        <v>47</v>
      </c>
      <c r="O15">
        <v>11</v>
      </c>
      <c r="P15">
        <v>22.09</v>
      </c>
    </row>
    <row r="16" spans="1:16">
      <c r="A16" t="s">
        <v>459</v>
      </c>
      <c r="B16">
        <v>13</v>
      </c>
      <c r="C16">
        <v>16</v>
      </c>
      <c r="D16" t="s">
        <v>6516</v>
      </c>
      <c r="E16" t="s">
        <v>208</v>
      </c>
      <c r="F16" t="s">
        <v>7173</v>
      </c>
      <c r="G16" t="s">
        <v>764</v>
      </c>
      <c r="H16" t="s">
        <v>1090</v>
      </c>
      <c r="I16" t="s">
        <v>7174</v>
      </c>
      <c r="J16" t="s">
        <v>884</v>
      </c>
      <c r="K16" t="s">
        <v>703</v>
      </c>
      <c r="L16" t="s">
        <v>697</v>
      </c>
      <c r="M16" t="s">
        <v>703</v>
      </c>
      <c r="N16">
        <v>58</v>
      </c>
      <c r="O16">
        <v>55</v>
      </c>
      <c r="P16">
        <v>13.51</v>
      </c>
    </row>
    <row r="17" spans="1:16">
      <c r="A17" t="s">
        <v>7175</v>
      </c>
      <c r="B17">
        <v>17</v>
      </c>
      <c r="C17">
        <v>19</v>
      </c>
      <c r="D17" t="s">
        <v>6200</v>
      </c>
      <c r="E17" t="s">
        <v>7175</v>
      </c>
      <c r="F17" t="s">
        <v>7176</v>
      </c>
      <c r="G17" t="s">
        <v>7152</v>
      </c>
      <c r="H17" t="s">
        <v>7134</v>
      </c>
      <c r="I17" t="s">
        <v>7108</v>
      </c>
      <c r="J17" t="s">
        <v>7177</v>
      </c>
      <c r="K17" t="s">
        <v>7154</v>
      </c>
      <c r="L17" t="s">
        <v>7108</v>
      </c>
      <c r="M17" t="s">
        <v>7156</v>
      </c>
      <c r="N17">
        <v>356</v>
      </c>
      <c r="O17">
        <v>322</v>
      </c>
      <c r="P17">
        <v>-13.61</v>
      </c>
    </row>
    <row r="18" spans="1:16">
      <c r="A18" t="s">
        <v>671</v>
      </c>
      <c r="B18">
        <v>17</v>
      </c>
      <c r="C18">
        <v>19</v>
      </c>
      <c r="D18" t="s">
        <v>6200</v>
      </c>
      <c r="E18" t="s">
        <v>150</v>
      </c>
      <c r="F18" t="s">
        <v>7176</v>
      </c>
      <c r="G18" t="s">
        <v>7152</v>
      </c>
      <c r="H18" t="s">
        <v>7134</v>
      </c>
      <c r="I18" t="s">
        <v>7108</v>
      </c>
      <c r="J18" t="s">
        <v>7177</v>
      </c>
      <c r="K18" t="s">
        <v>7154</v>
      </c>
      <c r="L18" t="s">
        <v>7108</v>
      </c>
      <c r="M18" t="s">
        <v>7156</v>
      </c>
      <c r="N18">
        <v>356</v>
      </c>
      <c r="O18">
        <v>322</v>
      </c>
      <c r="P18">
        <v>-13.61</v>
      </c>
    </row>
    <row r="19" spans="1:16">
      <c r="A19" t="s">
        <v>270</v>
      </c>
      <c r="B19">
        <v>14</v>
      </c>
      <c r="C19">
        <v>17</v>
      </c>
      <c r="D19" t="s">
        <v>270</v>
      </c>
      <c r="E19" t="s">
        <v>270</v>
      </c>
      <c r="F19" t="s">
        <v>1083</v>
      </c>
      <c r="G19" t="s">
        <v>7178</v>
      </c>
      <c r="H19" t="s">
        <v>862</v>
      </c>
      <c r="I19" t="s">
        <v>1096</v>
      </c>
      <c r="J19" t="s">
        <v>1083</v>
      </c>
      <c r="K19" t="s">
        <v>789</v>
      </c>
      <c r="L19" t="s">
        <v>1103</v>
      </c>
      <c r="M19" t="s">
        <v>7179</v>
      </c>
      <c r="N19">
        <v>15</v>
      </c>
      <c r="O19">
        <v>19</v>
      </c>
      <c r="P19">
        <v>18.809999999999999</v>
      </c>
    </row>
    <row r="20" spans="1:16">
      <c r="A20" t="s">
        <v>605</v>
      </c>
      <c r="B20">
        <v>16</v>
      </c>
      <c r="C20">
        <v>186</v>
      </c>
      <c r="D20" t="s">
        <v>7180</v>
      </c>
      <c r="E20" t="s">
        <v>96</v>
      </c>
      <c r="F20" t="s">
        <v>7181</v>
      </c>
      <c r="G20" t="s">
        <v>7182</v>
      </c>
      <c r="H20" t="s">
        <v>700</v>
      </c>
      <c r="I20" t="s">
        <v>7183</v>
      </c>
      <c r="J20" t="s">
        <v>7184</v>
      </c>
      <c r="K20" t="s">
        <v>7119</v>
      </c>
      <c r="L20" t="s">
        <v>7147</v>
      </c>
      <c r="M20" t="s">
        <v>7185</v>
      </c>
      <c r="N20">
        <v>298</v>
      </c>
    </row>
    <row r="21" spans="1:16">
      <c r="A21" t="s">
        <v>6470</v>
      </c>
      <c r="B21">
        <v>16</v>
      </c>
      <c r="C21">
        <v>186</v>
      </c>
      <c r="D21" t="s">
        <v>7180</v>
      </c>
      <c r="E21" t="s">
        <v>96</v>
      </c>
      <c r="F21" t="s">
        <v>7181</v>
      </c>
      <c r="G21" t="s">
        <v>7182</v>
      </c>
      <c r="H21" t="s">
        <v>700</v>
      </c>
      <c r="I21" t="s">
        <v>7183</v>
      </c>
      <c r="J21" t="s">
        <v>7184</v>
      </c>
      <c r="K21" t="s">
        <v>7119</v>
      </c>
      <c r="L21" t="s">
        <v>7147</v>
      </c>
      <c r="M21" t="s">
        <v>7185</v>
      </c>
      <c r="N21">
        <v>298</v>
      </c>
    </row>
    <row r="22" spans="1:16">
      <c r="A22" t="s">
        <v>613</v>
      </c>
      <c r="B22">
        <v>15</v>
      </c>
      <c r="C22">
        <v>18</v>
      </c>
      <c r="D22" t="s">
        <v>5596</v>
      </c>
      <c r="E22" t="s">
        <v>25</v>
      </c>
      <c r="F22" t="s">
        <v>7186</v>
      </c>
      <c r="G22" t="s">
        <v>7187</v>
      </c>
      <c r="H22" t="s">
        <v>7188</v>
      </c>
      <c r="I22" t="s">
        <v>7189</v>
      </c>
      <c r="J22" t="s">
        <v>7190</v>
      </c>
      <c r="K22" t="s">
        <v>7191</v>
      </c>
      <c r="L22" t="s">
        <v>7167</v>
      </c>
      <c r="M22" t="s">
        <v>7192</v>
      </c>
      <c r="N22">
        <v>183</v>
      </c>
      <c r="O22">
        <v>288</v>
      </c>
      <c r="P22">
        <v>-9.57</v>
      </c>
    </row>
    <row r="23" spans="1:16">
      <c r="A23" t="s">
        <v>309</v>
      </c>
      <c r="B23">
        <v>18</v>
      </c>
      <c r="C23">
        <v>20</v>
      </c>
      <c r="D23" t="s">
        <v>309</v>
      </c>
      <c r="E23" t="s">
        <v>309</v>
      </c>
      <c r="F23" t="s">
        <v>7193</v>
      </c>
      <c r="G23" t="s">
        <v>7194</v>
      </c>
      <c r="H23" t="s">
        <v>7191</v>
      </c>
      <c r="I23" t="s">
        <v>7195</v>
      </c>
      <c r="J23" t="s">
        <v>7137</v>
      </c>
      <c r="K23" t="s">
        <v>7118</v>
      </c>
      <c r="L23" t="s">
        <v>7137</v>
      </c>
      <c r="M23" t="s">
        <v>7196</v>
      </c>
      <c r="N23">
        <v>251</v>
      </c>
      <c r="O23">
        <v>252</v>
      </c>
      <c r="P23">
        <v>-6.71</v>
      </c>
    </row>
    <row r="24" spans="1:16">
      <c r="A24" t="s">
        <v>38</v>
      </c>
      <c r="B24">
        <v>19</v>
      </c>
      <c r="C24">
        <v>21</v>
      </c>
      <c r="D24" t="s">
        <v>38</v>
      </c>
      <c r="E24" t="s">
        <v>38</v>
      </c>
      <c r="F24" t="s">
        <v>7128</v>
      </c>
      <c r="G24" t="s">
        <v>7197</v>
      </c>
      <c r="H24" t="s">
        <v>7198</v>
      </c>
      <c r="I24" t="s">
        <v>912</v>
      </c>
      <c r="J24" t="s">
        <v>7199</v>
      </c>
      <c r="K24" t="s">
        <v>304</v>
      </c>
      <c r="L24" t="s">
        <v>1114</v>
      </c>
      <c r="M24" t="s">
        <v>830</v>
      </c>
      <c r="N24">
        <v>28</v>
      </c>
      <c r="O24">
        <v>27</v>
      </c>
      <c r="P24">
        <v>17.64</v>
      </c>
    </row>
    <row r="25" spans="1:16">
      <c r="A25" t="s">
        <v>628</v>
      </c>
      <c r="B25">
        <v>20</v>
      </c>
      <c r="C25">
        <v>22</v>
      </c>
      <c r="D25" t="s">
        <v>86</v>
      </c>
      <c r="E25" t="s">
        <v>86</v>
      </c>
      <c r="F25" t="s">
        <v>7123</v>
      </c>
      <c r="G25" t="s">
        <v>7110</v>
      </c>
      <c r="H25" t="s">
        <v>7200</v>
      </c>
      <c r="I25" t="s">
        <v>7201</v>
      </c>
      <c r="J25" t="s">
        <v>7198</v>
      </c>
      <c r="K25" t="s">
        <v>7202</v>
      </c>
      <c r="L25" t="s">
        <v>7203</v>
      </c>
      <c r="M25" t="s">
        <v>7204</v>
      </c>
      <c r="N25">
        <v>307</v>
      </c>
      <c r="O25">
        <v>324</v>
      </c>
      <c r="P25">
        <v>-13.83</v>
      </c>
    </row>
    <row r="26" spans="1:16">
      <c r="A26" t="s">
        <v>186</v>
      </c>
      <c r="B26">
        <v>31</v>
      </c>
      <c r="C26">
        <v>46</v>
      </c>
      <c r="D26" t="s">
        <v>186</v>
      </c>
      <c r="E26" t="s">
        <v>186</v>
      </c>
      <c r="F26" t="s">
        <v>884</v>
      </c>
      <c r="G26" t="s">
        <v>7171</v>
      </c>
      <c r="H26" t="s">
        <v>916</v>
      </c>
      <c r="I26" t="s">
        <v>796</v>
      </c>
      <c r="J26" t="s">
        <v>862</v>
      </c>
      <c r="K26" t="s">
        <v>908</v>
      </c>
      <c r="L26" t="s">
        <v>421</v>
      </c>
      <c r="M26" t="s">
        <v>737</v>
      </c>
      <c r="N26">
        <v>38</v>
      </c>
      <c r="O26">
        <v>76</v>
      </c>
      <c r="P26">
        <v>11.41</v>
      </c>
    </row>
    <row r="27" spans="1:16">
      <c r="A27" t="s">
        <v>653</v>
      </c>
      <c r="B27">
        <v>21</v>
      </c>
      <c r="C27">
        <v>24</v>
      </c>
      <c r="D27" t="s">
        <v>6517</v>
      </c>
      <c r="E27" t="s">
        <v>278</v>
      </c>
      <c r="F27" t="s">
        <v>7184</v>
      </c>
      <c r="G27" t="s">
        <v>7205</v>
      </c>
      <c r="H27" t="s">
        <v>7206</v>
      </c>
      <c r="I27" t="s">
        <v>7207</v>
      </c>
      <c r="J27" t="s">
        <v>7208</v>
      </c>
      <c r="K27" t="s">
        <v>7209</v>
      </c>
      <c r="L27" t="s">
        <v>7210</v>
      </c>
      <c r="M27" t="s">
        <v>7113</v>
      </c>
      <c r="N27">
        <v>258</v>
      </c>
      <c r="O27">
        <v>167</v>
      </c>
      <c r="P27">
        <v>0.04</v>
      </c>
    </row>
    <row r="28" spans="1:16">
      <c r="A28" t="s">
        <v>47</v>
      </c>
      <c r="B28">
        <v>22</v>
      </c>
      <c r="C28">
        <v>25</v>
      </c>
      <c r="D28" t="s">
        <v>47</v>
      </c>
      <c r="E28" t="s">
        <v>47</v>
      </c>
      <c r="F28" t="s">
        <v>7211</v>
      </c>
      <c r="G28" t="s">
        <v>57</v>
      </c>
      <c r="H28" t="s">
        <v>7212</v>
      </c>
      <c r="I28" t="s">
        <v>421</v>
      </c>
      <c r="J28" t="s">
        <v>7213</v>
      </c>
      <c r="K28" t="s">
        <v>1096</v>
      </c>
      <c r="L28" t="s">
        <v>37</v>
      </c>
      <c r="M28" t="s">
        <v>19</v>
      </c>
      <c r="N28">
        <v>6</v>
      </c>
      <c r="O28">
        <v>14</v>
      </c>
      <c r="P28">
        <v>20.32</v>
      </c>
    </row>
    <row r="29" spans="1:16">
      <c r="A29" t="s">
        <v>115</v>
      </c>
      <c r="B29">
        <v>483</v>
      </c>
      <c r="C29">
        <v>483</v>
      </c>
      <c r="D29" t="s">
        <v>115</v>
      </c>
      <c r="E29" t="s">
        <v>115</v>
      </c>
      <c r="M29" t="s">
        <v>7214</v>
      </c>
      <c r="N29">
        <v>174</v>
      </c>
      <c r="O29">
        <v>260</v>
      </c>
      <c r="P29">
        <v>-7.85</v>
      </c>
    </row>
    <row r="30" spans="1:16">
      <c r="A30" t="s">
        <v>61</v>
      </c>
      <c r="B30">
        <v>23</v>
      </c>
      <c r="C30">
        <v>27</v>
      </c>
      <c r="D30" t="s">
        <v>61</v>
      </c>
      <c r="E30" t="s">
        <v>61</v>
      </c>
      <c r="F30" t="s">
        <v>7215</v>
      </c>
      <c r="G30" t="s">
        <v>7216</v>
      </c>
      <c r="H30" t="s">
        <v>7147</v>
      </c>
      <c r="I30" t="s">
        <v>775</v>
      </c>
      <c r="J30" t="s">
        <v>775</v>
      </c>
      <c r="K30" t="s">
        <v>884</v>
      </c>
      <c r="L30" t="s">
        <v>7217</v>
      </c>
      <c r="M30" t="s">
        <v>7218</v>
      </c>
      <c r="N30">
        <v>77</v>
      </c>
      <c r="O30">
        <v>126</v>
      </c>
      <c r="P30">
        <v>3.91</v>
      </c>
    </row>
    <row r="31" spans="1:16">
      <c r="A31" t="s">
        <v>640</v>
      </c>
      <c r="B31">
        <v>24</v>
      </c>
      <c r="C31">
        <v>29</v>
      </c>
      <c r="D31" t="s">
        <v>53</v>
      </c>
      <c r="E31" t="s">
        <v>53</v>
      </c>
      <c r="F31" t="s">
        <v>7219</v>
      </c>
      <c r="G31" t="s">
        <v>7220</v>
      </c>
      <c r="H31" t="s">
        <v>7130</v>
      </c>
      <c r="I31" t="s">
        <v>7221</v>
      </c>
      <c r="J31" t="s">
        <v>7222</v>
      </c>
      <c r="K31" t="s">
        <v>7130</v>
      </c>
      <c r="L31" t="s">
        <v>7223</v>
      </c>
      <c r="M31" t="s">
        <v>7133</v>
      </c>
      <c r="N31">
        <v>354</v>
      </c>
      <c r="O31">
        <v>349</v>
      </c>
      <c r="P31">
        <v>-17.600000000000001</v>
      </c>
    </row>
    <row r="32" spans="1:16">
      <c r="A32" t="s">
        <v>239</v>
      </c>
      <c r="B32">
        <v>25</v>
      </c>
      <c r="C32">
        <v>30</v>
      </c>
      <c r="D32" t="s">
        <v>239</v>
      </c>
      <c r="E32" t="s">
        <v>239</v>
      </c>
      <c r="F32" t="s">
        <v>7224</v>
      </c>
      <c r="G32" t="s">
        <v>7225</v>
      </c>
      <c r="H32" t="s">
        <v>7226</v>
      </c>
      <c r="I32" t="s">
        <v>7227</v>
      </c>
      <c r="J32" t="s">
        <v>7228</v>
      </c>
      <c r="K32" t="s">
        <v>7141</v>
      </c>
      <c r="L32" t="s">
        <v>7224</v>
      </c>
      <c r="M32" t="s">
        <v>7221</v>
      </c>
      <c r="N32">
        <v>316</v>
      </c>
      <c r="O32">
        <v>312</v>
      </c>
      <c r="P32">
        <v>-11.76</v>
      </c>
    </row>
    <row r="33" spans="1:16">
      <c r="A33" t="s">
        <v>523</v>
      </c>
      <c r="B33">
        <v>26</v>
      </c>
      <c r="C33">
        <v>31</v>
      </c>
      <c r="D33" t="s">
        <v>293</v>
      </c>
      <c r="E33" t="s">
        <v>441</v>
      </c>
      <c r="F33" t="s">
        <v>862</v>
      </c>
      <c r="G33" t="s">
        <v>1103</v>
      </c>
      <c r="H33" t="s">
        <v>1101</v>
      </c>
      <c r="I33" t="s">
        <v>1085</v>
      </c>
      <c r="J33" t="s">
        <v>714</v>
      </c>
      <c r="K33" t="s">
        <v>7197</v>
      </c>
      <c r="L33" t="s">
        <v>775</v>
      </c>
      <c r="M33" t="s">
        <v>740</v>
      </c>
      <c r="N33">
        <v>80</v>
      </c>
    </row>
    <row r="34" spans="1:16">
      <c r="A34" t="s">
        <v>471</v>
      </c>
      <c r="B34">
        <v>27</v>
      </c>
      <c r="C34">
        <v>33</v>
      </c>
      <c r="D34" t="s">
        <v>340</v>
      </c>
      <c r="E34" t="s">
        <v>340</v>
      </c>
      <c r="F34" t="s">
        <v>7216</v>
      </c>
      <c r="G34" t="s">
        <v>7229</v>
      </c>
      <c r="H34" t="s">
        <v>7230</v>
      </c>
      <c r="I34" t="s">
        <v>7208</v>
      </c>
      <c r="J34" t="s">
        <v>997</v>
      </c>
      <c r="K34" t="s">
        <v>7231</v>
      </c>
      <c r="L34" t="s">
        <v>7232</v>
      </c>
      <c r="M34" t="s">
        <v>7233</v>
      </c>
      <c r="N34">
        <v>145</v>
      </c>
      <c r="O34">
        <v>171</v>
      </c>
      <c r="P34">
        <v>-0.23</v>
      </c>
    </row>
    <row r="35" spans="1:16">
      <c r="A35" t="s">
        <v>502</v>
      </c>
      <c r="B35">
        <v>28</v>
      </c>
      <c r="C35">
        <v>34</v>
      </c>
      <c r="D35" t="s">
        <v>7234</v>
      </c>
      <c r="E35" t="s">
        <v>387</v>
      </c>
      <c r="F35" t="s">
        <v>7174</v>
      </c>
      <c r="G35" t="s">
        <v>7235</v>
      </c>
      <c r="H35" t="s">
        <v>7236</v>
      </c>
      <c r="I35" t="s">
        <v>7237</v>
      </c>
      <c r="J35" t="s">
        <v>7163</v>
      </c>
      <c r="K35" t="s">
        <v>7236</v>
      </c>
      <c r="L35" t="s">
        <v>7238</v>
      </c>
      <c r="M35" t="s">
        <v>7144</v>
      </c>
      <c r="N35">
        <v>198</v>
      </c>
    </row>
    <row r="36" spans="1:16">
      <c r="A36" t="s">
        <v>456</v>
      </c>
      <c r="B36">
        <v>29</v>
      </c>
      <c r="C36">
        <v>35</v>
      </c>
      <c r="D36" t="s">
        <v>108</v>
      </c>
      <c r="E36" t="s">
        <v>108</v>
      </c>
      <c r="F36" t="s">
        <v>7239</v>
      </c>
      <c r="G36" t="s">
        <v>7115</v>
      </c>
      <c r="H36" t="s">
        <v>7195</v>
      </c>
      <c r="I36" t="s">
        <v>7240</v>
      </c>
      <c r="J36" t="s">
        <v>7241</v>
      </c>
      <c r="K36" t="s">
        <v>7233</v>
      </c>
      <c r="L36" t="s">
        <v>7242</v>
      </c>
      <c r="M36" t="s">
        <v>7243</v>
      </c>
      <c r="N36">
        <v>139</v>
      </c>
      <c r="O36">
        <v>284</v>
      </c>
      <c r="P36">
        <v>-9.4499999999999993</v>
      </c>
    </row>
    <row r="37" spans="1:16">
      <c r="A37" t="s">
        <v>62</v>
      </c>
      <c r="B37">
        <v>30</v>
      </c>
      <c r="C37">
        <v>37</v>
      </c>
      <c r="D37" t="s">
        <v>62</v>
      </c>
      <c r="E37" t="s">
        <v>62</v>
      </c>
      <c r="F37" t="s">
        <v>7244</v>
      </c>
      <c r="G37" t="s">
        <v>7191</v>
      </c>
      <c r="H37" t="s">
        <v>7245</v>
      </c>
      <c r="I37" t="s">
        <v>7200</v>
      </c>
      <c r="J37" t="s">
        <v>7189</v>
      </c>
      <c r="K37" t="s">
        <v>7186</v>
      </c>
      <c r="L37" t="s">
        <v>7246</v>
      </c>
      <c r="M37" t="s">
        <v>7125</v>
      </c>
      <c r="N37">
        <v>173</v>
      </c>
      <c r="O37">
        <v>91</v>
      </c>
      <c r="P37">
        <v>8.4600000000000009</v>
      </c>
    </row>
    <row r="38" spans="1:16">
      <c r="A38" t="s">
        <v>64</v>
      </c>
      <c r="B38">
        <v>32</v>
      </c>
      <c r="C38">
        <v>41</v>
      </c>
      <c r="D38" t="s">
        <v>64</v>
      </c>
      <c r="E38" t="s">
        <v>64</v>
      </c>
      <c r="F38" t="s">
        <v>7247</v>
      </c>
      <c r="G38" t="s">
        <v>7248</v>
      </c>
      <c r="H38" t="s">
        <v>7249</v>
      </c>
      <c r="I38" t="s">
        <v>7250</v>
      </c>
      <c r="J38" t="s">
        <v>7251</v>
      </c>
      <c r="K38" t="s">
        <v>7252</v>
      </c>
      <c r="L38" t="s">
        <v>7253</v>
      </c>
      <c r="M38" t="s">
        <v>7254</v>
      </c>
      <c r="N38">
        <v>249</v>
      </c>
      <c r="O38">
        <v>176</v>
      </c>
      <c r="P38">
        <v>-0.67</v>
      </c>
    </row>
    <row r="39" spans="1:16">
      <c r="A39" t="s">
        <v>231</v>
      </c>
      <c r="B39">
        <v>33</v>
      </c>
      <c r="C39">
        <v>42</v>
      </c>
      <c r="D39" t="s">
        <v>231</v>
      </c>
      <c r="E39" t="s">
        <v>231</v>
      </c>
      <c r="F39" t="s">
        <v>7255</v>
      </c>
      <c r="G39" t="s">
        <v>7256</v>
      </c>
      <c r="H39" t="s">
        <v>7153</v>
      </c>
      <c r="I39" t="s">
        <v>7190</v>
      </c>
      <c r="J39" t="s">
        <v>7134</v>
      </c>
      <c r="K39" t="s">
        <v>7257</v>
      </c>
      <c r="L39" t="s">
        <v>7258</v>
      </c>
      <c r="M39" t="s">
        <v>7259</v>
      </c>
      <c r="N39">
        <v>204</v>
      </c>
      <c r="O39">
        <v>208</v>
      </c>
      <c r="P39">
        <v>-2.68</v>
      </c>
    </row>
    <row r="40" spans="1:16">
      <c r="A40" t="s">
        <v>314</v>
      </c>
      <c r="B40">
        <v>34</v>
      </c>
      <c r="C40">
        <v>43</v>
      </c>
      <c r="D40" t="s">
        <v>314</v>
      </c>
      <c r="E40" t="s">
        <v>314</v>
      </c>
      <c r="F40" t="s">
        <v>7260</v>
      </c>
      <c r="G40" t="s">
        <v>7161</v>
      </c>
      <c r="H40" t="s">
        <v>7203</v>
      </c>
      <c r="I40" t="s">
        <v>746</v>
      </c>
      <c r="J40" t="s">
        <v>7215</v>
      </c>
      <c r="K40" t="s">
        <v>7124</v>
      </c>
      <c r="L40" t="s">
        <v>7118</v>
      </c>
      <c r="M40" t="s">
        <v>7261</v>
      </c>
      <c r="N40">
        <v>303</v>
      </c>
      <c r="O40">
        <v>304</v>
      </c>
      <c r="P40">
        <v>-11.26</v>
      </c>
    </row>
    <row r="41" spans="1:16">
      <c r="A41" t="s">
        <v>277</v>
      </c>
      <c r="B41">
        <v>35</v>
      </c>
      <c r="C41">
        <v>44</v>
      </c>
      <c r="D41" t="s">
        <v>277</v>
      </c>
      <c r="E41" t="s">
        <v>277</v>
      </c>
      <c r="F41" t="s">
        <v>7262</v>
      </c>
      <c r="G41" t="s">
        <v>750</v>
      </c>
      <c r="H41" t="s">
        <v>7263</v>
      </c>
      <c r="I41" t="s">
        <v>7128</v>
      </c>
      <c r="J41" t="s">
        <v>743</v>
      </c>
      <c r="K41" t="s">
        <v>7264</v>
      </c>
      <c r="L41" t="s">
        <v>7265</v>
      </c>
      <c r="M41" t="s">
        <v>7266</v>
      </c>
      <c r="N41">
        <v>93</v>
      </c>
      <c r="O41">
        <v>209</v>
      </c>
      <c r="P41">
        <v>-2.73</v>
      </c>
    </row>
    <row r="42" spans="1:16">
      <c r="A42" t="s">
        <v>219</v>
      </c>
      <c r="B42">
        <v>36</v>
      </c>
      <c r="C42">
        <v>45</v>
      </c>
      <c r="D42" t="s">
        <v>219</v>
      </c>
      <c r="E42" t="s">
        <v>219</v>
      </c>
      <c r="F42" t="s">
        <v>7218</v>
      </c>
      <c r="G42" t="s">
        <v>7267</v>
      </c>
      <c r="H42" t="s">
        <v>7268</v>
      </c>
      <c r="I42" t="s">
        <v>7269</v>
      </c>
      <c r="J42" t="s">
        <v>7267</v>
      </c>
      <c r="K42" t="s">
        <v>782</v>
      </c>
      <c r="L42" t="s">
        <v>7269</v>
      </c>
      <c r="M42" t="s">
        <v>775</v>
      </c>
      <c r="N42">
        <v>55</v>
      </c>
      <c r="O42">
        <v>122</v>
      </c>
      <c r="P42">
        <v>4.2</v>
      </c>
    </row>
    <row r="43" spans="1:16">
      <c r="A43" t="s">
        <v>660</v>
      </c>
      <c r="B43">
        <v>38</v>
      </c>
      <c r="C43">
        <v>51</v>
      </c>
      <c r="D43" t="s">
        <v>5694</v>
      </c>
      <c r="E43" t="s">
        <v>7270</v>
      </c>
      <c r="F43" t="s">
        <v>7230</v>
      </c>
      <c r="G43" t="s">
        <v>7271</v>
      </c>
      <c r="H43" t="s">
        <v>7229</v>
      </c>
      <c r="I43" t="s">
        <v>1101</v>
      </c>
      <c r="J43" t="s">
        <v>7118</v>
      </c>
      <c r="K43" t="s">
        <v>7254</v>
      </c>
      <c r="L43" t="s">
        <v>7272</v>
      </c>
      <c r="M43" t="s">
        <v>7206</v>
      </c>
      <c r="N43">
        <v>205</v>
      </c>
      <c r="O43">
        <v>297</v>
      </c>
      <c r="P43">
        <v>-10.53</v>
      </c>
    </row>
    <row r="44" spans="1:16">
      <c r="A44" t="s">
        <v>538</v>
      </c>
      <c r="B44">
        <v>39</v>
      </c>
      <c r="C44">
        <v>49</v>
      </c>
      <c r="D44" t="s">
        <v>7273</v>
      </c>
      <c r="E44" t="s">
        <v>5699</v>
      </c>
      <c r="F44" t="s">
        <v>7240</v>
      </c>
      <c r="G44" t="s">
        <v>7223</v>
      </c>
      <c r="H44" t="s">
        <v>7137</v>
      </c>
      <c r="I44" t="s">
        <v>7274</v>
      </c>
      <c r="J44" t="s">
        <v>7247</v>
      </c>
      <c r="K44" t="s">
        <v>7275</v>
      </c>
      <c r="L44" t="s">
        <v>7276</v>
      </c>
      <c r="M44" t="s">
        <v>7277</v>
      </c>
      <c r="N44">
        <v>207</v>
      </c>
    </row>
    <row r="45" spans="1:16">
      <c r="A45" t="s">
        <v>654</v>
      </c>
      <c r="B45">
        <v>40</v>
      </c>
      <c r="C45">
        <v>54</v>
      </c>
      <c r="D45" t="s">
        <v>7278</v>
      </c>
      <c r="E45" t="s">
        <v>5702</v>
      </c>
      <c r="F45" t="s">
        <v>7279</v>
      </c>
      <c r="G45" t="s">
        <v>7280</v>
      </c>
      <c r="H45" t="s">
        <v>7235</v>
      </c>
      <c r="I45" t="s">
        <v>7281</v>
      </c>
      <c r="J45" t="s">
        <v>7220</v>
      </c>
      <c r="K45" t="s">
        <v>7194</v>
      </c>
      <c r="L45" t="s">
        <v>7196</v>
      </c>
      <c r="M45" t="s">
        <v>7282</v>
      </c>
      <c r="N45">
        <v>280</v>
      </c>
    </row>
    <row r="46" spans="1:16">
      <c r="A46" t="s">
        <v>7283</v>
      </c>
      <c r="C46">
        <v>49</v>
      </c>
      <c r="D46" t="s">
        <v>215</v>
      </c>
      <c r="E46" t="s">
        <v>215</v>
      </c>
      <c r="F46" t="s">
        <v>7240</v>
      </c>
      <c r="G46" t="s">
        <v>7223</v>
      </c>
      <c r="H46" t="s">
        <v>7137</v>
      </c>
      <c r="I46" t="s">
        <v>7274</v>
      </c>
      <c r="J46" t="s">
        <v>7247</v>
      </c>
      <c r="K46" t="s">
        <v>7275</v>
      </c>
      <c r="L46" t="s">
        <v>7276</v>
      </c>
      <c r="M46" t="s">
        <v>7277</v>
      </c>
      <c r="N46">
        <v>207</v>
      </c>
    </row>
    <row r="47" spans="1:16">
      <c r="A47" t="s">
        <v>7284</v>
      </c>
      <c r="B47">
        <v>43</v>
      </c>
      <c r="C47">
        <v>415</v>
      </c>
      <c r="D47" t="s">
        <v>380</v>
      </c>
      <c r="E47" t="s">
        <v>380</v>
      </c>
      <c r="F47" t="s">
        <v>1101</v>
      </c>
      <c r="G47" t="s">
        <v>1026</v>
      </c>
      <c r="H47" t="s">
        <v>900</v>
      </c>
      <c r="I47" t="s">
        <v>7197</v>
      </c>
      <c r="J47" t="s">
        <v>7285</v>
      </c>
      <c r="K47" t="s">
        <v>862</v>
      </c>
      <c r="L47" t="s">
        <v>913</v>
      </c>
      <c r="M47" t="s">
        <v>7286</v>
      </c>
      <c r="N47">
        <v>112</v>
      </c>
      <c r="O47">
        <v>105</v>
      </c>
      <c r="P47">
        <v>6.24</v>
      </c>
    </row>
    <row r="48" spans="1:16">
      <c r="A48" t="s">
        <v>7287</v>
      </c>
      <c r="B48">
        <v>45</v>
      </c>
      <c r="C48">
        <v>416</v>
      </c>
      <c r="D48" t="s">
        <v>82</v>
      </c>
      <c r="E48" t="s">
        <v>82</v>
      </c>
      <c r="F48" t="s">
        <v>7288</v>
      </c>
      <c r="G48" t="s">
        <v>7289</v>
      </c>
      <c r="H48" t="s">
        <v>7196</v>
      </c>
      <c r="I48" t="s">
        <v>7290</v>
      </c>
      <c r="J48" t="s">
        <v>7248</v>
      </c>
      <c r="K48" t="s">
        <v>7225</v>
      </c>
      <c r="L48" t="s">
        <v>7291</v>
      </c>
      <c r="M48" t="s">
        <v>7186</v>
      </c>
      <c r="N48">
        <v>154</v>
      </c>
      <c r="O48">
        <v>140</v>
      </c>
      <c r="P48">
        <v>2.29</v>
      </c>
    </row>
    <row r="49" spans="1:16">
      <c r="A49" t="s">
        <v>574</v>
      </c>
      <c r="B49">
        <v>43</v>
      </c>
      <c r="C49">
        <v>415</v>
      </c>
      <c r="D49" t="s">
        <v>380</v>
      </c>
      <c r="E49" t="s">
        <v>380</v>
      </c>
      <c r="F49" t="s">
        <v>1101</v>
      </c>
      <c r="G49" t="s">
        <v>1026</v>
      </c>
      <c r="H49" t="s">
        <v>900</v>
      </c>
      <c r="I49" t="s">
        <v>7197</v>
      </c>
      <c r="J49" t="s">
        <v>7285</v>
      </c>
      <c r="K49" t="s">
        <v>862</v>
      </c>
      <c r="L49" t="s">
        <v>913</v>
      </c>
      <c r="M49" t="s">
        <v>7286</v>
      </c>
      <c r="N49">
        <v>112</v>
      </c>
      <c r="O49">
        <v>105</v>
      </c>
      <c r="P49">
        <v>6.24</v>
      </c>
    </row>
    <row r="50" spans="1:16">
      <c r="A50" t="s">
        <v>603</v>
      </c>
      <c r="B50">
        <v>37</v>
      </c>
      <c r="C50">
        <v>47</v>
      </c>
      <c r="D50" t="s">
        <v>145</v>
      </c>
      <c r="E50" t="s">
        <v>145</v>
      </c>
      <c r="F50" t="s">
        <v>7292</v>
      </c>
      <c r="G50" t="s">
        <v>7252</v>
      </c>
      <c r="H50" t="s">
        <v>7162</v>
      </c>
      <c r="I50" t="s">
        <v>7130</v>
      </c>
      <c r="J50" t="s">
        <v>7226</v>
      </c>
      <c r="K50" t="s">
        <v>7293</v>
      </c>
      <c r="L50" t="s">
        <v>7294</v>
      </c>
      <c r="M50" t="s">
        <v>7164</v>
      </c>
      <c r="N50">
        <v>304</v>
      </c>
      <c r="O50">
        <v>294</v>
      </c>
      <c r="P50">
        <v>-10.42</v>
      </c>
    </row>
    <row r="51" spans="1:16">
      <c r="A51" t="s">
        <v>614</v>
      </c>
      <c r="B51">
        <v>45</v>
      </c>
      <c r="C51">
        <v>416</v>
      </c>
      <c r="D51" t="s">
        <v>82</v>
      </c>
      <c r="E51" t="s">
        <v>82</v>
      </c>
      <c r="F51" t="s">
        <v>7288</v>
      </c>
      <c r="G51" t="s">
        <v>7289</v>
      </c>
      <c r="H51" t="s">
        <v>7196</v>
      </c>
      <c r="I51" t="s">
        <v>7290</v>
      </c>
      <c r="J51" t="s">
        <v>7248</v>
      </c>
      <c r="K51" t="s">
        <v>7225</v>
      </c>
      <c r="L51" t="s">
        <v>7291</v>
      </c>
      <c r="M51" t="s">
        <v>7186</v>
      </c>
      <c r="N51">
        <v>154</v>
      </c>
      <c r="O51">
        <v>140</v>
      </c>
      <c r="P51">
        <v>2.29</v>
      </c>
    </row>
    <row r="52" spans="1:16">
      <c r="A52" t="s">
        <v>609</v>
      </c>
      <c r="B52">
        <v>46</v>
      </c>
      <c r="C52">
        <v>418</v>
      </c>
      <c r="D52" t="s">
        <v>214</v>
      </c>
      <c r="E52" t="s">
        <v>214</v>
      </c>
      <c r="F52" t="s">
        <v>1086</v>
      </c>
      <c r="G52" t="s">
        <v>7233</v>
      </c>
      <c r="H52" t="s">
        <v>7233</v>
      </c>
      <c r="I52" t="s">
        <v>7164</v>
      </c>
      <c r="J52" t="s">
        <v>7243</v>
      </c>
      <c r="K52" t="s">
        <v>7203</v>
      </c>
      <c r="L52" t="s">
        <v>7260</v>
      </c>
      <c r="M52" t="s">
        <v>7295</v>
      </c>
      <c r="N52">
        <v>98</v>
      </c>
      <c r="O52">
        <v>109</v>
      </c>
      <c r="P52">
        <v>5.77</v>
      </c>
    </row>
    <row r="53" spans="1:16">
      <c r="A53" t="s">
        <v>256</v>
      </c>
      <c r="B53">
        <v>41</v>
      </c>
      <c r="C53">
        <v>55</v>
      </c>
      <c r="D53" t="s">
        <v>256</v>
      </c>
      <c r="E53" t="s">
        <v>256</v>
      </c>
      <c r="F53" t="s">
        <v>711</v>
      </c>
      <c r="G53" t="s">
        <v>7296</v>
      </c>
      <c r="H53" t="s">
        <v>7171</v>
      </c>
      <c r="I53" t="s">
        <v>772</v>
      </c>
      <c r="J53" t="s">
        <v>7297</v>
      </c>
      <c r="K53" t="s">
        <v>7271</v>
      </c>
      <c r="L53" t="s">
        <v>7252</v>
      </c>
      <c r="M53" t="s">
        <v>7298</v>
      </c>
      <c r="N53">
        <v>100</v>
      </c>
      <c r="O53">
        <v>264</v>
      </c>
      <c r="P53">
        <v>-8.34</v>
      </c>
    </row>
    <row r="54" spans="1:16">
      <c r="A54" t="s">
        <v>481</v>
      </c>
      <c r="B54">
        <v>354</v>
      </c>
      <c r="C54">
        <v>354</v>
      </c>
      <c r="D54" t="s">
        <v>212</v>
      </c>
      <c r="E54" t="s">
        <v>432</v>
      </c>
      <c r="K54" t="s">
        <v>7122</v>
      </c>
      <c r="L54" t="s">
        <v>7299</v>
      </c>
      <c r="M54" t="s">
        <v>7300</v>
      </c>
      <c r="N54">
        <v>206</v>
      </c>
    </row>
    <row r="55" spans="1:16">
      <c r="A55" t="s">
        <v>119</v>
      </c>
      <c r="B55">
        <v>47</v>
      </c>
      <c r="C55">
        <v>57</v>
      </c>
      <c r="D55" t="s">
        <v>119</v>
      </c>
      <c r="E55" t="s">
        <v>119</v>
      </c>
      <c r="F55" t="s">
        <v>7257</v>
      </c>
      <c r="G55" t="s">
        <v>7132</v>
      </c>
      <c r="H55" t="s">
        <v>7228</v>
      </c>
      <c r="I55" t="s">
        <v>7301</v>
      </c>
      <c r="J55" t="s">
        <v>7302</v>
      </c>
      <c r="K55" t="s">
        <v>7144</v>
      </c>
      <c r="L55" t="s">
        <v>7112</v>
      </c>
      <c r="M55" t="s">
        <v>7249</v>
      </c>
      <c r="N55">
        <v>169</v>
      </c>
      <c r="O55">
        <v>230</v>
      </c>
      <c r="P55">
        <v>-4.8</v>
      </c>
    </row>
    <row r="56" spans="1:16">
      <c r="A56" t="s">
        <v>247</v>
      </c>
      <c r="B56">
        <v>48</v>
      </c>
      <c r="C56">
        <v>58</v>
      </c>
      <c r="D56" t="s">
        <v>247</v>
      </c>
      <c r="E56" t="s">
        <v>247</v>
      </c>
      <c r="F56" t="s">
        <v>7189</v>
      </c>
      <c r="G56" t="s">
        <v>7303</v>
      </c>
      <c r="H56" t="s">
        <v>7120</v>
      </c>
      <c r="I56" t="s">
        <v>7304</v>
      </c>
      <c r="J56" t="s">
        <v>7145</v>
      </c>
      <c r="K56" t="s">
        <v>7150</v>
      </c>
      <c r="L56" t="s">
        <v>7163</v>
      </c>
      <c r="M56" t="s">
        <v>7305</v>
      </c>
      <c r="N56">
        <v>252</v>
      </c>
      <c r="O56">
        <v>249</v>
      </c>
      <c r="P56">
        <v>-6.64</v>
      </c>
    </row>
    <row r="57" spans="1:16">
      <c r="A57" t="s">
        <v>570</v>
      </c>
      <c r="B57">
        <v>49</v>
      </c>
      <c r="C57">
        <v>60</v>
      </c>
      <c r="D57" t="s">
        <v>192</v>
      </c>
      <c r="E57" t="s">
        <v>192</v>
      </c>
      <c r="F57" t="s">
        <v>7177</v>
      </c>
      <c r="G57" t="s">
        <v>7156</v>
      </c>
      <c r="H57" t="s">
        <v>7306</v>
      </c>
      <c r="I57" t="s">
        <v>7307</v>
      </c>
      <c r="J57" t="s">
        <v>7308</v>
      </c>
      <c r="K57" t="s">
        <v>7309</v>
      </c>
      <c r="L57" t="s">
        <v>7151</v>
      </c>
      <c r="M57" t="s">
        <v>7256</v>
      </c>
      <c r="N57">
        <v>331</v>
      </c>
      <c r="O57">
        <v>333</v>
      </c>
      <c r="P57">
        <v>-15.17</v>
      </c>
    </row>
    <row r="58" spans="1:16">
      <c r="A58" t="s">
        <v>563</v>
      </c>
      <c r="B58">
        <v>50</v>
      </c>
      <c r="C58">
        <v>61</v>
      </c>
      <c r="D58" t="s">
        <v>223</v>
      </c>
      <c r="E58" t="s">
        <v>223</v>
      </c>
      <c r="F58" t="s">
        <v>7310</v>
      </c>
      <c r="G58" t="s">
        <v>7134</v>
      </c>
      <c r="H58" t="s">
        <v>7133</v>
      </c>
      <c r="I58" t="s">
        <v>7311</v>
      </c>
      <c r="J58" t="s">
        <v>7312</v>
      </c>
      <c r="K58" t="s">
        <v>7306</v>
      </c>
      <c r="L58" t="s">
        <v>7313</v>
      </c>
      <c r="M58" t="s">
        <v>7131</v>
      </c>
      <c r="N58">
        <v>347</v>
      </c>
      <c r="O58">
        <v>340</v>
      </c>
      <c r="P58">
        <v>-16.2</v>
      </c>
    </row>
    <row r="59" spans="1:16">
      <c r="A59" t="s">
        <v>7314</v>
      </c>
      <c r="B59">
        <v>50</v>
      </c>
      <c r="C59">
        <v>61</v>
      </c>
      <c r="D59" t="s">
        <v>223</v>
      </c>
      <c r="E59" t="s">
        <v>223</v>
      </c>
      <c r="F59" t="s">
        <v>7310</v>
      </c>
      <c r="G59" t="s">
        <v>7134</v>
      </c>
      <c r="H59" t="s">
        <v>7133</v>
      </c>
      <c r="I59" t="s">
        <v>7311</v>
      </c>
      <c r="J59" t="s">
        <v>7312</v>
      </c>
      <c r="K59" t="s">
        <v>7306</v>
      </c>
      <c r="L59" t="s">
        <v>7313</v>
      </c>
      <c r="M59" t="s">
        <v>7131</v>
      </c>
      <c r="N59">
        <v>347</v>
      </c>
      <c r="O59">
        <v>340</v>
      </c>
      <c r="P59">
        <v>-16.2</v>
      </c>
    </row>
    <row r="60" spans="1:16">
      <c r="A60" t="s">
        <v>506</v>
      </c>
      <c r="B60">
        <v>51</v>
      </c>
      <c r="C60">
        <v>420</v>
      </c>
      <c r="D60" t="s">
        <v>7315</v>
      </c>
      <c r="E60" t="s">
        <v>300</v>
      </c>
      <c r="F60" t="s">
        <v>7206</v>
      </c>
      <c r="G60" t="s">
        <v>7190</v>
      </c>
      <c r="H60" t="s">
        <v>7204</v>
      </c>
      <c r="I60" t="s">
        <v>708</v>
      </c>
      <c r="J60" t="s">
        <v>1108</v>
      </c>
      <c r="K60" t="s">
        <v>7213</v>
      </c>
      <c r="L60" t="s">
        <v>7316</v>
      </c>
      <c r="M60" t="s">
        <v>7215</v>
      </c>
      <c r="N60">
        <v>61</v>
      </c>
    </row>
    <row r="61" spans="1:16">
      <c r="A61" t="s">
        <v>556</v>
      </c>
      <c r="B61">
        <v>52</v>
      </c>
      <c r="C61">
        <v>64</v>
      </c>
      <c r="D61" t="s">
        <v>275</v>
      </c>
      <c r="E61" t="s">
        <v>275</v>
      </c>
      <c r="F61" t="s">
        <v>7138</v>
      </c>
      <c r="G61" t="s">
        <v>796</v>
      </c>
      <c r="H61" t="s">
        <v>7317</v>
      </c>
      <c r="I61" t="s">
        <v>7318</v>
      </c>
      <c r="J61" t="s">
        <v>7242</v>
      </c>
      <c r="K61" t="s">
        <v>7147</v>
      </c>
      <c r="L61" t="s">
        <v>7289</v>
      </c>
      <c r="M61" t="s">
        <v>7319</v>
      </c>
      <c r="N61">
        <v>301</v>
      </c>
      <c r="O61">
        <v>334</v>
      </c>
      <c r="P61">
        <v>-15.39</v>
      </c>
    </row>
    <row r="62" spans="1:16">
      <c r="A62" t="s">
        <v>7320</v>
      </c>
      <c r="B62">
        <v>366</v>
      </c>
      <c r="D62" t="s">
        <v>7320</v>
      </c>
      <c r="E62" t="s">
        <v>7320</v>
      </c>
    </row>
    <row r="63" spans="1:16">
      <c r="A63" t="s">
        <v>7321</v>
      </c>
      <c r="B63">
        <v>53</v>
      </c>
      <c r="C63">
        <v>66</v>
      </c>
      <c r="D63" t="s">
        <v>120</v>
      </c>
      <c r="E63" t="s">
        <v>120</v>
      </c>
      <c r="F63" t="s">
        <v>7322</v>
      </c>
      <c r="G63" t="s">
        <v>7323</v>
      </c>
      <c r="H63" t="s">
        <v>7111</v>
      </c>
      <c r="I63" t="s">
        <v>7324</v>
      </c>
      <c r="J63" t="s">
        <v>7325</v>
      </c>
      <c r="K63" t="s">
        <v>7260</v>
      </c>
      <c r="L63" t="s">
        <v>7277</v>
      </c>
      <c r="M63" t="s">
        <v>7154</v>
      </c>
      <c r="N63">
        <v>340</v>
      </c>
      <c r="O63">
        <v>305</v>
      </c>
      <c r="P63">
        <v>-11.27</v>
      </c>
    </row>
    <row r="64" spans="1:16">
      <c r="A64" t="s">
        <v>611</v>
      </c>
      <c r="B64">
        <v>53</v>
      </c>
      <c r="C64">
        <v>66</v>
      </c>
      <c r="D64" t="s">
        <v>120</v>
      </c>
      <c r="E64" t="s">
        <v>120</v>
      </c>
      <c r="F64" t="s">
        <v>7322</v>
      </c>
      <c r="G64" t="s">
        <v>7323</v>
      </c>
      <c r="H64" t="s">
        <v>7111</v>
      </c>
      <c r="I64" t="s">
        <v>7324</v>
      </c>
      <c r="J64" t="s">
        <v>7325</v>
      </c>
      <c r="K64" t="s">
        <v>7260</v>
      </c>
      <c r="L64" t="s">
        <v>7277</v>
      </c>
      <c r="M64" t="s">
        <v>7154</v>
      </c>
      <c r="N64">
        <v>340</v>
      </c>
      <c r="O64">
        <v>305</v>
      </c>
      <c r="P64">
        <v>-11.27</v>
      </c>
    </row>
    <row r="65" spans="1:16">
      <c r="A65" t="s">
        <v>489</v>
      </c>
      <c r="B65">
        <v>211</v>
      </c>
      <c r="C65">
        <v>211</v>
      </c>
      <c r="D65" t="s">
        <v>684</v>
      </c>
      <c r="E65" t="s">
        <v>159</v>
      </c>
      <c r="F65" t="s">
        <v>7326</v>
      </c>
      <c r="G65" t="s">
        <v>7327</v>
      </c>
      <c r="H65" t="s">
        <v>7328</v>
      </c>
      <c r="I65" t="s">
        <v>7120</v>
      </c>
      <c r="J65" t="s">
        <v>7307</v>
      </c>
      <c r="K65" t="s">
        <v>7228</v>
      </c>
      <c r="L65" t="s">
        <v>7329</v>
      </c>
      <c r="M65" t="s">
        <v>7329</v>
      </c>
      <c r="N65">
        <v>201</v>
      </c>
    </row>
    <row r="66" spans="1:16">
      <c r="A66" t="s">
        <v>23</v>
      </c>
      <c r="B66">
        <v>301</v>
      </c>
      <c r="C66">
        <v>68</v>
      </c>
      <c r="D66" t="s">
        <v>23</v>
      </c>
      <c r="E66" t="s">
        <v>23</v>
      </c>
      <c r="F66" t="s">
        <v>7149</v>
      </c>
      <c r="G66" t="s">
        <v>7330</v>
      </c>
      <c r="H66" t="s">
        <v>7217</v>
      </c>
      <c r="I66" t="s">
        <v>7331</v>
      </c>
      <c r="J66" t="s">
        <v>7332</v>
      </c>
      <c r="K66" t="s">
        <v>7272</v>
      </c>
      <c r="L66" t="s">
        <v>7285</v>
      </c>
      <c r="M66" t="s">
        <v>7333</v>
      </c>
      <c r="N66">
        <v>156</v>
      </c>
      <c r="O66">
        <v>181</v>
      </c>
      <c r="P66">
        <v>-0.87</v>
      </c>
    </row>
    <row r="67" spans="1:16">
      <c r="A67" t="s">
        <v>567</v>
      </c>
      <c r="B67">
        <v>54</v>
      </c>
      <c r="C67">
        <v>69</v>
      </c>
      <c r="D67" t="s">
        <v>343</v>
      </c>
      <c r="E67" t="s">
        <v>5659</v>
      </c>
      <c r="F67" t="s">
        <v>7281</v>
      </c>
      <c r="G67" t="s">
        <v>7257</v>
      </c>
      <c r="H67" t="s">
        <v>7313</v>
      </c>
      <c r="I67" t="s">
        <v>7334</v>
      </c>
      <c r="J67" t="s">
        <v>7153</v>
      </c>
      <c r="K67" t="s">
        <v>7133</v>
      </c>
      <c r="L67" t="s">
        <v>7335</v>
      </c>
      <c r="M67" t="s">
        <v>7336</v>
      </c>
      <c r="N67">
        <v>357</v>
      </c>
    </row>
    <row r="68" spans="1:16">
      <c r="A68" t="s">
        <v>7337</v>
      </c>
      <c r="B68">
        <v>54</v>
      </c>
      <c r="C68">
        <v>69</v>
      </c>
      <c r="D68" t="s">
        <v>5659</v>
      </c>
      <c r="E68" t="s">
        <v>5659</v>
      </c>
      <c r="F68" t="s">
        <v>7281</v>
      </c>
      <c r="G68" t="s">
        <v>7257</v>
      </c>
      <c r="H68" t="s">
        <v>7313</v>
      </c>
      <c r="I68" t="s">
        <v>7334</v>
      </c>
      <c r="J68" t="s">
        <v>7153</v>
      </c>
      <c r="K68" t="s">
        <v>7133</v>
      </c>
      <c r="L68" t="s">
        <v>7335</v>
      </c>
      <c r="M68" t="s">
        <v>7336</v>
      </c>
      <c r="N68">
        <v>357</v>
      </c>
      <c r="O68">
        <v>293</v>
      </c>
      <c r="P68">
        <v>-10.29</v>
      </c>
    </row>
    <row r="69" spans="1:16">
      <c r="A69" t="s">
        <v>228</v>
      </c>
      <c r="B69">
        <v>55</v>
      </c>
      <c r="C69">
        <v>71</v>
      </c>
      <c r="D69" t="s">
        <v>228</v>
      </c>
      <c r="E69" t="s">
        <v>228</v>
      </c>
      <c r="F69" t="s">
        <v>7172</v>
      </c>
      <c r="G69" t="s">
        <v>1100</v>
      </c>
      <c r="H69" t="s">
        <v>7338</v>
      </c>
      <c r="I69" t="s">
        <v>7199</v>
      </c>
      <c r="J69" t="s">
        <v>26</v>
      </c>
      <c r="K69" t="s">
        <v>7178</v>
      </c>
      <c r="L69" t="s">
        <v>1083</v>
      </c>
      <c r="M69" t="s">
        <v>912</v>
      </c>
      <c r="N69">
        <v>117</v>
      </c>
      <c r="O69">
        <v>53</v>
      </c>
      <c r="P69">
        <v>13.65</v>
      </c>
    </row>
    <row r="70" spans="1:16">
      <c r="A70" t="s">
        <v>126</v>
      </c>
      <c r="B70">
        <v>57</v>
      </c>
      <c r="C70">
        <v>73</v>
      </c>
      <c r="D70" t="s">
        <v>126</v>
      </c>
      <c r="E70" t="s">
        <v>126</v>
      </c>
      <c r="F70" t="s">
        <v>859</v>
      </c>
      <c r="G70" t="s">
        <v>900</v>
      </c>
      <c r="H70" t="s">
        <v>786</v>
      </c>
      <c r="I70" t="s">
        <v>786</v>
      </c>
      <c r="J70" t="s">
        <v>57</v>
      </c>
      <c r="K70" t="s">
        <v>1111</v>
      </c>
      <c r="L70" t="s">
        <v>782</v>
      </c>
      <c r="M70" t="s">
        <v>7170</v>
      </c>
      <c r="N70">
        <v>59</v>
      </c>
      <c r="O70">
        <v>70</v>
      </c>
      <c r="P70">
        <v>11.89</v>
      </c>
    </row>
    <row r="71" spans="1:16">
      <c r="A71" t="s">
        <v>592</v>
      </c>
      <c r="B71">
        <v>58</v>
      </c>
      <c r="C71">
        <v>74</v>
      </c>
      <c r="D71" t="s">
        <v>172</v>
      </c>
      <c r="E71" t="s">
        <v>438</v>
      </c>
      <c r="F71" t="s">
        <v>1013</v>
      </c>
      <c r="G71" t="s">
        <v>823</v>
      </c>
      <c r="H71" t="s">
        <v>7339</v>
      </c>
      <c r="I71" t="s">
        <v>7118</v>
      </c>
      <c r="J71" t="s">
        <v>7340</v>
      </c>
      <c r="K71" t="s">
        <v>7301</v>
      </c>
      <c r="L71" t="s">
        <v>7154</v>
      </c>
      <c r="M71" t="s">
        <v>7114</v>
      </c>
      <c r="N71">
        <v>151</v>
      </c>
    </row>
    <row r="72" spans="1:16">
      <c r="A72" t="s">
        <v>622</v>
      </c>
      <c r="B72">
        <v>59</v>
      </c>
      <c r="C72">
        <v>76</v>
      </c>
      <c r="D72" t="s">
        <v>351</v>
      </c>
      <c r="E72" t="s">
        <v>351</v>
      </c>
      <c r="F72" t="s">
        <v>7341</v>
      </c>
      <c r="G72" t="s">
        <v>7298</v>
      </c>
      <c r="H72" t="s">
        <v>7292</v>
      </c>
      <c r="I72" t="s">
        <v>7239</v>
      </c>
      <c r="J72" t="s">
        <v>7319</v>
      </c>
      <c r="K72" t="s">
        <v>7342</v>
      </c>
      <c r="L72" t="s">
        <v>7343</v>
      </c>
      <c r="M72" t="s">
        <v>7344</v>
      </c>
      <c r="N72">
        <v>225</v>
      </c>
      <c r="O72">
        <v>296</v>
      </c>
      <c r="P72">
        <v>-10.51</v>
      </c>
    </row>
    <row r="73" spans="1:16">
      <c r="A73" t="s">
        <v>424</v>
      </c>
      <c r="B73">
        <v>60</v>
      </c>
      <c r="C73">
        <v>77</v>
      </c>
      <c r="D73" t="s">
        <v>424</v>
      </c>
      <c r="E73" t="s">
        <v>424</v>
      </c>
      <c r="F73" t="s">
        <v>7114</v>
      </c>
      <c r="G73" t="s">
        <v>7207</v>
      </c>
      <c r="H73" t="s">
        <v>7345</v>
      </c>
      <c r="I73" t="s">
        <v>7248</v>
      </c>
      <c r="J73" t="s">
        <v>7299</v>
      </c>
      <c r="K73" t="s">
        <v>7174</v>
      </c>
      <c r="L73" t="s">
        <v>7346</v>
      </c>
      <c r="M73" t="s">
        <v>7346</v>
      </c>
      <c r="N73">
        <v>121</v>
      </c>
      <c r="O73">
        <v>114</v>
      </c>
      <c r="P73">
        <v>5.13</v>
      </c>
    </row>
    <row r="74" spans="1:16">
      <c r="A74" t="s">
        <v>7347</v>
      </c>
      <c r="B74">
        <v>61</v>
      </c>
      <c r="C74">
        <v>65</v>
      </c>
      <c r="D74" t="s">
        <v>7348</v>
      </c>
      <c r="E74" t="s">
        <v>399</v>
      </c>
      <c r="F74" t="s">
        <v>7161</v>
      </c>
      <c r="G74" t="s">
        <v>7149</v>
      </c>
      <c r="H74" t="s">
        <v>7128</v>
      </c>
      <c r="I74" t="s">
        <v>823</v>
      </c>
      <c r="J74" t="s">
        <v>7115</v>
      </c>
      <c r="K74" t="s">
        <v>7243</v>
      </c>
      <c r="L74" t="s">
        <v>7344</v>
      </c>
      <c r="M74" t="s">
        <v>7349</v>
      </c>
      <c r="N74">
        <v>248</v>
      </c>
    </row>
    <row r="75" spans="1:16">
      <c r="A75" t="s">
        <v>463</v>
      </c>
      <c r="B75">
        <v>61</v>
      </c>
      <c r="C75">
        <v>65</v>
      </c>
      <c r="D75" t="s">
        <v>399</v>
      </c>
      <c r="E75" t="s">
        <v>399</v>
      </c>
      <c r="K75" t="s">
        <v>7243</v>
      </c>
      <c r="L75" t="s">
        <v>7344</v>
      </c>
      <c r="M75" t="s">
        <v>7349</v>
      </c>
      <c r="N75">
        <v>248</v>
      </c>
      <c r="O75">
        <v>71</v>
      </c>
      <c r="P75">
        <v>11.82</v>
      </c>
    </row>
    <row r="76" spans="1:16">
      <c r="A76" t="s">
        <v>7350</v>
      </c>
      <c r="B76">
        <v>61</v>
      </c>
      <c r="C76">
        <v>65</v>
      </c>
      <c r="D76" t="s">
        <v>399</v>
      </c>
      <c r="E76" t="s">
        <v>399</v>
      </c>
      <c r="K76" t="s">
        <v>7243</v>
      </c>
      <c r="L76" t="s">
        <v>7344</v>
      </c>
      <c r="M76" t="s">
        <v>7349</v>
      </c>
      <c r="N76">
        <v>248</v>
      </c>
      <c r="O76">
        <v>71</v>
      </c>
      <c r="P76">
        <v>11.82</v>
      </c>
    </row>
    <row r="77" spans="1:16">
      <c r="A77" t="s">
        <v>260</v>
      </c>
      <c r="B77">
        <v>62</v>
      </c>
      <c r="C77">
        <v>79</v>
      </c>
      <c r="D77" t="s">
        <v>260</v>
      </c>
      <c r="E77" t="s">
        <v>260</v>
      </c>
      <c r="F77" t="s">
        <v>743</v>
      </c>
      <c r="G77" t="s">
        <v>1115</v>
      </c>
      <c r="H77" t="s">
        <v>703</v>
      </c>
      <c r="I77" t="s">
        <v>782</v>
      </c>
      <c r="J77" t="s">
        <v>7331</v>
      </c>
      <c r="K77" t="s">
        <v>697</v>
      </c>
      <c r="L77" t="s">
        <v>1096</v>
      </c>
      <c r="M77" t="s">
        <v>7264</v>
      </c>
      <c r="N77">
        <v>35</v>
      </c>
      <c r="O77">
        <v>61</v>
      </c>
      <c r="P77">
        <v>12.83</v>
      </c>
    </row>
    <row r="78" spans="1:16">
      <c r="A78" t="s">
        <v>512</v>
      </c>
      <c r="B78">
        <v>63</v>
      </c>
      <c r="C78">
        <v>80</v>
      </c>
      <c r="D78" t="s">
        <v>73</v>
      </c>
      <c r="E78" t="s">
        <v>680</v>
      </c>
      <c r="F78" t="s">
        <v>7202</v>
      </c>
      <c r="G78" t="s">
        <v>782</v>
      </c>
      <c r="H78" t="s">
        <v>7351</v>
      </c>
      <c r="I78" t="s">
        <v>908</v>
      </c>
      <c r="J78" t="s">
        <v>7253</v>
      </c>
      <c r="K78" t="s">
        <v>7207</v>
      </c>
      <c r="L78" t="s">
        <v>7218</v>
      </c>
      <c r="M78" t="s">
        <v>1013</v>
      </c>
      <c r="N78">
        <v>72</v>
      </c>
    </row>
    <row r="79" spans="1:16">
      <c r="A79" t="s">
        <v>63</v>
      </c>
      <c r="B79">
        <v>64</v>
      </c>
      <c r="C79">
        <v>82</v>
      </c>
      <c r="D79" t="s">
        <v>63</v>
      </c>
      <c r="E79" t="s">
        <v>63</v>
      </c>
      <c r="F79" t="s">
        <v>7352</v>
      </c>
      <c r="G79" t="s">
        <v>7353</v>
      </c>
      <c r="H79" t="s">
        <v>7296</v>
      </c>
      <c r="I79" t="s">
        <v>7182</v>
      </c>
      <c r="J79" t="s">
        <v>7236</v>
      </c>
      <c r="K79" t="s">
        <v>7349</v>
      </c>
      <c r="L79" t="s">
        <v>7192</v>
      </c>
      <c r="M79" t="s">
        <v>7150</v>
      </c>
      <c r="N79">
        <v>334</v>
      </c>
      <c r="O79">
        <v>342</v>
      </c>
      <c r="P79">
        <v>-16.47</v>
      </c>
    </row>
    <row r="80" spans="1:16">
      <c r="A80" t="s">
        <v>220</v>
      </c>
      <c r="B80">
        <v>65</v>
      </c>
      <c r="C80">
        <v>84</v>
      </c>
      <c r="D80" t="s">
        <v>220</v>
      </c>
      <c r="E80" t="s">
        <v>220</v>
      </c>
      <c r="F80" t="s">
        <v>427</v>
      </c>
      <c r="G80" t="s">
        <v>862</v>
      </c>
      <c r="H80" t="s">
        <v>7211</v>
      </c>
      <c r="I80" t="s">
        <v>996</v>
      </c>
      <c r="J80" t="s">
        <v>7232</v>
      </c>
      <c r="K80" t="s">
        <v>7354</v>
      </c>
      <c r="L80" t="s">
        <v>916</v>
      </c>
      <c r="M80" t="s">
        <v>7173</v>
      </c>
      <c r="N80">
        <v>21</v>
      </c>
      <c r="O80">
        <v>4</v>
      </c>
      <c r="P80">
        <v>26.17</v>
      </c>
    </row>
    <row r="81" spans="1:16">
      <c r="A81" t="s">
        <v>542</v>
      </c>
      <c r="B81">
        <v>66</v>
      </c>
      <c r="C81">
        <v>66</v>
      </c>
      <c r="D81" t="s">
        <v>70</v>
      </c>
      <c r="E81" t="s">
        <v>5684</v>
      </c>
      <c r="F81" t="s">
        <v>7355</v>
      </c>
      <c r="G81" t="s">
        <v>7226</v>
      </c>
      <c r="H81" t="s">
        <v>7224</v>
      </c>
      <c r="I81" t="s">
        <v>7135</v>
      </c>
      <c r="J81" t="s">
        <v>7313</v>
      </c>
      <c r="K81" t="s">
        <v>7109</v>
      </c>
      <c r="L81" t="s">
        <v>7257</v>
      </c>
      <c r="M81" t="s">
        <v>7334</v>
      </c>
      <c r="N81">
        <v>351</v>
      </c>
    </row>
    <row r="82" spans="1:16">
      <c r="A82" t="s">
        <v>413</v>
      </c>
      <c r="B82">
        <v>67</v>
      </c>
      <c r="C82">
        <v>86</v>
      </c>
      <c r="D82" t="s">
        <v>413</v>
      </c>
      <c r="E82" t="s">
        <v>413</v>
      </c>
      <c r="F82" t="s">
        <v>7221</v>
      </c>
      <c r="G82" t="s">
        <v>7299</v>
      </c>
      <c r="H82" t="s">
        <v>7356</v>
      </c>
      <c r="I82" t="s">
        <v>7276</v>
      </c>
      <c r="J82" t="s">
        <v>7249</v>
      </c>
      <c r="K82" t="s">
        <v>7341</v>
      </c>
      <c r="L82" t="s">
        <v>7165</v>
      </c>
      <c r="M82" t="s">
        <v>7255</v>
      </c>
      <c r="N82">
        <v>287</v>
      </c>
      <c r="O82">
        <v>143</v>
      </c>
      <c r="P82">
        <v>2.0499999999999998</v>
      </c>
    </row>
    <row r="83" spans="1:16">
      <c r="A83" t="s">
        <v>342</v>
      </c>
      <c r="B83">
        <v>68</v>
      </c>
      <c r="C83">
        <v>87</v>
      </c>
      <c r="D83" t="s">
        <v>342</v>
      </c>
      <c r="E83" t="s">
        <v>342</v>
      </c>
      <c r="F83" t="s">
        <v>198</v>
      </c>
      <c r="G83" t="s">
        <v>872</v>
      </c>
      <c r="H83" t="s">
        <v>7179</v>
      </c>
      <c r="I83" t="s">
        <v>7171</v>
      </c>
      <c r="J83" t="s">
        <v>7268</v>
      </c>
      <c r="K83" t="s">
        <v>803</v>
      </c>
      <c r="L83" t="s">
        <v>396</v>
      </c>
      <c r="M83" t="s">
        <v>426</v>
      </c>
      <c r="N83">
        <v>53</v>
      </c>
      <c r="O83">
        <v>13</v>
      </c>
      <c r="P83">
        <v>21.02</v>
      </c>
    </row>
    <row r="84" spans="1:16">
      <c r="A84" t="s">
        <v>412</v>
      </c>
      <c r="B84">
        <v>70</v>
      </c>
      <c r="C84">
        <v>88</v>
      </c>
      <c r="D84" t="s">
        <v>412</v>
      </c>
      <c r="E84" t="s">
        <v>412</v>
      </c>
      <c r="F84" t="s">
        <v>7119</v>
      </c>
      <c r="G84" t="s">
        <v>7242</v>
      </c>
      <c r="H84" t="s">
        <v>7258</v>
      </c>
      <c r="I84" t="s">
        <v>7310</v>
      </c>
      <c r="J84" t="s">
        <v>7192</v>
      </c>
      <c r="K84" t="s">
        <v>7302</v>
      </c>
      <c r="L84" t="s">
        <v>7357</v>
      </c>
      <c r="M84" t="s">
        <v>7248</v>
      </c>
      <c r="N84">
        <v>279</v>
      </c>
      <c r="O84">
        <v>263</v>
      </c>
      <c r="P84">
        <v>-8.14</v>
      </c>
    </row>
    <row r="85" spans="1:16">
      <c r="A85" t="s">
        <v>272</v>
      </c>
      <c r="B85">
        <v>71</v>
      </c>
      <c r="C85">
        <v>89</v>
      </c>
      <c r="D85" t="s">
        <v>272</v>
      </c>
      <c r="E85" t="s">
        <v>272</v>
      </c>
      <c r="F85" t="s">
        <v>7243</v>
      </c>
      <c r="G85" t="s">
        <v>1111</v>
      </c>
      <c r="H85" t="s">
        <v>913</v>
      </c>
      <c r="I85" t="s">
        <v>1013</v>
      </c>
      <c r="J85" t="s">
        <v>1100</v>
      </c>
      <c r="K85" t="s">
        <v>1013</v>
      </c>
      <c r="L85" t="s">
        <v>740</v>
      </c>
      <c r="M85" t="s">
        <v>782</v>
      </c>
      <c r="N85">
        <v>91</v>
      </c>
      <c r="O85">
        <v>138</v>
      </c>
      <c r="P85">
        <v>2.46</v>
      </c>
    </row>
    <row r="86" spans="1:16">
      <c r="A86" t="s">
        <v>326</v>
      </c>
      <c r="B86">
        <v>72</v>
      </c>
      <c r="C86">
        <v>90</v>
      </c>
      <c r="D86" t="s">
        <v>326</v>
      </c>
      <c r="E86" t="s">
        <v>326</v>
      </c>
      <c r="F86" t="s">
        <v>7358</v>
      </c>
      <c r="G86" t="s">
        <v>7358</v>
      </c>
      <c r="H86" t="s">
        <v>720</v>
      </c>
      <c r="I86" t="s">
        <v>7173</v>
      </c>
      <c r="J86" t="s">
        <v>7203</v>
      </c>
      <c r="K86" t="s">
        <v>772</v>
      </c>
      <c r="L86" t="s">
        <v>26</v>
      </c>
      <c r="M86" t="s">
        <v>743</v>
      </c>
      <c r="N86">
        <v>84</v>
      </c>
      <c r="O86">
        <v>78</v>
      </c>
      <c r="P86">
        <v>11.15</v>
      </c>
    </row>
    <row r="87" spans="1:16">
      <c r="A87" t="s">
        <v>353</v>
      </c>
      <c r="B87">
        <v>73</v>
      </c>
      <c r="C87">
        <v>91</v>
      </c>
      <c r="D87" t="s">
        <v>353</v>
      </c>
      <c r="E87" t="s">
        <v>353</v>
      </c>
      <c r="F87" t="s">
        <v>913</v>
      </c>
      <c r="G87" t="s">
        <v>7214</v>
      </c>
      <c r="H87" t="s">
        <v>7300</v>
      </c>
      <c r="I87" t="s">
        <v>7339</v>
      </c>
      <c r="J87" t="s">
        <v>7261</v>
      </c>
      <c r="K87" t="s">
        <v>7249</v>
      </c>
      <c r="L87" t="s">
        <v>7207</v>
      </c>
      <c r="M87" t="s">
        <v>7276</v>
      </c>
      <c r="N87">
        <v>150</v>
      </c>
      <c r="O87">
        <v>237</v>
      </c>
      <c r="P87">
        <v>-5.36</v>
      </c>
    </row>
    <row r="88" spans="1:16">
      <c r="A88" t="s">
        <v>646</v>
      </c>
      <c r="B88">
        <v>74</v>
      </c>
      <c r="C88">
        <v>92</v>
      </c>
      <c r="D88" t="s">
        <v>5723</v>
      </c>
      <c r="E88" t="s">
        <v>55</v>
      </c>
      <c r="F88" t="s">
        <v>7359</v>
      </c>
      <c r="G88" t="s">
        <v>7112</v>
      </c>
      <c r="H88" t="s">
        <v>7360</v>
      </c>
      <c r="I88" t="s">
        <v>7139</v>
      </c>
      <c r="J88" t="s">
        <v>7360</v>
      </c>
      <c r="K88" t="s">
        <v>7142</v>
      </c>
      <c r="L88" t="s">
        <v>7153</v>
      </c>
      <c r="M88" t="s">
        <v>7335</v>
      </c>
      <c r="N88">
        <v>349</v>
      </c>
      <c r="O88">
        <v>357</v>
      </c>
      <c r="P88">
        <v>-20.23</v>
      </c>
    </row>
    <row r="89" spans="1:16">
      <c r="A89" t="s">
        <v>35</v>
      </c>
      <c r="C89">
        <v>93</v>
      </c>
      <c r="D89" t="s">
        <v>35</v>
      </c>
      <c r="E89" t="s">
        <v>35</v>
      </c>
      <c r="F89" t="s">
        <v>7197</v>
      </c>
      <c r="G89" t="s">
        <v>7119</v>
      </c>
      <c r="H89" t="s">
        <v>7323</v>
      </c>
      <c r="I89" t="s">
        <v>7198</v>
      </c>
      <c r="J89" t="s">
        <v>7275</v>
      </c>
      <c r="K89" t="s">
        <v>7361</v>
      </c>
      <c r="L89" t="s">
        <v>7310</v>
      </c>
      <c r="M89" t="s">
        <v>7219</v>
      </c>
      <c r="N89">
        <v>344</v>
      </c>
      <c r="O89">
        <v>298</v>
      </c>
      <c r="P89">
        <v>-10.75</v>
      </c>
    </row>
    <row r="90" spans="1:16">
      <c r="A90" t="s">
        <v>460</v>
      </c>
      <c r="B90">
        <v>75</v>
      </c>
      <c r="C90">
        <v>93</v>
      </c>
      <c r="D90" t="s">
        <v>35</v>
      </c>
      <c r="E90" t="s">
        <v>35</v>
      </c>
      <c r="F90" t="s">
        <v>7197</v>
      </c>
      <c r="G90" t="s">
        <v>7119</v>
      </c>
      <c r="H90" t="s">
        <v>7323</v>
      </c>
      <c r="I90" t="s">
        <v>7198</v>
      </c>
      <c r="J90" t="s">
        <v>7275</v>
      </c>
      <c r="K90" t="s">
        <v>7361</v>
      </c>
      <c r="L90" t="s">
        <v>7310</v>
      </c>
      <c r="M90" t="s">
        <v>7219</v>
      </c>
      <c r="N90">
        <v>344</v>
      </c>
      <c r="O90">
        <v>298</v>
      </c>
      <c r="P90">
        <v>-10.75</v>
      </c>
    </row>
    <row r="91" spans="1:16">
      <c r="A91" t="s">
        <v>504</v>
      </c>
      <c r="B91">
        <v>76</v>
      </c>
      <c r="C91">
        <v>94</v>
      </c>
      <c r="D91" t="s">
        <v>504</v>
      </c>
      <c r="E91" t="s">
        <v>504</v>
      </c>
      <c r="F91" t="s">
        <v>7362</v>
      </c>
      <c r="G91" t="s">
        <v>7363</v>
      </c>
      <c r="H91" t="s">
        <v>7362</v>
      </c>
      <c r="I91" t="s">
        <v>7362</v>
      </c>
      <c r="J91" t="s">
        <v>7218</v>
      </c>
      <c r="K91" t="s">
        <v>7346</v>
      </c>
      <c r="L91" t="s">
        <v>1085</v>
      </c>
      <c r="M91" t="s">
        <v>1045</v>
      </c>
      <c r="N91">
        <v>141</v>
      </c>
    </row>
    <row r="92" spans="1:16">
      <c r="A92" t="s">
        <v>7364</v>
      </c>
      <c r="B92">
        <v>77</v>
      </c>
      <c r="C92">
        <v>95</v>
      </c>
      <c r="D92" t="s">
        <v>7364</v>
      </c>
      <c r="E92" t="s">
        <v>7364</v>
      </c>
      <c r="F92" t="s">
        <v>7323</v>
      </c>
      <c r="G92" t="s">
        <v>7365</v>
      </c>
      <c r="H92" t="s">
        <v>7208</v>
      </c>
      <c r="I92" t="s">
        <v>7309</v>
      </c>
      <c r="J92" t="s">
        <v>7159</v>
      </c>
      <c r="K92" t="s">
        <v>7196</v>
      </c>
      <c r="L92" t="s">
        <v>7130</v>
      </c>
      <c r="M92" t="s">
        <v>7118</v>
      </c>
      <c r="N92">
        <v>200</v>
      </c>
    </row>
    <row r="93" spans="1:16">
      <c r="A93" t="s">
        <v>576</v>
      </c>
      <c r="B93">
        <v>77</v>
      </c>
      <c r="C93">
        <v>95</v>
      </c>
      <c r="D93" t="s">
        <v>7364</v>
      </c>
      <c r="E93" t="s">
        <v>7364</v>
      </c>
      <c r="F93" t="s">
        <v>7323</v>
      </c>
      <c r="G93" t="s">
        <v>7365</v>
      </c>
      <c r="H93" t="s">
        <v>7208</v>
      </c>
      <c r="I93" t="s">
        <v>7309</v>
      </c>
      <c r="J93" t="s">
        <v>7159</v>
      </c>
      <c r="K93" t="s">
        <v>7196</v>
      </c>
      <c r="L93" t="s">
        <v>7130</v>
      </c>
      <c r="M93" t="s">
        <v>7118</v>
      </c>
      <c r="N93">
        <v>200</v>
      </c>
    </row>
    <row r="94" spans="1:16">
      <c r="A94" t="s">
        <v>7366</v>
      </c>
      <c r="B94">
        <v>482</v>
      </c>
      <c r="C94">
        <v>99</v>
      </c>
      <c r="D94" t="s">
        <v>7367</v>
      </c>
      <c r="E94" t="s">
        <v>7366</v>
      </c>
      <c r="M94" t="s">
        <v>7324</v>
      </c>
      <c r="N94">
        <v>310</v>
      </c>
    </row>
    <row r="95" spans="1:16">
      <c r="A95" t="s">
        <v>58</v>
      </c>
      <c r="B95">
        <v>78</v>
      </c>
      <c r="C95">
        <v>100</v>
      </c>
      <c r="D95" t="s">
        <v>58</v>
      </c>
      <c r="E95" t="s">
        <v>58</v>
      </c>
      <c r="F95" t="s">
        <v>7304</v>
      </c>
      <c r="G95" t="s">
        <v>7300</v>
      </c>
      <c r="H95" t="s">
        <v>7112</v>
      </c>
      <c r="I95" t="s">
        <v>7163</v>
      </c>
      <c r="J95" t="s">
        <v>7206</v>
      </c>
      <c r="K95" t="s">
        <v>7368</v>
      </c>
      <c r="L95" t="s">
        <v>7369</v>
      </c>
      <c r="M95" t="s">
        <v>997</v>
      </c>
      <c r="N95">
        <v>74</v>
      </c>
      <c r="O95">
        <v>69</v>
      </c>
      <c r="P95">
        <v>12.01</v>
      </c>
    </row>
    <row r="96" spans="1:16">
      <c r="A96" t="s">
        <v>355</v>
      </c>
      <c r="B96">
        <v>79</v>
      </c>
      <c r="C96">
        <v>101</v>
      </c>
      <c r="D96" t="s">
        <v>355</v>
      </c>
      <c r="E96" t="s">
        <v>355</v>
      </c>
      <c r="F96" t="s">
        <v>7147</v>
      </c>
      <c r="G96" t="s">
        <v>7370</v>
      </c>
      <c r="H96" t="s">
        <v>7183</v>
      </c>
      <c r="I96" t="s">
        <v>7370</v>
      </c>
      <c r="J96" t="s">
        <v>7188</v>
      </c>
      <c r="K96" t="s">
        <v>7188</v>
      </c>
      <c r="L96" t="s">
        <v>7297</v>
      </c>
      <c r="M96" t="s">
        <v>7148</v>
      </c>
      <c r="N96">
        <v>178</v>
      </c>
      <c r="O96">
        <v>198</v>
      </c>
      <c r="P96">
        <v>-1.78</v>
      </c>
    </row>
    <row r="97" spans="1:16">
      <c r="A97" t="s">
        <v>21</v>
      </c>
      <c r="B97">
        <v>80</v>
      </c>
      <c r="C97">
        <v>102</v>
      </c>
      <c r="D97" t="s">
        <v>21</v>
      </c>
      <c r="E97" t="s">
        <v>21</v>
      </c>
      <c r="F97" t="s">
        <v>75</v>
      </c>
      <c r="G97" t="s">
        <v>37</v>
      </c>
      <c r="H97" t="s">
        <v>198</v>
      </c>
      <c r="I97" t="s">
        <v>57</v>
      </c>
      <c r="J97" t="s">
        <v>37</v>
      </c>
      <c r="K97" t="s">
        <v>26</v>
      </c>
      <c r="L97" t="s">
        <v>44</v>
      </c>
      <c r="M97" t="s">
        <v>396</v>
      </c>
      <c r="N97">
        <v>10</v>
      </c>
      <c r="O97">
        <v>16</v>
      </c>
      <c r="P97">
        <v>19.59</v>
      </c>
    </row>
    <row r="98" spans="1:16">
      <c r="A98" t="s">
        <v>322</v>
      </c>
      <c r="B98">
        <v>81</v>
      </c>
      <c r="C98">
        <v>103</v>
      </c>
      <c r="D98" t="s">
        <v>322</v>
      </c>
      <c r="E98" t="s">
        <v>322</v>
      </c>
      <c r="F98" t="s">
        <v>7113</v>
      </c>
      <c r="G98" t="s">
        <v>7200</v>
      </c>
      <c r="H98" t="s">
        <v>7371</v>
      </c>
      <c r="I98" t="s">
        <v>7253</v>
      </c>
      <c r="J98" t="s">
        <v>7372</v>
      </c>
      <c r="K98" t="s">
        <v>7208</v>
      </c>
      <c r="L98" t="s">
        <v>1045</v>
      </c>
      <c r="M98" t="s">
        <v>823</v>
      </c>
      <c r="N98">
        <v>180</v>
      </c>
      <c r="O98">
        <v>125</v>
      </c>
      <c r="P98">
        <v>3.97</v>
      </c>
    </row>
    <row r="99" spans="1:16">
      <c r="A99" t="s">
        <v>608</v>
      </c>
      <c r="B99">
        <v>87</v>
      </c>
      <c r="C99">
        <v>110</v>
      </c>
      <c r="D99" t="s">
        <v>83</v>
      </c>
      <c r="E99" t="s">
        <v>83</v>
      </c>
      <c r="F99" t="s">
        <v>7196</v>
      </c>
      <c r="G99" t="s">
        <v>7209</v>
      </c>
      <c r="H99" t="s">
        <v>7122</v>
      </c>
      <c r="I99" t="s">
        <v>7373</v>
      </c>
      <c r="J99" t="s">
        <v>7295</v>
      </c>
      <c r="K99" t="s">
        <v>7120</v>
      </c>
      <c r="L99" t="s">
        <v>7189</v>
      </c>
      <c r="M99" t="s">
        <v>7374</v>
      </c>
      <c r="N99">
        <v>242</v>
      </c>
      <c r="O99">
        <v>117</v>
      </c>
      <c r="P99">
        <v>4.76</v>
      </c>
    </row>
    <row r="100" spans="1:16">
      <c r="A100" t="s">
        <v>580</v>
      </c>
      <c r="B100">
        <v>83</v>
      </c>
      <c r="C100">
        <v>105</v>
      </c>
      <c r="D100" t="s">
        <v>7375</v>
      </c>
      <c r="E100" t="s">
        <v>5741</v>
      </c>
      <c r="F100" t="s">
        <v>7121</v>
      </c>
      <c r="G100" t="s">
        <v>7302</v>
      </c>
      <c r="H100" t="s">
        <v>7252</v>
      </c>
      <c r="I100" t="s">
        <v>743</v>
      </c>
      <c r="J100" t="s">
        <v>1090</v>
      </c>
      <c r="K100" t="s">
        <v>796</v>
      </c>
      <c r="L100" t="s">
        <v>700</v>
      </c>
      <c r="M100" t="s">
        <v>7238</v>
      </c>
      <c r="N100">
        <v>142</v>
      </c>
    </row>
    <row r="101" spans="1:16">
      <c r="A101" t="s">
        <v>516</v>
      </c>
      <c r="B101">
        <v>82</v>
      </c>
      <c r="C101">
        <v>104</v>
      </c>
      <c r="D101" t="s">
        <v>264</v>
      </c>
      <c r="E101" t="s">
        <v>264</v>
      </c>
      <c r="F101" t="s">
        <v>7235</v>
      </c>
      <c r="G101" t="s">
        <v>7253</v>
      </c>
      <c r="H101" t="s">
        <v>7343</v>
      </c>
      <c r="I101" t="s">
        <v>7376</v>
      </c>
      <c r="J101" t="s">
        <v>7160</v>
      </c>
      <c r="K101" t="s">
        <v>7137</v>
      </c>
      <c r="L101" t="s">
        <v>7200</v>
      </c>
      <c r="M101" t="s">
        <v>7147</v>
      </c>
      <c r="N101">
        <v>160</v>
      </c>
      <c r="O101">
        <v>174</v>
      </c>
      <c r="P101">
        <v>-0.59</v>
      </c>
    </row>
    <row r="102" spans="1:16">
      <c r="A102" t="s">
        <v>7377</v>
      </c>
      <c r="B102">
        <v>83</v>
      </c>
      <c r="C102">
        <v>106</v>
      </c>
      <c r="D102" t="s">
        <v>5741</v>
      </c>
      <c r="E102" t="s">
        <v>22</v>
      </c>
      <c r="F102" t="s">
        <v>7121</v>
      </c>
      <c r="G102" t="s">
        <v>7302</v>
      </c>
      <c r="H102" t="s">
        <v>7252</v>
      </c>
      <c r="I102" t="s">
        <v>743</v>
      </c>
      <c r="J102" t="s">
        <v>1090</v>
      </c>
      <c r="K102" t="s">
        <v>796</v>
      </c>
      <c r="L102" t="s">
        <v>700</v>
      </c>
      <c r="M102" t="s">
        <v>7238</v>
      </c>
      <c r="N102">
        <v>142</v>
      </c>
      <c r="O102">
        <v>242</v>
      </c>
      <c r="P102">
        <v>-6.09</v>
      </c>
    </row>
    <row r="103" spans="1:16">
      <c r="A103" t="s">
        <v>527</v>
      </c>
      <c r="B103">
        <v>84</v>
      </c>
      <c r="C103">
        <v>107</v>
      </c>
      <c r="D103" t="s">
        <v>93</v>
      </c>
      <c r="E103" t="s">
        <v>93</v>
      </c>
      <c r="F103" t="s">
        <v>7340</v>
      </c>
      <c r="G103" t="s">
        <v>7230</v>
      </c>
      <c r="H103" t="s">
        <v>7272</v>
      </c>
      <c r="I103" t="s">
        <v>7322</v>
      </c>
      <c r="J103" t="s">
        <v>7205</v>
      </c>
      <c r="K103" t="s">
        <v>7160</v>
      </c>
      <c r="L103" t="s">
        <v>7378</v>
      </c>
      <c r="M103" t="s">
        <v>7304</v>
      </c>
      <c r="N103">
        <v>337</v>
      </c>
      <c r="O103">
        <v>344</v>
      </c>
      <c r="P103">
        <v>-16.82</v>
      </c>
    </row>
    <row r="104" spans="1:16">
      <c r="A104" t="s">
        <v>530</v>
      </c>
      <c r="B104">
        <v>85</v>
      </c>
      <c r="C104">
        <v>108</v>
      </c>
      <c r="D104" t="s">
        <v>85</v>
      </c>
      <c r="E104" t="s">
        <v>85</v>
      </c>
      <c r="F104" t="s">
        <v>7374</v>
      </c>
      <c r="G104" t="s">
        <v>7147</v>
      </c>
      <c r="H104" t="s">
        <v>7372</v>
      </c>
      <c r="I104" t="s">
        <v>7379</v>
      </c>
      <c r="J104" t="s">
        <v>7138</v>
      </c>
      <c r="K104" t="s">
        <v>7182</v>
      </c>
      <c r="L104" t="s">
        <v>7282</v>
      </c>
      <c r="M104" t="s">
        <v>7380</v>
      </c>
      <c r="N104">
        <v>217</v>
      </c>
      <c r="O104">
        <v>168</v>
      </c>
      <c r="P104">
        <v>0.03</v>
      </c>
    </row>
    <row r="105" spans="1:16">
      <c r="A105" t="s">
        <v>629</v>
      </c>
      <c r="B105">
        <v>86</v>
      </c>
      <c r="C105">
        <v>109</v>
      </c>
      <c r="D105" t="s">
        <v>41</v>
      </c>
      <c r="E105" t="s">
        <v>41</v>
      </c>
      <c r="F105" t="s">
        <v>7295</v>
      </c>
      <c r="G105" t="s">
        <v>7263</v>
      </c>
      <c r="H105" t="s">
        <v>7363</v>
      </c>
      <c r="I105" t="s">
        <v>7265</v>
      </c>
      <c r="J105" t="s">
        <v>7381</v>
      </c>
      <c r="K105" t="s">
        <v>7238</v>
      </c>
      <c r="L105" t="s">
        <v>7255</v>
      </c>
      <c r="M105" t="s">
        <v>7166</v>
      </c>
      <c r="N105">
        <v>297</v>
      </c>
      <c r="O105">
        <v>317</v>
      </c>
      <c r="P105">
        <v>-12.74</v>
      </c>
    </row>
    <row r="106" spans="1:16">
      <c r="A106" t="s">
        <v>7382</v>
      </c>
      <c r="B106">
        <v>87</v>
      </c>
      <c r="C106">
        <v>110</v>
      </c>
      <c r="D106" t="s">
        <v>83</v>
      </c>
      <c r="E106" t="s">
        <v>83</v>
      </c>
      <c r="F106" t="s">
        <v>7196</v>
      </c>
      <c r="G106" t="s">
        <v>7209</v>
      </c>
      <c r="H106" t="s">
        <v>7122</v>
      </c>
      <c r="I106" t="s">
        <v>7373</v>
      </c>
      <c r="J106" t="s">
        <v>7295</v>
      </c>
      <c r="K106" t="s">
        <v>7120</v>
      </c>
      <c r="L106" t="s">
        <v>7189</v>
      </c>
      <c r="M106" t="s">
        <v>7374</v>
      </c>
      <c r="N106">
        <v>242</v>
      </c>
      <c r="O106">
        <v>117</v>
      </c>
      <c r="P106">
        <v>4.76</v>
      </c>
    </row>
    <row r="107" spans="1:16">
      <c r="A107" t="s">
        <v>79</v>
      </c>
      <c r="B107">
        <v>88</v>
      </c>
      <c r="C107">
        <v>111</v>
      </c>
      <c r="D107" t="s">
        <v>79</v>
      </c>
      <c r="E107" t="s">
        <v>79</v>
      </c>
      <c r="F107" t="s">
        <v>7299</v>
      </c>
      <c r="G107" t="s">
        <v>7240</v>
      </c>
      <c r="H107" t="s">
        <v>7260</v>
      </c>
      <c r="I107" t="s">
        <v>7295</v>
      </c>
      <c r="J107" t="s">
        <v>7383</v>
      </c>
      <c r="K107" t="s">
        <v>7324</v>
      </c>
      <c r="L107" t="s">
        <v>7250</v>
      </c>
      <c r="M107" t="s">
        <v>7230</v>
      </c>
      <c r="N107">
        <v>210</v>
      </c>
      <c r="O107">
        <v>336</v>
      </c>
      <c r="P107">
        <v>-15.85</v>
      </c>
    </row>
    <row r="108" spans="1:16">
      <c r="A108" t="s">
        <v>59</v>
      </c>
      <c r="B108">
        <v>89</v>
      </c>
      <c r="C108">
        <v>112</v>
      </c>
      <c r="D108" t="s">
        <v>59</v>
      </c>
      <c r="E108" t="s">
        <v>59</v>
      </c>
      <c r="F108" t="s">
        <v>7291</v>
      </c>
      <c r="G108" t="s">
        <v>7331</v>
      </c>
      <c r="H108" t="s">
        <v>782</v>
      </c>
      <c r="I108" t="s">
        <v>7342</v>
      </c>
      <c r="J108" t="s">
        <v>7384</v>
      </c>
      <c r="K108" t="s">
        <v>7385</v>
      </c>
      <c r="L108" t="s">
        <v>7386</v>
      </c>
      <c r="M108" t="s">
        <v>7356</v>
      </c>
      <c r="N108">
        <v>170</v>
      </c>
      <c r="O108">
        <v>352</v>
      </c>
      <c r="P108">
        <v>-18.5</v>
      </c>
    </row>
    <row r="109" spans="1:16">
      <c r="A109" t="s">
        <v>564</v>
      </c>
      <c r="B109">
        <v>91</v>
      </c>
      <c r="C109">
        <v>114</v>
      </c>
      <c r="D109" t="s">
        <v>262</v>
      </c>
      <c r="E109" t="s">
        <v>262</v>
      </c>
      <c r="F109" t="s">
        <v>7150</v>
      </c>
      <c r="G109" t="s">
        <v>7159</v>
      </c>
      <c r="H109" t="s">
        <v>7282</v>
      </c>
      <c r="I109" t="s">
        <v>7251</v>
      </c>
      <c r="J109" t="s">
        <v>7165</v>
      </c>
      <c r="K109" t="s">
        <v>7291</v>
      </c>
      <c r="L109" t="s">
        <v>7201</v>
      </c>
      <c r="M109" t="s">
        <v>7222</v>
      </c>
      <c r="N109">
        <v>327</v>
      </c>
      <c r="O109">
        <v>275</v>
      </c>
      <c r="P109">
        <v>-9.02</v>
      </c>
    </row>
    <row r="110" spans="1:16">
      <c r="A110" t="s">
        <v>241</v>
      </c>
      <c r="B110">
        <v>90</v>
      </c>
      <c r="C110">
        <v>113</v>
      </c>
      <c r="D110" t="s">
        <v>241</v>
      </c>
      <c r="E110" t="s">
        <v>241</v>
      </c>
      <c r="F110" t="s">
        <v>7387</v>
      </c>
      <c r="G110" t="s">
        <v>7184</v>
      </c>
      <c r="H110" t="s">
        <v>7166</v>
      </c>
      <c r="I110" t="s">
        <v>7117</v>
      </c>
      <c r="J110" t="s">
        <v>7388</v>
      </c>
      <c r="K110" t="s">
        <v>7132</v>
      </c>
      <c r="L110" t="s">
        <v>7132</v>
      </c>
      <c r="M110" t="s">
        <v>7177</v>
      </c>
      <c r="N110">
        <v>229</v>
      </c>
      <c r="O110">
        <v>261</v>
      </c>
      <c r="P110">
        <v>-7.99</v>
      </c>
    </row>
    <row r="111" spans="1:16">
      <c r="A111" t="s">
        <v>7389</v>
      </c>
      <c r="B111">
        <v>91</v>
      </c>
      <c r="C111">
        <v>114</v>
      </c>
      <c r="D111" t="s">
        <v>262</v>
      </c>
      <c r="E111" t="s">
        <v>262</v>
      </c>
      <c r="F111" t="s">
        <v>7150</v>
      </c>
      <c r="G111" t="s">
        <v>7159</v>
      </c>
      <c r="H111" t="s">
        <v>7282</v>
      </c>
      <c r="I111" t="s">
        <v>7251</v>
      </c>
      <c r="J111" t="s">
        <v>7165</v>
      </c>
      <c r="K111" t="s">
        <v>7291</v>
      </c>
      <c r="L111" t="s">
        <v>7201</v>
      </c>
      <c r="M111" t="s">
        <v>7222</v>
      </c>
      <c r="N111">
        <v>327</v>
      </c>
      <c r="O111">
        <v>275</v>
      </c>
      <c r="P111">
        <v>-9.02</v>
      </c>
    </row>
    <row r="112" spans="1:16">
      <c r="A112" t="s">
        <v>585</v>
      </c>
      <c r="B112">
        <v>94</v>
      </c>
      <c r="C112">
        <v>118</v>
      </c>
      <c r="D112" t="s">
        <v>196</v>
      </c>
      <c r="E112" t="s">
        <v>196</v>
      </c>
      <c r="F112" t="s">
        <v>7297</v>
      </c>
      <c r="G112" t="s">
        <v>7339</v>
      </c>
      <c r="H112" t="s">
        <v>7355</v>
      </c>
      <c r="I112" t="s">
        <v>7387</v>
      </c>
      <c r="J112" t="s">
        <v>7196</v>
      </c>
      <c r="K112" t="s">
        <v>7247</v>
      </c>
      <c r="L112" t="s">
        <v>7376</v>
      </c>
      <c r="M112" t="s">
        <v>7388</v>
      </c>
      <c r="N112">
        <v>194</v>
      </c>
      <c r="O112">
        <v>22</v>
      </c>
      <c r="P112">
        <v>18.46</v>
      </c>
    </row>
    <row r="113" spans="1:16">
      <c r="A113" t="s">
        <v>610</v>
      </c>
      <c r="B113">
        <v>95</v>
      </c>
      <c r="C113">
        <v>119</v>
      </c>
      <c r="D113" t="s">
        <v>175</v>
      </c>
      <c r="E113" t="s">
        <v>7390</v>
      </c>
      <c r="F113" t="s">
        <v>7365</v>
      </c>
      <c r="G113" t="s">
        <v>7343</v>
      </c>
      <c r="H113" t="s">
        <v>7247</v>
      </c>
      <c r="I113" t="s">
        <v>7125</v>
      </c>
      <c r="J113" t="s">
        <v>7231</v>
      </c>
      <c r="K113" t="s">
        <v>7308</v>
      </c>
      <c r="L113" t="s">
        <v>7312</v>
      </c>
      <c r="M113" t="s">
        <v>7318</v>
      </c>
      <c r="N113">
        <v>208</v>
      </c>
      <c r="O113">
        <v>186</v>
      </c>
      <c r="P113">
        <v>-1.1399999999999999</v>
      </c>
    </row>
    <row r="114" spans="1:16">
      <c r="A114" t="s">
        <v>194</v>
      </c>
      <c r="B114">
        <v>92</v>
      </c>
      <c r="C114">
        <v>116</v>
      </c>
      <c r="D114" t="s">
        <v>194</v>
      </c>
      <c r="E114" t="s">
        <v>194</v>
      </c>
      <c r="F114" t="s">
        <v>37</v>
      </c>
      <c r="G114" t="s">
        <v>7213</v>
      </c>
      <c r="H114" t="s">
        <v>1096</v>
      </c>
      <c r="I114" t="s">
        <v>44</v>
      </c>
      <c r="J114" t="s">
        <v>7264</v>
      </c>
      <c r="K114" t="s">
        <v>7211</v>
      </c>
      <c r="L114" t="s">
        <v>7338</v>
      </c>
      <c r="M114" t="s">
        <v>7391</v>
      </c>
      <c r="N114">
        <v>25</v>
      </c>
      <c r="O114">
        <v>74</v>
      </c>
      <c r="P114">
        <v>11.72</v>
      </c>
    </row>
    <row r="115" spans="1:16">
      <c r="A115" t="s">
        <v>7392</v>
      </c>
      <c r="B115">
        <v>96</v>
      </c>
      <c r="C115">
        <v>120</v>
      </c>
      <c r="D115" t="s">
        <v>1025</v>
      </c>
      <c r="E115" t="s">
        <v>65</v>
      </c>
      <c r="F115" t="s">
        <v>7236</v>
      </c>
      <c r="G115" t="s">
        <v>7379</v>
      </c>
      <c r="H115" t="s">
        <v>7193</v>
      </c>
      <c r="I115" t="s">
        <v>7356</v>
      </c>
      <c r="J115" t="s">
        <v>7119</v>
      </c>
      <c r="K115" t="s">
        <v>7117</v>
      </c>
      <c r="L115" t="s">
        <v>7303</v>
      </c>
      <c r="M115" t="s">
        <v>7393</v>
      </c>
      <c r="N115">
        <v>309</v>
      </c>
      <c r="O115">
        <v>217</v>
      </c>
      <c r="P115">
        <v>-3.43</v>
      </c>
    </row>
    <row r="116" spans="1:16">
      <c r="A116" t="s">
        <v>668</v>
      </c>
      <c r="B116">
        <v>93</v>
      </c>
      <c r="C116">
        <v>117</v>
      </c>
      <c r="D116" t="s">
        <v>99</v>
      </c>
      <c r="E116" t="s">
        <v>99</v>
      </c>
      <c r="F116" t="s">
        <v>7228</v>
      </c>
      <c r="G116" t="s">
        <v>7360</v>
      </c>
      <c r="H116" t="s">
        <v>7156</v>
      </c>
      <c r="I116" t="s">
        <v>7394</v>
      </c>
      <c r="J116" t="s">
        <v>7311</v>
      </c>
      <c r="K116" t="s">
        <v>7277</v>
      </c>
      <c r="L116" t="s">
        <v>7227</v>
      </c>
      <c r="M116" t="s">
        <v>7301</v>
      </c>
      <c r="N116">
        <v>283</v>
      </c>
      <c r="O116">
        <v>359</v>
      </c>
      <c r="P116">
        <v>-20.7</v>
      </c>
    </row>
    <row r="117" spans="1:16">
      <c r="A117" t="s">
        <v>7395</v>
      </c>
      <c r="B117">
        <v>93</v>
      </c>
      <c r="C117">
        <v>117</v>
      </c>
      <c r="D117" t="s">
        <v>99</v>
      </c>
      <c r="E117" t="s">
        <v>99</v>
      </c>
      <c r="F117" t="s">
        <v>7228</v>
      </c>
      <c r="G117" t="s">
        <v>7360</v>
      </c>
      <c r="H117" t="s">
        <v>7156</v>
      </c>
      <c r="I117" t="s">
        <v>7394</v>
      </c>
      <c r="J117" t="s">
        <v>7311</v>
      </c>
      <c r="K117" t="s">
        <v>7277</v>
      </c>
      <c r="L117" t="s">
        <v>7227</v>
      </c>
      <c r="M117" t="s">
        <v>7301</v>
      </c>
      <c r="N117">
        <v>283</v>
      </c>
      <c r="O117">
        <v>359</v>
      </c>
      <c r="P117">
        <v>-20.7</v>
      </c>
    </row>
    <row r="118" spans="1:16">
      <c r="A118" t="s">
        <v>7396</v>
      </c>
      <c r="C118">
        <v>118</v>
      </c>
      <c r="D118" t="s">
        <v>196</v>
      </c>
      <c r="E118" t="s">
        <v>196</v>
      </c>
      <c r="F118" t="s">
        <v>7297</v>
      </c>
      <c r="G118" t="s">
        <v>7339</v>
      </c>
      <c r="H118" t="s">
        <v>7355</v>
      </c>
      <c r="I118" t="s">
        <v>7387</v>
      </c>
      <c r="J118" t="s">
        <v>7196</v>
      </c>
      <c r="K118" t="s">
        <v>7247</v>
      </c>
      <c r="L118" t="s">
        <v>7376</v>
      </c>
      <c r="M118" t="s">
        <v>7388</v>
      </c>
      <c r="N118">
        <v>194</v>
      </c>
      <c r="O118">
        <v>22</v>
      </c>
      <c r="P118">
        <v>18.46</v>
      </c>
    </row>
    <row r="119" spans="1:16">
      <c r="A119" t="s">
        <v>500</v>
      </c>
      <c r="B119">
        <v>96</v>
      </c>
      <c r="C119">
        <v>120</v>
      </c>
      <c r="D119" t="s">
        <v>65</v>
      </c>
      <c r="E119" t="s">
        <v>65</v>
      </c>
    </row>
    <row r="120" spans="1:16">
      <c r="A120" t="s">
        <v>495</v>
      </c>
      <c r="B120">
        <v>97</v>
      </c>
      <c r="C120">
        <v>122</v>
      </c>
      <c r="D120" t="s">
        <v>5769</v>
      </c>
      <c r="E120" t="s">
        <v>16</v>
      </c>
      <c r="F120" t="s">
        <v>1095</v>
      </c>
      <c r="G120" t="s">
        <v>7218</v>
      </c>
      <c r="H120" t="s">
        <v>734</v>
      </c>
      <c r="I120" t="s">
        <v>7211</v>
      </c>
      <c r="J120" t="s">
        <v>7172</v>
      </c>
      <c r="K120" t="s">
        <v>57</v>
      </c>
      <c r="L120" t="s">
        <v>427</v>
      </c>
      <c r="M120" t="s">
        <v>7338</v>
      </c>
      <c r="N120">
        <v>24</v>
      </c>
      <c r="O120">
        <v>206</v>
      </c>
      <c r="P120">
        <v>-2.64</v>
      </c>
    </row>
    <row r="121" spans="1:16">
      <c r="A121" t="s">
        <v>325</v>
      </c>
      <c r="B121">
        <v>98</v>
      </c>
      <c r="C121">
        <v>123</v>
      </c>
      <c r="D121" t="s">
        <v>325</v>
      </c>
      <c r="E121" t="s">
        <v>325</v>
      </c>
      <c r="F121" t="s">
        <v>7372</v>
      </c>
      <c r="G121" t="s">
        <v>7166</v>
      </c>
      <c r="H121" t="s">
        <v>7186</v>
      </c>
      <c r="I121" t="s">
        <v>7299</v>
      </c>
      <c r="J121" t="s">
        <v>7223</v>
      </c>
      <c r="K121" t="s">
        <v>7214</v>
      </c>
      <c r="L121" t="s">
        <v>7183</v>
      </c>
      <c r="M121" t="s">
        <v>7194</v>
      </c>
      <c r="N121">
        <v>243</v>
      </c>
      <c r="O121">
        <v>137</v>
      </c>
      <c r="P121">
        <v>2.61</v>
      </c>
    </row>
    <row r="122" spans="1:16">
      <c r="A122" t="s">
        <v>578</v>
      </c>
      <c r="B122">
        <v>99</v>
      </c>
      <c r="C122">
        <v>125</v>
      </c>
      <c r="D122" t="s">
        <v>5766</v>
      </c>
      <c r="E122" t="s">
        <v>134</v>
      </c>
      <c r="F122" t="s">
        <v>7210</v>
      </c>
      <c r="G122" t="s">
        <v>7162</v>
      </c>
      <c r="H122" t="s">
        <v>7125</v>
      </c>
      <c r="I122" t="s">
        <v>7354</v>
      </c>
      <c r="J122" t="s">
        <v>872</v>
      </c>
      <c r="K122" t="s">
        <v>830</v>
      </c>
      <c r="L122" t="s">
        <v>7397</v>
      </c>
      <c r="M122" t="s">
        <v>7362</v>
      </c>
      <c r="N122">
        <v>131</v>
      </c>
      <c r="O122">
        <v>142</v>
      </c>
      <c r="P122">
        <v>2.12</v>
      </c>
    </row>
    <row r="123" spans="1:16">
      <c r="A123" t="s">
        <v>257</v>
      </c>
      <c r="B123">
        <v>100</v>
      </c>
      <c r="C123">
        <v>126</v>
      </c>
      <c r="D123" t="s">
        <v>257</v>
      </c>
      <c r="E123" t="s">
        <v>257</v>
      </c>
      <c r="F123" t="s">
        <v>7109</v>
      </c>
      <c r="G123" t="s">
        <v>7324</v>
      </c>
      <c r="H123" t="s">
        <v>7168</v>
      </c>
      <c r="I123" t="s">
        <v>913</v>
      </c>
      <c r="J123" t="s">
        <v>1045</v>
      </c>
      <c r="K123" t="s">
        <v>720</v>
      </c>
      <c r="L123" t="s">
        <v>839</v>
      </c>
      <c r="M123" t="s">
        <v>746</v>
      </c>
      <c r="N123">
        <v>118</v>
      </c>
      <c r="O123">
        <v>87</v>
      </c>
      <c r="P123">
        <v>8.92</v>
      </c>
    </row>
    <row r="124" spans="1:16">
      <c r="A124" t="s">
        <v>645</v>
      </c>
      <c r="B124">
        <v>101</v>
      </c>
      <c r="C124">
        <v>127</v>
      </c>
      <c r="D124" t="s">
        <v>6328</v>
      </c>
      <c r="E124" t="s">
        <v>329</v>
      </c>
      <c r="F124" t="s">
        <v>7261</v>
      </c>
      <c r="G124" t="s">
        <v>7388</v>
      </c>
      <c r="H124" t="s">
        <v>7256</v>
      </c>
      <c r="I124" t="s">
        <v>7144</v>
      </c>
      <c r="J124" t="s">
        <v>7274</v>
      </c>
      <c r="K124" t="s">
        <v>7369</v>
      </c>
      <c r="L124" t="s">
        <v>7302</v>
      </c>
      <c r="M124" t="s">
        <v>7200</v>
      </c>
      <c r="N124">
        <v>216</v>
      </c>
      <c r="O124">
        <v>204</v>
      </c>
      <c r="P124">
        <v>-2.6</v>
      </c>
    </row>
    <row r="125" spans="1:16">
      <c r="A125" t="s">
        <v>540</v>
      </c>
      <c r="B125">
        <v>103</v>
      </c>
      <c r="C125">
        <v>129</v>
      </c>
      <c r="D125" t="s">
        <v>319</v>
      </c>
      <c r="E125" t="s">
        <v>319</v>
      </c>
      <c r="F125" t="s">
        <v>1103</v>
      </c>
      <c r="G125" t="s">
        <v>717</v>
      </c>
      <c r="H125" t="s">
        <v>761</v>
      </c>
      <c r="I125" t="s">
        <v>7398</v>
      </c>
      <c r="J125" t="s">
        <v>7237</v>
      </c>
      <c r="K125" t="s">
        <v>7355</v>
      </c>
      <c r="L125" t="s">
        <v>7271</v>
      </c>
      <c r="M125" t="s">
        <v>7167</v>
      </c>
      <c r="N125">
        <v>213</v>
      </c>
      <c r="O125">
        <v>216</v>
      </c>
      <c r="P125">
        <v>-3.33</v>
      </c>
    </row>
    <row r="126" spans="1:16">
      <c r="A126" t="s">
        <v>541</v>
      </c>
      <c r="B126">
        <v>102</v>
      </c>
      <c r="C126">
        <v>128</v>
      </c>
      <c r="D126" t="s">
        <v>323</v>
      </c>
      <c r="E126" t="s">
        <v>323</v>
      </c>
      <c r="F126" t="s">
        <v>7399</v>
      </c>
      <c r="G126" t="s">
        <v>7357</v>
      </c>
      <c r="H126" t="s">
        <v>7259</v>
      </c>
      <c r="I126" t="s">
        <v>7243</v>
      </c>
      <c r="J126" t="s">
        <v>7322</v>
      </c>
      <c r="K126" t="s">
        <v>7371</v>
      </c>
      <c r="L126" t="s">
        <v>7400</v>
      </c>
      <c r="M126" t="s">
        <v>7197</v>
      </c>
      <c r="N126">
        <v>211</v>
      </c>
      <c r="O126">
        <v>146</v>
      </c>
      <c r="P126">
        <v>1.51</v>
      </c>
    </row>
    <row r="127" spans="1:16">
      <c r="A127" t="s">
        <v>6406</v>
      </c>
      <c r="C127">
        <v>129</v>
      </c>
      <c r="D127" t="s">
        <v>319</v>
      </c>
      <c r="E127" t="s">
        <v>319</v>
      </c>
      <c r="F127" t="s">
        <v>1103</v>
      </c>
      <c r="G127" t="s">
        <v>717</v>
      </c>
      <c r="H127" t="s">
        <v>761</v>
      </c>
      <c r="I127" t="s">
        <v>7398</v>
      </c>
      <c r="J127" t="s">
        <v>7237</v>
      </c>
      <c r="K127" t="s">
        <v>7355</v>
      </c>
      <c r="L127" t="s">
        <v>7271</v>
      </c>
      <c r="M127" t="s">
        <v>7167</v>
      </c>
      <c r="N127">
        <v>213</v>
      </c>
      <c r="O127">
        <v>216</v>
      </c>
      <c r="P127">
        <v>-3.33</v>
      </c>
    </row>
    <row r="128" spans="1:16">
      <c r="A128" t="s">
        <v>267</v>
      </c>
      <c r="B128">
        <v>104</v>
      </c>
      <c r="C128">
        <v>130</v>
      </c>
      <c r="D128" t="s">
        <v>267</v>
      </c>
      <c r="E128" t="s">
        <v>267</v>
      </c>
      <c r="F128" t="s">
        <v>703</v>
      </c>
      <c r="G128" t="s">
        <v>7264</v>
      </c>
      <c r="H128" t="s">
        <v>772</v>
      </c>
      <c r="I128" t="s">
        <v>717</v>
      </c>
      <c r="J128" t="s">
        <v>1085</v>
      </c>
      <c r="K128" t="s">
        <v>7126</v>
      </c>
      <c r="L128" t="s">
        <v>743</v>
      </c>
      <c r="M128" t="s">
        <v>913</v>
      </c>
      <c r="N128">
        <v>76</v>
      </c>
      <c r="O128">
        <v>224</v>
      </c>
      <c r="P128">
        <v>-4.1399999999999997</v>
      </c>
    </row>
    <row r="129" spans="1:16">
      <c r="A129" t="s">
        <v>301</v>
      </c>
      <c r="B129">
        <v>105</v>
      </c>
      <c r="C129">
        <v>131</v>
      </c>
      <c r="D129" t="s">
        <v>301</v>
      </c>
      <c r="E129" t="s">
        <v>301</v>
      </c>
      <c r="F129" t="s">
        <v>814</v>
      </c>
      <c r="G129" t="s">
        <v>1096</v>
      </c>
      <c r="H129" t="s">
        <v>830</v>
      </c>
      <c r="I129" t="s">
        <v>714</v>
      </c>
      <c r="J129" t="s">
        <v>764</v>
      </c>
      <c r="K129" t="s">
        <v>7398</v>
      </c>
      <c r="L129" t="s">
        <v>996</v>
      </c>
      <c r="M129" t="s">
        <v>1026</v>
      </c>
      <c r="N129">
        <v>159</v>
      </c>
      <c r="O129">
        <v>147</v>
      </c>
      <c r="P129">
        <v>1.38</v>
      </c>
    </row>
    <row r="130" spans="1:16">
      <c r="A130" t="s">
        <v>638</v>
      </c>
      <c r="B130">
        <v>106</v>
      </c>
      <c r="C130">
        <v>132</v>
      </c>
      <c r="D130" t="s">
        <v>31</v>
      </c>
      <c r="E130" t="s">
        <v>31</v>
      </c>
      <c r="F130" t="s">
        <v>7401</v>
      </c>
      <c r="G130" t="s">
        <v>7285</v>
      </c>
      <c r="H130" t="s">
        <v>7275</v>
      </c>
      <c r="I130" t="s">
        <v>7323</v>
      </c>
      <c r="J130" t="s">
        <v>7113</v>
      </c>
      <c r="K130" t="s">
        <v>7402</v>
      </c>
      <c r="L130" t="s">
        <v>7384</v>
      </c>
      <c r="M130" t="s">
        <v>7127</v>
      </c>
      <c r="N130">
        <v>262</v>
      </c>
      <c r="O130">
        <v>207</v>
      </c>
      <c r="P130">
        <v>-2.65</v>
      </c>
    </row>
    <row r="131" spans="1:16">
      <c r="A131" t="s">
        <v>547</v>
      </c>
      <c r="B131">
        <v>107</v>
      </c>
      <c r="C131">
        <v>133</v>
      </c>
      <c r="D131" t="s">
        <v>5777</v>
      </c>
      <c r="E131" t="s">
        <v>30</v>
      </c>
      <c r="F131" t="s">
        <v>737</v>
      </c>
      <c r="G131" t="s">
        <v>708</v>
      </c>
      <c r="H131" t="s">
        <v>7207</v>
      </c>
      <c r="I131" t="s">
        <v>7145</v>
      </c>
      <c r="J131" t="s">
        <v>7262</v>
      </c>
      <c r="K131" t="s">
        <v>7189</v>
      </c>
      <c r="L131" t="s">
        <v>7174</v>
      </c>
      <c r="M131" t="s">
        <v>7246</v>
      </c>
      <c r="N131">
        <v>102</v>
      </c>
      <c r="O131">
        <v>281</v>
      </c>
      <c r="P131">
        <v>-9.2899999999999991</v>
      </c>
    </row>
    <row r="132" spans="1:16">
      <c r="A132" t="s">
        <v>584</v>
      </c>
      <c r="B132">
        <v>108</v>
      </c>
      <c r="C132">
        <v>134</v>
      </c>
      <c r="D132" t="s">
        <v>289</v>
      </c>
      <c r="E132" t="s">
        <v>289</v>
      </c>
      <c r="F132" t="s">
        <v>7331</v>
      </c>
      <c r="G132" t="s">
        <v>908</v>
      </c>
      <c r="H132" t="s">
        <v>859</v>
      </c>
      <c r="I132" t="s">
        <v>997</v>
      </c>
      <c r="J132" t="s">
        <v>7352</v>
      </c>
      <c r="K132" t="s">
        <v>7115</v>
      </c>
      <c r="L132" t="s">
        <v>725</v>
      </c>
      <c r="M132" t="s">
        <v>862</v>
      </c>
      <c r="N132">
        <v>54</v>
      </c>
      <c r="O132">
        <v>162</v>
      </c>
      <c r="P132">
        <v>0.45</v>
      </c>
    </row>
    <row r="133" spans="1:16">
      <c r="A133" t="s">
        <v>205</v>
      </c>
      <c r="B133">
        <v>109</v>
      </c>
      <c r="C133">
        <v>135</v>
      </c>
      <c r="D133" t="s">
        <v>205</v>
      </c>
      <c r="E133" t="s">
        <v>205</v>
      </c>
      <c r="F133" t="s">
        <v>7212</v>
      </c>
      <c r="G133" t="s">
        <v>60</v>
      </c>
      <c r="H133" t="s">
        <v>7391</v>
      </c>
      <c r="I133" t="s">
        <v>18</v>
      </c>
      <c r="J133" t="s">
        <v>169</v>
      </c>
      <c r="K133" t="s">
        <v>19</v>
      </c>
      <c r="L133" t="s">
        <v>19</v>
      </c>
      <c r="M133" t="s">
        <v>18</v>
      </c>
      <c r="N133">
        <v>1</v>
      </c>
      <c r="O133">
        <v>7</v>
      </c>
      <c r="P133">
        <v>24.14</v>
      </c>
    </row>
    <row r="134" spans="1:16">
      <c r="A134" t="s">
        <v>155</v>
      </c>
      <c r="B134">
        <v>110</v>
      </c>
      <c r="C134">
        <v>137</v>
      </c>
      <c r="D134" t="s">
        <v>5787</v>
      </c>
      <c r="E134" t="s">
        <v>439</v>
      </c>
      <c r="F134" t="s">
        <v>7360</v>
      </c>
      <c r="G134" t="s">
        <v>7133</v>
      </c>
      <c r="H134" t="s">
        <v>7394</v>
      </c>
      <c r="I134" t="s">
        <v>7257</v>
      </c>
      <c r="J134" t="s">
        <v>7187</v>
      </c>
      <c r="K134" t="s">
        <v>7248</v>
      </c>
      <c r="L134" t="s">
        <v>7324</v>
      </c>
      <c r="M134" t="s">
        <v>7294</v>
      </c>
      <c r="N134">
        <v>325</v>
      </c>
      <c r="O134">
        <v>183</v>
      </c>
      <c r="P134">
        <v>-0.92</v>
      </c>
    </row>
    <row r="135" spans="1:16">
      <c r="A135" t="s">
        <v>477</v>
      </c>
      <c r="B135">
        <v>111</v>
      </c>
      <c r="C135">
        <v>138</v>
      </c>
      <c r="D135" t="s">
        <v>183</v>
      </c>
      <c r="E135" t="s">
        <v>183</v>
      </c>
      <c r="F135" t="s">
        <v>7271</v>
      </c>
      <c r="G135" t="s">
        <v>7276</v>
      </c>
      <c r="H135" t="s">
        <v>7286</v>
      </c>
      <c r="I135" t="s">
        <v>7113</v>
      </c>
      <c r="J135" t="s">
        <v>7146</v>
      </c>
      <c r="K135" t="s">
        <v>1108</v>
      </c>
      <c r="L135" t="s">
        <v>7249</v>
      </c>
      <c r="M135" t="s">
        <v>7216</v>
      </c>
      <c r="N135">
        <v>149</v>
      </c>
      <c r="O135">
        <v>108</v>
      </c>
      <c r="P135">
        <v>5.91</v>
      </c>
    </row>
    <row r="136" spans="1:16">
      <c r="A136" t="s">
        <v>354</v>
      </c>
      <c r="B136">
        <v>112</v>
      </c>
      <c r="C136">
        <v>140</v>
      </c>
      <c r="D136" t="s">
        <v>354</v>
      </c>
      <c r="E136" t="s">
        <v>354</v>
      </c>
      <c r="F136" t="s">
        <v>7308</v>
      </c>
      <c r="G136" t="s">
        <v>7188</v>
      </c>
      <c r="H136" t="s">
        <v>7383</v>
      </c>
      <c r="I136" t="s">
        <v>7312</v>
      </c>
      <c r="J136" t="s">
        <v>7370</v>
      </c>
      <c r="K136" t="s">
        <v>7344</v>
      </c>
      <c r="L136" t="s">
        <v>7307</v>
      </c>
      <c r="M136" t="s">
        <v>7220</v>
      </c>
      <c r="N136">
        <v>318</v>
      </c>
      <c r="O136">
        <v>351</v>
      </c>
      <c r="P136">
        <v>-18.12</v>
      </c>
    </row>
    <row r="137" spans="1:16">
      <c r="A137" t="s">
        <v>303</v>
      </c>
      <c r="B137">
        <v>113</v>
      </c>
      <c r="C137">
        <v>141</v>
      </c>
      <c r="D137" t="s">
        <v>303</v>
      </c>
      <c r="E137" t="s">
        <v>303</v>
      </c>
      <c r="F137" t="s">
        <v>7258</v>
      </c>
      <c r="G137" t="s">
        <v>7281</v>
      </c>
      <c r="H137" t="s">
        <v>7152</v>
      </c>
      <c r="I137" t="s">
        <v>7293</v>
      </c>
      <c r="J137" t="s">
        <v>7349</v>
      </c>
      <c r="K137" t="s">
        <v>7403</v>
      </c>
      <c r="L137" t="s">
        <v>7121</v>
      </c>
      <c r="M137" t="s">
        <v>7345</v>
      </c>
      <c r="N137">
        <v>227</v>
      </c>
      <c r="O137">
        <v>362</v>
      </c>
      <c r="P137">
        <v>-29.22</v>
      </c>
    </row>
    <row r="138" spans="1:16">
      <c r="A138" t="s">
        <v>410</v>
      </c>
      <c r="B138">
        <v>114</v>
      </c>
      <c r="C138">
        <v>142</v>
      </c>
      <c r="D138" t="s">
        <v>410</v>
      </c>
      <c r="E138" t="s">
        <v>410</v>
      </c>
      <c r="F138" t="s">
        <v>7338</v>
      </c>
      <c r="G138" t="s">
        <v>769</v>
      </c>
      <c r="H138" t="s">
        <v>7326</v>
      </c>
      <c r="I138" t="s">
        <v>7266</v>
      </c>
      <c r="J138" t="s">
        <v>7399</v>
      </c>
      <c r="K138" t="s">
        <v>7331</v>
      </c>
      <c r="L138" t="s">
        <v>7229</v>
      </c>
      <c r="M138" t="s">
        <v>7371</v>
      </c>
      <c r="N138">
        <v>189</v>
      </c>
      <c r="O138">
        <v>161</v>
      </c>
      <c r="P138">
        <v>0.53</v>
      </c>
    </row>
    <row r="139" spans="1:16">
      <c r="A139" t="s">
        <v>428</v>
      </c>
      <c r="B139">
        <v>115</v>
      </c>
      <c r="C139">
        <v>143</v>
      </c>
      <c r="D139" t="s">
        <v>428</v>
      </c>
      <c r="E139" t="s">
        <v>428</v>
      </c>
      <c r="F139" t="s">
        <v>7185</v>
      </c>
      <c r="G139" t="s">
        <v>7231</v>
      </c>
      <c r="H139" t="s">
        <v>711</v>
      </c>
      <c r="I139" t="s">
        <v>7280</v>
      </c>
      <c r="J139" t="s">
        <v>7161</v>
      </c>
      <c r="K139" t="s">
        <v>7372</v>
      </c>
      <c r="L139" t="s">
        <v>7166</v>
      </c>
      <c r="M139" t="s">
        <v>7120</v>
      </c>
      <c r="N139">
        <v>220</v>
      </c>
      <c r="O139">
        <v>130</v>
      </c>
      <c r="P139">
        <v>3.44</v>
      </c>
    </row>
    <row r="140" spans="1:16">
      <c r="A140" t="s">
        <v>551</v>
      </c>
      <c r="B140">
        <v>116</v>
      </c>
      <c r="C140">
        <v>145</v>
      </c>
      <c r="D140" t="s">
        <v>331</v>
      </c>
      <c r="E140" t="s">
        <v>331</v>
      </c>
      <c r="F140" t="s">
        <v>7383</v>
      </c>
      <c r="G140" t="s">
        <v>7124</v>
      </c>
      <c r="H140" t="s">
        <v>7303</v>
      </c>
      <c r="I140" t="s">
        <v>7404</v>
      </c>
      <c r="J140" t="s">
        <v>7271</v>
      </c>
      <c r="K140" t="s">
        <v>7279</v>
      </c>
      <c r="L140" t="s">
        <v>7311</v>
      </c>
      <c r="M140" t="s">
        <v>7137</v>
      </c>
      <c r="N140">
        <v>274</v>
      </c>
      <c r="O140">
        <v>302</v>
      </c>
      <c r="P140">
        <v>-11.08</v>
      </c>
    </row>
    <row r="141" spans="1:16">
      <c r="A141" t="s">
        <v>359</v>
      </c>
      <c r="B141">
        <v>117</v>
      </c>
      <c r="C141">
        <v>146</v>
      </c>
      <c r="D141" t="s">
        <v>359</v>
      </c>
      <c r="E141" t="s">
        <v>359</v>
      </c>
      <c r="F141" t="s">
        <v>7272</v>
      </c>
      <c r="G141" t="s">
        <v>1108</v>
      </c>
      <c r="H141" t="s">
        <v>1115</v>
      </c>
      <c r="I141" t="s">
        <v>7158</v>
      </c>
      <c r="J141" t="s">
        <v>7397</v>
      </c>
      <c r="K141" t="s">
        <v>1090</v>
      </c>
      <c r="L141" t="s">
        <v>7125</v>
      </c>
      <c r="M141" t="s">
        <v>7327</v>
      </c>
      <c r="N141">
        <v>167</v>
      </c>
      <c r="O141">
        <v>86</v>
      </c>
      <c r="P141">
        <v>9.0399999999999991</v>
      </c>
    </row>
    <row r="142" spans="1:16">
      <c r="A142" t="s">
        <v>496</v>
      </c>
      <c r="B142">
        <v>118</v>
      </c>
      <c r="C142">
        <v>147</v>
      </c>
      <c r="D142" t="s">
        <v>307</v>
      </c>
      <c r="E142" t="s">
        <v>307</v>
      </c>
      <c r="F142" t="s">
        <v>7317</v>
      </c>
      <c r="G142" t="s">
        <v>7118</v>
      </c>
      <c r="H142" t="s">
        <v>7155</v>
      </c>
      <c r="I142" t="s">
        <v>7349</v>
      </c>
      <c r="J142" t="s">
        <v>7339</v>
      </c>
      <c r="K142" t="s">
        <v>7235</v>
      </c>
      <c r="L142" t="s">
        <v>7134</v>
      </c>
      <c r="M142" t="s">
        <v>7108</v>
      </c>
      <c r="N142">
        <v>322</v>
      </c>
      <c r="O142">
        <v>343</v>
      </c>
      <c r="P142">
        <v>-16.7</v>
      </c>
    </row>
    <row r="143" spans="1:16">
      <c r="A143" t="s">
        <v>252</v>
      </c>
      <c r="B143">
        <v>119</v>
      </c>
      <c r="C143">
        <v>148</v>
      </c>
      <c r="D143" t="s">
        <v>252</v>
      </c>
      <c r="E143" t="s">
        <v>252</v>
      </c>
      <c r="F143" t="s">
        <v>7398</v>
      </c>
      <c r="G143" t="s">
        <v>7244</v>
      </c>
      <c r="H143" t="s">
        <v>714</v>
      </c>
      <c r="I143" t="s">
        <v>916</v>
      </c>
      <c r="J143" t="s">
        <v>431</v>
      </c>
      <c r="K143" t="s">
        <v>396</v>
      </c>
      <c r="L143" t="s">
        <v>57</v>
      </c>
      <c r="M143" t="s">
        <v>80</v>
      </c>
      <c r="N143">
        <v>11</v>
      </c>
      <c r="O143">
        <v>1</v>
      </c>
      <c r="P143">
        <v>28.54</v>
      </c>
    </row>
    <row r="144" spans="1:16">
      <c r="A144" t="s">
        <v>601</v>
      </c>
      <c r="B144">
        <v>120</v>
      </c>
      <c r="C144">
        <v>149</v>
      </c>
      <c r="D144" t="s">
        <v>683</v>
      </c>
      <c r="E144" t="s">
        <v>683</v>
      </c>
      <c r="F144" t="s">
        <v>7311</v>
      </c>
      <c r="G144" t="s">
        <v>7277</v>
      </c>
      <c r="H144" t="s">
        <v>7250</v>
      </c>
      <c r="I144" t="s">
        <v>7341</v>
      </c>
      <c r="J144" t="s">
        <v>7224</v>
      </c>
      <c r="K144" t="s">
        <v>7190</v>
      </c>
      <c r="L144" t="s">
        <v>7109</v>
      </c>
      <c r="M144" t="s">
        <v>7313</v>
      </c>
      <c r="N144">
        <v>345</v>
      </c>
    </row>
    <row r="145" spans="1:16">
      <c r="A145" t="s">
        <v>473</v>
      </c>
      <c r="B145">
        <v>119</v>
      </c>
      <c r="C145">
        <v>148</v>
      </c>
      <c r="D145" t="s">
        <v>252</v>
      </c>
      <c r="E145" t="s">
        <v>252</v>
      </c>
      <c r="F145" t="s">
        <v>7398</v>
      </c>
      <c r="G145" t="s">
        <v>7244</v>
      </c>
      <c r="H145" t="s">
        <v>714</v>
      </c>
      <c r="I145" t="s">
        <v>916</v>
      </c>
      <c r="J145" t="s">
        <v>431</v>
      </c>
      <c r="K145" t="s">
        <v>396</v>
      </c>
      <c r="L145" t="s">
        <v>57</v>
      </c>
      <c r="M145" t="s">
        <v>80</v>
      </c>
      <c r="N145">
        <v>11</v>
      </c>
      <c r="O145">
        <v>1</v>
      </c>
      <c r="P145">
        <v>28.54</v>
      </c>
    </row>
    <row r="146" spans="1:16">
      <c r="A146" t="s">
        <v>50</v>
      </c>
      <c r="B146">
        <v>121</v>
      </c>
      <c r="C146">
        <v>150</v>
      </c>
      <c r="D146" t="s">
        <v>50</v>
      </c>
      <c r="E146" t="s">
        <v>50</v>
      </c>
      <c r="F146" t="s">
        <v>7141</v>
      </c>
      <c r="G146" t="s">
        <v>7405</v>
      </c>
      <c r="H146" t="s">
        <v>7177</v>
      </c>
      <c r="I146" t="s">
        <v>7136</v>
      </c>
      <c r="J146" t="s">
        <v>7334</v>
      </c>
      <c r="K146" t="s">
        <v>7310</v>
      </c>
      <c r="L146" t="s">
        <v>7360</v>
      </c>
      <c r="M146" t="s">
        <v>7159</v>
      </c>
      <c r="N146">
        <v>272</v>
      </c>
      <c r="O146">
        <v>218</v>
      </c>
      <c r="P146">
        <v>-3.43</v>
      </c>
    </row>
    <row r="147" spans="1:16">
      <c r="A147" t="s">
        <v>545</v>
      </c>
      <c r="B147">
        <v>133</v>
      </c>
      <c r="C147">
        <v>133</v>
      </c>
      <c r="D147" t="s">
        <v>143</v>
      </c>
      <c r="F147" t="s">
        <v>7327</v>
      </c>
      <c r="G147" t="s">
        <v>7203</v>
      </c>
      <c r="H147" t="s">
        <v>7368</v>
      </c>
      <c r="K147" t="s">
        <v>7237</v>
      </c>
      <c r="L147" t="s">
        <v>7274</v>
      </c>
      <c r="M147" t="s">
        <v>7240</v>
      </c>
      <c r="N147">
        <v>237</v>
      </c>
      <c r="O147">
        <v>240</v>
      </c>
      <c r="P147">
        <v>-5.77</v>
      </c>
    </row>
    <row r="148" spans="1:16">
      <c r="A148" t="s">
        <v>334</v>
      </c>
      <c r="B148">
        <v>134</v>
      </c>
      <c r="C148">
        <v>165</v>
      </c>
      <c r="D148" t="s">
        <v>334</v>
      </c>
      <c r="E148" t="s">
        <v>334</v>
      </c>
      <c r="F148" t="s">
        <v>7220</v>
      </c>
      <c r="G148" t="s">
        <v>7282</v>
      </c>
      <c r="H148" t="s">
        <v>7239</v>
      </c>
      <c r="I148" t="s">
        <v>7259</v>
      </c>
      <c r="J148" t="s">
        <v>7281</v>
      </c>
      <c r="K148" t="s">
        <v>7376</v>
      </c>
      <c r="L148" t="s">
        <v>7140</v>
      </c>
      <c r="M148" t="s">
        <v>7250</v>
      </c>
      <c r="N148">
        <v>338</v>
      </c>
      <c r="O148">
        <v>360</v>
      </c>
      <c r="P148">
        <v>-21.83</v>
      </c>
    </row>
    <row r="149" spans="1:16">
      <c r="A149" t="s">
        <v>190</v>
      </c>
      <c r="B149">
        <v>122</v>
      </c>
      <c r="C149">
        <v>151</v>
      </c>
      <c r="D149" t="s">
        <v>190</v>
      </c>
      <c r="E149" t="s">
        <v>190</v>
      </c>
      <c r="F149" t="s">
        <v>7191</v>
      </c>
      <c r="G149" t="s">
        <v>7236</v>
      </c>
      <c r="H149" t="s">
        <v>7244</v>
      </c>
      <c r="I149" t="s">
        <v>7289</v>
      </c>
      <c r="J149" t="s">
        <v>7174</v>
      </c>
      <c r="K149" t="s">
        <v>7108</v>
      </c>
      <c r="L149" t="s">
        <v>7245</v>
      </c>
      <c r="M149" t="s">
        <v>7134</v>
      </c>
      <c r="N149">
        <v>353</v>
      </c>
      <c r="O149">
        <v>300</v>
      </c>
      <c r="P149">
        <v>-10.84</v>
      </c>
    </row>
    <row r="150" spans="1:16">
      <c r="A150" t="s">
        <v>590</v>
      </c>
      <c r="B150">
        <v>123</v>
      </c>
      <c r="C150">
        <v>152</v>
      </c>
      <c r="D150" t="s">
        <v>5818</v>
      </c>
      <c r="E150" t="s">
        <v>189</v>
      </c>
      <c r="F150" t="s">
        <v>7214</v>
      </c>
      <c r="G150" t="s">
        <v>7154</v>
      </c>
      <c r="H150" t="s">
        <v>7404</v>
      </c>
      <c r="I150" t="s">
        <v>7141</v>
      </c>
      <c r="J150" t="s">
        <v>7254</v>
      </c>
      <c r="K150" t="s">
        <v>7177</v>
      </c>
      <c r="L150" t="s">
        <v>7401</v>
      </c>
      <c r="M150" t="s">
        <v>7355</v>
      </c>
      <c r="N150">
        <v>187</v>
      </c>
      <c r="O150">
        <v>244</v>
      </c>
      <c r="P150">
        <v>-6.34</v>
      </c>
    </row>
    <row r="151" spans="1:16">
      <c r="A151" t="s">
        <v>577</v>
      </c>
      <c r="B151">
        <v>122</v>
      </c>
      <c r="C151">
        <v>151</v>
      </c>
      <c r="D151" t="s">
        <v>190</v>
      </c>
      <c r="E151" t="s">
        <v>190</v>
      </c>
      <c r="F151" t="s">
        <v>7191</v>
      </c>
      <c r="G151" t="s">
        <v>7236</v>
      </c>
      <c r="H151" t="s">
        <v>7244</v>
      </c>
      <c r="I151" t="s">
        <v>7289</v>
      </c>
      <c r="J151" t="s">
        <v>7174</v>
      </c>
      <c r="K151" t="s">
        <v>7108</v>
      </c>
      <c r="L151" t="s">
        <v>7245</v>
      </c>
      <c r="M151" t="s">
        <v>7134</v>
      </c>
      <c r="N151">
        <v>353</v>
      </c>
      <c r="O151">
        <v>300</v>
      </c>
      <c r="P151">
        <v>-10.84</v>
      </c>
    </row>
    <row r="152" spans="1:16">
      <c r="A152" t="s">
        <v>269</v>
      </c>
      <c r="B152">
        <v>124</v>
      </c>
      <c r="C152">
        <v>153</v>
      </c>
      <c r="D152" t="s">
        <v>269</v>
      </c>
      <c r="E152" t="s">
        <v>269</v>
      </c>
      <c r="F152" t="s">
        <v>761</v>
      </c>
      <c r="G152" t="s">
        <v>714</v>
      </c>
      <c r="H152" t="s">
        <v>7374</v>
      </c>
      <c r="I152" t="s">
        <v>737</v>
      </c>
      <c r="J152" t="s">
        <v>1086</v>
      </c>
      <c r="K152" t="s">
        <v>900</v>
      </c>
      <c r="L152" t="s">
        <v>7268</v>
      </c>
      <c r="M152" t="s">
        <v>60</v>
      </c>
      <c r="N152">
        <v>4</v>
      </c>
      <c r="O152">
        <v>32</v>
      </c>
      <c r="P152">
        <v>16.43</v>
      </c>
    </row>
    <row r="153" spans="1:16">
      <c r="A153" t="s">
        <v>6222</v>
      </c>
      <c r="B153">
        <v>125</v>
      </c>
      <c r="C153">
        <v>156</v>
      </c>
      <c r="D153" t="s">
        <v>6221</v>
      </c>
      <c r="E153" t="s">
        <v>6221</v>
      </c>
      <c r="F153" t="s">
        <v>7300</v>
      </c>
      <c r="G153" t="s">
        <v>7150</v>
      </c>
      <c r="H153" t="s">
        <v>7334</v>
      </c>
      <c r="I153" t="s">
        <v>7378</v>
      </c>
      <c r="J153" t="s">
        <v>7365</v>
      </c>
      <c r="K153" t="s">
        <v>7255</v>
      </c>
      <c r="L153" t="s">
        <v>7117</v>
      </c>
      <c r="M153" t="s">
        <v>7239</v>
      </c>
      <c r="N153">
        <v>263</v>
      </c>
    </row>
    <row r="154" spans="1:16">
      <c r="A154" t="s">
        <v>536</v>
      </c>
      <c r="B154">
        <v>125</v>
      </c>
      <c r="C154">
        <v>156</v>
      </c>
      <c r="D154" t="s">
        <v>6221</v>
      </c>
      <c r="E154" t="s">
        <v>6221</v>
      </c>
      <c r="F154" t="s">
        <v>7300</v>
      </c>
      <c r="G154" t="s">
        <v>7150</v>
      </c>
      <c r="H154" t="s">
        <v>7334</v>
      </c>
      <c r="I154" t="s">
        <v>7378</v>
      </c>
      <c r="J154" t="s">
        <v>7365</v>
      </c>
      <c r="K154" t="s">
        <v>7255</v>
      </c>
      <c r="L154" t="s">
        <v>7117</v>
      </c>
      <c r="M154" t="s">
        <v>7239</v>
      </c>
    </row>
    <row r="155" spans="1:16">
      <c r="A155" t="s">
        <v>466</v>
      </c>
      <c r="B155">
        <v>126</v>
      </c>
      <c r="C155">
        <v>155</v>
      </c>
      <c r="D155" t="s">
        <v>5823</v>
      </c>
      <c r="E155" t="s">
        <v>158</v>
      </c>
      <c r="F155" t="s">
        <v>7285</v>
      </c>
      <c r="G155" t="s">
        <v>772</v>
      </c>
      <c r="H155" t="s">
        <v>7157</v>
      </c>
      <c r="I155" t="s">
        <v>884</v>
      </c>
      <c r="J155" t="s">
        <v>7298</v>
      </c>
      <c r="K155" t="s">
        <v>7357</v>
      </c>
      <c r="L155" t="s">
        <v>7322</v>
      </c>
      <c r="M155" t="s">
        <v>7116</v>
      </c>
      <c r="N155">
        <v>202</v>
      </c>
      <c r="O155">
        <v>287</v>
      </c>
      <c r="P155">
        <v>-9.57</v>
      </c>
    </row>
    <row r="156" spans="1:16">
      <c r="A156" t="s">
        <v>510</v>
      </c>
      <c r="B156">
        <v>127</v>
      </c>
      <c r="C156">
        <v>157</v>
      </c>
      <c r="D156" t="s">
        <v>161</v>
      </c>
      <c r="E156" t="s">
        <v>161</v>
      </c>
      <c r="F156" t="s">
        <v>7274</v>
      </c>
      <c r="G156" t="s">
        <v>7193</v>
      </c>
      <c r="H156" t="s">
        <v>7121</v>
      </c>
      <c r="I156" t="s">
        <v>7332</v>
      </c>
      <c r="J156" t="s">
        <v>7109</v>
      </c>
      <c r="K156" t="s">
        <v>7153</v>
      </c>
      <c r="L156" t="s">
        <v>7394</v>
      </c>
      <c r="M156" t="s">
        <v>7135</v>
      </c>
      <c r="N156">
        <v>352</v>
      </c>
      <c r="O156">
        <v>339</v>
      </c>
      <c r="P156">
        <v>-16.05</v>
      </c>
    </row>
    <row r="157" spans="1:16">
      <c r="A157" t="s">
        <v>222</v>
      </c>
      <c r="B157">
        <v>129</v>
      </c>
      <c r="C157">
        <v>158</v>
      </c>
      <c r="D157" t="s">
        <v>222</v>
      </c>
      <c r="E157" t="s">
        <v>222</v>
      </c>
      <c r="F157" t="s">
        <v>697</v>
      </c>
      <c r="G157" t="s">
        <v>734</v>
      </c>
      <c r="H157" t="s">
        <v>304</v>
      </c>
      <c r="I157" t="s">
        <v>1083</v>
      </c>
      <c r="J157" t="s">
        <v>830</v>
      </c>
      <c r="K157" t="s">
        <v>916</v>
      </c>
      <c r="L157" t="s">
        <v>7213</v>
      </c>
      <c r="M157" t="s">
        <v>7199</v>
      </c>
      <c r="N157">
        <v>30</v>
      </c>
      <c r="O157">
        <v>25</v>
      </c>
      <c r="P157">
        <v>17.940000000000001</v>
      </c>
    </row>
    <row r="158" spans="1:16">
      <c r="A158" t="s">
        <v>461</v>
      </c>
      <c r="B158">
        <v>128</v>
      </c>
      <c r="C158">
        <v>160</v>
      </c>
      <c r="D158" t="s">
        <v>5826</v>
      </c>
      <c r="E158" t="s">
        <v>129</v>
      </c>
      <c r="F158" t="s">
        <v>7125</v>
      </c>
      <c r="G158" t="s">
        <v>7333</v>
      </c>
      <c r="H158" t="s">
        <v>7242</v>
      </c>
      <c r="I158" t="s">
        <v>7406</v>
      </c>
      <c r="J158" t="s">
        <v>7263</v>
      </c>
      <c r="K158" t="s">
        <v>7166</v>
      </c>
      <c r="L158" t="s">
        <v>7128</v>
      </c>
      <c r="M158" t="s">
        <v>7353</v>
      </c>
      <c r="N158">
        <v>186</v>
      </c>
      <c r="O158">
        <v>96</v>
      </c>
      <c r="P158">
        <v>7.17</v>
      </c>
    </row>
    <row r="159" spans="1:16">
      <c r="A159" t="s">
        <v>458</v>
      </c>
      <c r="B159">
        <v>129</v>
      </c>
      <c r="C159">
        <v>158</v>
      </c>
      <c r="D159" t="s">
        <v>222</v>
      </c>
      <c r="E159" t="s">
        <v>222</v>
      </c>
      <c r="F159" t="s">
        <v>697</v>
      </c>
      <c r="G159" t="s">
        <v>734</v>
      </c>
      <c r="H159" t="s">
        <v>304</v>
      </c>
      <c r="I159" t="s">
        <v>1083</v>
      </c>
      <c r="J159" t="s">
        <v>830</v>
      </c>
      <c r="K159" t="s">
        <v>916</v>
      </c>
      <c r="L159" t="s">
        <v>7213</v>
      </c>
      <c r="M159" t="s">
        <v>7199</v>
      </c>
      <c r="N159">
        <v>30</v>
      </c>
      <c r="O159">
        <v>25</v>
      </c>
      <c r="P159">
        <v>17.940000000000001</v>
      </c>
    </row>
    <row r="160" spans="1:16">
      <c r="A160" t="s">
        <v>420</v>
      </c>
      <c r="B160">
        <v>130</v>
      </c>
      <c r="C160">
        <v>161</v>
      </c>
      <c r="D160" t="s">
        <v>420</v>
      </c>
      <c r="E160" t="s">
        <v>420</v>
      </c>
      <c r="F160" t="s">
        <v>746</v>
      </c>
      <c r="G160" t="s">
        <v>7126</v>
      </c>
      <c r="H160" t="s">
        <v>7407</v>
      </c>
      <c r="I160" t="s">
        <v>7316</v>
      </c>
      <c r="J160" t="s">
        <v>7185</v>
      </c>
      <c r="K160" t="s">
        <v>7259</v>
      </c>
      <c r="L160" t="s">
        <v>7341</v>
      </c>
      <c r="M160" t="s">
        <v>7275</v>
      </c>
      <c r="N160">
        <v>162</v>
      </c>
      <c r="O160">
        <v>79</v>
      </c>
      <c r="P160">
        <v>11.11</v>
      </c>
    </row>
    <row r="161" spans="1:16">
      <c r="A161" t="s">
        <v>346</v>
      </c>
      <c r="B161">
        <v>131</v>
      </c>
      <c r="C161">
        <v>162</v>
      </c>
      <c r="D161" t="s">
        <v>346</v>
      </c>
      <c r="E161" t="s">
        <v>346</v>
      </c>
      <c r="F161" t="s">
        <v>7264</v>
      </c>
      <c r="G161" t="s">
        <v>7199</v>
      </c>
      <c r="H161" t="s">
        <v>7199</v>
      </c>
      <c r="I161" t="s">
        <v>830</v>
      </c>
      <c r="J161" t="s">
        <v>897</v>
      </c>
      <c r="K161" t="s">
        <v>7129</v>
      </c>
      <c r="L161" t="s">
        <v>7199</v>
      </c>
      <c r="M161" t="s">
        <v>27</v>
      </c>
      <c r="N161">
        <v>23</v>
      </c>
      <c r="O161">
        <v>39</v>
      </c>
      <c r="P161">
        <v>15.51</v>
      </c>
    </row>
    <row r="162" spans="1:16">
      <c r="A162" t="s">
        <v>469</v>
      </c>
      <c r="B162">
        <v>132</v>
      </c>
      <c r="C162">
        <v>164</v>
      </c>
      <c r="D162" t="s">
        <v>6524</v>
      </c>
      <c r="E162" t="s">
        <v>287</v>
      </c>
      <c r="F162" t="s">
        <v>7267</v>
      </c>
      <c r="G162" t="s">
        <v>426</v>
      </c>
      <c r="H162" t="s">
        <v>7267</v>
      </c>
      <c r="I162" t="s">
        <v>198</v>
      </c>
      <c r="J162" t="s">
        <v>7402</v>
      </c>
      <c r="K162" t="s">
        <v>427</v>
      </c>
      <c r="L162" t="s">
        <v>823</v>
      </c>
      <c r="M162" t="s">
        <v>1115</v>
      </c>
      <c r="N162">
        <v>113</v>
      </c>
      <c r="O162">
        <v>30</v>
      </c>
      <c r="P162">
        <v>17.18</v>
      </c>
    </row>
    <row r="163" spans="1:16">
      <c r="A163" t="s">
        <v>672</v>
      </c>
      <c r="B163">
        <v>135</v>
      </c>
      <c r="C163">
        <v>167</v>
      </c>
      <c r="D163" t="s">
        <v>5844</v>
      </c>
      <c r="E163" t="s">
        <v>54</v>
      </c>
      <c r="F163" t="s">
        <v>7386</v>
      </c>
      <c r="G163" t="s">
        <v>7361</v>
      </c>
      <c r="H163" t="s">
        <v>7305</v>
      </c>
      <c r="I163" t="s">
        <v>7177</v>
      </c>
      <c r="J163" t="s">
        <v>7219</v>
      </c>
      <c r="K163" t="s">
        <v>7159</v>
      </c>
      <c r="L163" t="s">
        <v>7190</v>
      </c>
      <c r="M163" t="s">
        <v>7359</v>
      </c>
      <c r="N163">
        <v>295</v>
      </c>
      <c r="O163">
        <v>301</v>
      </c>
      <c r="P163">
        <v>-11.04</v>
      </c>
    </row>
    <row r="164" spans="1:16">
      <c r="A164" t="s">
        <v>364</v>
      </c>
      <c r="B164">
        <v>136</v>
      </c>
      <c r="C164">
        <v>168</v>
      </c>
      <c r="D164" t="s">
        <v>364</v>
      </c>
      <c r="E164" t="s">
        <v>364</v>
      </c>
      <c r="F164" t="s">
        <v>7408</v>
      </c>
      <c r="G164" t="s">
        <v>7221</v>
      </c>
      <c r="H164" t="s">
        <v>7387</v>
      </c>
      <c r="I164" t="s">
        <v>7300</v>
      </c>
      <c r="J164" t="s">
        <v>7359</v>
      </c>
      <c r="K164" t="s">
        <v>7261</v>
      </c>
      <c r="L164" t="s">
        <v>7305</v>
      </c>
      <c r="M164" t="s">
        <v>7132</v>
      </c>
      <c r="N164">
        <v>281</v>
      </c>
      <c r="O164">
        <v>236</v>
      </c>
      <c r="P164">
        <v>-5.28</v>
      </c>
    </row>
    <row r="165" spans="1:16">
      <c r="A165" t="s">
        <v>615</v>
      </c>
      <c r="B165">
        <v>137</v>
      </c>
      <c r="C165">
        <v>169</v>
      </c>
      <c r="D165" t="s">
        <v>5852</v>
      </c>
      <c r="E165" t="s">
        <v>375</v>
      </c>
      <c r="F165" t="s">
        <v>7324</v>
      </c>
      <c r="G165" t="s">
        <v>7290</v>
      </c>
      <c r="H165" t="s">
        <v>7184</v>
      </c>
      <c r="I165" t="s">
        <v>7397</v>
      </c>
      <c r="J165" t="s">
        <v>7216</v>
      </c>
      <c r="K165" t="s">
        <v>7229</v>
      </c>
      <c r="L165" t="s">
        <v>7155</v>
      </c>
      <c r="M165" t="s">
        <v>7193</v>
      </c>
      <c r="N165">
        <v>136</v>
      </c>
      <c r="O165">
        <v>233</v>
      </c>
      <c r="P165">
        <v>-5.17</v>
      </c>
    </row>
    <row r="166" spans="1:16">
      <c r="A166" t="s">
        <v>7409</v>
      </c>
      <c r="B166">
        <v>137</v>
      </c>
      <c r="C166">
        <v>169</v>
      </c>
      <c r="D166" t="s">
        <v>5852</v>
      </c>
      <c r="E166" t="s">
        <v>375</v>
      </c>
      <c r="F166" t="s">
        <v>7324</v>
      </c>
      <c r="G166" t="s">
        <v>7290</v>
      </c>
      <c r="H166" t="s">
        <v>7184</v>
      </c>
      <c r="I166" t="s">
        <v>7397</v>
      </c>
      <c r="J166" t="s">
        <v>7216</v>
      </c>
      <c r="K166" t="s">
        <v>7229</v>
      </c>
      <c r="L166" t="s">
        <v>7155</v>
      </c>
      <c r="M166" t="s">
        <v>7193</v>
      </c>
      <c r="N166">
        <v>136</v>
      </c>
      <c r="O166">
        <v>233</v>
      </c>
      <c r="P166">
        <v>-5.17</v>
      </c>
    </row>
    <row r="167" spans="1:16">
      <c r="A167" t="s">
        <v>521</v>
      </c>
      <c r="B167">
        <v>138</v>
      </c>
      <c r="C167">
        <v>170</v>
      </c>
      <c r="D167" t="s">
        <v>28</v>
      </c>
      <c r="E167" t="s">
        <v>28</v>
      </c>
      <c r="F167" t="s">
        <v>7251</v>
      </c>
      <c r="G167" t="s">
        <v>7406</v>
      </c>
      <c r="H167" t="s">
        <v>1026</v>
      </c>
      <c r="I167" t="s">
        <v>7279</v>
      </c>
      <c r="J167" t="s">
        <v>7318</v>
      </c>
      <c r="K167" t="s">
        <v>7155</v>
      </c>
      <c r="L167" t="s">
        <v>7290</v>
      </c>
      <c r="M167" t="s">
        <v>7188</v>
      </c>
      <c r="N167">
        <v>181</v>
      </c>
      <c r="O167">
        <v>99</v>
      </c>
      <c r="P167">
        <v>6.67</v>
      </c>
    </row>
    <row r="168" spans="1:16">
      <c r="A168" t="s">
        <v>404</v>
      </c>
      <c r="B168">
        <v>139</v>
      </c>
      <c r="C168">
        <v>171</v>
      </c>
      <c r="D168" t="s">
        <v>404</v>
      </c>
      <c r="E168" t="s">
        <v>404</v>
      </c>
      <c r="F168" t="s">
        <v>60</v>
      </c>
      <c r="G168" t="s">
        <v>396</v>
      </c>
      <c r="H168" t="s">
        <v>37</v>
      </c>
      <c r="I168" t="s">
        <v>27</v>
      </c>
      <c r="J168" t="s">
        <v>80</v>
      </c>
      <c r="K168" t="s">
        <v>198</v>
      </c>
      <c r="L168" t="s">
        <v>18</v>
      </c>
      <c r="M168" t="s">
        <v>421</v>
      </c>
      <c r="N168">
        <v>3</v>
      </c>
      <c r="O168">
        <v>9</v>
      </c>
      <c r="P168">
        <v>23.32</v>
      </c>
    </row>
    <row r="169" spans="1:16">
      <c r="A169" t="s">
        <v>478</v>
      </c>
      <c r="B169">
        <v>140</v>
      </c>
      <c r="C169">
        <v>173</v>
      </c>
      <c r="D169" t="s">
        <v>6526</v>
      </c>
      <c r="E169" t="s">
        <v>286</v>
      </c>
      <c r="F169" t="s">
        <v>786</v>
      </c>
      <c r="G169" t="s">
        <v>839</v>
      </c>
      <c r="H169" t="s">
        <v>803</v>
      </c>
      <c r="I169" t="s">
        <v>7268</v>
      </c>
      <c r="J169" t="s">
        <v>7358</v>
      </c>
      <c r="K169" t="s">
        <v>7267</v>
      </c>
      <c r="L169" t="s">
        <v>1101</v>
      </c>
      <c r="M169" t="s">
        <v>7342</v>
      </c>
      <c r="N169">
        <v>82</v>
      </c>
      <c r="O169">
        <v>23</v>
      </c>
      <c r="P169">
        <v>18.32</v>
      </c>
    </row>
    <row r="170" spans="1:16">
      <c r="A170" t="s">
        <v>7410</v>
      </c>
      <c r="B170">
        <v>141</v>
      </c>
      <c r="C170">
        <v>174</v>
      </c>
      <c r="D170" t="s">
        <v>174</v>
      </c>
      <c r="E170" t="s">
        <v>433</v>
      </c>
      <c r="F170" t="s">
        <v>7136</v>
      </c>
      <c r="G170" t="s">
        <v>7311</v>
      </c>
      <c r="H170" t="s">
        <v>7274</v>
      </c>
      <c r="I170" t="s">
        <v>7116</v>
      </c>
      <c r="J170" t="s">
        <v>7324</v>
      </c>
      <c r="K170" t="s">
        <v>7139</v>
      </c>
      <c r="L170" t="s">
        <v>7142</v>
      </c>
      <c r="M170" t="s">
        <v>7360</v>
      </c>
      <c r="N170">
        <v>294</v>
      </c>
    </row>
    <row r="171" spans="1:16">
      <c r="A171" t="s">
        <v>664</v>
      </c>
      <c r="B171">
        <v>141</v>
      </c>
      <c r="C171">
        <v>174</v>
      </c>
      <c r="D171" t="s">
        <v>433</v>
      </c>
      <c r="E171" t="s">
        <v>433</v>
      </c>
      <c r="F171" t="s">
        <v>7136</v>
      </c>
      <c r="G171" t="s">
        <v>7311</v>
      </c>
      <c r="H171" t="s">
        <v>7274</v>
      </c>
      <c r="I171" t="s">
        <v>7116</v>
      </c>
      <c r="J171" t="s">
        <v>7324</v>
      </c>
      <c r="K171" t="s">
        <v>7139</v>
      </c>
      <c r="L171" t="s">
        <v>7142</v>
      </c>
      <c r="M171" t="s">
        <v>7360</v>
      </c>
      <c r="N171">
        <v>294</v>
      </c>
      <c r="O171">
        <v>124</v>
      </c>
      <c r="P171">
        <v>3.98</v>
      </c>
    </row>
    <row r="172" spans="1:16">
      <c r="A172" t="s">
        <v>566</v>
      </c>
      <c r="B172">
        <v>142</v>
      </c>
      <c r="C172">
        <v>177</v>
      </c>
      <c r="D172" t="s">
        <v>6527</v>
      </c>
      <c r="E172" t="s">
        <v>282</v>
      </c>
      <c r="F172" t="s">
        <v>7328</v>
      </c>
      <c r="G172" t="s">
        <v>7346</v>
      </c>
      <c r="H172" t="s">
        <v>7232</v>
      </c>
      <c r="I172" t="s">
        <v>7399</v>
      </c>
      <c r="J172" t="s">
        <v>7291</v>
      </c>
      <c r="K172" t="s">
        <v>7381</v>
      </c>
      <c r="L172" t="s">
        <v>7202</v>
      </c>
      <c r="M172" t="s">
        <v>7265</v>
      </c>
      <c r="N172">
        <v>143</v>
      </c>
      <c r="O172">
        <v>77</v>
      </c>
      <c r="P172">
        <v>11.37</v>
      </c>
    </row>
    <row r="173" spans="1:16">
      <c r="A173" t="s">
        <v>291</v>
      </c>
      <c r="B173">
        <v>143</v>
      </c>
      <c r="C173">
        <v>178</v>
      </c>
      <c r="D173" t="s">
        <v>291</v>
      </c>
      <c r="E173" t="s">
        <v>291</v>
      </c>
      <c r="F173" t="s">
        <v>421</v>
      </c>
      <c r="G173" t="s">
        <v>18</v>
      </c>
      <c r="H173" t="s">
        <v>27</v>
      </c>
      <c r="I173" t="s">
        <v>26</v>
      </c>
      <c r="J173" t="s">
        <v>198</v>
      </c>
      <c r="K173" t="s">
        <v>75</v>
      </c>
      <c r="L173" t="s">
        <v>7178</v>
      </c>
      <c r="M173" t="s">
        <v>911</v>
      </c>
      <c r="N173">
        <v>17</v>
      </c>
      <c r="O173">
        <v>24</v>
      </c>
      <c r="P173">
        <v>18.09</v>
      </c>
    </row>
    <row r="174" spans="1:16">
      <c r="A174" t="s">
        <v>43</v>
      </c>
      <c r="B174">
        <v>155</v>
      </c>
      <c r="C174">
        <v>202</v>
      </c>
      <c r="D174" t="s">
        <v>43</v>
      </c>
      <c r="E174" t="s">
        <v>43</v>
      </c>
      <c r="F174" t="s">
        <v>720</v>
      </c>
      <c r="G174" t="s">
        <v>884</v>
      </c>
      <c r="H174" t="s">
        <v>839</v>
      </c>
      <c r="I174" t="s">
        <v>7203</v>
      </c>
      <c r="J174" t="s">
        <v>737</v>
      </c>
      <c r="K174" t="s">
        <v>7170</v>
      </c>
      <c r="L174" t="s">
        <v>7129</v>
      </c>
      <c r="M174" t="s">
        <v>7269</v>
      </c>
      <c r="N174">
        <v>43</v>
      </c>
      <c r="O174">
        <v>145</v>
      </c>
      <c r="P174">
        <v>1.52</v>
      </c>
    </row>
    <row r="175" spans="1:16">
      <c r="A175" t="s">
        <v>550</v>
      </c>
      <c r="B175">
        <v>144</v>
      </c>
      <c r="C175">
        <v>179</v>
      </c>
      <c r="D175" t="s">
        <v>273</v>
      </c>
      <c r="E175" t="s">
        <v>273</v>
      </c>
      <c r="F175" t="s">
        <v>7233</v>
      </c>
      <c r="G175" t="s">
        <v>7402</v>
      </c>
      <c r="H175" t="s">
        <v>7251</v>
      </c>
      <c r="I175" t="s">
        <v>7298</v>
      </c>
      <c r="J175" t="s">
        <v>7371</v>
      </c>
      <c r="K175" t="s">
        <v>7193</v>
      </c>
      <c r="L175" t="s">
        <v>7144</v>
      </c>
      <c r="M175" t="s">
        <v>7303</v>
      </c>
      <c r="N175">
        <v>197</v>
      </c>
      <c r="O175">
        <v>225</v>
      </c>
      <c r="P175">
        <v>-4.26</v>
      </c>
    </row>
    <row r="176" spans="1:16">
      <c r="A176" t="s">
        <v>153</v>
      </c>
      <c r="B176">
        <v>145</v>
      </c>
      <c r="C176">
        <v>180</v>
      </c>
      <c r="D176" t="s">
        <v>153</v>
      </c>
      <c r="E176" t="s">
        <v>153</v>
      </c>
      <c r="F176" t="s">
        <v>7183</v>
      </c>
      <c r="G176" t="s">
        <v>7328</v>
      </c>
      <c r="H176" t="s">
        <v>7176</v>
      </c>
      <c r="I176" t="s">
        <v>7220</v>
      </c>
      <c r="J176" t="s">
        <v>7300</v>
      </c>
      <c r="K176" t="s">
        <v>7111</v>
      </c>
      <c r="L176" t="s">
        <v>7193</v>
      </c>
      <c r="M176" t="s">
        <v>7258</v>
      </c>
      <c r="N176">
        <v>293</v>
      </c>
      <c r="O176">
        <v>269</v>
      </c>
      <c r="P176">
        <v>-8.51</v>
      </c>
    </row>
    <row r="177" spans="1:16">
      <c r="A177" t="s">
        <v>162</v>
      </c>
      <c r="B177">
        <v>146</v>
      </c>
      <c r="C177">
        <v>181</v>
      </c>
      <c r="D177" t="s">
        <v>162</v>
      </c>
      <c r="E177" t="s">
        <v>162</v>
      </c>
      <c r="F177" t="s">
        <v>7135</v>
      </c>
      <c r="G177" t="s">
        <v>7356</v>
      </c>
      <c r="H177" t="s">
        <v>7359</v>
      </c>
      <c r="I177" t="s">
        <v>7254</v>
      </c>
      <c r="J177" t="s">
        <v>7162</v>
      </c>
      <c r="K177" t="s">
        <v>7200</v>
      </c>
      <c r="L177" t="s">
        <v>7256</v>
      </c>
      <c r="M177" t="s">
        <v>7312</v>
      </c>
      <c r="N177">
        <v>275</v>
      </c>
      <c r="O177">
        <v>358</v>
      </c>
      <c r="P177">
        <v>-20.45</v>
      </c>
    </row>
    <row r="178" spans="1:16">
      <c r="A178" t="s">
        <v>154</v>
      </c>
      <c r="B178">
        <v>147</v>
      </c>
      <c r="C178">
        <v>183</v>
      </c>
      <c r="D178" t="s">
        <v>154</v>
      </c>
      <c r="E178" t="s">
        <v>154</v>
      </c>
      <c r="F178" t="s">
        <v>7118</v>
      </c>
      <c r="G178" t="s">
        <v>7372</v>
      </c>
      <c r="H178" t="s">
        <v>7376</v>
      </c>
      <c r="I178" t="s">
        <v>7115</v>
      </c>
      <c r="J178" t="s">
        <v>7182</v>
      </c>
      <c r="K178" t="s">
        <v>7333</v>
      </c>
      <c r="L178" t="s">
        <v>7332</v>
      </c>
      <c r="M178" t="s">
        <v>7386</v>
      </c>
      <c r="N178">
        <v>273</v>
      </c>
      <c r="O178">
        <v>286</v>
      </c>
      <c r="P178">
        <v>-9.5500000000000007</v>
      </c>
    </row>
    <row r="179" spans="1:16">
      <c r="A179" t="s">
        <v>366</v>
      </c>
      <c r="B179">
        <v>148</v>
      </c>
      <c r="C179">
        <v>184</v>
      </c>
      <c r="D179" t="s">
        <v>366</v>
      </c>
      <c r="E179" t="s">
        <v>366</v>
      </c>
      <c r="F179" t="s">
        <v>7151</v>
      </c>
      <c r="G179" t="s">
        <v>7224</v>
      </c>
      <c r="H179" t="s">
        <v>7223</v>
      </c>
      <c r="I179" t="s">
        <v>7291</v>
      </c>
      <c r="J179" t="s">
        <v>7114</v>
      </c>
      <c r="K179" t="s">
        <v>750</v>
      </c>
      <c r="L179" t="s">
        <v>872</v>
      </c>
      <c r="M179" t="s">
        <v>7402</v>
      </c>
      <c r="N179">
        <v>96</v>
      </c>
      <c r="O179">
        <v>47</v>
      </c>
      <c r="P179">
        <v>14.54</v>
      </c>
    </row>
    <row r="180" spans="1:16">
      <c r="A180" t="s">
        <v>116</v>
      </c>
      <c r="B180">
        <v>149</v>
      </c>
      <c r="C180">
        <v>185</v>
      </c>
      <c r="D180" t="s">
        <v>116</v>
      </c>
      <c r="E180" t="s">
        <v>116</v>
      </c>
      <c r="F180" t="s">
        <v>7249</v>
      </c>
      <c r="G180" t="s">
        <v>7111</v>
      </c>
      <c r="H180" t="s">
        <v>7165</v>
      </c>
      <c r="I180" t="s">
        <v>7353</v>
      </c>
      <c r="J180" t="s">
        <v>7393</v>
      </c>
      <c r="K180" t="s">
        <v>786</v>
      </c>
      <c r="L180" t="s">
        <v>7261</v>
      </c>
      <c r="M180" t="s">
        <v>7289</v>
      </c>
      <c r="N180">
        <v>218</v>
      </c>
      <c r="O180">
        <v>151</v>
      </c>
      <c r="P180">
        <v>1.1200000000000001</v>
      </c>
    </row>
    <row r="181" spans="1:16">
      <c r="A181" t="s">
        <v>147</v>
      </c>
      <c r="B181">
        <v>150</v>
      </c>
      <c r="C181">
        <v>188</v>
      </c>
      <c r="D181" t="s">
        <v>5875</v>
      </c>
      <c r="E181" t="s">
        <v>5875</v>
      </c>
      <c r="F181" t="s">
        <v>7351</v>
      </c>
      <c r="G181" t="s">
        <v>7295</v>
      </c>
      <c r="H181" t="s">
        <v>7246</v>
      </c>
      <c r="I181" t="s">
        <v>7230</v>
      </c>
      <c r="J181" t="s">
        <v>7376</v>
      </c>
      <c r="K181" t="s">
        <v>7230</v>
      </c>
      <c r="L181" t="s">
        <v>7228</v>
      </c>
      <c r="M181" t="s">
        <v>7274</v>
      </c>
      <c r="N181">
        <v>291</v>
      </c>
      <c r="O181">
        <v>166</v>
      </c>
      <c r="P181">
        <v>0.11</v>
      </c>
    </row>
    <row r="182" spans="1:16">
      <c r="A182" t="s">
        <v>560</v>
      </c>
      <c r="B182">
        <v>150</v>
      </c>
      <c r="C182">
        <v>188</v>
      </c>
      <c r="D182" t="s">
        <v>5875</v>
      </c>
      <c r="E182" t="s">
        <v>5875</v>
      </c>
      <c r="F182" t="s">
        <v>7351</v>
      </c>
      <c r="G182" t="s">
        <v>7295</v>
      </c>
      <c r="H182" t="s">
        <v>7246</v>
      </c>
      <c r="I182" t="s">
        <v>7230</v>
      </c>
      <c r="J182" t="s">
        <v>7376</v>
      </c>
      <c r="K182" t="s">
        <v>7230</v>
      </c>
      <c r="L182" t="s">
        <v>7228</v>
      </c>
      <c r="M182" t="s">
        <v>7274</v>
      </c>
      <c r="N182">
        <v>291</v>
      </c>
      <c r="O182">
        <v>166</v>
      </c>
      <c r="P182">
        <v>0.11</v>
      </c>
    </row>
    <row r="183" spans="1:16">
      <c r="A183" t="s">
        <v>641</v>
      </c>
      <c r="B183">
        <v>151</v>
      </c>
      <c r="C183">
        <v>189</v>
      </c>
      <c r="D183" t="s">
        <v>224</v>
      </c>
      <c r="E183" t="s">
        <v>349</v>
      </c>
      <c r="L183" t="s">
        <v>7251</v>
      </c>
      <c r="M183" t="s">
        <v>7190</v>
      </c>
      <c r="N183">
        <v>257</v>
      </c>
      <c r="O183">
        <v>363</v>
      </c>
      <c r="P183">
        <v>-29.78</v>
      </c>
    </row>
    <row r="184" spans="1:16">
      <c r="A184" t="s">
        <v>347</v>
      </c>
      <c r="B184">
        <v>152</v>
      </c>
      <c r="C184">
        <v>190</v>
      </c>
      <c r="D184" t="s">
        <v>347</v>
      </c>
      <c r="E184" t="s">
        <v>347</v>
      </c>
      <c r="F184" t="s">
        <v>7153</v>
      </c>
      <c r="G184" t="s">
        <v>7411</v>
      </c>
      <c r="H184" t="s">
        <v>7187</v>
      </c>
      <c r="I184" t="s">
        <v>7313</v>
      </c>
      <c r="J184" t="s">
        <v>7221</v>
      </c>
      <c r="K184" t="s">
        <v>7345</v>
      </c>
      <c r="L184" t="s">
        <v>7159</v>
      </c>
      <c r="M184" t="s">
        <v>7290</v>
      </c>
      <c r="N184">
        <v>246</v>
      </c>
      <c r="O184">
        <v>169</v>
      </c>
      <c r="P184">
        <v>-0.17</v>
      </c>
    </row>
    <row r="185" spans="1:16">
      <c r="A185" t="s">
        <v>607</v>
      </c>
      <c r="B185">
        <v>156</v>
      </c>
      <c r="C185">
        <v>194</v>
      </c>
      <c r="D185" t="s">
        <v>102</v>
      </c>
      <c r="E185" t="s">
        <v>102</v>
      </c>
      <c r="F185" t="s">
        <v>7129</v>
      </c>
      <c r="G185" t="s">
        <v>746</v>
      </c>
      <c r="H185" t="s">
        <v>7342</v>
      </c>
      <c r="I185" t="s">
        <v>1090</v>
      </c>
      <c r="J185" t="s">
        <v>7303</v>
      </c>
      <c r="K185" t="s">
        <v>7399</v>
      </c>
      <c r="L185" t="s">
        <v>830</v>
      </c>
      <c r="M185" t="s">
        <v>1108</v>
      </c>
      <c r="N185">
        <v>88</v>
      </c>
      <c r="O185">
        <v>172</v>
      </c>
      <c r="P185">
        <v>-0.4</v>
      </c>
    </row>
    <row r="186" spans="1:16">
      <c r="A186" t="s">
        <v>339</v>
      </c>
      <c r="B186">
        <v>157</v>
      </c>
      <c r="C186">
        <v>196</v>
      </c>
      <c r="D186" t="s">
        <v>339</v>
      </c>
      <c r="E186" t="s">
        <v>339</v>
      </c>
      <c r="F186" t="s">
        <v>18</v>
      </c>
      <c r="G186" t="s">
        <v>198</v>
      </c>
      <c r="H186" t="s">
        <v>60</v>
      </c>
      <c r="I186" t="s">
        <v>80</v>
      </c>
      <c r="J186" t="s">
        <v>1095</v>
      </c>
      <c r="K186" t="s">
        <v>7199</v>
      </c>
      <c r="L186" t="s">
        <v>80</v>
      </c>
      <c r="M186" t="s">
        <v>7212</v>
      </c>
      <c r="N186">
        <v>36</v>
      </c>
      <c r="O186">
        <v>291</v>
      </c>
      <c r="P186">
        <v>-10.039999999999999</v>
      </c>
    </row>
    <row r="187" spans="1:16">
      <c r="A187" t="s">
        <v>505</v>
      </c>
      <c r="B187">
        <v>158</v>
      </c>
      <c r="C187">
        <v>199</v>
      </c>
      <c r="D187" t="s">
        <v>72</v>
      </c>
      <c r="E187" t="s">
        <v>72</v>
      </c>
      <c r="F187" t="s">
        <v>7325</v>
      </c>
      <c r="G187" t="s">
        <v>7398</v>
      </c>
      <c r="H187" t="s">
        <v>7114</v>
      </c>
      <c r="I187" t="s">
        <v>7215</v>
      </c>
      <c r="J187" t="s">
        <v>7412</v>
      </c>
      <c r="K187" t="s">
        <v>7145</v>
      </c>
      <c r="L187" t="s">
        <v>7262</v>
      </c>
      <c r="M187" t="s">
        <v>799</v>
      </c>
      <c r="N187">
        <v>32</v>
      </c>
      <c r="O187">
        <v>255</v>
      </c>
      <c r="P187">
        <v>-7</v>
      </c>
    </row>
    <row r="188" spans="1:16">
      <c r="A188" t="s">
        <v>565</v>
      </c>
      <c r="B188">
        <v>159</v>
      </c>
      <c r="C188">
        <v>198</v>
      </c>
      <c r="D188" t="s">
        <v>308</v>
      </c>
      <c r="E188" t="s">
        <v>689</v>
      </c>
    </row>
    <row r="189" spans="1:16">
      <c r="A189" t="s">
        <v>528</v>
      </c>
      <c r="B189">
        <v>160</v>
      </c>
      <c r="C189">
        <v>200</v>
      </c>
      <c r="D189" t="s">
        <v>376</v>
      </c>
      <c r="E189" t="s">
        <v>376</v>
      </c>
      <c r="F189" t="s">
        <v>7413</v>
      </c>
      <c r="G189" t="s">
        <v>7387</v>
      </c>
      <c r="H189" t="s">
        <v>7302</v>
      </c>
      <c r="I189" t="s">
        <v>7168</v>
      </c>
      <c r="J189" t="s">
        <v>7258</v>
      </c>
      <c r="K189" t="s">
        <v>7384</v>
      </c>
      <c r="L189" t="s">
        <v>7319</v>
      </c>
      <c r="M189" t="s">
        <v>7145</v>
      </c>
      <c r="N189">
        <v>68</v>
      </c>
      <c r="O189">
        <v>107</v>
      </c>
      <c r="P189">
        <v>6.02</v>
      </c>
    </row>
    <row r="190" spans="1:16">
      <c r="A190" t="s">
        <v>7414</v>
      </c>
      <c r="B190">
        <v>167</v>
      </c>
      <c r="C190">
        <v>211</v>
      </c>
      <c r="D190" t="s">
        <v>312</v>
      </c>
      <c r="E190" t="s">
        <v>7414</v>
      </c>
      <c r="F190" t="s">
        <v>7245</v>
      </c>
      <c r="G190" t="s">
        <v>7135</v>
      </c>
      <c r="H190" t="s">
        <v>7293</v>
      </c>
      <c r="I190" t="s">
        <v>7372</v>
      </c>
      <c r="J190" t="s">
        <v>7330</v>
      </c>
      <c r="K190" t="s">
        <v>7195</v>
      </c>
      <c r="L190" t="s">
        <v>7345</v>
      </c>
      <c r="M190" t="s">
        <v>7122</v>
      </c>
      <c r="N190">
        <v>219</v>
      </c>
      <c r="O190">
        <v>253</v>
      </c>
      <c r="P190">
        <v>-6.82</v>
      </c>
    </row>
    <row r="191" spans="1:16">
      <c r="A191" t="s">
        <v>568</v>
      </c>
      <c r="B191">
        <v>167</v>
      </c>
      <c r="C191">
        <v>211</v>
      </c>
      <c r="D191" t="s">
        <v>312</v>
      </c>
      <c r="E191" t="s">
        <v>7415</v>
      </c>
      <c r="F191" t="s">
        <v>7245</v>
      </c>
      <c r="G191" t="s">
        <v>7135</v>
      </c>
      <c r="H191" t="s">
        <v>7293</v>
      </c>
      <c r="I191" t="s">
        <v>7372</v>
      </c>
      <c r="J191" t="s">
        <v>7330</v>
      </c>
      <c r="K191" t="s">
        <v>7195</v>
      </c>
      <c r="L191" t="s">
        <v>7345</v>
      </c>
      <c r="M191" t="s">
        <v>7122</v>
      </c>
      <c r="N191">
        <v>219</v>
      </c>
      <c r="O191">
        <v>253</v>
      </c>
      <c r="P191">
        <v>-6.82</v>
      </c>
    </row>
    <row r="192" spans="1:16">
      <c r="A192" t="s">
        <v>616</v>
      </c>
      <c r="B192">
        <v>168</v>
      </c>
      <c r="C192">
        <v>212</v>
      </c>
      <c r="D192" t="s">
        <v>7416</v>
      </c>
      <c r="E192" t="s">
        <v>51</v>
      </c>
    </row>
    <row r="193" spans="1:16">
      <c r="A193" t="s">
        <v>240</v>
      </c>
      <c r="B193">
        <v>161</v>
      </c>
      <c r="C193">
        <v>203</v>
      </c>
      <c r="D193" t="s">
        <v>240</v>
      </c>
      <c r="E193" t="s">
        <v>240</v>
      </c>
      <c r="F193" t="s">
        <v>7139</v>
      </c>
      <c r="G193" t="s">
        <v>7394</v>
      </c>
      <c r="H193" t="s">
        <v>7131</v>
      </c>
      <c r="I193" t="s">
        <v>7219</v>
      </c>
      <c r="J193" t="s">
        <v>7141</v>
      </c>
      <c r="K193" t="s">
        <v>7136</v>
      </c>
      <c r="L193" t="s">
        <v>7359</v>
      </c>
      <c r="M193" t="s">
        <v>7109</v>
      </c>
      <c r="N193">
        <v>333</v>
      </c>
      <c r="O193">
        <v>279</v>
      </c>
      <c r="P193">
        <v>-9.24</v>
      </c>
    </row>
    <row r="194" spans="1:16">
      <c r="A194" t="s">
        <v>245</v>
      </c>
      <c r="B194">
        <v>162</v>
      </c>
      <c r="C194">
        <v>204</v>
      </c>
      <c r="D194" t="s">
        <v>245</v>
      </c>
      <c r="E194" t="s">
        <v>245</v>
      </c>
      <c r="F194" t="s">
        <v>805</v>
      </c>
      <c r="G194" t="s">
        <v>7247</v>
      </c>
      <c r="H194" t="s">
        <v>7205</v>
      </c>
      <c r="I194" t="s">
        <v>7123</v>
      </c>
      <c r="J194" t="s">
        <v>7289</v>
      </c>
      <c r="K194" t="s">
        <v>7245</v>
      </c>
      <c r="L194" t="s">
        <v>7280</v>
      </c>
      <c r="M194" t="s">
        <v>7257</v>
      </c>
      <c r="N194">
        <v>255</v>
      </c>
      <c r="O194">
        <v>307</v>
      </c>
      <c r="P194">
        <v>-11.36</v>
      </c>
    </row>
    <row r="195" spans="1:16">
      <c r="A195" t="s">
        <v>249</v>
      </c>
      <c r="B195">
        <v>163</v>
      </c>
      <c r="C195">
        <v>205</v>
      </c>
      <c r="D195" t="s">
        <v>249</v>
      </c>
      <c r="E195" t="s">
        <v>249</v>
      </c>
      <c r="F195" t="s">
        <v>7167</v>
      </c>
      <c r="G195" t="s">
        <v>7310</v>
      </c>
      <c r="H195" t="s">
        <v>7160</v>
      </c>
      <c r="I195" t="s">
        <v>7361</v>
      </c>
      <c r="J195" t="s">
        <v>7306</v>
      </c>
      <c r="K195" t="s">
        <v>7356</v>
      </c>
      <c r="L195" t="s">
        <v>7110</v>
      </c>
      <c r="M195" t="s">
        <v>7183</v>
      </c>
      <c r="N195">
        <v>263</v>
      </c>
      <c r="O195">
        <v>278</v>
      </c>
      <c r="P195">
        <v>-9.1999999999999993</v>
      </c>
    </row>
    <row r="196" spans="1:16">
      <c r="A196" t="s">
        <v>45</v>
      </c>
      <c r="B196">
        <v>164</v>
      </c>
      <c r="C196">
        <v>206</v>
      </c>
      <c r="D196" t="s">
        <v>45</v>
      </c>
      <c r="E196" t="s">
        <v>45</v>
      </c>
      <c r="F196" t="s">
        <v>708</v>
      </c>
      <c r="G196" t="s">
        <v>1090</v>
      </c>
      <c r="H196" t="s">
        <v>7215</v>
      </c>
      <c r="I196" t="s">
        <v>7338</v>
      </c>
      <c r="J196" t="s">
        <v>761</v>
      </c>
      <c r="K196" t="s">
        <v>1114</v>
      </c>
      <c r="L196" t="s">
        <v>7412</v>
      </c>
      <c r="M196" t="s">
        <v>859</v>
      </c>
      <c r="N196">
        <v>87</v>
      </c>
      <c r="O196">
        <v>10</v>
      </c>
      <c r="P196">
        <v>22.35</v>
      </c>
    </row>
    <row r="197" spans="1:16">
      <c r="A197" t="s">
        <v>24</v>
      </c>
      <c r="B197">
        <v>165</v>
      </c>
      <c r="C197">
        <v>207</v>
      </c>
      <c r="D197" t="s">
        <v>24</v>
      </c>
      <c r="E197" t="s">
        <v>24</v>
      </c>
      <c r="F197" t="s">
        <v>7256</v>
      </c>
      <c r="G197" t="s">
        <v>7274</v>
      </c>
      <c r="H197" t="s">
        <v>7285</v>
      </c>
      <c r="I197" t="s">
        <v>7303</v>
      </c>
      <c r="J197" t="s">
        <v>7233</v>
      </c>
      <c r="K197" t="s">
        <v>7397</v>
      </c>
      <c r="L197" t="s">
        <v>7381</v>
      </c>
      <c r="M197" t="s">
        <v>839</v>
      </c>
      <c r="N197">
        <v>111</v>
      </c>
      <c r="O197">
        <v>82</v>
      </c>
      <c r="P197">
        <v>9.73</v>
      </c>
    </row>
    <row r="198" spans="1:16">
      <c r="A198" t="s">
        <v>225</v>
      </c>
      <c r="B198">
        <v>166</v>
      </c>
      <c r="C198">
        <v>209</v>
      </c>
      <c r="D198" t="s">
        <v>225</v>
      </c>
      <c r="E198" t="s">
        <v>225</v>
      </c>
      <c r="F198" t="s">
        <v>1100</v>
      </c>
      <c r="G198" t="s">
        <v>1114</v>
      </c>
      <c r="H198" t="s">
        <v>7264</v>
      </c>
      <c r="I198" t="s">
        <v>799</v>
      </c>
      <c r="J198" t="s">
        <v>7173</v>
      </c>
      <c r="K198" t="s">
        <v>7212</v>
      </c>
      <c r="L198" t="s">
        <v>304</v>
      </c>
      <c r="M198" t="s">
        <v>786</v>
      </c>
      <c r="N198">
        <v>18</v>
      </c>
      <c r="O198">
        <v>20</v>
      </c>
      <c r="P198">
        <v>18.75</v>
      </c>
    </row>
    <row r="199" spans="1:16">
      <c r="A199" t="s">
        <v>389</v>
      </c>
      <c r="B199">
        <v>169</v>
      </c>
      <c r="C199">
        <v>213</v>
      </c>
      <c r="D199" t="s">
        <v>389</v>
      </c>
      <c r="E199" t="s">
        <v>389</v>
      </c>
      <c r="F199" t="s">
        <v>911</v>
      </c>
      <c r="G199" t="s">
        <v>7374</v>
      </c>
      <c r="H199" t="s">
        <v>7393</v>
      </c>
      <c r="I199" t="s">
        <v>7317</v>
      </c>
      <c r="J199" t="s">
        <v>7239</v>
      </c>
      <c r="K199" t="s">
        <v>7256</v>
      </c>
      <c r="L199" t="s">
        <v>7353</v>
      </c>
      <c r="M199" t="s">
        <v>7210</v>
      </c>
      <c r="N199">
        <v>107</v>
      </c>
      <c r="O199">
        <v>210</v>
      </c>
      <c r="P199">
        <v>-2.92</v>
      </c>
    </row>
    <row r="200" spans="1:16">
      <c r="A200" t="s">
        <v>591</v>
      </c>
      <c r="B200">
        <v>171</v>
      </c>
      <c r="C200">
        <v>216</v>
      </c>
      <c r="D200" t="s">
        <v>5910</v>
      </c>
      <c r="E200" t="s">
        <v>7417</v>
      </c>
      <c r="F200" t="s">
        <v>7312</v>
      </c>
      <c r="G200" t="s">
        <v>7340</v>
      </c>
      <c r="H200" t="s">
        <v>7257</v>
      </c>
      <c r="I200" t="s">
        <v>7411</v>
      </c>
      <c r="J200" t="s">
        <v>7401</v>
      </c>
      <c r="K200" t="s">
        <v>7164</v>
      </c>
      <c r="L200" t="s">
        <v>7356</v>
      </c>
      <c r="M200" t="s">
        <v>7224</v>
      </c>
      <c r="N200">
        <v>332</v>
      </c>
      <c r="O200">
        <v>335</v>
      </c>
      <c r="P200">
        <v>-15.55</v>
      </c>
    </row>
    <row r="201" spans="1:16">
      <c r="A201" t="s">
        <v>227</v>
      </c>
      <c r="B201">
        <v>172</v>
      </c>
      <c r="C201">
        <v>217</v>
      </c>
      <c r="D201" t="s">
        <v>227</v>
      </c>
      <c r="E201" t="s">
        <v>227</v>
      </c>
      <c r="F201" t="s">
        <v>1111</v>
      </c>
      <c r="G201" t="s">
        <v>1091</v>
      </c>
      <c r="H201" t="s">
        <v>769</v>
      </c>
      <c r="I201" t="s">
        <v>7262</v>
      </c>
      <c r="J201" t="s">
        <v>7186</v>
      </c>
      <c r="K201" t="s">
        <v>700</v>
      </c>
      <c r="L201" t="s">
        <v>720</v>
      </c>
      <c r="M201" t="s">
        <v>711</v>
      </c>
      <c r="N201">
        <v>16</v>
      </c>
      <c r="O201">
        <v>21</v>
      </c>
      <c r="P201">
        <v>18.75</v>
      </c>
    </row>
    <row r="202" spans="1:16">
      <c r="A202" t="s">
        <v>602</v>
      </c>
      <c r="B202">
        <v>172</v>
      </c>
      <c r="C202">
        <v>217</v>
      </c>
      <c r="D202" t="s">
        <v>227</v>
      </c>
      <c r="E202" t="s">
        <v>227</v>
      </c>
      <c r="F202" t="s">
        <v>1111</v>
      </c>
      <c r="G202" t="s">
        <v>1091</v>
      </c>
      <c r="H202" t="s">
        <v>769</v>
      </c>
      <c r="I202" t="s">
        <v>7262</v>
      </c>
      <c r="J202" t="s">
        <v>7186</v>
      </c>
      <c r="K202" t="s">
        <v>700</v>
      </c>
      <c r="L202" t="s">
        <v>720</v>
      </c>
      <c r="M202" t="s">
        <v>711</v>
      </c>
      <c r="N202">
        <v>16</v>
      </c>
      <c r="O202">
        <v>21</v>
      </c>
      <c r="P202">
        <v>18.75</v>
      </c>
    </row>
    <row r="203" spans="1:16">
      <c r="A203" t="s">
        <v>76</v>
      </c>
      <c r="B203">
        <v>173</v>
      </c>
      <c r="C203">
        <v>218</v>
      </c>
      <c r="D203" t="s">
        <v>76</v>
      </c>
      <c r="E203" t="s">
        <v>76</v>
      </c>
      <c r="F203" t="s">
        <v>1091</v>
      </c>
      <c r="G203" t="s">
        <v>7204</v>
      </c>
      <c r="H203" t="s">
        <v>7365</v>
      </c>
      <c r="I203" t="s">
        <v>7124</v>
      </c>
      <c r="J203" t="s">
        <v>7342</v>
      </c>
      <c r="K203" t="s">
        <v>7406</v>
      </c>
      <c r="L203" t="s">
        <v>7259</v>
      </c>
      <c r="M203" t="s">
        <v>7397</v>
      </c>
      <c r="N203">
        <v>177</v>
      </c>
      <c r="O203">
        <v>228</v>
      </c>
      <c r="P203">
        <v>-4.6399999999999997</v>
      </c>
    </row>
    <row r="204" spans="1:16">
      <c r="A204" t="s">
        <v>235</v>
      </c>
      <c r="B204">
        <v>362</v>
      </c>
      <c r="C204">
        <v>219</v>
      </c>
      <c r="D204" t="s">
        <v>235</v>
      </c>
      <c r="E204" t="s">
        <v>235</v>
      </c>
      <c r="L204" t="s">
        <v>7385</v>
      </c>
      <c r="M204" t="s">
        <v>7111</v>
      </c>
      <c r="N204">
        <v>209</v>
      </c>
      <c r="O204">
        <v>311</v>
      </c>
      <c r="P204">
        <v>-11.66</v>
      </c>
    </row>
    <row r="205" spans="1:16">
      <c r="A205" t="s">
        <v>503</v>
      </c>
      <c r="B205">
        <v>174</v>
      </c>
      <c r="C205">
        <v>220</v>
      </c>
      <c r="D205" t="s">
        <v>422</v>
      </c>
      <c r="E205" t="s">
        <v>20</v>
      </c>
      <c r="F205" t="s">
        <v>997</v>
      </c>
      <c r="G205" t="s">
        <v>1113</v>
      </c>
      <c r="H205" t="s">
        <v>427</v>
      </c>
      <c r="I205" t="s">
        <v>7358</v>
      </c>
      <c r="J205" t="s">
        <v>7129</v>
      </c>
      <c r="K205" t="s">
        <v>769</v>
      </c>
      <c r="L205" t="s">
        <v>7407</v>
      </c>
      <c r="M205" t="s">
        <v>725</v>
      </c>
      <c r="N205">
        <v>83</v>
      </c>
    </row>
    <row r="206" spans="1:16">
      <c r="A206" t="s">
        <v>503</v>
      </c>
      <c r="B206">
        <v>174</v>
      </c>
      <c r="C206">
        <v>220</v>
      </c>
      <c r="D206" t="s">
        <v>430</v>
      </c>
      <c r="E206" t="s">
        <v>20</v>
      </c>
      <c r="F206" t="s">
        <v>997</v>
      </c>
      <c r="G206" t="s">
        <v>1113</v>
      </c>
      <c r="H206" t="s">
        <v>427</v>
      </c>
      <c r="I206" t="s">
        <v>7358</v>
      </c>
      <c r="J206" t="s">
        <v>7129</v>
      </c>
      <c r="K206" t="s">
        <v>769</v>
      </c>
      <c r="L206" t="s">
        <v>7407</v>
      </c>
      <c r="M206" t="s">
        <v>725</v>
      </c>
      <c r="N206">
        <v>83</v>
      </c>
      <c r="O206">
        <v>38</v>
      </c>
      <c r="P206">
        <v>15.56</v>
      </c>
    </row>
    <row r="207" spans="1:16">
      <c r="A207" t="s">
        <v>454</v>
      </c>
      <c r="B207">
        <v>175</v>
      </c>
      <c r="C207">
        <v>221</v>
      </c>
      <c r="D207" t="s">
        <v>5900</v>
      </c>
      <c r="E207" t="s">
        <v>7418</v>
      </c>
      <c r="F207" t="s">
        <v>7302</v>
      </c>
      <c r="G207" t="s">
        <v>7349</v>
      </c>
      <c r="H207" t="s">
        <v>7261</v>
      </c>
      <c r="I207" t="s">
        <v>7149</v>
      </c>
      <c r="J207" t="s">
        <v>7403</v>
      </c>
      <c r="K207" t="s">
        <v>7265</v>
      </c>
      <c r="L207" t="s">
        <v>7318</v>
      </c>
      <c r="M207" t="s">
        <v>7406</v>
      </c>
      <c r="N207">
        <v>137</v>
      </c>
      <c r="O207">
        <v>267</v>
      </c>
      <c r="P207">
        <v>-8.39</v>
      </c>
    </row>
    <row r="208" spans="1:16">
      <c r="A208" t="s">
        <v>234</v>
      </c>
      <c r="B208">
        <v>176</v>
      </c>
      <c r="C208">
        <v>224</v>
      </c>
      <c r="D208" t="s">
        <v>234</v>
      </c>
      <c r="E208" t="s">
        <v>234</v>
      </c>
      <c r="F208" t="s">
        <v>396</v>
      </c>
      <c r="G208" t="s">
        <v>805</v>
      </c>
      <c r="H208" t="s">
        <v>911</v>
      </c>
      <c r="I208" t="s">
        <v>7267</v>
      </c>
      <c r="J208" t="s">
        <v>60</v>
      </c>
      <c r="K208" t="s">
        <v>27</v>
      </c>
      <c r="L208" t="s">
        <v>426</v>
      </c>
      <c r="M208" t="s">
        <v>169</v>
      </c>
      <c r="N208">
        <v>2</v>
      </c>
      <c r="O208">
        <v>42</v>
      </c>
      <c r="P208">
        <v>15.16</v>
      </c>
    </row>
    <row r="209" spans="1:16">
      <c r="A209" t="s">
        <v>452</v>
      </c>
      <c r="B209">
        <v>177</v>
      </c>
      <c r="C209">
        <v>226</v>
      </c>
      <c r="D209" t="s">
        <v>6532</v>
      </c>
      <c r="E209" t="s">
        <v>221</v>
      </c>
      <c r="F209" t="s">
        <v>80</v>
      </c>
      <c r="G209" t="s">
        <v>427</v>
      </c>
      <c r="H209" t="s">
        <v>44</v>
      </c>
      <c r="I209" t="s">
        <v>7179</v>
      </c>
      <c r="J209" t="s">
        <v>27</v>
      </c>
      <c r="K209" t="s">
        <v>37</v>
      </c>
      <c r="L209" t="s">
        <v>60</v>
      </c>
      <c r="M209" t="s">
        <v>916</v>
      </c>
      <c r="N209">
        <v>22</v>
      </c>
      <c r="O209">
        <v>28</v>
      </c>
      <c r="P209">
        <v>17.350000000000001</v>
      </c>
    </row>
    <row r="210" spans="1:16">
      <c r="A210" t="s">
        <v>6455</v>
      </c>
      <c r="B210">
        <v>178</v>
      </c>
      <c r="C210">
        <v>229</v>
      </c>
      <c r="D210" t="s">
        <v>101</v>
      </c>
      <c r="E210" t="s">
        <v>7419</v>
      </c>
      <c r="F210" t="s">
        <v>823</v>
      </c>
      <c r="G210" t="s">
        <v>7317</v>
      </c>
      <c r="H210" t="s">
        <v>7352</v>
      </c>
      <c r="I210" t="s">
        <v>1100</v>
      </c>
      <c r="J210" t="s">
        <v>786</v>
      </c>
      <c r="K210" t="s">
        <v>7325</v>
      </c>
      <c r="L210" t="s">
        <v>7187</v>
      </c>
      <c r="M210" t="s">
        <v>7299</v>
      </c>
      <c r="N210">
        <v>284</v>
      </c>
      <c r="O210">
        <v>121</v>
      </c>
      <c r="P210">
        <v>4.26</v>
      </c>
    </row>
    <row r="211" spans="1:16">
      <c r="A211" t="s">
        <v>571</v>
      </c>
      <c r="B211">
        <v>178</v>
      </c>
      <c r="C211">
        <v>229</v>
      </c>
      <c r="D211" t="s">
        <v>101</v>
      </c>
      <c r="E211" t="s">
        <v>7419</v>
      </c>
      <c r="F211" t="s">
        <v>823</v>
      </c>
      <c r="G211" t="s">
        <v>7317</v>
      </c>
      <c r="H211" t="s">
        <v>7352</v>
      </c>
      <c r="I211" t="s">
        <v>1100</v>
      </c>
      <c r="J211" t="s">
        <v>786</v>
      </c>
      <c r="K211" t="s">
        <v>7325</v>
      </c>
      <c r="L211" t="s">
        <v>7187</v>
      </c>
      <c r="M211" t="s">
        <v>7299</v>
      </c>
      <c r="N211">
        <v>284</v>
      </c>
      <c r="O211">
        <v>121</v>
      </c>
      <c r="P211">
        <v>4.26</v>
      </c>
    </row>
    <row r="212" spans="1:16">
      <c r="A212" t="s">
        <v>233</v>
      </c>
      <c r="B212">
        <v>179</v>
      </c>
      <c r="C212">
        <v>231</v>
      </c>
      <c r="D212" t="s">
        <v>233</v>
      </c>
      <c r="E212" t="s">
        <v>233</v>
      </c>
      <c r="F212" t="s">
        <v>799</v>
      </c>
      <c r="G212" t="s">
        <v>916</v>
      </c>
      <c r="H212" t="s">
        <v>7237</v>
      </c>
      <c r="I212" t="s">
        <v>7129</v>
      </c>
      <c r="J212" t="s">
        <v>7316</v>
      </c>
      <c r="K212" t="s">
        <v>799</v>
      </c>
      <c r="L212" t="s">
        <v>7172</v>
      </c>
      <c r="M212" t="s">
        <v>7213</v>
      </c>
      <c r="N212">
        <v>119</v>
      </c>
      <c r="O212">
        <v>214</v>
      </c>
      <c r="P212">
        <v>-3.15</v>
      </c>
    </row>
    <row r="213" spans="1:16">
      <c r="A213" t="s">
        <v>594</v>
      </c>
      <c r="B213">
        <v>182</v>
      </c>
      <c r="C213">
        <v>234</v>
      </c>
      <c r="D213" t="s">
        <v>5968</v>
      </c>
      <c r="E213" t="s">
        <v>156</v>
      </c>
      <c r="F213" t="s">
        <v>7313</v>
      </c>
      <c r="G213" t="s">
        <v>7108</v>
      </c>
      <c r="H213" t="s">
        <v>7311</v>
      </c>
      <c r="I213" t="s">
        <v>7134</v>
      </c>
      <c r="J213" t="s">
        <v>7108</v>
      </c>
      <c r="K213" t="s">
        <v>7360</v>
      </c>
      <c r="L213" t="s">
        <v>7133</v>
      </c>
      <c r="M213" t="s">
        <v>7420</v>
      </c>
      <c r="N213">
        <v>358</v>
      </c>
      <c r="O213">
        <v>355</v>
      </c>
      <c r="P213">
        <v>-20.09</v>
      </c>
    </row>
    <row r="214" spans="1:16">
      <c r="A214" t="s">
        <v>440</v>
      </c>
      <c r="B214">
        <v>180</v>
      </c>
      <c r="C214">
        <v>232</v>
      </c>
      <c r="D214" t="s">
        <v>440</v>
      </c>
      <c r="E214" t="s">
        <v>440</v>
      </c>
      <c r="F214" t="s">
        <v>775</v>
      </c>
      <c r="G214" t="s">
        <v>799</v>
      </c>
      <c r="H214" t="s">
        <v>997</v>
      </c>
      <c r="I214" t="s">
        <v>805</v>
      </c>
      <c r="J214" t="s">
        <v>7125</v>
      </c>
      <c r="K214" t="s">
        <v>911</v>
      </c>
      <c r="L214" t="s">
        <v>1086</v>
      </c>
      <c r="M214" t="s">
        <v>761</v>
      </c>
      <c r="N214">
        <v>57</v>
      </c>
      <c r="O214">
        <v>116</v>
      </c>
      <c r="P214">
        <v>5.0199999999999996</v>
      </c>
    </row>
    <row r="215" spans="1:16">
      <c r="A215" t="s">
        <v>501</v>
      </c>
      <c r="B215">
        <v>181</v>
      </c>
      <c r="C215">
        <v>233</v>
      </c>
      <c r="D215" t="s">
        <v>6533</v>
      </c>
      <c r="E215" t="s">
        <v>195</v>
      </c>
      <c r="F215" t="s">
        <v>7357</v>
      </c>
      <c r="G215" t="s">
        <v>7238</v>
      </c>
      <c r="H215" t="s">
        <v>814</v>
      </c>
      <c r="I215" t="s">
        <v>897</v>
      </c>
      <c r="J215" t="s">
        <v>789</v>
      </c>
      <c r="K215" t="s">
        <v>7391</v>
      </c>
      <c r="L215" t="s">
        <v>734</v>
      </c>
      <c r="M215" t="s">
        <v>805</v>
      </c>
      <c r="N215">
        <v>65</v>
      </c>
      <c r="O215">
        <v>50</v>
      </c>
      <c r="P215">
        <v>13.87</v>
      </c>
    </row>
    <row r="216" spans="1:16">
      <c r="A216" t="s">
        <v>7421</v>
      </c>
      <c r="B216">
        <v>181</v>
      </c>
      <c r="C216">
        <v>233</v>
      </c>
      <c r="D216" t="s">
        <v>6533</v>
      </c>
      <c r="E216" t="s">
        <v>195</v>
      </c>
      <c r="F216" t="s">
        <v>7357</v>
      </c>
      <c r="G216" t="s">
        <v>7238</v>
      </c>
      <c r="H216" t="s">
        <v>814</v>
      </c>
      <c r="I216" t="s">
        <v>897</v>
      </c>
      <c r="J216" t="s">
        <v>789</v>
      </c>
      <c r="K216" t="s">
        <v>7391</v>
      </c>
      <c r="L216" t="s">
        <v>734</v>
      </c>
      <c r="M216" t="s">
        <v>805</v>
      </c>
      <c r="N216">
        <v>65</v>
      </c>
      <c r="O216">
        <v>50</v>
      </c>
      <c r="P216">
        <v>13.87</v>
      </c>
    </row>
    <row r="217" spans="1:16">
      <c r="A217" t="s">
        <v>7422</v>
      </c>
      <c r="B217">
        <v>182</v>
      </c>
      <c r="C217">
        <v>234</v>
      </c>
      <c r="D217" t="s">
        <v>5968</v>
      </c>
      <c r="E217" t="s">
        <v>156</v>
      </c>
      <c r="F217" t="s">
        <v>7313</v>
      </c>
      <c r="G217" t="s">
        <v>7108</v>
      </c>
      <c r="H217" t="s">
        <v>7311</v>
      </c>
      <c r="I217" t="s">
        <v>7134</v>
      </c>
      <c r="J217" t="s">
        <v>7108</v>
      </c>
      <c r="K217" t="s">
        <v>7360</v>
      </c>
      <c r="L217" t="s">
        <v>7133</v>
      </c>
      <c r="M217" t="s">
        <v>7420</v>
      </c>
      <c r="N217">
        <v>358</v>
      </c>
      <c r="O217">
        <v>355</v>
      </c>
      <c r="P217">
        <v>-20.09</v>
      </c>
    </row>
    <row r="218" spans="1:16">
      <c r="A218" t="s">
        <v>122</v>
      </c>
      <c r="B218">
        <v>184</v>
      </c>
      <c r="C218">
        <v>235</v>
      </c>
      <c r="D218" t="s">
        <v>122</v>
      </c>
      <c r="E218" t="s">
        <v>122</v>
      </c>
      <c r="F218" t="s">
        <v>717</v>
      </c>
      <c r="G218" t="s">
        <v>7237</v>
      </c>
      <c r="H218" t="s">
        <v>7238</v>
      </c>
      <c r="I218" t="s">
        <v>7371</v>
      </c>
      <c r="J218" t="s">
        <v>7179</v>
      </c>
      <c r="K218" t="s">
        <v>708</v>
      </c>
      <c r="L218" t="s">
        <v>7215</v>
      </c>
      <c r="M218" t="s">
        <v>1113</v>
      </c>
      <c r="N218">
        <v>95</v>
      </c>
      <c r="O218">
        <v>48</v>
      </c>
      <c r="P218">
        <v>14.49</v>
      </c>
    </row>
    <row r="219" spans="1:16">
      <c r="A219" t="s">
        <v>595</v>
      </c>
      <c r="B219">
        <v>183</v>
      </c>
      <c r="C219">
        <v>236</v>
      </c>
      <c r="D219" t="s">
        <v>5944</v>
      </c>
      <c r="E219" t="s">
        <v>5944</v>
      </c>
      <c r="F219" t="s">
        <v>7397</v>
      </c>
      <c r="G219" t="s">
        <v>7127</v>
      </c>
      <c r="H219" t="s">
        <v>7253</v>
      </c>
      <c r="I219" t="s">
        <v>7384</v>
      </c>
      <c r="J219" t="s">
        <v>7157</v>
      </c>
      <c r="K219" t="s">
        <v>7326</v>
      </c>
      <c r="L219" t="s">
        <v>7146</v>
      </c>
      <c r="M219" t="s">
        <v>7209</v>
      </c>
      <c r="N219">
        <v>66</v>
      </c>
      <c r="O219">
        <v>152</v>
      </c>
      <c r="P219">
        <v>1.07</v>
      </c>
    </row>
    <row r="220" spans="1:16">
      <c r="A220" t="s">
        <v>7423</v>
      </c>
      <c r="B220">
        <v>183</v>
      </c>
      <c r="C220">
        <v>237</v>
      </c>
      <c r="D220" t="s">
        <v>5944</v>
      </c>
      <c r="E220" t="s">
        <v>284</v>
      </c>
      <c r="F220" t="s">
        <v>7397</v>
      </c>
      <c r="G220" t="s">
        <v>7127</v>
      </c>
      <c r="H220" t="s">
        <v>7253</v>
      </c>
      <c r="I220" t="s">
        <v>7384</v>
      </c>
      <c r="J220" t="s">
        <v>7157</v>
      </c>
      <c r="K220" t="s">
        <v>7326</v>
      </c>
      <c r="L220" t="s">
        <v>7146</v>
      </c>
      <c r="M220" t="s">
        <v>7209</v>
      </c>
      <c r="N220">
        <v>66</v>
      </c>
      <c r="O220">
        <v>152</v>
      </c>
      <c r="P220">
        <v>1.07</v>
      </c>
    </row>
    <row r="221" spans="1:16">
      <c r="A221" t="s">
        <v>357</v>
      </c>
      <c r="B221">
        <v>186</v>
      </c>
      <c r="C221">
        <v>239</v>
      </c>
      <c r="D221" t="s">
        <v>357</v>
      </c>
      <c r="E221" t="s">
        <v>357</v>
      </c>
      <c r="F221" t="s">
        <v>7280</v>
      </c>
      <c r="G221" t="s">
        <v>7362</v>
      </c>
      <c r="H221" t="s">
        <v>1045</v>
      </c>
      <c r="I221" t="s">
        <v>839</v>
      </c>
      <c r="J221" t="s">
        <v>7362</v>
      </c>
      <c r="K221" t="s">
        <v>7187</v>
      </c>
      <c r="L221" t="s">
        <v>7372</v>
      </c>
      <c r="M221" t="s">
        <v>7242</v>
      </c>
      <c r="N221">
        <v>231</v>
      </c>
      <c r="O221">
        <v>348</v>
      </c>
      <c r="P221">
        <v>-17.559999999999999</v>
      </c>
    </row>
    <row r="222" spans="1:16">
      <c r="A222" t="s">
        <v>204</v>
      </c>
      <c r="B222">
        <v>187</v>
      </c>
      <c r="C222">
        <v>240</v>
      </c>
      <c r="D222" t="s">
        <v>204</v>
      </c>
      <c r="E222" t="s">
        <v>204</v>
      </c>
      <c r="F222" t="s">
        <v>7289</v>
      </c>
      <c r="G222" t="s">
        <v>7329</v>
      </c>
      <c r="H222" t="s">
        <v>7381</v>
      </c>
      <c r="I222" t="s">
        <v>7403</v>
      </c>
      <c r="J222" t="s">
        <v>782</v>
      </c>
      <c r="K222" t="s">
        <v>7185</v>
      </c>
      <c r="L222" t="s">
        <v>7185</v>
      </c>
      <c r="M222" t="s">
        <v>7252</v>
      </c>
      <c r="N222">
        <v>148</v>
      </c>
      <c r="O222">
        <v>160</v>
      </c>
      <c r="P222">
        <v>0.53</v>
      </c>
    </row>
    <row r="223" spans="1:16">
      <c r="A223" t="s">
        <v>652</v>
      </c>
      <c r="B223">
        <v>188</v>
      </c>
      <c r="C223">
        <v>242</v>
      </c>
      <c r="D223" t="s">
        <v>6534</v>
      </c>
      <c r="E223" t="s">
        <v>203</v>
      </c>
      <c r="F223" t="s">
        <v>7309</v>
      </c>
      <c r="G223" t="s">
        <v>7359</v>
      </c>
      <c r="H223" t="s">
        <v>7325</v>
      </c>
      <c r="I223" t="s">
        <v>7305</v>
      </c>
      <c r="J223" t="s">
        <v>7404</v>
      </c>
      <c r="K223" t="s">
        <v>7370</v>
      </c>
      <c r="L223" t="s">
        <v>7119</v>
      </c>
      <c r="M223" t="s">
        <v>7291</v>
      </c>
      <c r="N223">
        <v>175</v>
      </c>
      <c r="O223">
        <v>112</v>
      </c>
      <c r="P223">
        <v>5.54</v>
      </c>
    </row>
    <row r="224" spans="1:16">
      <c r="A224" t="s">
        <v>553</v>
      </c>
      <c r="B224">
        <v>189</v>
      </c>
      <c r="C224">
        <v>243</v>
      </c>
      <c r="D224" t="s">
        <v>5938</v>
      </c>
      <c r="E224" t="s">
        <v>97</v>
      </c>
      <c r="F224" t="s">
        <v>7207</v>
      </c>
      <c r="G224" t="s">
        <v>7342</v>
      </c>
      <c r="H224" t="s">
        <v>7174</v>
      </c>
      <c r="I224" t="s">
        <v>7162</v>
      </c>
      <c r="J224" t="s">
        <v>7288</v>
      </c>
      <c r="K224" t="s">
        <v>7183</v>
      </c>
      <c r="L224" t="s">
        <v>7411</v>
      </c>
      <c r="M224" t="s">
        <v>7404</v>
      </c>
      <c r="N224">
        <v>161</v>
      </c>
      <c r="O224">
        <v>234</v>
      </c>
      <c r="P224">
        <v>-5.17</v>
      </c>
    </row>
    <row r="225" spans="1:16">
      <c r="A225" t="s">
        <v>670</v>
      </c>
      <c r="B225">
        <v>190</v>
      </c>
      <c r="C225">
        <v>245</v>
      </c>
      <c r="D225" t="s">
        <v>5941</v>
      </c>
      <c r="E225" t="s">
        <v>49</v>
      </c>
      <c r="F225" t="s">
        <v>7253</v>
      </c>
      <c r="G225" t="s">
        <v>7141</v>
      </c>
      <c r="H225" t="s">
        <v>7332</v>
      </c>
      <c r="I225" t="s">
        <v>7152</v>
      </c>
      <c r="J225" t="s">
        <v>7152</v>
      </c>
      <c r="K225" t="s">
        <v>7224</v>
      </c>
      <c r="L225" t="s">
        <v>7225</v>
      </c>
      <c r="M225" t="s">
        <v>7307</v>
      </c>
      <c r="N225">
        <v>254</v>
      </c>
      <c r="O225">
        <v>315</v>
      </c>
      <c r="P225">
        <v>-12.29</v>
      </c>
    </row>
    <row r="226" spans="1:16">
      <c r="A226" t="s">
        <v>642</v>
      </c>
      <c r="B226">
        <v>191</v>
      </c>
      <c r="C226">
        <v>246</v>
      </c>
      <c r="D226" t="s">
        <v>7424</v>
      </c>
      <c r="E226" t="s">
        <v>250</v>
      </c>
      <c r="F226" t="s">
        <v>7319</v>
      </c>
      <c r="G226" t="s">
        <v>7254</v>
      </c>
      <c r="H226" t="s">
        <v>7276</v>
      </c>
      <c r="I226" t="s">
        <v>7319</v>
      </c>
      <c r="J226" t="s">
        <v>7378</v>
      </c>
      <c r="K226" t="s">
        <v>7152</v>
      </c>
      <c r="L226" t="s">
        <v>7111</v>
      </c>
      <c r="M226" t="s">
        <v>7235</v>
      </c>
      <c r="N226">
        <v>290</v>
      </c>
    </row>
    <row r="227" spans="1:16">
      <c r="A227" t="s">
        <v>7425</v>
      </c>
      <c r="B227">
        <v>191</v>
      </c>
      <c r="C227">
        <v>246</v>
      </c>
      <c r="D227" t="s">
        <v>250</v>
      </c>
      <c r="E227" t="s">
        <v>7426</v>
      </c>
      <c r="F227" t="s">
        <v>7319</v>
      </c>
      <c r="G227" t="s">
        <v>7254</v>
      </c>
      <c r="H227" t="s">
        <v>7276</v>
      </c>
      <c r="I227" t="s">
        <v>7319</v>
      </c>
      <c r="J227" t="s">
        <v>7378</v>
      </c>
      <c r="K227" t="s">
        <v>7152</v>
      </c>
      <c r="L227" t="s">
        <v>7111</v>
      </c>
      <c r="M227" t="s">
        <v>7235</v>
      </c>
      <c r="N227">
        <v>290</v>
      </c>
      <c r="O227">
        <v>280</v>
      </c>
      <c r="P227">
        <v>-9.27</v>
      </c>
    </row>
    <row r="228" spans="1:16">
      <c r="A228" t="s">
        <v>639</v>
      </c>
      <c r="B228">
        <v>192</v>
      </c>
      <c r="C228">
        <v>248</v>
      </c>
      <c r="D228" t="s">
        <v>5965</v>
      </c>
      <c r="E228" t="s">
        <v>130</v>
      </c>
      <c r="F228" t="s">
        <v>7368</v>
      </c>
      <c r="G228" t="s">
        <v>703</v>
      </c>
      <c r="H228" t="s">
        <v>7369</v>
      </c>
      <c r="I228" t="s">
        <v>7122</v>
      </c>
      <c r="J228" t="s">
        <v>772</v>
      </c>
      <c r="K228" t="s">
        <v>859</v>
      </c>
      <c r="L228" t="s">
        <v>7295</v>
      </c>
      <c r="M228" t="s">
        <v>7368</v>
      </c>
      <c r="N228">
        <v>128</v>
      </c>
      <c r="O228">
        <v>229</v>
      </c>
      <c r="P228">
        <v>-4.68</v>
      </c>
    </row>
    <row r="229" spans="1:16">
      <c r="A229" t="s">
        <v>634</v>
      </c>
      <c r="B229">
        <v>207</v>
      </c>
      <c r="C229">
        <v>268</v>
      </c>
      <c r="D229" t="s">
        <v>356</v>
      </c>
      <c r="E229" t="s">
        <v>356</v>
      </c>
      <c r="F229" t="s">
        <v>7293</v>
      </c>
      <c r="G229" t="s">
        <v>7219</v>
      </c>
      <c r="H229" t="s">
        <v>7139</v>
      </c>
      <c r="I229" t="s">
        <v>7156</v>
      </c>
      <c r="J229" t="s">
        <v>7130</v>
      </c>
      <c r="K229" t="s">
        <v>7340</v>
      </c>
      <c r="L229" t="s">
        <v>7123</v>
      </c>
      <c r="M229" t="s">
        <v>7110</v>
      </c>
      <c r="N229">
        <v>244</v>
      </c>
      <c r="O229">
        <v>319</v>
      </c>
      <c r="P229">
        <v>-13.03</v>
      </c>
    </row>
    <row r="230" spans="1:16">
      <c r="A230" t="s">
        <v>7427</v>
      </c>
      <c r="B230">
        <v>207</v>
      </c>
      <c r="C230">
        <v>268</v>
      </c>
      <c r="D230" t="s">
        <v>356</v>
      </c>
      <c r="E230" t="s">
        <v>356</v>
      </c>
      <c r="F230" t="s">
        <v>7293</v>
      </c>
      <c r="G230" t="s">
        <v>7219</v>
      </c>
      <c r="H230" t="s">
        <v>7139</v>
      </c>
      <c r="I230" t="s">
        <v>7156</v>
      </c>
      <c r="J230" t="s">
        <v>7130</v>
      </c>
      <c r="K230" t="s">
        <v>7340</v>
      </c>
      <c r="L230" t="s">
        <v>7123</v>
      </c>
      <c r="M230" t="s">
        <v>7110</v>
      </c>
      <c r="N230">
        <v>244</v>
      </c>
      <c r="O230">
        <v>319</v>
      </c>
      <c r="P230">
        <v>-13.03</v>
      </c>
    </row>
    <row r="231" spans="1:16">
      <c r="A231" t="s">
        <v>7428</v>
      </c>
      <c r="B231">
        <v>212</v>
      </c>
      <c r="C231">
        <v>272</v>
      </c>
      <c r="D231" t="s">
        <v>77</v>
      </c>
      <c r="E231" t="s">
        <v>7428</v>
      </c>
      <c r="F231" t="s">
        <v>7294</v>
      </c>
      <c r="G231" t="s">
        <v>7155</v>
      </c>
      <c r="H231" t="s">
        <v>7322</v>
      </c>
      <c r="I231" t="s">
        <v>7146</v>
      </c>
      <c r="J231" t="s">
        <v>912</v>
      </c>
      <c r="K231" t="s">
        <v>1091</v>
      </c>
      <c r="L231" t="s">
        <v>1115</v>
      </c>
      <c r="M231" t="s">
        <v>7352</v>
      </c>
      <c r="N231">
        <v>163</v>
      </c>
      <c r="O231">
        <v>115</v>
      </c>
      <c r="P231">
        <v>5.12</v>
      </c>
    </row>
    <row r="232" spans="1:16">
      <c r="A232" t="s">
        <v>626</v>
      </c>
      <c r="B232">
        <v>210</v>
      </c>
      <c r="C232">
        <v>271</v>
      </c>
      <c r="D232" t="s">
        <v>298</v>
      </c>
      <c r="E232" t="s">
        <v>7429</v>
      </c>
      <c r="F232" t="s">
        <v>7182</v>
      </c>
      <c r="G232" t="s">
        <v>7120</v>
      </c>
      <c r="H232" t="s">
        <v>7145</v>
      </c>
      <c r="I232" t="s">
        <v>7229</v>
      </c>
      <c r="J232" t="s">
        <v>7304</v>
      </c>
      <c r="K232" t="s">
        <v>7313</v>
      </c>
      <c r="L232" t="s">
        <v>7309</v>
      </c>
      <c r="M232" t="s">
        <v>7385</v>
      </c>
      <c r="N232">
        <v>271</v>
      </c>
      <c r="O232">
        <v>153</v>
      </c>
      <c r="P232">
        <v>1.06</v>
      </c>
    </row>
    <row r="233" spans="1:16">
      <c r="A233" t="s">
        <v>633</v>
      </c>
      <c r="B233">
        <v>208</v>
      </c>
      <c r="C233">
        <v>269</v>
      </c>
      <c r="D233" t="s">
        <v>56</v>
      </c>
      <c r="E233" t="s">
        <v>56</v>
      </c>
      <c r="F233" t="s">
        <v>1115</v>
      </c>
      <c r="G233" t="s">
        <v>7407</v>
      </c>
      <c r="H233" t="s">
        <v>7309</v>
      </c>
      <c r="I233" t="s">
        <v>7186</v>
      </c>
      <c r="J233" t="s">
        <v>7411</v>
      </c>
      <c r="K233" t="s">
        <v>7408</v>
      </c>
      <c r="L233" t="s">
        <v>7379</v>
      </c>
      <c r="M233" t="s">
        <v>7272</v>
      </c>
      <c r="N233">
        <v>342</v>
      </c>
      <c r="O233">
        <v>189</v>
      </c>
      <c r="P233">
        <v>-1.24</v>
      </c>
    </row>
    <row r="234" spans="1:16">
      <c r="A234" t="s">
        <v>581</v>
      </c>
      <c r="B234">
        <v>212</v>
      </c>
      <c r="C234">
        <v>430</v>
      </c>
      <c r="D234" t="s">
        <v>7430</v>
      </c>
      <c r="E234" t="s">
        <v>77</v>
      </c>
      <c r="F234" t="s">
        <v>7294</v>
      </c>
      <c r="G234" t="s">
        <v>7155</v>
      </c>
      <c r="H234" t="s">
        <v>7322</v>
      </c>
      <c r="I234" t="s">
        <v>7146</v>
      </c>
      <c r="J234" t="s">
        <v>912</v>
      </c>
      <c r="K234" t="s">
        <v>1091</v>
      </c>
      <c r="L234" t="s">
        <v>1115</v>
      </c>
      <c r="M234" t="s">
        <v>7352</v>
      </c>
      <c r="N234">
        <v>163</v>
      </c>
    </row>
    <row r="235" spans="1:16">
      <c r="A235" t="s">
        <v>508</v>
      </c>
      <c r="B235">
        <v>209</v>
      </c>
      <c r="C235">
        <v>270</v>
      </c>
      <c r="D235" t="s">
        <v>7431</v>
      </c>
      <c r="E235" t="s">
        <v>7432</v>
      </c>
    </row>
    <row r="236" spans="1:16">
      <c r="A236" t="s">
        <v>508</v>
      </c>
      <c r="B236">
        <v>209</v>
      </c>
      <c r="C236">
        <v>270</v>
      </c>
      <c r="D236" t="s">
        <v>6918</v>
      </c>
      <c r="E236" t="s">
        <v>103</v>
      </c>
      <c r="F236" t="s">
        <v>772</v>
      </c>
      <c r="G236" t="s">
        <v>7338</v>
      </c>
      <c r="H236" t="s">
        <v>805</v>
      </c>
      <c r="I236" t="s">
        <v>7217</v>
      </c>
      <c r="J236" t="s">
        <v>799</v>
      </c>
      <c r="K236" t="s">
        <v>1113</v>
      </c>
      <c r="L236" t="s">
        <v>911</v>
      </c>
      <c r="M236" t="s">
        <v>1103</v>
      </c>
      <c r="N236">
        <v>56</v>
      </c>
      <c r="O236">
        <v>56</v>
      </c>
      <c r="P236">
        <v>13.32</v>
      </c>
    </row>
    <row r="237" spans="1:16">
      <c r="A237" t="s">
        <v>648</v>
      </c>
      <c r="B237">
        <v>213</v>
      </c>
      <c r="C237">
        <v>273</v>
      </c>
      <c r="D237" t="s">
        <v>7433</v>
      </c>
      <c r="E237" t="s">
        <v>7434</v>
      </c>
      <c r="F237" t="s">
        <v>7282</v>
      </c>
      <c r="G237" t="s">
        <v>7400</v>
      </c>
      <c r="H237" t="s">
        <v>775</v>
      </c>
      <c r="I237" t="s">
        <v>720</v>
      </c>
      <c r="J237" t="s">
        <v>7183</v>
      </c>
      <c r="K237" t="s">
        <v>7379</v>
      </c>
      <c r="L237" t="s">
        <v>7361</v>
      </c>
      <c r="M237" t="s">
        <v>7161</v>
      </c>
    </row>
    <row r="238" spans="1:16">
      <c r="A238" t="s">
        <v>6494</v>
      </c>
      <c r="B238">
        <v>215</v>
      </c>
      <c r="C238">
        <v>276</v>
      </c>
      <c r="D238" t="s">
        <v>5983</v>
      </c>
      <c r="E238" t="s">
        <v>401</v>
      </c>
      <c r="F238" t="s">
        <v>714</v>
      </c>
      <c r="G238" t="s">
        <v>7113</v>
      </c>
      <c r="H238" t="s">
        <v>7124</v>
      </c>
      <c r="I238" t="s">
        <v>7393</v>
      </c>
      <c r="J238" t="s">
        <v>7292</v>
      </c>
      <c r="K238" t="s">
        <v>7299</v>
      </c>
      <c r="L238" t="s">
        <v>7266</v>
      </c>
      <c r="M238" t="s">
        <v>7247</v>
      </c>
      <c r="N238">
        <v>125</v>
      </c>
      <c r="O238">
        <v>219</v>
      </c>
      <c r="P238">
        <v>-3.49</v>
      </c>
    </row>
    <row r="239" spans="1:16">
      <c r="A239" t="s">
        <v>229</v>
      </c>
      <c r="B239">
        <v>204</v>
      </c>
      <c r="C239">
        <v>263</v>
      </c>
      <c r="D239" t="s">
        <v>229</v>
      </c>
      <c r="E239" t="s">
        <v>229</v>
      </c>
      <c r="F239" t="s">
        <v>7160</v>
      </c>
      <c r="G239" t="s">
        <v>7208</v>
      </c>
      <c r="H239" t="s">
        <v>7299</v>
      </c>
      <c r="I239" t="s">
        <v>7138</v>
      </c>
      <c r="J239" t="s">
        <v>7191</v>
      </c>
      <c r="K239" t="s">
        <v>7362</v>
      </c>
      <c r="L239" t="s">
        <v>7184</v>
      </c>
      <c r="M239" t="s">
        <v>7403</v>
      </c>
      <c r="N239">
        <v>288</v>
      </c>
      <c r="O239">
        <v>330</v>
      </c>
      <c r="P239">
        <v>-14.65</v>
      </c>
    </row>
    <row r="240" spans="1:16">
      <c r="A240" t="s">
        <v>313</v>
      </c>
      <c r="B240">
        <v>193</v>
      </c>
      <c r="C240">
        <v>250</v>
      </c>
      <c r="D240" t="s">
        <v>313</v>
      </c>
      <c r="E240" t="s">
        <v>313</v>
      </c>
      <c r="F240" t="s">
        <v>7307</v>
      </c>
      <c r="G240" t="s">
        <v>7250</v>
      </c>
      <c r="H240" t="s">
        <v>7117</v>
      </c>
      <c r="I240" t="s">
        <v>7167</v>
      </c>
      <c r="J240" t="s">
        <v>7230</v>
      </c>
      <c r="K240" t="s">
        <v>7282</v>
      </c>
      <c r="L240" t="s">
        <v>7127</v>
      </c>
      <c r="M240" t="s">
        <v>7413</v>
      </c>
      <c r="N240">
        <v>188</v>
      </c>
      <c r="O240">
        <v>179</v>
      </c>
      <c r="P240">
        <v>-0.85</v>
      </c>
    </row>
    <row r="241" spans="1:16">
      <c r="A241" t="s">
        <v>317</v>
      </c>
      <c r="B241">
        <v>194</v>
      </c>
      <c r="C241">
        <v>251</v>
      </c>
      <c r="D241" t="s">
        <v>317</v>
      </c>
      <c r="E241" t="s">
        <v>317</v>
      </c>
      <c r="F241" t="s">
        <v>700</v>
      </c>
      <c r="G241" t="s">
        <v>7146</v>
      </c>
      <c r="H241" t="s">
        <v>1013</v>
      </c>
      <c r="I241" t="s">
        <v>7246</v>
      </c>
      <c r="J241" t="s">
        <v>803</v>
      </c>
      <c r="K241" t="s">
        <v>1103</v>
      </c>
      <c r="L241" t="s">
        <v>7247</v>
      </c>
      <c r="M241" t="s">
        <v>7157</v>
      </c>
      <c r="N241">
        <v>81</v>
      </c>
      <c r="O241">
        <v>92</v>
      </c>
      <c r="P241">
        <v>7.67</v>
      </c>
    </row>
    <row r="242" spans="1:16">
      <c r="A242" t="s">
        <v>557</v>
      </c>
      <c r="B242">
        <v>195</v>
      </c>
      <c r="C242">
        <v>252</v>
      </c>
      <c r="D242" t="s">
        <v>686</v>
      </c>
      <c r="E242" t="s">
        <v>686</v>
      </c>
      <c r="F242" t="s">
        <v>7380</v>
      </c>
      <c r="G242" t="s">
        <v>7345</v>
      </c>
      <c r="H242" t="s">
        <v>7265</v>
      </c>
      <c r="I242" t="s">
        <v>7292</v>
      </c>
      <c r="J242" t="s">
        <v>7151</v>
      </c>
      <c r="K242" t="s">
        <v>7329</v>
      </c>
      <c r="L242" t="s">
        <v>7181</v>
      </c>
      <c r="M242" t="s">
        <v>7383</v>
      </c>
      <c r="N242">
        <v>320</v>
      </c>
      <c r="O242">
        <v>318</v>
      </c>
      <c r="P242">
        <v>-12.88</v>
      </c>
    </row>
    <row r="243" spans="1:16">
      <c r="A243" t="s">
        <v>408</v>
      </c>
      <c r="B243">
        <v>197</v>
      </c>
      <c r="C243">
        <v>253</v>
      </c>
      <c r="D243" t="s">
        <v>408</v>
      </c>
      <c r="E243" t="s">
        <v>408</v>
      </c>
      <c r="F243" t="s">
        <v>7381</v>
      </c>
      <c r="G243" t="s">
        <v>7404</v>
      </c>
      <c r="H243" t="s">
        <v>7189</v>
      </c>
      <c r="I243" t="s">
        <v>789</v>
      </c>
      <c r="J243" t="s">
        <v>7269</v>
      </c>
      <c r="K243" t="s">
        <v>7172</v>
      </c>
      <c r="L243" t="s">
        <v>1013</v>
      </c>
      <c r="M243" t="s">
        <v>7146</v>
      </c>
      <c r="N243">
        <v>49</v>
      </c>
      <c r="O243">
        <v>62</v>
      </c>
      <c r="P243">
        <v>12.72</v>
      </c>
    </row>
    <row r="244" spans="1:16">
      <c r="A244" t="s">
        <v>539</v>
      </c>
      <c r="B244">
        <v>198</v>
      </c>
      <c r="C244">
        <v>255</v>
      </c>
      <c r="D244" t="s">
        <v>388</v>
      </c>
      <c r="E244" t="s">
        <v>388</v>
      </c>
      <c r="F244" t="s">
        <v>7140</v>
      </c>
      <c r="G244" t="s">
        <v>7198</v>
      </c>
      <c r="H244" t="s">
        <v>7182</v>
      </c>
      <c r="I244" t="s">
        <v>7365</v>
      </c>
      <c r="J244" t="s">
        <v>7301</v>
      </c>
      <c r="K244" t="s">
        <v>7394</v>
      </c>
      <c r="L244" t="s">
        <v>7383</v>
      </c>
      <c r="M244" t="s">
        <v>7378</v>
      </c>
      <c r="N244">
        <v>224</v>
      </c>
      <c r="O244">
        <v>285</v>
      </c>
      <c r="P244">
        <v>-9.5399999999999991</v>
      </c>
    </row>
    <row r="245" spans="1:16">
      <c r="A245" t="s">
        <v>476</v>
      </c>
      <c r="B245">
        <v>199</v>
      </c>
      <c r="C245">
        <v>256</v>
      </c>
      <c r="D245" t="s">
        <v>392</v>
      </c>
      <c r="E245" t="s">
        <v>392</v>
      </c>
      <c r="F245" t="s">
        <v>1114</v>
      </c>
      <c r="G245" t="s">
        <v>7185</v>
      </c>
      <c r="H245" t="s">
        <v>7115</v>
      </c>
      <c r="I245" t="s">
        <v>7352</v>
      </c>
      <c r="J245" t="s">
        <v>913</v>
      </c>
      <c r="K245" t="s">
        <v>7158</v>
      </c>
      <c r="L245" t="s">
        <v>7263</v>
      </c>
      <c r="M245" t="s">
        <v>7325</v>
      </c>
      <c r="N245">
        <v>286</v>
      </c>
      <c r="O245">
        <v>68</v>
      </c>
      <c r="P245">
        <v>12.16</v>
      </c>
    </row>
    <row r="246" spans="1:16">
      <c r="A246" t="s">
        <v>636</v>
      </c>
      <c r="B246">
        <v>200</v>
      </c>
      <c r="C246">
        <v>258</v>
      </c>
      <c r="D246" t="s">
        <v>6005</v>
      </c>
      <c r="E246" t="s">
        <v>199</v>
      </c>
      <c r="F246" t="s">
        <v>782</v>
      </c>
      <c r="G246" t="s">
        <v>7354</v>
      </c>
      <c r="H246" t="s">
        <v>1108</v>
      </c>
      <c r="I246" t="s">
        <v>900</v>
      </c>
      <c r="J246" t="s">
        <v>711</v>
      </c>
      <c r="K246" t="s">
        <v>761</v>
      </c>
      <c r="L246" t="s">
        <v>1026</v>
      </c>
      <c r="M246" t="s">
        <v>7229</v>
      </c>
      <c r="N246">
        <v>110</v>
      </c>
      <c r="O246">
        <v>187</v>
      </c>
      <c r="P246">
        <v>-1.18</v>
      </c>
    </row>
    <row r="247" spans="1:16">
      <c r="A247" t="s">
        <v>7435</v>
      </c>
      <c r="B247">
        <v>201</v>
      </c>
      <c r="C247">
        <v>259</v>
      </c>
      <c r="D247" t="s">
        <v>106</v>
      </c>
      <c r="E247" t="s">
        <v>106</v>
      </c>
      <c r="F247" t="s">
        <v>7110</v>
      </c>
      <c r="G247" t="s">
        <v>7312</v>
      </c>
      <c r="H247" t="s">
        <v>7411</v>
      </c>
      <c r="I247" t="s">
        <v>7413</v>
      </c>
      <c r="J247" t="s">
        <v>7272</v>
      </c>
      <c r="K247" t="s">
        <v>7112</v>
      </c>
      <c r="L247" t="s">
        <v>7176</v>
      </c>
      <c r="M247" t="s">
        <v>7152</v>
      </c>
      <c r="N247">
        <v>321</v>
      </c>
      <c r="O247">
        <v>332</v>
      </c>
      <c r="P247">
        <v>-15.02</v>
      </c>
    </row>
    <row r="248" spans="1:16">
      <c r="A248" t="s">
        <v>618</v>
      </c>
      <c r="B248">
        <v>201</v>
      </c>
      <c r="C248">
        <v>259</v>
      </c>
      <c r="D248" t="s">
        <v>106</v>
      </c>
      <c r="E248" t="s">
        <v>106</v>
      </c>
      <c r="F248" t="s">
        <v>7110</v>
      </c>
      <c r="G248" t="s">
        <v>7312</v>
      </c>
      <c r="H248" t="s">
        <v>7411</v>
      </c>
      <c r="I248" t="s">
        <v>7413</v>
      </c>
      <c r="J248" t="s">
        <v>7272</v>
      </c>
      <c r="K248" t="s">
        <v>7112</v>
      </c>
      <c r="L248" t="s">
        <v>7176</v>
      </c>
      <c r="M248" t="s">
        <v>7152</v>
      </c>
      <c r="N248">
        <v>321</v>
      </c>
      <c r="O248">
        <v>332</v>
      </c>
      <c r="P248">
        <v>-15.02</v>
      </c>
    </row>
    <row r="249" spans="1:16">
      <c r="A249" t="s">
        <v>243</v>
      </c>
      <c r="B249">
        <v>202</v>
      </c>
      <c r="C249">
        <v>260</v>
      </c>
      <c r="D249" t="s">
        <v>243</v>
      </c>
      <c r="E249" t="s">
        <v>243</v>
      </c>
      <c r="F249" t="s">
        <v>7404</v>
      </c>
      <c r="G249" t="s">
        <v>7192</v>
      </c>
      <c r="H249" t="s">
        <v>7307</v>
      </c>
      <c r="I249" t="s">
        <v>7345</v>
      </c>
      <c r="J249" t="s">
        <v>7357</v>
      </c>
      <c r="K249" t="s">
        <v>7294</v>
      </c>
      <c r="L249" t="s">
        <v>7340</v>
      </c>
      <c r="M249" t="s">
        <v>7117</v>
      </c>
      <c r="N249">
        <v>259</v>
      </c>
      <c r="O249">
        <v>258</v>
      </c>
      <c r="P249">
        <v>-7.4</v>
      </c>
    </row>
    <row r="250" spans="1:16">
      <c r="A250" t="s">
        <v>659</v>
      </c>
      <c r="B250">
        <v>203</v>
      </c>
      <c r="C250">
        <v>262</v>
      </c>
      <c r="D250" t="s">
        <v>5995</v>
      </c>
      <c r="E250" t="s">
        <v>7436</v>
      </c>
      <c r="F250" t="s">
        <v>7332</v>
      </c>
      <c r="G250" t="s">
        <v>7140</v>
      </c>
      <c r="H250" t="s">
        <v>7164</v>
      </c>
      <c r="I250" t="s">
        <v>7294</v>
      </c>
      <c r="J250" t="s">
        <v>7204</v>
      </c>
      <c r="K250" t="s">
        <v>7312</v>
      </c>
      <c r="L250" t="s">
        <v>7328</v>
      </c>
      <c r="M250" t="s">
        <v>7119</v>
      </c>
      <c r="N250">
        <v>226</v>
      </c>
      <c r="O250">
        <v>262</v>
      </c>
      <c r="P250">
        <v>-8.0399999999999991</v>
      </c>
    </row>
    <row r="251" spans="1:16">
      <c r="A251" t="s">
        <v>544</v>
      </c>
      <c r="B251">
        <v>220</v>
      </c>
      <c r="C251">
        <v>282</v>
      </c>
      <c r="D251" t="s">
        <v>191</v>
      </c>
      <c r="E251" t="s">
        <v>191</v>
      </c>
      <c r="F251" t="s">
        <v>7385</v>
      </c>
      <c r="G251" t="s">
        <v>7116</v>
      </c>
      <c r="H251" t="s">
        <v>7227</v>
      </c>
      <c r="I251" t="s">
        <v>7151</v>
      </c>
      <c r="J251" t="s">
        <v>7407</v>
      </c>
      <c r="K251" t="s">
        <v>7328</v>
      </c>
      <c r="L251" t="s">
        <v>769</v>
      </c>
      <c r="M251" t="s">
        <v>7308</v>
      </c>
      <c r="N251">
        <v>199</v>
      </c>
      <c r="O251">
        <v>222</v>
      </c>
      <c r="P251">
        <v>-3.7</v>
      </c>
    </row>
    <row r="252" spans="1:16">
      <c r="A252" t="s">
        <v>663</v>
      </c>
      <c r="B252">
        <v>221</v>
      </c>
      <c r="C252">
        <v>283</v>
      </c>
      <c r="D252" t="s">
        <v>40</v>
      </c>
      <c r="E252" t="s">
        <v>40</v>
      </c>
      <c r="F252" t="s">
        <v>7166</v>
      </c>
      <c r="G252" t="s">
        <v>7232</v>
      </c>
      <c r="H252" t="s">
        <v>7353</v>
      </c>
      <c r="I252" t="s">
        <v>7357</v>
      </c>
      <c r="J252" t="s">
        <v>7240</v>
      </c>
      <c r="K252" t="s">
        <v>7295</v>
      </c>
      <c r="L252" t="s">
        <v>7365</v>
      </c>
      <c r="M252" t="s">
        <v>7225</v>
      </c>
      <c r="N252">
        <v>326</v>
      </c>
      <c r="O252">
        <v>246</v>
      </c>
      <c r="P252">
        <v>-6.42</v>
      </c>
    </row>
    <row r="253" spans="1:16">
      <c r="A253" t="s">
        <v>658</v>
      </c>
      <c r="B253">
        <v>205</v>
      </c>
      <c r="C253">
        <v>265</v>
      </c>
      <c r="D253" t="s">
        <v>6008</v>
      </c>
      <c r="E253" t="s">
        <v>69</v>
      </c>
      <c r="F253" t="s">
        <v>7163</v>
      </c>
      <c r="G253" t="s">
        <v>7376</v>
      </c>
      <c r="H253" t="s">
        <v>7116</v>
      </c>
      <c r="I253" t="s">
        <v>7192</v>
      </c>
      <c r="J253" t="s">
        <v>7361</v>
      </c>
      <c r="K253" t="s">
        <v>7297</v>
      </c>
      <c r="L253" t="s">
        <v>7191</v>
      </c>
      <c r="M253" t="s">
        <v>7241</v>
      </c>
      <c r="N253">
        <v>305</v>
      </c>
      <c r="O253">
        <v>197</v>
      </c>
      <c r="P253">
        <v>-1.53</v>
      </c>
    </row>
    <row r="254" spans="1:16">
      <c r="A254" t="s">
        <v>651</v>
      </c>
      <c r="B254">
        <v>361</v>
      </c>
      <c r="C254">
        <v>266</v>
      </c>
      <c r="D254" t="s">
        <v>193</v>
      </c>
      <c r="E254" t="s">
        <v>193</v>
      </c>
      <c r="K254" t="s">
        <v>7281</v>
      </c>
      <c r="L254" t="s">
        <v>7281</v>
      </c>
      <c r="M254" t="s">
        <v>7251</v>
      </c>
      <c r="N254">
        <v>299</v>
      </c>
      <c r="O254">
        <v>251</v>
      </c>
      <c r="P254">
        <v>-6.69</v>
      </c>
    </row>
    <row r="255" spans="1:16">
      <c r="A255" t="s">
        <v>479</v>
      </c>
      <c r="B255">
        <v>206</v>
      </c>
      <c r="C255">
        <v>267</v>
      </c>
      <c r="D255" t="s">
        <v>104</v>
      </c>
      <c r="E255" t="s">
        <v>104</v>
      </c>
      <c r="F255" t="s">
        <v>7178</v>
      </c>
      <c r="G255" t="s">
        <v>169</v>
      </c>
      <c r="H255" t="s">
        <v>19</v>
      </c>
      <c r="I255" t="s">
        <v>37</v>
      </c>
      <c r="J255" t="s">
        <v>75</v>
      </c>
      <c r="K255" t="s">
        <v>60</v>
      </c>
      <c r="L255" t="s">
        <v>900</v>
      </c>
      <c r="M255" t="s">
        <v>7268</v>
      </c>
      <c r="N255">
        <v>40</v>
      </c>
      <c r="O255">
        <v>44</v>
      </c>
      <c r="P255">
        <v>14.89</v>
      </c>
    </row>
    <row r="256" spans="1:16">
      <c r="A256" t="s">
        <v>7437</v>
      </c>
      <c r="C256">
        <v>268</v>
      </c>
      <c r="D256" t="s">
        <v>356</v>
      </c>
      <c r="E256" t="s">
        <v>356</v>
      </c>
      <c r="F256" t="s">
        <v>7293</v>
      </c>
      <c r="G256" t="s">
        <v>7219</v>
      </c>
      <c r="H256" t="s">
        <v>7139</v>
      </c>
      <c r="I256" t="s">
        <v>7156</v>
      </c>
      <c r="J256" t="s">
        <v>7130</v>
      </c>
      <c r="K256" t="s">
        <v>7340</v>
      </c>
      <c r="L256" t="s">
        <v>7123</v>
      </c>
      <c r="M256" t="s">
        <v>7110</v>
      </c>
      <c r="N256">
        <v>244</v>
      </c>
      <c r="O256">
        <v>319</v>
      </c>
      <c r="P256">
        <v>-13.03</v>
      </c>
    </row>
    <row r="257" spans="1:16">
      <c r="A257" t="s">
        <v>7438</v>
      </c>
      <c r="C257">
        <v>269</v>
      </c>
      <c r="D257" t="s">
        <v>56</v>
      </c>
      <c r="E257" t="s">
        <v>56</v>
      </c>
      <c r="F257" t="s">
        <v>1115</v>
      </c>
      <c r="G257" t="s">
        <v>7407</v>
      </c>
      <c r="H257" t="s">
        <v>7309</v>
      </c>
      <c r="I257" t="s">
        <v>7186</v>
      </c>
      <c r="J257" t="s">
        <v>7411</v>
      </c>
      <c r="K257" t="s">
        <v>7408</v>
      </c>
      <c r="L257" t="s">
        <v>7379</v>
      </c>
      <c r="M257" t="s">
        <v>7272</v>
      </c>
      <c r="N257">
        <v>342</v>
      </c>
      <c r="O257">
        <v>189</v>
      </c>
      <c r="P257">
        <v>-1.24</v>
      </c>
    </row>
    <row r="258" spans="1:16">
      <c r="A258" t="s">
        <v>572</v>
      </c>
      <c r="B258">
        <v>214</v>
      </c>
      <c r="C258">
        <v>274</v>
      </c>
      <c r="D258" t="s">
        <v>400</v>
      </c>
      <c r="E258" t="s">
        <v>400</v>
      </c>
      <c r="F258" t="s">
        <v>7137</v>
      </c>
      <c r="G258" t="s">
        <v>7227</v>
      </c>
      <c r="H258" t="s">
        <v>7406</v>
      </c>
      <c r="I258" t="s">
        <v>7242</v>
      </c>
      <c r="J258" t="s">
        <v>7235</v>
      </c>
      <c r="K258" t="s">
        <v>7387</v>
      </c>
      <c r="L258" t="s">
        <v>7236</v>
      </c>
      <c r="M258" t="s">
        <v>7387</v>
      </c>
      <c r="N258">
        <v>317</v>
      </c>
      <c r="O258">
        <v>268</v>
      </c>
      <c r="P258">
        <v>-8.4499999999999993</v>
      </c>
    </row>
    <row r="259" spans="1:16">
      <c r="A259" t="s">
        <v>600</v>
      </c>
      <c r="B259">
        <v>216</v>
      </c>
      <c r="C259">
        <v>277</v>
      </c>
      <c r="D259" t="s">
        <v>373</v>
      </c>
      <c r="E259" t="s">
        <v>373</v>
      </c>
      <c r="F259" t="s">
        <v>7276</v>
      </c>
      <c r="G259" t="s">
        <v>7381</v>
      </c>
      <c r="H259" t="s">
        <v>7380</v>
      </c>
      <c r="I259" t="s">
        <v>7127</v>
      </c>
      <c r="J259" t="s">
        <v>7150</v>
      </c>
      <c r="K259" t="s">
        <v>7393</v>
      </c>
      <c r="L259" t="s">
        <v>7330</v>
      </c>
      <c r="M259" t="s">
        <v>7187</v>
      </c>
      <c r="N259">
        <v>233</v>
      </c>
      <c r="O259">
        <v>231</v>
      </c>
      <c r="P259">
        <v>-4.8099999999999996</v>
      </c>
    </row>
    <row r="260" spans="1:16">
      <c r="A260" t="s">
        <v>596</v>
      </c>
      <c r="B260">
        <v>217</v>
      </c>
      <c r="C260">
        <v>279</v>
      </c>
      <c r="D260" t="s">
        <v>67</v>
      </c>
      <c r="E260" t="s">
        <v>67</v>
      </c>
      <c r="F260" t="s">
        <v>7241</v>
      </c>
      <c r="G260" t="s">
        <v>7183</v>
      </c>
      <c r="H260" t="s">
        <v>7201</v>
      </c>
      <c r="I260" t="s">
        <v>7359</v>
      </c>
      <c r="J260" t="s">
        <v>7327</v>
      </c>
      <c r="K260" t="s">
        <v>7317</v>
      </c>
      <c r="L260" t="s">
        <v>997</v>
      </c>
      <c r="M260" t="s">
        <v>7262</v>
      </c>
      <c r="N260">
        <v>135</v>
      </c>
      <c r="O260">
        <v>45</v>
      </c>
      <c r="P260">
        <v>14.75</v>
      </c>
    </row>
    <row r="261" spans="1:16">
      <c r="A261" t="s">
        <v>362</v>
      </c>
      <c r="B261">
        <v>218</v>
      </c>
      <c r="C261">
        <v>280</v>
      </c>
      <c r="D261" t="s">
        <v>362</v>
      </c>
      <c r="E261" t="s">
        <v>362</v>
      </c>
      <c r="F261" t="s">
        <v>7162</v>
      </c>
      <c r="G261" t="s">
        <v>7316</v>
      </c>
      <c r="H261" t="s">
        <v>7398</v>
      </c>
      <c r="I261" t="s">
        <v>7238</v>
      </c>
      <c r="J261" t="s">
        <v>996</v>
      </c>
      <c r="K261" t="s">
        <v>823</v>
      </c>
      <c r="L261" t="s">
        <v>7216</v>
      </c>
      <c r="M261" t="s">
        <v>7260</v>
      </c>
      <c r="N261">
        <v>158</v>
      </c>
      <c r="O261">
        <v>310</v>
      </c>
      <c r="P261">
        <v>-11.63</v>
      </c>
    </row>
    <row r="262" spans="1:16">
      <c r="A262" t="s">
        <v>588</v>
      </c>
      <c r="B262">
        <v>219</v>
      </c>
      <c r="C262">
        <v>281</v>
      </c>
      <c r="D262" t="s">
        <v>84</v>
      </c>
      <c r="E262" t="s">
        <v>84</v>
      </c>
      <c r="F262" t="s">
        <v>7112</v>
      </c>
      <c r="G262" t="s">
        <v>7413</v>
      </c>
      <c r="H262" t="s">
        <v>7135</v>
      </c>
      <c r="I262" t="s">
        <v>7245</v>
      </c>
      <c r="J262" t="s">
        <v>7257</v>
      </c>
      <c r="K262" t="s">
        <v>7332</v>
      </c>
      <c r="L262" t="s">
        <v>7349</v>
      </c>
      <c r="M262" t="s">
        <v>7245</v>
      </c>
      <c r="N262">
        <v>324</v>
      </c>
      <c r="O262">
        <v>211</v>
      </c>
      <c r="P262">
        <v>-2.93</v>
      </c>
    </row>
    <row r="263" spans="1:16">
      <c r="A263" t="s">
        <v>7439</v>
      </c>
      <c r="C263">
        <v>283</v>
      </c>
      <c r="D263" t="s">
        <v>40</v>
      </c>
      <c r="E263" t="s">
        <v>40</v>
      </c>
      <c r="F263" t="s">
        <v>7166</v>
      </c>
      <c r="G263" t="s">
        <v>7232</v>
      </c>
      <c r="H263" t="s">
        <v>7353</v>
      </c>
      <c r="I263" t="s">
        <v>7357</v>
      </c>
      <c r="J263" t="s">
        <v>7240</v>
      </c>
      <c r="K263" t="s">
        <v>7295</v>
      </c>
      <c r="L263" t="s">
        <v>7365</v>
      </c>
      <c r="M263" t="s">
        <v>7225</v>
      </c>
      <c r="N263">
        <v>326</v>
      </c>
      <c r="O263">
        <v>246</v>
      </c>
      <c r="P263">
        <v>-6.42</v>
      </c>
    </row>
    <row r="264" spans="1:16">
      <c r="A264" t="s">
        <v>621</v>
      </c>
      <c r="B264">
        <v>222</v>
      </c>
      <c r="C264">
        <v>284</v>
      </c>
      <c r="D264" t="s">
        <v>336</v>
      </c>
      <c r="E264" t="s">
        <v>336</v>
      </c>
      <c r="F264" t="s">
        <v>1045</v>
      </c>
      <c r="G264" t="s">
        <v>431</v>
      </c>
      <c r="H264" t="s">
        <v>743</v>
      </c>
      <c r="I264" t="s">
        <v>7333</v>
      </c>
      <c r="J264" t="s">
        <v>7128</v>
      </c>
      <c r="K264" t="s">
        <v>7380</v>
      </c>
      <c r="L264" t="s">
        <v>884</v>
      </c>
      <c r="M264" t="s">
        <v>7217</v>
      </c>
      <c r="N264">
        <v>108</v>
      </c>
      <c r="O264">
        <v>221</v>
      </c>
      <c r="P264">
        <v>-3.64</v>
      </c>
    </row>
    <row r="265" spans="1:16">
      <c r="A265" t="s">
        <v>462</v>
      </c>
      <c r="B265">
        <v>223</v>
      </c>
      <c r="C265">
        <v>285</v>
      </c>
      <c r="D265" t="s">
        <v>144</v>
      </c>
      <c r="E265" t="s">
        <v>144</v>
      </c>
      <c r="F265" t="s">
        <v>7290</v>
      </c>
      <c r="G265" t="s">
        <v>7325</v>
      </c>
      <c r="H265" t="s">
        <v>7127</v>
      </c>
      <c r="I265" t="s">
        <v>7263</v>
      </c>
      <c r="J265" t="s">
        <v>1101</v>
      </c>
      <c r="K265" t="s">
        <v>996</v>
      </c>
      <c r="L265" t="s">
        <v>7351</v>
      </c>
      <c r="M265" t="s">
        <v>7357</v>
      </c>
      <c r="N265">
        <v>129</v>
      </c>
      <c r="O265">
        <v>157</v>
      </c>
      <c r="P265">
        <v>0.81</v>
      </c>
    </row>
    <row r="266" spans="1:16">
      <c r="A266" t="s">
        <v>316</v>
      </c>
      <c r="B266">
        <v>224</v>
      </c>
      <c r="C266">
        <v>286</v>
      </c>
      <c r="D266" t="s">
        <v>316</v>
      </c>
      <c r="E266" t="s">
        <v>316</v>
      </c>
      <c r="F266" t="s">
        <v>7384</v>
      </c>
      <c r="G266" t="s">
        <v>7128</v>
      </c>
      <c r="H266" t="s">
        <v>708</v>
      </c>
      <c r="I266" t="s">
        <v>1095</v>
      </c>
      <c r="J266" t="s">
        <v>1013</v>
      </c>
      <c r="K266" t="s">
        <v>805</v>
      </c>
      <c r="L266" t="s">
        <v>7398</v>
      </c>
      <c r="M266" t="s">
        <v>789</v>
      </c>
      <c r="N266">
        <v>48</v>
      </c>
      <c r="O266">
        <v>36</v>
      </c>
      <c r="P266">
        <v>15.59</v>
      </c>
    </row>
    <row r="267" spans="1:16">
      <c r="A267" t="s">
        <v>554</v>
      </c>
      <c r="B267">
        <v>225</v>
      </c>
      <c r="C267">
        <v>287</v>
      </c>
      <c r="D267" t="s">
        <v>6011</v>
      </c>
      <c r="E267" t="s">
        <v>105</v>
      </c>
      <c r="F267" t="s">
        <v>7204</v>
      </c>
      <c r="G267" t="s">
        <v>7318</v>
      </c>
      <c r="H267" t="s">
        <v>7220</v>
      </c>
      <c r="I267" t="s">
        <v>7355</v>
      </c>
      <c r="J267" t="s">
        <v>7394</v>
      </c>
      <c r="K267" t="s">
        <v>7311</v>
      </c>
      <c r="L267" t="s">
        <v>7404</v>
      </c>
      <c r="M267" t="s">
        <v>7408</v>
      </c>
      <c r="N267">
        <v>330</v>
      </c>
      <c r="O267">
        <v>215</v>
      </c>
      <c r="P267">
        <v>-3.29</v>
      </c>
    </row>
    <row r="268" spans="1:16">
      <c r="A268" t="s">
        <v>7440</v>
      </c>
      <c r="C268">
        <v>287</v>
      </c>
      <c r="D268" t="s">
        <v>6011</v>
      </c>
      <c r="E268" t="s">
        <v>105</v>
      </c>
      <c r="F268" t="s">
        <v>7204</v>
      </c>
      <c r="G268" t="s">
        <v>7318</v>
      </c>
      <c r="H268" t="s">
        <v>7220</v>
      </c>
      <c r="I268" t="s">
        <v>7355</v>
      </c>
      <c r="J268" t="s">
        <v>7394</v>
      </c>
      <c r="K268" t="s">
        <v>7311</v>
      </c>
      <c r="L268" t="s">
        <v>7404</v>
      </c>
      <c r="M268" t="s">
        <v>7408</v>
      </c>
      <c r="N268">
        <v>330</v>
      </c>
      <c r="O268">
        <v>215</v>
      </c>
      <c r="P268">
        <v>-3.29</v>
      </c>
    </row>
    <row r="269" spans="1:16">
      <c r="A269" t="s">
        <v>531</v>
      </c>
      <c r="B269">
        <v>226</v>
      </c>
      <c r="C269">
        <v>288</v>
      </c>
      <c r="D269" t="s">
        <v>265</v>
      </c>
      <c r="E269" t="s">
        <v>265</v>
      </c>
      <c r="F269" t="s">
        <v>996</v>
      </c>
      <c r="G269" t="s">
        <v>80</v>
      </c>
      <c r="H269" t="s">
        <v>1111</v>
      </c>
      <c r="I269" t="s">
        <v>7172</v>
      </c>
      <c r="J269" t="s">
        <v>1096</v>
      </c>
      <c r="K269" t="s">
        <v>7215</v>
      </c>
      <c r="L269" t="s">
        <v>703</v>
      </c>
      <c r="M269" t="s">
        <v>1091</v>
      </c>
      <c r="N269">
        <v>27</v>
      </c>
      <c r="O269">
        <v>165</v>
      </c>
      <c r="P269">
        <v>0.23</v>
      </c>
    </row>
    <row r="270" spans="1:16">
      <c r="A270" t="s">
        <v>397</v>
      </c>
      <c r="B270">
        <v>227</v>
      </c>
      <c r="C270">
        <v>289</v>
      </c>
      <c r="D270" t="s">
        <v>397</v>
      </c>
      <c r="E270" t="s">
        <v>397</v>
      </c>
      <c r="F270" t="s">
        <v>7403</v>
      </c>
      <c r="G270" t="s">
        <v>7393</v>
      </c>
      <c r="H270" t="s">
        <v>872</v>
      </c>
      <c r="I270" t="s">
        <v>7402</v>
      </c>
      <c r="J270" t="s">
        <v>7168</v>
      </c>
      <c r="K270" t="s">
        <v>7304</v>
      </c>
      <c r="L270" t="s">
        <v>7235</v>
      </c>
      <c r="M270" t="s">
        <v>7165</v>
      </c>
      <c r="N270">
        <v>193</v>
      </c>
      <c r="O270">
        <v>273</v>
      </c>
      <c r="P270">
        <v>-8.6999999999999993</v>
      </c>
    </row>
    <row r="271" spans="1:16">
      <c r="A271" t="s">
        <v>280</v>
      </c>
      <c r="B271">
        <v>228</v>
      </c>
      <c r="C271">
        <v>291</v>
      </c>
      <c r="D271" t="s">
        <v>280</v>
      </c>
      <c r="E271" t="s">
        <v>280</v>
      </c>
      <c r="F271" t="s">
        <v>7231</v>
      </c>
      <c r="G271" t="s">
        <v>7241</v>
      </c>
      <c r="H271" t="s">
        <v>7399</v>
      </c>
      <c r="I271" t="s">
        <v>7233</v>
      </c>
      <c r="J271" t="s">
        <v>7328</v>
      </c>
      <c r="K271" t="s">
        <v>7114</v>
      </c>
      <c r="L271" t="s">
        <v>7393</v>
      </c>
      <c r="M271" t="s">
        <v>7296</v>
      </c>
      <c r="N271">
        <v>114</v>
      </c>
      <c r="O271">
        <v>132</v>
      </c>
      <c r="P271">
        <v>3.26</v>
      </c>
    </row>
    <row r="272" spans="1:16">
      <c r="A272" t="s">
        <v>453</v>
      </c>
      <c r="B272">
        <v>229</v>
      </c>
      <c r="C272">
        <v>293</v>
      </c>
      <c r="D272" t="s">
        <v>6035</v>
      </c>
      <c r="E272" t="s">
        <v>268</v>
      </c>
      <c r="F272" t="s">
        <v>7170</v>
      </c>
      <c r="G272" t="s">
        <v>7170</v>
      </c>
      <c r="H272" t="s">
        <v>746</v>
      </c>
      <c r="I272" t="s">
        <v>862</v>
      </c>
      <c r="J272" t="s">
        <v>426</v>
      </c>
      <c r="K272" t="s">
        <v>1083</v>
      </c>
      <c r="L272" t="s">
        <v>75</v>
      </c>
      <c r="M272" t="s">
        <v>304</v>
      </c>
      <c r="N272">
        <v>8</v>
      </c>
      <c r="O272">
        <v>49</v>
      </c>
      <c r="P272">
        <v>14.15</v>
      </c>
    </row>
    <row r="273" spans="1:16">
      <c r="A273" t="s">
        <v>48</v>
      </c>
      <c r="B273">
        <v>230</v>
      </c>
      <c r="C273">
        <v>294</v>
      </c>
      <c r="D273" t="s">
        <v>48</v>
      </c>
      <c r="E273" t="s">
        <v>48</v>
      </c>
      <c r="F273" t="s">
        <v>7268</v>
      </c>
      <c r="G273" t="s">
        <v>304</v>
      </c>
      <c r="H273" t="s">
        <v>169</v>
      </c>
      <c r="I273" t="s">
        <v>764</v>
      </c>
      <c r="J273" t="s">
        <v>734</v>
      </c>
      <c r="K273" t="s">
        <v>7338</v>
      </c>
      <c r="L273" t="s">
        <v>1111</v>
      </c>
      <c r="M273" t="s">
        <v>1100</v>
      </c>
      <c r="N273">
        <v>52</v>
      </c>
      <c r="O273">
        <v>54</v>
      </c>
      <c r="P273">
        <v>13.64</v>
      </c>
    </row>
    <row r="274" spans="1:16">
      <c r="A274" t="s">
        <v>480</v>
      </c>
      <c r="B274">
        <v>231</v>
      </c>
      <c r="C274">
        <v>295</v>
      </c>
      <c r="D274" t="s">
        <v>6022</v>
      </c>
      <c r="E274" t="s">
        <v>288</v>
      </c>
      <c r="F274" t="s">
        <v>7391</v>
      </c>
      <c r="G274" t="s">
        <v>1095</v>
      </c>
      <c r="H274" t="s">
        <v>7354</v>
      </c>
      <c r="I274" t="s">
        <v>7264</v>
      </c>
      <c r="J274" t="s">
        <v>720</v>
      </c>
      <c r="K274" t="s">
        <v>775</v>
      </c>
      <c r="L274" t="s">
        <v>761</v>
      </c>
      <c r="M274" t="s">
        <v>1095</v>
      </c>
      <c r="N274">
        <v>37</v>
      </c>
      <c r="O274">
        <v>41</v>
      </c>
      <c r="P274">
        <v>15.23</v>
      </c>
    </row>
    <row r="275" spans="1:16">
      <c r="A275" t="s">
        <v>491</v>
      </c>
      <c r="B275">
        <v>232</v>
      </c>
      <c r="C275">
        <v>296</v>
      </c>
      <c r="D275" t="s">
        <v>166</v>
      </c>
      <c r="E275" t="s">
        <v>166</v>
      </c>
      <c r="F275" t="s">
        <v>7168</v>
      </c>
      <c r="G275" t="s">
        <v>740</v>
      </c>
      <c r="H275" t="s">
        <v>7126</v>
      </c>
      <c r="I275" t="s">
        <v>7157</v>
      </c>
      <c r="J275" t="s">
        <v>725</v>
      </c>
      <c r="K275" t="s">
        <v>7296</v>
      </c>
      <c r="L275" t="s">
        <v>7326</v>
      </c>
      <c r="M275" t="s">
        <v>7202</v>
      </c>
      <c r="N275">
        <v>132</v>
      </c>
      <c r="O275">
        <v>175</v>
      </c>
      <c r="P275">
        <v>-0.63</v>
      </c>
    </row>
    <row r="276" spans="1:16">
      <c r="A276" t="s">
        <v>655</v>
      </c>
      <c r="B276">
        <v>233</v>
      </c>
      <c r="C276">
        <v>298</v>
      </c>
      <c r="D276" t="s">
        <v>371</v>
      </c>
      <c r="E276" t="s">
        <v>371</v>
      </c>
      <c r="F276" t="s">
        <v>7158</v>
      </c>
      <c r="G276" t="s">
        <v>7167</v>
      </c>
      <c r="H276" t="s">
        <v>7400</v>
      </c>
      <c r="I276" t="s">
        <v>7256</v>
      </c>
      <c r="J276" t="s">
        <v>7256</v>
      </c>
      <c r="K276" t="s">
        <v>7339</v>
      </c>
      <c r="L276" t="s">
        <v>7368</v>
      </c>
      <c r="M276" t="s">
        <v>7326</v>
      </c>
      <c r="N276">
        <v>157</v>
      </c>
      <c r="O276">
        <v>72</v>
      </c>
      <c r="P276">
        <v>11.8</v>
      </c>
    </row>
    <row r="277" spans="1:16">
      <c r="A277" t="s">
        <v>217</v>
      </c>
      <c r="B277">
        <v>234</v>
      </c>
      <c r="C277">
        <v>299</v>
      </c>
      <c r="D277" t="s">
        <v>217</v>
      </c>
      <c r="E277" t="s">
        <v>217</v>
      </c>
      <c r="F277" t="s">
        <v>7171</v>
      </c>
      <c r="G277" t="s">
        <v>786</v>
      </c>
      <c r="H277" t="s">
        <v>396</v>
      </c>
      <c r="I277" t="s">
        <v>169</v>
      </c>
      <c r="J277" t="s">
        <v>769</v>
      </c>
      <c r="K277" t="s">
        <v>7171</v>
      </c>
      <c r="L277" t="s">
        <v>198</v>
      </c>
      <c r="M277" t="s">
        <v>198</v>
      </c>
      <c r="N277">
        <v>29</v>
      </c>
      <c r="O277">
        <v>40</v>
      </c>
      <c r="P277">
        <v>15.3</v>
      </c>
    </row>
    <row r="278" spans="1:16">
      <c r="A278" t="s">
        <v>487</v>
      </c>
      <c r="B278">
        <v>235</v>
      </c>
      <c r="C278">
        <v>301</v>
      </c>
      <c r="D278" t="s">
        <v>6029</v>
      </c>
      <c r="E278" t="s">
        <v>255</v>
      </c>
      <c r="F278" t="s">
        <v>7246</v>
      </c>
      <c r="G278" t="s">
        <v>7246</v>
      </c>
      <c r="H278" t="s">
        <v>725</v>
      </c>
      <c r="I278" t="s">
        <v>7137</v>
      </c>
      <c r="J278" t="s">
        <v>7126</v>
      </c>
      <c r="K278" t="s">
        <v>839</v>
      </c>
      <c r="L278" t="s">
        <v>1091</v>
      </c>
      <c r="M278" t="s">
        <v>7398</v>
      </c>
      <c r="N278">
        <v>73</v>
      </c>
      <c r="O278">
        <v>212</v>
      </c>
      <c r="P278">
        <v>-2.94</v>
      </c>
    </row>
    <row r="279" spans="1:16">
      <c r="A279" t="s">
        <v>206</v>
      </c>
      <c r="B279">
        <v>236</v>
      </c>
      <c r="C279">
        <v>302</v>
      </c>
      <c r="D279" t="s">
        <v>206</v>
      </c>
      <c r="E279" t="s">
        <v>206</v>
      </c>
      <c r="F279" t="s">
        <v>7265</v>
      </c>
      <c r="G279" t="s">
        <v>7305</v>
      </c>
      <c r="H279" t="s">
        <v>7385</v>
      </c>
      <c r="I279" t="s">
        <v>7325</v>
      </c>
      <c r="J279" t="s">
        <v>7413</v>
      </c>
      <c r="K279" t="s">
        <v>7289</v>
      </c>
      <c r="L279" t="s">
        <v>7157</v>
      </c>
      <c r="M279" t="s">
        <v>7263</v>
      </c>
      <c r="N279">
        <v>127</v>
      </c>
      <c r="O279">
        <v>188</v>
      </c>
      <c r="P279">
        <v>-1.2</v>
      </c>
    </row>
    <row r="280" spans="1:16">
      <c r="A280" t="s">
        <v>497</v>
      </c>
      <c r="B280">
        <v>237</v>
      </c>
      <c r="C280">
        <v>305</v>
      </c>
      <c r="D280" t="s">
        <v>6535</v>
      </c>
      <c r="E280" t="s">
        <v>384</v>
      </c>
      <c r="F280" t="s">
        <v>839</v>
      </c>
      <c r="G280" t="s">
        <v>912</v>
      </c>
      <c r="H280" t="s">
        <v>7298</v>
      </c>
      <c r="I280" t="s">
        <v>1091</v>
      </c>
      <c r="J280" t="s">
        <v>7170</v>
      </c>
      <c r="K280" t="s">
        <v>1100</v>
      </c>
      <c r="L280" t="s">
        <v>7211</v>
      </c>
      <c r="M280" t="s">
        <v>884</v>
      </c>
      <c r="N280">
        <v>67</v>
      </c>
      <c r="O280">
        <v>34</v>
      </c>
      <c r="P280">
        <v>16.16</v>
      </c>
    </row>
    <row r="281" spans="1:16">
      <c r="A281" t="s">
        <v>131</v>
      </c>
      <c r="B281">
        <v>238</v>
      </c>
      <c r="C281">
        <v>306</v>
      </c>
      <c r="D281" t="s">
        <v>6888</v>
      </c>
      <c r="E281" t="s">
        <v>131</v>
      </c>
      <c r="F281" t="s">
        <v>7205</v>
      </c>
      <c r="G281" t="s">
        <v>7401</v>
      </c>
      <c r="H281" t="s">
        <v>7194</v>
      </c>
      <c r="I281" t="s">
        <v>7326</v>
      </c>
      <c r="J281" t="s">
        <v>7374</v>
      </c>
      <c r="K281" t="s">
        <v>7286</v>
      </c>
      <c r="L281" t="s">
        <v>7399</v>
      </c>
      <c r="M281" t="s">
        <v>7323</v>
      </c>
      <c r="N281">
        <v>214</v>
      </c>
      <c r="O281">
        <v>131</v>
      </c>
      <c r="P281">
        <v>3.43</v>
      </c>
    </row>
    <row r="282" spans="1:16">
      <c r="A282" t="s">
        <v>141</v>
      </c>
      <c r="B282">
        <v>239</v>
      </c>
      <c r="C282">
        <v>307</v>
      </c>
      <c r="D282" t="s">
        <v>141</v>
      </c>
      <c r="E282" t="s">
        <v>141</v>
      </c>
      <c r="F282" t="s">
        <v>7238</v>
      </c>
      <c r="G282" t="s">
        <v>7174</v>
      </c>
      <c r="H282" t="s">
        <v>7185</v>
      </c>
      <c r="I282" t="s">
        <v>7408</v>
      </c>
      <c r="J282" t="s">
        <v>7387</v>
      </c>
      <c r="K282" t="s">
        <v>7148</v>
      </c>
      <c r="L282" t="s">
        <v>7197</v>
      </c>
      <c r="M282" t="s">
        <v>7124</v>
      </c>
      <c r="N282">
        <v>147</v>
      </c>
      <c r="O282">
        <v>185</v>
      </c>
      <c r="P282">
        <v>-1.07</v>
      </c>
    </row>
    <row r="283" spans="1:16">
      <c r="A283" t="s">
        <v>17</v>
      </c>
      <c r="B283">
        <v>240</v>
      </c>
      <c r="C283">
        <v>309</v>
      </c>
      <c r="D283" t="s">
        <v>17</v>
      </c>
      <c r="E283" t="s">
        <v>17</v>
      </c>
      <c r="F283" t="s">
        <v>426</v>
      </c>
      <c r="G283" t="s">
        <v>814</v>
      </c>
      <c r="H283" t="s">
        <v>7129</v>
      </c>
      <c r="I283" t="s">
        <v>872</v>
      </c>
      <c r="J283" t="s">
        <v>7385</v>
      </c>
      <c r="K283" t="s">
        <v>7262</v>
      </c>
      <c r="L283" t="s">
        <v>1108</v>
      </c>
      <c r="M283" t="s">
        <v>872</v>
      </c>
      <c r="N283">
        <v>146</v>
      </c>
      <c r="O283">
        <v>58</v>
      </c>
      <c r="P283">
        <v>12.92</v>
      </c>
    </row>
    <row r="284" spans="1:16">
      <c r="A284" t="s">
        <v>142</v>
      </c>
      <c r="B284">
        <v>241</v>
      </c>
      <c r="C284">
        <v>311</v>
      </c>
      <c r="D284" t="s">
        <v>142</v>
      </c>
      <c r="E284" t="s">
        <v>142</v>
      </c>
      <c r="F284" t="s">
        <v>1108</v>
      </c>
      <c r="G284" t="s">
        <v>7384</v>
      </c>
      <c r="H284" t="s">
        <v>7167</v>
      </c>
      <c r="I284" t="s">
        <v>7282</v>
      </c>
      <c r="J284" t="s">
        <v>7379</v>
      </c>
      <c r="K284" t="s">
        <v>7176</v>
      </c>
      <c r="L284" t="s">
        <v>7138</v>
      </c>
      <c r="M284" t="s">
        <v>7281</v>
      </c>
      <c r="N284">
        <v>329</v>
      </c>
      <c r="O284">
        <v>154</v>
      </c>
      <c r="P284">
        <v>1.06</v>
      </c>
    </row>
    <row r="285" spans="1:16">
      <c r="A285" t="s">
        <v>619</v>
      </c>
      <c r="B285">
        <v>242</v>
      </c>
      <c r="C285">
        <v>312</v>
      </c>
      <c r="D285" t="s">
        <v>6061</v>
      </c>
      <c r="E285" t="s">
        <v>188</v>
      </c>
      <c r="F285" t="s">
        <v>7301</v>
      </c>
      <c r="G285" t="s">
        <v>7163</v>
      </c>
      <c r="H285" t="s">
        <v>7214</v>
      </c>
      <c r="I285" t="s">
        <v>7235</v>
      </c>
      <c r="J285" t="s">
        <v>7329</v>
      </c>
      <c r="K285" t="s">
        <v>7138</v>
      </c>
      <c r="L285" t="s">
        <v>7208</v>
      </c>
      <c r="M285" t="s">
        <v>7160</v>
      </c>
      <c r="N285">
        <v>222</v>
      </c>
      <c r="O285">
        <v>239</v>
      </c>
      <c r="P285">
        <v>-5.72</v>
      </c>
    </row>
    <row r="286" spans="1:16">
      <c r="A286" t="s">
        <v>526</v>
      </c>
      <c r="B286">
        <v>241</v>
      </c>
      <c r="C286">
        <v>311</v>
      </c>
      <c r="D286" t="s">
        <v>142</v>
      </c>
      <c r="E286" t="s">
        <v>142</v>
      </c>
      <c r="F286" t="s">
        <v>1108</v>
      </c>
      <c r="G286" t="s">
        <v>7384</v>
      </c>
      <c r="H286" t="s">
        <v>7167</v>
      </c>
      <c r="I286" t="s">
        <v>7282</v>
      </c>
      <c r="J286" t="s">
        <v>7379</v>
      </c>
      <c r="K286" t="s">
        <v>7176</v>
      </c>
      <c r="L286" t="s">
        <v>7138</v>
      </c>
      <c r="M286" t="s">
        <v>7281</v>
      </c>
      <c r="N286">
        <v>329</v>
      </c>
      <c r="O286">
        <v>154</v>
      </c>
      <c r="P286">
        <v>1.06</v>
      </c>
    </row>
    <row r="287" spans="1:16">
      <c r="A287" t="s">
        <v>575</v>
      </c>
      <c r="B287">
        <v>243</v>
      </c>
      <c r="C287">
        <v>314</v>
      </c>
      <c r="D287" t="s">
        <v>151</v>
      </c>
      <c r="E287" t="s">
        <v>151</v>
      </c>
      <c r="F287" t="s">
        <v>7226</v>
      </c>
      <c r="G287" t="s">
        <v>7309</v>
      </c>
      <c r="H287" t="s">
        <v>7219</v>
      </c>
      <c r="I287" t="s">
        <v>7154</v>
      </c>
      <c r="J287" t="s">
        <v>7280</v>
      </c>
      <c r="K287" t="s">
        <v>7319</v>
      </c>
      <c r="L287" t="s">
        <v>7308</v>
      </c>
      <c r="M287" t="s">
        <v>7340</v>
      </c>
      <c r="N287">
        <v>223</v>
      </c>
      <c r="O287">
        <v>272</v>
      </c>
      <c r="P287">
        <v>-8.6999999999999993</v>
      </c>
    </row>
    <row r="288" spans="1:16">
      <c r="A288" t="s">
        <v>7441</v>
      </c>
      <c r="B288">
        <v>243</v>
      </c>
      <c r="C288">
        <v>314</v>
      </c>
      <c r="D288" t="s">
        <v>151</v>
      </c>
      <c r="E288" t="s">
        <v>151</v>
      </c>
      <c r="F288" t="s">
        <v>7226</v>
      </c>
      <c r="G288" t="s">
        <v>7309</v>
      </c>
      <c r="H288" t="s">
        <v>7219</v>
      </c>
      <c r="I288" t="s">
        <v>7154</v>
      </c>
      <c r="J288" t="s">
        <v>7280</v>
      </c>
      <c r="K288" t="s">
        <v>7319</v>
      </c>
      <c r="L288" t="s">
        <v>7308</v>
      </c>
      <c r="M288" t="s">
        <v>7340</v>
      </c>
      <c r="N288">
        <v>223</v>
      </c>
      <c r="O288">
        <v>272</v>
      </c>
      <c r="P288">
        <v>-8.6999999999999993</v>
      </c>
    </row>
    <row r="289" spans="1:16">
      <c r="A289" t="s">
        <v>297</v>
      </c>
      <c r="B289">
        <v>244</v>
      </c>
      <c r="C289">
        <v>315</v>
      </c>
      <c r="D289" t="s">
        <v>297</v>
      </c>
      <c r="E289" t="s">
        <v>297</v>
      </c>
      <c r="F289" t="s">
        <v>7156</v>
      </c>
      <c r="G289" t="s">
        <v>7176</v>
      </c>
      <c r="H289" t="s">
        <v>7140</v>
      </c>
      <c r="I289" t="s">
        <v>7360</v>
      </c>
      <c r="J289" t="s">
        <v>7293</v>
      </c>
      <c r="K289" t="s">
        <v>7232</v>
      </c>
      <c r="L289" t="s">
        <v>7334</v>
      </c>
      <c r="M289" t="s">
        <v>7394</v>
      </c>
      <c r="N289">
        <v>266</v>
      </c>
      <c r="O289">
        <v>346</v>
      </c>
      <c r="P289">
        <v>-17.2</v>
      </c>
    </row>
    <row r="290" spans="1:16">
      <c r="A290" t="s">
        <v>411</v>
      </c>
      <c r="B290">
        <v>245</v>
      </c>
      <c r="C290">
        <v>316</v>
      </c>
      <c r="D290" t="s">
        <v>411</v>
      </c>
      <c r="E290" t="s">
        <v>411</v>
      </c>
      <c r="F290" t="s">
        <v>7126</v>
      </c>
      <c r="G290" t="s">
        <v>7260</v>
      </c>
      <c r="H290" t="s">
        <v>740</v>
      </c>
      <c r="I290" t="s">
        <v>750</v>
      </c>
      <c r="J290" t="s">
        <v>7343</v>
      </c>
      <c r="K290" t="s">
        <v>7168</v>
      </c>
      <c r="L290" t="s">
        <v>7363</v>
      </c>
      <c r="M290" t="s">
        <v>7285</v>
      </c>
      <c r="N290">
        <v>164</v>
      </c>
      <c r="O290">
        <v>98</v>
      </c>
      <c r="P290">
        <v>6.69</v>
      </c>
    </row>
    <row r="291" spans="1:16">
      <c r="A291" t="s">
        <v>337</v>
      </c>
      <c r="B291">
        <v>246</v>
      </c>
      <c r="C291">
        <v>317</v>
      </c>
      <c r="D291" t="s">
        <v>337</v>
      </c>
      <c r="E291" t="s">
        <v>337</v>
      </c>
      <c r="F291" t="s">
        <v>734</v>
      </c>
      <c r="G291" t="s">
        <v>7172</v>
      </c>
      <c r="H291" t="s">
        <v>1083</v>
      </c>
      <c r="I291" t="s">
        <v>711</v>
      </c>
      <c r="J291" t="s">
        <v>697</v>
      </c>
      <c r="K291" t="s">
        <v>872</v>
      </c>
      <c r="L291" t="s">
        <v>7179</v>
      </c>
      <c r="M291" t="s">
        <v>750</v>
      </c>
      <c r="N291">
        <v>85</v>
      </c>
      <c r="O291">
        <v>46</v>
      </c>
      <c r="P291">
        <v>14.67</v>
      </c>
    </row>
    <row r="292" spans="1:16">
      <c r="A292" t="s">
        <v>226</v>
      </c>
      <c r="B292">
        <v>247</v>
      </c>
      <c r="C292">
        <v>318</v>
      </c>
      <c r="D292" t="s">
        <v>226</v>
      </c>
      <c r="E292" t="s">
        <v>226</v>
      </c>
      <c r="F292" t="s">
        <v>1090</v>
      </c>
      <c r="G292" t="s">
        <v>1083</v>
      </c>
      <c r="H292" t="s">
        <v>80</v>
      </c>
      <c r="I292" t="s">
        <v>7170</v>
      </c>
      <c r="J292" t="s">
        <v>44</v>
      </c>
      <c r="K292" t="s">
        <v>80</v>
      </c>
      <c r="L292" t="s">
        <v>7212</v>
      </c>
      <c r="M292" t="s">
        <v>1111</v>
      </c>
      <c r="N292">
        <v>5</v>
      </c>
      <c r="O292">
        <v>8</v>
      </c>
      <c r="P292">
        <v>23.4</v>
      </c>
    </row>
    <row r="293" spans="1:16">
      <c r="A293" t="s">
        <v>248</v>
      </c>
      <c r="B293">
        <v>248</v>
      </c>
      <c r="C293">
        <v>321</v>
      </c>
      <c r="D293" t="s">
        <v>248</v>
      </c>
      <c r="E293" t="s">
        <v>248</v>
      </c>
      <c r="F293" t="s">
        <v>7303</v>
      </c>
      <c r="G293" t="s">
        <v>7380</v>
      </c>
      <c r="H293" t="s">
        <v>7401</v>
      </c>
      <c r="I293" t="s">
        <v>7386</v>
      </c>
      <c r="J293" t="s">
        <v>7282</v>
      </c>
      <c r="K293" t="s">
        <v>7258</v>
      </c>
      <c r="L293" t="s">
        <v>7188</v>
      </c>
      <c r="M293" t="s">
        <v>7280</v>
      </c>
      <c r="N293">
        <v>238</v>
      </c>
      <c r="O293">
        <v>192</v>
      </c>
      <c r="P293">
        <v>-1.41</v>
      </c>
    </row>
    <row r="294" spans="1:16">
      <c r="A294" t="s">
        <v>348</v>
      </c>
      <c r="B294">
        <v>249</v>
      </c>
      <c r="C294">
        <v>322</v>
      </c>
      <c r="D294" t="s">
        <v>348</v>
      </c>
      <c r="E294" t="s">
        <v>348</v>
      </c>
      <c r="F294" t="s">
        <v>7345</v>
      </c>
      <c r="G294" t="s">
        <v>7326</v>
      </c>
      <c r="H294" t="s">
        <v>7119</v>
      </c>
      <c r="I294" t="s">
        <v>7184</v>
      </c>
      <c r="J294" t="s">
        <v>7344</v>
      </c>
      <c r="K294" t="s">
        <v>7128</v>
      </c>
      <c r="L294" t="s">
        <v>7373</v>
      </c>
      <c r="M294" t="s">
        <v>7228</v>
      </c>
      <c r="N294">
        <v>256</v>
      </c>
      <c r="O294">
        <v>184</v>
      </c>
      <c r="P294">
        <v>-0.93</v>
      </c>
    </row>
    <row r="295" spans="1:16">
      <c r="A295" t="s">
        <v>457</v>
      </c>
      <c r="B295">
        <v>250</v>
      </c>
      <c r="C295">
        <v>323</v>
      </c>
      <c r="D295" t="s">
        <v>327</v>
      </c>
      <c r="E295" t="s">
        <v>327</v>
      </c>
      <c r="F295" t="s">
        <v>7115</v>
      </c>
      <c r="G295" t="s">
        <v>711</v>
      </c>
      <c r="H295" t="s">
        <v>912</v>
      </c>
      <c r="I295" t="s">
        <v>7213</v>
      </c>
      <c r="J295" t="s">
        <v>916</v>
      </c>
      <c r="K295" t="s">
        <v>7216</v>
      </c>
      <c r="L295" t="s">
        <v>764</v>
      </c>
      <c r="M295" t="s">
        <v>769</v>
      </c>
      <c r="N295">
        <v>99</v>
      </c>
      <c r="O295">
        <v>256</v>
      </c>
      <c r="P295">
        <v>-7.08</v>
      </c>
    </row>
    <row r="296" spans="1:16">
      <c r="A296" t="s">
        <v>367</v>
      </c>
      <c r="B296">
        <v>251</v>
      </c>
      <c r="C296">
        <v>324</v>
      </c>
      <c r="D296" t="s">
        <v>367</v>
      </c>
      <c r="E296" t="s">
        <v>367</v>
      </c>
      <c r="F296" t="s">
        <v>7192</v>
      </c>
      <c r="G296" t="s">
        <v>7275</v>
      </c>
      <c r="H296" t="s">
        <v>7379</v>
      </c>
      <c r="I296" t="s">
        <v>7206</v>
      </c>
      <c r="J296" t="s">
        <v>7201</v>
      </c>
      <c r="K296" t="s">
        <v>7383</v>
      </c>
      <c r="L296" t="s">
        <v>7406</v>
      </c>
      <c r="M296" t="s">
        <v>7279</v>
      </c>
      <c r="N296">
        <v>144</v>
      </c>
      <c r="O296">
        <v>213</v>
      </c>
      <c r="P296">
        <v>-3.12</v>
      </c>
    </row>
    <row r="297" spans="1:16">
      <c r="A297" t="s">
        <v>320</v>
      </c>
      <c r="B297">
        <v>252</v>
      </c>
      <c r="C297">
        <v>325</v>
      </c>
      <c r="D297" t="s">
        <v>320</v>
      </c>
      <c r="E297" t="s">
        <v>320</v>
      </c>
      <c r="F297" t="s">
        <v>1026</v>
      </c>
      <c r="G297" t="s">
        <v>720</v>
      </c>
      <c r="H297" t="s">
        <v>7218</v>
      </c>
      <c r="I297" t="s">
        <v>1115</v>
      </c>
      <c r="J297" t="s">
        <v>7144</v>
      </c>
      <c r="K297" t="s">
        <v>7162</v>
      </c>
      <c r="L297" t="s">
        <v>799</v>
      </c>
      <c r="M297" t="s">
        <v>720</v>
      </c>
      <c r="N297">
        <v>64</v>
      </c>
      <c r="O297">
        <v>150</v>
      </c>
      <c r="P297">
        <v>1.17</v>
      </c>
    </row>
    <row r="298" spans="1:16">
      <c r="A298" t="s">
        <v>246</v>
      </c>
      <c r="B298">
        <v>253</v>
      </c>
      <c r="C298">
        <v>326</v>
      </c>
      <c r="D298" t="s">
        <v>246</v>
      </c>
      <c r="E298" t="s">
        <v>246</v>
      </c>
      <c r="F298" t="s">
        <v>7200</v>
      </c>
      <c r="G298" t="s">
        <v>7369</v>
      </c>
      <c r="H298" t="s">
        <v>7279</v>
      </c>
      <c r="I298" t="s">
        <v>7166</v>
      </c>
      <c r="J298" t="s">
        <v>7124</v>
      </c>
      <c r="K298" t="s">
        <v>7388</v>
      </c>
      <c r="L298" t="s">
        <v>7304</v>
      </c>
      <c r="M298" t="s">
        <v>7227</v>
      </c>
      <c r="N298">
        <v>232</v>
      </c>
      <c r="O298">
        <v>203</v>
      </c>
      <c r="P298">
        <v>-2.54</v>
      </c>
    </row>
    <row r="299" spans="1:16">
      <c r="A299" t="s">
        <v>630</v>
      </c>
      <c r="B299">
        <v>254</v>
      </c>
      <c r="C299">
        <v>327</v>
      </c>
      <c r="D299" t="s">
        <v>167</v>
      </c>
      <c r="E299" t="s">
        <v>167</v>
      </c>
      <c r="F299" t="s">
        <v>7208</v>
      </c>
      <c r="G299" t="s">
        <v>7114</v>
      </c>
      <c r="H299" t="s">
        <v>7408</v>
      </c>
      <c r="I299" t="s">
        <v>7272</v>
      </c>
      <c r="J299" t="s">
        <v>7194</v>
      </c>
      <c r="K299" t="s">
        <v>7280</v>
      </c>
      <c r="L299" t="s">
        <v>7239</v>
      </c>
      <c r="M299" t="s">
        <v>7182</v>
      </c>
      <c r="N299">
        <v>282</v>
      </c>
      <c r="O299">
        <v>238</v>
      </c>
      <c r="P299">
        <v>-5.45</v>
      </c>
    </row>
    <row r="300" spans="1:16">
      <c r="A300" t="s">
        <v>391</v>
      </c>
      <c r="B300">
        <v>255</v>
      </c>
      <c r="C300">
        <v>328</v>
      </c>
      <c r="D300" t="s">
        <v>391</v>
      </c>
      <c r="E300" t="s">
        <v>391</v>
      </c>
      <c r="F300" t="s">
        <v>7344</v>
      </c>
      <c r="G300" t="s">
        <v>7259</v>
      </c>
      <c r="H300" t="s">
        <v>7149</v>
      </c>
      <c r="I300" t="s">
        <v>7368</v>
      </c>
      <c r="J300" t="s">
        <v>7286</v>
      </c>
      <c r="K300" t="s">
        <v>814</v>
      </c>
      <c r="L300" t="s">
        <v>7171</v>
      </c>
      <c r="M300" t="s">
        <v>7267</v>
      </c>
      <c r="N300">
        <v>69</v>
      </c>
      <c r="O300">
        <v>37</v>
      </c>
      <c r="P300">
        <v>15.56</v>
      </c>
    </row>
    <row r="301" spans="1:16">
      <c r="A301" t="s">
        <v>6493</v>
      </c>
      <c r="B301">
        <v>274</v>
      </c>
      <c r="C301">
        <v>358</v>
      </c>
      <c r="D301" t="s">
        <v>6102</v>
      </c>
      <c r="E301" t="s">
        <v>36</v>
      </c>
      <c r="F301" t="s">
        <v>7298</v>
      </c>
      <c r="G301" t="s">
        <v>1085</v>
      </c>
      <c r="H301" t="s">
        <v>796</v>
      </c>
      <c r="I301" t="s">
        <v>7204</v>
      </c>
      <c r="J301" t="s">
        <v>814</v>
      </c>
      <c r="K301" t="s">
        <v>1115</v>
      </c>
      <c r="L301" t="s">
        <v>7352</v>
      </c>
      <c r="M301" t="s">
        <v>996</v>
      </c>
      <c r="N301">
        <v>89</v>
      </c>
      <c r="O301">
        <v>170</v>
      </c>
      <c r="P301">
        <v>-0.19</v>
      </c>
    </row>
    <row r="302" spans="1:16">
      <c r="A302" t="s">
        <v>88</v>
      </c>
      <c r="B302">
        <v>277</v>
      </c>
      <c r="C302">
        <v>362</v>
      </c>
      <c r="D302" t="s">
        <v>6112</v>
      </c>
      <c r="E302" t="s">
        <v>6112</v>
      </c>
      <c r="F302" t="s">
        <v>7361</v>
      </c>
      <c r="G302" t="s">
        <v>7130</v>
      </c>
      <c r="H302" t="s">
        <v>7312</v>
      </c>
      <c r="I302" t="s">
        <v>7236</v>
      </c>
      <c r="J302" t="s">
        <v>7406</v>
      </c>
      <c r="K302" t="s">
        <v>7241</v>
      </c>
      <c r="L302" t="s">
        <v>7131</v>
      </c>
      <c r="M302" t="s">
        <v>7140</v>
      </c>
      <c r="N302">
        <v>315</v>
      </c>
      <c r="O302">
        <v>257</v>
      </c>
      <c r="P302">
        <v>-7.22</v>
      </c>
    </row>
    <row r="303" spans="1:16">
      <c r="A303" t="s">
        <v>114</v>
      </c>
      <c r="B303">
        <v>276</v>
      </c>
      <c r="C303">
        <v>360</v>
      </c>
      <c r="D303" t="s">
        <v>6921</v>
      </c>
      <c r="E303" t="s">
        <v>372</v>
      </c>
      <c r="F303" t="s">
        <v>7254</v>
      </c>
      <c r="G303" t="s">
        <v>7196</v>
      </c>
      <c r="H303" t="s">
        <v>7221</v>
      </c>
      <c r="I303" t="s">
        <v>7193</v>
      </c>
      <c r="J303" t="s">
        <v>7345</v>
      </c>
      <c r="K303" t="s">
        <v>7307</v>
      </c>
      <c r="L303" t="s">
        <v>7221</v>
      </c>
      <c r="M303" t="s">
        <v>7176</v>
      </c>
      <c r="N303">
        <v>268</v>
      </c>
      <c r="O303">
        <v>254</v>
      </c>
      <c r="P303">
        <v>-6.87</v>
      </c>
    </row>
    <row r="304" spans="1:16">
      <c r="A304" t="s">
        <v>661</v>
      </c>
      <c r="B304">
        <v>277</v>
      </c>
      <c r="C304">
        <v>362</v>
      </c>
      <c r="D304" t="s">
        <v>6112</v>
      </c>
      <c r="E304" t="s">
        <v>6112</v>
      </c>
      <c r="F304" t="s">
        <v>7361</v>
      </c>
      <c r="G304" t="s">
        <v>7130</v>
      </c>
      <c r="H304" t="s">
        <v>7312</v>
      </c>
      <c r="I304" t="s">
        <v>7236</v>
      </c>
      <c r="J304" t="s">
        <v>7406</v>
      </c>
      <c r="K304" t="s">
        <v>7241</v>
      </c>
      <c r="L304" t="s">
        <v>7131</v>
      </c>
      <c r="M304" t="s">
        <v>7140</v>
      </c>
      <c r="N304">
        <v>315</v>
      </c>
      <c r="O304">
        <v>257</v>
      </c>
      <c r="P304">
        <v>-7.22</v>
      </c>
    </row>
    <row r="305" spans="1:16">
      <c r="A305" t="s">
        <v>649</v>
      </c>
      <c r="B305">
        <v>276</v>
      </c>
      <c r="C305">
        <v>360</v>
      </c>
      <c r="D305" t="s">
        <v>6921</v>
      </c>
      <c r="E305" t="s">
        <v>6921</v>
      </c>
      <c r="F305" t="s">
        <v>7254</v>
      </c>
      <c r="G305" t="s">
        <v>7196</v>
      </c>
      <c r="H305" t="s">
        <v>7221</v>
      </c>
      <c r="I305" t="s">
        <v>7193</v>
      </c>
      <c r="J305" t="s">
        <v>7345</v>
      </c>
      <c r="K305" t="s">
        <v>7307</v>
      </c>
      <c r="L305" t="s">
        <v>7221</v>
      </c>
      <c r="M305" t="s">
        <v>7176</v>
      </c>
      <c r="N305">
        <v>268</v>
      </c>
      <c r="O305">
        <v>254</v>
      </c>
      <c r="P305">
        <v>-6.87</v>
      </c>
    </row>
    <row r="306" spans="1:16">
      <c r="A306" t="s">
        <v>7442</v>
      </c>
      <c r="B306">
        <v>276</v>
      </c>
      <c r="C306">
        <v>360</v>
      </c>
      <c r="D306" t="s">
        <v>6921</v>
      </c>
      <c r="E306" t="s">
        <v>372</v>
      </c>
      <c r="F306" t="s">
        <v>7254</v>
      </c>
      <c r="G306" t="s">
        <v>7196</v>
      </c>
      <c r="H306" t="s">
        <v>7221</v>
      </c>
      <c r="I306" t="s">
        <v>7193</v>
      </c>
      <c r="J306" t="s">
        <v>7345</v>
      </c>
      <c r="K306" t="s">
        <v>7307</v>
      </c>
      <c r="L306" t="s">
        <v>7221</v>
      </c>
      <c r="M306" t="s">
        <v>7176</v>
      </c>
      <c r="N306">
        <v>268</v>
      </c>
      <c r="O306">
        <v>254</v>
      </c>
      <c r="P306">
        <v>-6.87</v>
      </c>
    </row>
    <row r="307" spans="1:16">
      <c r="A307" t="s">
        <v>598</v>
      </c>
      <c r="B307">
        <v>268</v>
      </c>
      <c r="C307">
        <v>350</v>
      </c>
      <c r="D307" t="s">
        <v>92</v>
      </c>
      <c r="E307" t="s">
        <v>92</v>
      </c>
      <c r="F307" t="s">
        <v>7339</v>
      </c>
      <c r="G307" t="s">
        <v>7383</v>
      </c>
      <c r="H307" t="s">
        <v>7290</v>
      </c>
      <c r="I307" t="s">
        <v>7277</v>
      </c>
      <c r="J307" t="s">
        <v>7277</v>
      </c>
      <c r="K307" t="s">
        <v>7220</v>
      </c>
      <c r="L307" t="s">
        <v>7219</v>
      </c>
      <c r="M307" t="s">
        <v>7306</v>
      </c>
      <c r="N307">
        <v>314</v>
      </c>
      <c r="O307">
        <v>241</v>
      </c>
      <c r="P307">
        <v>-5.85</v>
      </c>
    </row>
    <row r="308" spans="1:16">
      <c r="A308" t="s">
        <v>254</v>
      </c>
      <c r="B308">
        <v>352</v>
      </c>
      <c r="C308">
        <v>351</v>
      </c>
      <c r="D308" t="s">
        <v>254</v>
      </c>
      <c r="E308" t="s">
        <v>254</v>
      </c>
      <c r="F308" t="s">
        <v>7412</v>
      </c>
      <c r="G308" t="s">
        <v>7211</v>
      </c>
      <c r="H308" t="s">
        <v>426</v>
      </c>
      <c r="I308" t="s">
        <v>304</v>
      </c>
      <c r="J308" t="s">
        <v>900</v>
      </c>
      <c r="K308" t="s">
        <v>7246</v>
      </c>
      <c r="L308" t="s">
        <v>897</v>
      </c>
      <c r="M308" t="s">
        <v>734</v>
      </c>
      <c r="N308">
        <v>60</v>
      </c>
      <c r="O308">
        <v>180</v>
      </c>
      <c r="P308">
        <v>-0.86</v>
      </c>
    </row>
    <row r="309" spans="1:16">
      <c r="A309" t="s">
        <v>650</v>
      </c>
      <c r="B309">
        <v>256</v>
      </c>
      <c r="C309">
        <v>330</v>
      </c>
      <c r="D309" t="s">
        <v>6086</v>
      </c>
      <c r="E309" t="s">
        <v>201</v>
      </c>
      <c r="F309" t="s">
        <v>7356</v>
      </c>
      <c r="G309" t="s">
        <v>7255</v>
      </c>
      <c r="H309" t="s">
        <v>7288</v>
      </c>
      <c r="I309" t="s">
        <v>7401</v>
      </c>
      <c r="J309" t="s">
        <v>7155</v>
      </c>
      <c r="K309" t="s">
        <v>7165</v>
      </c>
      <c r="L309" t="s">
        <v>7362</v>
      </c>
      <c r="M309" t="s">
        <v>7244</v>
      </c>
      <c r="N309">
        <v>308</v>
      </c>
      <c r="O309">
        <v>226</v>
      </c>
      <c r="P309">
        <v>-4.6100000000000003</v>
      </c>
    </row>
    <row r="310" spans="1:16">
      <c r="A310" t="s">
        <v>562</v>
      </c>
      <c r="B310">
        <v>360</v>
      </c>
      <c r="C310">
        <v>331</v>
      </c>
      <c r="D310" t="s">
        <v>237</v>
      </c>
      <c r="E310" t="s">
        <v>237</v>
      </c>
      <c r="F310" t="s">
        <v>7132</v>
      </c>
      <c r="G310" t="s">
        <v>7378</v>
      </c>
      <c r="H310" t="s">
        <v>7340</v>
      </c>
      <c r="I310" t="s">
        <v>7132</v>
      </c>
      <c r="J310" t="s">
        <v>7310</v>
      </c>
      <c r="K310" t="s">
        <v>7305</v>
      </c>
      <c r="L310" t="s">
        <v>7161</v>
      </c>
      <c r="M310" t="s">
        <v>7141</v>
      </c>
      <c r="N310">
        <v>260</v>
      </c>
      <c r="O310">
        <v>327</v>
      </c>
      <c r="P310">
        <v>-14.11</v>
      </c>
    </row>
    <row r="311" spans="1:16">
      <c r="A311" t="s">
        <v>682</v>
      </c>
      <c r="B311">
        <v>290</v>
      </c>
      <c r="C311">
        <v>336</v>
      </c>
      <c r="D311" t="s">
        <v>254</v>
      </c>
      <c r="E311" t="s">
        <v>185</v>
      </c>
      <c r="F311" t="s">
        <v>7412</v>
      </c>
      <c r="G311" t="s">
        <v>7211</v>
      </c>
      <c r="H311" t="s">
        <v>426</v>
      </c>
      <c r="I311" t="s">
        <v>304</v>
      </c>
      <c r="J311" t="s">
        <v>900</v>
      </c>
      <c r="K311" t="s">
        <v>7246</v>
      </c>
      <c r="L311" t="s">
        <v>897</v>
      </c>
      <c r="M311" t="s">
        <v>734</v>
      </c>
      <c r="N311">
        <v>17</v>
      </c>
      <c r="O311">
        <v>12</v>
      </c>
      <c r="P311">
        <v>21.94</v>
      </c>
    </row>
    <row r="312" spans="1:16">
      <c r="A312" t="s">
        <v>474</v>
      </c>
      <c r="B312">
        <v>289</v>
      </c>
      <c r="C312">
        <v>334</v>
      </c>
      <c r="D312" t="s">
        <v>407</v>
      </c>
      <c r="E312" t="s">
        <v>407</v>
      </c>
      <c r="F312" t="s">
        <v>1096</v>
      </c>
      <c r="G312" t="s">
        <v>7201</v>
      </c>
      <c r="H312" t="s">
        <v>7254</v>
      </c>
      <c r="I312" t="s">
        <v>7288</v>
      </c>
      <c r="J312" t="s">
        <v>7265</v>
      </c>
      <c r="K312" t="s">
        <v>913</v>
      </c>
      <c r="L312" t="s">
        <v>772</v>
      </c>
      <c r="M312" t="s">
        <v>7178</v>
      </c>
      <c r="N312">
        <v>106</v>
      </c>
      <c r="O312">
        <v>94</v>
      </c>
      <c r="P312">
        <v>7.39</v>
      </c>
    </row>
    <row r="313" spans="1:16">
      <c r="A313" t="s">
        <v>483</v>
      </c>
      <c r="B313">
        <v>290</v>
      </c>
      <c r="C313">
        <v>336</v>
      </c>
      <c r="D313" t="s">
        <v>254</v>
      </c>
      <c r="E313" t="s">
        <v>7443</v>
      </c>
      <c r="F313" t="s">
        <v>7412</v>
      </c>
      <c r="G313" t="s">
        <v>7211</v>
      </c>
      <c r="H313" t="s">
        <v>426</v>
      </c>
      <c r="I313" t="s">
        <v>304</v>
      </c>
      <c r="J313" t="s">
        <v>900</v>
      </c>
      <c r="K313" t="s">
        <v>7246</v>
      </c>
      <c r="L313" t="s">
        <v>897</v>
      </c>
      <c r="M313" t="s">
        <v>734</v>
      </c>
      <c r="N313">
        <v>60</v>
      </c>
      <c r="O313">
        <v>180</v>
      </c>
      <c r="P313">
        <v>-0.86</v>
      </c>
    </row>
    <row r="314" spans="1:16">
      <c r="A314" t="s">
        <v>669</v>
      </c>
      <c r="B314">
        <v>257</v>
      </c>
      <c r="C314">
        <v>257</v>
      </c>
      <c r="D314" t="s">
        <v>6124</v>
      </c>
      <c r="E314" t="s">
        <v>436</v>
      </c>
      <c r="F314" t="s">
        <v>7122</v>
      </c>
      <c r="G314" t="s">
        <v>1045</v>
      </c>
      <c r="H314" t="s">
        <v>7308</v>
      </c>
      <c r="I314" t="s">
        <v>7258</v>
      </c>
      <c r="J314" t="s">
        <v>7117</v>
      </c>
      <c r="K314" t="s">
        <v>7292</v>
      </c>
      <c r="L314" t="s">
        <v>7388</v>
      </c>
      <c r="M314" t="s">
        <v>7405</v>
      </c>
      <c r="N314">
        <v>196</v>
      </c>
      <c r="O314">
        <v>64</v>
      </c>
      <c r="P314">
        <v>12.42</v>
      </c>
    </row>
    <row r="315" spans="1:16">
      <c r="A315" t="s">
        <v>140</v>
      </c>
      <c r="B315">
        <v>258</v>
      </c>
      <c r="C315">
        <v>339</v>
      </c>
      <c r="D315" t="s">
        <v>140</v>
      </c>
      <c r="E315" t="s">
        <v>140</v>
      </c>
      <c r="F315" t="s">
        <v>7306</v>
      </c>
      <c r="G315" t="s">
        <v>7355</v>
      </c>
      <c r="H315" t="s">
        <v>7341</v>
      </c>
      <c r="I315" t="s">
        <v>7330</v>
      </c>
      <c r="J315" t="s">
        <v>7111</v>
      </c>
      <c r="K315" t="s">
        <v>7351</v>
      </c>
      <c r="L315" t="s">
        <v>7306</v>
      </c>
      <c r="M315" t="s">
        <v>7191</v>
      </c>
      <c r="N315">
        <v>253</v>
      </c>
      <c r="O315">
        <v>134</v>
      </c>
      <c r="P315">
        <v>3.09</v>
      </c>
    </row>
    <row r="316" spans="1:16">
      <c r="A316" t="s">
        <v>525</v>
      </c>
      <c r="B316">
        <v>259</v>
      </c>
      <c r="C316">
        <v>340</v>
      </c>
      <c r="D316" t="s">
        <v>148</v>
      </c>
      <c r="E316" t="s">
        <v>377</v>
      </c>
      <c r="F316" t="s">
        <v>7263</v>
      </c>
      <c r="G316" t="s">
        <v>913</v>
      </c>
      <c r="H316" t="s">
        <v>7280</v>
      </c>
      <c r="I316" t="s">
        <v>7214</v>
      </c>
      <c r="J316" t="s">
        <v>7398</v>
      </c>
      <c r="K316" t="s">
        <v>1101</v>
      </c>
      <c r="L316" t="s">
        <v>7195</v>
      </c>
      <c r="M316" t="s">
        <v>7373</v>
      </c>
      <c r="N316">
        <v>179</v>
      </c>
      <c r="O316">
        <v>274</v>
      </c>
      <c r="P316">
        <v>-9</v>
      </c>
    </row>
    <row r="317" spans="1:16">
      <c r="A317" t="s">
        <v>482</v>
      </c>
      <c r="B317">
        <v>260</v>
      </c>
      <c r="C317">
        <v>342</v>
      </c>
      <c r="D317" t="s">
        <v>416</v>
      </c>
      <c r="E317" t="s">
        <v>209</v>
      </c>
      <c r="F317" t="s">
        <v>7199</v>
      </c>
      <c r="G317" t="s">
        <v>7412</v>
      </c>
      <c r="H317" t="s">
        <v>799</v>
      </c>
      <c r="I317" t="s">
        <v>814</v>
      </c>
      <c r="J317" t="s">
        <v>911</v>
      </c>
      <c r="K317" t="s">
        <v>7374</v>
      </c>
      <c r="L317" t="s">
        <v>27</v>
      </c>
      <c r="M317" t="s">
        <v>7412</v>
      </c>
      <c r="N317">
        <v>33</v>
      </c>
      <c r="O317">
        <v>17</v>
      </c>
      <c r="P317">
        <v>19.41</v>
      </c>
    </row>
    <row r="318" spans="1:16">
      <c r="A318" t="s">
        <v>514</v>
      </c>
      <c r="B318">
        <v>261</v>
      </c>
      <c r="C318">
        <v>343</v>
      </c>
      <c r="D318" t="s">
        <v>187</v>
      </c>
      <c r="E318" t="s">
        <v>187</v>
      </c>
      <c r="F318" t="s">
        <v>897</v>
      </c>
      <c r="G318" t="s">
        <v>7351</v>
      </c>
      <c r="H318" t="s">
        <v>7357</v>
      </c>
      <c r="I318" t="s">
        <v>1108</v>
      </c>
      <c r="J318" t="s">
        <v>7317</v>
      </c>
      <c r="K318" t="s">
        <v>743</v>
      </c>
      <c r="L318" t="s">
        <v>805</v>
      </c>
      <c r="M318" t="s">
        <v>814</v>
      </c>
      <c r="N318">
        <v>34</v>
      </c>
      <c r="O318">
        <v>100</v>
      </c>
      <c r="P318">
        <v>6.66</v>
      </c>
    </row>
    <row r="319" spans="1:16">
      <c r="A319" t="s">
        <v>517</v>
      </c>
      <c r="B319">
        <v>262</v>
      </c>
      <c r="C319">
        <v>345</v>
      </c>
      <c r="D319" t="s">
        <v>6135</v>
      </c>
      <c r="E319" t="s">
        <v>135</v>
      </c>
      <c r="F319" t="s">
        <v>7201</v>
      </c>
      <c r="G319" t="s">
        <v>7313</v>
      </c>
      <c r="H319" t="s">
        <v>7240</v>
      </c>
      <c r="I319" t="s">
        <v>7244</v>
      </c>
      <c r="J319" t="s">
        <v>7132</v>
      </c>
      <c r="K319" t="s">
        <v>7135</v>
      </c>
      <c r="L319" t="s">
        <v>7339</v>
      </c>
      <c r="M319" t="s">
        <v>7309</v>
      </c>
      <c r="N319">
        <v>335</v>
      </c>
      <c r="O319">
        <v>97</v>
      </c>
      <c r="P319">
        <v>7.02</v>
      </c>
    </row>
    <row r="320" spans="1:16">
      <c r="A320" t="s">
        <v>484</v>
      </c>
      <c r="B320">
        <v>263</v>
      </c>
      <c r="C320">
        <v>346</v>
      </c>
      <c r="D320" t="s">
        <v>184</v>
      </c>
      <c r="E320" t="s">
        <v>184</v>
      </c>
      <c r="F320" t="s">
        <v>7342</v>
      </c>
      <c r="G320" t="s">
        <v>7403</v>
      </c>
      <c r="H320" t="s">
        <v>7297</v>
      </c>
      <c r="I320" t="s">
        <v>7374</v>
      </c>
      <c r="J320" t="s">
        <v>7250</v>
      </c>
      <c r="K320" t="s">
        <v>7373</v>
      </c>
      <c r="L320" t="s">
        <v>7148</v>
      </c>
      <c r="M320" t="s">
        <v>7189</v>
      </c>
      <c r="N320">
        <v>124</v>
      </c>
      <c r="O320">
        <v>85</v>
      </c>
      <c r="P320">
        <v>9.65</v>
      </c>
    </row>
    <row r="321" spans="1:16">
      <c r="A321" t="s">
        <v>437</v>
      </c>
      <c r="B321">
        <v>265</v>
      </c>
      <c r="C321">
        <v>347</v>
      </c>
      <c r="D321" t="s">
        <v>437</v>
      </c>
      <c r="E321" t="s">
        <v>138</v>
      </c>
      <c r="F321" t="s">
        <v>7305</v>
      </c>
      <c r="G321" t="s">
        <v>7297</v>
      </c>
      <c r="H321" t="s">
        <v>7386</v>
      </c>
      <c r="I321" t="s">
        <v>7249</v>
      </c>
      <c r="J321" t="s">
        <v>7323</v>
      </c>
      <c r="K321" t="s">
        <v>7343</v>
      </c>
      <c r="L321" t="s">
        <v>7244</v>
      </c>
      <c r="M321" t="s">
        <v>7149</v>
      </c>
      <c r="N321">
        <v>190</v>
      </c>
      <c r="O321">
        <v>141</v>
      </c>
      <c r="P321">
        <v>2.2599999999999998</v>
      </c>
    </row>
    <row r="322" spans="1:16">
      <c r="A322" t="s">
        <v>522</v>
      </c>
      <c r="B322">
        <v>266</v>
      </c>
      <c r="C322">
        <v>348</v>
      </c>
      <c r="D322" t="s">
        <v>46</v>
      </c>
      <c r="E322" t="s">
        <v>46</v>
      </c>
      <c r="F322" t="s">
        <v>1085</v>
      </c>
      <c r="G322" t="s">
        <v>775</v>
      </c>
      <c r="H322" t="s">
        <v>7178</v>
      </c>
      <c r="I322" t="s">
        <v>859</v>
      </c>
      <c r="J322" t="s">
        <v>7211</v>
      </c>
      <c r="K322" t="s">
        <v>711</v>
      </c>
      <c r="L322" t="s">
        <v>7267</v>
      </c>
      <c r="M322" t="s">
        <v>1096</v>
      </c>
      <c r="N322">
        <v>50</v>
      </c>
      <c r="O322">
        <v>63</v>
      </c>
      <c r="P322">
        <v>12.57</v>
      </c>
    </row>
    <row r="323" spans="1:16">
      <c r="A323" t="s">
        <v>242</v>
      </c>
      <c r="B323">
        <v>267</v>
      </c>
      <c r="C323">
        <v>349</v>
      </c>
      <c r="D323" t="s">
        <v>242</v>
      </c>
      <c r="E323" t="s">
        <v>242</v>
      </c>
      <c r="F323" t="s">
        <v>7329</v>
      </c>
      <c r="G323" t="s">
        <v>7249</v>
      </c>
      <c r="H323" t="s">
        <v>7202</v>
      </c>
      <c r="I323" t="s">
        <v>7344</v>
      </c>
      <c r="J323" t="s">
        <v>7408</v>
      </c>
      <c r="K323" t="s">
        <v>7251</v>
      </c>
      <c r="L323" t="s">
        <v>7124</v>
      </c>
      <c r="M323" t="s">
        <v>7381</v>
      </c>
      <c r="N323">
        <v>265</v>
      </c>
      <c r="O323">
        <v>205</v>
      </c>
      <c r="P323">
        <v>-2.61</v>
      </c>
    </row>
    <row r="324" spans="1:16">
      <c r="A324" t="s">
        <v>656</v>
      </c>
      <c r="B324">
        <v>271</v>
      </c>
      <c r="C324">
        <v>354</v>
      </c>
      <c r="D324" t="s">
        <v>6093</v>
      </c>
      <c r="E324" t="s">
        <v>6093</v>
      </c>
      <c r="F324" t="s">
        <v>7134</v>
      </c>
      <c r="G324" t="s">
        <v>7164</v>
      </c>
      <c r="H324" t="s">
        <v>7248</v>
      </c>
      <c r="I324" t="s">
        <v>7131</v>
      </c>
      <c r="J324" t="s">
        <v>7135</v>
      </c>
      <c r="K324" t="s">
        <v>7219</v>
      </c>
      <c r="L324" t="s">
        <v>7139</v>
      </c>
      <c r="M324" t="s">
        <v>7444</v>
      </c>
      <c r="N324">
        <v>350</v>
      </c>
      <c r="O324">
        <v>345</v>
      </c>
      <c r="P324">
        <v>-17.059999999999999</v>
      </c>
    </row>
    <row r="325" spans="1:16">
      <c r="A325" t="s">
        <v>472</v>
      </c>
      <c r="B325">
        <v>280</v>
      </c>
      <c r="C325">
        <v>365</v>
      </c>
      <c r="D325" t="s">
        <v>285</v>
      </c>
      <c r="E325" t="s">
        <v>285</v>
      </c>
      <c r="F325" t="s">
        <v>7353</v>
      </c>
      <c r="G325" t="s">
        <v>7279</v>
      </c>
      <c r="H325" t="s">
        <v>7197</v>
      </c>
      <c r="I325" t="s">
        <v>7363</v>
      </c>
      <c r="J325" t="s">
        <v>7368</v>
      </c>
      <c r="K325" t="s">
        <v>7327</v>
      </c>
      <c r="L325" t="s">
        <v>7413</v>
      </c>
      <c r="M325" t="s">
        <v>7400</v>
      </c>
      <c r="N325">
        <v>134</v>
      </c>
      <c r="O325">
        <v>136</v>
      </c>
      <c r="P325">
        <v>2.68</v>
      </c>
    </row>
    <row r="326" spans="1:16">
      <c r="A326" t="s">
        <v>573</v>
      </c>
      <c r="B326">
        <v>269</v>
      </c>
      <c r="C326">
        <v>352</v>
      </c>
      <c r="D326" t="s">
        <v>368</v>
      </c>
      <c r="E326" t="s">
        <v>368</v>
      </c>
      <c r="F326" t="s">
        <v>7194</v>
      </c>
      <c r="G326" t="s">
        <v>7228</v>
      </c>
      <c r="H326" t="s">
        <v>7405</v>
      </c>
      <c r="I326" t="s">
        <v>7121</v>
      </c>
      <c r="J326" t="s">
        <v>7341</v>
      </c>
      <c r="K326" t="s">
        <v>7244</v>
      </c>
      <c r="L326" t="s">
        <v>7206</v>
      </c>
      <c r="M326" t="s">
        <v>7162</v>
      </c>
      <c r="N326">
        <v>267</v>
      </c>
      <c r="O326">
        <v>93</v>
      </c>
      <c r="P326">
        <v>7.62</v>
      </c>
    </row>
    <row r="327" spans="1:16">
      <c r="A327" t="s">
        <v>518</v>
      </c>
      <c r="B327">
        <v>270</v>
      </c>
      <c r="C327">
        <v>353</v>
      </c>
      <c r="D327" t="s">
        <v>39</v>
      </c>
      <c r="E327" t="s">
        <v>39</v>
      </c>
      <c r="F327" t="s">
        <v>7266</v>
      </c>
      <c r="G327" t="s">
        <v>697</v>
      </c>
      <c r="H327" t="s">
        <v>750</v>
      </c>
      <c r="I327" t="s">
        <v>7212</v>
      </c>
      <c r="J327" t="s">
        <v>796</v>
      </c>
      <c r="K327" t="s">
        <v>740</v>
      </c>
      <c r="L327" t="s">
        <v>717</v>
      </c>
      <c r="M327" t="s">
        <v>708</v>
      </c>
      <c r="N327">
        <v>86</v>
      </c>
      <c r="O327">
        <v>220</v>
      </c>
      <c r="P327">
        <v>-3.51</v>
      </c>
    </row>
    <row r="328" spans="1:16">
      <c r="A328" t="s">
        <v>7445</v>
      </c>
      <c r="B328">
        <v>272</v>
      </c>
      <c r="C328">
        <v>354</v>
      </c>
      <c r="D328" t="s">
        <v>6093</v>
      </c>
      <c r="E328" t="s">
        <v>52</v>
      </c>
      <c r="F328" t="s">
        <v>7134</v>
      </c>
      <c r="G328" t="s">
        <v>7164</v>
      </c>
      <c r="H328" t="s">
        <v>7248</v>
      </c>
      <c r="I328" t="s">
        <v>7131</v>
      </c>
      <c r="J328" t="s">
        <v>7135</v>
      </c>
      <c r="K328" t="s">
        <v>7219</v>
      </c>
      <c r="L328" t="s">
        <v>7139</v>
      </c>
      <c r="M328" t="s">
        <v>7444</v>
      </c>
      <c r="N328">
        <v>350</v>
      </c>
      <c r="O328">
        <v>345</v>
      </c>
      <c r="P328">
        <v>-17.059999999999999</v>
      </c>
    </row>
    <row r="329" spans="1:16">
      <c r="A329" t="s">
        <v>524</v>
      </c>
      <c r="B329">
        <v>273</v>
      </c>
      <c r="C329">
        <v>357</v>
      </c>
      <c r="D329" t="s">
        <v>352</v>
      </c>
      <c r="E329" t="s">
        <v>352</v>
      </c>
      <c r="F329" t="s">
        <v>7127</v>
      </c>
      <c r="G329" t="s">
        <v>7181</v>
      </c>
      <c r="H329" t="s">
        <v>7289</v>
      </c>
      <c r="I329" t="s">
        <v>7381</v>
      </c>
      <c r="J329" t="s">
        <v>839</v>
      </c>
      <c r="K329" t="s">
        <v>7318</v>
      </c>
      <c r="L329" t="s">
        <v>7380</v>
      </c>
      <c r="M329" t="s">
        <v>7237</v>
      </c>
      <c r="N329">
        <v>185</v>
      </c>
      <c r="O329">
        <v>295</v>
      </c>
      <c r="P329">
        <v>-10.47</v>
      </c>
    </row>
    <row r="330" spans="1:16">
      <c r="A330" t="s">
        <v>597</v>
      </c>
      <c r="B330">
        <v>274</v>
      </c>
      <c r="C330">
        <v>358</v>
      </c>
      <c r="D330" t="s">
        <v>6102</v>
      </c>
      <c r="E330" t="s">
        <v>36</v>
      </c>
      <c r="F330" t="s">
        <v>7298</v>
      </c>
      <c r="G330" t="s">
        <v>1085</v>
      </c>
      <c r="H330" t="s">
        <v>796</v>
      </c>
      <c r="I330" t="s">
        <v>7204</v>
      </c>
      <c r="J330" t="s">
        <v>814</v>
      </c>
      <c r="K330" t="s">
        <v>1115</v>
      </c>
      <c r="L330" t="s">
        <v>7352</v>
      </c>
      <c r="M330" t="s">
        <v>996</v>
      </c>
      <c r="N330">
        <v>89</v>
      </c>
      <c r="O330">
        <v>170</v>
      </c>
      <c r="P330">
        <v>-0.19</v>
      </c>
    </row>
    <row r="331" spans="1:16">
      <c r="A331" t="s">
        <v>468</v>
      </c>
      <c r="B331">
        <v>275</v>
      </c>
      <c r="C331">
        <v>359</v>
      </c>
      <c r="D331" t="s">
        <v>306</v>
      </c>
      <c r="E331" t="s">
        <v>306</v>
      </c>
      <c r="F331" t="s">
        <v>7376</v>
      </c>
      <c r="G331" t="s">
        <v>7165</v>
      </c>
      <c r="H331" t="s">
        <v>7378</v>
      </c>
      <c r="I331" t="s">
        <v>7223</v>
      </c>
      <c r="J331" t="s">
        <v>7149</v>
      </c>
      <c r="K331" t="s">
        <v>7218</v>
      </c>
      <c r="L331" t="s">
        <v>7374</v>
      </c>
      <c r="M331" t="s">
        <v>7126</v>
      </c>
      <c r="N331">
        <v>166</v>
      </c>
      <c r="O331">
        <v>144</v>
      </c>
      <c r="P331">
        <v>1.55</v>
      </c>
    </row>
    <row r="332" spans="1:16">
      <c r="A332" t="s">
        <v>149</v>
      </c>
      <c r="B332">
        <v>279</v>
      </c>
      <c r="C332">
        <v>363</v>
      </c>
      <c r="D332" t="s">
        <v>149</v>
      </c>
      <c r="E332" t="s">
        <v>149</v>
      </c>
      <c r="F332" t="s">
        <v>7259</v>
      </c>
      <c r="G332" t="s">
        <v>7301</v>
      </c>
      <c r="H332" t="s">
        <v>7318</v>
      </c>
      <c r="I332" t="s">
        <v>7176</v>
      </c>
      <c r="J332" t="s">
        <v>7176</v>
      </c>
      <c r="K332" t="s">
        <v>7334</v>
      </c>
      <c r="L332" t="s">
        <v>7370</v>
      </c>
      <c r="M332" t="s">
        <v>7401</v>
      </c>
      <c r="N332">
        <v>319</v>
      </c>
      <c r="O332">
        <v>276</v>
      </c>
      <c r="P332">
        <v>-9.16</v>
      </c>
    </row>
    <row r="333" spans="1:16">
      <c r="A333" t="s">
        <v>7446</v>
      </c>
      <c r="B333">
        <v>280</v>
      </c>
      <c r="C333">
        <v>365</v>
      </c>
      <c r="D333" t="s">
        <v>285</v>
      </c>
      <c r="E333" t="s">
        <v>285</v>
      </c>
      <c r="F333" t="s">
        <v>7353</v>
      </c>
      <c r="G333" t="s">
        <v>7279</v>
      </c>
      <c r="H333" t="s">
        <v>7197</v>
      </c>
      <c r="I333" t="s">
        <v>7363</v>
      </c>
      <c r="J333" t="s">
        <v>7368</v>
      </c>
      <c r="K333" t="s">
        <v>7327</v>
      </c>
      <c r="L333" t="s">
        <v>7413</v>
      </c>
      <c r="M333" t="s">
        <v>7400</v>
      </c>
      <c r="N333">
        <v>134</v>
      </c>
      <c r="O333">
        <v>136</v>
      </c>
      <c r="P333">
        <v>2.68</v>
      </c>
    </row>
    <row r="334" spans="1:16">
      <c r="A334" t="s">
        <v>631</v>
      </c>
      <c r="B334">
        <v>282</v>
      </c>
      <c r="C334">
        <v>367</v>
      </c>
      <c r="D334" t="s">
        <v>29</v>
      </c>
      <c r="E334" t="s">
        <v>29</v>
      </c>
      <c r="F334" t="s">
        <v>725</v>
      </c>
      <c r="G334" t="s">
        <v>7294</v>
      </c>
      <c r="H334" t="s">
        <v>7310</v>
      </c>
      <c r="I334" t="s">
        <v>7226</v>
      </c>
      <c r="J334" t="s">
        <v>7167</v>
      </c>
      <c r="K334" t="s">
        <v>7157</v>
      </c>
      <c r="L334" t="s">
        <v>7149</v>
      </c>
      <c r="M334" t="s">
        <v>7339</v>
      </c>
      <c r="N334">
        <v>191</v>
      </c>
      <c r="O334">
        <v>102</v>
      </c>
      <c r="P334">
        <v>6.49</v>
      </c>
    </row>
    <row r="335" spans="1:16">
      <c r="A335" t="s">
        <v>635</v>
      </c>
      <c r="B335">
        <v>283</v>
      </c>
      <c r="C335">
        <v>369</v>
      </c>
      <c r="D335" t="s">
        <v>137</v>
      </c>
      <c r="E335" t="s">
        <v>137</v>
      </c>
      <c r="F335" t="s">
        <v>7133</v>
      </c>
      <c r="G335" t="s">
        <v>7160</v>
      </c>
      <c r="H335" t="s">
        <v>7109</v>
      </c>
      <c r="I335" t="s">
        <v>7224</v>
      </c>
      <c r="J335" t="s">
        <v>7116</v>
      </c>
      <c r="K335" t="s">
        <v>7288</v>
      </c>
      <c r="L335" t="s">
        <v>7186</v>
      </c>
      <c r="M335" t="s">
        <v>7207</v>
      </c>
      <c r="N335">
        <v>122</v>
      </c>
      <c r="O335">
        <v>111</v>
      </c>
      <c r="P335">
        <v>5.63</v>
      </c>
    </row>
    <row r="336" spans="1:16">
      <c r="A336" t="s">
        <v>687</v>
      </c>
      <c r="B336">
        <v>287</v>
      </c>
      <c r="C336">
        <v>374</v>
      </c>
      <c r="D336" t="s">
        <v>341</v>
      </c>
      <c r="E336" t="s">
        <v>341</v>
      </c>
      <c r="F336" t="s">
        <v>789</v>
      </c>
      <c r="G336" t="s">
        <v>911</v>
      </c>
      <c r="H336" t="s">
        <v>7291</v>
      </c>
      <c r="I336" t="s">
        <v>7218</v>
      </c>
      <c r="J336" t="s">
        <v>805</v>
      </c>
      <c r="K336" t="s">
        <v>897</v>
      </c>
      <c r="L336" t="s">
        <v>737</v>
      </c>
      <c r="M336" t="s">
        <v>1090</v>
      </c>
      <c r="N336">
        <v>51</v>
      </c>
      <c r="O336">
        <v>84</v>
      </c>
      <c r="P336">
        <v>9.6999999999999993</v>
      </c>
    </row>
    <row r="337" spans="1:16">
      <c r="A337" t="s">
        <v>5849</v>
      </c>
      <c r="B337">
        <v>288</v>
      </c>
      <c r="C337">
        <v>333</v>
      </c>
      <c r="D337" t="s">
        <v>318</v>
      </c>
      <c r="E337" t="s">
        <v>318</v>
      </c>
      <c r="F337" t="s">
        <v>803</v>
      </c>
      <c r="G337" t="s">
        <v>7186</v>
      </c>
      <c r="H337" t="s">
        <v>1100</v>
      </c>
      <c r="I337" t="s">
        <v>7114</v>
      </c>
      <c r="J337" t="s">
        <v>7210</v>
      </c>
      <c r="K337" t="s">
        <v>7198</v>
      </c>
      <c r="L337" t="s">
        <v>7214</v>
      </c>
      <c r="M337" t="s">
        <v>7232</v>
      </c>
      <c r="N337">
        <v>203</v>
      </c>
      <c r="O337">
        <v>191</v>
      </c>
      <c r="P337">
        <v>-1.34</v>
      </c>
    </row>
    <row r="338" spans="1:16">
      <c r="A338" t="s">
        <v>492</v>
      </c>
      <c r="B338">
        <v>284</v>
      </c>
      <c r="C338">
        <v>370</v>
      </c>
      <c r="D338" t="s">
        <v>71</v>
      </c>
      <c r="E338" t="s">
        <v>71</v>
      </c>
      <c r="F338" t="s">
        <v>900</v>
      </c>
      <c r="G338" t="s">
        <v>7266</v>
      </c>
      <c r="H338" t="s">
        <v>823</v>
      </c>
      <c r="I338" t="s">
        <v>1026</v>
      </c>
      <c r="J338" t="s">
        <v>708</v>
      </c>
      <c r="K338" t="s">
        <v>7146</v>
      </c>
      <c r="L338" t="s">
        <v>7243</v>
      </c>
      <c r="M338" t="s">
        <v>717</v>
      </c>
      <c r="N338">
        <v>31</v>
      </c>
      <c r="O338">
        <v>200</v>
      </c>
      <c r="P338">
        <v>-1.99</v>
      </c>
    </row>
    <row r="339" spans="1:16">
      <c r="A339" t="s">
        <v>599</v>
      </c>
      <c r="B339">
        <v>285</v>
      </c>
      <c r="C339">
        <v>372</v>
      </c>
      <c r="D339" t="s">
        <v>236</v>
      </c>
      <c r="E339" t="s">
        <v>344</v>
      </c>
      <c r="F339" t="s">
        <v>7406</v>
      </c>
      <c r="G339" t="s">
        <v>7397</v>
      </c>
      <c r="H339" t="s">
        <v>7281</v>
      </c>
      <c r="I339" t="s">
        <v>7153</v>
      </c>
      <c r="J339" t="s">
        <v>7154</v>
      </c>
      <c r="K339" t="s">
        <v>7300</v>
      </c>
      <c r="L339" t="s">
        <v>7160</v>
      </c>
      <c r="M339" t="s">
        <v>7361</v>
      </c>
      <c r="N339">
        <v>323</v>
      </c>
    </row>
    <row r="340" spans="1:16">
      <c r="A340" t="s">
        <v>552</v>
      </c>
      <c r="B340">
        <v>286</v>
      </c>
      <c r="D340" t="s">
        <v>350</v>
      </c>
      <c r="E340" t="s">
        <v>6119</v>
      </c>
      <c r="F340" t="s">
        <v>7227</v>
      </c>
      <c r="G340" t="s">
        <v>7341</v>
      </c>
      <c r="H340" t="s">
        <v>7192</v>
      </c>
      <c r="I340" t="s">
        <v>7191</v>
      </c>
      <c r="J340" t="s">
        <v>7244</v>
      </c>
      <c r="K340" t="s">
        <v>7274</v>
      </c>
      <c r="L340" t="s">
        <v>7292</v>
      </c>
      <c r="M340" t="s">
        <v>7112</v>
      </c>
      <c r="N340">
        <v>241</v>
      </c>
    </row>
    <row r="341" spans="1:16">
      <c r="A341" t="s">
        <v>490</v>
      </c>
      <c r="B341">
        <v>287</v>
      </c>
      <c r="C341">
        <v>374</v>
      </c>
      <c r="D341" t="s">
        <v>341</v>
      </c>
      <c r="E341" t="s">
        <v>341</v>
      </c>
      <c r="F341" t="s">
        <v>789</v>
      </c>
      <c r="G341" t="s">
        <v>911</v>
      </c>
      <c r="H341" t="s">
        <v>7291</v>
      </c>
      <c r="I341" t="s">
        <v>7218</v>
      </c>
      <c r="J341" t="s">
        <v>805</v>
      </c>
      <c r="K341" t="s">
        <v>897</v>
      </c>
      <c r="L341" t="s">
        <v>737</v>
      </c>
      <c r="M341" t="s">
        <v>1090</v>
      </c>
      <c r="N341">
        <v>51</v>
      </c>
      <c r="O341">
        <v>84</v>
      </c>
      <c r="P341">
        <v>9.6999999999999993</v>
      </c>
    </row>
    <row r="342" spans="1:16">
      <c r="A342" t="s">
        <v>569</v>
      </c>
      <c r="B342">
        <v>288</v>
      </c>
      <c r="C342">
        <v>333</v>
      </c>
      <c r="D342" t="s">
        <v>318</v>
      </c>
      <c r="E342" t="s">
        <v>318</v>
      </c>
      <c r="F342" t="s">
        <v>803</v>
      </c>
      <c r="G342" t="s">
        <v>7186</v>
      </c>
      <c r="H342" t="s">
        <v>1100</v>
      </c>
      <c r="I342" t="s">
        <v>7114</v>
      </c>
      <c r="J342" t="s">
        <v>7210</v>
      </c>
      <c r="K342" t="s">
        <v>7198</v>
      </c>
      <c r="L342" t="s">
        <v>7214</v>
      </c>
      <c r="M342" t="s">
        <v>7232</v>
      </c>
      <c r="N342">
        <v>203</v>
      </c>
      <c r="O342">
        <v>191</v>
      </c>
      <c r="P342">
        <v>-1.34</v>
      </c>
    </row>
    <row r="343" spans="1:16">
      <c r="A343" t="s">
        <v>499</v>
      </c>
      <c r="B343">
        <v>291</v>
      </c>
      <c r="C343">
        <v>337</v>
      </c>
      <c r="D343" t="s">
        <v>429</v>
      </c>
      <c r="E343" t="s">
        <v>244</v>
      </c>
      <c r="F343" t="s">
        <v>7378</v>
      </c>
      <c r="G343" t="s">
        <v>7304</v>
      </c>
      <c r="H343" t="s">
        <v>7181</v>
      </c>
      <c r="I343" t="s">
        <v>1045</v>
      </c>
      <c r="J343" t="s">
        <v>7200</v>
      </c>
      <c r="K343" t="s">
        <v>7411</v>
      </c>
      <c r="L343" t="s">
        <v>7403</v>
      </c>
      <c r="M343" t="s">
        <v>7330</v>
      </c>
      <c r="N343">
        <v>171</v>
      </c>
      <c r="O343">
        <v>308</v>
      </c>
      <c r="P343">
        <v>-11.47</v>
      </c>
    </row>
    <row r="344" spans="1:16">
      <c r="A344" t="s">
        <v>218</v>
      </c>
      <c r="B344">
        <v>292</v>
      </c>
      <c r="C344">
        <v>376</v>
      </c>
      <c r="D344" t="s">
        <v>218</v>
      </c>
      <c r="E344" t="s">
        <v>218</v>
      </c>
      <c r="F344" t="s">
        <v>7213</v>
      </c>
      <c r="G344" t="s">
        <v>7173</v>
      </c>
      <c r="H344" t="s">
        <v>7262</v>
      </c>
      <c r="I344" t="s">
        <v>1086</v>
      </c>
      <c r="J344" t="s">
        <v>1091</v>
      </c>
      <c r="K344" t="s">
        <v>7266</v>
      </c>
      <c r="L344" t="s">
        <v>1100</v>
      </c>
      <c r="M344" t="s">
        <v>1083</v>
      </c>
      <c r="N344">
        <v>70</v>
      </c>
      <c r="O344">
        <v>83</v>
      </c>
      <c r="P344">
        <v>9.7100000000000009</v>
      </c>
    </row>
    <row r="345" spans="1:16">
      <c r="A345" t="s">
        <v>533</v>
      </c>
      <c r="B345">
        <v>293</v>
      </c>
      <c r="C345">
        <v>377</v>
      </c>
      <c r="D345" t="s">
        <v>335</v>
      </c>
      <c r="E345" t="s">
        <v>335</v>
      </c>
      <c r="F345" t="s">
        <v>740</v>
      </c>
      <c r="G345" t="s">
        <v>859</v>
      </c>
      <c r="H345" t="s">
        <v>1113</v>
      </c>
      <c r="I345" t="s">
        <v>7196</v>
      </c>
      <c r="J345" t="s">
        <v>7266</v>
      </c>
      <c r="K345" t="s">
        <v>7290</v>
      </c>
      <c r="L345" t="s">
        <v>7126</v>
      </c>
      <c r="M345" t="s">
        <v>7292</v>
      </c>
      <c r="N345">
        <v>138</v>
      </c>
      <c r="O345">
        <v>133</v>
      </c>
      <c r="P345">
        <v>3.23</v>
      </c>
    </row>
    <row r="346" spans="1:16">
      <c r="A346" t="s">
        <v>365</v>
      </c>
      <c r="B346">
        <v>294</v>
      </c>
      <c r="C346">
        <v>378</v>
      </c>
      <c r="D346" t="s">
        <v>365</v>
      </c>
      <c r="E346" t="s">
        <v>365</v>
      </c>
      <c r="F346" t="s">
        <v>7334</v>
      </c>
      <c r="G346" t="s">
        <v>7136</v>
      </c>
      <c r="H346" t="s">
        <v>7301</v>
      </c>
      <c r="I346" t="s">
        <v>7159</v>
      </c>
      <c r="J346" t="s">
        <v>7227</v>
      </c>
      <c r="K346" t="s">
        <v>7226</v>
      </c>
      <c r="L346" t="s">
        <v>7222</v>
      </c>
      <c r="M346" t="s">
        <v>7121</v>
      </c>
      <c r="N346">
        <v>195</v>
      </c>
      <c r="O346">
        <v>164</v>
      </c>
      <c r="P346">
        <v>0.28000000000000003</v>
      </c>
    </row>
    <row r="347" spans="1:16">
      <c r="A347" t="s">
        <v>643</v>
      </c>
      <c r="B347">
        <v>295</v>
      </c>
      <c r="C347">
        <v>379</v>
      </c>
      <c r="D347" t="s">
        <v>360</v>
      </c>
      <c r="E347" t="s">
        <v>360</v>
      </c>
      <c r="F347" t="s">
        <v>7333</v>
      </c>
      <c r="G347" t="s">
        <v>7286</v>
      </c>
      <c r="H347" t="s">
        <v>1085</v>
      </c>
      <c r="I347" t="s">
        <v>7308</v>
      </c>
      <c r="J347" t="s">
        <v>7279</v>
      </c>
      <c r="K347" t="s">
        <v>7330</v>
      </c>
      <c r="L347" t="s">
        <v>7237</v>
      </c>
      <c r="M347" t="s">
        <v>7253</v>
      </c>
      <c r="N347">
        <v>184</v>
      </c>
      <c r="O347">
        <v>328</v>
      </c>
      <c r="P347">
        <v>-14.27</v>
      </c>
    </row>
    <row r="348" spans="1:16">
      <c r="A348" t="s">
        <v>290</v>
      </c>
      <c r="B348">
        <v>296</v>
      </c>
      <c r="C348">
        <v>380</v>
      </c>
      <c r="D348" t="s">
        <v>290</v>
      </c>
      <c r="E348" t="s">
        <v>290</v>
      </c>
      <c r="F348" t="s">
        <v>431</v>
      </c>
      <c r="G348" t="s">
        <v>761</v>
      </c>
      <c r="H348" t="s">
        <v>7172</v>
      </c>
      <c r="I348" t="s">
        <v>803</v>
      </c>
      <c r="J348" t="s">
        <v>1113</v>
      </c>
      <c r="K348" t="s">
        <v>7173</v>
      </c>
      <c r="L348" t="s">
        <v>859</v>
      </c>
      <c r="M348" t="s">
        <v>7171</v>
      </c>
      <c r="N348">
        <v>42</v>
      </c>
      <c r="O348">
        <v>119</v>
      </c>
      <c r="P348">
        <v>4.72</v>
      </c>
    </row>
    <row r="349" spans="1:16">
      <c r="A349" t="s">
        <v>281</v>
      </c>
      <c r="B349">
        <v>306</v>
      </c>
      <c r="C349">
        <v>383</v>
      </c>
      <c r="D349" t="s">
        <v>281</v>
      </c>
      <c r="E349" t="s">
        <v>281</v>
      </c>
      <c r="F349" t="s">
        <v>7388</v>
      </c>
      <c r="G349" t="s">
        <v>700</v>
      </c>
      <c r="H349" t="s">
        <v>7295</v>
      </c>
      <c r="I349" t="s">
        <v>7178</v>
      </c>
      <c r="J349" t="s">
        <v>7212</v>
      </c>
      <c r="K349" t="s">
        <v>7179</v>
      </c>
      <c r="L349" t="s">
        <v>908</v>
      </c>
      <c r="M349" t="s">
        <v>697</v>
      </c>
      <c r="N349">
        <v>75</v>
      </c>
      <c r="O349">
        <v>26</v>
      </c>
      <c r="P349">
        <v>17.940000000000001</v>
      </c>
    </row>
    <row r="350" spans="1:16">
      <c r="A350" t="s">
        <v>7447</v>
      </c>
      <c r="B350">
        <v>381</v>
      </c>
      <c r="C350">
        <v>382</v>
      </c>
      <c r="D350" t="s">
        <v>6163</v>
      </c>
      <c r="E350" t="s">
        <v>6504</v>
      </c>
      <c r="M350" t="s">
        <v>7293</v>
      </c>
      <c r="N350">
        <v>215</v>
      </c>
      <c r="O350">
        <v>159</v>
      </c>
      <c r="P350">
        <v>0.63</v>
      </c>
    </row>
    <row r="351" spans="1:16">
      <c r="A351" t="s">
        <v>251</v>
      </c>
      <c r="B351">
        <v>297</v>
      </c>
      <c r="C351">
        <v>385</v>
      </c>
      <c r="D351" t="s">
        <v>251</v>
      </c>
      <c r="E351" t="s">
        <v>251</v>
      </c>
      <c r="F351" t="s">
        <v>7363</v>
      </c>
      <c r="G351" t="s">
        <v>737</v>
      </c>
      <c r="H351" t="s">
        <v>908</v>
      </c>
      <c r="I351" t="s">
        <v>7346</v>
      </c>
      <c r="J351" t="s">
        <v>908</v>
      </c>
      <c r="K351" t="s">
        <v>717</v>
      </c>
      <c r="L351" t="s">
        <v>7115</v>
      </c>
      <c r="M351" t="s">
        <v>7363</v>
      </c>
      <c r="N351">
        <v>105</v>
      </c>
      <c r="O351">
        <v>118</v>
      </c>
      <c r="P351">
        <v>4.75</v>
      </c>
    </row>
    <row r="352" spans="1:16">
      <c r="A352" t="s">
        <v>604</v>
      </c>
      <c r="B352">
        <v>302</v>
      </c>
      <c r="C352">
        <v>387</v>
      </c>
      <c r="D352" t="s">
        <v>6904</v>
      </c>
      <c r="E352" t="s">
        <v>6904</v>
      </c>
      <c r="F352" t="s">
        <v>7277</v>
      </c>
      <c r="G352" t="s">
        <v>7265</v>
      </c>
      <c r="H352" t="s">
        <v>7319</v>
      </c>
      <c r="I352" t="s">
        <v>7275</v>
      </c>
      <c r="J352" t="s">
        <v>7386</v>
      </c>
      <c r="K352" t="s">
        <v>7201</v>
      </c>
      <c r="L352" t="s">
        <v>7136</v>
      </c>
      <c r="M352" t="s">
        <v>7311</v>
      </c>
      <c r="N352">
        <v>348</v>
      </c>
      <c r="O352">
        <v>271</v>
      </c>
      <c r="P352">
        <v>-8.59</v>
      </c>
    </row>
    <row r="353" spans="1:16">
      <c r="A353" t="s">
        <v>42</v>
      </c>
      <c r="B353">
        <v>298</v>
      </c>
      <c r="C353">
        <v>386</v>
      </c>
      <c r="D353" t="s">
        <v>42</v>
      </c>
      <c r="E353" t="s">
        <v>42</v>
      </c>
      <c r="F353" t="s">
        <v>169</v>
      </c>
      <c r="G353" t="s">
        <v>1101</v>
      </c>
      <c r="H353" t="s">
        <v>7402</v>
      </c>
      <c r="I353" t="s">
        <v>703</v>
      </c>
      <c r="J353" t="s">
        <v>421</v>
      </c>
      <c r="K353" t="s">
        <v>169</v>
      </c>
      <c r="L353" t="s">
        <v>708</v>
      </c>
      <c r="M353" t="s">
        <v>75</v>
      </c>
      <c r="N353">
        <v>13</v>
      </c>
      <c r="O353">
        <v>6</v>
      </c>
      <c r="P353">
        <v>24.26</v>
      </c>
    </row>
    <row r="354" spans="1:16">
      <c r="A354" t="s">
        <v>6468</v>
      </c>
      <c r="C354">
        <v>387</v>
      </c>
      <c r="D354" t="s">
        <v>6904</v>
      </c>
      <c r="E354" t="s">
        <v>6904</v>
      </c>
      <c r="F354" t="s">
        <v>7277</v>
      </c>
      <c r="G354" t="s">
        <v>7265</v>
      </c>
      <c r="H354" t="s">
        <v>7319</v>
      </c>
      <c r="I354" t="s">
        <v>7275</v>
      </c>
      <c r="J354" t="s">
        <v>7386</v>
      </c>
      <c r="K354" t="s">
        <v>7201</v>
      </c>
      <c r="L354" t="s">
        <v>7136</v>
      </c>
      <c r="M354" t="s">
        <v>7311</v>
      </c>
      <c r="N354">
        <v>348</v>
      </c>
      <c r="O354">
        <v>271</v>
      </c>
      <c r="P354">
        <v>-8.59</v>
      </c>
    </row>
    <row r="355" spans="1:16">
      <c r="A355" t="s">
        <v>549</v>
      </c>
      <c r="B355">
        <v>299</v>
      </c>
      <c r="C355">
        <v>389</v>
      </c>
      <c r="D355" t="s">
        <v>6178</v>
      </c>
      <c r="E355" t="s">
        <v>95</v>
      </c>
      <c r="F355" t="s">
        <v>7222</v>
      </c>
      <c r="G355" t="s">
        <v>7293</v>
      </c>
      <c r="H355" t="s">
        <v>7329</v>
      </c>
      <c r="I355" t="s">
        <v>7260</v>
      </c>
      <c r="J355" t="s">
        <v>7259</v>
      </c>
      <c r="K355" t="s">
        <v>7223</v>
      </c>
      <c r="L355" t="s">
        <v>7405</v>
      </c>
      <c r="M355" t="s">
        <v>7310</v>
      </c>
      <c r="N355">
        <v>312</v>
      </c>
      <c r="O355">
        <v>289</v>
      </c>
      <c r="P355">
        <v>-9.75</v>
      </c>
    </row>
    <row r="356" spans="1:16">
      <c r="A356" t="s">
        <v>586</v>
      </c>
      <c r="B356">
        <v>300</v>
      </c>
      <c r="C356">
        <v>390</v>
      </c>
      <c r="D356" t="s">
        <v>113</v>
      </c>
      <c r="E356" t="s">
        <v>113</v>
      </c>
      <c r="F356" t="s">
        <v>7248</v>
      </c>
      <c r="G356" t="s">
        <v>7261</v>
      </c>
      <c r="H356" t="s">
        <v>7255</v>
      </c>
      <c r="I356" t="s">
        <v>7205</v>
      </c>
      <c r="J356" t="s">
        <v>7181</v>
      </c>
      <c r="K356" t="s">
        <v>7359</v>
      </c>
      <c r="L356" t="s">
        <v>7164</v>
      </c>
      <c r="M356" t="s">
        <v>7226</v>
      </c>
      <c r="N356">
        <v>296</v>
      </c>
      <c r="O356">
        <v>283</v>
      </c>
      <c r="P356">
        <v>-9.4</v>
      </c>
    </row>
    <row r="357" spans="1:16">
      <c r="A357" t="s">
        <v>583</v>
      </c>
      <c r="B357">
        <v>313</v>
      </c>
      <c r="C357">
        <v>406</v>
      </c>
      <c r="D357" t="s">
        <v>66</v>
      </c>
      <c r="E357" t="s">
        <v>7448</v>
      </c>
      <c r="F357" t="s">
        <v>7154</v>
      </c>
      <c r="G357" t="s">
        <v>7319</v>
      </c>
      <c r="H357" t="s">
        <v>7136</v>
      </c>
      <c r="I357" t="s">
        <v>7188</v>
      </c>
      <c r="J357" t="s">
        <v>7400</v>
      </c>
      <c r="K357" t="s">
        <v>7303</v>
      </c>
      <c r="L357" t="s">
        <v>7275</v>
      </c>
      <c r="M357" t="s">
        <v>7372</v>
      </c>
      <c r="N357">
        <v>235</v>
      </c>
      <c r="O357">
        <v>290</v>
      </c>
      <c r="P357">
        <v>-9.93</v>
      </c>
    </row>
    <row r="358" spans="1:16">
      <c r="A358" t="s">
        <v>123</v>
      </c>
      <c r="B358">
        <v>303</v>
      </c>
      <c r="C358">
        <v>392</v>
      </c>
      <c r="D358" t="s">
        <v>123</v>
      </c>
      <c r="E358" t="s">
        <v>123</v>
      </c>
      <c r="F358" t="s">
        <v>1113</v>
      </c>
      <c r="G358" t="s">
        <v>7212</v>
      </c>
      <c r="H358" t="s">
        <v>7173</v>
      </c>
      <c r="I358" t="s">
        <v>740</v>
      </c>
      <c r="J358" t="s">
        <v>1111</v>
      </c>
      <c r="K358" t="s">
        <v>7269</v>
      </c>
      <c r="L358" t="s">
        <v>714</v>
      </c>
      <c r="M358" t="s">
        <v>44</v>
      </c>
      <c r="N358">
        <v>14</v>
      </c>
      <c r="O358">
        <v>5</v>
      </c>
      <c r="P358">
        <v>24.83</v>
      </c>
    </row>
    <row r="359" spans="1:16">
      <c r="A359" t="s">
        <v>681</v>
      </c>
      <c r="B359">
        <v>305</v>
      </c>
      <c r="C359">
        <v>396</v>
      </c>
      <c r="D359" t="s">
        <v>6920</v>
      </c>
      <c r="E359" t="s">
        <v>180</v>
      </c>
      <c r="F359" t="s">
        <v>7195</v>
      </c>
      <c r="G359" t="s">
        <v>7385</v>
      </c>
      <c r="H359" t="s">
        <v>7344</v>
      </c>
      <c r="I359" t="s">
        <v>7380</v>
      </c>
      <c r="J359" t="s">
        <v>7290</v>
      </c>
      <c r="K359" t="s">
        <v>7123</v>
      </c>
      <c r="L359" t="s">
        <v>7408</v>
      </c>
      <c r="M359" t="s">
        <v>7130</v>
      </c>
      <c r="N359">
        <v>343</v>
      </c>
      <c r="O359">
        <v>173</v>
      </c>
      <c r="P359">
        <v>-0.46</v>
      </c>
    </row>
    <row r="360" spans="1:16">
      <c r="A360" t="s">
        <v>470</v>
      </c>
      <c r="B360">
        <v>304</v>
      </c>
      <c r="C360">
        <v>393</v>
      </c>
      <c r="D360" t="s">
        <v>338</v>
      </c>
      <c r="E360" t="s">
        <v>338</v>
      </c>
      <c r="F360" t="s">
        <v>7229</v>
      </c>
      <c r="G360" t="s">
        <v>789</v>
      </c>
      <c r="H360" t="s">
        <v>431</v>
      </c>
      <c r="I360" t="s">
        <v>725</v>
      </c>
      <c r="J360" t="s">
        <v>7178</v>
      </c>
      <c r="K360" t="s">
        <v>1026</v>
      </c>
      <c r="L360" t="s">
        <v>7145</v>
      </c>
      <c r="M360" t="s">
        <v>908</v>
      </c>
      <c r="N360">
        <v>78</v>
      </c>
      <c r="O360">
        <v>31</v>
      </c>
      <c r="P360">
        <v>17.149999999999999</v>
      </c>
    </row>
    <row r="361" spans="1:16">
      <c r="A361" t="s">
        <v>543</v>
      </c>
      <c r="B361">
        <v>305</v>
      </c>
      <c r="C361">
        <v>396</v>
      </c>
      <c r="D361" t="s">
        <v>681</v>
      </c>
      <c r="E361" t="s">
        <v>681</v>
      </c>
    </row>
    <row r="362" spans="1:16">
      <c r="A362" t="s">
        <v>7449</v>
      </c>
      <c r="B362">
        <v>304</v>
      </c>
      <c r="C362">
        <v>393</v>
      </c>
      <c r="D362" t="s">
        <v>338</v>
      </c>
      <c r="E362" t="s">
        <v>338</v>
      </c>
      <c r="F362" t="s">
        <v>7229</v>
      </c>
      <c r="G362" t="s">
        <v>789</v>
      </c>
      <c r="H362" t="s">
        <v>431</v>
      </c>
      <c r="I362" t="s">
        <v>725</v>
      </c>
      <c r="J362" t="s">
        <v>7178</v>
      </c>
      <c r="K362" t="s">
        <v>1026</v>
      </c>
      <c r="L362" t="s">
        <v>7145</v>
      </c>
      <c r="M362" t="s">
        <v>908</v>
      </c>
      <c r="N362">
        <v>78</v>
      </c>
      <c r="O362">
        <v>31</v>
      </c>
      <c r="P362">
        <v>17.149999999999999</v>
      </c>
    </row>
    <row r="363" spans="1:16">
      <c r="A363" t="s">
        <v>7450</v>
      </c>
      <c r="C363">
        <v>406</v>
      </c>
      <c r="D363" t="s">
        <v>66</v>
      </c>
      <c r="E363" t="s">
        <v>7448</v>
      </c>
      <c r="F363" t="s">
        <v>7154</v>
      </c>
      <c r="G363" t="s">
        <v>7319</v>
      </c>
      <c r="H363" t="s">
        <v>7136</v>
      </c>
      <c r="I363" t="s">
        <v>7188</v>
      </c>
      <c r="J363" t="s">
        <v>7400</v>
      </c>
      <c r="K363" t="s">
        <v>7303</v>
      </c>
      <c r="L363" t="s">
        <v>7275</v>
      </c>
      <c r="M363" t="s">
        <v>7372</v>
      </c>
      <c r="N363">
        <v>235</v>
      </c>
      <c r="O363">
        <v>290</v>
      </c>
      <c r="P363">
        <v>-9.93</v>
      </c>
    </row>
    <row r="364" spans="1:16">
      <c r="A364" t="s">
        <v>561</v>
      </c>
      <c r="B364">
        <v>307</v>
      </c>
      <c r="C364">
        <v>398</v>
      </c>
      <c r="D364" t="s">
        <v>127</v>
      </c>
      <c r="E364" t="s">
        <v>127</v>
      </c>
      <c r="F364" t="s">
        <v>7405</v>
      </c>
      <c r="G364" t="s">
        <v>7308</v>
      </c>
      <c r="H364" t="s">
        <v>7413</v>
      </c>
      <c r="I364" t="s">
        <v>7388</v>
      </c>
      <c r="J364" t="s">
        <v>7121</v>
      </c>
      <c r="K364" t="s">
        <v>7323</v>
      </c>
      <c r="L364" t="s">
        <v>7301</v>
      </c>
      <c r="M364" t="s">
        <v>7302</v>
      </c>
      <c r="N364">
        <v>239</v>
      </c>
      <c r="O364">
        <v>303</v>
      </c>
      <c r="P364">
        <v>-11.1</v>
      </c>
    </row>
    <row r="365" spans="1:16">
      <c r="A365" t="s">
        <v>647</v>
      </c>
      <c r="B365">
        <v>308</v>
      </c>
      <c r="C365">
        <v>400</v>
      </c>
      <c r="D365" t="s">
        <v>6173</v>
      </c>
      <c r="E365" t="s">
        <v>112</v>
      </c>
      <c r="F365" t="s">
        <v>7250</v>
      </c>
      <c r="G365" t="s">
        <v>7195</v>
      </c>
      <c r="H365" t="s">
        <v>7388</v>
      </c>
      <c r="I365" t="s">
        <v>7400</v>
      </c>
      <c r="J365" t="s">
        <v>7193</v>
      </c>
      <c r="K365" t="s">
        <v>7263</v>
      </c>
      <c r="L365" t="s">
        <v>1090</v>
      </c>
      <c r="M365" t="s">
        <v>7369</v>
      </c>
      <c r="N365">
        <v>152</v>
      </c>
      <c r="O365">
        <v>190</v>
      </c>
      <c r="P365">
        <v>-1.34</v>
      </c>
    </row>
    <row r="366" spans="1:16">
      <c r="A366" t="s">
        <v>513</v>
      </c>
      <c r="B366">
        <v>309</v>
      </c>
      <c r="C366">
        <v>401</v>
      </c>
      <c r="D366" t="s">
        <v>305</v>
      </c>
      <c r="E366" t="s">
        <v>305</v>
      </c>
      <c r="F366" t="s">
        <v>796</v>
      </c>
      <c r="G366" t="s">
        <v>7206</v>
      </c>
      <c r="H366" t="s">
        <v>789</v>
      </c>
      <c r="I366" t="s">
        <v>1113</v>
      </c>
      <c r="J366" t="s">
        <v>304</v>
      </c>
      <c r="K366" t="s">
        <v>44</v>
      </c>
      <c r="L366" t="s">
        <v>7391</v>
      </c>
      <c r="M366" t="s">
        <v>427</v>
      </c>
      <c r="N366">
        <v>12</v>
      </c>
      <c r="O366">
        <v>60</v>
      </c>
      <c r="P366">
        <v>12.88</v>
      </c>
    </row>
    <row r="367" spans="1:16">
      <c r="A367" t="s">
        <v>532</v>
      </c>
      <c r="B367">
        <v>56</v>
      </c>
      <c r="C367">
        <v>407</v>
      </c>
      <c r="D367" t="s">
        <v>332</v>
      </c>
      <c r="E367" t="s">
        <v>332</v>
      </c>
      <c r="F367" t="s">
        <v>7394</v>
      </c>
      <c r="G367" t="s">
        <v>7177</v>
      </c>
      <c r="H367" t="s">
        <v>7361</v>
      </c>
      <c r="I367" t="s">
        <v>7222</v>
      </c>
      <c r="J367" t="s">
        <v>7294</v>
      </c>
      <c r="K367" t="s">
        <v>7205</v>
      </c>
      <c r="L367" t="s">
        <v>7293</v>
      </c>
      <c r="M367" t="s">
        <v>7411</v>
      </c>
      <c r="N367">
        <v>228</v>
      </c>
      <c r="O367">
        <v>325</v>
      </c>
      <c r="P367">
        <v>-13.83</v>
      </c>
    </row>
    <row r="368" spans="1:16">
      <c r="A368" t="s">
        <v>274</v>
      </c>
      <c r="B368">
        <v>314</v>
      </c>
      <c r="C368">
        <v>408</v>
      </c>
      <c r="D368" t="s">
        <v>274</v>
      </c>
      <c r="E368" t="s">
        <v>274</v>
      </c>
      <c r="F368" t="s">
        <v>7407</v>
      </c>
      <c r="G368" t="s">
        <v>897</v>
      </c>
      <c r="H368" t="s">
        <v>7243</v>
      </c>
      <c r="I368" t="s">
        <v>7202</v>
      </c>
      <c r="J368" t="s">
        <v>7296</v>
      </c>
      <c r="K368" t="s">
        <v>714</v>
      </c>
      <c r="L368" t="s">
        <v>7113</v>
      </c>
      <c r="M368" t="s">
        <v>1101</v>
      </c>
      <c r="N368">
        <v>116</v>
      </c>
      <c r="O368">
        <v>88</v>
      </c>
      <c r="P368">
        <v>8.9</v>
      </c>
    </row>
    <row r="369" spans="1:16">
      <c r="A369" t="s">
        <v>78</v>
      </c>
      <c r="B369">
        <v>315</v>
      </c>
      <c r="C369">
        <v>409</v>
      </c>
      <c r="D369" t="s">
        <v>78</v>
      </c>
      <c r="E369" t="s">
        <v>78</v>
      </c>
      <c r="F369" t="s">
        <v>7286</v>
      </c>
      <c r="G369" t="s">
        <v>7251</v>
      </c>
      <c r="H369" t="s">
        <v>7113</v>
      </c>
      <c r="I369" t="s">
        <v>7210</v>
      </c>
      <c r="J369" t="s">
        <v>7252</v>
      </c>
      <c r="K369" t="s">
        <v>7401</v>
      </c>
      <c r="L369" t="s">
        <v>7317</v>
      </c>
      <c r="M369" t="s">
        <v>7341</v>
      </c>
      <c r="N369">
        <v>245</v>
      </c>
      <c r="O369">
        <v>127</v>
      </c>
      <c r="P369">
        <v>3.64</v>
      </c>
    </row>
    <row r="370" spans="1:16">
      <c r="A370" t="s">
        <v>110</v>
      </c>
      <c r="B370">
        <v>316</v>
      </c>
      <c r="C370">
        <v>410</v>
      </c>
      <c r="D370" t="s">
        <v>110</v>
      </c>
      <c r="E370" t="s">
        <v>110</v>
      </c>
      <c r="F370" t="s">
        <v>7370</v>
      </c>
      <c r="G370" t="s">
        <v>7123</v>
      </c>
      <c r="H370" t="s">
        <v>7190</v>
      </c>
      <c r="I370" t="s">
        <v>7185</v>
      </c>
      <c r="J370" t="s">
        <v>7380</v>
      </c>
      <c r="K370" t="s">
        <v>7240</v>
      </c>
      <c r="L370" t="s">
        <v>7355</v>
      </c>
      <c r="M370" t="s">
        <v>7184</v>
      </c>
      <c r="N370">
        <v>230</v>
      </c>
      <c r="O370">
        <v>129</v>
      </c>
      <c r="P370">
        <v>3.51</v>
      </c>
    </row>
    <row r="371" spans="1:16">
      <c r="A371" t="s">
        <v>176</v>
      </c>
      <c r="B371">
        <v>317</v>
      </c>
      <c r="C371">
        <v>411</v>
      </c>
      <c r="D371" t="s">
        <v>176</v>
      </c>
      <c r="E371" t="s">
        <v>176</v>
      </c>
      <c r="F371" t="s">
        <v>7155</v>
      </c>
      <c r="G371" t="s">
        <v>7322</v>
      </c>
      <c r="H371" t="s">
        <v>7161</v>
      </c>
      <c r="I371" t="s">
        <v>7271</v>
      </c>
      <c r="J371" t="s">
        <v>7326</v>
      </c>
      <c r="K371" t="s">
        <v>7151</v>
      </c>
      <c r="L371" t="s">
        <v>7204</v>
      </c>
      <c r="M371" t="s">
        <v>7376</v>
      </c>
      <c r="N371">
        <v>123</v>
      </c>
      <c r="O371">
        <v>103</v>
      </c>
      <c r="P371">
        <v>6.34</v>
      </c>
    </row>
    <row r="372" spans="1:16">
      <c r="A372" t="s">
        <v>177</v>
      </c>
      <c r="B372">
        <v>318</v>
      </c>
      <c r="C372">
        <v>412</v>
      </c>
      <c r="D372" t="s">
        <v>177</v>
      </c>
      <c r="E372" t="s">
        <v>177</v>
      </c>
      <c r="F372" t="s">
        <v>912</v>
      </c>
      <c r="G372" t="s">
        <v>1013</v>
      </c>
      <c r="H372" t="s">
        <v>764</v>
      </c>
      <c r="I372" t="s">
        <v>7351</v>
      </c>
      <c r="J372" t="s">
        <v>7229</v>
      </c>
      <c r="K372" t="s">
        <v>7352</v>
      </c>
      <c r="L372" t="s">
        <v>796</v>
      </c>
      <c r="M372" t="s">
        <v>796</v>
      </c>
      <c r="N372">
        <v>133</v>
      </c>
      <c r="O372">
        <v>316</v>
      </c>
      <c r="P372">
        <v>-12.3</v>
      </c>
    </row>
    <row r="373" spans="1:16">
      <c r="A373" t="s">
        <v>68</v>
      </c>
      <c r="B373">
        <v>42</v>
      </c>
      <c r="C373">
        <v>413</v>
      </c>
      <c r="D373" t="s">
        <v>68</v>
      </c>
      <c r="E373" t="s">
        <v>68</v>
      </c>
      <c r="F373" t="s">
        <v>7371</v>
      </c>
      <c r="G373" t="s">
        <v>7368</v>
      </c>
      <c r="H373" t="s">
        <v>7210</v>
      </c>
      <c r="I373" t="s">
        <v>7255</v>
      </c>
      <c r="J373" t="s">
        <v>7217</v>
      </c>
      <c r="K373" t="s">
        <v>7285</v>
      </c>
      <c r="L373" t="s">
        <v>7198</v>
      </c>
      <c r="M373" t="s">
        <v>7354</v>
      </c>
      <c r="N373">
        <v>71</v>
      </c>
      <c r="O373">
        <v>52</v>
      </c>
      <c r="P373">
        <v>13.66</v>
      </c>
    </row>
    <row r="374" spans="1:16">
      <c r="A374" t="s">
        <v>589</v>
      </c>
      <c r="B374">
        <v>44</v>
      </c>
      <c r="C374">
        <v>414</v>
      </c>
      <c r="D374" t="s">
        <v>146</v>
      </c>
      <c r="E374" t="s">
        <v>146</v>
      </c>
      <c r="F374" t="s">
        <v>7411</v>
      </c>
      <c r="G374" t="s">
        <v>7262</v>
      </c>
      <c r="H374" t="s">
        <v>7271</v>
      </c>
      <c r="I374" t="s">
        <v>7302</v>
      </c>
      <c r="J374" t="s">
        <v>7147</v>
      </c>
      <c r="K374" t="s">
        <v>7116</v>
      </c>
      <c r="L374" t="s">
        <v>7230</v>
      </c>
      <c r="M374" t="s">
        <v>7343</v>
      </c>
      <c r="N374">
        <v>212</v>
      </c>
      <c r="O374">
        <v>158</v>
      </c>
      <c r="P374">
        <v>0.79</v>
      </c>
    </row>
    <row r="375" spans="1:16">
      <c r="A375" t="s">
        <v>374</v>
      </c>
      <c r="B375">
        <v>126</v>
      </c>
      <c r="C375">
        <v>422</v>
      </c>
      <c r="D375" t="s">
        <v>374</v>
      </c>
      <c r="E375" t="s">
        <v>374</v>
      </c>
      <c r="F375" t="s">
        <v>57</v>
      </c>
      <c r="G375" t="s">
        <v>7179</v>
      </c>
      <c r="H375" t="s">
        <v>717</v>
      </c>
      <c r="I375" t="s">
        <v>426</v>
      </c>
      <c r="J375" t="s">
        <v>700</v>
      </c>
      <c r="K375" t="s">
        <v>1086</v>
      </c>
      <c r="L375" t="s">
        <v>814</v>
      </c>
      <c r="M375" t="s">
        <v>1114</v>
      </c>
      <c r="N375">
        <v>7</v>
      </c>
      <c r="O375">
        <v>2</v>
      </c>
      <c r="P375">
        <v>28.07</v>
      </c>
    </row>
    <row r="376" spans="1:16">
      <c r="A376" t="s">
        <v>7451</v>
      </c>
      <c r="B376">
        <v>153</v>
      </c>
      <c r="D376" t="s">
        <v>111</v>
      </c>
      <c r="K376" t="s">
        <v>7413</v>
      </c>
      <c r="L376" t="s">
        <v>7254</v>
      </c>
      <c r="M376" t="s">
        <v>7365</v>
      </c>
      <c r="N376">
        <v>176</v>
      </c>
      <c r="O376">
        <v>90</v>
      </c>
      <c r="P376">
        <v>8.5299999999999994</v>
      </c>
    </row>
    <row r="377" spans="1:16">
      <c r="A377" t="s">
        <v>7451</v>
      </c>
      <c r="B377">
        <v>480</v>
      </c>
      <c r="C377">
        <v>480</v>
      </c>
      <c r="D377" t="s">
        <v>7451</v>
      </c>
      <c r="E377" t="s">
        <v>7451</v>
      </c>
    </row>
    <row r="378" spans="1:16">
      <c r="A378" t="s">
        <v>6497</v>
      </c>
      <c r="B378">
        <v>154</v>
      </c>
      <c r="C378">
        <v>192</v>
      </c>
      <c r="D378" t="s">
        <v>6497</v>
      </c>
      <c r="E378" t="s">
        <v>6497</v>
      </c>
      <c r="F378" t="s">
        <v>7188</v>
      </c>
      <c r="G378" t="s">
        <v>7344</v>
      </c>
      <c r="H378" t="s">
        <v>7209</v>
      </c>
      <c r="I378" t="s">
        <v>7112</v>
      </c>
      <c r="J378" t="s">
        <v>7195</v>
      </c>
      <c r="K378" t="s">
        <v>7298</v>
      </c>
      <c r="L378" t="s">
        <v>7116</v>
      </c>
      <c r="M378" t="s">
        <v>7138</v>
      </c>
    </row>
    <row r="379" spans="1:16">
      <c r="A379" t="s">
        <v>7452</v>
      </c>
      <c r="B379">
        <v>153</v>
      </c>
      <c r="D379" t="s">
        <v>7453</v>
      </c>
      <c r="E379" t="s">
        <v>7453</v>
      </c>
      <c r="K379" t="s">
        <v>7413</v>
      </c>
      <c r="L379" t="s">
        <v>7254</v>
      </c>
      <c r="M379" t="s">
        <v>7365</v>
      </c>
    </row>
    <row r="380" spans="1:16">
      <c r="A380" t="s">
        <v>582</v>
      </c>
      <c r="B380">
        <v>153</v>
      </c>
      <c r="D380" t="s">
        <v>7454</v>
      </c>
      <c r="E380" t="s">
        <v>7454</v>
      </c>
      <c r="K380" t="s">
        <v>7413</v>
      </c>
      <c r="L380" t="s">
        <v>7254</v>
      </c>
      <c r="M380" t="s">
        <v>7365</v>
      </c>
    </row>
    <row r="381" spans="1:16">
      <c r="A381" t="s">
        <v>657</v>
      </c>
      <c r="B381">
        <v>154</v>
      </c>
      <c r="C381">
        <v>192</v>
      </c>
      <c r="D381" t="s">
        <v>6231</v>
      </c>
      <c r="E381" t="s">
        <v>6231</v>
      </c>
      <c r="F381" t="s">
        <v>7188</v>
      </c>
      <c r="G381" t="s">
        <v>7344</v>
      </c>
      <c r="H381" t="s">
        <v>7209</v>
      </c>
      <c r="I381" t="s">
        <v>7112</v>
      </c>
      <c r="J381" t="s">
        <v>7195</v>
      </c>
      <c r="K381" t="s">
        <v>7298</v>
      </c>
      <c r="L381" t="s">
        <v>7116</v>
      </c>
      <c r="M381" t="s">
        <v>7138</v>
      </c>
      <c r="N381">
        <v>250</v>
      </c>
      <c r="O381">
        <v>282</v>
      </c>
      <c r="P381">
        <v>-9.32</v>
      </c>
    </row>
    <row r="382" spans="1:16">
      <c r="A382" t="s">
        <v>312</v>
      </c>
      <c r="B382">
        <v>427</v>
      </c>
      <c r="C382">
        <v>427</v>
      </c>
      <c r="D382" t="s">
        <v>312</v>
      </c>
      <c r="E382" t="s">
        <v>312</v>
      </c>
      <c r="F382" t="s">
        <v>7245</v>
      </c>
      <c r="G382" t="s">
        <v>7135</v>
      </c>
      <c r="H382" t="s">
        <v>7293</v>
      </c>
      <c r="I382" t="s">
        <v>7372</v>
      </c>
      <c r="J382" t="s">
        <v>7330</v>
      </c>
      <c r="K382" t="s">
        <v>7195</v>
      </c>
      <c r="L382" t="s">
        <v>7345</v>
      </c>
      <c r="M382" t="s">
        <v>7122</v>
      </c>
      <c r="N382">
        <v>219</v>
      </c>
      <c r="O382">
        <v>253</v>
      </c>
      <c r="P382">
        <v>-6.82</v>
      </c>
    </row>
    <row r="383" spans="1:16">
      <c r="A383" t="s">
        <v>625</v>
      </c>
      <c r="B383">
        <v>356</v>
      </c>
      <c r="C383">
        <v>428</v>
      </c>
      <c r="D383" t="s">
        <v>625</v>
      </c>
      <c r="E383" t="s">
        <v>625</v>
      </c>
      <c r="F383" t="s">
        <v>7379</v>
      </c>
      <c r="G383" t="s">
        <v>7138</v>
      </c>
      <c r="H383" t="s">
        <v>7370</v>
      </c>
      <c r="I383" t="s">
        <v>7181</v>
      </c>
      <c r="J383" t="s">
        <v>7356</v>
      </c>
      <c r="K383" t="s">
        <v>7378</v>
      </c>
      <c r="L383" t="s">
        <v>7182</v>
      </c>
      <c r="M383" t="s">
        <v>7155</v>
      </c>
      <c r="N383">
        <v>247</v>
      </c>
      <c r="O383">
        <v>313</v>
      </c>
      <c r="P383">
        <v>-12.01</v>
      </c>
    </row>
    <row r="384" spans="1:16">
      <c r="A384" t="s">
        <v>579</v>
      </c>
      <c r="B384">
        <v>170</v>
      </c>
      <c r="C384">
        <v>426</v>
      </c>
      <c r="D384" t="s">
        <v>232</v>
      </c>
      <c r="E384" t="s">
        <v>232</v>
      </c>
      <c r="F384" t="s">
        <v>7225</v>
      </c>
      <c r="G384" t="s">
        <v>7408</v>
      </c>
      <c r="H384" t="s">
        <v>7294</v>
      </c>
      <c r="I384" t="s">
        <v>7187</v>
      </c>
      <c r="J384" t="s">
        <v>7123</v>
      </c>
      <c r="K384" t="s">
        <v>7163</v>
      </c>
      <c r="L384" t="s">
        <v>7300</v>
      </c>
      <c r="M384" t="s">
        <v>7322</v>
      </c>
      <c r="N384">
        <v>276</v>
      </c>
      <c r="O384">
        <v>135</v>
      </c>
      <c r="P384">
        <v>2.87</v>
      </c>
    </row>
    <row r="385" spans="1:16">
      <c r="A385" t="s">
        <v>133</v>
      </c>
      <c r="B385">
        <v>196</v>
      </c>
      <c r="C385">
        <v>434</v>
      </c>
      <c r="D385" t="s">
        <v>133</v>
      </c>
      <c r="E385" t="s">
        <v>133</v>
      </c>
      <c r="F385" t="s">
        <v>872</v>
      </c>
      <c r="G385" t="s">
        <v>1086</v>
      </c>
      <c r="H385" t="s">
        <v>7316</v>
      </c>
      <c r="I385" t="s">
        <v>7383</v>
      </c>
      <c r="J385" t="s">
        <v>7246</v>
      </c>
      <c r="K385" t="s">
        <v>7353</v>
      </c>
      <c r="L385" t="s">
        <v>7354</v>
      </c>
      <c r="M385" t="s">
        <v>7399</v>
      </c>
      <c r="N385">
        <v>130</v>
      </c>
      <c r="O385">
        <v>95</v>
      </c>
      <c r="P385">
        <v>7.32</v>
      </c>
    </row>
    <row r="386" spans="1:16">
      <c r="A386" t="s">
        <v>207</v>
      </c>
      <c r="B386">
        <v>359</v>
      </c>
      <c r="C386">
        <v>435</v>
      </c>
      <c r="D386" t="s">
        <v>207</v>
      </c>
      <c r="E386" t="s">
        <v>207</v>
      </c>
      <c r="F386" t="s">
        <v>7148</v>
      </c>
      <c r="G386" t="s">
        <v>7148</v>
      </c>
      <c r="H386" t="s">
        <v>884</v>
      </c>
      <c r="I386" t="s">
        <v>761</v>
      </c>
      <c r="J386" t="s">
        <v>859</v>
      </c>
      <c r="K386" t="s">
        <v>912</v>
      </c>
      <c r="L386" t="s">
        <v>803</v>
      </c>
      <c r="M386" t="s">
        <v>7211</v>
      </c>
      <c r="N386">
        <v>20</v>
      </c>
      <c r="O386">
        <v>43</v>
      </c>
      <c r="P386">
        <v>15.11</v>
      </c>
    </row>
    <row r="387" spans="1:16">
      <c r="A387" t="s">
        <v>593</v>
      </c>
      <c r="B387">
        <v>272</v>
      </c>
      <c r="C387">
        <v>436</v>
      </c>
      <c r="D387" t="s">
        <v>6900</v>
      </c>
      <c r="E387" t="s">
        <v>6900</v>
      </c>
      <c r="F387" t="s">
        <v>7393</v>
      </c>
      <c r="G387" t="s">
        <v>7144</v>
      </c>
      <c r="H387" t="s">
        <v>7225</v>
      </c>
      <c r="I387" t="s">
        <v>7297</v>
      </c>
      <c r="J387" t="s">
        <v>7136</v>
      </c>
      <c r="K387" t="s">
        <v>7131</v>
      </c>
      <c r="L387" t="s">
        <v>7226</v>
      </c>
      <c r="M387" t="s">
        <v>7332</v>
      </c>
      <c r="N387">
        <v>336</v>
      </c>
      <c r="O387">
        <v>259</v>
      </c>
      <c r="P387">
        <v>-7.46</v>
      </c>
    </row>
    <row r="388" spans="1:16">
      <c r="A388" t="s">
        <v>587</v>
      </c>
      <c r="B388">
        <v>310</v>
      </c>
      <c r="C388">
        <v>437</v>
      </c>
      <c r="D388" t="s">
        <v>163</v>
      </c>
      <c r="E388" t="s">
        <v>163</v>
      </c>
      <c r="F388" t="s">
        <v>7349</v>
      </c>
      <c r="G388" t="s">
        <v>7122</v>
      </c>
      <c r="H388" t="s">
        <v>1086</v>
      </c>
      <c r="I388" t="s">
        <v>769</v>
      </c>
      <c r="J388" t="s">
        <v>7202</v>
      </c>
      <c r="K388" t="s">
        <v>7363</v>
      </c>
      <c r="L388" t="s">
        <v>7286</v>
      </c>
      <c r="M388" t="s">
        <v>7168</v>
      </c>
      <c r="N388">
        <v>261</v>
      </c>
      <c r="O388">
        <v>243</v>
      </c>
      <c r="P388">
        <v>-6.1</v>
      </c>
    </row>
    <row r="389" spans="1:16">
      <c r="A389" t="s">
        <v>197</v>
      </c>
      <c r="B389">
        <v>311</v>
      </c>
      <c r="C389">
        <v>443</v>
      </c>
      <c r="D389" t="s">
        <v>197</v>
      </c>
      <c r="E389" t="s">
        <v>197</v>
      </c>
      <c r="F389" t="s">
        <v>7402</v>
      </c>
      <c r="G389" t="s">
        <v>7215</v>
      </c>
      <c r="H389" t="s">
        <v>7349</v>
      </c>
      <c r="I389" t="s">
        <v>7161</v>
      </c>
      <c r="J389" t="s">
        <v>7305</v>
      </c>
      <c r="K389" t="s">
        <v>7192</v>
      </c>
      <c r="L389" t="s">
        <v>7158</v>
      </c>
      <c r="M389" t="s">
        <v>7317</v>
      </c>
      <c r="N389">
        <v>153</v>
      </c>
      <c r="O389">
        <v>194</v>
      </c>
      <c r="P389">
        <v>-1.45</v>
      </c>
    </row>
    <row r="390" spans="1:16">
      <c r="A390" t="s">
        <v>7455</v>
      </c>
      <c r="B390">
        <v>355</v>
      </c>
      <c r="C390">
        <v>405</v>
      </c>
      <c r="D390" t="s">
        <v>7456</v>
      </c>
      <c r="E390" t="s">
        <v>7456</v>
      </c>
      <c r="H390" t="s">
        <v>7108</v>
      </c>
      <c r="I390" t="s">
        <v>7340</v>
      </c>
      <c r="J390" t="s">
        <v>7214</v>
      </c>
      <c r="K390" t="s">
        <v>7365</v>
      </c>
      <c r="L390" t="s">
        <v>7240</v>
      </c>
      <c r="M390" t="s">
        <v>7195</v>
      </c>
    </row>
    <row r="391" spans="1:16">
      <c r="A391" t="s">
        <v>606</v>
      </c>
      <c r="B391">
        <v>355</v>
      </c>
      <c r="C391">
        <v>438</v>
      </c>
      <c r="D391" t="s">
        <v>117</v>
      </c>
      <c r="E391" t="s">
        <v>117</v>
      </c>
      <c r="H391" t="s">
        <v>7108</v>
      </c>
      <c r="I391" t="s">
        <v>7340</v>
      </c>
      <c r="J391" t="s">
        <v>7214</v>
      </c>
      <c r="K391" t="s">
        <v>7365</v>
      </c>
      <c r="L391" t="s">
        <v>7240</v>
      </c>
      <c r="M391" t="s">
        <v>7195</v>
      </c>
      <c r="N391">
        <v>302</v>
      </c>
      <c r="O391">
        <v>245</v>
      </c>
      <c r="P391">
        <v>-6.4</v>
      </c>
    </row>
    <row r="392" spans="1:16">
      <c r="A392" t="s">
        <v>179</v>
      </c>
      <c r="B392">
        <v>319</v>
      </c>
      <c r="C392">
        <v>439</v>
      </c>
      <c r="D392" t="s">
        <v>179</v>
      </c>
      <c r="E392" t="s">
        <v>179</v>
      </c>
      <c r="F392" t="s">
        <v>7179</v>
      </c>
      <c r="G392" t="s">
        <v>75</v>
      </c>
      <c r="H392" t="s">
        <v>1114</v>
      </c>
      <c r="I392" t="s">
        <v>1103</v>
      </c>
      <c r="J392" t="s">
        <v>750</v>
      </c>
      <c r="K392" t="s">
        <v>7217</v>
      </c>
      <c r="L392" t="s">
        <v>7331</v>
      </c>
      <c r="M392" t="s">
        <v>764</v>
      </c>
      <c r="N392">
        <v>92</v>
      </c>
      <c r="O392">
        <v>73</v>
      </c>
      <c r="P392">
        <v>11.75</v>
      </c>
    </row>
    <row r="393" spans="1:16">
      <c r="A393" t="s">
        <v>475</v>
      </c>
      <c r="B393">
        <v>320</v>
      </c>
      <c r="C393">
        <v>441</v>
      </c>
      <c r="D393" t="s">
        <v>6540</v>
      </c>
      <c r="E393" t="s">
        <v>136</v>
      </c>
      <c r="F393" t="s">
        <v>7146</v>
      </c>
      <c r="G393" t="s">
        <v>7189</v>
      </c>
      <c r="H393" t="s">
        <v>7384</v>
      </c>
      <c r="I393" t="s">
        <v>7286</v>
      </c>
      <c r="J393" t="s">
        <v>7197</v>
      </c>
      <c r="K393" t="s">
        <v>1095</v>
      </c>
      <c r="L393" t="s">
        <v>1113</v>
      </c>
      <c r="M393" t="s">
        <v>714</v>
      </c>
      <c r="N393">
        <v>94</v>
      </c>
      <c r="O393">
        <v>29</v>
      </c>
      <c r="P393">
        <v>17.34</v>
      </c>
    </row>
    <row r="394" spans="1:16">
      <c r="A394" t="s">
        <v>515</v>
      </c>
      <c r="B394">
        <v>319</v>
      </c>
      <c r="C394">
        <v>439</v>
      </c>
      <c r="D394" t="s">
        <v>179</v>
      </c>
      <c r="E394" t="s">
        <v>179</v>
      </c>
      <c r="F394" t="s">
        <v>7179</v>
      </c>
      <c r="G394" t="s">
        <v>75</v>
      </c>
      <c r="H394" t="s">
        <v>1114</v>
      </c>
      <c r="I394" t="s">
        <v>1103</v>
      </c>
      <c r="J394" t="s">
        <v>750</v>
      </c>
      <c r="K394" t="s">
        <v>7217</v>
      </c>
      <c r="L394" t="s">
        <v>7331</v>
      </c>
      <c r="M394" t="s">
        <v>764</v>
      </c>
      <c r="N394">
        <v>92</v>
      </c>
      <c r="O394">
        <v>73</v>
      </c>
      <c r="P394">
        <v>11.75</v>
      </c>
    </row>
    <row r="395" spans="1:16">
      <c r="A395" t="s">
        <v>546</v>
      </c>
      <c r="B395">
        <v>321</v>
      </c>
      <c r="C395">
        <v>442</v>
      </c>
      <c r="D395" t="s">
        <v>182</v>
      </c>
      <c r="E395" t="s">
        <v>182</v>
      </c>
      <c r="F395" t="s">
        <v>7117</v>
      </c>
      <c r="G395" t="s">
        <v>7306</v>
      </c>
      <c r="H395" t="s">
        <v>7151</v>
      </c>
      <c r="I395" t="s">
        <v>7285</v>
      </c>
      <c r="J395" t="s">
        <v>1115</v>
      </c>
      <c r="K395" t="s">
        <v>7407</v>
      </c>
      <c r="L395" t="s">
        <v>7194</v>
      </c>
      <c r="M395" t="s">
        <v>7201</v>
      </c>
      <c r="N395">
        <v>221</v>
      </c>
      <c r="O395">
        <v>75</v>
      </c>
      <c r="P395">
        <v>11.68</v>
      </c>
    </row>
    <row r="396" spans="1:16">
      <c r="A396" t="s">
        <v>333</v>
      </c>
      <c r="B396">
        <v>328</v>
      </c>
      <c r="C396">
        <v>453</v>
      </c>
      <c r="D396" t="s">
        <v>333</v>
      </c>
      <c r="E396" t="s">
        <v>333</v>
      </c>
      <c r="F396" t="s">
        <v>7275</v>
      </c>
      <c r="G396" t="s">
        <v>7386</v>
      </c>
      <c r="H396" t="s">
        <v>7324</v>
      </c>
      <c r="I396" t="s">
        <v>7140</v>
      </c>
      <c r="J396" t="s">
        <v>7164</v>
      </c>
      <c r="K396" t="s">
        <v>7222</v>
      </c>
      <c r="L396" t="s">
        <v>7205</v>
      </c>
      <c r="M396" t="s">
        <v>7297</v>
      </c>
      <c r="N396">
        <v>236</v>
      </c>
      <c r="O396">
        <v>354</v>
      </c>
      <c r="P396">
        <v>-19.440000000000001</v>
      </c>
    </row>
    <row r="397" spans="1:16">
      <c r="A397" t="s">
        <v>690</v>
      </c>
      <c r="B397">
        <v>327</v>
      </c>
      <c r="C397">
        <v>451</v>
      </c>
      <c r="D397" t="s">
        <v>324</v>
      </c>
      <c r="E397" t="s">
        <v>7457</v>
      </c>
      <c r="F397" t="s">
        <v>7269</v>
      </c>
      <c r="G397" t="s">
        <v>7268</v>
      </c>
      <c r="H397" t="s">
        <v>7412</v>
      </c>
      <c r="I397" t="s">
        <v>734</v>
      </c>
      <c r="J397" t="s">
        <v>7351</v>
      </c>
      <c r="K397" t="s">
        <v>7358</v>
      </c>
      <c r="L397" t="s">
        <v>862</v>
      </c>
      <c r="M397" t="s">
        <v>700</v>
      </c>
      <c r="N397">
        <v>97</v>
      </c>
      <c r="O397">
        <v>59</v>
      </c>
      <c r="P397">
        <v>12.91</v>
      </c>
    </row>
    <row r="398" spans="1:16">
      <c r="A398" t="s">
        <v>455</v>
      </c>
      <c r="B398">
        <v>327</v>
      </c>
      <c r="C398">
        <v>451</v>
      </c>
      <c r="D398" t="s">
        <v>324</v>
      </c>
      <c r="E398" t="s">
        <v>7457</v>
      </c>
      <c r="F398" t="s">
        <v>7269</v>
      </c>
      <c r="G398" t="s">
        <v>7268</v>
      </c>
      <c r="H398" t="s">
        <v>7412</v>
      </c>
      <c r="I398" t="s">
        <v>734</v>
      </c>
      <c r="J398" t="s">
        <v>7351</v>
      </c>
      <c r="K398" t="s">
        <v>7358</v>
      </c>
      <c r="L398" t="s">
        <v>862</v>
      </c>
      <c r="M398" t="s">
        <v>700</v>
      </c>
      <c r="N398">
        <v>97</v>
      </c>
      <c r="O398">
        <v>59</v>
      </c>
      <c r="P398">
        <v>12.91</v>
      </c>
    </row>
    <row r="399" spans="1:16">
      <c r="A399" t="s">
        <v>157</v>
      </c>
      <c r="B399">
        <v>322</v>
      </c>
      <c r="C399">
        <v>445</v>
      </c>
      <c r="D399" t="s">
        <v>157</v>
      </c>
      <c r="E399" t="s">
        <v>157</v>
      </c>
      <c r="F399" t="s">
        <v>7369</v>
      </c>
      <c r="G399" t="s">
        <v>725</v>
      </c>
      <c r="H399" t="s">
        <v>7358</v>
      </c>
      <c r="I399" t="s">
        <v>7407</v>
      </c>
      <c r="J399" t="s">
        <v>7363</v>
      </c>
      <c r="K399" t="s">
        <v>7322</v>
      </c>
      <c r="L399" t="s">
        <v>7327</v>
      </c>
      <c r="M399" t="s">
        <v>7203</v>
      </c>
      <c r="N399">
        <v>234</v>
      </c>
      <c r="O399">
        <v>292</v>
      </c>
      <c r="P399">
        <v>-10.18</v>
      </c>
    </row>
    <row r="400" spans="1:16">
      <c r="A400" t="s">
        <v>292</v>
      </c>
      <c r="B400">
        <v>323</v>
      </c>
      <c r="C400">
        <v>446</v>
      </c>
      <c r="D400" t="s">
        <v>292</v>
      </c>
      <c r="E400" t="s">
        <v>292</v>
      </c>
      <c r="F400" t="s">
        <v>7217</v>
      </c>
      <c r="G400" t="s">
        <v>7129</v>
      </c>
      <c r="H400" t="s">
        <v>7269</v>
      </c>
      <c r="I400" t="s">
        <v>1114</v>
      </c>
      <c r="J400" t="s">
        <v>1026</v>
      </c>
      <c r="K400" t="s">
        <v>7206</v>
      </c>
      <c r="L400" t="s">
        <v>7333</v>
      </c>
      <c r="M400" t="s">
        <v>7351</v>
      </c>
      <c r="N400">
        <v>79</v>
      </c>
      <c r="O400">
        <v>80</v>
      </c>
      <c r="P400">
        <v>11.02</v>
      </c>
    </row>
    <row r="401" spans="1:16">
      <c r="A401" t="s">
        <v>230</v>
      </c>
      <c r="B401">
        <v>324</v>
      </c>
      <c r="C401">
        <v>448</v>
      </c>
      <c r="D401" t="s">
        <v>230</v>
      </c>
      <c r="E401" t="s">
        <v>230</v>
      </c>
      <c r="F401" t="s">
        <v>769</v>
      </c>
      <c r="G401" t="s">
        <v>7243</v>
      </c>
      <c r="H401" t="s">
        <v>7148</v>
      </c>
      <c r="I401" t="s">
        <v>697</v>
      </c>
      <c r="J401" t="s">
        <v>746</v>
      </c>
      <c r="K401" t="s">
        <v>746</v>
      </c>
      <c r="L401" t="s">
        <v>746</v>
      </c>
      <c r="M401" t="s">
        <v>7331</v>
      </c>
      <c r="N401">
        <v>104</v>
      </c>
      <c r="O401">
        <v>113</v>
      </c>
      <c r="P401">
        <v>5.21</v>
      </c>
    </row>
    <row r="402" spans="1:16">
      <c r="A402" t="s">
        <v>390</v>
      </c>
      <c r="B402">
        <v>325</v>
      </c>
      <c r="C402">
        <v>449</v>
      </c>
      <c r="D402" t="s">
        <v>390</v>
      </c>
      <c r="E402" t="s">
        <v>390</v>
      </c>
      <c r="F402" t="s">
        <v>304</v>
      </c>
      <c r="G402" t="s">
        <v>44</v>
      </c>
      <c r="H402" t="s">
        <v>18</v>
      </c>
      <c r="I402" t="s">
        <v>19</v>
      </c>
      <c r="J402" t="s">
        <v>18</v>
      </c>
      <c r="K402" t="s">
        <v>7268</v>
      </c>
      <c r="L402" t="s">
        <v>431</v>
      </c>
      <c r="M402" t="s">
        <v>37</v>
      </c>
      <c r="N402">
        <v>9</v>
      </c>
      <c r="O402">
        <v>57</v>
      </c>
      <c r="P402">
        <v>13.16</v>
      </c>
    </row>
    <row r="403" spans="1:16">
      <c r="A403" t="s">
        <v>406</v>
      </c>
      <c r="B403">
        <v>326</v>
      </c>
      <c r="C403">
        <v>450</v>
      </c>
      <c r="D403" t="s">
        <v>406</v>
      </c>
      <c r="E403" t="s">
        <v>406</v>
      </c>
      <c r="F403" t="s">
        <v>26</v>
      </c>
      <c r="G403" t="s">
        <v>27</v>
      </c>
      <c r="H403" t="s">
        <v>26</v>
      </c>
      <c r="I403" t="s">
        <v>396</v>
      </c>
      <c r="J403" t="s">
        <v>19</v>
      </c>
      <c r="K403" t="s">
        <v>18</v>
      </c>
      <c r="L403" t="s">
        <v>7358</v>
      </c>
      <c r="M403" t="s">
        <v>431</v>
      </c>
      <c r="N403">
        <v>45</v>
      </c>
      <c r="O403">
        <v>33</v>
      </c>
      <c r="P403">
        <v>16.29</v>
      </c>
    </row>
    <row r="404" spans="1:16">
      <c r="A404" t="s">
        <v>511</v>
      </c>
      <c r="B404">
        <v>329</v>
      </c>
      <c r="C404">
        <v>452</v>
      </c>
      <c r="D404" t="s">
        <v>125</v>
      </c>
      <c r="E404" t="s">
        <v>125</v>
      </c>
      <c r="F404" t="s">
        <v>7400</v>
      </c>
      <c r="G404" t="s">
        <v>7168</v>
      </c>
      <c r="H404" t="s">
        <v>697</v>
      </c>
      <c r="I404" t="s">
        <v>911</v>
      </c>
      <c r="J404" t="s">
        <v>1114</v>
      </c>
      <c r="K404" t="s">
        <v>421</v>
      </c>
      <c r="L404" t="s">
        <v>7233</v>
      </c>
      <c r="M404" t="s">
        <v>7358</v>
      </c>
      <c r="N404">
        <v>39</v>
      </c>
      <c r="O404">
        <v>81</v>
      </c>
      <c r="P404">
        <v>10.28</v>
      </c>
    </row>
    <row r="405" spans="1:16">
      <c r="A405" t="s">
        <v>238</v>
      </c>
      <c r="B405">
        <v>330</v>
      </c>
      <c r="C405">
        <v>454</v>
      </c>
      <c r="D405" t="s">
        <v>238</v>
      </c>
      <c r="E405" t="s">
        <v>238</v>
      </c>
      <c r="F405" t="s">
        <v>7198</v>
      </c>
      <c r="G405" t="s">
        <v>7332</v>
      </c>
      <c r="H405" t="s">
        <v>7158</v>
      </c>
      <c r="I405" t="s">
        <v>7261</v>
      </c>
      <c r="J405" t="s">
        <v>7207</v>
      </c>
      <c r="K405" t="s">
        <v>7227</v>
      </c>
      <c r="L405" t="s">
        <v>7177</v>
      </c>
      <c r="M405" t="s">
        <v>7379</v>
      </c>
      <c r="N405">
        <v>192</v>
      </c>
      <c r="O405">
        <v>314</v>
      </c>
      <c r="P405">
        <v>-12.1</v>
      </c>
    </row>
    <row r="406" spans="1:16">
      <c r="A406" t="s">
        <v>467</v>
      </c>
      <c r="B406">
        <v>331</v>
      </c>
      <c r="C406">
        <v>455</v>
      </c>
      <c r="D406" t="s">
        <v>311</v>
      </c>
      <c r="E406" t="s">
        <v>311</v>
      </c>
      <c r="F406" t="s">
        <v>7316</v>
      </c>
      <c r="G406" t="s">
        <v>7157</v>
      </c>
      <c r="H406" t="s">
        <v>7346</v>
      </c>
      <c r="I406" t="s">
        <v>1111</v>
      </c>
      <c r="J406" t="s">
        <v>823</v>
      </c>
      <c r="K406" t="s">
        <v>7400</v>
      </c>
      <c r="L406" t="s">
        <v>7402</v>
      </c>
      <c r="M406" t="s">
        <v>7316</v>
      </c>
      <c r="N406">
        <v>103</v>
      </c>
      <c r="O406">
        <v>89</v>
      </c>
      <c r="P406">
        <v>8.8000000000000007</v>
      </c>
    </row>
    <row r="407" spans="1:16">
      <c r="A407" t="s">
        <v>178</v>
      </c>
      <c r="C407">
        <v>456</v>
      </c>
      <c r="D407" t="s">
        <v>178</v>
      </c>
      <c r="E407" t="s">
        <v>178</v>
      </c>
      <c r="F407" t="s">
        <v>7354</v>
      </c>
      <c r="G407" t="s">
        <v>7352</v>
      </c>
      <c r="H407" t="s">
        <v>737</v>
      </c>
      <c r="I407" t="s">
        <v>7369</v>
      </c>
      <c r="J407" t="s">
        <v>7354</v>
      </c>
      <c r="K407" t="s">
        <v>734</v>
      </c>
      <c r="L407" t="s">
        <v>789</v>
      </c>
      <c r="M407" t="s">
        <v>7231</v>
      </c>
      <c r="N407">
        <v>101</v>
      </c>
      <c r="O407">
        <v>104</v>
      </c>
      <c r="P407">
        <v>6.27</v>
      </c>
    </row>
    <row r="408" spans="1:16">
      <c r="A408" t="s">
        <v>464</v>
      </c>
      <c r="B408">
        <v>333</v>
      </c>
      <c r="C408">
        <v>458</v>
      </c>
      <c r="D408" t="s">
        <v>6351</v>
      </c>
      <c r="E408" t="s">
        <v>259</v>
      </c>
      <c r="F408" t="s">
        <v>7343</v>
      </c>
      <c r="G408" t="s">
        <v>7373</v>
      </c>
      <c r="H408" t="s">
        <v>7373</v>
      </c>
      <c r="I408" t="s">
        <v>7328</v>
      </c>
      <c r="J408" t="s">
        <v>7373</v>
      </c>
      <c r="K408" t="s">
        <v>7239</v>
      </c>
      <c r="L408" t="s">
        <v>7231</v>
      </c>
      <c r="M408" t="s">
        <v>7174</v>
      </c>
      <c r="N408">
        <v>63</v>
      </c>
      <c r="O408">
        <v>67</v>
      </c>
      <c r="P408">
        <v>12.36</v>
      </c>
    </row>
    <row r="409" spans="1:16">
      <c r="A409" t="s">
        <v>486</v>
      </c>
      <c r="B409">
        <v>332</v>
      </c>
      <c r="C409">
        <v>456</v>
      </c>
      <c r="D409" t="s">
        <v>178</v>
      </c>
      <c r="E409" t="s">
        <v>178</v>
      </c>
      <c r="F409" t="s">
        <v>7354</v>
      </c>
      <c r="G409" t="s">
        <v>7352</v>
      </c>
      <c r="H409" t="s">
        <v>737</v>
      </c>
      <c r="I409" t="s">
        <v>7369</v>
      </c>
      <c r="J409" t="s">
        <v>7354</v>
      </c>
      <c r="K409" t="s">
        <v>734</v>
      </c>
      <c r="L409" t="s">
        <v>789</v>
      </c>
      <c r="M409" t="s">
        <v>7231</v>
      </c>
      <c r="N409">
        <v>101</v>
      </c>
      <c r="O409">
        <v>104</v>
      </c>
      <c r="P409">
        <v>6.27</v>
      </c>
    </row>
    <row r="410" spans="1:16">
      <c r="A410" t="s">
        <v>644</v>
      </c>
      <c r="B410">
        <v>334</v>
      </c>
      <c r="C410">
        <v>460</v>
      </c>
      <c r="D410" t="s">
        <v>6542</v>
      </c>
      <c r="E410" t="s">
        <v>202</v>
      </c>
      <c r="F410" t="s">
        <v>7203</v>
      </c>
      <c r="G410" t="s">
        <v>7272</v>
      </c>
      <c r="H410" t="s">
        <v>7216</v>
      </c>
      <c r="I410" t="s">
        <v>7232</v>
      </c>
      <c r="J410" t="s">
        <v>7238</v>
      </c>
      <c r="K410" t="s">
        <v>7253</v>
      </c>
      <c r="L410" t="s">
        <v>7288</v>
      </c>
      <c r="M410" t="s">
        <v>7271</v>
      </c>
      <c r="N410">
        <v>115</v>
      </c>
      <c r="O410">
        <v>196</v>
      </c>
      <c r="P410">
        <v>-1.49</v>
      </c>
    </row>
    <row r="411" spans="1:16">
      <c r="A411" t="s">
        <v>494</v>
      </c>
      <c r="B411">
        <v>335</v>
      </c>
      <c r="C411">
        <v>461</v>
      </c>
      <c r="D411" t="s">
        <v>124</v>
      </c>
      <c r="E411" t="s">
        <v>124</v>
      </c>
      <c r="F411" t="s">
        <v>750</v>
      </c>
      <c r="G411" t="s">
        <v>7269</v>
      </c>
      <c r="H411" t="s">
        <v>75</v>
      </c>
      <c r="I411" t="s">
        <v>60</v>
      </c>
      <c r="J411" t="s">
        <v>396</v>
      </c>
      <c r="K411" t="s">
        <v>1045</v>
      </c>
      <c r="L411" t="s">
        <v>169</v>
      </c>
      <c r="M411" t="s">
        <v>57</v>
      </c>
      <c r="N411">
        <v>46</v>
      </c>
      <c r="O411">
        <v>18</v>
      </c>
      <c r="P411">
        <v>19.04</v>
      </c>
    </row>
    <row r="412" spans="1:16">
      <c r="A412" t="s">
        <v>637</v>
      </c>
      <c r="B412">
        <v>336</v>
      </c>
      <c r="C412">
        <v>462</v>
      </c>
      <c r="D412" t="s">
        <v>139</v>
      </c>
      <c r="E412" t="s">
        <v>139</v>
      </c>
      <c r="F412" t="s">
        <v>7120</v>
      </c>
      <c r="G412" t="s">
        <v>7258</v>
      </c>
      <c r="H412" t="s">
        <v>7403</v>
      </c>
      <c r="I412" t="s">
        <v>7225</v>
      </c>
      <c r="J412" t="s">
        <v>7309</v>
      </c>
      <c r="K412" t="s">
        <v>7250</v>
      </c>
      <c r="L412" t="s">
        <v>7371</v>
      </c>
      <c r="M412" t="s">
        <v>7328</v>
      </c>
      <c r="N412">
        <v>311</v>
      </c>
      <c r="O412">
        <v>235</v>
      </c>
      <c r="P412">
        <v>-5.22</v>
      </c>
    </row>
    <row r="413" spans="1:16">
      <c r="A413" t="s">
        <v>623</v>
      </c>
      <c r="B413">
        <v>337</v>
      </c>
      <c r="C413">
        <v>463</v>
      </c>
      <c r="D413" t="s">
        <v>33</v>
      </c>
      <c r="E413" t="s">
        <v>33</v>
      </c>
      <c r="F413" t="s">
        <v>7165</v>
      </c>
      <c r="G413" t="s">
        <v>7245</v>
      </c>
      <c r="H413" t="s">
        <v>7241</v>
      </c>
      <c r="I413" t="s">
        <v>7228</v>
      </c>
      <c r="J413" t="s">
        <v>7355</v>
      </c>
      <c r="K413" t="s">
        <v>7386</v>
      </c>
      <c r="L413" t="s">
        <v>7220</v>
      </c>
      <c r="M413" t="s">
        <v>7139</v>
      </c>
      <c r="N413">
        <v>240</v>
      </c>
      <c r="O413">
        <v>265</v>
      </c>
      <c r="P413">
        <v>-8.35</v>
      </c>
    </row>
    <row r="414" spans="1:16">
      <c r="A414" t="s">
        <v>627</v>
      </c>
      <c r="B414">
        <v>338</v>
      </c>
      <c r="C414">
        <v>464</v>
      </c>
      <c r="D414" t="s">
        <v>160</v>
      </c>
      <c r="E414" t="s">
        <v>160</v>
      </c>
      <c r="F414" t="s">
        <v>7232</v>
      </c>
      <c r="G414" t="s">
        <v>7399</v>
      </c>
      <c r="H414" t="s">
        <v>7333</v>
      </c>
      <c r="I414" t="s">
        <v>7241</v>
      </c>
      <c r="J414" t="s">
        <v>1103</v>
      </c>
      <c r="K414" t="s">
        <v>7210</v>
      </c>
      <c r="L414" t="s">
        <v>7296</v>
      </c>
      <c r="M414" t="s">
        <v>897</v>
      </c>
      <c r="N414">
        <v>90</v>
      </c>
      <c r="O414">
        <v>182</v>
      </c>
      <c r="P414">
        <v>-0.92</v>
      </c>
    </row>
    <row r="415" spans="1:16">
      <c r="A415" t="s">
        <v>620</v>
      </c>
      <c r="B415">
        <v>339</v>
      </c>
      <c r="C415">
        <v>465</v>
      </c>
      <c r="D415" t="s">
        <v>279</v>
      </c>
      <c r="E415" t="s">
        <v>279</v>
      </c>
      <c r="F415" t="s">
        <v>7145</v>
      </c>
      <c r="G415" t="s">
        <v>7371</v>
      </c>
      <c r="H415" t="s">
        <v>7144</v>
      </c>
      <c r="I415" t="s">
        <v>7247</v>
      </c>
      <c r="J415" t="s">
        <v>7158</v>
      </c>
      <c r="K415" t="s">
        <v>7127</v>
      </c>
      <c r="L415" t="s">
        <v>7120</v>
      </c>
      <c r="M415" t="s">
        <v>7205</v>
      </c>
      <c r="N415">
        <v>313</v>
      </c>
      <c r="O415">
        <v>323</v>
      </c>
      <c r="P415">
        <v>-13.72</v>
      </c>
    </row>
    <row r="416" spans="1:16">
      <c r="A416" t="s">
        <v>509</v>
      </c>
      <c r="B416">
        <v>340</v>
      </c>
      <c r="C416">
        <v>466</v>
      </c>
      <c r="D416" t="s">
        <v>6333</v>
      </c>
      <c r="E416" t="s">
        <v>253</v>
      </c>
      <c r="F416" t="s">
        <v>27</v>
      </c>
      <c r="G416" t="s">
        <v>421</v>
      </c>
      <c r="H416" t="s">
        <v>421</v>
      </c>
      <c r="I416" t="s">
        <v>75</v>
      </c>
      <c r="J416" t="s">
        <v>7391</v>
      </c>
      <c r="K416" t="s">
        <v>737</v>
      </c>
      <c r="L416" t="s">
        <v>7173</v>
      </c>
      <c r="M416" t="s">
        <v>900</v>
      </c>
      <c r="N416">
        <v>62</v>
      </c>
      <c r="O416">
        <v>101</v>
      </c>
      <c r="P416">
        <v>6.6</v>
      </c>
    </row>
    <row r="417" spans="1:16">
      <c r="A417" t="s">
        <v>493</v>
      </c>
      <c r="B417">
        <v>341</v>
      </c>
      <c r="C417">
        <v>467</v>
      </c>
      <c r="D417" t="s">
        <v>361</v>
      </c>
      <c r="E417" t="s">
        <v>361</v>
      </c>
      <c r="F417" t="s">
        <v>7330</v>
      </c>
      <c r="G417" t="s">
        <v>7210</v>
      </c>
      <c r="H417" t="s">
        <v>1091</v>
      </c>
      <c r="I417" t="s">
        <v>7209</v>
      </c>
      <c r="J417" t="s">
        <v>7333</v>
      </c>
      <c r="K417" t="s">
        <v>7181</v>
      </c>
      <c r="L417" t="s">
        <v>7323</v>
      </c>
      <c r="M417" t="s">
        <v>7223</v>
      </c>
      <c r="N417">
        <v>269</v>
      </c>
      <c r="O417">
        <v>320</v>
      </c>
      <c r="P417">
        <v>-13.06</v>
      </c>
    </row>
    <row r="418" spans="1:16">
      <c r="A418" t="s">
        <v>7458</v>
      </c>
      <c r="B418">
        <v>341</v>
      </c>
      <c r="C418">
        <v>467</v>
      </c>
      <c r="D418" t="s">
        <v>361</v>
      </c>
      <c r="E418" t="s">
        <v>361</v>
      </c>
      <c r="F418" t="s">
        <v>7330</v>
      </c>
      <c r="G418" t="s">
        <v>7210</v>
      </c>
      <c r="H418" t="s">
        <v>1091</v>
      </c>
      <c r="I418" t="s">
        <v>7209</v>
      </c>
      <c r="J418" t="s">
        <v>7333</v>
      </c>
      <c r="K418" t="s">
        <v>7181</v>
      </c>
      <c r="L418" t="s">
        <v>7323</v>
      </c>
      <c r="M418" t="s">
        <v>7223</v>
      </c>
      <c r="N418">
        <v>269</v>
      </c>
      <c r="O418">
        <v>320</v>
      </c>
      <c r="P418">
        <v>-13.06</v>
      </c>
    </row>
    <row r="419" spans="1:16">
      <c r="A419" t="s">
        <v>330</v>
      </c>
      <c r="B419">
        <v>342</v>
      </c>
      <c r="C419">
        <v>469</v>
      </c>
      <c r="D419" t="s">
        <v>330</v>
      </c>
      <c r="E419" t="s">
        <v>330</v>
      </c>
      <c r="F419" t="s">
        <v>7318</v>
      </c>
      <c r="G419" t="s">
        <v>7292</v>
      </c>
      <c r="H419" t="s">
        <v>7397</v>
      </c>
      <c r="I419" t="s">
        <v>7296</v>
      </c>
      <c r="J419" t="s">
        <v>7260</v>
      </c>
      <c r="K419" t="s">
        <v>7242</v>
      </c>
      <c r="L419" t="s">
        <v>7298</v>
      </c>
      <c r="M419" t="s">
        <v>7407</v>
      </c>
      <c r="N419">
        <v>155</v>
      </c>
      <c r="O419">
        <v>248</v>
      </c>
      <c r="P419">
        <v>-6.62</v>
      </c>
    </row>
    <row r="420" spans="1:16">
      <c r="A420" t="s">
        <v>7459</v>
      </c>
      <c r="B420">
        <v>344</v>
      </c>
      <c r="C420">
        <v>139</v>
      </c>
      <c r="D420" t="s">
        <v>168</v>
      </c>
      <c r="E420" t="s">
        <v>168</v>
      </c>
      <c r="F420" t="s">
        <v>830</v>
      </c>
      <c r="G420" t="s">
        <v>830</v>
      </c>
      <c r="H420" t="s">
        <v>7231</v>
      </c>
      <c r="I420" t="s">
        <v>7343</v>
      </c>
      <c r="J420" t="s">
        <v>7276</v>
      </c>
      <c r="K420" t="s">
        <v>7204</v>
      </c>
      <c r="L420" t="s">
        <v>7279</v>
      </c>
      <c r="M420" t="s">
        <v>7288</v>
      </c>
      <c r="N420">
        <v>306</v>
      </c>
      <c r="O420">
        <v>361</v>
      </c>
      <c r="P420">
        <v>-26.26</v>
      </c>
    </row>
    <row r="421" spans="1:16">
      <c r="A421" t="s">
        <v>624</v>
      </c>
      <c r="B421">
        <v>344</v>
      </c>
      <c r="C421">
        <v>139</v>
      </c>
      <c r="D421" t="s">
        <v>168</v>
      </c>
      <c r="E421" t="s">
        <v>168</v>
      </c>
      <c r="F421" t="s">
        <v>830</v>
      </c>
      <c r="G421" t="s">
        <v>830</v>
      </c>
      <c r="H421" t="s">
        <v>7231</v>
      </c>
      <c r="I421" t="s">
        <v>7343</v>
      </c>
      <c r="J421" t="s">
        <v>7276</v>
      </c>
      <c r="K421" t="s">
        <v>7204</v>
      </c>
      <c r="L421" t="s">
        <v>7279</v>
      </c>
      <c r="M421" t="s">
        <v>7288</v>
      </c>
      <c r="N421">
        <v>306</v>
      </c>
      <c r="O421">
        <v>361</v>
      </c>
      <c r="P421">
        <v>-26.26</v>
      </c>
    </row>
    <row r="422" spans="1:16">
      <c r="A422" t="s">
        <v>617</v>
      </c>
      <c r="B422">
        <v>345</v>
      </c>
      <c r="C422">
        <v>230</v>
      </c>
      <c r="D422" t="s">
        <v>171</v>
      </c>
      <c r="E422" t="s">
        <v>171</v>
      </c>
      <c r="F422" t="s">
        <v>7242</v>
      </c>
      <c r="G422" t="s">
        <v>7291</v>
      </c>
      <c r="H422" t="s">
        <v>7331</v>
      </c>
      <c r="I422" t="s">
        <v>7405</v>
      </c>
      <c r="J422" t="s">
        <v>7255</v>
      </c>
      <c r="K422" t="s">
        <v>7184</v>
      </c>
      <c r="L422" t="s">
        <v>7387</v>
      </c>
      <c r="M422" t="s">
        <v>7236</v>
      </c>
      <c r="N422">
        <v>120</v>
      </c>
      <c r="O422">
        <v>227</v>
      </c>
      <c r="P422">
        <v>-4.6399999999999997</v>
      </c>
    </row>
    <row r="423" spans="1:16">
      <c r="A423" t="s">
        <v>315</v>
      </c>
      <c r="B423">
        <v>343</v>
      </c>
      <c r="C423">
        <v>470</v>
      </c>
      <c r="D423" t="s">
        <v>315</v>
      </c>
      <c r="E423" t="s">
        <v>315</v>
      </c>
      <c r="F423" t="s">
        <v>44</v>
      </c>
      <c r="G423" t="s">
        <v>19</v>
      </c>
      <c r="H423" t="s">
        <v>1095</v>
      </c>
      <c r="I423" t="s">
        <v>7391</v>
      </c>
      <c r="J423" t="s">
        <v>740</v>
      </c>
      <c r="K423" t="s">
        <v>426</v>
      </c>
      <c r="L423" t="s">
        <v>7264</v>
      </c>
      <c r="M423" t="s">
        <v>26</v>
      </c>
      <c r="N423">
        <v>44</v>
      </c>
      <c r="O423">
        <v>65</v>
      </c>
      <c r="P423">
        <v>12.4</v>
      </c>
    </row>
    <row r="424" spans="1:16">
      <c r="A424" t="s">
        <v>258</v>
      </c>
      <c r="B424">
        <v>346</v>
      </c>
      <c r="C424">
        <v>471</v>
      </c>
      <c r="D424" t="s">
        <v>258</v>
      </c>
      <c r="E424" t="s">
        <v>258</v>
      </c>
      <c r="F424" t="s">
        <v>7237</v>
      </c>
      <c r="G424" t="s">
        <v>996</v>
      </c>
      <c r="H424" t="s">
        <v>7304</v>
      </c>
      <c r="I424" t="s">
        <v>7216</v>
      </c>
      <c r="J424" t="s">
        <v>7369</v>
      </c>
      <c r="K424" t="s">
        <v>431</v>
      </c>
      <c r="L424" t="s">
        <v>7342</v>
      </c>
      <c r="M424" t="s">
        <v>7384</v>
      </c>
      <c r="N424">
        <v>126</v>
      </c>
      <c r="O424">
        <v>232</v>
      </c>
      <c r="P424">
        <v>-4.8499999999999996</v>
      </c>
    </row>
    <row r="425" spans="1:16">
      <c r="A425" t="s">
        <v>519</v>
      </c>
      <c r="B425">
        <v>347</v>
      </c>
      <c r="C425">
        <v>473</v>
      </c>
      <c r="D425" t="s">
        <v>6348</v>
      </c>
      <c r="E425" t="s">
        <v>173</v>
      </c>
      <c r="F425" t="s">
        <v>7209</v>
      </c>
      <c r="G425" t="s">
        <v>7121</v>
      </c>
      <c r="H425" t="s">
        <v>7327</v>
      </c>
      <c r="I425" t="s">
        <v>7329</v>
      </c>
      <c r="J425" t="s">
        <v>7209</v>
      </c>
      <c r="K425" t="s">
        <v>7316</v>
      </c>
      <c r="L425" t="s">
        <v>7209</v>
      </c>
      <c r="M425" t="s">
        <v>1085</v>
      </c>
      <c r="N425">
        <v>109</v>
      </c>
      <c r="O425">
        <v>195</v>
      </c>
      <c r="P425">
        <v>-1.45</v>
      </c>
    </row>
    <row r="426" spans="1:16">
      <c r="A426" t="s">
        <v>74</v>
      </c>
      <c r="B426">
        <v>348</v>
      </c>
      <c r="C426">
        <v>474</v>
      </c>
      <c r="D426" t="s">
        <v>74</v>
      </c>
      <c r="E426" t="s">
        <v>74</v>
      </c>
      <c r="F426" t="s">
        <v>7346</v>
      </c>
      <c r="G426" t="s">
        <v>7217</v>
      </c>
      <c r="H426" t="s">
        <v>7330</v>
      </c>
      <c r="I426" t="s">
        <v>7231</v>
      </c>
      <c r="J426" t="s">
        <v>7346</v>
      </c>
      <c r="K426" t="s">
        <v>7110</v>
      </c>
      <c r="L426" t="s">
        <v>7325</v>
      </c>
      <c r="M426" t="s">
        <v>7208</v>
      </c>
      <c r="N426">
        <v>182</v>
      </c>
      <c r="O426">
        <v>163</v>
      </c>
      <c r="P426">
        <v>0.44</v>
      </c>
    </row>
    <row r="427" spans="1:16">
      <c r="A427" t="s">
        <v>386</v>
      </c>
      <c r="B427">
        <v>349</v>
      </c>
      <c r="C427">
        <v>475</v>
      </c>
      <c r="D427" t="s">
        <v>386</v>
      </c>
      <c r="E427" t="s">
        <v>386</v>
      </c>
      <c r="F427" t="s">
        <v>916</v>
      </c>
      <c r="G427" t="s">
        <v>7391</v>
      </c>
      <c r="H427" t="s">
        <v>57</v>
      </c>
      <c r="I427" t="s">
        <v>7412</v>
      </c>
      <c r="J427" t="s">
        <v>427</v>
      </c>
      <c r="K427" t="s">
        <v>764</v>
      </c>
      <c r="L427" t="s">
        <v>786</v>
      </c>
      <c r="M427" t="s">
        <v>803</v>
      </c>
      <c r="N427">
        <v>26</v>
      </c>
      <c r="O427">
        <v>15</v>
      </c>
      <c r="P427">
        <v>19.63</v>
      </c>
    </row>
    <row r="428" spans="1:16">
      <c r="A428" t="s">
        <v>132</v>
      </c>
      <c r="B428">
        <v>350</v>
      </c>
      <c r="C428">
        <v>477</v>
      </c>
      <c r="D428" t="s">
        <v>132</v>
      </c>
      <c r="E428" t="s">
        <v>132</v>
      </c>
      <c r="F428" t="s">
        <v>7252</v>
      </c>
      <c r="G428" t="s">
        <v>997</v>
      </c>
      <c r="H428" t="s">
        <v>1103</v>
      </c>
      <c r="I428" t="s">
        <v>7148</v>
      </c>
      <c r="J428" t="s">
        <v>7122</v>
      </c>
      <c r="K428" t="s">
        <v>997</v>
      </c>
      <c r="L428" t="s">
        <v>750</v>
      </c>
      <c r="M428" t="s">
        <v>1086</v>
      </c>
      <c r="N428">
        <v>165</v>
      </c>
      <c r="O428">
        <v>66</v>
      </c>
      <c r="P428">
        <v>12.36</v>
      </c>
    </row>
    <row r="429" spans="1:16">
      <c r="A429" t="s">
        <v>520</v>
      </c>
      <c r="B429">
        <v>351</v>
      </c>
      <c r="C429">
        <v>479</v>
      </c>
      <c r="D429" t="s">
        <v>6364</v>
      </c>
      <c r="E429" t="s">
        <v>170</v>
      </c>
      <c r="F429" t="s">
        <v>7373</v>
      </c>
      <c r="G429" t="s">
        <v>7288</v>
      </c>
      <c r="H429" t="s">
        <v>7150</v>
      </c>
      <c r="I429" t="s">
        <v>7150</v>
      </c>
      <c r="J429" t="s">
        <v>7225</v>
      </c>
      <c r="K429" t="s">
        <v>7405</v>
      </c>
      <c r="L429" t="s">
        <v>7241</v>
      </c>
      <c r="M429" t="s">
        <v>7181</v>
      </c>
      <c r="N429">
        <v>289</v>
      </c>
      <c r="O429">
        <v>128</v>
      </c>
      <c r="P429">
        <v>3.56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5FE5A-3753-41B2-A809-2CA728471864}">
  <dimension ref="A1:H515"/>
  <sheetViews>
    <sheetView topLeftCell="A428" workbookViewId="0">
      <selection activeCell="C440" sqref="C440"/>
    </sheetView>
  </sheetViews>
  <sheetFormatPr defaultRowHeight="15"/>
  <cols>
    <col min="1" max="1" width="35.42578125" bestFit="1" customWidth="1"/>
    <col min="2" max="2" width="30.140625" bestFit="1" customWidth="1"/>
    <col min="3" max="3" width="18.7109375" bestFit="1" customWidth="1"/>
    <col min="4" max="5" width="20.7109375" bestFit="1" customWidth="1"/>
    <col min="6" max="6" width="10.7109375" bestFit="1" customWidth="1"/>
    <col min="7" max="7" width="20.7109375" bestFit="1" customWidth="1"/>
    <col min="8" max="8" width="5" bestFit="1" customWidth="1"/>
  </cols>
  <sheetData>
    <row r="1" spans="1:8">
      <c r="A1" t="s">
        <v>7460</v>
      </c>
      <c r="B1" t="s">
        <v>7461</v>
      </c>
      <c r="C1" t="s">
        <v>7462</v>
      </c>
      <c r="D1" t="s">
        <v>6506</v>
      </c>
      <c r="E1" t="s">
        <v>6507</v>
      </c>
      <c r="F1" t="s">
        <v>7463</v>
      </c>
      <c r="G1" t="s">
        <v>6792</v>
      </c>
      <c r="H1" t="s">
        <v>7095</v>
      </c>
    </row>
    <row r="2" spans="1:8">
      <c r="A2" t="s">
        <v>5562</v>
      </c>
      <c r="B2" t="s">
        <v>5563</v>
      </c>
      <c r="C2" t="s">
        <v>534</v>
      </c>
      <c r="D2" t="s">
        <v>128</v>
      </c>
      <c r="E2" t="s">
        <v>128</v>
      </c>
      <c r="F2">
        <v>6</v>
      </c>
      <c r="G2" t="s">
        <v>128</v>
      </c>
      <c r="H2">
        <v>5</v>
      </c>
    </row>
    <row r="3" spans="1:8">
      <c r="A3" t="s">
        <v>5564</v>
      </c>
      <c r="B3" t="s">
        <v>5565</v>
      </c>
      <c r="C3" t="s">
        <v>507</v>
      </c>
      <c r="D3" t="s">
        <v>164</v>
      </c>
      <c r="E3" t="s">
        <v>164</v>
      </c>
      <c r="F3">
        <v>1</v>
      </c>
      <c r="G3" t="s">
        <v>164</v>
      </c>
      <c r="H3">
        <v>1</v>
      </c>
    </row>
    <row r="4" spans="1:8">
      <c r="A4" t="s">
        <v>5566</v>
      </c>
      <c r="B4" t="s">
        <v>5567</v>
      </c>
      <c r="C4" t="s">
        <v>535</v>
      </c>
      <c r="D4" t="s">
        <v>210</v>
      </c>
      <c r="E4" t="s">
        <v>210</v>
      </c>
      <c r="F4">
        <v>3</v>
      </c>
      <c r="G4" t="s">
        <v>210</v>
      </c>
      <c r="H4">
        <v>2</v>
      </c>
    </row>
    <row r="5" spans="1:8">
      <c r="A5" t="s">
        <v>5568</v>
      </c>
      <c r="B5" t="s">
        <v>5569</v>
      </c>
      <c r="C5" t="s">
        <v>276</v>
      </c>
      <c r="D5" t="s">
        <v>276</v>
      </c>
      <c r="E5" t="s">
        <v>276</v>
      </c>
      <c r="F5">
        <v>4</v>
      </c>
      <c r="G5" t="s">
        <v>276</v>
      </c>
      <c r="H5">
        <v>3</v>
      </c>
    </row>
    <row r="6" spans="1:8">
      <c r="A6" t="s">
        <v>6481</v>
      </c>
      <c r="B6" t="s">
        <v>5571</v>
      </c>
      <c r="C6" t="s">
        <v>121</v>
      </c>
      <c r="D6" t="s">
        <v>121</v>
      </c>
      <c r="E6" t="s">
        <v>121</v>
      </c>
      <c r="F6">
        <v>5</v>
      </c>
      <c r="G6" t="s">
        <v>121</v>
      </c>
      <c r="H6">
        <v>4</v>
      </c>
    </row>
    <row r="7" spans="1:8">
      <c r="A7" t="s">
        <v>6482</v>
      </c>
      <c r="B7" t="s">
        <v>5571</v>
      </c>
      <c r="C7" t="s">
        <v>121</v>
      </c>
      <c r="D7" t="s">
        <v>121</v>
      </c>
      <c r="E7" t="s">
        <v>121</v>
      </c>
      <c r="F7">
        <v>5</v>
      </c>
      <c r="G7" t="s">
        <v>121</v>
      </c>
      <c r="H7">
        <v>4</v>
      </c>
    </row>
    <row r="8" spans="1:8">
      <c r="A8" t="s">
        <v>5572</v>
      </c>
      <c r="B8" t="s">
        <v>5573</v>
      </c>
      <c r="C8" t="s">
        <v>612</v>
      </c>
      <c r="D8" t="s">
        <v>383</v>
      </c>
      <c r="E8" t="s">
        <v>383</v>
      </c>
      <c r="F8">
        <v>10</v>
      </c>
      <c r="G8" t="s">
        <v>383</v>
      </c>
      <c r="H8">
        <v>8</v>
      </c>
    </row>
    <row r="9" spans="1:8">
      <c r="A9" t="s">
        <v>5574</v>
      </c>
      <c r="B9" t="s">
        <v>5575</v>
      </c>
      <c r="C9" t="s">
        <v>666</v>
      </c>
      <c r="D9" t="s">
        <v>100</v>
      </c>
      <c r="E9" t="s">
        <v>5576</v>
      </c>
      <c r="F9">
        <v>12</v>
      </c>
      <c r="G9" t="s">
        <v>100</v>
      </c>
      <c r="H9">
        <v>9</v>
      </c>
    </row>
    <row r="10" spans="1:8">
      <c r="A10" t="s">
        <v>5577</v>
      </c>
      <c r="B10" t="s">
        <v>5578</v>
      </c>
      <c r="C10" t="s">
        <v>667</v>
      </c>
      <c r="D10" t="s">
        <v>152</v>
      </c>
      <c r="E10" t="s">
        <v>5579</v>
      </c>
      <c r="F10">
        <v>7</v>
      </c>
      <c r="G10" t="s">
        <v>152</v>
      </c>
      <c r="H10">
        <v>6</v>
      </c>
    </row>
    <row r="11" spans="1:8">
      <c r="A11" t="s">
        <v>6480</v>
      </c>
      <c r="B11" t="s">
        <v>5581</v>
      </c>
      <c r="C11" t="s">
        <v>425</v>
      </c>
      <c r="D11" t="s">
        <v>425</v>
      </c>
      <c r="E11" t="s">
        <v>425</v>
      </c>
      <c r="F11">
        <v>13</v>
      </c>
      <c r="G11" t="s">
        <v>425</v>
      </c>
      <c r="H11">
        <v>10</v>
      </c>
    </row>
    <row r="12" spans="1:8">
      <c r="A12" t="s">
        <v>5582</v>
      </c>
      <c r="B12" t="s">
        <v>5583</v>
      </c>
      <c r="C12" t="s">
        <v>529</v>
      </c>
      <c r="D12" t="s">
        <v>165</v>
      </c>
      <c r="E12" t="s">
        <v>5584</v>
      </c>
      <c r="F12">
        <v>14</v>
      </c>
      <c r="G12" t="s">
        <v>165</v>
      </c>
      <c r="H12">
        <v>11</v>
      </c>
    </row>
    <row r="13" spans="1:8">
      <c r="A13" t="s">
        <v>5585</v>
      </c>
      <c r="B13" t="s">
        <v>5586</v>
      </c>
      <c r="C13" t="s">
        <v>628</v>
      </c>
      <c r="D13" t="s">
        <v>86</v>
      </c>
      <c r="E13" t="s">
        <v>86</v>
      </c>
      <c r="F13">
        <v>22</v>
      </c>
      <c r="G13" t="s">
        <v>86</v>
      </c>
      <c r="H13">
        <v>20</v>
      </c>
    </row>
    <row r="14" spans="1:8">
      <c r="A14" t="s">
        <v>6473</v>
      </c>
      <c r="B14" t="s">
        <v>5588</v>
      </c>
      <c r="C14" t="s">
        <v>402</v>
      </c>
      <c r="D14" t="s">
        <v>402</v>
      </c>
      <c r="E14" t="s">
        <v>402</v>
      </c>
      <c r="F14">
        <v>15</v>
      </c>
      <c r="G14" t="s">
        <v>402</v>
      </c>
      <c r="H14">
        <v>12</v>
      </c>
    </row>
    <row r="15" spans="1:8">
      <c r="A15" t="s">
        <v>6474</v>
      </c>
      <c r="B15" t="s">
        <v>5588</v>
      </c>
      <c r="C15" t="s">
        <v>402</v>
      </c>
      <c r="D15" t="s">
        <v>402</v>
      </c>
      <c r="E15" t="s">
        <v>402</v>
      </c>
      <c r="F15">
        <v>15</v>
      </c>
      <c r="G15" t="s">
        <v>402</v>
      </c>
      <c r="H15">
        <v>12</v>
      </c>
    </row>
    <row r="16" spans="1:8">
      <c r="A16" t="s">
        <v>5589</v>
      </c>
      <c r="B16" t="s">
        <v>5591</v>
      </c>
      <c r="C16" t="s">
        <v>270</v>
      </c>
      <c r="D16" t="s">
        <v>270</v>
      </c>
      <c r="E16" t="s">
        <v>270</v>
      </c>
      <c r="F16">
        <v>17</v>
      </c>
      <c r="G16" t="s">
        <v>270</v>
      </c>
      <c r="H16">
        <v>14</v>
      </c>
    </row>
    <row r="17" spans="1:8">
      <c r="A17" t="s">
        <v>6489</v>
      </c>
      <c r="B17" t="s">
        <v>5590</v>
      </c>
      <c r="C17" t="s">
        <v>270</v>
      </c>
      <c r="D17" t="s">
        <v>270</v>
      </c>
      <c r="E17" t="s">
        <v>270</v>
      </c>
      <c r="F17">
        <v>17</v>
      </c>
      <c r="G17" t="s">
        <v>270</v>
      </c>
      <c r="H17">
        <v>14</v>
      </c>
    </row>
    <row r="18" spans="1:8">
      <c r="A18" t="s">
        <v>5592</v>
      </c>
      <c r="B18" t="s">
        <v>5593</v>
      </c>
      <c r="C18" t="s">
        <v>309</v>
      </c>
      <c r="D18" t="s">
        <v>309</v>
      </c>
      <c r="E18" t="s">
        <v>309</v>
      </c>
      <c r="F18">
        <v>20</v>
      </c>
      <c r="G18" t="s">
        <v>309</v>
      </c>
      <c r="H18">
        <v>18</v>
      </c>
    </row>
    <row r="19" spans="1:8">
      <c r="A19" t="s">
        <v>5594</v>
      </c>
      <c r="B19" t="s">
        <v>5595</v>
      </c>
      <c r="C19" t="s">
        <v>613</v>
      </c>
      <c r="D19" t="s">
        <v>25</v>
      </c>
      <c r="E19" t="s">
        <v>5596</v>
      </c>
      <c r="F19">
        <v>18</v>
      </c>
      <c r="G19" t="s">
        <v>25</v>
      </c>
      <c r="H19">
        <v>15</v>
      </c>
    </row>
    <row r="20" spans="1:8">
      <c r="A20" t="s">
        <v>5597</v>
      </c>
      <c r="B20" t="s">
        <v>5598</v>
      </c>
      <c r="C20" t="s">
        <v>459</v>
      </c>
      <c r="D20" t="s">
        <v>208</v>
      </c>
      <c r="E20" t="s">
        <v>6516</v>
      </c>
      <c r="F20">
        <v>16</v>
      </c>
      <c r="G20" t="s">
        <v>208</v>
      </c>
      <c r="H20">
        <v>13</v>
      </c>
    </row>
    <row r="21" spans="1:8">
      <c r="A21" t="s">
        <v>6476</v>
      </c>
      <c r="B21" t="s">
        <v>5598</v>
      </c>
      <c r="C21" t="s">
        <v>459</v>
      </c>
      <c r="D21" t="s">
        <v>208</v>
      </c>
      <c r="E21" t="s">
        <v>6516</v>
      </c>
      <c r="F21">
        <v>16</v>
      </c>
      <c r="G21" t="s">
        <v>208</v>
      </c>
      <c r="H21">
        <v>13</v>
      </c>
    </row>
    <row r="22" spans="1:8">
      <c r="A22" t="s">
        <v>5603</v>
      </c>
      <c r="B22" t="s">
        <v>5604</v>
      </c>
      <c r="C22" t="s">
        <v>653</v>
      </c>
      <c r="D22" t="s">
        <v>278</v>
      </c>
      <c r="E22" t="s">
        <v>6517</v>
      </c>
      <c r="F22">
        <v>24</v>
      </c>
      <c r="G22" t="s">
        <v>278</v>
      </c>
      <c r="H22">
        <v>21</v>
      </c>
    </row>
    <row r="23" spans="1:8">
      <c r="A23" t="s">
        <v>5608</v>
      </c>
      <c r="B23" t="s">
        <v>5609</v>
      </c>
      <c r="C23" t="s">
        <v>471</v>
      </c>
      <c r="D23" t="s">
        <v>340</v>
      </c>
      <c r="E23" t="s">
        <v>340</v>
      </c>
      <c r="F23">
        <v>33</v>
      </c>
      <c r="G23" t="s">
        <v>340</v>
      </c>
      <c r="H23">
        <v>27</v>
      </c>
    </row>
    <row r="24" spans="1:8">
      <c r="A24" t="s">
        <v>6198</v>
      </c>
      <c r="B24" t="s">
        <v>6199</v>
      </c>
      <c r="C24" t="s">
        <v>671</v>
      </c>
      <c r="D24" t="s">
        <v>150</v>
      </c>
      <c r="E24" t="s">
        <v>150</v>
      </c>
      <c r="F24">
        <v>19</v>
      </c>
      <c r="G24" t="s">
        <v>150</v>
      </c>
      <c r="H24">
        <v>17</v>
      </c>
    </row>
    <row r="25" spans="1:8">
      <c r="A25" t="s">
        <v>5612</v>
      </c>
      <c r="B25" t="s">
        <v>5613</v>
      </c>
      <c r="C25" t="s">
        <v>61</v>
      </c>
      <c r="D25" t="s">
        <v>61</v>
      </c>
      <c r="E25" t="s">
        <v>61</v>
      </c>
      <c r="F25">
        <v>27</v>
      </c>
      <c r="G25" t="s">
        <v>61</v>
      </c>
      <c r="H25">
        <v>23</v>
      </c>
    </row>
    <row r="26" spans="1:8">
      <c r="A26" t="s">
        <v>6487</v>
      </c>
      <c r="B26" t="s">
        <v>5601</v>
      </c>
      <c r="C26" t="s">
        <v>38</v>
      </c>
      <c r="D26" t="s">
        <v>38</v>
      </c>
      <c r="E26" t="s">
        <v>38</v>
      </c>
      <c r="F26">
        <v>21</v>
      </c>
      <c r="G26" t="s">
        <v>38</v>
      </c>
      <c r="H26">
        <v>19</v>
      </c>
    </row>
    <row r="27" spans="1:8">
      <c r="A27" t="s">
        <v>5614</v>
      </c>
      <c r="B27" t="s">
        <v>5615</v>
      </c>
      <c r="C27" t="s">
        <v>115</v>
      </c>
      <c r="D27" t="s">
        <v>115</v>
      </c>
      <c r="E27" t="s">
        <v>115</v>
      </c>
      <c r="F27">
        <v>26</v>
      </c>
      <c r="G27" t="s">
        <v>115</v>
      </c>
      <c r="H27">
        <v>483</v>
      </c>
    </row>
    <row r="28" spans="1:8">
      <c r="A28" t="s">
        <v>5616</v>
      </c>
      <c r="B28" t="s">
        <v>5617</v>
      </c>
      <c r="C28" t="s">
        <v>456</v>
      </c>
      <c r="D28" t="s">
        <v>108</v>
      </c>
      <c r="E28" t="s">
        <v>108</v>
      </c>
      <c r="F28">
        <v>35</v>
      </c>
      <c r="G28" t="s">
        <v>108</v>
      </c>
      <c r="H28">
        <v>29</v>
      </c>
    </row>
    <row r="29" spans="1:8">
      <c r="A29" t="s">
        <v>5618</v>
      </c>
      <c r="B29" t="s">
        <v>5619</v>
      </c>
      <c r="C29" t="s">
        <v>239</v>
      </c>
      <c r="D29" t="s">
        <v>239</v>
      </c>
      <c r="E29" t="s">
        <v>239</v>
      </c>
      <c r="F29">
        <v>30</v>
      </c>
      <c r="G29" t="s">
        <v>239</v>
      </c>
      <c r="H29">
        <v>25</v>
      </c>
    </row>
    <row r="30" spans="1:8">
      <c r="A30" t="s">
        <v>5623</v>
      </c>
      <c r="B30" t="s">
        <v>5624</v>
      </c>
      <c r="C30" t="s">
        <v>62</v>
      </c>
      <c r="D30" t="s">
        <v>62</v>
      </c>
      <c r="E30" t="s">
        <v>62</v>
      </c>
      <c r="F30">
        <v>37</v>
      </c>
      <c r="G30" t="s">
        <v>62</v>
      </c>
      <c r="H30">
        <v>30</v>
      </c>
    </row>
    <row r="31" spans="1:8">
      <c r="A31" t="s">
        <v>6419</v>
      </c>
      <c r="B31" t="s">
        <v>5606</v>
      </c>
      <c r="C31" t="s">
        <v>47</v>
      </c>
      <c r="D31" t="s">
        <v>47</v>
      </c>
      <c r="E31" t="s">
        <v>47</v>
      </c>
      <c r="F31">
        <v>25</v>
      </c>
      <c r="G31" t="s">
        <v>47</v>
      </c>
      <c r="H31">
        <v>22</v>
      </c>
    </row>
    <row r="32" spans="1:8">
      <c r="A32" t="s">
        <v>6420</v>
      </c>
      <c r="B32" t="s">
        <v>5606</v>
      </c>
      <c r="C32" t="s">
        <v>47</v>
      </c>
      <c r="D32" t="s">
        <v>47</v>
      </c>
      <c r="E32" t="s">
        <v>47</v>
      </c>
      <c r="F32">
        <v>25</v>
      </c>
      <c r="G32" t="s">
        <v>47</v>
      </c>
      <c r="H32">
        <v>22</v>
      </c>
    </row>
    <row r="33" spans="1:8">
      <c r="A33" t="s">
        <v>5625</v>
      </c>
      <c r="B33" t="s">
        <v>5626</v>
      </c>
      <c r="C33" t="s">
        <v>64</v>
      </c>
      <c r="D33" t="s">
        <v>64</v>
      </c>
      <c r="E33" t="s">
        <v>64</v>
      </c>
      <c r="F33">
        <v>41</v>
      </c>
      <c r="G33" t="s">
        <v>64</v>
      </c>
      <c r="H33">
        <v>32</v>
      </c>
    </row>
    <row r="34" spans="1:8">
      <c r="A34" t="s">
        <v>5627</v>
      </c>
      <c r="B34" t="s">
        <v>5628</v>
      </c>
      <c r="C34" t="s">
        <v>231</v>
      </c>
      <c r="D34" t="s">
        <v>231</v>
      </c>
      <c r="E34" t="s">
        <v>231</v>
      </c>
      <c r="F34">
        <v>42</v>
      </c>
      <c r="G34" t="s">
        <v>231</v>
      </c>
      <c r="H34">
        <v>33</v>
      </c>
    </row>
    <row r="35" spans="1:8">
      <c r="A35" t="s">
        <v>6465</v>
      </c>
      <c r="B35" t="s">
        <v>5621</v>
      </c>
      <c r="C35" t="s">
        <v>6466</v>
      </c>
      <c r="D35" t="s">
        <v>441</v>
      </c>
      <c r="E35" t="s">
        <v>441</v>
      </c>
      <c r="F35">
        <v>31</v>
      </c>
      <c r="G35" t="s">
        <v>441</v>
      </c>
      <c r="H35">
        <v>26</v>
      </c>
    </row>
    <row r="36" spans="1:8">
      <c r="A36" t="s">
        <v>6465</v>
      </c>
      <c r="B36" t="s">
        <v>5621</v>
      </c>
      <c r="C36" t="s">
        <v>523</v>
      </c>
      <c r="D36" t="s">
        <v>293</v>
      </c>
      <c r="E36" t="s">
        <v>441</v>
      </c>
      <c r="F36">
        <v>32</v>
      </c>
      <c r="G36" t="s">
        <v>293</v>
      </c>
    </row>
    <row r="37" spans="1:8">
      <c r="A37" t="s">
        <v>5629</v>
      </c>
      <c r="B37" t="s">
        <v>5630</v>
      </c>
      <c r="C37" t="s">
        <v>502</v>
      </c>
      <c r="D37" t="s">
        <v>387</v>
      </c>
      <c r="E37" t="s">
        <v>387</v>
      </c>
      <c r="F37">
        <v>34</v>
      </c>
      <c r="G37" t="s">
        <v>387</v>
      </c>
      <c r="H37">
        <v>28</v>
      </c>
    </row>
    <row r="38" spans="1:8">
      <c r="A38" t="s">
        <v>5631</v>
      </c>
      <c r="B38" t="s">
        <v>5632</v>
      </c>
      <c r="C38" t="s">
        <v>314</v>
      </c>
      <c r="D38" t="s">
        <v>314</v>
      </c>
      <c r="E38" t="s">
        <v>314</v>
      </c>
      <c r="F38">
        <v>43</v>
      </c>
      <c r="G38" t="s">
        <v>314</v>
      </c>
      <c r="H38">
        <v>34</v>
      </c>
    </row>
    <row r="39" spans="1:8">
      <c r="A39" t="s">
        <v>5633</v>
      </c>
      <c r="B39" t="s">
        <v>5634</v>
      </c>
      <c r="C39" t="s">
        <v>277</v>
      </c>
      <c r="D39" t="s">
        <v>277</v>
      </c>
      <c r="E39" t="s">
        <v>277</v>
      </c>
      <c r="F39">
        <v>44</v>
      </c>
      <c r="G39" t="s">
        <v>277</v>
      </c>
      <c r="H39">
        <v>35</v>
      </c>
    </row>
    <row r="40" spans="1:8">
      <c r="A40" t="s">
        <v>5635</v>
      </c>
      <c r="B40" t="s">
        <v>5636</v>
      </c>
      <c r="C40" t="s">
        <v>219</v>
      </c>
      <c r="D40" t="s">
        <v>219</v>
      </c>
      <c r="E40" t="s">
        <v>219</v>
      </c>
      <c r="F40">
        <v>45</v>
      </c>
      <c r="G40" t="s">
        <v>219</v>
      </c>
      <c r="H40">
        <v>36</v>
      </c>
    </row>
    <row r="41" spans="1:8">
      <c r="A41" t="s">
        <v>5635</v>
      </c>
      <c r="B41" t="s">
        <v>5636</v>
      </c>
      <c r="C41" t="s">
        <v>219</v>
      </c>
      <c r="D41" t="s">
        <v>219</v>
      </c>
      <c r="E41" t="s">
        <v>219</v>
      </c>
      <c r="F41">
        <v>45</v>
      </c>
      <c r="G41" t="s">
        <v>219</v>
      </c>
      <c r="H41">
        <v>36</v>
      </c>
    </row>
    <row r="42" spans="1:8">
      <c r="A42" t="s">
        <v>5639</v>
      </c>
      <c r="B42" t="s">
        <v>5640</v>
      </c>
      <c r="C42" t="s">
        <v>256</v>
      </c>
      <c r="D42" t="s">
        <v>256</v>
      </c>
      <c r="E42" t="s">
        <v>256</v>
      </c>
      <c r="F42">
        <v>55</v>
      </c>
      <c r="G42" t="s">
        <v>256</v>
      </c>
      <c r="H42">
        <v>41</v>
      </c>
    </row>
    <row r="43" spans="1:8">
      <c r="A43" t="s">
        <v>5641</v>
      </c>
      <c r="B43" t="s">
        <v>5642</v>
      </c>
      <c r="C43" t="s">
        <v>119</v>
      </c>
      <c r="D43" t="s">
        <v>119</v>
      </c>
      <c r="E43" t="s">
        <v>119</v>
      </c>
      <c r="F43">
        <v>57</v>
      </c>
      <c r="G43" t="s">
        <v>119</v>
      </c>
      <c r="H43">
        <v>47</v>
      </c>
    </row>
    <row r="44" spans="1:8">
      <c r="A44" t="s">
        <v>5643</v>
      </c>
      <c r="B44" t="s">
        <v>5644</v>
      </c>
      <c r="C44" t="s">
        <v>247</v>
      </c>
      <c r="D44" t="s">
        <v>247</v>
      </c>
      <c r="E44" t="s">
        <v>247</v>
      </c>
      <c r="F44">
        <v>58</v>
      </c>
      <c r="G44" t="s">
        <v>247</v>
      </c>
      <c r="H44">
        <v>48</v>
      </c>
    </row>
    <row r="45" spans="1:8">
      <c r="A45" t="s">
        <v>5647</v>
      </c>
      <c r="B45" t="s">
        <v>5648</v>
      </c>
      <c r="C45" t="s">
        <v>481</v>
      </c>
      <c r="D45" t="s">
        <v>212</v>
      </c>
      <c r="E45" t="s">
        <v>212</v>
      </c>
      <c r="F45">
        <v>56</v>
      </c>
      <c r="G45" t="s">
        <v>212</v>
      </c>
    </row>
    <row r="46" spans="1:8">
      <c r="A46" t="s">
        <v>5649</v>
      </c>
      <c r="B46" t="s">
        <v>5650</v>
      </c>
      <c r="C46" t="s">
        <v>563</v>
      </c>
      <c r="D46" t="s">
        <v>223</v>
      </c>
      <c r="E46" t="s">
        <v>223</v>
      </c>
      <c r="F46">
        <v>61</v>
      </c>
      <c r="G46" t="s">
        <v>223</v>
      </c>
      <c r="H46">
        <v>50</v>
      </c>
    </row>
    <row r="47" spans="1:8">
      <c r="A47" t="s">
        <v>6498</v>
      </c>
      <c r="B47" t="s">
        <v>5652</v>
      </c>
      <c r="C47" t="s">
        <v>622</v>
      </c>
      <c r="D47" t="s">
        <v>351</v>
      </c>
      <c r="E47" t="s">
        <v>351</v>
      </c>
      <c r="F47">
        <v>76</v>
      </c>
      <c r="G47" t="s">
        <v>351</v>
      </c>
      <c r="H47">
        <v>59</v>
      </c>
    </row>
    <row r="48" spans="1:8">
      <c r="A48" t="s">
        <v>6456</v>
      </c>
      <c r="B48" t="s">
        <v>5654</v>
      </c>
      <c r="C48" t="s">
        <v>489</v>
      </c>
      <c r="D48" t="s">
        <v>159</v>
      </c>
      <c r="E48" t="s">
        <v>159</v>
      </c>
      <c r="F48">
        <v>67</v>
      </c>
      <c r="G48" t="s">
        <v>159</v>
      </c>
      <c r="H48">
        <v>211</v>
      </c>
    </row>
    <row r="49" spans="1:8">
      <c r="A49" t="s">
        <v>6457</v>
      </c>
      <c r="B49" t="s">
        <v>5654</v>
      </c>
      <c r="C49" t="s">
        <v>489</v>
      </c>
      <c r="D49" t="s">
        <v>684</v>
      </c>
      <c r="E49" t="s">
        <v>684</v>
      </c>
      <c r="F49">
        <v>67</v>
      </c>
      <c r="G49" t="s">
        <v>684</v>
      </c>
      <c r="H49">
        <v>211</v>
      </c>
    </row>
    <row r="50" spans="1:8">
      <c r="A50" t="s">
        <v>6458</v>
      </c>
      <c r="B50" t="s">
        <v>5658</v>
      </c>
      <c r="C50" t="s">
        <v>567</v>
      </c>
      <c r="D50" t="s">
        <v>343</v>
      </c>
      <c r="E50" t="s">
        <v>5659</v>
      </c>
      <c r="F50">
        <v>70</v>
      </c>
      <c r="G50" t="s">
        <v>343</v>
      </c>
    </row>
    <row r="51" spans="1:8">
      <c r="A51" t="s">
        <v>5655</v>
      </c>
      <c r="B51" t="s">
        <v>5656</v>
      </c>
      <c r="C51" t="s">
        <v>611</v>
      </c>
      <c r="D51" t="s">
        <v>120</v>
      </c>
      <c r="E51" t="s">
        <v>120</v>
      </c>
      <c r="F51">
        <v>66</v>
      </c>
      <c r="G51" t="s">
        <v>120</v>
      </c>
      <c r="H51">
        <v>53</v>
      </c>
    </row>
    <row r="52" spans="1:8">
      <c r="A52" t="s">
        <v>5660</v>
      </c>
      <c r="B52" t="s">
        <v>5661</v>
      </c>
      <c r="C52" t="s">
        <v>228</v>
      </c>
      <c r="D52" t="s">
        <v>228</v>
      </c>
      <c r="E52" t="s">
        <v>228</v>
      </c>
      <c r="F52">
        <v>71</v>
      </c>
      <c r="G52" t="s">
        <v>228</v>
      </c>
      <c r="H52">
        <v>55</v>
      </c>
    </row>
    <row r="53" spans="1:8">
      <c r="A53" t="s">
        <v>5662</v>
      </c>
      <c r="B53" t="s">
        <v>5663</v>
      </c>
      <c r="C53" t="s">
        <v>532</v>
      </c>
      <c r="D53" t="s">
        <v>332</v>
      </c>
      <c r="E53" t="s">
        <v>332</v>
      </c>
      <c r="F53">
        <v>407</v>
      </c>
      <c r="G53" t="s">
        <v>332</v>
      </c>
      <c r="H53">
        <v>56</v>
      </c>
    </row>
    <row r="54" spans="1:8">
      <c r="A54" t="s">
        <v>5664</v>
      </c>
      <c r="B54" t="s">
        <v>5665</v>
      </c>
      <c r="C54" t="s">
        <v>126</v>
      </c>
      <c r="D54" t="s">
        <v>126</v>
      </c>
      <c r="E54" t="s">
        <v>126</v>
      </c>
      <c r="F54">
        <v>73</v>
      </c>
      <c r="G54" t="s">
        <v>126</v>
      </c>
      <c r="H54">
        <v>57</v>
      </c>
    </row>
    <row r="55" spans="1:8">
      <c r="A55" t="s">
        <v>5666</v>
      </c>
      <c r="B55" t="s">
        <v>5667</v>
      </c>
      <c r="C55" t="s">
        <v>592</v>
      </c>
      <c r="D55" t="s">
        <v>172</v>
      </c>
      <c r="E55" t="s">
        <v>438</v>
      </c>
      <c r="F55">
        <v>75</v>
      </c>
      <c r="G55" t="s">
        <v>172</v>
      </c>
    </row>
    <row r="56" spans="1:8">
      <c r="A56" t="s">
        <v>6501</v>
      </c>
      <c r="B56" t="s">
        <v>5638</v>
      </c>
      <c r="C56" t="s">
        <v>186</v>
      </c>
      <c r="D56" t="s">
        <v>186</v>
      </c>
      <c r="E56" t="s">
        <v>186</v>
      </c>
      <c r="F56">
        <v>46</v>
      </c>
      <c r="G56" t="s">
        <v>186</v>
      </c>
      <c r="H56">
        <v>31</v>
      </c>
    </row>
    <row r="57" spans="1:8">
      <c r="A57" t="s">
        <v>6502</v>
      </c>
      <c r="B57" t="s">
        <v>5638</v>
      </c>
      <c r="C57" t="s">
        <v>186</v>
      </c>
      <c r="D57" t="s">
        <v>186</v>
      </c>
      <c r="E57" t="s">
        <v>186</v>
      </c>
      <c r="F57">
        <v>46</v>
      </c>
      <c r="G57" t="s">
        <v>186</v>
      </c>
      <c r="H57">
        <v>31</v>
      </c>
    </row>
    <row r="58" spans="1:8">
      <c r="A58" t="s">
        <v>6461</v>
      </c>
      <c r="B58" t="s">
        <v>5679</v>
      </c>
      <c r="C58" t="s">
        <v>63</v>
      </c>
      <c r="D58" t="s">
        <v>63</v>
      </c>
      <c r="E58" t="s">
        <v>63</v>
      </c>
      <c r="F58">
        <v>82</v>
      </c>
      <c r="G58" t="s">
        <v>63</v>
      </c>
      <c r="H58">
        <v>64</v>
      </c>
    </row>
    <row r="59" spans="1:8">
      <c r="A59" t="s">
        <v>5687</v>
      </c>
      <c r="B59" t="s">
        <v>5688</v>
      </c>
      <c r="C59" t="s">
        <v>603</v>
      </c>
      <c r="D59" t="s">
        <v>145</v>
      </c>
      <c r="E59" t="s">
        <v>145</v>
      </c>
      <c r="F59">
        <v>47</v>
      </c>
      <c r="G59" t="s">
        <v>145</v>
      </c>
      <c r="H59">
        <v>37</v>
      </c>
    </row>
    <row r="60" spans="1:8">
      <c r="A60" t="s">
        <v>5668</v>
      </c>
      <c r="B60" t="s">
        <v>5669</v>
      </c>
      <c r="C60" t="s">
        <v>556</v>
      </c>
      <c r="D60" t="s">
        <v>275</v>
      </c>
      <c r="E60" t="s">
        <v>275</v>
      </c>
      <c r="F60">
        <v>64</v>
      </c>
      <c r="G60" t="s">
        <v>275</v>
      </c>
      <c r="H60">
        <v>52</v>
      </c>
    </row>
    <row r="61" spans="1:8">
      <c r="A61" t="s">
        <v>5670</v>
      </c>
      <c r="B61" t="s">
        <v>5671</v>
      </c>
      <c r="C61" t="s">
        <v>463</v>
      </c>
      <c r="D61" t="s">
        <v>399</v>
      </c>
      <c r="E61" t="s">
        <v>399</v>
      </c>
      <c r="F61">
        <v>65</v>
      </c>
      <c r="G61" t="s">
        <v>399</v>
      </c>
      <c r="H61">
        <v>61</v>
      </c>
    </row>
    <row r="62" spans="1:8">
      <c r="A62" t="s">
        <v>5670</v>
      </c>
      <c r="B62" t="s">
        <v>5671</v>
      </c>
      <c r="C62" t="s">
        <v>463</v>
      </c>
      <c r="D62" t="s">
        <v>399</v>
      </c>
      <c r="E62" t="s">
        <v>399</v>
      </c>
      <c r="F62">
        <v>78</v>
      </c>
      <c r="G62" t="s">
        <v>399</v>
      </c>
      <c r="H62">
        <v>61</v>
      </c>
    </row>
    <row r="63" spans="1:8">
      <c r="A63" t="s">
        <v>6452</v>
      </c>
      <c r="B63" t="s">
        <v>5698</v>
      </c>
      <c r="C63" t="s">
        <v>538</v>
      </c>
      <c r="D63" t="s">
        <v>215</v>
      </c>
      <c r="E63" t="s">
        <v>215</v>
      </c>
      <c r="F63">
        <v>49</v>
      </c>
      <c r="G63" t="s">
        <v>215</v>
      </c>
      <c r="H63">
        <v>39</v>
      </c>
    </row>
    <row r="64" spans="1:8">
      <c r="A64" t="s">
        <v>5673</v>
      </c>
      <c r="B64" t="s">
        <v>5674</v>
      </c>
      <c r="C64" t="s">
        <v>424</v>
      </c>
      <c r="D64" t="s">
        <v>424</v>
      </c>
      <c r="E64" t="s">
        <v>424</v>
      </c>
      <c r="F64">
        <v>77</v>
      </c>
      <c r="G64" t="s">
        <v>424</v>
      </c>
      <c r="H64">
        <v>60</v>
      </c>
    </row>
    <row r="65" spans="1:8">
      <c r="A65" t="s">
        <v>5676</v>
      </c>
      <c r="B65" t="s">
        <v>5677</v>
      </c>
      <c r="C65" t="s">
        <v>260</v>
      </c>
      <c r="D65" t="s">
        <v>260</v>
      </c>
      <c r="E65" t="s">
        <v>260</v>
      </c>
      <c r="F65">
        <v>79</v>
      </c>
      <c r="G65" t="s">
        <v>260</v>
      </c>
      <c r="H65">
        <v>62</v>
      </c>
    </row>
    <row r="66" spans="1:8">
      <c r="A66" t="s">
        <v>5676</v>
      </c>
      <c r="B66" t="s">
        <v>5677</v>
      </c>
      <c r="C66" t="s">
        <v>260</v>
      </c>
      <c r="D66" t="s">
        <v>260</v>
      </c>
      <c r="E66" t="s">
        <v>260</v>
      </c>
      <c r="F66">
        <v>79</v>
      </c>
      <c r="G66" t="s">
        <v>260</v>
      </c>
      <c r="H66">
        <v>62</v>
      </c>
    </row>
    <row r="67" spans="1:8">
      <c r="A67" t="s">
        <v>6392</v>
      </c>
      <c r="B67" t="s">
        <v>5681</v>
      </c>
      <c r="C67" t="s">
        <v>220</v>
      </c>
      <c r="D67" t="s">
        <v>220</v>
      </c>
      <c r="E67" t="s">
        <v>220</v>
      </c>
      <c r="F67">
        <v>84</v>
      </c>
      <c r="G67" t="s">
        <v>220</v>
      </c>
      <c r="H67">
        <v>65</v>
      </c>
    </row>
    <row r="68" spans="1:8">
      <c r="A68" t="s">
        <v>7464</v>
      </c>
      <c r="B68" t="s">
        <v>5681</v>
      </c>
      <c r="C68" t="s">
        <v>220</v>
      </c>
      <c r="D68" t="s">
        <v>220</v>
      </c>
      <c r="E68" t="s">
        <v>220</v>
      </c>
      <c r="F68">
        <v>84</v>
      </c>
      <c r="G68" t="s">
        <v>220</v>
      </c>
      <c r="H68">
        <v>65</v>
      </c>
    </row>
    <row r="69" spans="1:8">
      <c r="A69" t="s">
        <v>5682</v>
      </c>
      <c r="B69" t="s">
        <v>5683</v>
      </c>
      <c r="C69" t="s">
        <v>542</v>
      </c>
      <c r="D69" t="s">
        <v>70</v>
      </c>
      <c r="E69" t="s">
        <v>5684</v>
      </c>
      <c r="F69">
        <v>85</v>
      </c>
      <c r="G69" t="s">
        <v>70</v>
      </c>
    </row>
    <row r="70" spans="1:8">
      <c r="A70" t="s">
        <v>5685</v>
      </c>
      <c r="B70" t="s">
        <v>5686</v>
      </c>
      <c r="C70" t="s">
        <v>413</v>
      </c>
      <c r="D70" t="s">
        <v>413</v>
      </c>
      <c r="E70" t="s">
        <v>413</v>
      </c>
      <c r="F70">
        <v>86</v>
      </c>
      <c r="G70" t="s">
        <v>413</v>
      </c>
      <c r="H70">
        <v>67</v>
      </c>
    </row>
    <row r="71" spans="1:8">
      <c r="A71" t="s">
        <v>5695</v>
      </c>
      <c r="B71" t="s">
        <v>5696</v>
      </c>
      <c r="C71" t="s">
        <v>512</v>
      </c>
      <c r="D71" t="s">
        <v>73</v>
      </c>
      <c r="E71" t="s">
        <v>680</v>
      </c>
      <c r="F71">
        <v>81</v>
      </c>
      <c r="G71" t="s">
        <v>73</v>
      </c>
    </row>
    <row r="72" spans="1:8">
      <c r="A72" t="s">
        <v>5703</v>
      </c>
      <c r="B72" t="s">
        <v>5704</v>
      </c>
      <c r="C72" t="s">
        <v>412</v>
      </c>
      <c r="D72" t="s">
        <v>412</v>
      </c>
      <c r="E72" t="s">
        <v>412</v>
      </c>
      <c r="F72">
        <v>88</v>
      </c>
      <c r="G72" t="s">
        <v>412</v>
      </c>
      <c r="H72">
        <v>70</v>
      </c>
    </row>
    <row r="73" spans="1:8">
      <c r="A73" t="s">
        <v>5705</v>
      </c>
      <c r="B73" t="s">
        <v>5706</v>
      </c>
      <c r="C73" t="s">
        <v>272</v>
      </c>
      <c r="D73" t="s">
        <v>272</v>
      </c>
      <c r="E73" t="s">
        <v>272</v>
      </c>
      <c r="F73">
        <v>89</v>
      </c>
      <c r="G73" t="s">
        <v>272</v>
      </c>
      <c r="H73">
        <v>71</v>
      </c>
    </row>
    <row r="74" spans="1:8">
      <c r="A74" t="s">
        <v>5645</v>
      </c>
      <c r="B74" t="s">
        <v>5646</v>
      </c>
      <c r="C74" t="s">
        <v>570</v>
      </c>
      <c r="D74" t="s">
        <v>192</v>
      </c>
      <c r="E74" t="s">
        <v>192</v>
      </c>
      <c r="F74">
        <v>60</v>
      </c>
      <c r="G74" t="s">
        <v>192</v>
      </c>
      <c r="H74">
        <v>49</v>
      </c>
    </row>
    <row r="75" spans="1:8">
      <c r="A75" t="s">
        <v>5709</v>
      </c>
      <c r="B75" t="s">
        <v>5710</v>
      </c>
      <c r="C75" t="s">
        <v>353</v>
      </c>
      <c r="D75" t="s">
        <v>353</v>
      </c>
      <c r="E75" t="s">
        <v>353</v>
      </c>
      <c r="F75">
        <v>91</v>
      </c>
      <c r="G75" t="s">
        <v>353</v>
      </c>
      <c r="H75">
        <v>73</v>
      </c>
    </row>
    <row r="76" spans="1:8">
      <c r="A76" t="s">
        <v>5711</v>
      </c>
      <c r="B76" t="s">
        <v>5712</v>
      </c>
      <c r="C76" t="s">
        <v>35</v>
      </c>
      <c r="D76" t="s">
        <v>35</v>
      </c>
      <c r="E76" t="s">
        <v>35</v>
      </c>
      <c r="F76">
        <v>93</v>
      </c>
      <c r="G76" t="s">
        <v>35</v>
      </c>
      <c r="H76">
        <v>0</v>
      </c>
    </row>
    <row r="77" spans="1:8">
      <c r="A77" t="s">
        <v>6459</v>
      </c>
      <c r="B77" t="s">
        <v>5716</v>
      </c>
      <c r="C77" t="s">
        <v>576</v>
      </c>
      <c r="D77" t="s">
        <v>398</v>
      </c>
      <c r="E77" t="s">
        <v>398</v>
      </c>
      <c r="F77">
        <v>96</v>
      </c>
      <c r="G77" t="s">
        <v>398</v>
      </c>
    </row>
    <row r="78" spans="1:8">
      <c r="A78" t="s">
        <v>5717</v>
      </c>
      <c r="B78" t="s">
        <v>5718</v>
      </c>
      <c r="C78" t="s">
        <v>355</v>
      </c>
      <c r="D78" t="s">
        <v>355</v>
      </c>
      <c r="E78" t="s">
        <v>355</v>
      </c>
      <c r="F78">
        <v>101</v>
      </c>
      <c r="G78" t="s">
        <v>355</v>
      </c>
      <c r="H78">
        <v>79</v>
      </c>
    </row>
    <row r="79" spans="1:8">
      <c r="A79" t="s">
        <v>5719</v>
      </c>
      <c r="B79" t="s">
        <v>5720</v>
      </c>
      <c r="C79" t="s">
        <v>58</v>
      </c>
      <c r="D79" t="s">
        <v>58</v>
      </c>
      <c r="E79" t="s">
        <v>58</v>
      </c>
      <c r="F79">
        <v>100</v>
      </c>
      <c r="G79" t="s">
        <v>58</v>
      </c>
      <c r="H79">
        <v>78</v>
      </c>
    </row>
    <row r="80" spans="1:8">
      <c r="A80" t="s">
        <v>5721</v>
      </c>
      <c r="B80" t="s">
        <v>5722</v>
      </c>
      <c r="C80" t="s">
        <v>646</v>
      </c>
      <c r="D80" t="s">
        <v>55</v>
      </c>
      <c r="E80" t="s">
        <v>5723</v>
      </c>
      <c r="F80">
        <v>92</v>
      </c>
      <c r="G80" t="s">
        <v>55</v>
      </c>
      <c r="H80">
        <v>74</v>
      </c>
    </row>
    <row r="81" spans="1:8">
      <c r="A81" t="s">
        <v>5727</v>
      </c>
      <c r="B81" t="s">
        <v>5728</v>
      </c>
      <c r="C81" t="s">
        <v>322</v>
      </c>
      <c r="D81" t="s">
        <v>322</v>
      </c>
      <c r="E81" t="s">
        <v>322</v>
      </c>
      <c r="F81">
        <v>103</v>
      </c>
      <c r="G81" t="s">
        <v>322</v>
      </c>
      <c r="H81">
        <v>81</v>
      </c>
    </row>
    <row r="82" spans="1:8">
      <c r="A82" t="s">
        <v>5729</v>
      </c>
      <c r="B82" t="s">
        <v>5730</v>
      </c>
      <c r="C82" t="s">
        <v>516</v>
      </c>
      <c r="D82" t="s">
        <v>264</v>
      </c>
      <c r="E82" t="s">
        <v>264</v>
      </c>
      <c r="F82">
        <v>104</v>
      </c>
      <c r="G82" t="s">
        <v>264</v>
      </c>
      <c r="H82">
        <v>82</v>
      </c>
    </row>
    <row r="83" spans="1:8">
      <c r="A83" t="s">
        <v>6288</v>
      </c>
      <c r="B83" t="s">
        <v>6289</v>
      </c>
      <c r="C83" t="s">
        <v>23</v>
      </c>
      <c r="D83" t="s">
        <v>23</v>
      </c>
      <c r="E83" t="s">
        <v>23</v>
      </c>
      <c r="F83">
        <v>68</v>
      </c>
      <c r="G83" t="s">
        <v>23</v>
      </c>
      <c r="H83">
        <v>301</v>
      </c>
    </row>
    <row r="84" spans="1:8">
      <c r="A84" t="s">
        <v>5731</v>
      </c>
      <c r="B84" t="s">
        <v>5732</v>
      </c>
      <c r="C84" t="s">
        <v>527</v>
      </c>
      <c r="D84" t="s">
        <v>93</v>
      </c>
      <c r="E84" t="s">
        <v>93</v>
      </c>
      <c r="F84">
        <v>107</v>
      </c>
      <c r="G84" t="s">
        <v>93</v>
      </c>
      <c r="H84">
        <v>84</v>
      </c>
    </row>
    <row r="85" spans="1:8">
      <c r="A85" t="s">
        <v>5733</v>
      </c>
      <c r="B85" t="s">
        <v>5734</v>
      </c>
      <c r="C85" t="s">
        <v>530</v>
      </c>
      <c r="D85" t="s">
        <v>85</v>
      </c>
      <c r="E85" t="s">
        <v>85</v>
      </c>
      <c r="F85">
        <v>108</v>
      </c>
      <c r="G85" t="s">
        <v>85</v>
      </c>
      <c r="H85">
        <v>85</v>
      </c>
    </row>
    <row r="86" spans="1:8">
      <c r="A86" t="s">
        <v>5735</v>
      </c>
      <c r="B86" t="s">
        <v>5736</v>
      </c>
      <c r="C86" t="s">
        <v>79</v>
      </c>
      <c r="D86" t="s">
        <v>79</v>
      </c>
      <c r="E86" t="s">
        <v>79</v>
      </c>
      <c r="F86">
        <v>111</v>
      </c>
      <c r="G86" t="s">
        <v>79</v>
      </c>
      <c r="H86">
        <v>88</v>
      </c>
    </row>
    <row r="87" spans="1:8">
      <c r="A87" t="s">
        <v>5737</v>
      </c>
      <c r="B87" t="s">
        <v>5738</v>
      </c>
      <c r="C87" t="s">
        <v>629</v>
      </c>
      <c r="D87" t="s">
        <v>41</v>
      </c>
      <c r="E87" t="s">
        <v>41</v>
      </c>
      <c r="F87">
        <v>109</v>
      </c>
      <c r="G87" t="s">
        <v>41</v>
      </c>
      <c r="H87">
        <v>86</v>
      </c>
    </row>
    <row r="88" spans="1:8">
      <c r="A88" t="s">
        <v>5739</v>
      </c>
      <c r="B88" t="s">
        <v>5740</v>
      </c>
      <c r="C88" t="s">
        <v>580</v>
      </c>
      <c r="D88" t="s">
        <v>22</v>
      </c>
      <c r="E88" t="s">
        <v>5741</v>
      </c>
      <c r="F88">
        <v>106</v>
      </c>
      <c r="G88" t="s">
        <v>22</v>
      </c>
      <c r="H88">
        <v>83</v>
      </c>
    </row>
    <row r="89" spans="1:8">
      <c r="A89" t="s">
        <v>5742</v>
      </c>
      <c r="B89" t="s">
        <v>5743</v>
      </c>
      <c r="C89" t="s">
        <v>59</v>
      </c>
      <c r="D89" t="s">
        <v>59</v>
      </c>
      <c r="E89" t="s">
        <v>59</v>
      </c>
      <c r="F89">
        <v>112</v>
      </c>
      <c r="G89" t="s">
        <v>59</v>
      </c>
      <c r="H89">
        <v>89</v>
      </c>
    </row>
    <row r="90" spans="1:8">
      <c r="A90" t="s">
        <v>5744</v>
      </c>
      <c r="B90" t="s">
        <v>5745</v>
      </c>
      <c r="C90" t="s">
        <v>608</v>
      </c>
      <c r="D90" t="s">
        <v>83</v>
      </c>
      <c r="E90" t="s">
        <v>83</v>
      </c>
      <c r="F90">
        <v>110</v>
      </c>
      <c r="G90" t="s">
        <v>83</v>
      </c>
      <c r="H90">
        <v>87</v>
      </c>
    </row>
    <row r="91" spans="1:8">
      <c r="A91" t="s">
        <v>5746</v>
      </c>
      <c r="B91" t="s">
        <v>5747</v>
      </c>
      <c r="C91" t="s">
        <v>241</v>
      </c>
      <c r="D91" t="s">
        <v>241</v>
      </c>
      <c r="E91" t="s">
        <v>241</v>
      </c>
      <c r="F91">
        <v>113</v>
      </c>
      <c r="G91" t="s">
        <v>241</v>
      </c>
      <c r="H91">
        <v>90</v>
      </c>
    </row>
    <row r="92" spans="1:8">
      <c r="A92" t="s">
        <v>5748</v>
      </c>
      <c r="B92" t="s">
        <v>5749</v>
      </c>
      <c r="C92" t="s">
        <v>668</v>
      </c>
      <c r="D92" t="s">
        <v>99</v>
      </c>
      <c r="E92" t="s">
        <v>99</v>
      </c>
      <c r="F92">
        <v>117</v>
      </c>
      <c r="G92" t="s">
        <v>99</v>
      </c>
      <c r="H92">
        <v>93</v>
      </c>
    </row>
    <row r="93" spans="1:8">
      <c r="A93" t="s">
        <v>5750</v>
      </c>
      <c r="B93" t="s">
        <v>5751</v>
      </c>
      <c r="C93" t="s">
        <v>585</v>
      </c>
      <c r="D93" t="s">
        <v>196</v>
      </c>
      <c r="E93" t="s">
        <v>196</v>
      </c>
      <c r="F93">
        <v>118</v>
      </c>
      <c r="G93" t="s">
        <v>196</v>
      </c>
      <c r="H93">
        <v>94</v>
      </c>
    </row>
    <row r="94" spans="1:8">
      <c r="A94" t="s">
        <v>5753</v>
      </c>
      <c r="B94" t="s">
        <v>5754</v>
      </c>
      <c r="C94" t="s">
        <v>564</v>
      </c>
      <c r="D94" t="s">
        <v>262</v>
      </c>
      <c r="E94" t="s">
        <v>262</v>
      </c>
      <c r="F94">
        <v>114</v>
      </c>
      <c r="G94" t="s">
        <v>262</v>
      </c>
      <c r="H94">
        <v>91</v>
      </c>
    </row>
    <row r="95" spans="1:8">
      <c r="A95" t="s">
        <v>5756</v>
      </c>
      <c r="B95" t="s">
        <v>5757</v>
      </c>
      <c r="C95" t="s">
        <v>610</v>
      </c>
      <c r="D95" t="s">
        <v>175</v>
      </c>
      <c r="E95" t="s">
        <v>175</v>
      </c>
      <c r="F95">
        <v>119</v>
      </c>
      <c r="G95" t="s">
        <v>175</v>
      </c>
      <c r="H95">
        <v>95</v>
      </c>
    </row>
    <row r="96" spans="1:8">
      <c r="A96" t="s">
        <v>5758</v>
      </c>
      <c r="B96" t="s">
        <v>5759</v>
      </c>
      <c r="C96" t="s">
        <v>500</v>
      </c>
      <c r="D96" t="s">
        <v>65</v>
      </c>
      <c r="E96" t="s">
        <v>65</v>
      </c>
      <c r="F96">
        <v>120</v>
      </c>
      <c r="G96" t="s">
        <v>65</v>
      </c>
      <c r="H96">
        <v>96</v>
      </c>
    </row>
    <row r="97" spans="1:8">
      <c r="A97" t="s">
        <v>5760</v>
      </c>
      <c r="B97" t="s">
        <v>5761</v>
      </c>
      <c r="C97" t="s">
        <v>194</v>
      </c>
      <c r="D97" t="s">
        <v>194</v>
      </c>
      <c r="E97" t="s">
        <v>194</v>
      </c>
      <c r="F97">
        <v>116</v>
      </c>
      <c r="G97" t="s">
        <v>194</v>
      </c>
      <c r="H97">
        <v>92</v>
      </c>
    </row>
    <row r="98" spans="1:8">
      <c r="A98" t="s">
        <v>6490</v>
      </c>
      <c r="B98" t="s">
        <v>5761</v>
      </c>
      <c r="C98" t="s">
        <v>194</v>
      </c>
      <c r="D98" t="s">
        <v>194</v>
      </c>
      <c r="E98" t="s">
        <v>194</v>
      </c>
      <c r="F98">
        <v>116</v>
      </c>
      <c r="G98" t="s">
        <v>194</v>
      </c>
      <c r="H98">
        <v>92</v>
      </c>
    </row>
    <row r="99" spans="1:8">
      <c r="A99" t="s">
        <v>6467</v>
      </c>
      <c r="B99" t="s">
        <v>5696</v>
      </c>
      <c r="C99" t="s">
        <v>512</v>
      </c>
      <c r="D99" t="s">
        <v>680</v>
      </c>
      <c r="E99" t="s">
        <v>680</v>
      </c>
      <c r="F99">
        <v>80</v>
      </c>
      <c r="G99" t="s">
        <v>680</v>
      </c>
      <c r="H99">
        <v>63</v>
      </c>
    </row>
    <row r="100" spans="1:8">
      <c r="A100" t="s">
        <v>5762</v>
      </c>
      <c r="B100" t="s">
        <v>5763</v>
      </c>
      <c r="C100" t="s">
        <v>325</v>
      </c>
      <c r="D100" t="s">
        <v>325</v>
      </c>
      <c r="E100" t="s">
        <v>325</v>
      </c>
      <c r="F100">
        <v>123</v>
      </c>
      <c r="G100" t="s">
        <v>325</v>
      </c>
      <c r="H100">
        <v>98</v>
      </c>
    </row>
    <row r="101" spans="1:8">
      <c r="A101" t="s">
        <v>5764</v>
      </c>
      <c r="B101" t="s">
        <v>5765</v>
      </c>
      <c r="C101" t="s">
        <v>578</v>
      </c>
      <c r="D101" t="s">
        <v>134</v>
      </c>
      <c r="E101" t="s">
        <v>5766</v>
      </c>
      <c r="F101">
        <v>125</v>
      </c>
      <c r="G101" t="s">
        <v>134</v>
      </c>
      <c r="H101">
        <v>99</v>
      </c>
    </row>
    <row r="102" spans="1:8">
      <c r="A102" t="s">
        <v>5770</v>
      </c>
      <c r="B102" t="s">
        <v>5771</v>
      </c>
      <c r="C102" t="s">
        <v>257</v>
      </c>
      <c r="D102" t="s">
        <v>257</v>
      </c>
      <c r="E102" t="s">
        <v>257</v>
      </c>
      <c r="F102">
        <v>126</v>
      </c>
      <c r="G102" t="s">
        <v>257</v>
      </c>
      <c r="H102">
        <v>100</v>
      </c>
    </row>
    <row r="103" spans="1:8">
      <c r="A103" t="s">
        <v>5773</v>
      </c>
      <c r="B103" t="s">
        <v>5774</v>
      </c>
      <c r="C103" t="s">
        <v>638</v>
      </c>
      <c r="D103" t="s">
        <v>31</v>
      </c>
      <c r="E103" t="s">
        <v>31</v>
      </c>
      <c r="F103">
        <v>132</v>
      </c>
      <c r="G103" t="s">
        <v>31</v>
      </c>
      <c r="H103">
        <v>106</v>
      </c>
    </row>
    <row r="104" spans="1:8">
      <c r="A104" t="s">
        <v>5775</v>
      </c>
      <c r="B104" t="s">
        <v>5776</v>
      </c>
      <c r="C104" t="s">
        <v>547</v>
      </c>
      <c r="D104" t="s">
        <v>30</v>
      </c>
      <c r="E104" t="s">
        <v>5777</v>
      </c>
      <c r="F104">
        <v>133</v>
      </c>
      <c r="G104" t="s">
        <v>30</v>
      </c>
      <c r="H104">
        <v>107</v>
      </c>
    </row>
    <row r="105" spans="1:8">
      <c r="A105" t="s">
        <v>5778</v>
      </c>
      <c r="B105" t="s">
        <v>5779</v>
      </c>
      <c r="C105" t="s">
        <v>624</v>
      </c>
      <c r="D105" t="s">
        <v>168</v>
      </c>
      <c r="E105" t="s">
        <v>168</v>
      </c>
      <c r="F105">
        <v>139</v>
      </c>
      <c r="G105" t="s">
        <v>168</v>
      </c>
      <c r="H105">
        <v>344</v>
      </c>
    </row>
    <row r="106" spans="1:8">
      <c r="A106" t="s">
        <v>7465</v>
      </c>
      <c r="B106" t="s">
        <v>7090</v>
      </c>
      <c r="C106" t="s">
        <v>477</v>
      </c>
      <c r="D106" t="s">
        <v>183</v>
      </c>
      <c r="E106" t="s">
        <v>183</v>
      </c>
      <c r="F106">
        <v>138</v>
      </c>
      <c r="G106" t="s">
        <v>183</v>
      </c>
      <c r="H106">
        <v>111</v>
      </c>
    </row>
    <row r="107" spans="1:8">
      <c r="A107" t="s">
        <v>5780</v>
      </c>
      <c r="B107" t="s">
        <v>5781</v>
      </c>
      <c r="C107" t="s">
        <v>541</v>
      </c>
      <c r="D107" t="s">
        <v>323</v>
      </c>
      <c r="E107" t="s">
        <v>323</v>
      </c>
      <c r="F107">
        <v>128</v>
      </c>
      <c r="G107" t="s">
        <v>323</v>
      </c>
      <c r="H107">
        <v>102</v>
      </c>
    </row>
    <row r="108" spans="1:8">
      <c r="A108" t="s">
        <v>6430</v>
      </c>
      <c r="B108" t="s">
        <v>5690</v>
      </c>
      <c r="C108" t="s">
        <v>342</v>
      </c>
      <c r="D108" t="s">
        <v>342</v>
      </c>
      <c r="E108" t="s">
        <v>342</v>
      </c>
      <c r="F108">
        <v>87</v>
      </c>
      <c r="G108" t="s">
        <v>342</v>
      </c>
      <c r="H108">
        <v>68</v>
      </c>
    </row>
    <row r="109" spans="1:8">
      <c r="A109" t="s">
        <v>5689</v>
      </c>
      <c r="B109" t="s">
        <v>5690</v>
      </c>
      <c r="C109" t="s">
        <v>342</v>
      </c>
      <c r="D109" t="s">
        <v>342</v>
      </c>
      <c r="E109" t="s">
        <v>342</v>
      </c>
      <c r="F109">
        <v>87</v>
      </c>
      <c r="G109" t="s">
        <v>342</v>
      </c>
      <c r="H109">
        <v>68</v>
      </c>
    </row>
    <row r="110" spans="1:8">
      <c r="A110" t="s">
        <v>5785</v>
      </c>
      <c r="B110" t="s">
        <v>5786</v>
      </c>
      <c r="C110" t="s">
        <v>155</v>
      </c>
      <c r="D110" t="s">
        <v>155</v>
      </c>
      <c r="E110" t="s">
        <v>155</v>
      </c>
      <c r="F110">
        <v>136</v>
      </c>
      <c r="G110" t="s">
        <v>155</v>
      </c>
    </row>
    <row r="111" spans="1:8">
      <c r="A111" t="s">
        <v>5788</v>
      </c>
      <c r="B111" t="s">
        <v>5789</v>
      </c>
      <c r="C111" t="s">
        <v>584</v>
      </c>
      <c r="D111" t="s">
        <v>289</v>
      </c>
      <c r="E111" t="s">
        <v>289</v>
      </c>
      <c r="F111">
        <v>134</v>
      </c>
      <c r="G111" t="s">
        <v>289</v>
      </c>
      <c r="H111">
        <v>108</v>
      </c>
    </row>
    <row r="112" spans="1:8">
      <c r="A112" t="s">
        <v>5790</v>
      </c>
      <c r="B112" t="s">
        <v>5791</v>
      </c>
      <c r="C112" t="s">
        <v>267</v>
      </c>
      <c r="D112" t="s">
        <v>267</v>
      </c>
      <c r="E112" t="s">
        <v>267</v>
      </c>
      <c r="F112">
        <v>130</v>
      </c>
      <c r="G112" t="s">
        <v>267</v>
      </c>
      <c r="H112">
        <v>104</v>
      </c>
    </row>
    <row r="113" spans="1:8">
      <c r="A113" t="s">
        <v>6405</v>
      </c>
      <c r="B113" t="s">
        <v>5708</v>
      </c>
      <c r="C113" t="s">
        <v>326</v>
      </c>
      <c r="D113" t="s">
        <v>326</v>
      </c>
      <c r="E113" t="s">
        <v>326</v>
      </c>
      <c r="F113">
        <v>90</v>
      </c>
      <c r="G113" t="s">
        <v>326</v>
      </c>
      <c r="H113">
        <v>72</v>
      </c>
    </row>
    <row r="114" spans="1:8">
      <c r="A114" t="s">
        <v>5707</v>
      </c>
      <c r="B114" t="s">
        <v>5708</v>
      </c>
      <c r="C114" t="s">
        <v>326</v>
      </c>
      <c r="D114" t="s">
        <v>326</v>
      </c>
      <c r="E114" t="s">
        <v>326</v>
      </c>
      <c r="F114">
        <v>90</v>
      </c>
      <c r="G114" t="s">
        <v>326</v>
      </c>
      <c r="H114">
        <v>72</v>
      </c>
    </row>
    <row r="115" spans="1:8">
      <c r="A115" t="s">
        <v>5707</v>
      </c>
      <c r="B115" t="s">
        <v>5708</v>
      </c>
      <c r="C115" t="s">
        <v>326</v>
      </c>
      <c r="D115" t="s">
        <v>326</v>
      </c>
      <c r="E115" t="s">
        <v>326</v>
      </c>
      <c r="F115">
        <v>90</v>
      </c>
      <c r="G115" t="s">
        <v>326</v>
      </c>
      <c r="H115">
        <v>72</v>
      </c>
    </row>
    <row r="116" spans="1:8">
      <c r="A116" t="s">
        <v>5792</v>
      </c>
      <c r="B116" t="s">
        <v>5793</v>
      </c>
      <c r="C116" t="s">
        <v>6406</v>
      </c>
      <c r="D116" t="s">
        <v>319</v>
      </c>
      <c r="E116" t="s">
        <v>319</v>
      </c>
      <c r="F116">
        <v>129</v>
      </c>
      <c r="G116" t="s">
        <v>319</v>
      </c>
      <c r="H116">
        <v>0</v>
      </c>
    </row>
    <row r="117" spans="1:8">
      <c r="A117" t="s">
        <v>5796</v>
      </c>
      <c r="B117" t="s">
        <v>5797</v>
      </c>
      <c r="C117" t="s">
        <v>354</v>
      </c>
      <c r="D117" t="s">
        <v>354</v>
      </c>
      <c r="E117" t="s">
        <v>354</v>
      </c>
      <c r="F117">
        <v>140</v>
      </c>
      <c r="G117" t="s">
        <v>354</v>
      </c>
      <c r="H117">
        <v>112</v>
      </c>
    </row>
    <row r="118" spans="1:8">
      <c r="A118" t="s">
        <v>5798</v>
      </c>
      <c r="B118" t="s">
        <v>5799</v>
      </c>
      <c r="C118" t="s">
        <v>303</v>
      </c>
      <c r="D118" t="s">
        <v>303</v>
      </c>
      <c r="E118" t="s">
        <v>303</v>
      </c>
      <c r="F118">
        <v>141</v>
      </c>
      <c r="G118" t="s">
        <v>303</v>
      </c>
      <c r="H118">
        <v>113</v>
      </c>
    </row>
    <row r="119" spans="1:8">
      <c r="A119" t="s">
        <v>5800</v>
      </c>
      <c r="B119" t="s">
        <v>5801</v>
      </c>
      <c r="C119" t="s">
        <v>410</v>
      </c>
      <c r="D119" t="s">
        <v>410</v>
      </c>
      <c r="E119" t="s">
        <v>410</v>
      </c>
      <c r="F119">
        <v>142</v>
      </c>
      <c r="G119" t="s">
        <v>410</v>
      </c>
      <c r="H119">
        <v>114</v>
      </c>
    </row>
    <row r="120" spans="1:8">
      <c r="A120" t="s">
        <v>7466</v>
      </c>
      <c r="B120" t="s">
        <v>7467</v>
      </c>
      <c r="C120" t="s">
        <v>601</v>
      </c>
      <c r="D120" t="s">
        <v>683</v>
      </c>
      <c r="E120" t="s">
        <v>683</v>
      </c>
      <c r="F120">
        <v>149</v>
      </c>
      <c r="G120" t="s">
        <v>683</v>
      </c>
      <c r="H120">
        <v>120</v>
      </c>
    </row>
    <row r="121" spans="1:8">
      <c r="A121" t="s">
        <v>5804</v>
      </c>
      <c r="B121" t="s">
        <v>5805</v>
      </c>
      <c r="C121" t="s">
        <v>496</v>
      </c>
      <c r="D121" t="s">
        <v>307</v>
      </c>
      <c r="E121" t="s">
        <v>307</v>
      </c>
      <c r="F121">
        <v>147</v>
      </c>
      <c r="G121" t="s">
        <v>307</v>
      </c>
      <c r="H121">
        <v>118</v>
      </c>
    </row>
    <row r="122" spans="1:8">
      <c r="A122" t="s">
        <v>5806</v>
      </c>
      <c r="B122" t="s">
        <v>5807</v>
      </c>
      <c r="C122" t="s">
        <v>359</v>
      </c>
      <c r="D122" t="s">
        <v>359</v>
      </c>
      <c r="E122" t="s">
        <v>359</v>
      </c>
      <c r="F122">
        <v>146</v>
      </c>
      <c r="G122" t="s">
        <v>359</v>
      </c>
      <c r="H122">
        <v>117</v>
      </c>
    </row>
    <row r="123" spans="1:8">
      <c r="A123" t="s">
        <v>5810</v>
      </c>
      <c r="B123" t="s">
        <v>5811</v>
      </c>
      <c r="C123" t="s">
        <v>50</v>
      </c>
      <c r="D123" t="s">
        <v>50</v>
      </c>
      <c r="E123" t="s">
        <v>50</v>
      </c>
      <c r="F123">
        <v>150</v>
      </c>
      <c r="G123" t="s">
        <v>50</v>
      </c>
      <c r="H123">
        <v>121</v>
      </c>
    </row>
    <row r="124" spans="1:8">
      <c r="A124" t="s">
        <v>7468</v>
      </c>
      <c r="B124" t="s">
        <v>7469</v>
      </c>
      <c r="C124" t="s">
        <v>7366</v>
      </c>
      <c r="D124" t="s">
        <v>7366</v>
      </c>
      <c r="E124" t="s">
        <v>7367</v>
      </c>
      <c r="F124">
        <v>99</v>
      </c>
      <c r="G124" t="s">
        <v>7366</v>
      </c>
      <c r="H124">
        <v>482</v>
      </c>
    </row>
    <row r="125" spans="1:8">
      <c r="A125" t="s">
        <v>5812</v>
      </c>
      <c r="B125" t="s">
        <v>5813</v>
      </c>
      <c r="C125" t="s">
        <v>551</v>
      </c>
      <c r="D125" t="s">
        <v>331</v>
      </c>
      <c r="E125" t="s">
        <v>331</v>
      </c>
      <c r="F125">
        <v>145</v>
      </c>
      <c r="G125" t="s">
        <v>331</v>
      </c>
      <c r="H125">
        <v>116</v>
      </c>
    </row>
    <row r="126" spans="1:8">
      <c r="A126" t="s">
        <v>5814</v>
      </c>
      <c r="B126" t="s">
        <v>5815</v>
      </c>
      <c r="C126" t="s">
        <v>577</v>
      </c>
      <c r="D126" t="s">
        <v>190</v>
      </c>
      <c r="E126" t="s">
        <v>190</v>
      </c>
      <c r="F126">
        <v>151</v>
      </c>
      <c r="G126" t="s">
        <v>190</v>
      </c>
      <c r="H126">
        <v>122</v>
      </c>
    </row>
    <row r="127" spans="1:8">
      <c r="A127" t="s">
        <v>5816</v>
      </c>
      <c r="B127" t="s">
        <v>5817</v>
      </c>
      <c r="C127" t="s">
        <v>590</v>
      </c>
      <c r="D127" t="s">
        <v>189</v>
      </c>
      <c r="E127" t="s">
        <v>5818</v>
      </c>
      <c r="F127">
        <v>152</v>
      </c>
      <c r="G127" t="s">
        <v>189</v>
      </c>
      <c r="H127">
        <v>123</v>
      </c>
    </row>
    <row r="128" spans="1:8">
      <c r="A128" t="s">
        <v>6409</v>
      </c>
      <c r="B128" t="s">
        <v>5725</v>
      </c>
      <c r="C128" t="s">
        <v>21</v>
      </c>
      <c r="D128" t="s">
        <v>21</v>
      </c>
      <c r="E128" t="s">
        <v>21</v>
      </c>
      <c r="F128">
        <v>102</v>
      </c>
      <c r="G128" t="s">
        <v>21</v>
      </c>
      <c r="H128">
        <v>80</v>
      </c>
    </row>
    <row r="129" spans="1:8">
      <c r="A129" t="s">
        <v>5821</v>
      </c>
      <c r="B129" t="s">
        <v>5822</v>
      </c>
      <c r="C129" t="s">
        <v>466</v>
      </c>
      <c r="D129" t="s">
        <v>158</v>
      </c>
      <c r="E129" t="s">
        <v>5823</v>
      </c>
      <c r="F129">
        <v>155</v>
      </c>
      <c r="G129" t="s">
        <v>158</v>
      </c>
      <c r="H129">
        <v>126</v>
      </c>
    </row>
    <row r="130" spans="1:8">
      <c r="A130" t="s">
        <v>6443</v>
      </c>
      <c r="B130" t="s">
        <v>5836</v>
      </c>
      <c r="C130" t="s">
        <v>458</v>
      </c>
      <c r="D130" t="s">
        <v>222</v>
      </c>
      <c r="E130" t="s">
        <v>222</v>
      </c>
      <c r="F130">
        <v>158</v>
      </c>
      <c r="G130" t="s">
        <v>222</v>
      </c>
      <c r="H130">
        <v>129</v>
      </c>
    </row>
    <row r="131" spans="1:8">
      <c r="A131" t="s">
        <v>6443</v>
      </c>
      <c r="B131" t="s">
        <v>5836</v>
      </c>
      <c r="C131" t="s">
        <v>458</v>
      </c>
      <c r="D131" t="s">
        <v>222</v>
      </c>
      <c r="E131" t="s">
        <v>222</v>
      </c>
      <c r="F131">
        <v>158</v>
      </c>
      <c r="G131" t="s">
        <v>222</v>
      </c>
      <c r="H131">
        <v>129</v>
      </c>
    </row>
    <row r="132" spans="1:8">
      <c r="A132" t="s">
        <v>5824</v>
      </c>
      <c r="B132" t="s">
        <v>5825</v>
      </c>
      <c r="C132" t="s">
        <v>461</v>
      </c>
      <c r="D132" t="s">
        <v>129</v>
      </c>
      <c r="E132" t="s">
        <v>5826</v>
      </c>
      <c r="F132">
        <v>160</v>
      </c>
      <c r="G132" t="s">
        <v>129</v>
      </c>
      <c r="H132">
        <v>128</v>
      </c>
    </row>
    <row r="133" spans="1:8">
      <c r="A133" t="s">
        <v>5827</v>
      </c>
      <c r="B133" t="s">
        <v>5828</v>
      </c>
      <c r="C133" t="s">
        <v>420</v>
      </c>
      <c r="D133" t="s">
        <v>420</v>
      </c>
      <c r="E133" t="s">
        <v>420</v>
      </c>
      <c r="F133">
        <v>161</v>
      </c>
      <c r="G133" t="s">
        <v>420</v>
      </c>
      <c r="H133">
        <v>130</v>
      </c>
    </row>
    <row r="134" spans="1:8">
      <c r="A134" t="s">
        <v>5832</v>
      </c>
      <c r="B134" t="s">
        <v>5833</v>
      </c>
      <c r="C134" t="s">
        <v>469</v>
      </c>
      <c r="D134" t="s">
        <v>287</v>
      </c>
      <c r="E134" t="s">
        <v>6524</v>
      </c>
      <c r="F134">
        <v>164</v>
      </c>
      <c r="G134" t="s">
        <v>287</v>
      </c>
      <c r="H134">
        <v>132</v>
      </c>
    </row>
    <row r="135" spans="1:8">
      <c r="A135" t="s">
        <v>6423</v>
      </c>
      <c r="B135" t="s">
        <v>5833</v>
      </c>
      <c r="C135" t="s">
        <v>469</v>
      </c>
      <c r="D135" t="s">
        <v>287</v>
      </c>
      <c r="E135" t="s">
        <v>6524</v>
      </c>
      <c r="F135">
        <v>164</v>
      </c>
      <c r="G135" t="s">
        <v>287</v>
      </c>
      <c r="H135">
        <v>132</v>
      </c>
    </row>
    <row r="136" spans="1:8">
      <c r="A136" t="s">
        <v>5837</v>
      </c>
      <c r="B136" t="s">
        <v>5838</v>
      </c>
      <c r="C136" t="s">
        <v>334</v>
      </c>
      <c r="D136" t="s">
        <v>334</v>
      </c>
      <c r="E136" t="s">
        <v>334</v>
      </c>
      <c r="F136">
        <v>165</v>
      </c>
      <c r="G136" t="s">
        <v>334</v>
      </c>
      <c r="H136">
        <v>134</v>
      </c>
    </row>
    <row r="137" spans="1:8">
      <c r="A137" t="s">
        <v>5842</v>
      </c>
      <c r="B137" t="s">
        <v>5843</v>
      </c>
      <c r="C137" t="s">
        <v>672</v>
      </c>
      <c r="D137" t="s">
        <v>54</v>
      </c>
      <c r="E137" t="s">
        <v>5844</v>
      </c>
      <c r="F137">
        <v>167</v>
      </c>
      <c r="G137" t="s">
        <v>54</v>
      </c>
      <c r="H137">
        <v>135</v>
      </c>
    </row>
    <row r="138" spans="1:8">
      <c r="A138" t="s">
        <v>5845</v>
      </c>
      <c r="B138" t="s">
        <v>5846</v>
      </c>
      <c r="C138" t="s">
        <v>521</v>
      </c>
      <c r="D138" t="s">
        <v>28</v>
      </c>
      <c r="E138" t="s">
        <v>28</v>
      </c>
      <c r="F138">
        <v>170</v>
      </c>
      <c r="G138" t="s">
        <v>28</v>
      </c>
      <c r="H138">
        <v>138</v>
      </c>
    </row>
    <row r="139" spans="1:8">
      <c r="A139" t="s">
        <v>5840</v>
      </c>
      <c r="B139" t="s">
        <v>5841</v>
      </c>
      <c r="C139" t="s">
        <v>364</v>
      </c>
      <c r="D139" t="s">
        <v>364</v>
      </c>
      <c r="E139" t="s">
        <v>364</v>
      </c>
      <c r="F139">
        <v>168</v>
      </c>
      <c r="G139" t="s">
        <v>364</v>
      </c>
      <c r="H139">
        <v>136</v>
      </c>
    </row>
    <row r="140" spans="1:8">
      <c r="A140" t="s">
        <v>5850</v>
      </c>
      <c r="B140" t="s">
        <v>5851</v>
      </c>
      <c r="C140" t="s">
        <v>615</v>
      </c>
      <c r="D140" t="s">
        <v>375</v>
      </c>
      <c r="E140" t="s">
        <v>5852</v>
      </c>
      <c r="F140">
        <v>169</v>
      </c>
      <c r="G140" t="s">
        <v>375</v>
      </c>
      <c r="H140">
        <v>137</v>
      </c>
    </row>
    <row r="141" spans="1:8">
      <c r="A141" t="s">
        <v>5856</v>
      </c>
      <c r="B141" t="s">
        <v>5857</v>
      </c>
      <c r="C141" t="s">
        <v>664</v>
      </c>
      <c r="D141" t="s">
        <v>433</v>
      </c>
      <c r="E141" t="s">
        <v>433</v>
      </c>
      <c r="F141">
        <v>174</v>
      </c>
      <c r="G141" t="s">
        <v>433</v>
      </c>
      <c r="H141">
        <v>141</v>
      </c>
    </row>
    <row r="142" spans="1:8">
      <c r="A142" t="s">
        <v>5859</v>
      </c>
      <c r="B142" t="s">
        <v>5860</v>
      </c>
      <c r="C142" t="s">
        <v>566</v>
      </c>
      <c r="D142" t="s">
        <v>282</v>
      </c>
      <c r="E142" t="s">
        <v>6527</v>
      </c>
      <c r="F142">
        <v>177</v>
      </c>
      <c r="G142" t="s">
        <v>282</v>
      </c>
      <c r="H142">
        <v>142</v>
      </c>
    </row>
    <row r="143" spans="1:8">
      <c r="A143" t="s">
        <v>6421</v>
      </c>
      <c r="B143" t="s">
        <v>5862</v>
      </c>
      <c r="C143" t="s">
        <v>478</v>
      </c>
      <c r="D143" t="s">
        <v>286</v>
      </c>
      <c r="E143" t="s">
        <v>6526</v>
      </c>
      <c r="F143">
        <v>173</v>
      </c>
      <c r="G143" t="s">
        <v>286</v>
      </c>
      <c r="H143">
        <v>140</v>
      </c>
    </row>
    <row r="144" spans="1:8">
      <c r="A144" t="s">
        <v>5896</v>
      </c>
      <c r="B144" t="s">
        <v>5897</v>
      </c>
      <c r="C144" t="s">
        <v>505</v>
      </c>
      <c r="D144" t="s">
        <v>72</v>
      </c>
      <c r="E144" t="s">
        <v>72</v>
      </c>
      <c r="F144">
        <v>199</v>
      </c>
      <c r="G144" t="s">
        <v>72</v>
      </c>
      <c r="H144">
        <v>158</v>
      </c>
    </row>
    <row r="145" spans="1:8">
      <c r="A145" t="s">
        <v>7470</v>
      </c>
      <c r="B145" t="s">
        <v>7063</v>
      </c>
      <c r="C145" t="s">
        <v>565</v>
      </c>
      <c r="D145" t="s">
        <v>689</v>
      </c>
      <c r="E145" t="s">
        <v>689</v>
      </c>
      <c r="F145">
        <v>198</v>
      </c>
      <c r="G145" t="s">
        <v>689</v>
      </c>
      <c r="H145">
        <v>159</v>
      </c>
    </row>
    <row r="146" spans="1:8">
      <c r="A146" t="s">
        <v>5867</v>
      </c>
      <c r="B146" t="s">
        <v>5868</v>
      </c>
      <c r="C146" t="s">
        <v>153</v>
      </c>
      <c r="D146" t="s">
        <v>153</v>
      </c>
      <c r="E146" t="s">
        <v>153</v>
      </c>
      <c r="F146">
        <v>180</v>
      </c>
      <c r="G146" t="s">
        <v>153</v>
      </c>
      <c r="H146">
        <v>145</v>
      </c>
    </row>
    <row r="147" spans="1:8">
      <c r="A147" t="s">
        <v>5869</v>
      </c>
      <c r="B147" t="s">
        <v>5870</v>
      </c>
      <c r="C147" t="s">
        <v>162</v>
      </c>
      <c r="D147" t="s">
        <v>162</v>
      </c>
      <c r="E147" t="s">
        <v>162</v>
      </c>
      <c r="F147">
        <v>181</v>
      </c>
      <c r="G147" t="s">
        <v>162</v>
      </c>
      <c r="H147">
        <v>146</v>
      </c>
    </row>
    <row r="148" spans="1:8">
      <c r="A148" t="s">
        <v>5871</v>
      </c>
      <c r="B148" t="s">
        <v>5872</v>
      </c>
      <c r="C148" t="s">
        <v>550</v>
      </c>
      <c r="D148" t="s">
        <v>273</v>
      </c>
      <c r="E148" t="s">
        <v>273</v>
      </c>
      <c r="F148">
        <v>179</v>
      </c>
      <c r="G148" t="s">
        <v>273</v>
      </c>
      <c r="H148">
        <v>144</v>
      </c>
    </row>
    <row r="149" spans="1:8">
      <c r="A149" t="s">
        <v>5876</v>
      </c>
      <c r="B149" t="s">
        <v>5877</v>
      </c>
      <c r="C149" t="s">
        <v>154</v>
      </c>
      <c r="D149" t="s">
        <v>154</v>
      </c>
      <c r="E149" t="s">
        <v>154</v>
      </c>
      <c r="F149">
        <v>183</v>
      </c>
      <c r="G149" t="s">
        <v>154</v>
      </c>
      <c r="H149">
        <v>147</v>
      </c>
    </row>
    <row r="150" spans="1:8">
      <c r="A150" t="s">
        <v>5878</v>
      </c>
      <c r="B150" t="s">
        <v>5879</v>
      </c>
      <c r="C150" t="s">
        <v>366</v>
      </c>
      <c r="D150" t="s">
        <v>366</v>
      </c>
      <c r="E150" t="s">
        <v>366</v>
      </c>
      <c r="F150">
        <v>184</v>
      </c>
      <c r="G150" t="s">
        <v>366</v>
      </c>
      <c r="H150">
        <v>148</v>
      </c>
    </row>
    <row r="151" spans="1:8">
      <c r="A151" t="s">
        <v>5767</v>
      </c>
      <c r="B151" t="s">
        <v>5768</v>
      </c>
      <c r="C151" t="s">
        <v>495</v>
      </c>
      <c r="D151" t="s">
        <v>16</v>
      </c>
      <c r="E151" t="s">
        <v>5769</v>
      </c>
      <c r="F151">
        <v>122</v>
      </c>
      <c r="G151" t="s">
        <v>16</v>
      </c>
      <c r="H151">
        <v>97</v>
      </c>
    </row>
    <row r="152" spans="1:8">
      <c r="A152" t="s">
        <v>6412</v>
      </c>
      <c r="B152" t="s">
        <v>5768</v>
      </c>
      <c r="C152" t="s">
        <v>495</v>
      </c>
      <c r="D152" t="s">
        <v>16</v>
      </c>
      <c r="E152" t="s">
        <v>5769</v>
      </c>
      <c r="F152">
        <v>122</v>
      </c>
      <c r="G152" t="s">
        <v>16</v>
      </c>
      <c r="H152">
        <v>97</v>
      </c>
    </row>
    <row r="153" spans="1:8">
      <c r="A153" t="s">
        <v>5880</v>
      </c>
      <c r="B153" t="s">
        <v>5881</v>
      </c>
      <c r="C153" t="s">
        <v>116</v>
      </c>
      <c r="D153" t="s">
        <v>116</v>
      </c>
      <c r="E153" t="s">
        <v>116</v>
      </c>
      <c r="F153">
        <v>185</v>
      </c>
      <c r="G153" t="s">
        <v>116</v>
      </c>
      <c r="H153">
        <v>149</v>
      </c>
    </row>
    <row r="154" spans="1:8">
      <c r="A154" t="s">
        <v>5882</v>
      </c>
      <c r="B154" t="s">
        <v>5883</v>
      </c>
      <c r="C154" t="s">
        <v>641</v>
      </c>
      <c r="D154" t="s">
        <v>224</v>
      </c>
      <c r="E154" t="s">
        <v>224</v>
      </c>
      <c r="F154">
        <v>189</v>
      </c>
      <c r="G154" t="s">
        <v>224</v>
      </c>
      <c r="H154">
        <v>151</v>
      </c>
    </row>
    <row r="155" spans="1:8">
      <c r="A155" t="s">
        <v>5884</v>
      </c>
      <c r="B155" t="s">
        <v>5885</v>
      </c>
      <c r="C155" t="s">
        <v>528</v>
      </c>
      <c r="D155" t="s">
        <v>376</v>
      </c>
      <c r="E155" t="s">
        <v>376</v>
      </c>
      <c r="F155">
        <v>200</v>
      </c>
      <c r="G155" t="s">
        <v>376</v>
      </c>
      <c r="H155">
        <v>160</v>
      </c>
    </row>
    <row r="156" spans="1:8">
      <c r="A156" t="s">
        <v>5886</v>
      </c>
      <c r="B156" t="s">
        <v>5887</v>
      </c>
      <c r="C156" t="s">
        <v>347</v>
      </c>
      <c r="D156" t="s">
        <v>347</v>
      </c>
      <c r="E156" t="s">
        <v>347</v>
      </c>
      <c r="F156">
        <v>190</v>
      </c>
      <c r="G156" t="s">
        <v>347</v>
      </c>
      <c r="H156">
        <v>152</v>
      </c>
    </row>
    <row r="157" spans="1:8">
      <c r="A157" t="s">
        <v>5892</v>
      </c>
      <c r="B157" t="s">
        <v>5893</v>
      </c>
      <c r="C157" t="s">
        <v>43</v>
      </c>
      <c r="D157" t="s">
        <v>43</v>
      </c>
      <c r="E157" t="s">
        <v>43</v>
      </c>
      <c r="F157">
        <v>202</v>
      </c>
      <c r="G157" t="s">
        <v>43</v>
      </c>
      <c r="H157">
        <v>155</v>
      </c>
    </row>
    <row r="158" spans="1:8">
      <c r="A158" t="s">
        <v>6491</v>
      </c>
      <c r="B158" t="s">
        <v>5893</v>
      </c>
      <c r="C158" t="s">
        <v>43</v>
      </c>
      <c r="D158" t="s">
        <v>43</v>
      </c>
      <c r="E158" t="s">
        <v>43</v>
      </c>
      <c r="F158">
        <v>202</v>
      </c>
      <c r="G158" t="s">
        <v>43</v>
      </c>
      <c r="H158">
        <v>155</v>
      </c>
    </row>
    <row r="159" spans="1:8">
      <c r="A159" t="s">
        <v>6437</v>
      </c>
      <c r="B159" t="s">
        <v>7471</v>
      </c>
      <c r="C159" t="s">
        <v>645</v>
      </c>
      <c r="D159" t="s">
        <v>329</v>
      </c>
      <c r="E159" t="s">
        <v>329</v>
      </c>
      <c r="F159">
        <v>127</v>
      </c>
      <c r="G159" t="s">
        <v>329</v>
      </c>
      <c r="H159">
        <v>101</v>
      </c>
    </row>
    <row r="160" spans="1:8">
      <c r="A160" t="s">
        <v>6436</v>
      </c>
      <c r="B160" t="s">
        <v>7471</v>
      </c>
      <c r="C160" t="s">
        <v>645</v>
      </c>
      <c r="D160" t="s">
        <v>329</v>
      </c>
      <c r="E160" t="s">
        <v>329</v>
      </c>
      <c r="F160">
        <v>127</v>
      </c>
      <c r="G160" t="s">
        <v>329</v>
      </c>
      <c r="H160">
        <v>101</v>
      </c>
    </row>
    <row r="161" spans="1:8">
      <c r="A161" t="s">
        <v>6438</v>
      </c>
      <c r="B161" t="s">
        <v>7471</v>
      </c>
      <c r="C161" t="s">
        <v>645</v>
      </c>
      <c r="D161" t="s">
        <v>329</v>
      </c>
      <c r="E161" t="s">
        <v>329</v>
      </c>
      <c r="F161">
        <v>127</v>
      </c>
      <c r="G161" t="s">
        <v>329</v>
      </c>
      <c r="H161">
        <v>101</v>
      </c>
    </row>
    <row r="162" spans="1:8">
      <c r="A162" t="s">
        <v>6436</v>
      </c>
      <c r="B162" t="s">
        <v>7471</v>
      </c>
      <c r="C162" t="s">
        <v>645</v>
      </c>
      <c r="D162" t="s">
        <v>329</v>
      </c>
      <c r="E162" t="s">
        <v>329</v>
      </c>
      <c r="F162">
        <v>127</v>
      </c>
      <c r="G162" t="s">
        <v>329</v>
      </c>
      <c r="H162">
        <v>101</v>
      </c>
    </row>
    <row r="163" spans="1:8">
      <c r="A163" t="s">
        <v>5894</v>
      </c>
      <c r="B163" t="s">
        <v>5895</v>
      </c>
      <c r="C163" t="s">
        <v>607</v>
      </c>
      <c r="D163" t="s">
        <v>102</v>
      </c>
      <c r="E163" t="s">
        <v>102</v>
      </c>
      <c r="F163">
        <v>194</v>
      </c>
      <c r="G163" t="s">
        <v>102</v>
      </c>
      <c r="H163">
        <v>156</v>
      </c>
    </row>
    <row r="164" spans="1:8">
      <c r="A164" t="s">
        <v>6463</v>
      </c>
      <c r="B164" t="s">
        <v>5899</v>
      </c>
      <c r="C164" t="s">
        <v>454</v>
      </c>
      <c r="D164" t="s">
        <v>107</v>
      </c>
      <c r="E164" t="s">
        <v>107</v>
      </c>
      <c r="F164">
        <v>221</v>
      </c>
      <c r="G164" t="s">
        <v>107</v>
      </c>
    </row>
    <row r="165" spans="1:8">
      <c r="A165" t="s">
        <v>5901</v>
      </c>
      <c r="B165" t="s">
        <v>5902</v>
      </c>
      <c r="C165" t="s">
        <v>245</v>
      </c>
      <c r="D165" t="s">
        <v>245</v>
      </c>
      <c r="E165" t="s">
        <v>245</v>
      </c>
      <c r="F165">
        <v>204</v>
      </c>
      <c r="G165" t="s">
        <v>245</v>
      </c>
      <c r="H165">
        <v>162</v>
      </c>
    </row>
    <row r="166" spans="1:8">
      <c r="A166" t="s">
        <v>6426</v>
      </c>
      <c r="B166" t="s">
        <v>5904</v>
      </c>
      <c r="C166" t="s">
        <v>45</v>
      </c>
      <c r="D166" t="s">
        <v>45</v>
      </c>
      <c r="E166" t="s">
        <v>45</v>
      </c>
      <c r="F166">
        <v>206</v>
      </c>
      <c r="G166" t="s">
        <v>45</v>
      </c>
      <c r="H166">
        <v>164</v>
      </c>
    </row>
    <row r="167" spans="1:8">
      <c r="A167" t="s">
        <v>6426</v>
      </c>
      <c r="B167" t="s">
        <v>5904</v>
      </c>
      <c r="C167" t="s">
        <v>45</v>
      </c>
      <c r="D167" t="s">
        <v>45</v>
      </c>
      <c r="E167" t="s">
        <v>45</v>
      </c>
      <c r="F167">
        <v>206</v>
      </c>
      <c r="G167" t="s">
        <v>45</v>
      </c>
      <c r="H167">
        <v>164</v>
      </c>
    </row>
    <row r="168" spans="1:8">
      <c r="A168" t="s">
        <v>6217</v>
      </c>
      <c r="B168" t="s">
        <v>6218</v>
      </c>
      <c r="C168" t="s">
        <v>301</v>
      </c>
      <c r="D168" t="s">
        <v>301</v>
      </c>
      <c r="E168" t="s">
        <v>301</v>
      </c>
      <c r="F168">
        <v>131</v>
      </c>
      <c r="G168" t="s">
        <v>301</v>
      </c>
      <c r="H168">
        <v>105</v>
      </c>
    </row>
    <row r="169" spans="1:8">
      <c r="A169" t="s">
        <v>5906</v>
      </c>
      <c r="B169" t="s">
        <v>5907</v>
      </c>
      <c r="C169" t="s">
        <v>389</v>
      </c>
      <c r="D169" t="s">
        <v>389</v>
      </c>
      <c r="E169" t="s">
        <v>389</v>
      </c>
      <c r="F169">
        <v>213</v>
      </c>
      <c r="G169" t="s">
        <v>389</v>
      </c>
      <c r="H169">
        <v>169</v>
      </c>
    </row>
    <row r="170" spans="1:8">
      <c r="A170" t="s">
        <v>7472</v>
      </c>
      <c r="B170" t="s">
        <v>6995</v>
      </c>
      <c r="C170" t="s">
        <v>240</v>
      </c>
      <c r="D170" t="s">
        <v>240</v>
      </c>
      <c r="E170" t="s">
        <v>240</v>
      </c>
      <c r="F170">
        <v>203</v>
      </c>
      <c r="G170" t="s">
        <v>240</v>
      </c>
      <c r="H170">
        <v>161</v>
      </c>
    </row>
    <row r="171" spans="1:8">
      <c r="A171" t="s">
        <v>6499</v>
      </c>
      <c r="B171" t="s">
        <v>5783</v>
      </c>
      <c r="C171" t="s">
        <v>205</v>
      </c>
      <c r="D171" t="s">
        <v>205</v>
      </c>
      <c r="E171" t="s">
        <v>205</v>
      </c>
      <c r="F171">
        <v>135</v>
      </c>
      <c r="G171" t="s">
        <v>205</v>
      </c>
      <c r="H171">
        <v>109</v>
      </c>
    </row>
    <row r="172" spans="1:8">
      <c r="A172" t="s">
        <v>6500</v>
      </c>
      <c r="B172" t="s">
        <v>5783</v>
      </c>
      <c r="C172" t="s">
        <v>205</v>
      </c>
      <c r="D172" t="s">
        <v>205</v>
      </c>
      <c r="E172" t="s">
        <v>205</v>
      </c>
      <c r="F172">
        <v>135</v>
      </c>
      <c r="G172" t="s">
        <v>205</v>
      </c>
      <c r="H172">
        <v>109</v>
      </c>
    </row>
    <row r="173" spans="1:8">
      <c r="A173" t="s">
        <v>5914</v>
      </c>
      <c r="B173" t="s">
        <v>5915</v>
      </c>
      <c r="C173" t="s">
        <v>602</v>
      </c>
      <c r="D173" t="s">
        <v>227</v>
      </c>
      <c r="E173" t="s">
        <v>227</v>
      </c>
      <c r="F173">
        <v>217</v>
      </c>
      <c r="G173" t="s">
        <v>227</v>
      </c>
      <c r="H173">
        <v>172</v>
      </c>
    </row>
    <row r="174" spans="1:8">
      <c r="A174" t="s">
        <v>6404</v>
      </c>
      <c r="B174" t="s">
        <v>5915</v>
      </c>
      <c r="C174" t="s">
        <v>602</v>
      </c>
      <c r="D174" t="s">
        <v>227</v>
      </c>
      <c r="E174" t="s">
        <v>227</v>
      </c>
      <c r="F174">
        <v>217</v>
      </c>
      <c r="G174" t="s">
        <v>227</v>
      </c>
      <c r="H174">
        <v>172</v>
      </c>
    </row>
    <row r="175" spans="1:8">
      <c r="A175" t="s">
        <v>5917</v>
      </c>
      <c r="B175" t="s">
        <v>5918</v>
      </c>
      <c r="C175" t="s">
        <v>76</v>
      </c>
      <c r="D175" t="s">
        <v>76</v>
      </c>
      <c r="E175" t="s">
        <v>76</v>
      </c>
      <c r="F175">
        <v>218</v>
      </c>
      <c r="G175" t="s">
        <v>76</v>
      </c>
      <c r="H175">
        <v>173</v>
      </c>
    </row>
    <row r="176" spans="1:8">
      <c r="A176" t="s">
        <v>6373</v>
      </c>
      <c r="B176" t="s">
        <v>5920</v>
      </c>
      <c r="C176" t="s">
        <v>503</v>
      </c>
      <c r="D176" t="s">
        <v>20</v>
      </c>
      <c r="E176" t="s">
        <v>20</v>
      </c>
      <c r="F176">
        <v>220</v>
      </c>
      <c r="G176" t="s">
        <v>20</v>
      </c>
      <c r="H176">
        <v>174</v>
      </c>
    </row>
    <row r="177" spans="1:8">
      <c r="A177" t="s">
        <v>5923</v>
      </c>
      <c r="B177" t="s">
        <v>5924</v>
      </c>
      <c r="C177" t="s">
        <v>617</v>
      </c>
      <c r="D177" t="s">
        <v>171</v>
      </c>
      <c r="E177" t="s">
        <v>171</v>
      </c>
      <c r="F177">
        <v>230</v>
      </c>
      <c r="G177" t="s">
        <v>171</v>
      </c>
      <c r="H177">
        <v>345</v>
      </c>
    </row>
    <row r="178" spans="1:8">
      <c r="A178" t="s">
        <v>5925</v>
      </c>
      <c r="B178" t="s">
        <v>5926</v>
      </c>
      <c r="C178" t="s">
        <v>233</v>
      </c>
      <c r="D178" t="s">
        <v>233</v>
      </c>
      <c r="E178" t="s">
        <v>233</v>
      </c>
      <c r="F178">
        <v>231</v>
      </c>
      <c r="G178" t="s">
        <v>233</v>
      </c>
      <c r="H178">
        <v>179</v>
      </c>
    </row>
    <row r="179" spans="1:8">
      <c r="A179" t="s">
        <v>5927</v>
      </c>
      <c r="B179" t="s">
        <v>5928</v>
      </c>
      <c r="C179" t="s">
        <v>440</v>
      </c>
      <c r="D179" t="s">
        <v>271</v>
      </c>
      <c r="E179" t="s">
        <v>271</v>
      </c>
      <c r="F179">
        <v>232</v>
      </c>
      <c r="G179" t="s">
        <v>271</v>
      </c>
    </row>
    <row r="180" spans="1:8">
      <c r="A180" t="s">
        <v>5929</v>
      </c>
      <c r="B180" t="s">
        <v>5930</v>
      </c>
      <c r="C180" t="s">
        <v>122</v>
      </c>
      <c r="D180" t="s">
        <v>122</v>
      </c>
      <c r="E180" t="s">
        <v>122</v>
      </c>
      <c r="F180">
        <v>235</v>
      </c>
      <c r="G180" t="s">
        <v>122</v>
      </c>
      <c r="H180">
        <v>184</v>
      </c>
    </row>
    <row r="181" spans="1:8">
      <c r="A181" t="s">
        <v>5932</v>
      </c>
      <c r="B181" t="s">
        <v>5933</v>
      </c>
      <c r="C181" t="s">
        <v>357</v>
      </c>
      <c r="D181" t="s">
        <v>357</v>
      </c>
      <c r="E181" t="s">
        <v>357</v>
      </c>
      <c r="F181">
        <v>239</v>
      </c>
      <c r="G181" t="s">
        <v>357</v>
      </c>
      <c r="H181">
        <v>186</v>
      </c>
    </row>
    <row r="182" spans="1:8">
      <c r="A182" t="s">
        <v>5934</v>
      </c>
      <c r="B182" t="s">
        <v>5935</v>
      </c>
      <c r="C182" t="s">
        <v>204</v>
      </c>
      <c r="D182" t="s">
        <v>204</v>
      </c>
      <c r="E182" t="s">
        <v>204</v>
      </c>
      <c r="F182">
        <v>240</v>
      </c>
      <c r="G182" t="s">
        <v>204</v>
      </c>
      <c r="H182">
        <v>187</v>
      </c>
    </row>
    <row r="183" spans="1:8">
      <c r="A183" t="s">
        <v>5936</v>
      </c>
      <c r="B183" t="s">
        <v>5937</v>
      </c>
      <c r="C183" t="s">
        <v>553</v>
      </c>
      <c r="D183" t="s">
        <v>97</v>
      </c>
      <c r="E183" t="s">
        <v>5938</v>
      </c>
      <c r="F183">
        <v>243</v>
      </c>
      <c r="G183" t="s">
        <v>97</v>
      </c>
      <c r="H183">
        <v>189</v>
      </c>
    </row>
    <row r="184" spans="1:8">
      <c r="A184" t="s">
        <v>5939</v>
      </c>
      <c r="B184" t="s">
        <v>5940</v>
      </c>
      <c r="C184" t="s">
        <v>670</v>
      </c>
      <c r="D184" t="s">
        <v>49</v>
      </c>
      <c r="E184" t="s">
        <v>5941</v>
      </c>
      <c r="F184">
        <v>245</v>
      </c>
      <c r="G184" t="s">
        <v>49</v>
      </c>
      <c r="H184">
        <v>190</v>
      </c>
    </row>
    <row r="185" spans="1:8">
      <c r="A185" t="s">
        <v>5942</v>
      </c>
      <c r="B185" t="s">
        <v>5943</v>
      </c>
      <c r="C185" t="s">
        <v>595</v>
      </c>
      <c r="D185" t="s">
        <v>284</v>
      </c>
      <c r="E185" t="s">
        <v>5944</v>
      </c>
      <c r="F185">
        <v>237</v>
      </c>
      <c r="G185" t="s">
        <v>284</v>
      </c>
      <c r="H185">
        <v>183</v>
      </c>
    </row>
    <row r="186" spans="1:8">
      <c r="A186" t="s">
        <v>5945</v>
      </c>
      <c r="B186" t="s">
        <v>5946</v>
      </c>
      <c r="C186" t="s">
        <v>235</v>
      </c>
      <c r="D186" t="s">
        <v>235</v>
      </c>
      <c r="E186" t="s">
        <v>235</v>
      </c>
      <c r="F186">
        <v>219</v>
      </c>
      <c r="G186" t="s">
        <v>235</v>
      </c>
      <c r="H186">
        <v>362</v>
      </c>
    </row>
    <row r="187" spans="1:8">
      <c r="A187" t="s">
        <v>6401</v>
      </c>
      <c r="B187" t="s">
        <v>5809</v>
      </c>
      <c r="C187" t="s">
        <v>252</v>
      </c>
      <c r="D187" t="s">
        <v>252</v>
      </c>
      <c r="E187" t="s">
        <v>252</v>
      </c>
      <c r="F187">
        <v>148</v>
      </c>
      <c r="G187" t="s">
        <v>252</v>
      </c>
      <c r="H187">
        <v>119</v>
      </c>
    </row>
    <row r="188" spans="1:8">
      <c r="A188" t="s">
        <v>6402</v>
      </c>
      <c r="B188" t="s">
        <v>5809</v>
      </c>
      <c r="C188" t="s">
        <v>252</v>
      </c>
      <c r="D188" t="s">
        <v>252</v>
      </c>
      <c r="E188" t="s">
        <v>252</v>
      </c>
      <c r="F188">
        <v>148</v>
      </c>
      <c r="G188" t="s">
        <v>252</v>
      </c>
      <c r="H188">
        <v>119</v>
      </c>
    </row>
    <row r="189" spans="1:8">
      <c r="A189" t="s">
        <v>6403</v>
      </c>
      <c r="B189" t="s">
        <v>5809</v>
      </c>
      <c r="C189" t="s">
        <v>252</v>
      </c>
      <c r="D189" t="s">
        <v>252</v>
      </c>
      <c r="E189" t="s">
        <v>252</v>
      </c>
      <c r="F189">
        <v>148</v>
      </c>
      <c r="G189" t="s">
        <v>252</v>
      </c>
      <c r="H189">
        <v>119</v>
      </c>
    </row>
    <row r="190" spans="1:8">
      <c r="A190" t="s">
        <v>5947</v>
      </c>
      <c r="B190" t="s">
        <v>5948</v>
      </c>
      <c r="C190" t="s">
        <v>24</v>
      </c>
      <c r="D190" t="s">
        <v>24</v>
      </c>
      <c r="E190" t="s">
        <v>24</v>
      </c>
      <c r="F190">
        <v>207</v>
      </c>
      <c r="G190" t="s">
        <v>24</v>
      </c>
      <c r="H190">
        <v>165</v>
      </c>
    </row>
    <row r="191" spans="1:8">
      <c r="A191" t="s">
        <v>5949</v>
      </c>
      <c r="B191" t="s">
        <v>5950</v>
      </c>
      <c r="C191" t="s">
        <v>249</v>
      </c>
      <c r="D191" t="s">
        <v>249</v>
      </c>
      <c r="E191" t="s">
        <v>249</v>
      </c>
      <c r="F191">
        <v>205</v>
      </c>
      <c r="G191" t="s">
        <v>249</v>
      </c>
      <c r="H191">
        <v>163</v>
      </c>
    </row>
    <row r="192" spans="1:8">
      <c r="A192" t="s">
        <v>5951</v>
      </c>
      <c r="B192" t="s">
        <v>5952</v>
      </c>
      <c r="C192" t="s">
        <v>642</v>
      </c>
      <c r="D192" t="s">
        <v>250</v>
      </c>
      <c r="E192" t="s">
        <v>250</v>
      </c>
      <c r="F192">
        <v>246</v>
      </c>
      <c r="G192" t="s">
        <v>250</v>
      </c>
      <c r="H192">
        <v>191</v>
      </c>
    </row>
    <row r="193" spans="1:8">
      <c r="A193" t="s">
        <v>5953</v>
      </c>
      <c r="B193" t="s">
        <v>5954</v>
      </c>
      <c r="C193" t="s">
        <v>501</v>
      </c>
      <c r="D193" t="s">
        <v>195</v>
      </c>
      <c r="E193" t="s">
        <v>6533</v>
      </c>
      <c r="F193">
        <v>233</v>
      </c>
      <c r="G193" t="s">
        <v>195</v>
      </c>
      <c r="H193">
        <v>181</v>
      </c>
    </row>
    <row r="194" spans="1:8">
      <c r="A194" t="s">
        <v>5959</v>
      </c>
      <c r="B194" t="s">
        <v>5960</v>
      </c>
      <c r="C194" t="s">
        <v>652</v>
      </c>
      <c r="D194" t="s">
        <v>203</v>
      </c>
      <c r="E194" t="s">
        <v>6534</v>
      </c>
      <c r="F194">
        <v>242</v>
      </c>
      <c r="G194" t="s">
        <v>203</v>
      </c>
      <c r="H194">
        <v>188</v>
      </c>
    </row>
    <row r="195" spans="1:8">
      <c r="A195" t="s">
        <v>5819</v>
      </c>
      <c r="B195" t="s">
        <v>5820</v>
      </c>
      <c r="C195" t="s">
        <v>269</v>
      </c>
      <c r="D195" t="s">
        <v>269</v>
      </c>
      <c r="E195" t="s">
        <v>269</v>
      </c>
      <c r="F195">
        <v>153</v>
      </c>
      <c r="G195" t="s">
        <v>269</v>
      </c>
      <c r="H195">
        <v>124</v>
      </c>
    </row>
    <row r="196" spans="1:8">
      <c r="A196" t="s">
        <v>5961</v>
      </c>
      <c r="B196" t="s">
        <v>5962</v>
      </c>
      <c r="C196" t="s">
        <v>6455</v>
      </c>
      <c r="D196" t="s">
        <v>101</v>
      </c>
      <c r="E196" t="s">
        <v>101</v>
      </c>
      <c r="F196">
        <v>228</v>
      </c>
      <c r="G196" t="s">
        <v>101</v>
      </c>
    </row>
    <row r="197" spans="1:8">
      <c r="A197" t="s">
        <v>5963</v>
      </c>
      <c r="B197" t="s">
        <v>5964</v>
      </c>
      <c r="C197" t="s">
        <v>639</v>
      </c>
      <c r="D197" t="s">
        <v>130</v>
      </c>
      <c r="E197" t="s">
        <v>5965</v>
      </c>
      <c r="F197">
        <v>248</v>
      </c>
      <c r="G197" t="s">
        <v>130</v>
      </c>
      <c r="H197">
        <v>192</v>
      </c>
    </row>
    <row r="198" spans="1:8">
      <c r="A198" t="s">
        <v>5966</v>
      </c>
      <c r="B198" t="s">
        <v>5967</v>
      </c>
      <c r="C198" t="s">
        <v>594</v>
      </c>
      <c r="D198" t="s">
        <v>156</v>
      </c>
      <c r="E198" t="s">
        <v>5968</v>
      </c>
      <c r="F198">
        <v>234</v>
      </c>
      <c r="G198" t="s">
        <v>156</v>
      </c>
      <c r="H198">
        <v>182</v>
      </c>
    </row>
    <row r="199" spans="1:8">
      <c r="A199" t="s">
        <v>6219</v>
      </c>
      <c r="B199" t="s">
        <v>6220</v>
      </c>
      <c r="C199" t="s">
        <v>283</v>
      </c>
      <c r="D199" t="s">
        <v>6221</v>
      </c>
      <c r="E199" t="s">
        <v>6221</v>
      </c>
      <c r="F199">
        <v>156</v>
      </c>
      <c r="G199" t="s">
        <v>6221</v>
      </c>
      <c r="H199">
        <v>125</v>
      </c>
    </row>
    <row r="200" spans="1:8">
      <c r="A200" t="s">
        <v>5969</v>
      </c>
      <c r="B200" t="s">
        <v>5970</v>
      </c>
      <c r="C200" t="s">
        <v>588</v>
      </c>
      <c r="D200" t="s">
        <v>84</v>
      </c>
      <c r="E200" t="s">
        <v>84</v>
      </c>
      <c r="F200">
        <v>281</v>
      </c>
      <c r="G200" t="s">
        <v>84</v>
      </c>
      <c r="H200">
        <v>219</v>
      </c>
    </row>
    <row r="201" spans="1:8">
      <c r="A201" t="s">
        <v>6223</v>
      </c>
      <c r="B201" t="s">
        <v>6224</v>
      </c>
      <c r="C201" t="s">
        <v>510</v>
      </c>
      <c r="D201" t="s">
        <v>161</v>
      </c>
      <c r="E201" t="s">
        <v>161</v>
      </c>
      <c r="F201">
        <v>157</v>
      </c>
      <c r="G201" t="s">
        <v>161</v>
      </c>
      <c r="H201">
        <v>127</v>
      </c>
    </row>
    <row r="202" spans="1:8">
      <c r="A202" t="s">
        <v>5971</v>
      </c>
      <c r="B202" t="s">
        <v>5972</v>
      </c>
      <c r="C202" t="s">
        <v>313</v>
      </c>
      <c r="D202" t="s">
        <v>313</v>
      </c>
      <c r="E202" t="s">
        <v>313</v>
      </c>
      <c r="F202">
        <v>250</v>
      </c>
      <c r="G202" t="s">
        <v>313</v>
      </c>
      <c r="H202">
        <v>193</v>
      </c>
    </row>
    <row r="203" spans="1:8">
      <c r="A203" t="s">
        <v>5973</v>
      </c>
      <c r="B203" t="s">
        <v>5974</v>
      </c>
      <c r="C203" t="s">
        <v>634</v>
      </c>
      <c r="D203" t="s">
        <v>356</v>
      </c>
      <c r="E203" t="s">
        <v>356</v>
      </c>
      <c r="F203">
        <v>268</v>
      </c>
      <c r="G203" t="s">
        <v>356</v>
      </c>
      <c r="H203">
        <v>207</v>
      </c>
    </row>
    <row r="204" spans="1:8">
      <c r="A204" t="s">
        <v>5975</v>
      </c>
      <c r="B204" t="s">
        <v>5976</v>
      </c>
      <c r="C204" t="s">
        <v>633</v>
      </c>
      <c r="D204" t="s">
        <v>56</v>
      </c>
      <c r="E204" t="s">
        <v>56</v>
      </c>
      <c r="F204">
        <v>269</v>
      </c>
      <c r="G204" t="s">
        <v>56</v>
      </c>
      <c r="H204">
        <v>208</v>
      </c>
    </row>
    <row r="205" spans="1:8">
      <c r="A205" t="s">
        <v>5977</v>
      </c>
      <c r="B205" t="s">
        <v>5978</v>
      </c>
      <c r="C205" t="s">
        <v>508</v>
      </c>
      <c r="D205" t="s">
        <v>103</v>
      </c>
      <c r="E205" t="s">
        <v>6547</v>
      </c>
      <c r="F205">
        <v>270</v>
      </c>
      <c r="G205" t="s">
        <v>103</v>
      </c>
      <c r="H205">
        <v>209</v>
      </c>
    </row>
    <row r="206" spans="1:8">
      <c r="A206" t="s">
        <v>5979</v>
      </c>
      <c r="B206" t="s">
        <v>5980</v>
      </c>
      <c r="C206" t="s">
        <v>531</v>
      </c>
      <c r="D206" t="s">
        <v>265</v>
      </c>
      <c r="E206" t="s">
        <v>265</v>
      </c>
      <c r="F206">
        <v>288</v>
      </c>
      <c r="G206" t="s">
        <v>265</v>
      </c>
      <c r="H206">
        <v>226</v>
      </c>
    </row>
    <row r="207" spans="1:8">
      <c r="A207" t="s">
        <v>6442</v>
      </c>
      <c r="B207" t="s">
        <v>5831</v>
      </c>
      <c r="C207" t="s">
        <v>346</v>
      </c>
      <c r="D207" t="s">
        <v>346</v>
      </c>
      <c r="E207" t="s">
        <v>346</v>
      </c>
      <c r="F207">
        <v>162</v>
      </c>
      <c r="G207" t="s">
        <v>346</v>
      </c>
      <c r="H207">
        <v>131</v>
      </c>
    </row>
    <row r="208" spans="1:8">
      <c r="A208" t="s">
        <v>5830</v>
      </c>
      <c r="B208" t="s">
        <v>5831</v>
      </c>
      <c r="C208" t="s">
        <v>346</v>
      </c>
      <c r="D208" t="s">
        <v>346</v>
      </c>
      <c r="E208" t="s">
        <v>346</v>
      </c>
      <c r="F208">
        <v>162</v>
      </c>
      <c r="G208" t="s">
        <v>346</v>
      </c>
      <c r="H208">
        <v>131</v>
      </c>
    </row>
    <row r="209" spans="1:8">
      <c r="A209" t="s">
        <v>5981</v>
      </c>
      <c r="B209" t="s">
        <v>5982</v>
      </c>
      <c r="C209" t="s">
        <v>6494</v>
      </c>
      <c r="D209" t="s">
        <v>401</v>
      </c>
      <c r="E209" t="s">
        <v>5983</v>
      </c>
      <c r="F209">
        <v>276</v>
      </c>
      <c r="G209" t="s">
        <v>401</v>
      </c>
      <c r="H209">
        <v>215</v>
      </c>
    </row>
    <row r="210" spans="1:8">
      <c r="A210" t="s">
        <v>5984</v>
      </c>
      <c r="B210" t="s">
        <v>5985</v>
      </c>
      <c r="C210" t="s">
        <v>317</v>
      </c>
      <c r="D210" t="s">
        <v>317</v>
      </c>
      <c r="E210" t="s">
        <v>317</v>
      </c>
      <c r="F210">
        <v>251</v>
      </c>
      <c r="G210" t="s">
        <v>317</v>
      </c>
      <c r="H210">
        <v>194</v>
      </c>
    </row>
    <row r="211" spans="1:8">
      <c r="A211" t="s">
        <v>5986</v>
      </c>
      <c r="B211" t="s">
        <v>5987</v>
      </c>
      <c r="C211" t="s">
        <v>362</v>
      </c>
      <c r="D211" t="s">
        <v>362</v>
      </c>
      <c r="E211" t="s">
        <v>362</v>
      </c>
      <c r="F211">
        <v>280</v>
      </c>
      <c r="G211" t="s">
        <v>362</v>
      </c>
      <c r="H211">
        <v>218</v>
      </c>
    </row>
    <row r="212" spans="1:8">
      <c r="A212" t="s">
        <v>5988</v>
      </c>
      <c r="B212" t="s">
        <v>5989</v>
      </c>
      <c r="C212" t="s">
        <v>408</v>
      </c>
      <c r="D212" t="s">
        <v>408</v>
      </c>
      <c r="E212" t="s">
        <v>408</v>
      </c>
      <c r="F212">
        <v>253</v>
      </c>
      <c r="G212" t="s">
        <v>408</v>
      </c>
      <c r="H212">
        <v>197</v>
      </c>
    </row>
    <row r="213" spans="1:8">
      <c r="A213" t="s">
        <v>6462</v>
      </c>
      <c r="B213" t="s">
        <v>5992</v>
      </c>
      <c r="C213" t="s">
        <v>243</v>
      </c>
      <c r="D213" t="s">
        <v>243</v>
      </c>
      <c r="E213" t="s">
        <v>243</v>
      </c>
      <c r="F213">
        <v>260</v>
      </c>
      <c r="G213" t="s">
        <v>243</v>
      </c>
      <c r="H213">
        <v>202</v>
      </c>
    </row>
    <row r="214" spans="1:8">
      <c r="A214" t="s">
        <v>5996</v>
      </c>
      <c r="B214" t="s">
        <v>5997</v>
      </c>
      <c r="C214" t="s">
        <v>663</v>
      </c>
      <c r="D214" t="s">
        <v>40</v>
      </c>
      <c r="E214" t="s">
        <v>40</v>
      </c>
      <c r="F214">
        <v>283</v>
      </c>
      <c r="G214" t="s">
        <v>40</v>
      </c>
      <c r="H214">
        <v>221</v>
      </c>
    </row>
    <row r="215" spans="1:8">
      <c r="A215" t="s">
        <v>5998</v>
      </c>
      <c r="B215" t="s">
        <v>5999</v>
      </c>
      <c r="C215" t="s">
        <v>229</v>
      </c>
      <c r="D215" t="s">
        <v>229</v>
      </c>
      <c r="E215" t="s">
        <v>229</v>
      </c>
      <c r="F215">
        <v>263</v>
      </c>
      <c r="G215" t="s">
        <v>229</v>
      </c>
      <c r="H215">
        <v>204</v>
      </c>
    </row>
    <row r="216" spans="1:8">
      <c r="A216" t="s">
        <v>6000</v>
      </c>
      <c r="B216" t="s">
        <v>6001</v>
      </c>
      <c r="C216" t="s">
        <v>462</v>
      </c>
      <c r="D216" t="s">
        <v>144</v>
      </c>
      <c r="E216" t="s">
        <v>144</v>
      </c>
      <c r="F216">
        <v>285</v>
      </c>
      <c r="G216" t="s">
        <v>144</v>
      </c>
      <c r="H216">
        <v>223</v>
      </c>
    </row>
    <row r="217" spans="1:8">
      <c r="A217" t="s">
        <v>6414</v>
      </c>
      <c r="B217" t="s">
        <v>5865</v>
      </c>
      <c r="C217" t="s">
        <v>404</v>
      </c>
      <c r="D217" t="s">
        <v>404</v>
      </c>
      <c r="E217" t="s">
        <v>404</v>
      </c>
      <c r="F217">
        <v>171</v>
      </c>
      <c r="G217" t="s">
        <v>404</v>
      </c>
      <c r="H217">
        <v>139</v>
      </c>
    </row>
    <row r="218" spans="1:8">
      <c r="A218" t="s">
        <v>6415</v>
      </c>
      <c r="B218" t="s">
        <v>5865</v>
      </c>
      <c r="C218" t="s">
        <v>404</v>
      </c>
      <c r="D218" t="s">
        <v>404</v>
      </c>
      <c r="E218" t="s">
        <v>404</v>
      </c>
      <c r="F218">
        <v>171</v>
      </c>
      <c r="G218" t="s">
        <v>404</v>
      </c>
      <c r="H218">
        <v>139</v>
      </c>
    </row>
    <row r="219" spans="1:8">
      <c r="A219" t="s">
        <v>6416</v>
      </c>
      <c r="B219" t="s">
        <v>5865</v>
      </c>
      <c r="C219" t="s">
        <v>404</v>
      </c>
      <c r="D219" t="s">
        <v>404</v>
      </c>
      <c r="E219" t="s">
        <v>404</v>
      </c>
      <c r="F219">
        <v>171</v>
      </c>
      <c r="G219" t="s">
        <v>404</v>
      </c>
      <c r="H219">
        <v>139</v>
      </c>
    </row>
    <row r="220" spans="1:8">
      <c r="A220" t="s">
        <v>6002</v>
      </c>
      <c r="B220" t="s">
        <v>6003</v>
      </c>
      <c r="C220" t="s">
        <v>636</v>
      </c>
      <c r="D220" t="s">
        <v>199</v>
      </c>
      <c r="E220" t="s">
        <v>6005</v>
      </c>
      <c r="F220">
        <v>258</v>
      </c>
      <c r="G220" t="s">
        <v>199</v>
      </c>
      <c r="H220">
        <v>200</v>
      </c>
    </row>
    <row r="221" spans="1:8">
      <c r="A221" t="s">
        <v>6006</v>
      </c>
      <c r="B221" t="s">
        <v>6007</v>
      </c>
      <c r="C221" t="s">
        <v>658</v>
      </c>
      <c r="D221" t="s">
        <v>69</v>
      </c>
      <c r="E221" t="s">
        <v>6008</v>
      </c>
      <c r="F221">
        <v>265</v>
      </c>
      <c r="G221" t="s">
        <v>69</v>
      </c>
      <c r="H221">
        <v>205</v>
      </c>
    </row>
    <row r="222" spans="1:8">
      <c r="A222" t="s">
        <v>6009</v>
      </c>
      <c r="B222" t="s">
        <v>6010</v>
      </c>
      <c r="C222" t="s">
        <v>316</v>
      </c>
      <c r="D222" t="s">
        <v>316</v>
      </c>
      <c r="E222" t="s">
        <v>316</v>
      </c>
      <c r="F222">
        <v>286</v>
      </c>
      <c r="G222" t="s">
        <v>316</v>
      </c>
      <c r="H222">
        <v>224</v>
      </c>
    </row>
    <row r="223" spans="1:8">
      <c r="A223" t="s">
        <v>6012</v>
      </c>
      <c r="B223" t="s">
        <v>6013</v>
      </c>
      <c r="C223" t="s">
        <v>554</v>
      </c>
      <c r="D223" t="s">
        <v>105</v>
      </c>
      <c r="E223" t="s">
        <v>6011</v>
      </c>
      <c r="F223">
        <v>287</v>
      </c>
      <c r="G223" t="s">
        <v>105</v>
      </c>
      <c r="H223">
        <v>225</v>
      </c>
    </row>
    <row r="224" spans="1:8">
      <c r="A224" t="s">
        <v>6014</v>
      </c>
      <c r="B224" t="s">
        <v>6015</v>
      </c>
      <c r="C224" t="s">
        <v>397</v>
      </c>
      <c r="D224" t="s">
        <v>397</v>
      </c>
      <c r="E224" t="s">
        <v>397</v>
      </c>
      <c r="F224">
        <v>289</v>
      </c>
      <c r="G224" t="s">
        <v>397</v>
      </c>
      <c r="H224">
        <v>227</v>
      </c>
    </row>
    <row r="225" spans="1:8">
      <c r="A225" t="s">
        <v>6016</v>
      </c>
      <c r="B225" t="s">
        <v>6017</v>
      </c>
      <c r="C225" t="s">
        <v>491</v>
      </c>
      <c r="D225" t="s">
        <v>166</v>
      </c>
      <c r="E225" t="s">
        <v>166</v>
      </c>
      <c r="F225">
        <v>296</v>
      </c>
      <c r="G225" t="s">
        <v>166</v>
      </c>
      <c r="H225">
        <v>232</v>
      </c>
    </row>
    <row r="226" spans="1:8">
      <c r="A226" t="s">
        <v>6018</v>
      </c>
      <c r="B226" t="s">
        <v>6019</v>
      </c>
      <c r="C226" t="s">
        <v>280</v>
      </c>
      <c r="D226" t="s">
        <v>280</v>
      </c>
      <c r="E226" t="s">
        <v>280</v>
      </c>
      <c r="F226">
        <v>291</v>
      </c>
      <c r="G226" t="s">
        <v>280</v>
      </c>
      <c r="H226">
        <v>228</v>
      </c>
    </row>
    <row r="227" spans="1:8">
      <c r="A227" t="s">
        <v>6484</v>
      </c>
      <c r="B227" t="s">
        <v>6226</v>
      </c>
      <c r="C227" t="s">
        <v>291</v>
      </c>
      <c r="D227" t="s">
        <v>291</v>
      </c>
      <c r="E227" t="s">
        <v>291</v>
      </c>
      <c r="F227">
        <v>178</v>
      </c>
      <c r="G227" t="s">
        <v>291</v>
      </c>
      <c r="H227">
        <v>143</v>
      </c>
    </row>
    <row r="228" spans="1:8">
      <c r="A228" t="s">
        <v>6036</v>
      </c>
      <c r="B228" t="s">
        <v>6037</v>
      </c>
      <c r="C228" t="s">
        <v>48</v>
      </c>
      <c r="D228" t="s">
        <v>48</v>
      </c>
      <c r="E228" t="s">
        <v>48</v>
      </c>
      <c r="F228">
        <v>294</v>
      </c>
      <c r="G228" t="s">
        <v>48</v>
      </c>
      <c r="H228">
        <v>230</v>
      </c>
    </row>
    <row r="229" spans="1:8">
      <c r="A229" t="s">
        <v>6036</v>
      </c>
      <c r="B229" t="s">
        <v>6037</v>
      </c>
      <c r="C229" t="s">
        <v>48</v>
      </c>
      <c r="D229" t="s">
        <v>48</v>
      </c>
      <c r="E229" t="s">
        <v>48</v>
      </c>
      <c r="F229">
        <v>294</v>
      </c>
      <c r="G229" t="s">
        <v>48</v>
      </c>
      <c r="H229">
        <v>230</v>
      </c>
    </row>
    <row r="230" spans="1:8">
      <c r="A230" t="s">
        <v>6020</v>
      </c>
      <c r="B230" t="s">
        <v>6021</v>
      </c>
      <c r="C230" t="s">
        <v>480</v>
      </c>
      <c r="D230" t="s">
        <v>288</v>
      </c>
      <c r="E230" t="s">
        <v>6022</v>
      </c>
      <c r="F230">
        <v>295</v>
      </c>
      <c r="G230" t="s">
        <v>288</v>
      </c>
      <c r="H230">
        <v>231</v>
      </c>
    </row>
    <row r="231" spans="1:8">
      <c r="A231" t="s">
        <v>6023</v>
      </c>
      <c r="B231" t="s">
        <v>6024</v>
      </c>
      <c r="C231" t="s">
        <v>557</v>
      </c>
      <c r="D231" t="s">
        <v>686</v>
      </c>
      <c r="E231" t="s">
        <v>686</v>
      </c>
      <c r="F231">
        <v>252</v>
      </c>
      <c r="G231" t="s">
        <v>686</v>
      </c>
      <c r="H231">
        <v>195</v>
      </c>
    </row>
    <row r="232" spans="1:8">
      <c r="A232" t="s">
        <v>6027</v>
      </c>
      <c r="B232" t="s">
        <v>6028</v>
      </c>
      <c r="C232" t="s">
        <v>487</v>
      </c>
      <c r="D232" t="s">
        <v>255</v>
      </c>
      <c r="E232" t="s">
        <v>6029</v>
      </c>
      <c r="F232">
        <v>301</v>
      </c>
      <c r="G232" t="s">
        <v>255</v>
      </c>
      <c r="H232">
        <v>235</v>
      </c>
    </row>
    <row r="233" spans="1:8">
      <c r="A233" t="s">
        <v>6030</v>
      </c>
      <c r="B233" t="s">
        <v>6031</v>
      </c>
      <c r="C233" t="s">
        <v>655</v>
      </c>
      <c r="D233" t="s">
        <v>371</v>
      </c>
      <c r="E233" t="s">
        <v>371</v>
      </c>
      <c r="F233">
        <v>298</v>
      </c>
      <c r="G233" t="s">
        <v>371</v>
      </c>
      <c r="H233">
        <v>233</v>
      </c>
    </row>
    <row r="234" spans="1:8">
      <c r="A234" t="s">
        <v>6038</v>
      </c>
      <c r="B234" t="s">
        <v>6039</v>
      </c>
      <c r="C234" t="s">
        <v>206</v>
      </c>
      <c r="D234" t="s">
        <v>206</v>
      </c>
      <c r="E234" t="s">
        <v>206</v>
      </c>
      <c r="F234">
        <v>302</v>
      </c>
      <c r="G234" t="s">
        <v>206</v>
      </c>
      <c r="H234">
        <v>236</v>
      </c>
    </row>
    <row r="235" spans="1:8">
      <c r="A235" t="s">
        <v>6040</v>
      </c>
      <c r="B235" t="s">
        <v>6041</v>
      </c>
      <c r="C235" t="s">
        <v>131</v>
      </c>
      <c r="D235" t="s">
        <v>131</v>
      </c>
      <c r="E235" t="s">
        <v>131</v>
      </c>
      <c r="F235">
        <v>306</v>
      </c>
      <c r="G235" t="s">
        <v>131</v>
      </c>
      <c r="H235">
        <v>238</v>
      </c>
    </row>
    <row r="236" spans="1:8">
      <c r="A236" t="s">
        <v>6042</v>
      </c>
      <c r="B236" t="s">
        <v>6043</v>
      </c>
      <c r="C236" t="s">
        <v>141</v>
      </c>
      <c r="D236" t="s">
        <v>141</v>
      </c>
      <c r="E236" t="s">
        <v>141</v>
      </c>
      <c r="F236">
        <v>307</v>
      </c>
      <c r="G236" t="s">
        <v>141</v>
      </c>
      <c r="H236">
        <v>239</v>
      </c>
    </row>
    <row r="237" spans="1:8">
      <c r="A237" t="s">
        <v>6044</v>
      </c>
      <c r="B237" t="s">
        <v>6045</v>
      </c>
      <c r="C237" t="s">
        <v>6460</v>
      </c>
      <c r="D237" t="s">
        <v>143</v>
      </c>
      <c r="E237" t="s">
        <v>143</v>
      </c>
      <c r="F237">
        <v>319</v>
      </c>
      <c r="G237" t="s">
        <v>143</v>
      </c>
    </row>
    <row r="238" spans="1:8">
      <c r="A238" t="s">
        <v>6044</v>
      </c>
      <c r="B238" t="s">
        <v>6045</v>
      </c>
      <c r="C238" t="s">
        <v>6460</v>
      </c>
      <c r="D238" t="s">
        <v>143</v>
      </c>
      <c r="E238" t="s">
        <v>143</v>
      </c>
      <c r="F238">
        <v>319</v>
      </c>
      <c r="G238" t="s">
        <v>143</v>
      </c>
    </row>
    <row r="239" spans="1:8">
      <c r="A239" t="s">
        <v>6469</v>
      </c>
      <c r="B239" t="s">
        <v>5891</v>
      </c>
      <c r="C239" t="s">
        <v>6470</v>
      </c>
      <c r="D239" t="s">
        <v>96</v>
      </c>
      <c r="E239" t="s">
        <v>96</v>
      </c>
      <c r="F239">
        <v>186</v>
      </c>
      <c r="G239" t="s">
        <v>96</v>
      </c>
      <c r="H239">
        <v>16</v>
      </c>
    </row>
    <row r="240" spans="1:8">
      <c r="A240" t="s">
        <v>6407</v>
      </c>
      <c r="B240" t="s">
        <v>6047</v>
      </c>
      <c r="C240" t="s">
        <v>17</v>
      </c>
      <c r="D240" t="s">
        <v>17</v>
      </c>
      <c r="E240" t="s">
        <v>17</v>
      </c>
      <c r="F240">
        <v>309</v>
      </c>
      <c r="G240" t="s">
        <v>17</v>
      </c>
      <c r="H240">
        <v>240</v>
      </c>
    </row>
    <row r="241" spans="1:8">
      <c r="A241" t="s">
        <v>6049</v>
      </c>
      <c r="B241" t="s">
        <v>6050</v>
      </c>
      <c r="C241" t="s">
        <v>142</v>
      </c>
      <c r="D241" t="s">
        <v>142</v>
      </c>
      <c r="E241" t="s">
        <v>142</v>
      </c>
      <c r="F241">
        <v>311</v>
      </c>
      <c r="G241" t="s">
        <v>142</v>
      </c>
      <c r="H241">
        <v>241</v>
      </c>
    </row>
    <row r="242" spans="1:8">
      <c r="A242" t="s">
        <v>6051</v>
      </c>
      <c r="B242" t="s">
        <v>6052</v>
      </c>
      <c r="C242" t="s">
        <v>297</v>
      </c>
      <c r="D242" t="s">
        <v>297</v>
      </c>
      <c r="E242" t="s">
        <v>297</v>
      </c>
      <c r="F242">
        <v>315</v>
      </c>
      <c r="G242" t="s">
        <v>297</v>
      </c>
      <c r="H242">
        <v>244</v>
      </c>
    </row>
    <row r="243" spans="1:8">
      <c r="A243" t="s">
        <v>6053</v>
      </c>
      <c r="B243" t="s">
        <v>6054</v>
      </c>
      <c r="C243" t="s">
        <v>411</v>
      </c>
      <c r="D243" t="s">
        <v>411</v>
      </c>
      <c r="E243" t="s">
        <v>411</v>
      </c>
      <c r="F243">
        <v>316</v>
      </c>
      <c r="G243" t="s">
        <v>411</v>
      </c>
      <c r="H243">
        <v>245</v>
      </c>
    </row>
    <row r="244" spans="1:8">
      <c r="A244" t="s">
        <v>6496</v>
      </c>
      <c r="B244" t="s">
        <v>6228</v>
      </c>
      <c r="C244" t="s">
        <v>111</v>
      </c>
      <c r="D244" t="s">
        <v>111</v>
      </c>
      <c r="E244" t="s">
        <v>111</v>
      </c>
      <c r="F244">
        <v>191</v>
      </c>
      <c r="G244" t="s">
        <v>111</v>
      </c>
    </row>
    <row r="245" spans="1:8">
      <c r="A245" t="s">
        <v>6428</v>
      </c>
      <c r="B245" t="s">
        <v>6057</v>
      </c>
      <c r="C245" t="s">
        <v>337</v>
      </c>
      <c r="D245" t="s">
        <v>337</v>
      </c>
      <c r="E245" t="s">
        <v>337</v>
      </c>
      <c r="F245">
        <v>317</v>
      </c>
      <c r="G245" t="s">
        <v>337</v>
      </c>
      <c r="H245">
        <v>246</v>
      </c>
    </row>
    <row r="246" spans="1:8">
      <c r="A246" t="s">
        <v>6429</v>
      </c>
      <c r="B246" t="s">
        <v>6057</v>
      </c>
      <c r="C246" t="s">
        <v>337</v>
      </c>
      <c r="D246" t="s">
        <v>337</v>
      </c>
      <c r="E246" t="s">
        <v>337</v>
      </c>
      <c r="F246">
        <v>317</v>
      </c>
      <c r="G246" t="s">
        <v>337</v>
      </c>
      <c r="H246">
        <v>246</v>
      </c>
    </row>
    <row r="247" spans="1:8">
      <c r="A247" t="s">
        <v>6059</v>
      </c>
      <c r="B247" t="s">
        <v>6060</v>
      </c>
      <c r="C247" t="s">
        <v>619</v>
      </c>
      <c r="D247" t="s">
        <v>188</v>
      </c>
      <c r="E247" t="s">
        <v>6061</v>
      </c>
      <c r="F247">
        <v>312</v>
      </c>
      <c r="G247" t="s">
        <v>188</v>
      </c>
      <c r="H247">
        <v>242</v>
      </c>
    </row>
    <row r="248" spans="1:8">
      <c r="A248" t="s">
        <v>6439</v>
      </c>
      <c r="B248" t="s">
        <v>6066</v>
      </c>
      <c r="C248" t="s">
        <v>226</v>
      </c>
      <c r="D248" t="s">
        <v>226</v>
      </c>
      <c r="E248" t="s">
        <v>226</v>
      </c>
      <c r="F248">
        <v>318</v>
      </c>
      <c r="G248" t="s">
        <v>226</v>
      </c>
      <c r="H248">
        <v>247</v>
      </c>
    </row>
    <row r="249" spans="1:8">
      <c r="A249" t="s">
        <v>6440</v>
      </c>
      <c r="B249" t="s">
        <v>6066</v>
      </c>
      <c r="C249" t="s">
        <v>226</v>
      </c>
      <c r="D249" t="s">
        <v>226</v>
      </c>
      <c r="E249" t="s">
        <v>226</v>
      </c>
      <c r="F249">
        <v>318</v>
      </c>
      <c r="G249" t="s">
        <v>226</v>
      </c>
      <c r="H249">
        <v>247</v>
      </c>
    </row>
    <row r="250" spans="1:8">
      <c r="A250" t="s">
        <v>6068</v>
      </c>
      <c r="B250" t="s">
        <v>6069</v>
      </c>
      <c r="C250" t="s">
        <v>575</v>
      </c>
      <c r="D250" t="s">
        <v>151</v>
      </c>
      <c r="E250" t="s">
        <v>151</v>
      </c>
      <c r="F250">
        <v>314</v>
      </c>
      <c r="G250" t="s">
        <v>151</v>
      </c>
      <c r="H250">
        <v>243</v>
      </c>
    </row>
    <row r="251" spans="1:8">
      <c r="A251" t="s">
        <v>6070</v>
      </c>
      <c r="B251" t="s">
        <v>6071</v>
      </c>
      <c r="C251" t="s">
        <v>248</v>
      </c>
      <c r="D251" t="s">
        <v>248</v>
      </c>
      <c r="E251" t="s">
        <v>248</v>
      </c>
      <c r="F251">
        <v>321</v>
      </c>
      <c r="G251" t="s">
        <v>248</v>
      </c>
      <c r="H251">
        <v>248</v>
      </c>
    </row>
    <row r="252" spans="1:8">
      <c r="A252" t="s">
        <v>6072</v>
      </c>
      <c r="B252" t="s">
        <v>6073</v>
      </c>
      <c r="C252" t="s">
        <v>348</v>
      </c>
      <c r="D252" t="s">
        <v>348</v>
      </c>
      <c r="E252" t="s">
        <v>348</v>
      </c>
      <c r="F252">
        <v>322</v>
      </c>
      <c r="G252" t="s">
        <v>348</v>
      </c>
      <c r="H252">
        <v>249</v>
      </c>
    </row>
    <row r="253" spans="1:8">
      <c r="A253" t="s">
        <v>6413</v>
      </c>
      <c r="B253" t="s">
        <v>5889</v>
      </c>
      <c r="C253" t="s">
        <v>339</v>
      </c>
      <c r="D253" t="s">
        <v>339</v>
      </c>
      <c r="E253" t="s">
        <v>339</v>
      </c>
      <c r="F253">
        <v>196</v>
      </c>
      <c r="G253" t="s">
        <v>339</v>
      </c>
      <c r="H253">
        <v>157</v>
      </c>
    </row>
    <row r="254" spans="1:8">
      <c r="A254" t="s">
        <v>6074</v>
      </c>
      <c r="B254" t="s">
        <v>6075</v>
      </c>
      <c r="C254" t="s">
        <v>367</v>
      </c>
      <c r="D254" t="s">
        <v>367</v>
      </c>
      <c r="E254" t="s">
        <v>367</v>
      </c>
      <c r="F254">
        <v>324</v>
      </c>
      <c r="G254" t="s">
        <v>367</v>
      </c>
      <c r="H254">
        <v>251</v>
      </c>
    </row>
    <row r="255" spans="1:8">
      <c r="A255" t="s">
        <v>6076</v>
      </c>
      <c r="B255" t="s">
        <v>6077</v>
      </c>
      <c r="C255" t="s">
        <v>320</v>
      </c>
      <c r="D255" t="s">
        <v>320</v>
      </c>
      <c r="E255" t="s">
        <v>320</v>
      </c>
      <c r="F255">
        <v>325</v>
      </c>
      <c r="G255" t="s">
        <v>320</v>
      </c>
      <c r="H255">
        <v>252</v>
      </c>
    </row>
    <row r="256" spans="1:8">
      <c r="A256" t="s">
        <v>6076</v>
      </c>
      <c r="B256" t="s">
        <v>6077</v>
      </c>
      <c r="C256" t="s">
        <v>320</v>
      </c>
      <c r="D256" t="s">
        <v>320</v>
      </c>
      <c r="E256" t="s">
        <v>320</v>
      </c>
      <c r="F256">
        <v>325</v>
      </c>
      <c r="G256" t="s">
        <v>320</v>
      </c>
      <c r="H256">
        <v>252</v>
      </c>
    </row>
    <row r="257" spans="1:8">
      <c r="A257" t="s">
        <v>6078</v>
      </c>
      <c r="B257" t="s">
        <v>6079</v>
      </c>
      <c r="C257" t="s">
        <v>246</v>
      </c>
      <c r="D257" t="s">
        <v>246</v>
      </c>
      <c r="E257" t="s">
        <v>246</v>
      </c>
      <c r="F257">
        <v>326</v>
      </c>
      <c r="G257" t="s">
        <v>246</v>
      </c>
      <c r="H257">
        <v>253</v>
      </c>
    </row>
    <row r="258" spans="1:8">
      <c r="A258" t="s">
        <v>6080</v>
      </c>
      <c r="B258" t="s">
        <v>6081</v>
      </c>
      <c r="C258" t="s">
        <v>630</v>
      </c>
      <c r="D258" t="s">
        <v>167</v>
      </c>
      <c r="E258" t="s">
        <v>167</v>
      </c>
      <c r="F258">
        <v>327</v>
      </c>
      <c r="G258" t="s">
        <v>167</v>
      </c>
      <c r="H258">
        <v>254</v>
      </c>
    </row>
    <row r="259" spans="1:8">
      <c r="A259" t="s">
        <v>6082</v>
      </c>
      <c r="B259" t="s">
        <v>6083</v>
      </c>
      <c r="C259" t="s">
        <v>391</v>
      </c>
      <c r="D259" t="s">
        <v>391</v>
      </c>
      <c r="E259" t="s">
        <v>391</v>
      </c>
      <c r="F259">
        <v>328</v>
      </c>
      <c r="G259" t="s">
        <v>391</v>
      </c>
      <c r="H259">
        <v>255</v>
      </c>
    </row>
    <row r="260" spans="1:8">
      <c r="A260" t="s">
        <v>6446</v>
      </c>
      <c r="B260" t="s">
        <v>6083</v>
      </c>
      <c r="C260" t="s">
        <v>391</v>
      </c>
      <c r="D260" t="s">
        <v>391</v>
      </c>
      <c r="E260" t="s">
        <v>391</v>
      </c>
      <c r="F260">
        <v>328</v>
      </c>
      <c r="G260" t="s">
        <v>391</v>
      </c>
      <c r="H260">
        <v>255</v>
      </c>
    </row>
    <row r="261" spans="1:8">
      <c r="A261" t="s">
        <v>6084</v>
      </c>
      <c r="B261" t="s">
        <v>6085</v>
      </c>
      <c r="C261" t="s">
        <v>650</v>
      </c>
      <c r="D261" t="s">
        <v>201</v>
      </c>
      <c r="E261" t="s">
        <v>6086</v>
      </c>
      <c r="F261">
        <v>330</v>
      </c>
      <c r="G261" t="s">
        <v>201</v>
      </c>
      <c r="H261">
        <v>256</v>
      </c>
    </row>
    <row r="262" spans="1:8">
      <c r="A262" t="s">
        <v>6271</v>
      </c>
      <c r="B262" t="s">
        <v>6272</v>
      </c>
      <c r="C262" t="s">
        <v>573</v>
      </c>
      <c r="D262" t="s">
        <v>368</v>
      </c>
      <c r="E262" t="s">
        <v>368</v>
      </c>
      <c r="F262">
        <v>352</v>
      </c>
      <c r="G262" t="s">
        <v>368</v>
      </c>
      <c r="H262">
        <v>269</v>
      </c>
    </row>
    <row r="263" spans="1:8">
      <c r="A263" t="s">
        <v>6087</v>
      </c>
      <c r="B263" t="s">
        <v>6088</v>
      </c>
      <c r="C263" t="s">
        <v>140</v>
      </c>
      <c r="D263" t="s">
        <v>140</v>
      </c>
      <c r="E263" t="s">
        <v>140</v>
      </c>
      <c r="F263">
        <v>339</v>
      </c>
      <c r="G263" t="s">
        <v>140</v>
      </c>
      <c r="H263">
        <v>258</v>
      </c>
    </row>
    <row r="264" spans="1:8">
      <c r="A264" t="s">
        <v>6151</v>
      </c>
      <c r="B264" t="s">
        <v>6152</v>
      </c>
      <c r="C264" t="s">
        <v>643</v>
      </c>
      <c r="D264" t="s">
        <v>360</v>
      </c>
      <c r="E264" t="s">
        <v>360</v>
      </c>
      <c r="F264">
        <v>379</v>
      </c>
      <c r="G264" t="s">
        <v>360</v>
      </c>
      <c r="H264">
        <v>295</v>
      </c>
    </row>
    <row r="265" spans="1:8">
      <c r="A265" t="s">
        <v>6089</v>
      </c>
      <c r="B265" t="s">
        <v>6090</v>
      </c>
      <c r="C265" t="s">
        <v>492</v>
      </c>
      <c r="D265" t="s">
        <v>71</v>
      </c>
      <c r="E265" t="s">
        <v>71</v>
      </c>
      <c r="F265">
        <v>370</v>
      </c>
      <c r="G265" t="s">
        <v>71</v>
      </c>
      <c r="H265">
        <v>284</v>
      </c>
    </row>
    <row r="266" spans="1:8">
      <c r="A266" t="s">
        <v>6089</v>
      </c>
      <c r="B266" t="s">
        <v>6090</v>
      </c>
      <c r="C266" t="s">
        <v>71</v>
      </c>
      <c r="D266" t="s">
        <v>71</v>
      </c>
      <c r="E266" t="s">
        <v>71</v>
      </c>
      <c r="F266">
        <v>370</v>
      </c>
      <c r="G266" t="s">
        <v>71</v>
      </c>
      <c r="H266">
        <v>284</v>
      </c>
    </row>
    <row r="267" spans="1:8">
      <c r="A267" t="s">
        <v>6094</v>
      </c>
      <c r="B267" t="s">
        <v>6095</v>
      </c>
      <c r="C267" t="s">
        <v>518</v>
      </c>
      <c r="D267" t="s">
        <v>39</v>
      </c>
      <c r="E267" t="s">
        <v>39</v>
      </c>
      <c r="F267">
        <v>353</v>
      </c>
      <c r="G267" t="s">
        <v>39</v>
      </c>
      <c r="H267">
        <v>270</v>
      </c>
    </row>
    <row r="268" spans="1:8">
      <c r="A268" t="s">
        <v>6091</v>
      </c>
      <c r="B268" t="s">
        <v>6092</v>
      </c>
      <c r="C268" t="s">
        <v>656</v>
      </c>
      <c r="D268" t="s">
        <v>52</v>
      </c>
      <c r="E268" t="s">
        <v>6093</v>
      </c>
      <c r="F268">
        <v>354</v>
      </c>
      <c r="G268" t="s">
        <v>52</v>
      </c>
      <c r="H268">
        <v>272</v>
      </c>
    </row>
    <row r="269" spans="1:8">
      <c r="A269" t="s">
        <v>6441</v>
      </c>
      <c r="B269" t="s">
        <v>5912</v>
      </c>
      <c r="C269" t="s">
        <v>225</v>
      </c>
      <c r="D269" t="s">
        <v>225</v>
      </c>
      <c r="E269" t="s">
        <v>225</v>
      </c>
      <c r="F269">
        <v>209</v>
      </c>
      <c r="G269" t="s">
        <v>225</v>
      </c>
      <c r="H269">
        <v>166</v>
      </c>
    </row>
    <row r="270" spans="1:8">
      <c r="A270" t="s">
        <v>6096</v>
      </c>
      <c r="B270" t="s">
        <v>6097</v>
      </c>
      <c r="C270" t="s">
        <v>484</v>
      </c>
      <c r="D270" t="s">
        <v>184</v>
      </c>
      <c r="E270" t="s">
        <v>184</v>
      </c>
      <c r="F270">
        <v>346</v>
      </c>
      <c r="G270" t="s">
        <v>184</v>
      </c>
      <c r="H270">
        <v>263</v>
      </c>
    </row>
    <row r="271" spans="1:8">
      <c r="A271" t="s">
        <v>7473</v>
      </c>
      <c r="B271" t="s">
        <v>7474</v>
      </c>
      <c r="C271" t="s">
        <v>593</v>
      </c>
      <c r="D271" t="s">
        <v>328</v>
      </c>
      <c r="E271" t="s">
        <v>328</v>
      </c>
      <c r="F271">
        <v>356</v>
      </c>
      <c r="G271" t="s">
        <v>328</v>
      </c>
    </row>
    <row r="272" spans="1:8">
      <c r="A272" t="s">
        <v>6098</v>
      </c>
      <c r="B272" t="s">
        <v>6099</v>
      </c>
      <c r="C272" t="s">
        <v>524</v>
      </c>
      <c r="D272" t="s">
        <v>352</v>
      </c>
      <c r="E272" t="s">
        <v>352</v>
      </c>
      <c r="F272">
        <v>357</v>
      </c>
      <c r="G272" t="s">
        <v>352</v>
      </c>
      <c r="H272">
        <v>273</v>
      </c>
    </row>
    <row r="273" spans="1:8">
      <c r="A273" t="s">
        <v>6235</v>
      </c>
      <c r="B273" t="s">
        <v>6236</v>
      </c>
      <c r="C273" t="s">
        <v>616</v>
      </c>
      <c r="D273" t="s">
        <v>51</v>
      </c>
      <c r="E273" t="s">
        <v>51</v>
      </c>
      <c r="F273">
        <v>212</v>
      </c>
      <c r="G273" t="s">
        <v>51</v>
      </c>
      <c r="H273">
        <v>168</v>
      </c>
    </row>
    <row r="274" spans="1:8">
      <c r="A274" t="s">
        <v>6100</v>
      </c>
      <c r="B274" t="s">
        <v>6101</v>
      </c>
      <c r="C274" t="s">
        <v>6493</v>
      </c>
      <c r="D274" t="s">
        <v>36</v>
      </c>
      <c r="E274" t="s">
        <v>6102</v>
      </c>
      <c r="F274">
        <v>358</v>
      </c>
      <c r="G274" t="s">
        <v>36</v>
      </c>
      <c r="H274">
        <v>274</v>
      </c>
    </row>
    <row r="275" spans="1:8">
      <c r="A275" t="s">
        <v>6106</v>
      </c>
      <c r="B275" t="s">
        <v>6107</v>
      </c>
      <c r="C275" t="s">
        <v>437</v>
      </c>
      <c r="D275" t="s">
        <v>138</v>
      </c>
      <c r="E275" t="s">
        <v>138</v>
      </c>
      <c r="F275">
        <v>347</v>
      </c>
      <c r="G275" t="s">
        <v>138</v>
      </c>
      <c r="H275">
        <v>265</v>
      </c>
    </row>
    <row r="276" spans="1:8">
      <c r="A276" t="s">
        <v>6115</v>
      </c>
      <c r="B276" t="s">
        <v>6116</v>
      </c>
      <c r="C276" t="s">
        <v>533</v>
      </c>
      <c r="D276" t="s">
        <v>335</v>
      </c>
      <c r="E276" t="s">
        <v>335</v>
      </c>
      <c r="F276">
        <v>377</v>
      </c>
      <c r="G276" t="s">
        <v>335</v>
      </c>
      <c r="H276">
        <v>293</v>
      </c>
    </row>
    <row r="277" spans="1:8">
      <c r="A277" t="s">
        <v>7475</v>
      </c>
      <c r="B277" t="s">
        <v>7053</v>
      </c>
      <c r="C277" t="s">
        <v>7476</v>
      </c>
      <c r="D277" t="s">
        <v>236</v>
      </c>
      <c r="E277" t="s">
        <v>236</v>
      </c>
      <c r="F277">
        <v>371</v>
      </c>
      <c r="G277" t="s">
        <v>236</v>
      </c>
      <c r="H277">
        <v>285</v>
      </c>
    </row>
    <row r="278" spans="1:8">
      <c r="A278" t="s">
        <v>7475</v>
      </c>
      <c r="B278" t="s">
        <v>7053</v>
      </c>
      <c r="C278" t="s">
        <v>599</v>
      </c>
      <c r="D278" t="s">
        <v>344</v>
      </c>
      <c r="E278" t="s">
        <v>344</v>
      </c>
      <c r="F278">
        <v>372</v>
      </c>
      <c r="G278" t="s">
        <v>344</v>
      </c>
      <c r="H278">
        <v>285</v>
      </c>
    </row>
    <row r="279" spans="1:8">
      <c r="A279" t="s">
        <v>6117</v>
      </c>
      <c r="B279" t="s">
        <v>6118</v>
      </c>
      <c r="C279" t="s">
        <v>552</v>
      </c>
      <c r="D279" t="s">
        <v>350</v>
      </c>
      <c r="E279" t="s">
        <v>350</v>
      </c>
      <c r="F279">
        <v>373</v>
      </c>
      <c r="G279" t="s">
        <v>350</v>
      </c>
      <c r="H279">
        <v>286</v>
      </c>
    </row>
    <row r="280" spans="1:8">
      <c r="A280" t="s">
        <v>6120</v>
      </c>
      <c r="B280" t="s">
        <v>6121</v>
      </c>
      <c r="C280" t="s">
        <v>514</v>
      </c>
      <c r="D280" t="s">
        <v>187</v>
      </c>
      <c r="E280" t="s">
        <v>187</v>
      </c>
      <c r="F280">
        <v>343</v>
      </c>
      <c r="G280" t="s">
        <v>187</v>
      </c>
      <c r="H280">
        <v>261</v>
      </c>
    </row>
    <row r="281" spans="1:8">
      <c r="A281" t="s">
        <v>6125</v>
      </c>
      <c r="B281" t="s">
        <v>6126</v>
      </c>
      <c r="C281" t="s">
        <v>562</v>
      </c>
      <c r="D281" t="s">
        <v>237</v>
      </c>
      <c r="E281" t="s">
        <v>237</v>
      </c>
      <c r="F281">
        <v>331</v>
      </c>
      <c r="G281" t="s">
        <v>237</v>
      </c>
      <c r="H281">
        <v>360</v>
      </c>
    </row>
    <row r="282" spans="1:8">
      <c r="A282" t="s">
        <v>6127</v>
      </c>
      <c r="B282" t="s">
        <v>6128</v>
      </c>
      <c r="C282" t="s">
        <v>242</v>
      </c>
      <c r="D282" t="s">
        <v>242</v>
      </c>
      <c r="E282" t="s">
        <v>242</v>
      </c>
      <c r="F282">
        <v>349</v>
      </c>
      <c r="G282" t="s">
        <v>242</v>
      </c>
      <c r="H282">
        <v>267</v>
      </c>
    </row>
    <row r="283" spans="1:8">
      <c r="A283" t="s">
        <v>6129</v>
      </c>
      <c r="B283" t="s">
        <v>6130</v>
      </c>
      <c r="C283" t="s">
        <v>598</v>
      </c>
      <c r="D283" t="s">
        <v>92</v>
      </c>
      <c r="E283" t="s">
        <v>92</v>
      </c>
      <c r="F283">
        <v>350</v>
      </c>
      <c r="G283" t="s">
        <v>92</v>
      </c>
      <c r="H283">
        <v>268</v>
      </c>
    </row>
    <row r="284" spans="1:8">
      <c r="A284" t="s">
        <v>5921</v>
      </c>
      <c r="B284" t="s">
        <v>5922</v>
      </c>
      <c r="C284" t="s">
        <v>234</v>
      </c>
      <c r="D284" t="s">
        <v>234</v>
      </c>
      <c r="E284" t="s">
        <v>234</v>
      </c>
      <c r="F284">
        <v>224</v>
      </c>
      <c r="G284" t="s">
        <v>234</v>
      </c>
      <c r="H284">
        <v>176</v>
      </c>
    </row>
    <row r="285" spans="1:8">
      <c r="A285" t="s">
        <v>6131</v>
      </c>
      <c r="B285" t="s">
        <v>6132</v>
      </c>
      <c r="C285" t="s">
        <v>472</v>
      </c>
      <c r="D285" t="s">
        <v>285</v>
      </c>
      <c r="E285" t="s">
        <v>285</v>
      </c>
      <c r="F285">
        <v>365</v>
      </c>
      <c r="G285" t="s">
        <v>285</v>
      </c>
      <c r="H285">
        <v>280</v>
      </c>
    </row>
    <row r="286" spans="1:8">
      <c r="A286" t="s">
        <v>6444</v>
      </c>
      <c r="B286" t="s">
        <v>5957</v>
      </c>
      <c r="C286" t="s">
        <v>452</v>
      </c>
      <c r="D286" t="s">
        <v>221</v>
      </c>
      <c r="E286" t="s">
        <v>6532</v>
      </c>
      <c r="F286">
        <v>226</v>
      </c>
      <c r="G286" t="s">
        <v>221</v>
      </c>
      <c r="H286">
        <v>177</v>
      </c>
    </row>
    <row r="287" spans="1:8">
      <c r="A287" t="s">
        <v>6445</v>
      </c>
      <c r="B287" t="s">
        <v>5957</v>
      </c>
      <c r="C287" t="s">
        <v>452</v>
      </c>
      <c r="D287" t="s">
        <v>221</v>
      </c>
      <c r="E287" t="s">
        <v>6532</v>
      </c>
      <c r="F287">
        <v>226</v>
      </c>
      <c r="G287" t="s">
        <v>221</v>
      </c>
      <c r="H287">
        <v>177</v>
      </c>
    </row>
    <row r="288" spans="1:8">
      <c r="A288" t="s">
        <v>6139</v>
      </c>
      <c r="B288" t="s">
        <v>6140</v>
      </c>
      <c r="C288" t="s">
        <v>474</v>
      </c>
      <c r="D288" t="s">
        <v>407</v>
      </c>
      <c r="E288" t="s">
        <v>407</v>
      </c>
      <c r="F288">
        <v>334</v>
      </c>
      <c r="G288" t="s">
        <v>407</v>
      </c>
      <c r="H288">
        <v>289</v>
      </c>
    </row>
    <row r="289" spans="1:8">
      <c r="A289" t="s">
        <v>6143</v>
      </c>
      <c r="B289" t="s">
        <v>6144</v>
      </c>
      <c r="C289" t="s">
        <v>254</v>
      </c>
      <c r="D289" t="s">
        <v>254</v>
      </c>
      <c r="E289" t="s">
        <v>254</v>
      </c>
      <c r="F289">
        <v>351</v>
      </c>
      <c r="G289" t="s">
        <v>254</v>
      </c>
      <c r="H289">
        <v>352</v>
      </c>
    </row>
    <row r="290" spans="1:8">
      <c r="A290" t="s">
        <v>6145</v>
      </c>
      <c r="B290" t="s">
        <v>6146</v>
      </c>
      <c r="C290" t="s">
        <v>149</v>
      </c>
      <c r="D290" t="s">
        <v>149</v>
      </c>
      <c r="E290" t="s">
        <v>149</v>
      </c>
      <c r="F290">
        <v>363</v>
      </c>
      <c r="G290" t="s">
        <v>149</v>
      </c>
      <c r="H290">
        <v>279</v>
      </c>
    </row>
    <row r="291" spans="1:8">
      <c r="A291" t="s">
        <v>6149</v>
      </c>
      <c r="B291" t="s">
        <v>6150</v>
      </c>
      <c r="C291" t="s">
        <v>218</v>
      </c>
      <c r="D291" t="s">
        <v>218</v>
      </c>
      <c r="E291" t="s">
        <v>218</v>
      </c>
      <c r="F291">
        <v>376</v>
      </c>
      <c r="G291" t="s">
        <v>218</v>
      </c>
      <c r="H291">
        <v>292</v>
      </c>
    </row>
    <row r="292" spans="1:8">
      <c r="A292" t="s">
        <v>6153</v>
      </c>
      <c r="B292" t="s">
        <v>6154</v>
      </c>
      <c r="C292" t="s">
        <v>365</v>
      </c>
      <c r="D292" t="s">
        <v>365</v>
      </c>
      <c r="E292" t="s">
        <v>365</v>
      </c>
      <c r="F292">
        <v>378</v>
      </c>
      <c r="G292" t="s">
        <v>365</v>
      </c>
      <c r="H292">
        <v>294</v>
      </c>
    </row>
    <row r="293" spans="1:8">
      <c r="A293" t="s">
        <v>6155</v>
      </c>
      <c r="B293" t="s">
        <v>6156</v>
      </c>
      <c r="C293" t="s">
        <v>635</v>
      </c>
      <c r="D293" t="s">
        <v>137</v>
      </c>
      <c r="E293" t="s">
        <v>137</v>
      </c>
      <c r="F293">
        <v>369</v>
      </c>
      <c r="G293" t="s">
        <v>137</v>
      </c>
      <c r="H293">
        <v>283</v>
      </c>
    </row>
    <row r="294" spans="1:8">
      <c r="A294" t="s">
        <v>6157</v>
      </c>
      <c r="B294" t="s">
        <v>6158</v>
      </c>
      <c r="C294" t="s">
        <v>290</v>
      </c>
      <c r="D294" t="s">
        <v>290</v>
      </c>
      <c r="E294" t="s">
        <v>290</v>
      </c>
      <c r="F294">
        <v>380</v>
      </c>
      <c r="G294" t="s">
        <v>290</v>
      </c>
      <c r="H294">
        <v>296</v>
      </c>
    </row>
    <row r="295" spans="1:8">
      <c r="A295" t="s">
        <v>6483</v>
      </c>
      <c r="B295" t="s">
        <v>6160</v>
      </c>
      <c r="C295" t="s">
        <v>470</v>
      </c>
      <c r="D295" t="s">
        <v>338</v>
      </c>
      <c r="E295" t="s">
        <v>338</v>
      </c>
      <c r="F295">
        <v>393</v>
      </c>
      <c r="G295" t="s">
        <v>338</v>
      </c>
      <c r="H295">
        <v>304</v>
      </c>
    </row>
    <row r="296" spans="1:8">
      <c r="A296" t="s">
        <v>6422</v>
      </c>
      <c r="B296" t="s">
        <v>6165</v>
      </c>
      <c r="C296" t="s">
        <v>281</v>
      </c>
      <c r="D296" t="s">
        <v>281</v>
      </c>
      <c r="E296" t="s">
        <v>281</v>
      </c>
      <c r="F296">
        <v>383</v>
      </c>
      <c r="G296" t="s">
        <v>281</v>
      </c>
      <c r="H296">
        <v>306</v>
      </c>
    </row>
    <row r="297" spans="1:8">
      <c r="A297" t="s">
        <v>6167</v>
      </c>
      <c r="B297" t="s">
        <v>6168</v>
      </c>
      <c r="C297" t="s">
        <v>251</v>
      </c>
      <c r="D297" t="s">
        <v>251</v>
      </c>
      <c r="E297" t="s">
        <v>251</v>
      </c>
      <c r="F297">
        <v>385</v>
      </c>
      <c r="G297" t="s">
        <v>251</v>
      </c>
      <c r="H297">
        <v>297</v>
      </c>
    </row>
    <row r="298" spans="1:8">
      <c r="A298" t="s">
        <v>6485</v>
      </c>
      <c r="B298" t="s">
        <v>6170</v>
      </c>
      <c r="C298" t="s">
        <v>42</v>
      </c>
      <c r="D298" t="s">
        <v>42</v>
      </c>
      <c r="E298" t="s">
        <v>42</v>
      </c>
      <c r="F298">
        <v>386</v>
      </c>
      <c r="G298" t="s">
        <v>42</v>
      </c>
      <c r="H298">
        <v>298</v>
      </c>
    </row>
    <row r="299" spans="1:8">
      <c r="A299" t="s">
        <v>6486</v>
      </c>
      <c r="B299" t="s">
        <v>6170</v>
      </c>
      <c r="C299" t="s">
        <v>42</v>
      </c>
      <c r="D299" t="s">
        <v>42</v>
      </c>
      <c r="E299" t="s">
        <v>42</v>
      </c>
      <c r="F299">
        <v>386</v>
      </c>
      <c r="G299" t="s">
        <v>42</v>
      </c>
      <c r="H299">
        <v>298</v>
      </c>
    </row>
    <row r="300" spans="1:8">
      <c r="A300" t="s">
        <v>6486</v>
      </c>
      <c r="B300" t="s">
        <v>6170</v>
      </c>
      <c r="C300" t="s">
        <v>42</v>
      </c>
      <c r="D300" t="s">
        <v>42</v>
      </c>
      <c r="E300" t="s">
        <v>42</v>
      </c>
      <c r="F300">
        <v>386</v>
      </c>
      <c r="G300" t="s">
        <v>42</v>
      </c>
      <c r="H300">
        <v>298</v>
      </c>
    </row>
    <row r="301" spans="1:8">
      <c r="A301" t="s">
        <v>6417</v>
      </c>
      <c r="B301" t="s">
        <v>6172</v>
      </c>
      <c r="C301" t="s">
        <v>123</v>
      </c>
      <c r="D301" t="s">
        <v>123</v>
      </c>
      <c r="E301" t="s">
        <v>123</v>
      </c>
      <c r="F301">
        <v>392</v>
      </c>
      <c r="G301" t="s">
        <v>123</v>
      </c>
      <c r="H301">
        <v>303</v>
      </c>
    </row>
    <row r="302" spans="1:8">
      <c r="A302" t="s">
        <v>6418</v>
      </c>
      <c r="B302" t="s">
        <v>6172</v>
      </c>
      <c r="C302" t="s">
        <v>123</v>
      </c>
      <c r="D302" t="s">
        <v>123</v>
      </c>
      <c r="E302" t="s">
        <v>123</v>
      </c>
      <c r="F302">
        <v>392</v>
      </c>
      <c r="G302" t="s">
        <v>123</v>
      </c>
      <c r="H302">
        <v>303</v>
      </c>
    </row>
    <row r="303" spans="1:8">
      <c r="A303" t="s">
        <v>6174</v>
      </c>
      <c r="B303" t="s">
        <v>6175</v>
      </c>
      <c r="C303" t="s">
        <v>177</v>
      </c>
      <c r="D303" t="s">
        <v>177</v>
      </c>
      <c r="E303" t="s">
        <v>177</v>
      </c>
      <c r="F303">
        <v>412</v>
      </c>
      <c r="G303" t="s">
        <v>177</v>
      </c>
      <c r="H303">
        <v>318</v>
      </c>
    </row>
    <row r="304" spans="1:8">
      <c r="A304" t="s">
        <v>6176</v>
      </c>
      <c r="B304" t="s">
        <v>6177</v>
      </c>
      <c r="C304" t="s">
        <v>549</v>
      </c>
      <c r="D304" t="s">
        <v>95</v>
      </c>
      <c r="E304" t="s">
        <v>6178</v>
      </c>
      <c r="F304">
        <v>389</v>
      </c>
      <c r="G304" t="s">
        <v>95</v>
      </c>
      <c r="H304">
        <v>299</v>
      </c>
    </row>
    <row r="305" spans="1:8">
      <c r="A305" t="s">
        <v>6179</v>
      </c>
      <c r="B305" t="s">
        <v>6180</v>
      </c>
      <c r="C305" t="s">
        <v>586</v>
      </c>
      <c r="D305" t="s">
        <v>113</v>
      </c>
      <c r="E305" t="s">
        <v>113</v>
      </c>
      <c r="F305">
        <v>390</v>
      </c>
      <c r="G305" t="s">
        <v>113</v>
      </c>
      <c r="H305">
        <v>300</v>
      </c>
    </row>
    <row r="306" spans="1:8">
      <c r="A306" t="s">
        <v>6181</v>
      </c>
      <c r="B306" t="s">
        <v>6182</v>
      </c>
      <c r="C306" t="s">
        <v>274</v>
      </c>
      <c r="D306" t="s">
        <v>274</v>
      </c>
      <c r="E306" t="s">
        <v>274</v>
      </c>
      <c r="F306">
        <v>408</v>
      </c>
      <c r="G306" t="s">
        <v>274</v>
      </c>
      <c r="H306">
        <v>314</v>
      </c>
    </row>
    <row r="307" spans="1:8">
      <c r="A307" t="s">
        <v>6183</v>
      </c>
      <c r="B307" t="s">
        <v>6184</v>
      </c>
      <c r="C307" t="s">
        <v>78</v>
      </c>
      <c r="D307" t="s">
        <v>78</v>
      </c>
      <c r="E307" t="s">
        <v>78</v>
      </c>
      <c r="F307">
        <v>409</v>
      </c>
      <c r="G307" t="s">
        <v>78</v>
      </c>
      <c r="H307">
        <v>315</v>
      </c>
    </row>
    <row r="308" spans="1:8">
      <c r="A308" t="s">
        <v>6185</v>
      </c>
      <c r="B308" t="s">
        <v>6186</v>
      </c>
      <c r="C308" t="s">
        <v>110</v>
      </c>
      <c r="D308" t="s">
        <v>110</v>
      </c>
      <c r="E308" t="s">
        <v>110</v>
      </c>
      <c r="F308">
        <v>410</v>
      </c>
      <c r="G308" t="s">
        <v>110</v>
      </c>
      <c r="H308">
        <v>316</v>
      </c>
    </row>
    <row r="309" spans="1:8">
      <c r="A309" t="s">
        <v>6187</v>
      </c>
      <c r="B309" t="s">
        <v>6188</v>
      </c>
      <c r="C309" t="s">
        <v>513</v>
      </c>
      <c r="D309" t="s">
        <v>305</v>
      </c>
      <c r="E309" t="s">
        <v>305</v>
      </c>
      <c r="F309">
        <v>401</v>
      </c>
      <c r="G309" t="s">
        <v>305</v>
      </c>
      <c r="H309">
        <v>309</v>
      </c>
    </row>
    <row r="310" spans="1:8">
      <c r="A310" t="s">
        <v>6425</v>
      </c>
      <c r="B310" t="s">
        <v>6188</v>
      </c>
      <c r="C310" t="s">
        <v>513</v>
      </c>
      <c r="D310" t="s">
        <v>305</v>
      </c>
      <c r="E310" t="s">
        <v>305</v>
      </c>
      <c r="F310">
        <v>401</v>
      </c>
      <c r="G310" t="s">
        <v>305</v>
      </c>
      <c r="H310">
        <v>309</v>
      </c>
    </row>
    <row r="311" spans="1:8">
      <c r="A311" t="s">
        <v>6189</v>
      </c>
      <c r="B311" t="s">
        <v>6190</v>
      </c>
      <c r="C311" t="s">
        <v>176</v>
      </c>
      <c r="D311" t="s">
        <v>176</v>
      </c>
      <c r="E311" t="s">
        <v>176</v>
      </c>
      <c r="F311">
        <v>411</v>
      </c>
      <c r="G311" t="s">
        <v>176</v>
      </c>
      <c r="H311">
        <v>317</v>
      </c>
    </row>
    <row r="312" spans="1:8">
      <c r="A312" t="s">
        <v>6191</v>
      </c>
      <c r="B312" t="s">
        <v>6192</v>
      </c>
      <c r="C312" t="s">
        <v>561</v>
      </c>
      <c r="D312" t="s">
        <v>127</v>
      </c>
      <c r="E312" t="s">
        <v>127</v>
      </c>
      <c r="F312">
        <v>398</v>
      </c>
      <c r="G312" t="s">
        <v>127</v>
      </c>
      <c r="H312">
        <v>307</v>
      </c>
    </row>
    <row r="313" spans="1:8">
      <c r="A313" t="s">
        <v>6194</v>
      </c>
      <c r="B313" t="s">
        <v>6195</v>
      </c>
      <c r="C313" t="s">
        <v>647</v>
      </c>
      <c r="D313" t="s">
        <v>112</v>
      </c>
      <c r="E313" t="s">
        <v>6173</v>
      </c>
      <c r="F313">
        <v>400</v>
      </c>
      <c r="G313" t="s">
        <v>112</v>
      </c>
      <c r="H313">
        <v>308</v>
      </c>
    </row>
    <row r="314" spans="1:8">
      <c r="A314" t="s">
        <v>6196</v>
      </c>
      <c r="B314" t="s">
        <v>6197</v>
      </c>
      <c r="C314" t="s">
        <v>68</v>
      </c>
      <c r="D314" t="s">
        <v>68</v>
      </c>
      <c r="E314" t="s">
        <v>68</v>
      </c>
      <c r="F314">
        <v>413</v>
      </c>
      <c r="G314" t="s">
        <v>68</v>
      </c>
      <c r="H314">
        <v>42</v>
      </c>
    </row>
    <row r="315" spans="1:8">
      <c r="A315" t="s">
        <v>6201</v>
      </c>
      <c r="B315" t="s">
        <v>6202</v>
      </c>
      <c r="C315" t="s">
        <v>589</v>
      </c>
      <c r="D315" t="s">
        <v>146</v>
      </c>
      <c r="E315" t="s">
        <v>146</v>
      </c>
      <c r="F315">
        <v>414</v>
      </c>
      <c r="G315" t="s">
        <v>146</v>
      </c>
      <c r="H315">
        <v>44</v>
      </c>
    </row>
    <row r="316" spans="1:8">
      <c r="A316" t="s">
        <v>6203</v>
      </c>
      <c r="B316" t="s">
        <v>6204</v>
      </c>
      <c r="C316" t="s">
        <v>506</v>
      </c>
      <c r="D316" t="s">
        <v>300</v>
      </c>
      <c r="E316" t="s">
        <v>300</v>
      </c>
      <c r="F316">
        <v>420</v>
      </c>
      <c r="G316" t="s">
        <v>300</v>
      </c>
      <c r="H316">
        <v>51</v>
      </c>
    </row>
    <row r="317" spans="1:8">
      <c r="A317" t="s">
        <v>6257</v>
      </c>
      <c r="B317" t="s">
        <v>6258</v>
      </c>
      <c r="C317" t="s">
        <v>539</v>
      </c>
      <c r="D317" t="s">
        <v>388</v>
      </c>
      <c r="E317" t="s">
        <v>388</v>
      </c>
      <c r="F317">
        <v>255</v>
      </c>
      <c r="G317" t="s">
        <v>388</v>
      </c>
      <c r="H317">
        <v>198</v>
      </c>
    </row>
    <row r="318" spans="1:8">
      <c r="A318" t="s">
        <v>6205</v>
      </c>
      <c r="B318" t="s">
        <v>6206</v>
      </c>
      <c r="C318" t="s">
        <v>574</v>
      </c>
      <c r="D318" t="s">
        <v>380</v>
      </c>
      <c r="E318" t="s">
        <v>380</v>
      </c>
      <c r="F318">
        <v>415</v>
      </c>
      <c r="G318" t="s">
        <v>380</v>
      </c>
      <c r="H318">
        <v>43</v>
      </c>
    </row>
    <row r="319" spans="1:8">
      <c r="A319" t="s">
        <v>6263</v>
      </c>
      <c r="B319" t="s">
        <v>6264</v>
      </c>
      <c r="C319" t="s">
        <v>476</v>
      </c>
      <c r="D319" t="s">
        <v>392</v>
      </c>
      <c r="E319" t="s">
        <v>392</v>
      </c>
      <c r="F319">
        <v>256</v>
      </c>
      <c r="G319" t="s">
        <v>392</v>
      </c>
      <c r="H319">
        <v>199</v>
      </c>
    </row>
    <row r="320" spans="1:8">
      <c r="A320" t="s">
        <v>6471</v>
      </c>
      <c r="B320" t="s">
        <v>6208</v>
      </c>
      <c r="C320" t="s">
        <v>374</v>
      </c>
      <c r="D320" t="s">
        <v>374</v>
      </c>
      <c r="E320" t="s">
        <v>374</v>
      </c>
      <c r="F320">
        <v>422</v>
      </c>
      <c r="G320" t="s">
        <v>374</v>
      </c>
      <c r="H320">
        <v>126</v>
      </c>
    </row>
    <row r="321" spans="1:8">
      <c r="A321" t="s">
        <v>6472</v>
      </c>
      <c r="B321" t="s">
        <v>6208</v>
      </c>
      <c r="C321" t="s">
        <v>374</v>
      </c>
      <c r="D321" t="s">
        <v>374</v>
      </c>
      <c r="E321" t="s">
        <v>374</v>
      </c>
      <c r="F321">
        <v>422</v>
      </c>
      <c r="G321" t="s">
        <v>374</v>
      </c>
      <c r="H321">
        <v>126</v>
      </c>
    </row>
    <row r="322" spans="1:8">
      <c r="A322" t="s">
        <v>6210</v>
      </c>
      <c r="B322" t="s">
        <v>6211</v>
      </c>
      <c r="C322" t="s">
        <v>614</v>
      </c>
      <c r="D322" t="s">
        <v>82</v>
      </c>
      <c r="E322" t="s">
        <v>82</v>
      </c>
      <c r="F322">
        <v>416</v>
      </c>
      <c r="G322" t="s">
        <v>82</v>
      </c>
      <c r="H322">
        <v>45</v>
      </c>
    </row>
    <row r="323" spans="1:8">
      <c r="A323" t="s">
        <v>6212</v>
      </c>
      <c r="B323" t="s">
        <v>6213</v>
      </c>
      <c r="C323" t="s">
        <v>609</v>
      </c>
      <c r="D323" t="s">
        <v>214</v>
      </c>
      <c r="E323" t="s">
        <v>214</v>
      </c>
      <c r="F323">
        <v>418</v>
      </c>
      <c r="G323" t="s">
        <v>214</v>
      </c>
      <c r="H323">
        <v>46</v>
      </c>
    </row>
    <row r="324" spans="1:8">
      <c r="A324" t="s">
        <v>6265</v>
      </c>
      <c r="B324" t="s">
        <v>6266</v>
      </c>
      <c r="C324" t="s">
        <v>618</v>
      </c>
      <c r="D324" t="s">
        <v>106</v>
      </c>
      <c r="E324" t="s">
        <v>106</v>
      </c>
      <c r="F324">
        <v>259</v>
      </c>
      <c r="G324" t="s">
        <v>106</v>
      </c>
      <c r="H324">
        <v>201</v>
      </c>
    </row>
    <row r="325" spans="1:8">
      <c r="A325" t="s">
        <v>6232</v>
      </c>
      <c r="B325" t="s">
        <v>6233</v>
      </c>
      <c r="C325" t="s">
        <v>6400</v>
      </c>
      <c r="D325" t="s">
        <v>312</v>
      </c>
      <c r="E325" t="s">
        <v>312</v>
      </c>
      <c r="F325">
        <v>427</v>
      </c>
      <c r="G325" t="s">
        <v>312</v>
      </c>
      <c r="H325">
        <v>427</v>
      </c>
    </row>
    <row r="326" spans="1:8">
      <c r="A326" t="s">
        <v>6240</v>
      </c>
      <c r="B326" t="s">
        <v>6241</v>
      </c>
      <c r="C326" t="s">
        <v>651</v>
      </c>
      <c r="D326" t="s">
        <v>193</v>
      </c>
      <c r="E326" t="s">
        <v>193</v>
      </c>
      <c r="F326">
        <v>266</v>
      </c>
      <c r="G326" t="s">
        <v>193</v>
      </c>
      <c r="H326">
        <v>361</v>
      </c>
    </row>
    <row r="327" spans="1:8">
      <c r="A327" t="s">
        <v>6247</v>
      </c>
      <c r="B327" t="s">
        <v>6248</v>
      </c>
      <c r="C327" t="s">
        <v>479</v>
      </c>
      <c r="D327" t="s">
        <v>104</v>
      </c>
      <c r="E327" t="s">
        <v>104</v>
      </c>
      <c r="F327">
        <v>267</v>
      </c>
      <c r="G327" t="s">
        <v>104</v>
      </c>
      <c r="H327">
        <v>206</v>
      </c>
    </row>
    <row r="328" spans="1:8">
      <c r="A328" t="s">
        <v>6410</v>
      </c>
      <c r="B328" t="s">
        <v>6248</v>
      </c>
      <c r="C328" t="s">
        <v>479</v>
      </c>
      <c r="D328" t="s">
        <v>104</v>
      </c>
      <c r="E328" t="s">
        <v>104</v>
      </c>
      <c r="F328">
        <v>267</v>
      </c>
      <c r="G328" t="s">
        <v>104</v>
      </c>
      <c r="H328">
        <v>206</v>
      </c>
    </row>
    <row r="329" spans="1:8">
      <c r="A329" t="s">
        <v>6238</v>
      </c>
      <c r="B329" t="s">
        <v>6239</v>
      </c>
      <c r="C329" t="s">
        <v>579</v>
      </c>
      <c r="D329" t="s">
        <v>232</v>
      </c>
      <c r="E329" t="s">
        <v>232</v>
      </c>
      <c r="F329">
        <v>426</v>
      </c>
      <c r="G329" t="s">
        <v>232</v>
      </c>
      <c r="H329">
        <v>170</v>
      </c>
    </row>
    <row r="330" spans="1:8">
      <c r="A330" t="s">
        <v>6242</v>
      </c>
      <c r="B330" t="s">
        <v>6243</v>
      </c>
      <c r="C330" t="s">
        <v>7477</v>
      </c>
      <c r="D330" t="s">
        <v>298</v>
      </c>
      <c r="E330" t="s">
        <v>298</v>
      </c>
      <c r="F330">
        <v>429</v>
      </c>
      <c r="G330" t="s">
        <v>298</v>
      </c>
    </row>
    <row r="331" spans="1:8">
      <c r="A331" t="s">
        <v>6249</v>
      </c>
      <c r="B331" t="s">
        <v>6250</v>
      </c>
      <c r="C331" t="s">
        <v>544</v>
      </c>
      <c r="D331" t="s">
        <v>191</v>
      </c>
      <c r="E331" t="s">
        <v>191</v>
      </c>
      <c r="F331">
        <v>282</v>
      </c>
      <c r="G331" t="s">
        <v>191</v>
      </c>
      <c r="H331">
        <v>220</v>
      </c>
    </row>
    <row r="332" spans="1:8">
      <c r="A332" t="s">
        <v>6253</v>
      </c>
      <c r="B332" t="s">
        <v>6254</v>
      </c>
      <c r="C332" t="s">
        <v>572</v>
      </c>
      <c r="D332" t="s">
        <v>400</v>
      </c>
      <c r="E332" t="s">
        <v>400</v>
      </c>
      <c r="F332">
        <v>274</v>
      </c>
      <c r="G332" t="s">
        <v>400</v>
      </c>
      <c r="H332">
        <v>214</v>
      </c>
    </row>
    <row r="333" spans="1:8">
      <c r="A333" t="s">
        <v>6255</v>
      </c>
      <c r="B333" t="s">
        <v>6256</v>
      </c>
      <c r="C333" t="s">
        <v>600</v>
      </c>
      <c r="D333" t="s">
        <v>373</v>
      </c>
      <c r="E333" t="s">
        <v>373</v>
      </c>
      <c r="F333">
        <v>277</v>
      </c>
      <c r="G333" t="s">
        <v>373</v>
      </c>
      <c r="H333">
        <v>216</v>
      </c>
    </row>
    <row r="334" spans="1:8">
      <c r="A334" t="s">
        <v>6259</v>
      </c>
      <c r="B334" t="s">
        <v>6260</v>
      </c>
      <c r="C334" t="s">
        <v>621</v>
      </c>
      <c r="D334" t="s">
        <v>336</v>
      </c>
      <c r="E334" t="s">
        <v>336</v>
      </c>
      <c r="F334">
        <v>284</v>
      </c>
      <c r="G334" t="s">
        <v>336</v>
      </c>
      <c r="H334">
        <v>222</v>
      </c>
    </row>
    <row r="335" spans="1:8">
      <c r="A335" t="s">
        <v>6267</v>
      </c>
      <c r="B335" t="s">
        <v>6268</v>
      </c>
      <c r="C335" t="s">
        <v>596</v>
      </c>
      <c r="D335" t="s">
        <v>67</v>
      </c>
      <c r="E335" t="s">
        <v>67</v>
      </c>
      <c r="F335">
        <v>279</v>
      </c>
      <c r="G335" t="s">
        <v>67</v>
      </c>
      <c r="H335">
        <v>217</v>
      </c>
    </row>
    <row r="336" spans="1:8">
      <c r="A336" t="s">
        <v>6269</v>
      </c>
      <c r="B336" t="s">
        <v>6270</v>
      </c>
      <c r="C336" t="s">
        <v>457</v>
      </c>
      <c r="D336" t="s">
        <v>327</v>
      </c>
      <c r="E336" t="s">
        <v>327</v>
      </c>
      <c r="F336">
        <v>323</v>
      </c>
      <c r="G336" t="s">
        <v>327</v>
      </c>
      <c r="H336">
        <v>250</v>
      </c>
    </row>
    <row r="337" spans="1:8">
      <c r="A337" t="s">
        <v>6276</v>
      </c>
      <c r="B337" t="s">
        <v>6277</v>
      </c>
      <c r="C337" t="s">
        <v>525</v>
      </c>
      <c r="D337" t="s">
        <v>377</v>
      </c>
      <c r="E337" t="s">
        <v>377</v>
      </c>
      <c r="F337">
        <v>340</v>
      </c>
      <c r="G337" t="s">
        <v>377</v>
      </c>
      <c r="H337">
        <v>259</v>
      </c>
    </row>
    <row r="338" spans="1:8">
      <c r="A338" t="s">
        <v>6215</v>
      </c>
      <c r="B338" t="s">
        <v>6216</v>
      </c>
      <c r="C338" t="s">
        <v>485</v>
      </c>
      <c r="D338" t="s">
        <v>148</v>
      </c>
      <c r="E338" t="s">
        <v>148</v>
      </c>
      <c r="F338">
        <v>417</v>
      </c>
      <c r="G338" t="s">
        <v>148</v>
      </c>
    </row>
    <row r="339" spans="1:8">
      <c r="A339" t="s">
        <v>6278</v>
      </c>
      <c r="B339" t="s">
        <v>6279</v>
      </c>
      <c r="C339" t="s">
        <v>468</v>
      </c>
      <c r="D339" t="s">
        <v>306</v>
      </c>
      <c r="E339" t="s">
        <v>306</v>
      </c>
      <c r="F339">
        <v>359</v>
      </c>
      <c r="G339" t="s">
        <v>306</v>
      </c>
      <c r="H339">
        <v>275</v>
      </c>
    </row>
    <row r="340" spans="1:8">
      <c r="A340" t="s">
        <v>6280</v>
      </c>
      <c r="B340" t="s">
        <v>6281</v>
      </c>
      <c r="C340" t="s">
        <v>631</v>
      </c>
      <c r="D340" t="s">
        <v>29</v>
      </c>
      <c r="E340" t="s">
        <v>29</v>
      </c>
      <c r="F340">
        <v>367</v>
      </c>
      <c r="G340" t="s">
        <v>29</v>
      </c>
      <c r="H340">
        <v>282</v>
      </c>
    </row>
    <row r="341" spans="1:8">
      <c r="A341" t="s">
        <v>6450</v>
      </c>
      <c r="B341" t="s">
        <v>6034</v>
      </c>
      <c r="C341" t="s">
        <v>453</v>
      </c>
      <c r="D341" t="s">
        <v>268</v>
      </c>
      <c r="E341" t="s">
        <v>6035</v>
      </c>
      <c r="F341">
        <v>293</v>
      </c>
      <c r="G341" t="s">
        <v>268</v>
      </c>
      <c r="H341">
        <v>229</v>
      </c>
    </row>
    <row r="342" spans="1:8">
      <c r="A342" t="s">
        <v>6451</v>
      </c>
      <c r="B342" t="s">
        <v>6034</v>
      </c>
      <c r="C342" t="s">
        <v>453</v>
      </c>
      <c r="D342" t="s">
        <v>268</v>
      </c>
      <c r="E342" t="s">
        <v>6035</v>
      </c>
      <c r="F342">
        <v>293</v>
      </c>
      <c r="G342" t="s">
        <v>268</v>
      </c>
      <c r="H342">
        <v>229</v>
      </c>
    </row>
    <row r="343" spans="1:8">
      <c r="A343" t="s">
        <v>6033</v>
      </c>
      <c r="B343" t="s">
        <v>6034</v>
      </c>
      <c r="C343" t="s">
        <v>453</v>
      </c>
      <c r="D343" t="s">
        <v>268</v>
      </c>
      <c r="E343" t="s">
        <v>6035</v>
      </c>
      <c r="F343">
        <v>293</v>
      </c>
      <c r="G343" t="s">
        <v>268</v>
      </c>
      <c r="H343">
        <v>229</v>
      </c>
    </row>
    <row r="344" spans="1:8">
      <c r="A344" t="s">
        <v>6477</v>
      </c>
      <c r="B344" t="s">
        <v>6026</v>
      </c>
      <c r="C344" t="s">
        <v>217</v>
      </c>
      <c r="D344" t="s">
        <v>217</v>
      </c>
      <c r="E344" t="s">
        <v>217</v>
      </c>
      <c r="F344">
        <v>299</v>
      </c>
      <c r="G344" t="s">
        <v>217</v>
      </c>
      <c r="H344">
        <v>234</v>
      </c>
    </row>
    <row r="345" spans="1:8">
      <c r="A345" t="s">
        <v>6478</v>
      </c>
      <c r="B345" t="s">
        <v>6026</v>
      </c>
      <c r="C345" t="s">
        <v>217</v>
      </c>
      <c r="D345" t="s">
        <v>217</v>
      </c>
      <c r="E345" t="s">
        <v>217</v>
      </c>
      <c r="F345">
        <v>299</v>
      </c>
      <c r="G345" t="s">
        <v>217</v>
      </c>
      <c r="H345">
        <v>234</v>
      </c>
    </row>
    <row r="346" spans="1:8">
      <c r="A346" t="s">
        <v>6449</v>
      </c>
      <c r="B346" t="s">
        <v>6063</v>
      </c>
      <c r="C346" t="s">
        <v>497</v>
      </c>
      <c r="D346" t="s">
        <v>384</v>
      </c>
      <c r="E346" t="s">
        <v>6535</v>
      </c>
      <c r="F346">
        <v>305</v>
      </c>
      <c r="G346" t="s">
        <v>384</v>
      </c>
      <c r="H346">
        <v>237</v>
      </c>
    </row>
    <row r="347" spans="1:8">
      <c r="A347" t="s">
        <v>6062</v>
      </c>
      <c r="B347" t="s">
        <v>6063</v>
      </c>
      <c r="C347" t="s">
        <v>497</v>
      </c>
      <c r="D347" t="s">
        <v>384</v>
      </c>
      <c r="E347" t="s">
        <v>6535</v>
      </c>
      <c r="F347">
        <v>305</v>
      </c>
      <c r="G347" t="s">
        <v>384</v>
      </c>
      <c r="H347">
        <v>237</v>
      </c>
    </row>
    <row r="348" spans="1:8">
      <c r="A348" t="s">
        <v>6464</v>
      </c>
      <c r="B348" t="s">
        <v>6104</v>
      </c>
      <c r="C348" t="s">
        <v>482</v>
      </c>
      <c r="D348" t="s">
        <v>209</v>
      </c>
      <c r="E348" t="s">
        <v>416</v>
      </c>
      <c r="F348">
        <v>342</v>
      </c>
      <c r="G348" t="s">
        <v>209</v>
      </c>
      <c r="H348">
        <v>260</v>
      </c>
    </row>
    <row r="349" spans="1:8">
      <c r="A349" t="s">
        <v>7478</v>
      </c>
      <c r="B349" t="s">
        <v>6104</v>
      </c>
      <c r="C349" t="s">
        <v>482</v>
      </c>
      <c r="D349" t="s">
        <v>209</v>
      </c>
      <c r="E349" t="s">
        <v>416</v>
      </c>
      <c r="F349">
        <v>342</v>
      </c>
      <c r="G349" t="s">
        <v>209</v>
      </c>
      <c r="H349">
        <v>260</v>
      </c>
    </row>
    <row r="350" spans="1:8">
      <c r="A350" t="s">
        <v>6133</v>
      </c>
      <c r="B350" t="s">
        <v>6134</v>
      </c>
      <c r="C350" t="s">
        <v>517</v>
      </c>
      <c r="D350" t="s">
        <v>135</v>
      </c>
      <c r="E350" t="s">
        <v>6135</v>
      </c>
      <c r="F350">
        <v>345</v>
      </c>
      <c r="G350" t="s">
        <v>135</v>
      </c>
      <c r="H350">
        <v>262</v>
      </c>
    </row>
    <row r="351" spans="1:8">
      <c r="A351" t="s">
        <v>6433</v>
      </c>
      <c r="B351" t="s">
        <v>5795</v>
      </c>
      <c r="C351" t="s">
        <v>522</v>
      </c>
      <c r="D351" t="s">
        <v>46</v>
      </c>
      <c r="E351" t="s">
        <v>46</v>
      </c>
      <c r="F351">
        <v>348</v>
      </c>
      <c r="G351" t="s">
        <v>46</v>
      </c>
      <c r="H351">
        <v>266</v>
      </c>
    </row>
    <row r="352" spans="1:8">
      <c r="A352" t="s">
        <v>6434</v>
      </c>
      <c r="B352" t="s">
        <v>5795</v>
      </c>
      <c r="C352" t="s">
        <v>522</v>
      </c>
      <c r="D352" t="s">
        <v>46</v>
      </c>
      <c r="E352" t="s">
        <v>46</v>
      </c>
      <c r="F352">
        <v>348</v>
      </c>
      <c r="G352" t="s">
        <v>46</v>
      </c>
      <c r="H352">
        <v>266</v>
      </c>
    </row>
    <row r="353" spans="1:8">
      <c r="A353" t="s">
        <v>6435</v>
      </c>
      <c r="B353" t="s">
        <v>5795</v>
      </c>
      <c r="C353" t="s">
        <v>522</v>
      </c>
      <c r="D353" t="s">
        <v>46</v>
      </c>
      <c r="E353" t="s">
        <v>46</v>
      </c>
      <c r="F353">
        <v>348</v>
      </c>
      <c r="G353" t="s">
        <v>46</v>
      </c>
      <c r="H353">
        <v>266</v>
      </c>
    </row>
    <row r="354" spans="1:8">
      <c r="A354" t="s">
        <v>6245</v>
      </c>
      <c r="B354" t="s">
        <v>6246</v>
      </c>
      <c r="C354" t="s">
        <v>581</v>
      </c>
      <c r="D354" t="s">
        <v>77</v>
      </c>
      <c r="E354" t="s">
        <v>77</v>
      </c>
      <c r="F354">
        <v>430</v>
      </c>
      <c r="G354" t="s">
        <v>77</v>
      </c>
      <c r="H354">
        <v>212</v>
      </c>
    </row>
    <row r="355" spans="1:8">
      <c r="A355" t="s">
        <v>6251</v>
      </c>
      <c r="B355" t="s">
        <v>6252</v>
      </c>
      <c r="C355" t="s">
        <v>648</v>
      </c>
      <c r="D355" t="s">
        <v>358</v>
      </c>
      <c r="E355" t="s">
        <v>358</v>
      </c>
      <c r="F355">
        <v>431</v>
      </c>
      <c r="G355" t="s">
        <v>358</v>
      </c>
    </row>
    <row r="356" spans="1:8">
      <c r="A356" t="s">
        <v>6261</v>
      </c>
      <c r="B356" t="s">
        <v>6262</v>
      </c>
      <c r="C356" t="s">
        <v>133</v>
      </c>
      <c r="D356" t="s">
        <v>133</v>
      </c>
      <c r="E356" t="s">
        <v>133</v>
      </c>
      <c r="F356">
        <v>434</v>
      </c>
      <c r="G356" t="s">
        <v>133</v>
      </c>
      <c r="H356">
        <v>196</v>
      </c>
    </row>
    <row r="357" spans="1:8">
      <c r="A357" t="s">
        <v>6273</v>
      </c>
      <c r="B357" t="s">
        <v>6274</v>
      </c>
      <c r="C357" t="s">
        <v>207</v>
      </c>
      <c r="D357" t="s">
        <v>207</v>
      </c>
      <c r="E357" t="s">
        <v>207</v>
      </c>
      <c r="F357">
        <v>435</v>
      </c>
      <c r="G357" t="s">
        <v>207</v>
      </c>
      <c r="H357">
        <v>359</v>
      </c>
    </row>
    <row r="358" spans="1:8">
      <c r="A358" t="s">
        <v>6475</v>
      </c>
      <c r="B358" t="s">
        <v>6274</v>
      </c>
      <c r="C358" t="s">
        <v>207</v>
      </c>
      <c r="D358" t="s">
        <v>207</v>
      </c>
      <c r="E358" t="s">
        <v>207</v>
      </c>
      <c r="F358">
        <v>435</v>
      </c>
      <c r="G358" t="s">
        <v>207</v>
      </c>
      <c r="H358">
        <v>359</v>
      </c>
    </row>
    <row r="359" spans="1:8">
      <c r="A359" t="s">
        <v>6286</v>
      </c>
      <c r="B359" t="s">
        <v>6287</v>
      </c>
      <c r="C359" t="s">
        <v>587</v>
      </c>
      <c r="D359" t="s">
        <v>163</v>
      </c>
      <c r="E359" t="s">
        <v>163</v>
      </c>
      <c r="F359">
        <v>437</v>
      </c>
      <c r="G359" t="s">
        <v>163</v>
      </c>
      <c r="H359">
        <v>310</v>
      </c>
    </row>
    <row r="360" spans="1:8">
      <c r="A360" t="s">
        <v>6294</v>
      </c>
      <c r="B360" t="s">
        <v>6295</v>
      </c>
      <c r="C360" t="s">
        <v>606</v>
      </c>
      <c r="D360" t="s">
        <v>117</v>
      </c>
      <c r="E360" t="s">
        <v>117</v>
      </c>
      <c r="F360">
        <v>438</v>
      </c>
      <c r="G360" t="s">
        <v>117</v>
      </c>
      <c r="H360">
        <v>355</v>
      </c>
    </row>
    <row r="361" spans="1:8">
      <c r="A361" t="s">
        <v>6284</v>
      </c>
      <c r="B361" t="s">
        <v>6285</v>
      </c>
      <c r="C361" t="s">
        <v>515</v>
      </c>
      <c r="D361" t="s">
        <v>179</v>
      </c>
      <c r="E361" t="s">
        <v>179</v>
      </c>
      <c r="F361">
        <v>439</v>
      </c>
      <c r="G361" t="s">
        <v>179</v>
      </c>
      <c r="H361">
        <v>319</v>
      </c>
    </row>
    <row r="362" spans="1:8">
      <c r="A362" t="s">
        <v>6282</v>
      </c>
      <c r="B362" t="s">
        <v>6283</v>
      </c>
      <c r="C362" t="s">
        <v>475</v>
      </c>
      <c r="D362" t="s">
        <v>136</v>
      </c>
      <c r="E362" t="s">
        <v>6540</v>
      </c>
      <c r="F362">
        <v>441</v>
      </c>
      <c r="G362" t="s">
        <v>136</v>
      </c>
      <c r="H362">
        <v>320</v>
      </c>
    </row>
    <row r="363" spans="1:8">
      <c r="A363" t="s">
        <v>6303</v>
      </c>
      <c r="B363" t="s">
        <v>6304</v>
      </c>
      <c r="C363" t="s">
        <v>546</v>
      </c>
      <c r="D363" t="s">
        <v>182</v>
      </c>
      <c r="E363" t="s">
        <v>182</v>
      </c>
      <c r="F363">
        <v>442</v>
      </c>
      <c r="G363" t="s">
        <v>182</v>
      </c>
      <c r="H363">
        <v>321</v>
      </c>
    </row>
    <row r="364" spans="1:8">
      <c r="A364" t="s">
        <v>6290</v>
      </c>
      <c r="B364" t="s">
        <v>6291</v>
      </c>
      <c r="C364" t="s">
        <v>197</v>
      </c>
      <c r="D364" t="s">
        <v>197</v>
      </c>
      <c r="E364" t="s">
        <v>197</v>
      </c>
      <c r="F364">
        <v>443</v>
      </c>
      <c r="G364" t="s">
        <v>197</v>
      </c>
      <c r="H364">
        <v>311</v>
      </c>
    </row>
    <row r="365" spans="1:8">
      <c r="A365" t="s">
        <v>6296</v>
      </c>
      <c r="B365" t="s">
        <v>6297</v>
      </c>
      <c r="C365" t="s">
        <v>66</v>
      </c>
      <c r="D365" t="s">
        <v>66</v>
      </c>
      <c r="E365" t="s">
        <v>66</v>
      </c>
      <c r="F365">
        <v>444</v>
      </c>
      <c r="G365" t="s">
        <v>66</v>
      </c>
    </row>
    <row r="366" spans="1:8">
      <c r="A366" t="s">
        <v>7479</v>
      </c>
      <c r="B366" t="s">
        <v>7480</v>
      </c>
      <c r="C366" t="s">
        <v>157</v>
      </c>
      <c r="D366" t="s">
        <v>157</v>
      </c>
      <c r="E366" t="s">
        <v>157</v>
      </c>
      <c r="F366">
        <v>445</v>
      </c>
      <c r="G366" t="s">
        <v>157</v>
      </c>
      <c r="H366">
        <v>322</v>
      </c>
    </row>
    <row r="367" spans="1:8">
      <c r="A367" t="s">
        <v>6305</v>
      </c>
      <c r="B367" t="s">
        <v>6306</v>
      </c>
      <c r="C367" t="s">
        <v>292</v>
      </c>
      <c r="D367" t="s">
        <v>292</v>
      </c>
      <c r="E367" t="s">
        <v>292</v>
      </c>
      <c r="F367">
        <v>446</v>
      </c>
      <c r="G367" t="s">
        <v>292</v>
      </c>
      <c r="H367">
        <v>323</v>
      </c>
    </row>
    <row r="368" spans="1:8">
      <c r="A368" t="s">
        <v>6488</v>
      </c>
      <c r="B368" t="s">
        <v>6306</v>
      </c>
      <c r="C368" t="s">
        <v>292</v>
      </c>
      <c r="D368" t="s">
        <v>292</v>
      </c>
      <c r="E368" t="s">
        <v>292</v>
      </c>
      <c r="F368">
        <v>446</v>
      </c>
      <c r="G368" t="s">
        <v>292</v>
      </c>
      <c r="H368">
        <v>323</v>
      </c>
    </row>
    <row r="369" spans="1:8">
      <c r="A369" t="s">
        <v>6307</v>
      </c>
      <c r="B369" t="s">
        <v>6308</v>
      </c>
      <c r="C369" t="s">
        <v>455</v>
      </c>
      <c r="D369" t="s">
        <v>324</v>
      </c>
      <c r="E369" t="s">
        <v>324</v>
      </c>
      <c r="F369">
        <v>447</v>
      </c>
      <c r="G369" t="s">
        <v>324</v>
      </c>
    </row>
    <row r="370" spans="1:8">
      <c r="A370" t="s">
        <v>6300</v>
      </c>
      <c r="B370" t="s">
        <v>6301</v>
      </c>
      <c r="C370" t="s">
        <v>230</v>
      </c>
      <c r="D370" t="s">
        <v>230</v>
      </c>
      <c r="E370" t="s">
        <v>230</v>
      </c>
      <c r="F370">
        <v>448</v>
      </c>
      <c r="G370" t="s">
        <v>230</v>
      </c>
      <c r="H370">
        <v>324</v>
      </c>
    </row>
    <row r="371" spans="1:8">
      <c r="A371" t="s">
        <v>6432</v>
      </c>
      <c r="B371" t="s">
        <v>6311</v>
      </c>
      <c r="C371" t="s">
        <v>390</v>
      </c>
      <c r="D371" t="s">
        <v>390</v>
      </c>
      <c r="E371" t="s">
        <v>390</v>
      </c>
      <c r="F371">
        <v>449</v>
      </c>
      <c r="G371" t="s">
        <v>390</v>
      </c>
      <c r="H371">
        <v>325</v>
      </c>
    </row>
    <row r="372" spans="1:8">
      <c r="A372" t="s">
        <v>6431</v>
      </c>
      <c r="B372" t="s">
        <v>6311</v>
      </c>
      <c r="C372" t="s">
        <v>390</v>
      </c>
      <c r="D372" t="s">
        <v>390</v>
      </c>
      <c r="E372" t="s">
        <v>390</v>
      </c>
      <c r="F372">
        <v>449</v>
      </c>
      <c r="G372" t="s">
        <v>390</v>
      </c>
      <c r="H372">
        <v>325</v>
      </c>
    </row>
    <row r="373" spans="1:8">
      <c r="A373" t="s">
        <v>6408</v>
      </c>
      <c r="B373" t="s">
        <v>6299</v>
      </c>
      <c r="C373" t="s">
        <v>406</v>
      </c>
      <c r="D373" t="s">
        <v>406</v>
      </c>
      <c r="E373" t="s">
        <v>406</v>
      </c>
      <c r="F373">
        <v>450</v>
      </c>
      <c r="G373" t="s">
        <v>406</v>
      </c>
      <c r="H373">
        <v>326</v>
      </c>
    </row>
    <row r="374" spans="1:8">
      <c r="A374" t="s">
        <v>6408</v>
      </c>
      <c r="B374" t="s">
        <v>6299</v>
      </c>
      <c r="C374" t="s">
        <v>406</v>
      </c>
      <c r="D374" t="s">
        <v>406</v>
      </c>
      <c r="E374" t="s">
        <v>406</v>
      </c>
      <c r="F374">
        <v>450</v>
      </c>
      <c r="G374" t="s">
        <v>406</v>
      </c>
      <c r="H374">
        <v>326</v>
      </c>
    </row>
    <row r="375" spans="1:8">
      <c r="A375" t="s">
        <v>6314</v>
      </c>
      <c r="B375" t="s">
        <v>6315</v>
      </c>
      <c r="C375" t="s">
        <v>511</v>
      </c>
      <c r="D375" t="s">
        <v>125</v>
      </c>
      <c r="E375" t="s">
        <v>125</v>
      </c>
      <c r="F375">
        <v>452</v>
      </c>
      <c r="G375" t="s">
        <v>125</v>
      </c>
      <c r="H375">
        <v>329</v>
      </c>
    </row>
    <row r="376" spans="1:8">
      <c r="A376" t="s">
        <v>6314</v>
      </c>
      <c r="B376" t="s">
        <v>6315</v>
      </c>
      <c r="C376" t="s">
        <v>511</v>
      </c>
      <c r="D376" t="s">
        <v>125</v>
      </c>
      <c r="E376" t="s">
        <v>125</v>
      </c>
      <c r="F376">
        <v>452</v>
      </c>
      <c r="G376" t="s">
        <v>125</v>
      </c>
      <c r="H376">
        <v>329</v>
      </c>
    </row>
    <row r="377" spans="1:8">
      <c r="A377" t="s">
        <v>6411</v>
      </c>
      <c r="B377" t="s">
        <v>6315</v>
      </c>
      <c r="C377" t="s">
        <v>511</v>
      </c>
      <c r="D377" t="s">
        <v>125</v>
      </c>
      <c r="E377" t="s">
        <v>125</v>
      </c>
      <c r="F377">
        <v>452</v>
      </c>
      <c r="G377" t="s">
        <v>125</v>
      </c>
      <c r="H377">
        <v>329</v>
      </c>
    </row>
    <row r="378" spans="1:8">
      <c r="A378" t="s">
        <v>6312</v>
      </c>
      <c r="B378" t="s">
        <v>6313</v>
      </c>
      <c r="C378" t="s">
        <v>333</v>
      </c>
      <c r="D378" t="s">
        <v>333</v>
      </c>
      <c r="E378" t="s">
        <v>333</v>
      </c>
      <c r="F378">
        <v>453</v>
      </c>
      <c r="G378" t="s">
        <v>333</v>
      </c>
      <c r="H378">
        <v>328</v>
      </c>
    </row>
    <row r="379" spans="1:8">
      <c r="A379" t="s">
        <v>6312</v>
      </c>
      <c r="B379" t="s">
        <v>6313</v>
      </c>
      <c r="C379" t="s">
        <v>333</v>
      </c>
      <c r="D379" t="s">
        <v>333</v>
      </c>
      <c r="E379" t="s">
        <v>333</v>
      </c>
      <c r="F379">
        <v>453</v>
      </c>
      <c r="G379" t="s">
        <v>333</v>
      </c>
      <c r="H379">
        <v>328</v>
      </c>
    </row>
    <row r="380" spans="1:8">
      <c r="A380" t="s">
        <v>6318</v>
      </c>
      <c r="B380" t="s">
        <v>6319</v>
      </c>
      <c r="C380" t="s">
        <v>238</v>
      </c>
      <c r="D380" t="s">
        <v>238</v>
      </c>
      <c r="E380" t="s">
        <v>238</v>
      </c>
      <c r="F380">
        <v>454</v>
      </c>
      <c r="G380" t="s">
        <v>238</v>
      </c>
      <c r="H380">
        <v>330</v>
      </c>
    </row>
    <row r="381" spans="1:8">
      <c r="A381" t="s">
        <v>6318</v>
      </c>
      <c r="B381" t="s">
        <v>6319</v>
      </c>
      <c r="C381" t="s">
        <v>238</v>
      </c>
      <c r="D381" t="s">
        <v>238</v>
      </c>
      <c r="E381" t="s">
        <v>238</v>
      </c>
      <c r="F381">
        <v>454</v>
      </c>
      <c r="G381" t="s">
        <v>238</v>
      </c>
      <c r="H381">
        <v>330</v>
      </c>
    </row>
    <row r="382" spans="1:8">
      <c r="A382" t="s">
        <v>6320</v>
      </c>
      <c r="B382" t="s">
        <v>6321</v>
      </c>
      <c r="C382" t="s">
        <v>467</v>
      </c>
      <c r="D382" t="s">
        <v>311</v>
      </c>
      <c r="E382" t="s">
        <v>311</v>
      </c>
      <c r="F382">
        <v>455</v>
      </c>
      <c r="G382" t="s">
        <v>311</v>
      </c>
      <c r="H382">
        <v>331</v>
      </c>
    </row>
    <row r="383" spans="1:8">
      <c r="A383" t="s">
        <v>6320</v>
      </c>
      <c r="B383" t="s">
        <v>6321</v>
      </c>
      <c r="C383" t="s">
        <v>467</v>
      </c>
      <c r="D383" t="s">
        <v>311</v>
      </c>
      <c r="E383" t="s">
        <v>311</v>
      </c>
      <c r="F383">
        <v>455</v>
      </c>
      <c r="G383" t="s">
        <v>311</v>
      </c>
      <c r="H383">
        <v>331</v>
      </c>
    </row>
    <row r="384" spans="1:8">
      <c r="A384" t="s">
        <v>6322</v>
      </c>
      <c r="B384" t="s">
        <v>6323</v>
      </c>
      <c r="C384" t="s">
        <v>178</v>
      </c>
      <c r="D384" t="s">
        <v>178</v>
      </c>
      <c r="E384" t="s">
        <v>178</v>
      </c>
      <c r="F384">
        <v>456</v>
      </c>
      <c r="G384" t="s">
        <v>178</v>
      </c>
      <c r="H384">
        <v>0</v>
      </c>
    </row>
    <row r="385" spans="1:8">
      <c r="A385" t="s">
        <v>6322</v>
      </c>
      <c r="B385" t="s">
        <v>6323</v>
      </c>
      <c r="C385" t="s">
        <v>178</v>
      </c>
      <c r="D385" t="s">
        <v>178</v>
      </c>
      <c r="E385" t="s">
        <v>178</v>
      </c>
      <c r="F385">
        <v>456</v>
      </c>
      <c r="G385" t="s">
        <v>178</v>
      </c>
      <c r="H385">
        <v>0</v>
      </c>
    </row>
    <row r="386" spans="1:8">
      <c r="A386" t="s">
        <v>6349</v>
      </c>
      <c r="B386" t="s">
        <v>6350</v>
      </c>
      <c r="C386" t="s">
        <v>464</v>
      </c>
      <c r="D386" t="s">
        <v>259</v>
      </c>
      <c r="E386" t="s">
        <v>6351</v>
      </c>
      <c r="F386">
        <v>458</v>
      </c>
      <c r="G386" t="s">
        <v>259</v>
      </c>
      <c r="H386">
        <v>333</v>
      </c>
    </row>
    <row r="387" spans="1:8">
      <c r="A387" t="s">
        <v>6349</v>
      </c>
      <c r="B387" t="s">
        <v>6350</v>
      </c>
      <c r="C387" t="s">
        <v>464</v>
      </c>
      <c r="D387" t="s">
        <v>259</v>
      </c>
      <c r="E387" t="s">
        <v>6351</v>
      </c>
      <c r="F387">
        <v>458</v>
      </c>
      <c r="G387" t="s">
        <v>259</v>
      </c>
      <c r="H387">
        <v>333</v>
      </c>
    </row>
    <row r="388" spans="1:8">
      <c r="A388" t="s">
        <v>6479</v>
      </c>
      <c r="B388" t="s">
        <v>6350</v>
      </c>
      <c r="C388" t="s">
        <v>464</v>
      </c>
      <c r="D388" t="s">
        <v>259</v>
      </c>
      <c r="E388" t="s">
        <v>6351</v>
      </c>
      <c r="F388">
        <v>458</v>
      </c>
      <c r="G388" t="s">
        <v>259</v>
      </c>
      <c r="H388">
        <v>333</v>
      </c>
    </row>
    <row r="389" spans="1:8">
      <c r="A389" t="s">
        <v>6329</v>
      </c>
      <c r="B389" t="s">
        <v>6330</v>
      </c>
      <c r="C389" t="s">
        <v>644</v>
      </c>
      <c r="D389" t="s">
        <v>202</v>
      </c>
      <c r="E389" t="s">
        <v>6542</v>
      </c>
      <c r="F389">
        <v>460</v>
      </c>
      <c r="G389" t="s">
        <v>202</v>
      </c>
      <c r="H389">
        <v>334</v>
      </c>
    </row>
    <row r="390" spans="1:8">
      <c r="A390" t="s">
        <v>6329</v>
      </c>
      <c r="B390" t="s">
        <v>6330</v>
      </c>
      <c r="C390" t="s">
        <v>644</v>
      </c>
      <c r="D390" t="s">
        <v>202</v>
      </c>
      <c r="E390" t="s">
        <v>6542</v>
      </c>
      <c r="F390">
        <v>460</v>
      </c>
      <c r="G390" t="s">
        <v>202</v>
      </c>
      <c r="H390">
        <v>334</v>
      </c>
    </row>
    <row r="391" spans="1:8">
      <c r="A391" t="s">
        <v>6352</v>
      </c>
      <c r="B391" t="s">
        <v>6353</v>
      </c>
      <c r="C391" t="s">
        <v>494</v>
      </c>
      <c r="D391" t="s">
        <v>124</v>
      </c>
      <c r="E391" t="s">
        <v>124</v>
      </c>
      <c r="F391">
        <v>461</v>
      </c>
      <c r="G391" t="s">
        <v>124</v>
      </c>
      <c r="H391">
        <v>335</v>
      </c>
    </row>
    <row r="392" spans="1:8">
      <c r="A392" t="s">
        <v>6424</v>
      </c>
      <c r="B392" t="s">
        <v>6353</v>
      </c>
      <c r="C392" t="s">
        <v>494</v>
      </c>
      <c r="D392" t="s">
        <v>124</v>
      </c>
      <c r="E392" t="s">
        <v>124</v>
      </c>
      <c r="F392">
        <v>461</v>
      </c>
      <c r="G392" t="s">
        <v>124</v>
      </c>
      <c r="H392">
        <v>335</v>
      </c>
    </row>
    <row r="393" spans="1:8">
      <c r="A393" t="s">
        <v>6324</v>
      </c>
      <c r="B393" t="s">
        <v>6325</v>
      </c>
      <c r="C393" t="s">
        <v>637</v>
      </c>
      <c r="D393" t="s">
        <v>139</v>
      </c>
      <c r="E393" t="s">
        <v>139</v>
      </c>
      <c r="F393">
        <v>462</v>
      </c>
      <c r="G393" t="s">
        <v>139</v>
      </c>
      <c r="H393">
        <v>336</v>
      </c>
    </row>
    <row r="394" spans="1:8">
      <c r="A394" t="s">
        <v>6324</v>
      </c>
      <c r="B394" t="s">
        <v>6325</v>
      </c>
      <c r="C394" t="s">
        <v>637</v>
      </c>
      <c r="D394" t="s">
        <v>139</v>
      </c>
      <c r="E394" t="s">
        <v>139</v>
      </c>
      <c r="F394">
        <v>462</v>
      </c>
      <c r="G394" t="s">
        <v>139</v>
      </c>
      <c r="H394">
        <v>336</v>
      </c>
    </row>
    <row r="395" spans="1:8">
      <c r="A395" t="s">
        <v>6338</v>
      </c>
      <c r="B395" t="s">
        <v>6339</v>
      </c>
      <c r="C395" t="s">
        <v>623</v>
      </c>
      <c r="D395" t="s">
        <v>33</v>
      </c>
      <c r="E395" t="s">
        <v>33</v>
      </c>
      <c r="F395">
        <v>463</v>
      </c>
      <c r="G395" t="s">
        <v>33</v>
      </c>
      <c r="H395">
        <v>337</v>
      </c>
    </row>
    <row r="396" spans="1:8">
      <c r="A396" t="s">
        <v>6338</v>
      </c>
      <c r="B396" t="s">
        <v>6339</v>
      </c>
      <c r="C396" t="s">
        <v>623</v>
      </c>
      <c r="D396" t="s">
        <v>33</v>
      </c>
      <c r="E396" t="s">
        <v>33</v>
      </c>
      <c r="F396">
        <v>463</v>
      </c>
      <c r="G396" t="s">
        <v>33</v>
      </c>
      <c r="H396">
        <v>337</v>
      </c>
    </row>
    <row r="397" spans="1:8">
      <c r="A397" t="s">
        <v>6340</v>
      </c>
      <c r="B397" t="s">
        <v>6341</v>
      </c>
      <c r="C397" t="s">
        <v>627</v>
      </c>
      <c r="D397" t="s">
        <v>160</v>
      </c>
      <c r="E397" t="s">
        <v>160</v>
      </c>
      <c r="F397">
        <v>464</v>
      </c>
      <c r="G397" t="s">
        <v>160</v>
      </c>
      <c r="H397">
        <v>338</v>
      </c>
    </row>
    <row r="398" spans="1:8">
      <c r="A398" t="s">
        <v>6340</v>
      </c>
      <c r="B398" t="s">
        <v>6341</v>
      </c>
      <c r="C398" t="s">
        <v>627</v>
      </c>
      <c r="D398" t="s">
        <v>160</v>
      </c>
      <c r="E398" t="s">
        <v>160</v>
      </c>
      <c r="F398">
        <v>464</v>
      </c>
      <c r="G398" t="s">
        <v>160</v>
      </c>
      <c r="H398">
        <v>338</v>
      </c>
    </row>
    <row r="399" spans="1:8">
      <c r="A399" t="s">
        <v>6342</v>
      </c>
      <c r="B399" t="s">
        <v>6343</v>
      </c>
      <c r="C399" t="s">
        <v>620</v>
      </c>
      <c r="D399" t="s">
        <v>279</v>
      </c>
      <c r="E399" t="s">
        <v>279</v>
      </c>
      <c r="F399">
        <v>465</v>
      </c>
      <c r="G399" t="s">
        <v>279</v>
      </c>
      <c r="H399">
        <v>339</v>
      </c>
    </row>
    <row r="400" spans="1:8">
      <c r="A400" t="s">
        <v>6342</v>
      </c>
      <c r="B400" t="s">
        <v>6343</v>
      </c>
      <c r="C400" t="s">
        <v>620</v>
      </c>
      <c r="D400" t="s">
        <v>279</v>
      </c>
      <c r="E400" t="s">
        <v>279</v>
      </c>
      <c r="F400">
        <v>465</v>
      </c>
      <c r="G400" t="s">
        <v>279</v>
      </c>
      <c r="H400">
        <v>339</v>
      </c>
    </row>
    <row r="401" spans="1:8">
      <c r="A401" t="s">
        <v>6331</v>
      </c>
      <c r="B401" t="s">
        <v>6332</v>
      </c>
      <c r="C401" t="s">
        <v>509</v>
      </c>
      <c r="D401" t="s">
        <v>253</v>
      </c>
      <c r="E401" t="s">
        <v>6333</v>
      </c>
      <c r="F401">
        <v>466</v>
      </c>
      <c r="G401" t="s">
        <v>253</v>
      </c>
      <c r="H401">
        <v>340</v>
      </c>
    </row>
    <row r="402" spans="1:8">
      <c r="A402" t="s">
        <v>6331</v>
      </c>
      <c r="B402" t="s">
        <v>6332</v>
      </c>
      <c r="C402" t="s">
        <v>509</v>
      </c>
      <c r="D402" t="s">
        <v>253</v>
      </c>
      <c r="E402" t="s">
        <v>6333</v>
      </c>
      <c r="F402">
        <v>466</v>
      </c>
      <c r="G402" t="s">
        <v>253</v>
      </c>
      <c r="H402">
        <v>340</v>
      </c>
    </row>
    <row r="403" spans="1:8">
      <c r="A403" t="s">
        <v>6316</v>
      </c>
      <c r="B403" t="s">
        <v>6317</v>
      </c>
      <c r="C403" t="s">
        <v>493</v>
      </c>
      <c r="D403" t="s">
        <v>361</v>
      </c>
      <c r="E403" t="s">
        <v>361</v>
      </c>
      <c r="F403">
        <v>467</v>
      </c>
      <c r="G403" t="s">
        <v>361</v>
      </c>
      <c r="H403">
        <v>341</v>
      </c>
    </row>
    <row r="404" spans="1:8">
      <c r="A404" t="s">
        <v>6316</v>
      </c>
      <c r="B404" t="s">
        <v>6317</v>
      </c>
      <c r="C404" t="s">
        <v>493</v>
      </c>
      <c r="D404" t="s">
        <v>361</v>
      </c>
      <c r="E404" t="s">
        <v>361</v>
      </c>
      <c r="F404">
        <v>467</v>
      </c>
      <c r="G404" t="s">
        <v>361</v>
      </c>
      <c r="H404">
        <v>341</v>
      </c>
    </row>
    <row r="405" spans="1:8">
      <c r="A405" t="s">
        <v>6334</v>
      </c>
      <c r="B405" t="s">
        <v>6335</v>
      </c>
      <c r="C405" t="s">
        <v>330</v>
      </c>
      <c r="D405" t="s">
        <v>330</v>
      </c>
      <c r="E405" t="s">
        <v>330</v>
      </c>
      <c r="F405">
        <v>469</v>
      </c>
      <c r="G405" t="s">
        <v>330</v>
      </c>
      <c r="H405">
        <v>342</v>
      </c>
    </row>
    <row r="406" spans="1:8">
      <c r="A406" t="s">
        <v>6334</v>
      </c>
      <c r="B406" t="s">
        <v>6335</v>
      </c>
      <c r="C406" t="s">
        <v>330</v>
      </c>
      <c r="D406" t="s">
        <v>330</v>
      </c>
      <c r="E406" t="s">
        <v>330</v>
      </c>
      <c r="F406">
        <v>469</v>
      </c>
      <c r="G406" t="s">
        <v>330</v>
      </c>
      <c r="H406">
        <v>342</v>
      </c>
    </row>
    <row r="407" spans="1:8">
      <c r="A407" t="s">
        <v>6447</v>
      </c>
      <c r="B407" t="s">
        <v>6337</v>
      </c>
      <c r="C407" t="s">
        <v>315</v>
      </c>
      <c r="D407" t="s">
        <v>315</v>
      </c>
      <c r="E407" t="s">
        <v>315</v>
      </c>
      <c r="F407">
        <v>470</v>
      </c>
      <c r="G407" t="s">
        <v>315</v>
      </c>
      <c r="H407">
        <v>343</v>
      </c>
    </row>
    <row r="408" spans="1:8">
      <c r="A408" t="s">
        <v>6448</v>
      </c>
      <c r="B408" t="s">
        <v>6337</v>
      </c>
      <c r="C408" t="s">
        <v>315</v>
      </c>
      <c r="D408" t="s">
        <v>315</v>
      </c>
      <c r="E408" t="s">
        <v>315</v>
      </c>
      <c r="F408">
        <v>470</v>
      </c>
      <c r="G408" t="s">
        <v>315</v>
      </c>
      <c r="H408">
        <v>343</v>
      </c>
    </row>
    <row r="409" spans="1:8">
      <c r="A409" t="s">
        <v>6344</v>
      </c>
      <c r="B409" t="s">
        <v>6345</v>
      </c>
      <c r="C409" t="s">
        <v>258</v>
      </c>
      <c r="D409" t="s">
        <v>258</v>
      </c>
      <c r="E409" t="s">
        <v>258</v>
      </c>
      <c r="F409">
        <v>471</v>
      </c>
      <c r="G409" t="s">
        <v>258</v>
      </c>
      <c r="H409">
        <v>346</v>
      </c>
    </row>
    <row r="410" spans="1:8">
      <c r="A410" t="s">
        <v>6344</v>
      </c>
      <c r="B410" t="s">
        <v>6345</v>
      </c>
      <c r="C410" t="s">
        <v>258</v>
      </c>
      <c r="D410" t="s">
        <v>258</v>
      </c>
      <c r="E410" t="s">
        <v>258</v>
      </c>
      <c r="F410">
        <v>471</v>
      </c>
      <c r="G410" t="s">
        <v>258</v>
      </c>
      <c r="H410">
        <v>346</v>
      </c>
    </row>
    <row r="411" spans="1:8">
      <c r="A411" t="s">
        <v>6346</v>
      </c>
      <c r="B411" t="s">
        <v>6347</v>
      </c>
      <c r="C411" t="s">
        <v>519</v>
      </c>
      <c r="D411" t="s">
        <v>173</v>
      </c>
      <c r="E411" t="s">
        <v>6348</v>
      </c>
      <c r="F411">
        <v>473</v>
      </c>
      <c r="G411" t="s">
        <v>173</v>
      </c>
      <c r="H411">
        <v>347</v>
      </c>
    </row>
    <row r="412" spans="1:8">
      <c r="A412" t="s">
        <v>6346</v>
      </c>
      <c r="B412" t="s">
        <v>6347</v>
      </c>
      <c r="C412" t="s">
        <v>519</v>
      </c>
      <c r="D412" t="s">
        <v>173</v>
      </c>
      <c r="E412" t="s">
        <v>6348</v>
      </c>
      <c r="F412">
        <v>473</v>
      </c>
      <c r="G412" t="s">
        <v>173</v>
      </c>
      <c r="H412">
        <v>347</v>
      </c>
    </row>
    <row r="413" spans="1:8">
      <c r="A413" t="s">
        <v>6355</v>
      </c>
      <c r="B413" t="s">
        <v>6356</v>
      </c>
      <c r="C413" t="s">
        <v>74</v>
      </c>
      <c r="D413" t="s">
        <v>74</v>
      </c>
      <c r="E413" t="s">
        <v>74</v>
      </c>
      <c r="F413">
        <v>474</v>
      </c>
      <c r="G413" t="s">
        <v>74</v>
      </c>
      <c r="H413">
        <v>348</v>
      </c>
    </row>
    <row r="414" spans="1:8">
      <c r="A414" t="s">
        <v>6355</v>
      </c>
      <c r="B414" t="s">
        <v>6356</v>
      </c>
      <c r="C414" t="s">
        <v>74</v>
      </c>
      <c r="D414" t="s">
        <v>74</v>
      </c>
      <c r="E414" t="s">
        <v>74</v>
      </c>
      <c r="F414">
        <v>474</v>
      </c>
      <c r="G414" t="s">
        <v>74</v>
      </c>
      <c r="H414">
        <v>348</v>
      </c>
    </row>
    <row r="415" spans="1:8">
      <c r="A415" t="s">
        <v>6427</v>
      </c>
      <c r="B415" t="s">
        <v>6358</v>
      </c>
      <c r="C415" t="s">
        <v>386</v>
      </c>
      <c r="D415" t="s">
        <v>386</v>
      </c>
      <c r="E415" t="s">
        <v>386</v>
      </c>
      <c r="F415">
        <v>475</v>
      </c>
      <c r="G415" t="s">
        <v>386</v>
      </c>
      <c r="H415">
        <v>349</v>
      </c>
    </row>
    <row r="416" spans="1:8">
      <c r="A416" t="s">
        <v>6427</v>
      </c>
      <c r="B416" t="s">
        <v>6358</v>
      </c>
      <c r="C416" t="s">
        <v>386</v>
      </c>
      <c r="D416" t="s">
        <v>386</v>
      </c>
      <c r="E416" t="s">
        <v>386</v>
      </c>
      <c r="F416">
        <v>475</v>
      </c>
      <c r="G416" t="s">
        <v>386</v>
      </c>
      <c r="H416">
        <v>349</v>
      </c>
    </row>
    <row r="417" spans="1:8">
      <c r="A417" t="s">
        <v>6427</v>
      </c>
      <c r="B417" t="s">
        <v>6358</v>
      </c>
      <c r="C417" t="s">
        <v>386</v>
      </c>
      <c r="D417" t="s">
        <v>386</v>
      </c>
      <c r="E417" t="s">
        <v>386</v>
      </c>
      <c r="F417">
        <v>475</v>
      </c>
      <c r="G417" t="s">
        <v>386</v>
      </c>
      <c r="H417">
        <v>349</v>
      </c>
    </row>
    <row r="418" spans="1:8">
      <c r="A418" t="s">
        <v>7481</v>
      </c>
      <c r="B418" t="s">
        <v>6358</v>
      </c>
      <c r="C418" t="s">
        <v>386</v>
      </c>
      <c r="D418" t="s">
        <v>386</v>
      </c>
      <c r="E418" t="s">
        <v>386</v>
      </c>
      <c r="F418">
        <v>475</v>
      </c>
      <c r="G418" t="s">
        <v>386</v>
      </c>
      <c r="H418">
        <v>349</v>
      </c>
    </row>
    <row r="419" spans="1:8">
      <c r="A419" t="s">
        <v>6360</v>
      </c>
      <c r="B419" t="s">
        <v>6361</v>
      </c>
      <c r="C419" t="s">
        <v>132</v>
      </c>
      <c r="D419" t="s">
        <v>132</v>
      </c>
      <c r="E419" t="s">
        <v>132</v>
      </c>
      <c r="F419">
        <v>477</v>
      </c>
      <c r="G419" t="s">
        <v>132</v>
      </c>
      <c r="H419">
        <v>350</v>
      </c>
    </row>
    <row r="420" spans="1:8">
      <c r="A420" t="s">
        <v>6360</v>
      </c>
      <c r="B420" t="s">
        <v>6361</v>
      </c>
      <c r="C420" t="s">
        <v>132</v>
      </c>
      <c r="D420" t="s">
        <v>132</v>
      </c>
      <c r="E420" t="s">
        <v>132</v>
      </c>
      <c r="F420">
        <v>477</v>
      </c>
      <c r="G420" t="s">
        <v>132</v>
      </c>
      <c r="H420">
        <v>350</v>
      </c>
    </row>
    <row r="421" spans="1:8">
      <c r="A421" t="s">
        <v>6362</v>
      </c>
      <c r="B421" t="s">
        <v>6363</v>
      </c>
      <c r="C421" t="s">
        <v>520</v>
      </c>
      <c r="D421" t="s">
        <v>170</v>
      </c>
      <c r="E421" t="s">
        <v>6364</v>
      </c>
      <c r="F421">
        <v>479</v>
      </c>
      <c r="G421" t="s">
        <v>170</v>
      </c>
      <c r="H421">
        <v>351</v>
      </c>
    </row>
    <row r="422" spans="1:8">
      <c r="A422" t="s">
        <v>7482</v>
      </c>
      <c r="B422" t="s">
        <v>6363</v>
      </c>
      <c r="C422" t="s">
        <v>520</v>
      </c>
      <c r="D422" t="s">
        <v>170</v>
      </c>
      <c r="E422" t="s">
        <v>6364</v>
      </c>
      <c r="F422">
        <v>479</v>
      </c>
      <c r="G422" t="s">
        <v>170</v>
      </c>
      <c r="H422">
        <v>351</v>
      </c>
    </row>
    <row r="423" spans="1:8">
      <c r="A423" t="s">
        <v>6362</v>
      </c>
      <c r="B423" t="s">
        <v>6363</v>
      </c>
      <c r="C423" t="s">
        <v>520</v>
      </c>
      <c r="D423" t="s">
        <v>170</v>
      </c>
      <c r="E423" t="s">
        <v>6364</v>
      </c>
      <c r="F423">
        <v>479</v>
      </c>
      <c r="G423" t="s">
        <v>170</v>
      </c>
      <c r="H423">
        <v>351</v>
      </c>
    </row>
    <row r="424" spans="1:8">
      <c r="A424" t="s">
        <v>7483</v>
      </c>
      <c r="B424" t="s">
        <v>7072</v>
      </c>
      <c r="C424" t="s">
        <v>543</v>
      </c>
      <c r="D424" t="s">
        <v>681</v>
      </c>
      <c r="E424" t="s">
        <v>681</v>
      </c>
      <c r="F424">
        <v>481</v>
      </c>
      <c r="G424" t="s">
        <v>681</v>
      </c>
      <c r="H424">
        <v>481</v>
      </c>
    </row>
    <row r="425" spans="1:8">
      <c r="A425" t="s">
        <v>5610</v>
      </c>
      <c r="B425" t="s">
        <v>5611</v>
      </c>
      <c r="C425" t="s">
        <v>640</v>
      </c>
      <c r="D425" t="s">
        <v>53</v>
      </c>
      <c r="E425" t="s">
        <v>53</v>
      </c>
      <c r="F425">
        <v>482</v>
      </c>
      <c r="G425" t="s">
        <v>53</v>
      </c>
      <c r="H425">
        <v>482</v>
      </c>
    </row>
    <row r="426" spans="1:8">
      <c r="A426" t="s">
        <v>6453</v>
      </c>
      <c r="B426" t="s">
        <v>5693</v>
      </c>
      <c r="C426" t="s">
        <v>660</v>
      </c>
      <c r="D426" t="s">
        <v>213</v>
      </c>
      <c r="E426" t="s">
        <v>213</v>
      </c>
      <c r="F426">
        <v>484</v>
      </c>
      <c r="G426" t="s">
        <v>213</v>
      </c>
      <c r="H426">
        <v>484</v>
      </c>
    </row>
    <row r="427" spans="1:8">
      <c r="A427" t="s">
        <v>6454</v>
      </c>
      <c r="B427" t="s">
        <v>5701</v>
      </c>
      <c r="C427" t="s">
        <v>654</v>
      </c>
      <c r="D427" t="s">
        <v>216</v>
      </c>
      <c r="E427" t="s">
        <v>216</v>
      </c>
      <c r="F427">
        <v>500</v>
      </c>
      <c r="G427" t="s">
        <v>216</v>
      </c>
      <c r="H427">
        <v>500</v>
      </c>
    </row>
    <row r="428" spans="1:8">
      <c r="A428" t="s">
        <v>5713</v>
      </c>
      <c r="B428" t="s">
        <v>5714</v>
      </c>
      <c r="C428" t="s">
        <v>504</v>
      </c>
      <c r="D428" t="s">
        <v>504</v>
      </c>
      <c r="E428" t="s">
        <v>504</v>
      </c>
      <c r="F428">
        <v>501</v>
      </c>
      <c r="G428" t="s">
        <v>504</v>
      </c>
      <c r="H428">
        <v>501</v>
      </c>
    </row>
    <row r="429" spans="1:8">
      <c r="A429" t="s">
        <v>5802</v>
      </c>
      <c r="B429" t="s">
        <v>5803</v>
      </c>
      <c r="C429" t="s">
        <v>428</v>
      </c>
      <c r="D429" t="s">
        <v>81</v>
      </c>
      <c r="E429" t="s">
        <v>81</v>
      </c>
      <c r="F429">
        <v>502</v>
      </c>
      <c r="G429" t="s">
        <v>81</v>
      </c>
      <c r="H429">
        <v>502</v>
      </c>
    </row>
    <row r="430" spans="1:8">
      <c r="A430" t="s">
        <v>5847</v>
      </c>
      <c r="B430" t="s">
        <v>5848</v>
      </c>
      <c r="C430" t="s">
        <v>5849</v>
      </c>
      <c r="D430" t="s">
        <v>5849</v>
      </c>
      <c r="E430" t="s">
        <v>5849</v>
      </c>
      <c r="F430">
        <v>503</v>
      </c>
      <c r="G430" t="s">
        <v>5849</v>
      </c>
      <c r="H430">
        <v>503</v>
      </c>
    </row>
    <row r="431" spans="1:8">
      <c r="A431" t="s">
        <v>5873</v>
      </c>
      <c r="B431" t="s">
        <v>5874</v>
      </c>
      <c r="C431" t="s">
        <v>560</v>
      </c>
      <c r="D431" t="s">
        <v>147</v>
      </c>
      <c r="E431" t="s">
        <v>5875</v>
      </c>
      <c r="F431">
        <v>504</v>
      </c>
      <c r="G431" t="s">
        <v>147</v>
      </c>
      <c r="H431">
        <v>504</v>
      </c>
    </row>
    <row r="432" spans="1:8">
      <c r="A432" t="s">
        <v>5906</v>
      </c>
      <c r="B432" t="s">
        <v>5907</v>
      </c>
      <c r="C432" t="s">
        <v>389</v>
      </c>
      <c r="D432" t="s">
        <v>688</v>
      </c>
      <c r="E432" t="s">
        <v>688</v>
      </c>
      <c r="F432">
        <v>505</v>
      </c>
      <c r="G432" t="s">
        <v>688</v>
      </c>
      <c r="H432">
        <v>505</v>
      </c>
    </row>
    <row r="433" spans="1:8">
      <c r="A433" t="s">
        <v>6492</v>
      </c>
      <c r="B433" t="s">
        <v>5909</v>
      </c>
      <c r="C433" t="s">
        <v>591</v>
      </c>
      <c r="D433" t="s">
        <v>90</v>
      </c>
      <c r="E433" t="s">
        <v>90</v>
      </c>
      <c r="F433">
        <v>506</v>
      </c>
      <c r="G433" t="s">
        <v>90</v>
      </c>
      <c r="H433">
        <v>506</v>
      </c>
    </row>
    <row r="434" spans="1:8">
      <c r="A434" t="s">
        <v>5993</v>
      </c>
      <c r="B434" t="s">
        <v>5994</v>
      </c>
      <c r="C434" t="s">
        <v>659</v>
      </c>
      <c r="D434" t="s">
        <v>89</v>
      </c>
      <c r="E434" t="s">
        <v>89</v>
      </c>
      <c r="F434">
        <v>507</v>
      </c>
      <c r="G434" t="s">
        <v>89</v>
      </c>
      <c r="H434">
        <v>507</v>
      </c>
    </row>
    <row r="435" spans="1:8">
      <c r="A435" t="s">
        <v>6109</v>
      </c>
      <c r="B435" t="s">
        <v>6110</v>
      </c>
      <c r="C435" t="s">
        <v>661</v>
      </c>
      <c r="D435" t="s">
        <v>88</v>
      </c>
      <c r="E435" t="s">
        <v>88</v>
      </c>
      <c r="F435">
        <v>508</v>
      </c>
      <c r="G435" t="s">
        <v>88</v>
      </c>
      <c r="H435">
        <v>508</v>
      </c>
    </row>
    <row r="436" spans="1:8">
      <c r="A436" t="s">
        <v>6113</v>
      </c>
      <c r="B436" t="s">
        <v>6114</v>
      </c>
      <c r="C436" t="s">
        <v>649</v>
      </c>
      <c r="D436" t="s">
        <v>114</v>
      </c>
      <c r="E436" t="s">
        <v>6548</v>
      </c>
      <c r="F436">
        <v>509</v>
      </c>
      <c r="G436" t="s">
        <v>114</v>
      </c>
      <c r="H436">
        <v>509</v>
      </c>
    </row>
    <row r="437" spans="1:8">
      <c r="A437" t="s">
        <v>6503</v>
      </c>
      <c r="B437" t="s">
        <v>6123</v>
      </c>
      <c r="C437" t="s">
        <v>669</v>
      </c>
      <c r="D437" t="s">
        <v>118</v>
      </c>
      <c r="E437" t="s">
        <v>118</v>
      </c>
      <c r="F437">
        <v>510</v>
      </c>
      <c r="G437" t="s">
        <v>118</v>
      </c>
      <c r="H437">
        <v>510</v>
      </c>
    </row>
    <row r="438" spans="1:8">
      <c r="A438" t="s">
        <v>7484</v>
      </c>
      <c r="B438" t="s">
        <v>6134</v>
      </c>
      <c r="C438" t="s">
        <v>517</v>
      </c>
      <c r="D438" t="s">
        <v>294</v>
      </c>
      <c r="E438" t="s">
        <v>7485</v>
      </c>
      <c r="F438">
        <v>511</v>
      </c>
      <c r="G438" t="s">
        <v>294</v>
      </c>
      <c r="H438">
        <v>511</v>
      </c>
    </row>
    <row r="439" spans="1:8">
      <c r="A439" t="s">
        <v>6137</v>
      </c>
      <c r="B439" t="s">
        <v>6138</v>
      </c>
      <c r="C439" t="s">
        <v>490</v>
      </c>
      <c r="D439" t="s">
        <v>687</v>
      </c>
      <c r="E439" t="s">
        <v>687</v>
      </c>
      <c r="F439">
        <v>512</v>
      </c>
      <c r="G439" t="s">
        <v>687</v>
      </c>
      <c r="H439">
        <v>512</v>
      </c>
    </row>
    <row r="440" spans="1:8">
      <c r="A440" t="s">
        <v>6372</v>
      </c>
      <c r="B440" t="s">
        <v>6142</v>
      </c>
      <c r="C440" t="s">
        <v>7486</v>
      </c>
      <c r="D440" t="s">
        <v>185</v>
      </c>
      <c r="E440" t="s">
        <v>185</v>
      </c>
      <c r="F440">
        <v>513</v>
      </c>
      <c r="G440" t="s">
        <v>185</v>
      </c>
      <c r="H440">
        <v>513</v>
      </c>
    </row>
    <row r="441" spans="1:8">
      <c r="A441" t="s">
        <v>6147</v>
      </c>
      <c r="B441" t="s">
        <v>6148</v>
      </c>
      <c r="C441" t="s">
        <v>499</v>
      </c>
      <c r="D441" t="s">
        <v>244</v>
      </c>
      <c r="E441" t="s">
        <v>244</v>
      </c>
      <c r="F441">
        <v>514</v>
      </c>
      <c r="G441" t="s">
        <v>244</v>
      </c>
      <c r="H441">
        <v>514</v>
      </c>
    </row>
    <row r="442" spans="1:8">
      <c r="A442" t="s">
        <v>6219</v>
      </c>
      <c r="B442" t="s">
        <v>6220</v>
      </c>
      <c r="C442" t="s">
        <v>6222</v>
      </c>
      <c r="D442" t="s">
        <v>283</v>
      </c>
      <c r="E442" t="s">
        <v>283</v>
      </c>
      <c r="F442">
        <v>515</v>
      </c>
      <c r="G442" t="s">
        <v>283</v>
      </c>
      <c r="H442">
        <v>515</v>
      </c>
    </row>
    <row r="443" spans="1:8">
      <c r="A443" t="s">
        <v>6229</v>
      </c>
      <c r="B443" t="s">
        <v>6230</v>
      </c>
      <c r="C443" t="s">
        <v>6497</v>
      </c>
      <c r="D443" t="s">
        <v>109</v>
      </c>
      <c r="E443" t="s">
        <v>109</v>
      </c>
      <c r="F443">
        <v>516</v>
      </c>
      <c r="G443" t="s">
        <v>109</v>
      </c>
      <c r="H443">
        <v>516</v>
      </c>
    </row>
    <row r="444" spans="1:8">
      <c r="A444" t="s">
        <v>6495</v>
      </c>
      <c r="B444" t="s">
        <v>5854</v>
      </c>
      <c r="C444" t="s">
        <v>625</v>
      </c>
      <c r="D444" t="s">
        <v>370</v>
      </c>
      <c r="E444" t="s">
        <v>370</v>
      </c>
      <c r="F444">
        <v>517</v>
      </c>
      <c r="G444" t="s">
        <v>370</v>
      </c>
      <c r="H444">
        <v>517</v>
      </c>
    </row>
    <row r="445" spans="1:8">
      <c r="A445" t="s">
        <v>6292</v>
      </c>
      <c r="B445" t="s">
        <v>6293</v>
      </c>
      <c r="C445" t="s">
        <v>6468</v>
      </c>
      <c r="D445" t="s">
        <v>94</v>
      </c>
      <c r="E445" t="s">
        <v>94</v>
      </c>
      <c r="F445">
        <v>518</v>
      </c>
      <c r="G445" t="s">
        <v>94</v>
      </c>
      <c r="H445">
        <v>518</v>
      </c>
    </row>
    <row r="446" spans="1:8">
      <c r="A446" t="s">
        <v>6307</v>
      </c>
      <c r="B446" t="s">
        <v>6308</v>
      </c>
      <c r="C446" t="s">
        <v>455</v>
      </c>
      <c r="D446" t="s">
        <v>690</v>
      </c>
      <c r="E446" t="s">
        <v>690</v>
      </c>
      <c r="F446">
        <v>519</v>
      </c>
      <c r="G446" t="s">
        <v>690</v>
      </c>
      <c r="H446">
        <v>519</v>
      </c>
    </row>
    <row r="447" spans="1:8">
      <c r="A447" t="s">
        <v>6161</v>
      </c>
      <c r="B447" t="s">
        <v>6162</v>
      </c>
      <c r="C447" t="s">
        <v>6504</v>
      </c>
      <c r="D447" t="s">
        <v>211</v>
      </c>
      <c r="E447" t="s">
        <v>211</v>
      </c>
      <c r="F447">
        <v>520</v>
      </c>
      <c r="G447" t="s">
        <v>211</v>
      </c>
      <c r="H447">
        <v>520</v>
      </c>
    </row>
    <row r="448" spans="1:8">
      <c r="A448" t="s">
        <v>7487</v>
      </c>
      <c r="B448" t="s">
        <v>5571</v>
      </c>
      <c r="C448" t="s">
        <v>121</v>
      </c>
      <c r="D448" t="s">
        <v>121</v>
      </c>
      <c r="E448" t="s">
        <v>121</v>
      </c>
      <c r="F448">
        <v>5</v>
      </c>
      <c r="G448" t="s">
        <v>121</v>
      </c>
      <c r="H448">
        <v>4</v>
      </c>
    </row>
    <row r="449" spans="1:8">
      <c r="A449" t="s">
        <v>6385</v>
      </c>
      <c r="B449" t="s">
        <v>7072</v>
      </c>
      <c r="C449" t="s">
        <v>543</v>
      </c>
      <c r="D449" t="s">
        <v>685</v>
      </c>
      <c r="E449" t="s">
        <v>685</v>
      </c>
      <c r="F449">
        <v>521</v>
      </c>
      <c r="G449" t="s">
        <v>685</v>
      </c>
      <c r="H449">
        <v>521</v>
      </c>
    </row>
    <row r="450" spans="1:8">
      <c r="A450" t="s">
        <v>5580</v>
      </c>
      <c r="B450" t="s">
        <v>5581</v>
      </c>
      <c r="C450" t="s">
        <v>425</v>
      </c>
      <c r="D450" t="s">
        <v>425</v>
      </c>
      <c r="E450" t="s">
        <v>425</v>
      </c>
      <c r="F450">
        <v>13</v>
      </c>
      <c r="G450" t="s">
        <v>425</v>
      </c>
      <c r="H450">
        <v>10</v>
      </c>
    </row>
    <row r="451" spans="1:8">
      <c r="A451" t="s">
        <v>7488</v>
      </c>
      <c r="B451" t="s">
        <v>5588</v>
      </c>
      <c r="C451" t="s">
        <v>402</v>
      </c>
      <c r="D451" t="s">
        <v>402</v>
      </c>
      <c r="E451" t="s">
        <v>402</v>
      </c>
      <c r="F451">
        <v>15</v>
      </c>
      <c r="G451" t="s">
        <v>402</v>
      </c>
      <c r="H451">
        <v>12</v>
      </c>
    </row>
    <row r="452" spans="1:8">
      <c r="A452" t="s">
        <v>7489</v>
      </c>
      <c r="B452" t="s">
        <v>5591</v>
      </c>
      <c r="C452" t="s">
        <v>270</v>
      </c>
      <c r="D452" t="s">
        <v>270</v>
      </c>
      <c r="E452" t="s">
        <v>270</v>
      </c>
      <c r="F452">
        <v>17</v>
      </c>
      <c r="G452" t="s">
        <v>270</v>
      </c>
      <c r="H452">
        <v>14</v>
      </c>
    </row>
    <row r="453" spans="1:8">
      <c r="A453" t="s">
        <v>7490</v>
      </c>
      <c r="B453" t="s">
        <v>5601</v>
      </c>
      <c r="C453" t="s">
        <v>38</v>
      </c>
      <c r="D453" t="s">
        <v>38</v>
      </c>
      <c r="E453" t="s">
        <v>38</v>
      </c>
      <c r="F453">
        <v>21</v>
      </c>
      <c r="G453" t="s">
        <v>38</v>
      </c>
      <c r="H453">
        <v>19</v>
      </c>
    </row>
    <row r="454" spans="1:8">
      <c r="A454" t="s">
        <v>7491</v>
      </c>
      <c r="B454" t="s">
        <v>5606</v>
      </c>
      <c r="C454" t="s">
        <v>47</v>
      </c>
      <c r="D454" t="s">
        <v>47</v>
      </c>
      <c r="E454" t="s">
        <v>47</v>
      </c>
      <c r="F454">
        <v>25</v>
      </c>
      <c r="G454" t="s">
        <v>47</v>
      </c>
      <c r="H454">
        <v>22</v>
      </c>
    </row>
    <row r="455" spans="1:8">
      <c r="A455" t="s">
        <v>5620</v>
      </c>
      <c r="B455" t="s">
        <v>5621</v>
      </c>
      <c r="C455" t="s">
        <v>441</v>
      </c>
      <c r="D455" t="s">
        <v>293</v>
      </c>
      <c r="E455" t="s">
        <v>441</v>
      </c>
      <c r="F455">
        <v>32</v>
      </c>
      <c r="G455" t="s">
        <v>293</v>
      </c>
      <c r="H455">
        <v>0</v>
      </c>
    </row>
    <row r="456" spans="1:8">
      <c r="A456" t="s">
        <v>5637</v>
      </c>
      <c r="B456" t="s">
        <v>5638</v>
      </c>
      <c r="C456" t="s">
        <v>186</v>
      </c>
      <c r="D456" t="s">
        <v>186</v>
      </c>
      <c r="E456" t="s">
        <v>186</v>
      </c>
      <c r="F456">
        <v>46</v>
      </c>
      <c r="G456" t="s">
        <v>186</v>
      </c>
      <c r="H456">
        <v>31</v>
      </c>
    </row>
    <row r="457" spans="1:8">
      <c r="A457" t="s">
        <v>5651</v>
      </c>
      <c r="B457" t="s">
        <v>5652</v>
      </c>
      <c r="C457" t="s">
        <v>622</v>
      </c>
      <c r="D457" t="s">
        <v>351</v>
      </c>
      <c r="E457" t="s">
        <v>351</v>
      </c>
      <c r="F457">
        <v>76</v>
      </c>
      <c r="G457" t="s">
        <v>351</v>
      </c>
      <c r="H457">
        <v>59</v>
      </c>
    </row>
    <row r="458" spans="1:8">
      <c r="A458" t="s">
        <v>5653</v>
      </c>
      <c r="B458" t="s">
        <v>5654</v>
      </c>
      <c r="C458" t="s">
        <v>489</v>
      </c>
      <c r="D458" t="s">
        <v>684</v>
      </c>
      <c r="E458" t="s">
        <v>684</v>
      </c>
      <c r="F458">
        <v>67</v>
      </c>
      <c r="G458" t="s">
        <v>684</v>
      </c>
      <c r="H458">
        <v>211</v>
      </c>
    </row>
    <row r="459" spans="1:8">
      <c r="A459" t="s">
        <v>5657</v>
      </c>
      <c r="B459" t="s">
        <v>5658</v>
      </c>
      <c r="C459" t="s">
        <v>567</v>
      </c>
      <c r="D459" t="s">
        <v>343</v>
      </c>
      <c r="E459" t="s">
        <v>5659</v>
      </c>
      <c r="F459">
        <v>70</v>
      </c>
      <c r="G459" t="s">
        <v>343</v>
      </c>
      <c r="H459">
        <v>0</v>
      </c>
    </row>
    <row r="460" spans="1:8">
      <c r="A460" t="s">
        <v>7492</v>
      </c>
      <c r="B460" t="s">
        <v>5665</v>
      </c>
      <c r="C460" t="s">
        <v>126</v>
      </c>
      <c r="D460" t="s">
        <v>126</v>
      </c>
      <c r="E460" t="s">
        <v>126</v>
      </c>
      <c r="F460">
        <v>73</v>
      </c>
      <c r="G460" t="s">
        <v>126</v>
      </c>
      <c r="H460">
        <v>57</v>
      </c>
    </row>
    <row r="461" spans="1:8">
      <c r="A461" t="s">
        <v>7493</v>
      </c>
      <c r="B461" t="s">
        <v>5671</v>
      </c>
      <c r="C461" t="s">
        <v>399</v>
      </c>
      <c r="D461" t="s">
        <v>399</v>
      </c>
      <c r="E461" t="s">
        <v>399</v>
      </c>
      <c r="F461">
        <v>65</v>
      </c>
      <c r="G461" t="s">
        <v>399</v>
      </c>
      <c r="H461">
        <v>61</v>
      </c>
    </row>
    <row r="462" spans="1:8">
      <c r="A462" t="s">
        <v>5678</v>
      </c>
      <c r="B462" t="s">
        <v>5679</v>
      </c>
      <c r="C462" t="s">
        <v>63</v>
      </c>
      <c r="D462" t="s">
        <v>63</v>
      </c>
      <c r="E462" t="s">
        <v>63</v>
      </c>
      <c r="F462">
        <v>82</v>
      </c>
      <c r="G462" t="s">
        <v>63</v>
      </c>
      <c r="H462">
        <v>64</v>
      </c>
    </row>
    <row r="463" spans="1:8">
      <c r="A463" t="s">
        <v>7494</v>
      </c>
      <c r="B463" t="s">
        <v>5681</v>
      </c>
      <c r="C463" t="s">
        <v>220</v>
      </c>
      <c r="D463" t="s">
        <v>220</v>
      </c>
      <c r="E463" t="s">
        <v>220</v>
      </c>
      <c r="F463">
        <v>84</v>
      </c>
      <c r="G463" t="s">
        <v>220</v>
      </c>
      <c r="H463">
        <v>65</v>
      </c>
    </row>
    <row r="464" spans="1:8">
      <c r="A464" t="s">
        <v>5692</v>
      </c>
      <c r="B464" t="s">
        <v>5693</v>
      </c>
      <c r="C464" t="s">
        <v>660</v>
      </c>
      <c r="D464" t="s">
        <v>213</v>
      </c>
      <c r="E464" t="s">
        <v>213</v>
      </c>
      <c r="F464">
        <v>484</v>
      </c>
      <c r="G464" t="s">
        <v>213</v>
      </c>
      <c r="H464">
        <v>484</v>
      </c>
    </row>
    <row r="465" spans="1:8">
      <c r="A465" t="s">
        <v>5697</v>
      </c>
      <c r="B465" t="s">
        <v>5698</v>
      </c>
      <c r="C465" t="s">
        <v>538</v>
      </c>
      <c r="D465" t="s">
        <v>215</v>
      </c>
      <c r="E465" t="s">
        <v>215</v>
      </c>
      <c r="F465">
        <v>49</v>
      </c>
      <c r="G465" t="s">
        <v>215</v>
      </c>
      <c r="H465">
        <v>39</v>
      </c>
    </row>
    <row r="466" spans="1:8">
      <c r="A466" t="s">
        <v>5700</v>
      </c>
      <c r="B466" t="s">
        <v>5701</v>
      </c>
      <c r="C466" t="s">
        <v>654</v>
      </c>
      <c r="D466" t="s">
        <v>216</v>
      </c>
      <c r="E466" t="s">
        <v>216</v>
      </c>
      <c r="F466">
        <v>485</v>
      </c>
      <c r="G466" t="s">
        <v>216</v>
      </c>
      <c r="H466">
        <v>485</v>
      </c>
    </row>
    <row r="467" spans="1:8">
      <c r="A467" t="s">
        <v>5715</v>
      </c>
      <c r="B467" t="s">
        <v>5716</v>
      </c>
      <c r="C467" t="s">
        <v>576</v>
      </c>
      <c r="D467" t="s">
        <v>398</v>
      </c>
      <c r="E467" t="s">
        <v>398</v>
      </c>
      <c r="F467">
        <v>96</v>
      </c>
      <c r="G467" t="s">
        <v>398</v>
      </c>
      <c r="H467">
        <v>0</v>
      </c>
    </row>
    <row r="468" spans="1:8">
      <c r="A468" t="s">
        <v>5724</v>
      </c>
      <c r="B468" t="s">
        <v>5725</v>
      </c>
      <c r="C468" t="s">
        <v>21</v>
      </c>
      <c r="D468" t="s">
        <v>21</v>
      </c>
      <c r="E468" t="s">
        <v>21</v>
      </c>
      <c r="F468">
        <v>102</v>
      </c>
      <c r="G468" t="s">
        <v>21</v>
      </c>
      <c r="H468">
        <v>80</v>
      </c>
    </row>
    <row r="469" spans="1:8">
      <c r="A469" t="s">
        <v>7495</v>
      </c>
      <c r="B469" t="s">
        <v>5751</v>
      </c>
      <c r="C469" t="s">
        <v>585</v>
      </c>
      <c r="D469" t="s">
        <v>196</v>
      </c>
      <c r="E469" t="s">
        <v>196</v>
      </c>
      <c r="F469">
        <v>118</v>
      </c>
      <c r="G469" t="s">
        <v>196</v>
      </c>
      <c r="H469">
        <v>94</v>
      </c>
    </row>
    <row r="470" spans="1:8">
      <c r="A470" t="s">
        <v>6387</v>
      </c>
      <c r="B470" t="s">
        <v>7090</v>
      </c>
      <c r="C470" t="s">
        <v>477</v>
      </c>
      <c r="D470" t="s">
        <v>183</v>
      </c>
      <c r="E470" t="s">
        <v>183</v>
      </c>
      <c r="F470">
        <v>138</v>
      </c>
      <c r="G470" t="s">
        <v>183</v>
      </c>
      <c r="H470">
        <v>111</v>
      </c>
    </row>
    <row r="471" spans="1:8">
      <c r="A471" t="s">
        <v>7496</v>
      </c>
      <c r="B471" t="s">
        <v>5783</v>
      </c>
      <c r="C471" t="s">
        <v>205</v>
      </c>
      <c r="D471" t="s">
        <v>205</v>
      </c>
      <c r="E471" t="s">
        <v>205</v>
      </c>
      <c r="F471">
        <v>135</v>
      </c>
      <c r="G471" t="s">
        <v>205</v>
      </c>
      <c r="H471">
        <v>109</v>
      </c>
    </row>
    <row r="472" spans="1:8">
      <c r="A472" t="s">
        <v>5794</v>
      </c>
      <c r="B472" t="s">
        <v>5795</v>
      </c>
      <c r="C472" t="s">
        <v>522</v>
      </c>
      <c r="D472" t="s">
        <v>46</v>
      </c>
      <c r="E472" t="s">
        <v>46</v>
      </c>
      <c r="F472">
        <v>348</v>
      </c>
      <c r="G472" t="s">
        <v>46</v>
      </c>
      <c r="H472">
        <v>266</v>
      </c>
    </row>
    <row r="473" spans="1:8">
      <c r="A473" t="s">
        <v>6378</v>
      </c>
      <c r="B473" t="s">
        <v>7467</v>
      </c>
      <c r="C473" t="s">
        <v>601</v>
      </c>
      <c r="D473" t="s">
        <v>683</v>
      </c>
      <c r="E473" t="s">
        <v>683</v>
      </c>
      <c r="F473">
        <v>149</v>
      </c>
      <c r="G473" t="s">
        <v>683</v>
      </c>
      <c r="H473">
        <v>120</v>
      </c>
    </row>
    <row r="474" spans="1:8">
      <c r="A474" t="s">
        <v>5808</v>
      </c>
      <c r="B474" t="s">
        <v>5809</v>
      </c>
      <c r="C474" t="s">
        <v>252</v>
      </c>
      <c r="D474" t="s">
        <v>252</v>
      </c>
      <c r="E474" t="s">
        <v>252</v>
      </c>
      <c r="F474">
        <v>148</v>
      </c>
      <c r="G474" t="s">
        <v>252</v>
      </c>
      <c r="H474">
        <v>119</v>
      </c>
    </row>
    <row r="475" spans="1:8">
      <c r="A475" t="s">
        <v>7497</v>
      </c>
      <c r="B475" t="s">
        <v>5833</v>
      </c>
      <c r="C475" t="s">
        <v>469</v>
      </c>
      <c r="D475" t="s">
        <v>287</v>
      </c>
      <c r="E475" t="s">
        <v>6524</v>
      </c>
      <c r="F475">
        <v>164</v>
      </c>
      <c r="G475" t="s">
        <v>287</v>
      </c>
      <c r="H475">
        <v>132</v>
      </c>
    </row>
    <row r="476" spans="1:8">
      <c r="A476" t="s">
        <v>5853</v>
      </c>
      <c r="B476" t="s">
        <v>5854</v>
      </c>
      <c r="C476" t="s">
        <v>625</v>
      </c>
      <c r="D476" t="s">
        <v>625</v>
      </c>
      <c r="E476" t="s">
        <v>625</v>
      </c>
      <c r="F476">
        <v>486</v>
      </c>
      <c r="G476" t="s">
        <v>625</v>
      </c>
      <c r="H476">
        <v>486</v>
      </c>
    </row>
    <row r="477" spans="1:8">
      <c r="A477" t="s">
        <v>7498</v>
      </c>
      <c r="B477" t="s">
        <v>5862</v>
      </c>
      <c r="C477" t="s">
        <v>478</v>
      </c>
      <c r="D477" t="s">
        <v>286</v>
      </c>
      <c r="E477" t="s">
        <v>6526</v>
      </c>
      <c r="F477">
        <v>173</v>
      </c>
      <c r="G477" t="s">
        <v>286</v>
      </c>
      <c r="H477">
        <v>140</v>
      </c>
    </row>
    <row r="478" spans="1:8">
      <c r="A478" t="s">
        <v>7499</v>
      </c>
      <c r="B478" t="s">
        <v>5865</v>
      </c>
      <c r="C478" t="s">
        <v>404</v>
      </c>
      <c r="D478" t="s">
        <v>404</v>
      </c>
      <c r="E478" t="s">
        <v>404</v>
      </c>
      <c r="F478">
        <v>171</v>
      </c>
      <c r="G478" t="s">
        <v>404</v>
      </c>
      <c r="H478">
        <v>139</v>
      </c>
    </row>
    <row r="479" spans="1:8">
      <c r="A479" t="s">
        <v>6546</v>
      </c>
      <c r="B479" t="s">
        <v>7063</v>
      </c>
      <c r="C479" t="s">
        <v>565</v>
      </c>
      <c r="D479" t="s">
        <v>689</v>
      </c>
      <c r="E479" t="s">
        <v>689</v>
      </c>
      <c r="F479">
        <v>198</v>
      </c>
      <c r="G479" t="s">
        <v>689</v>
      </c>
      <c r="H479">
        <v>159</v>
      </c>
    </row>
    <row r="480" spans="1:8">
      <c r="A480" t="s">
        <v>6529</v>
      </c>
      <c r="B480" t="s">
        <v>7059</v>
      </c>
      <c r="C480" t="s">
        <v>98</v>
      </c>
      <c r="D480" t="s">
        <v>98</v>
      </c>
      <c r="E480" t="s">
        <v>98</v>
      </c>
      <c r="F480">
        <v>487</v>
      </c>
      <c r="G480" t="s">
        <v>98</v>
      </c>
      <c r="H480">
        <v>487</v>
      </c>
    </row>
    <row r="481" spans="1:8">
      <c r="A481" t="s">
        <v>5888</v>
      </c>
      <c r="B481" t="s">
        <v>5889</v>
      </c>
      <c r="C481" t="s">
        <v>339</v>
      </c>
      <c r="D481" t="s">
        <v>339</v>
      </c>
      <c r="E481" t="s">
        <v>339</v>
      </c>
      <c r="F481">
        <v>196</v>
      </c>
      <c r="G481" t="s">
        <v>339</v>
      </c>
      <c r="H481">
        <v>157</v>
      </c>
    </row>
    <row r="482" spans="1:8">
      <c r="A482" t="s">
        <v>5890</v>
      </c>
      <c r="B482" t="s">
        <v>5891</v>
      </c>
      <c r="C482" t="s">
        <v>96</v>
      </c>
      <c r="D482" t="s">
        <v>96</v>
      </c>
      <c r="E482" t="s">
        <v>96</v>
      </c>
      <c r="F482">
        <v>186</v>
      </c>
      <c r="G482" t="s">
        <v>96</v>
      </c>
      <c r="H482">
        <v>16</v>
      </c>
    </row>
    <row r="483" spans="1:8">
      <c r="A483" t="s">
        <v>5898</v>
      </c>
      <c r="B483" t="s">
        <v>5899</v>
      </c>
      <c r="C483" t="s">
        <v>454</v>
      </c>
      <c r="D483" t="s">
        <v>107</v>
      </c>
      <c r="E483" t="s">
        <v>107</v>
      </c>
      <c r="F483">
        <v>221</v>
      </c>
      <c r="G483" t="s">
        <v>107</v>
      </c>
      <c r="H483">
        <v>0</v>
      </c>
    </row>
    <row r="484" spans="1:8">
      <c r="A484" t="s">
        <v>7500</v>
      </c>
      <c r="B484" t="s">
        <v>5904</v>
      </c>
      <c r="C484" t="s">
        <v>45</v>
      </c>
      <c r="D484" t="s">
        <v>45</v>
      </c>
      <c r="E484" t="s">
        <v>45</v>
      </c>
      <c r="F484">
        <v>206</v>
      </c>
      <c r="G484" t="s">
        <v>45</v>
      </c>
      <c r="H484">
        <v>164</v>
      </c>
    </row>
    <row r="485" spans="1:8">
      <c r="A485" t="s">
        <v>5908</v>
      </c>
      <c r="B485" t="s">
        <v>5909</v>
      </c>
      <c r="C485" t="s">
        <v>7501</v>
      </c>
      <c r="D485" t="s">
        <v>90</v>
      </c>
      <c r="E485" t="s">
        <v>90</v>
      </c>
      <c r="F485">
        <v>488</v>
      </c>
      <c r="G485" t="s">
        <v>90</v>
      </c>
      <c r="H485">
        <v>488</v>
      </c>
    </row>
    <row r="486" spans="1:8">
      <c r="A486" t="s">
        <v>6530</v>
      </c>
      <c r="B486" t="s">
        <v>6995</v>
      </c>
      <c r="C486" t="s">
        <v>240</v>
      </c>
      <c r="D486" t="s">
        <v>240</v>
      </c>
      <c r="E486" t="s">
        <v>240</v>
      </c>
      <c r="F486">
        <v>203</v>
      </c>
      <c r="G486" t="s">
        <v>240</v>
      </c>
      <c r="H486">
        <v>161</v>
      </c>
    </row>
    <row r="487" spans="1:8">
      <c r="A487" t="s">
        <v>7502</v>
      </c>
      <c r="B487" t="s">
        <v>5920</v>
      </c>
      <c r="C487" t="s">
        <v>503</v>
      </c>
      <c r="D487" t="s">
        <v>20</v>
      </c>
      <c r="E487" t="s">
        <v>20</v>
      </c>
      <c r="F487">
        <v>220</v>
      </c>
      <c r="G487" t="s">
        <v>403</v>
      </c>
      <c r="H487">
        <v>174</v>
      </c>
    </row>
    <row r="488" spans="1:8">
      <c r="A488" t="s">
        <v>5956</v>
      </c>
      <c r="B488" t="s">
        <v>5957</v>
      </c>
      <c r="C488" t="s">
        <v>452</v>
      </c>
      <c r="D488" t="s">
        <v>221</v>
      </c>
      <c r="E488" t="s">
        <v>6532</v>
      </c>
      <c r="F488">
        <v>226</v>
      </c>
      <c r="G488" t="s">
        <v>221</v>
      </c>
      <c r="H488">
        <v>177</v>
      </c>
    </row>
    <row r="489" spans="1:8">
      <c r="A489" t="s">
        <v>5991</v>
      </c>
      <c r="B489" t="s">
        <v>5992</v>
      </c>
      <c r="C489" t="s">
        <v>243</v>
      </c>
      <c r="D489" t="s">
        <v>243</v>
      </c>
      <c r="E489" t="s">
        <v>243</v>
      </c>
      <c r="F489">
        <v>260</v>
      </c>
      <c r="G489" t="s">
        <v>243</v>
      </c>
      <c r="H489">
        <v>202</v>
      </c>
    </row>
    <row r="490" spans="1:8">
      <c r="A490" t="s">
        <v>6025</v>
      </c>
      <c r="B490" t="s">
        <v>6026</v>
      </c>
      <c r="C490" t="s">
        <v>217</v>
      </c>
      <c r="D490" t="s">
        <v>217</v>
      </c>
      <c r="E490" t="s">
        <v>217</v>
      </c>
      <c r="F490">
        <v>299</v>
      </c>
      <c r="G490" t="s">
        <v>217</v>
      </c>
      <c r="H490">
        <v>234</v>
      </c>
    </row>
    <row r="491" spans="1:8">
      <c r="A491" t="s">
        <v>7503</v>
      </c>
      <c r="B491" t="s">
        <v>6057</v>
      </c>
      <c r="C491" t="s">
        <v>337</v>
      </c>
      <c r="D491" t="s">
        <v>337</v>
      </c>
      <c r="E491" t="s">
        <v>337</v>
      </c>
      <c r="F491">
        <v>317</v>
      </c>
      <c r="G491" t="s">
        <v>337</v>
      </c>
      <c r="H491">
        <v>246</v>
      </c>
    </row>
    <row r="492" spans="1:8">
      <c r="A492" t="s">
        <v>7504</v>
      </c>
      <c r="B492" t="s">
        <v>6066</v>
      </c>
      <c r="C492" t="s">
        <v>226</v>
      </c>
      <c r="D492" t="s">
        <v>226</v>
      </c>
      <c r="E492" t="s">
        <v>226</v>
      </c>
      <c r="F492">
        <v>318</v>
      </c>
      <c r="G492" t="s">
        <v>226</v>
      </c>
      <c r="H492">
        <v>247</v>
      </c>
    </row>
    <row r="493" spans="1:8">
      <c r="A493" t="s">
        <v>6367</v>
      </c>
      <c r="B493" t="s">
        <v>7505</v>
      </c>
      <c r="C493" t="s">
        <v>7506</v>
      </c>
      <c r="D493" t="s">
        <v>363</v>
      </c>
      <c r="E493" t="s">
        <v>363</v>
      </c>
      <c r="F493">
        <v>489</v>
      </c>
      <c r="G493" t="s">
        <v>363</v>
      </c>
      <c r="H493">
        <v>489</v>
      </c>
    </row>
    <row r="494" spans="1:8">
      <c r="A494" t="s">
        <v>7507</v>
      </c>
      <c r="B494" t="s">
        <v>6083</v>
      </c>
      <c r="C494" t="s">
        <v>391</v>
      </c>
      <c r="D494" t="s">
        <v>391</v>
      </c>
      <c r="E494" t="s">
        <v>391</v>
      </c>
      <c r="F494">
        <v>328</v>
      </c>
      <c r="G494" t="s">
        <v>391</v>
      </c>
      <c r="H494">
        <v>255</v>
      </c>
    </row>
    <row r="495" spans="1:8">
      <c r="A495" t="s">
        <v>6374</v>
      </c>
      <c r="B495" t="s">
        <v>7508</v>
      </c>
      <c r="C495" t="s">
        <v>7476</v>
      </c>
      <c r="D495" t="s">
        <v>236</v>
      </c>
      <c r="E495" t="s">
        <v>236</v>
      </c>
      <c r="F495">
        <v>371</v>
      </c>
      <c r="G495" t="s">
        <v>236</v>
      </c>
      <c r="H495">
        <v>285</v>
      </c>
    </row>
    <row r="496" spans="1:8">
      <c r="A496" t="s">
        <v>6122</v>
      </c>
      <c r="B496" t="s">
        <v>7509</v>
      </c>
      <c r="C496" t="s">
        <v>669</v>
      </c>
      <c r="D496" t="s">
        <v>118</v>
      </c>
      <c r="E496" t="s">
        <v>118</v>
      </c>
      <c r="F496">
        <v>490</v>
      </c>
      <c r="G496" t="s">
        <v>118</v>
      </c>
      <c r="H496">
        <v>490</v>
      </c>
    </row>
    <row r="497" spans="1:8">
      <c r="A497" t="s">
        <v>6376</v>
      </c>
      <c r="B497" t="s">
        <v>7510</v>
      </c>
      <c r="C497" t="s">
        <v>537</v>
      </c>
      <c r="D497" t="s">
        <v>32</v>
      </c>
      <c r="E497" t="s">
        <v>32</v>
      </c>
      <c r="F497">
        <v>491</v>
      </c>
      <c r="G497" t="s">
        <v>32</v>
      </c>
      <c r="H497">
        <v>491</v>
      </c>
    </row>
    <row r="498" spans="1:8">
      <c r="A498" t="s">
        <v>6538</v>
      </c>
      <c r="B498" t="s">
        <v>7052</v>
      </c>
      <c r="C498" t="s">
        <v>261</v>
      </c>
      <c r="D498" t="s">
        <v>261</v>
      </c>
      <c r="E498" t="s">
        <v>261</v>
      </c>
      <c r="F498">
        <v>492</v>
      </c>
      <c r="G498" t="s">
        <v>261</v>
      </c>
      <c r="H498">
        <v>492</v>
      </c>
    </row>
    <row r="499" spans="1:8">
      <c r="A499" t="s">
        <v>6390</v>
      </c>
      <c r="B499" t="s">
        <v>7073</v>
      </c>
      <c r="C499" t="s">
        <v>7511</v>
      </c>
      <c r="D499" t="s">
        <v>87</v>
      </c>
      <c r="E499" t="s">
        <v>87</v>
      </c>
      <c r="F499">
        <v>493</v>
      </c>
      <c r="G499" t="s">
        <v>87</v>
      </c>
      <c r="H499">
        <v>493</v>
      </c>
    </row>
    <row r="500" spans="1:8">
      <c r="A500" t="s">
        <v>7512</v>
      </c>
      <c r="B500" t="s">
        <v>6165</v>
      </c>
      <c r="C500" t="s">
        <v>281</v>
      </c>
      <c r="D500" t="s">
        <v>281</v>
      </c>
      <c r="E500" t="s">
        <v>281</v>
      </c>
      <c r="F500">
        <v>383</v>
      </c>
      <c r="G500" t="s">
        <v>281</v>
      </c>
      <c r="H500">
        <v>306</v>
      </c>
    </row>
    <row r="501" spans="1:8">
      <c r="A501" t="s">
        <v>7513</v>
      </c>
      <c r="B501" t="s">
        <v>6170</v>
      </c>
      <c r="C501" t="s">
        <v>42</v>
      </c>
      <c r="D501" t="s">
        <v>42</v>
      </c>
      <c r="E501" t="s">
        <v>42</v>
      </c>
      <c r="F501">
        <v>386</v>
      </c>
      <c r="G501" t="s">
        <v>42</v>
      </c>
      <c r="H501">
        <v>298</v>
      </c>
    </row>
    <row r="502" spans="1:8">
      <c r="A502" t="s">
        <v>7514</v>
      </c>
      <c r="B502" t="s">
        <v>6172</v>
      </c>
      <c r="C502" t="s">
        <v>123</v>
      </c>
      <c r="D502" t="s">
        <v>123</v>
      </c>
      <c r="E502" t="s">
        <v>123</v>
      </c>
      <c r="F502">
        <v>392</v>
      </c>
      <c r="G502" t="s">
        <v>123</v>
      </c>
      <c r="H502">
        <v>303</v>
      </c>
    </row>
    <row r="503" spans="1:8">
      <c r="A503" t="s">
        <v>7515</v>
      </c>
      <c r="B503" t="s">
        <v>6208</v>
      </c>
      <c r="C503" t="s">
        <v>374</v>
      </c>
      <c r="D503" t="s">
        <v>374</v>
      </c>
      <c r="E503" t="s">
        <v>374</v>
      </c>
      <c r="F503">
        <v>422</v>
      </c>
      <c r="G503" t="s">
        <v>374</v>
      </c>
      <c r="H503">
        <v>126</v>
      </c>
    </row>
    <row r="504" spans="1:8">
      <c r="A504" t="s">
        <v>6528</v>
      </c>
      <c r="B504" t="s">
        <v>6226</v>
      </c>
      <c r="C504" t="s">
        <v>291</v>
      </c>
      <c r="D504" t="s">
        <v>291</v>
      </c>
      <c r="E504" t="s">
        <v>291</v>
      </c>
      <c r="F504">
        <v>178</v>
      </c>
      <c r="G504" t="s">
        <v>291</v>
      </c>
      <c r="H504">
        <v>143</v>
      </c>
    </row>
    <row r="505" spans="1:8">
      <c r="A505" t="s">
        <v>6227</v>
      </c>
      <c r="B505" t="s">
        <v>6228</v>
      </c>
      <c r="C505" t="s">
        <v>111</v>
      </c>
      <c r="D505" t="s">
        <v>111</v>
      </c>
      <c r="E505" t="s">
        <v>111</v>
      </c>
      <c r="F505">
        <v>191</v>
      </c>
      <c r="G505" t="s">
        <v>111</v>
      </c>
      <c r="H505">
        <v>191</v>
      </c>
    </row>
    <row r="506" spans="1:8">
      <c r="A506" t="s">
        <v>6549</v>
      </c>
      <c r="B506" t="s">
        <v>7474</v>
      </c>
      <c r="C506" t="s">
        <v>593</v>
      </c>
      <c r="D506" t="s">
        <v>328</v>
      </c>
      <c r="E506" t="s">
        <v>328</v>
      </c>
      <c r="F506">
        <v>356</v>
      </c>
      <c r="G506" t="s">
        <v>328</v>
      </c>
      <c r="H506">
        <v>0</v>
      </c>
    </row>
    <row r="507" spans="1:8">
      <c r="A507" t="s">
        <v>6537</v>
      </c>
      <c r="B507" t="s">
        <v>7058</v>
      </c>
      <c r="C507" t="s">
        <v>558</v>
      </c>
      <c r="D507" t="s">
        <v>91</v>
      </c>
      <c r="E507" t="s">
        <v>91</v>
      </c>
      <c r="F507">
        <v>494</v>
      </c>
      <c r="G507" t="s">
        <v>91</v>
      </c>
      <c r="H507">
        <v>494</v>
      </c>
    </row>
    <row r="508" spans="1:8">
      <c r="A508" t="s">
        <v>6375</v>
      </c>
      <c r="B508" t="s">
        <v>7093</v>
      </c>
      <c r="C508" t="s">
        <v>548</v>
      </c>
      <c r="D508" t="s">
        <v>200</v>
      </c>
      <c r="E508" t="s">
        <v>200</v>
      </c>
      <c r="F508">
        <v>495</v>
      </c>
      <c r="G508" t="s">
        <v>200</v>
      </c>
      <c r="H508">
        <v>495</v>
      </c>
    </row>
    <row r="509" spans="1:8">
      <c r="A509" t="s">
        <v>7516</v>
      </c>
      <c r="B509" t="s">
        <v>6299</v>
      </c>
      <c r="C509" t="s">
        <v>406</v>
      </c>
      <c r="D509" t="s">
        <v>406</v>
      </c>
      <c r="E509" t="s">
        <v>406</v>
      </c>
      <c r="F509">
        <v>450</v>
      </c>
      <c r="G509" t="s">
        <v>406</v>
      </c>
      <c r="H509">
        <v>326</v>
      </c>
    </row>
    <row r="510" spans="1:8">
      <c r="A510" t="s">
        <v>6541</v>
      </c>
      <c r="B510" t="s">
        <v>7048</v>
      </c>
      <c r="C510" t="s">
        <v>157</v>
      </c>
      <c r="D510" t="s">
        <v>157</v>
      </c>
      <c r="E510" t="s">
        <v>157</v>
      </c>
      <c r="F510">
        <v>445</v>
      </c>
      <c r="G510" t="s">
        <v>157</v>
      </c>
      <c r="H510">
        <v>322</v>
      </c>
    </row>
    <row r="511" spans="1:8">
      <c r="A511" t="s">
        <v>6310</v>
      </c>
      <c r="B511" t="s">
        <v>6311</v>
      </c>
      <c r="C511" t="s">
        <v>390</v>
      </c>
      <c r="D511" t="s">
        <v>390</v>
      </c>
      <c r="E511" t="s">
        <v>390</v>
      </c>
      <c r="F511">
        <v>449</v>
      </c>
      <c r="G511" t="s">
        <v>390</v>
      </c>
      <c r="H511">
        <v>325</v>
      </c>
    </row>
    <row r="512" spans="1:8">
      <c r="A512" t="s">
        <v>6326</v>
      </c>
      <c r="B512" t="s">
        <v>6327</v>
      </c>
      <c r="C512" t="s">
        <v>645</v>
      </c>
      <c r="D512" t="s">
        <v>329</v>
      </c>
      <c r="E512" t="s">
        <v>329</v>
      </c>
      <c r="F512">
        <v>127</v>
      </c>
      <c r="G512" t="s">
        <v>329</v>
      </c>
      <c r="H512">
        <v>101</v>
      </c>
    </row>
    <row r="513" spans="1:8">
      <c r="A513" t="s">
        <v>6336</v>
      </c>
      <c r="B513" t="s">
        <v>6337</v>
      </c>
      <c r="C513" t="s">
        <v>315</v>
      </c>
      <c r="D513" t="s">
        <v>315</v>
      </c>
      <c r="E513" t="s">
        <v>315</v>
      </c>
      <c r="F513">
        <v>470</v>
      </c>
      <c r="G513" t="s">
        <v>315</v>
      </c>
      <c r="H513">
        <v>343</v>
      </c>
    </row>
    <row r="514" spans="1:8">
      <c r="A514" t="s">
        <v>7517</v>
      </c>
      <c r="B514" t="s">
        <v>6358</v>
      </c>
      <c r="C514" t="s">
        <v>386</v>
      </c>
      <c r="D514" t="s">
        <v>386</v>
      </c>
      <c r="E514" t="s">
        <v>386</v>
      </c>
      <c r="F514">
        <v>475</v>
      </c>
      <c r="G514" t="s">
        <v>386</v>
      </c>
      <c r="H514">
        <v>349</v>
      </c>
    </row>
    <row r="515" spans="1:8">
      <c r="B515" t="s">
        <v>7093</v>
      </c>
      <c r="C515" t="s">
        <v>200</v>
      </c>
      <c r="D515" t="s">
        <v>200</v>
      </c>
      <c r="E515" t="s">
        <v>200</v>
      </c>
      <c r="F515">
        <v>498</v>
      </c>
      <c r="G515" t="s">
        <v>200</v>
      </c>
      <c r="H515">
        <v>498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60F99-121C-43A6-889F-33679CFCA402}">
  <dimension ref="A1:B245"/>
  <sheetViews>
    <sheetView workbookViewId="0">
      <selection activeCell="F10" sqref="F10"/>
    </sheetView>
  </sheetViews>
  <sheetFormatPr defaultRowHeight="15"/>
  <cols>
    <col min="1" max="1" width="28.7109375" bestFit="1" customWidth="1"/>
    <col min="2" max="2" width="20" bestFit="1" customWidth="1"/>
  </cols>
  <sheetData>
    <row r="1" spans="1:2">
      <c r="A1" t="s">
        <v>7518</v>
      </c>
      <c r="B1" t="s">
        <v>6506</v>
      </c>
    </row>
    <row r="2" spans="1:2">
      <c r="A2" t="s">
        <v>5747</v>
      </c>
      <c r="B2" t="s">
        <v>241</v>
      </c>
    </row>
    <row r="3" spans="1:2">
      <c r="A3" t="s">
        <v>5902</v>
      </c>
      <c r="B3" t="s">
        <v>245</v>
      </c>
    </row>
    <row r="4" spans="1:2">
      <c r="A4" t="s">
        <v>5644</v>
      </c>
      <c r="B4" t="s">
        <v>247</v>
      </c>
    </row>
    <row r="5" spans="1:2">
      <c r="A5" t="s">
        <v>5619</v>
      </c>
      <c r="B5" t="s">
        <v>239</v>
      </c>
    </row>
    <row r="6" spans="1:2">
      <c r="A6" t="s">
        <v>5999</v>
      </c>
      <c r="B6" t="s">
        <v>229</v>
      </c>
    </row>
    <row r="7" spans="1:2">
      <c r="A7" t="s">
        <v>5946</v>
      </c>
      <c r="B7" t="s">
        <v>235</v>
      </c>
    </row>
    <row r="8" spans="1:2">
      <c r="A8" t="s">
        <v>5950</v>
      </c>
      <c r="B8" t="s">
        <v>249</v>
      </c>
    </row>
    <row r="9" spans="1:2">
      <c r="A9" t="s">
        <v>5771</v>
      </c>
      <c r="B9" t="s">
        <v>257</v>
      </c>
    </row>
    <row r="10" spans="1:2">
      <c r="A10" t="s">
        <v>5677</v>
      </c>
      <c r="B10" t="s">
        <v>260</v>
      </c>
    </row>
    <row r="11" spans="1:2">
      <c r="A11" t="s">
        <v>5754</v>
      </c>
      <c r="B11" t="s">
        <v>262</v>
      </c>
    </row>
    <row r="12" spans="1:2">
      <c r="A12" t="s">
        <v>6144</v>
      </c>
      <c r="B12" t="s">
        <v>254</v>
      </c>
    </row>
    <row r="13" spans="1:2">
      <c r="A13" t="s">
        <v>5992</v>
      </c>
      <c r="B13" t="s">
        <v>243</v>
      </c>
    </row>
    <row r="14" spans="1:2">
      <c r="A14" t="s">
        <v>5640</v>
      </c>
      <c r="B14" t="s">
        <v>256</v>
      </c>
    </row>
    <row r="15" spans="1:2">
      <c r="A15" t="s">
        <v>5809</v>
      </c>
      <c r="B15" t="s">
        <v>252</v>
      </c>
    </row>
    <row r="16" spans="1:2">
      <c r="A16" t="s">
        <v>5567</v>
      </c>
      <c r="B16" t="s">
        <v>210</v>
      </c>
    </row>
    <row r="17" spans="1:2">
      <c r="A17" t="s">
        <v>7519</v>
      </c>
      <c r="B17" t="s">
        <v>208</v>
      </c>
    </row>
    <row r="18" spans="1:2">
      <c r="A18" t="s">
        <v>6026</v>
      </c>
      <c r="B18" t="s">
        <v>217</v>
      </c>
    </row>
    <row r="19" spans="1:2">
      <c r="A19" t="s">
        <v>5783</v>
      </c>
      <c r="B19" t="s">
        <v>205</v>
      </c>
    </row>
    <row r="20" spans="1:2">
      <c r="A20" t="s">
        <v>5935</v>
      </c>
      <c r="B20" t="s">
        <v>204</v>
      </c>
    </row>
    <row r="21" spans="1:2">
      <c r="A21" t="s">
        <v>7520</v>
      </c>
      <c r="B21" t="s">
        <v>199</v>
      </c>
    </row>
    <row r="22" spans="1:2">
      <c r="A22" t="s">
        <v>5751</v>
      </c>
      <c r="B22" t="s">
        <v>196</v>
      </c>
    </row>
    <row r="23" spans="1:2">
      <c r="A23" t="s">
        <v>5912</v>
      </c>
      <c r="B23" t="s">
        <v>225</v>
      </c>
    </row>
    <row r="24" spans="1:2">
      <c r="A24" t="s">
        <v>5661</v>
      </c>
      <c r="B24" t="s">
        <v>228</v>
      </c>
    </row>
    <row r="25" spans="1:2">
      <c r="A25" t="s">
        <v>5628</v>
      </c>
      <c r="B25" t="s">
        <v>231</v>
      </c>
    </row>
    <row r="26" spans="1:2">
      <c r="A26" t="s">
        <v>5922</v>
      </c>
      <c r="B26" t="s">
        <v>234</v>
      </c>
    </row>
    <row r="27" spans="1:2">
      <c r="A27" t="s">
        <v>5836</v>
      </c>
      <c r="B27" t="s">
        <v>222</v>
      </c>
    </row>
    <row r="28" spans="1:2">
      <c r="A28" t="s">
        <v>5636</v>
      </c>
      <c r="B28" t="s">
        <v>219</v>
      </c>
    </row>
    <row r="29" spans="1:2">
      <c r="A29" t="s">
        <v>6126</v>
      </c>
      <c r="B29" t="s">
        <v>237</v>
      </c>
    </row>
    <row r="30" spans="1:2">
      <c r="A30" t="s">
        <v>6128</v>
      </c>
      <c r="B30" t="s">
        <v>242</v>
      </c>
    </row>
    <row r="31" spans="1:2">
      <c r="A31" t="s">
        <v>6079</v>
      </c>
      <c r="B31" t="s">
        <v>246</v>
      </c>
    </row>
    <row r="32" spans="1:2">
      <c r="A32" t="s">
        <v>6071</v>
      </c>
      <c r="B32" t="s">
        <v>248</v>
      </c>
    </row>
    <row r="33" spans="1:2">
      <c r="A33" t="s">
        <v>6995</v>
      </c>
      <c r="B33" t="s">
        <v>240</v>
      </c>
    </row>
    <row r="34" spans="1:2">
      <c r="A34" t="s">
        <v>6301</v>
      </c>
      <c r="B34" t="s">
        <v>230</v>
      </c>
    </row>
    <row r="35" spans="1:2">
      <c r="A35" t="s">
        <v>7521</v>
      </c>
      <c r="B35" t="s">
        <v>236</v>
      </c>
    </row>
    <row r="36" spans="1:2">
      <c r="A36" t="s">
        <v>5952</v>
      </c>
      <c r="B36" t="s">
        <v>7426</v>
      </c>
    </row>
    <row r="37" spans="1:2">
      <c r="A37" t="s">
        <v>6345</v>
      </c>
      <c r="B37" t="s">
        <v>258</v>
      </c>
    </row>
    <row r="38" spans="1:2">
      <c r="A38" t="s">
        <v>7522</v>
      </c>
      <c r="B38" t="s">
        <v>259</v>
      </c>
    </row>
    <row r="39" spans="1:2">
      <c r="A39" t="s">
        <v>7052</v>
      </c>
      <c r="B39" t="s">
        <v>261</v>
      </c>
    </row>
    <row r="40" spans="1:2">
      <c r="A40" t="s">
        <v>7523</v>
      </c>
      <c r="B40" t="s">
        <v>253</v>
      </c>
    </row>
    <row r="41" spans="1:2">
      <c r="A41" t="s">
        <v>6148</v>
      </c>
      <c r="B41" t="s">
        <v>429</v>
      </c>
    </row>
    <row r="42" spans="1:2">
      <c r="A42" t="s">
        <v>7524</v>
      </c>
      <c r="B42" t="s">
        <v>255</v>
      </c>
    </row>
    <row r="43" spans="1:2">
      <c r="A43" t="s">
        <v>6168</v>
      </c>
      <c r="B43" t="s">
        <v>251</v>
      </c>
    </row>
    <row r="44" spans="1:2">
      <c r="A44" t="s">
        <v>6939</v>
      </c>
      <c r="B44" t="s">
        <v>209</v>
      </c>
    </row>
    <row r="45" spans="1:2">
      <c r="A45" t="s">
        <v>6274</v>
      </c>
      <c r="B45" t="s">
        <v>207</v>
      </c>
    </row>
    <row r="46" spans="1:2">
      <c r="A46" t="s">
        <v>6150</v>
      </c>
      <c r="B46" t="s">
        <v>218</v>
      </c>
    </row>
    <row r="47" spans="1:2">
      <c r="A47" t="s">
        <v>6039</v>
      </c>
      <c r="B47" t="s">
        <v>206</v>
      </c>
    </row>
    <row r="48" spans="1:2">
      <c r="A48" t="s">
        <v>7525</v>
      </c>
      <c r="B48" t="s">
        <v>203</v>
      </c>
    </row>
    <row r="49" spans="1:2">
      <c r="A49" t="s">
        <v>7093</v>
      </c>
      <c r="B49" t="s">
        <v>200</v>
      </c>
    </row>
    <row r="50" spans="1:2">
      <c r="A50" t="s">
        <v>6291</v>
      </c>
      <c r="B50" t="s">
        <v>197</v>
      </c>
    </row>
    <row r="51" spans="1:2">
      <c r="A51" t="s">
        <v>6066</v>
      </c>
      <c r="B51" t="s">
        <v>226</v>
      </c>
    </row>
    <row r="52" spans="1:2">
      <c r="A52" t="s">
        <v>5915</v>
      </c>
      <c r="B52" t="s">
        <v>227</v>
      </c>
    </row>
    <row r="53" spans="1:2">
      <c r="A53" t="s">
        <v>6239</v>
      </c>
      <c r="B53" t="s">
        <v>389</v>
      </c>
    </row>
    <row r="54" spans="1:2">
      <c r="A54" t="s">
        <v>5926</v>
      </c>
      <c r="B54" t="s">
        <v>233</v>
      </c>
    </row>
    <row r="55" spans="1:2">
      <c r="A55" t="s">
        <v>6936</v>
      </c>
      <c r="B55" t="s">
        <v>221</v>
      </c>
    </row>
    <row r="56" spans="1:2">
      <c r="A56" t="s">
        <v>5681</v>
      </c>
      <c r="B56" t="s">
        <v>405</v>
      </c>
    </row>
    <row r="57" spans="1:2">
      <c r="A57" t="s">
        <v>6319</v>
      </c>
      <c r="B57" t="s">
        <v>238</v>
      </c>
    </row>
    <row r="58" spans="1:2">
      <c r="A58" t="s">
        <v>6063</v>
      </c>
      <c r="B58" t="s">
        <v>384</v>
      </c>
    </row>
    <row r="59" spans="1:2">
      <c r="A59" t="s">
        <v>5714</v>
      </c>
      <c r="B59" t="s">
        <v>266</v>
      </c>
    </row>
    <row r="60" spans="1:2">
      <c r="A60" t="s">
        <v>5820</v>
      </c>
      <c r="B60" t="s">
        <v>269</v>
      </c>
    </row>
    <row r="61" spans="1:2">
      <c r="A61" t="s">
        <v>5930</v>
      </c>
      <c r="B61" t="s">
        <v>122</v>
      </c>
    </row>
    <row r="62" spans="1:2">
      <c r="A62" t="s">
        <v>5978</v>
      </c>
      <c r="B62" t="s">
        <v>103</v>
      </c>
    </row>
    <row r="63" spans="1:2">
      <c r="A63" t="s">
        <v>5569</v>
      </c>
      <c r="B63" t="s">
        <v>276</v>
      </c>
    </row>
    <row r="64" spans="1:2">
      <c r="A64" t="s">
        <v>5617</v>
      </c>
      <c r="B64" t="s">
        <v>108</v>
      </c>
    </row>
    <row r="65" spans="1:2">
      <c r="A65" t="s">
        <v>5604</v>
      </c>
      <c r="B65" t="s">
        <v>278</v>
      </c>
    </row>
    <row r="66" spans="1:2">
      <c r="A66" t="s">
        <v>6019</v>
      </c>
      <c r="B66" t="s">
        <v>280</v>
      </c>
    </row>
    <row r="67" spans="1:2">
      <c r="A67" t="s">
        <v>5706</v>
      </c>
      <c r="B67" t="s">
        <v>272</v>
      </c>
    </row>
    <row r="68" spans="1:2">
      <c r="A68" t="s">
        <v>5730</v>
      </c>
      <c r="B68" t="s">
        <v>264</v>
      </c>
    </row>
    <row r="69" spans="1:2">
      <c r="A69" t="s">
        <v>5738</v>
      </c>
      <c r="B69" t="s">
        <v>41</v>
      </c>
    </row>
    <row r="70" spans="1:2">
      <c r="A70" t="s">
        <v>5860</v>
      </c>
      <c r="B70" t="s">
        <v>282</v>
      </c>
    </row>
    <row r="71" spans="1:2">
      <c r="A71" t="s">
        <v>7526</v>
      </c>
      <c r="B71" t="s">
        <v>5944</v>
      </c>
    </row>
    <row r="72" spans="1:2">
      <c r="A72" t="s">
        <v>7527</v>
      </c>
      <c r="B72" t="s">
        <v>5965</v>
      </c>
    </row>
    <row r="73" spans="1:2">
      <c r="A73" t="s">
        <v>6037</v>
      </c>
      <c r="B73" t="s">
        <v>48</v>
      </c>
    </row>
    <row r="74" spans="1:2">
      <c r="A74" t="s">
        <v>5621</v>
      </c>
      <c r="B74" t="s">
        <v>293</v>
      </c>
    </row>
    <row r="75" spans="1:2">
      <c r="A75" t="s">
        <v>5665</v>
      </c>
      <c r="B75" t="s">
        <v>126</v>
      </c>
    </row>
    <row r="76" spans="1:2">
      <c r="A76" t="s">
        <v>5720</v>
      </c>
      <c r="B76" t="s">
        <v>58</v>
      </c>
    </row>
    <row r="77" spans="1:2">
      <c r="A77" t="s">
        <v>5833</v>
      </c>
      <c r="B77" t="s">
        <v>287</v>
      </c>
    </row>
    <row r="78" spans="1:2">
      <c r="A78" t="s">
        <v>6226</v>
      </c>
      <c r="B78" t="s">
        <v>291</v>
      </c>
    </row>
    <row r="79" spans="1:2">
      <c r="A79" t="s">
        <v>6248</v>
      </c>
      <c r="B79" t="s">
        <v>104</v>
      </c>
    </row>
    <row r="80" spans="1:2">
      <c r="A80" t="s">
        <v>7528</v>
      </c>
      <c r="B80" t="s">
        <v>6022</v>
      </c>
    </row>
    <row r="81" spans="1:2">
      <c r="A81" t="s">
        <v>6262</v>
      </c>
      <c r="B81" t="s">
        <v>133</v>
      </c>
    </row>
    <row r="82" spans="1:2">
      <c r="A82" t="s">
        <v>6289</v>
      </c>
      <c r="B82" t="s">
        <v>23</v>
      </c>
    </row>
    <row r="83" spans="1:2">
      <c r="A83" t="s">
        <v>5708</v>
      </c>
      <c r="B83" t="s">
        <v>326</v>
      </c>
    </row>
    <row r="84" spans="1:2">
      <c r="A84" t="s">
        <v>5728</v>
      </c>
      <c r="B84" t="s">
        <v>322</v>
      </c>
    </row>
    <row r="85" spans="1:2">
      <c r="A85" t="s">
        <v>7529</v>
      </c>
      <c r="B85" t="s">
        <v>5741</v>
      </c>
    </row>
    <row r="86" spans="1:2">
      <c r="A86" t="s">
        <v>5761</v>
      </c>
      <c r="B86" t="s">
        <v>194</v>
      </c>
    </row>
    <row r="87" spans="1:2">
      <c r="A87" t="s">
        <v>5763</v>
      </c>
      <c r="B87" t="s">
        <v>325</v>
      </c>
    </row>
    <row r="88" spans="1:2">
      <c r="A88" t="s">
        <v>7530</v>
      </c>
      <c r="B88" t="s">
        <v>7531</v>
      </c>
    </row>
    <row r="89" spans="1:2">
      <c r="A89" t="s">
        <v>5781</v>
      </c>
      <c r="B89" t="s">
        <v>323</v>
      </c>
    </row>
    <row r="90" spans="1:2">
      <c r="A90" t="s">
        <v>5793</v>
      </c>
      <c r="B90" t="s">
        <v>319</v>
      </c>
    </row>
    <row r="91" spans="1:2">
      <c r="A91" t="s">
        <v>6218</v>
      </c>
      <c r="B91" t="s">
        <v>301</v>
      </c>
    </row>
    <row r="92" spans="1:2">
      <c r="A92" t="s">
        <v>7532</v>
      </c>
      <c r="B92" t="s">
        <v>389</v>
      </c>
    </row>
    <row r="93" spans="1:2">
      <c r="A93" t="s">
        <v>5985</v>
      </c>
      <c r="B93" t="s">
        <v>317</v>
      </c>
    </row>
    <row r="94" spans="1:2">
      <c r="A94" t="s">
        <v>6047</v>
      </c>
      <c r="B94" t="s">
        <v>17</v>
      </c>
    </row>
    <row r="95" spans="1:2">
      <c r="A95" t="s">
        <v>6279</v>
      </c>
      <c r="B95" t="s">
        <v>306</v>
      </c>
    </row>
    <row r="96" spans="1:2">
      <c r="A96" t="s">
        <v>6188</v>
      </c>
      <c r="B96" t="s">
        <v>305</v>
      </c>
    </row>
    <row r="97" spans="1:2">
      <c r="A97" t="s">
        <v>5663</v>
      </c>
      <c r="B97" t="s">
        <v>332</v>
      </c>
    </row>
    <row r="98" spans="1:2">
      <c r="A98" t="s">
        <v>6246</v>
      </c>
      <c r="B98" t="s">
        <v>77</v>
      </c>
    </row>
    <row r="99" spans="1:2">
      <c r="A99" t="s">
        <v>6116</v>
      </c>
      <c r="B99" t="s">
        <v>335</v>
      </c>
    </row>
    <row r="100" spans="1:2">
      <c r="A100" t="s">
        <v>5613</v>
      </c>
      <c r="B100" t="s">
        <v>61</v>
      </c>
    </row>
    <row r="101" spans="1:2">
      <c r="A101" t="s">
        <v>5624</v>
      </c>
      <c r="B101" t="s">
        <v>62</v>
      </c>
    </row>
    <row r="102" spans="1:2">
      <c r="A102" t="s">
        <v>7533</v>
      </c>
      <c r="B102" t="s">
        <v>432</v>
      </c>
    </row>
    <row r="103" spans="1:2">
      <c r="A103" t="s">
        <v>6260</v>
      </c>
      <c r="B103" t="s">
        <v>336</v>
      </c>
    </row>
    <row r="104" spans="1:2">
      <c r="A104" t="s">
        <v>5571</v>
      </c>
      <c r="B104" t="s">
        <v>121</v>
      </c>
    </row>
    <row r="105" spans="1:2">
      <c r="A105" t="s">
        <v>5601</v>
      </c>
      <c r="B105" t="s">
        <v>38</v>
      </c>
    </row>
    <row r="106" spans="1:2">
      <c r="A106" t="s">
        <v>5609</v>
      </c>
      <c r="B106" t="s">
        <v>340</v>
      </c>
    </row>
    <row r="107" spans="1:2">
      <c r="A107" t="s">
        <v>5690</v>
      </c>
      <c r="B107" t="s">
        <v>342</v>
      </c>
    </row>
    <row r="108" spans="1:2">
      <c r="A108" t="s">
        <v>6190</v>
      </c>
      <c r="B108" t="s">
        <v>176</v>
      </c>
    </row>
    <row r="109" spans="1:2">
      <c r="A109" t="s">
        <v>7534</v>
      </c>
      <c r="B109" t="s">
        <v>5659</v>
      </c>
    </row>
    <row r="110" spans="1:2">
      <c r="A110" t="s">
        <v>6083</v>
      </c>
      <c r="B110" t="s">
        <v>391</v>
      </c>
    </row>
    <row r="111" spans="1:2">
      <c r="A111" t="s">
        <v>5791</v>
      </c>
      <c r="B111" t="s">
        <v>267</v>
      </c>
    </row>
    <row r="112" spans="1:2">
      <c r="A112" t="s">
        <v>6034</v>
      </c>
      <c r="B112" t="s">
        <v>268</v>
      </c>
    </row>
    <row r="113" spans="1:2">
      <c r="A113" t="s">
        <v>5928</v>
      </c>
      <c r="B113" t="s">
        <v>440</v>
      </c>
    </row>
    <row r="114" spans="1:2">
      <c r="A114" t="s">
        <v>5980</v>
      </c>
      <c r="B114" t="s">
        <v>265</v>
      </c>
    </row>
    <row r="115" spans="1:2">
      <c r="A115" t="s">
        <v>5899</v>
      </c>
      <c r="B115" t="s">
        <v>107</v>
      </c>
    </row>
    <row r="116" spans="1:2">
      <c r="A116" t="s">
        <v>5669</v>
      </c>
      <c r="B116" t="s">
        <v>275</v>
      </c>
    </row>
    <row r="117" spans="1:2">
      <c r="A117" t="s">
        <v>5634</v>
      </c>
      <c r="B117" t="s">
        <v>277</v>
      </c>
    </row>
    <row r="118" spans="1:2">
      <c r="A118" t="s">
        <v>6343</v>
      </c>
      <c r="B118" t="s">
        <v>279</v>
      </c>
    </row>
    <row r="119" spans="1:2">
      <c r="A119" t="s">
        <v>5872</v>
      </c>
      <c r="B119" t="s">
        <v>273</v>
      </c>
    </row>
    <row r="120" spans="1:2">
      <c r="A120" t="s">
        <v>6175</v>
      </c>
      <c r="B120" t="s">
        <v>177</v>
      </c>
    </row>
    <row r="121" spans="1:2">
      <c r="A121" t="s">
        <v>6182</v>
      </c>
      <c r="B121" t="s">
        <v>274</v>
      </c>
    </row>
    <row r="122" spans="1:2">
      <c r="A122" t="s">
        <v>5997</v>
      </c>
      <c r="B122" t="s">
        <v>40</v>
      </c>
    </row>
    <row r="123" spans="1:2">
      <c r="A123" t="s">
        <v>6220</v>
      </c>
      <c r="B123" t="s">
        <v>6220</v>
      </c>
    </row>
    <row r="124" spans="1:2">
      <c r="A124" t="s">
        <v>6132</v>
      </c>
      <c r="B124" t="s">
        <v>285</v>
      </c>
    </row>
    <row r="125" spans="1:2">
      <c r="A125" t="s">
        <v>6165</v>
      </c>
      <c r="B125" t="s">
        <v>281</v>
      </c>
    </row>
    <row r="126" spans="1:2">
      <c r="A126" t="s">
        <v>7535</v>
      </c>
      <c r="B126" t="s">
        <v>5766</v>
      </c>
    </row>
    <row r="127" spans="1:2">
      <c r="A127" t="s">
        <v>5789</v>
      </c>
      <c r="B127" t="s">
        <v>289</v>
      </c>
    </row>
    <row r="128" spans="1:2">
      <c r="A128" t="s">
        <v>7536</v>
      </c>
      <c r="B128" t="s">
        <v>5826</v>
      </c>
    </row>
    <row r="129" spans="1:2">
      <c r="A129" t="s">
        <v>6935</v>
      </c>
      <c r="B129" t="s">
        <v>6526</v>
      </c>
    </row>
    <row r="130" spans="1:2">
      <c r="A130" t="s">
        <v>6306</v>
      </c>
      <c r="B130" t="s">
        <v>292</v>
      </c>
    </row>
    <row r="131" spans="1:2">
      <c r="A131" t="s">
        <v>6158</v>
      </c>
      <c r="B131" t="s">
        <v>290</v>
      </c>
    </row>
    <row r="132" spans="1:2">
      <c r="A132" t="s">
        <v>6172</v>
      </c>
      <c r="B132" t="s">
        <v>123</v>
      </c>
    </row>
    <row r="133" spans="1:2">
      <c r="A133" t="s">
        <v>6134</v>
      </c>
      <c r="B133" t="s">
        <v>135</v>
      </c>
    </row>
    <row r="134" spans="1:2">
      <c r="A134" t="s">
        <v>6356</v>
      </c>
      <c r="B134" t="s">
        <v>74</v>
      </c>
    </row>
    <row r="135" spans="1:2">
      <c r="A135" t="s">
        <v>6358</v>
      </c>
      <c r="B135" t="s">
        <v>386</v>
      </c>
    </row>
    <row r="136" spans="1:2">
      <c r="A136" t="s">
        <v>6270</v>
      </c>
      <c r="B136" t="s">
        <v>327</v>
      </c>
    </row>
    <row r="137" spans="1:2">
      <c r="A137" t="s">
        <v>7537</v>
      </c>
      <c r="B137" t="s">
        <v>7538</v>
      </c>
    </row>
    <row r="138" spans="1:2">
      <c r="A138" t="s">
        <v>5918</v>
      </c>
      <c r="B138" t="s">
        <v>76</v>
      </c>
    </row>
    <row r="139" spans="1:2">
      <c r="A139" t="s">
        <v>6095</v>
      </c>
      <c r="B139" t="s">
        <v>39</v>
      </c>
    </row>
    <row r="140" spans="1:2">
      <c r="A140" t="s">
        <v>6090</v>
      </c>
      <c r="B140" t="s">
        <v>71</v>
      </c>
    </row>
    <row r="141" spans="1:2">
      <c r="A141" t="s">
        <v>7040</v>
      </c>
      <c r="B141" t="s">
        <v>334</v>
      </c>
    </row>
    <row r="142" spans="1:2">
      <c r="A142" t="s">
        <v>6088</v>
      </c>
      <c r="B142" t="s">
        <v>140</v>
      </c>
    </row>
    <row r="143" spans="1:2">
      <c r="A143" t="s">
        <v>6308</v>
      </c>
      <c r="B143" t="s">
        <v>324</v>
      </c>
    </row>
    <row r="144" spans="1:2">
      <c r="A144" t="s">
        <v>5848</v>
      </c>
      <c r="B144" t="s">
        <v>318</v>
      </c>
    </row>
    <row r="145" spans="1:2">
      <c r="A145" t="s">
        <v>6170</v>
      </c>
      <c r="B145" t="s">
        <v>42</v>
      </c>
    </row>
    <row r="146" spans="1:2">
      <c r="A146" t="s">
        <v>6337</v>
      </c>
      <c r="B146" t="s">
        <v>315</v>
      </c>
    </row>
    <row r="147" spans="1:2">
      <c r="A147" t="s">
        <v>6077</v>
      </c>
      <c r="B147" t="s">
        <v>320</v>
      </c>
    </row>
    <row r="148" spans="1:2">
      <c r="A148" t="s">
        <v>6010</v>
      </c>
      <c r="B148" t="s">
        <v>316</v>
      </c>
    </row>
    <row r="149" spans="1:2">
      <c r="A149" t="s">
        <v>6321</v>
      </c>
      <c r="B149" t="s">
        <v>311</v>
      </c>
    </row>
    <row r="150" spans="1:2">
      <c r="A150" t="s">
        <v>6353</v>
      </c>
      <c r="B150" t="s">
        <v>124</v>
      </c>
    </row>
    <row r="151" spans="1:2">
      <c r="A151" t="s">
        <v>6325</v>
      </c>
      <c r="B151" t="s">
        <v>7539</v>
      </c>
    </row>
    <row r="152" spans="1:2">
      <c r="A152" t="s">
        <v>6313</v>
      </c>
      <c r="B152" t="s">
        <v>333</v>
      </c>
    </row>
    <row r="153" spans="1:2">
      <c r="A153" t="s">
        <v>6295</v>
      </c>
      <c r="B153" t="s">
        <v>117</v>
      </c>
    </row>
    <row r="154" spans="1:2">
      <c r="A154" t="s">
        <v>5743</v>
      </c>
      <c r="B154" t="s">
        <v>59</v>
      </c>
    </row>
    <row r="155" spans="1:2">
      <c r="A155" t="s">
        <v>7540</v>
      </c>
      <c r="B155" t="s">
        <v>5823</v>
      </c>
    </row>
    <row r="156" spans="1:2">
      <c r="A156" t="s">
        <v>7541</v>
      </c>
      <c r="B156" t="s">
        <v>7542</v>
      </c>
    </row>
    <row r="157" spans="1:2">
      <c r="A157" t="s">
        <v>7048</v>
      </c>
      <c r="B157" t="s">
        <v>157</v>
      </c>
    </row>
    <row r="158" spans="1:2">
      <c r="A158" t="s">
        <v>6057</v>
      </c>
      <c r="B158" t="s">
        <v>337</v>
      </c>
    </row>
    <row r="159" spans="1:2">
      <c r="A159" t="s">
        <v>7543</v>
      </c>
      <c r="B159" t="s">
        <v>6533</v>
      </c>
    </row>
    <row r="160" spans="1:2">
      <c r="A160" t="s">
        <v>6160</v>
      </c>
      <c r="B160" t="s">
        <v>338</v>
      </c>
    </row>
    <row r="161" spans="1:2">
      <c r="A161" t="s">
        <v>5889</v>
      </c>
      <c r="B161" t="s">
        <v>339</v>
      </c>
    </row>
    <row r="162" spans="1:2">
      <c r="A162" t="s">
        <v>6138</v>
      </c>
      <c r="B162" t="s">
        <v>341</v>
      </c>
    </row>
    <row r="163" spans="1:2">
      <c r="A163" t="s">
        <v>6283</v>
      </c>
      <c r="B163" t="s">
        <v>136</v>
      </c>
    </row>
    <row r="164" spans="1:2">
      <c r="A164" t="s">
        <v>6052</v>
      </c>
      <c r="B164" t="s">
        <v>297</v>
      </c>
    </row>
    <row r="165" spans="1:2">
      <c r="A165" t="s">
        <v>5799</v>
      </c>
      <c r="B165" t="s">
        <v>303</v>
      </c>
    </row>
    <row r="166" spans="1:2">
      <c r="A166" t="s">
        <v>5581</v>
      </c>
      <c r="B166" t="s">
        <v>425</v>
      </c>
    </row>
    <row r="167" spans="1:2">
      <c r="A167" t="s">
        <v>5642</v>
      </c>
      <c r="B167" t="s">
        <v>119</v>
      </c>
    </row>
    <row r="168" spans="1:2">
      <c r="A168" t="s">
        <v>5805</v>
      </c>
      <c r="B168" t="s">
        <v>307</v>
      </c>
    </row>
    <row r="169" spans="1:2">
      <c r="A169" t="s">
        <v>5632</v>
      </c>
      <c r="B169" t="s">
        <v>314</v>
      </c>
    </row>
    <row r="170" spans="1:2">
      <c r="A170" t="s">
        <v>5656</v>
      </c>
      <c r="B170" t="s">
        <v>120</v>
      </c>
    </row>
    <row r="171" spans="1:2">
      <c r="A171" t="s">
        <v>5868</v>
      </c>
      <c r="B171" t="s">
        <v>153</v>
      </c>
    </row>
    <row r="172" spans="1:2">
      <c r="A172" t="s">
        <v>7471</v>
      </c>
      <c r="B172" t="s">
        <v>329</v>
      </c>
    </row>
    <row r="173" spans="1:2">
      <c r="A173" t="s">
        <v>7544</v>
      </c>
      <c r="B173" t="s">
        <v>5584</v>
      </c>
    </row>
    <row r="174" spans="1:2">
      <c r="A174" t="s">
        <v>7545</v>
      </c>
      <c r="B174" t="s">
        <v>7546</v>
      </c>
    </row>
    <row r="175" spans="1:2">
      <c r="A175" t="s">
        <v>5652</v>
      </c>
      <c r="B175" t="s">
        <v>351</v>
      </c>
    </row>
    <row r="176" spans="1:2">
      <c r="A176" t="s">
        <v>5710</v>
      </c>
      <c r="B176" t="s">
        <v>353</v>
      </c>
    </row>
    <row r="177" spans="1:2">
      <c r="A177" t="s">
        <v>5718</v>
      </c>
      <c r="B177" t="s">
        <v>355</v>
      </c>
    </row>
    <row r="178" spans="1:2">
      <c r="A178" t="s">
        <v>5736</v>
      </c>
      <c r="B178" t="s">
        <v>79</v>
      </c>
    </row>
    <row r="179" spans="1:2">
      <c r="A179" t="s">
        <v>7547</v>
      </c>
      <c r="B179" t="s">
        <v>65</v>
      </c>
    </row>
    <row r="180" spans="1:2">
      <c r="A180" t="s">
        <v>5831</v>
      </c>
      <c r="B180" t="s">
        <v>346</v>
      </c>
    </row>
    <row r="181" spans="1:2">
      <c r="A181" t="s">
        <v>5948</v>
      </c>
      <c r="B181" t="s">
        <v>24</v>
      </c>
    </row>
    <row r="182" spans="1:2">
      <c r="A182" t="s">
        <v>5987</v>
      </c>
      <c r="B182" t="s">
        <v>362</v>
      </c>
    </row>
    <row r="183" spans="1:2">
      <c r="A183" t="s">
        <v>6099</v>
      </c>
      <c r="B183" t="s">
        <v>352</v>
      </c>
    </row>
    <row r="184" spans="1:2">
      <c r="A184" t="s">
        <v>6152</v>
      </c>
      <c r="B184" t="s">
        <v>360</v>
      </c>
    </row>
    <row r="185" spans="1:2">
      <c r="A185" t="s">
        <v>5615</v>
      </c>
      <c r="B185" t="s">
        <v>115</v>
      </c>
    </row>
    <row r="186" spans="1:2">
      <c r="A186" t="s">
        <v>7548</v>
      </c>
      <c r="B186" t="s">
        <v>223</v>
      </c>
    </row>
    <row r="187" spans="1:2">
      <c r="A187" t="s">
        <v>5757</v>
      </c>
      <c r="B187" t="s">
        <v>175</v>
      </c>
    </row>
    <row r="188" spans="1:2">
      <c r="A188" t="s">
        <v>5841</v>
      </c>
      <c r="B188" t="s">
        <v>364</v>
      </c>
    </row>
    <row r="189" spans="1:2">
      <c r="A189" t="s">
        <v>5879</v>
      </c>
      <c r="B189" t="s">
        <v>366</v>
      </c>
    </row>
    <row r="190" spans="1:2">
      <c r="A190" t="s">
        <v>5887</v>
      </c>
      <c r="B190" t="s">
        <v>347</v>
      </c>
    </row>
    <row r="191" spans="1:2">
      <c r="A191" t="s">
        <v>5933</v>
      </c>
      <c r="B191" t="s">
        <v>357</v>
      </c>
    </row>
    <row r="192" spans="1:2">
      <c r="A192" t="s">
        <v>6130</v>
      </c>
      <c r="B192" t="s">
        <v>7549</v>
      </c>
    </row>
    <row r="193" spans="1:2">
      <c r="A193" t="s">
        <v>5586</v>
      </c>
      <c r="B193" t="s">
        <v>7550</v>
      </c>
    </row>
    <row r="194" spans="1:2">
      <c r="A194" t="s">
        <v>5565</v>
      </c>
      <c r="B194" t="s">
        <v>164</v>
      </c>
    </row>
    <row r="195" spans="1:2">
      <c r="A195" t="s">
        <v>7551</v>
      </c>
      <c r="B195" t="s">
        <v>25</v>
      </c>
    </row>
    <row r="196" spans="1:2">
      <c r="A196" t="s">
        <v>5712</v>
      </c>
      <c r="B196" t="s">
        <v>35</v>
      </c>
    </row>
    <row r="197" spans="1:2">
      <c r="A197" t="s">
        <v>5774</v>
      </c>
      <c r="B197" t="s">
        <v>319</v>
      </c>
    </row>
    <row r="198" spans="1:2">
      <c r="A198" t="s">
        <v>6017</v>
      </c>
      <c r="B198" t="s">
        <v>166</v>
      </c>
    </row>
    <row r="199" spans="1:2">
      <c r="A199" t="s">
        <v>6024</v>
      </c>
      <c r="B199" t="s">
        <v>369</v>
      </c>
    </row>
    <row r="200" spans="1:2">
      <c r="A200" t="s">
        <v>6114</v>
      </c>
      <c r="B200" t="s">
        <v>6548</v>
      </c>
    </row>
    <row r="201" spans="1:2">
      <c r="A201" t="s">
        <v>7552</v>
      </c>
      <c r="B201" t="s">
        <v>6102</v>
      </c>
    </row>
    <row r="202" spans="1:2">
      <c r="A202" t="s">
        <v>7553</v>
      </c>
      <c r="B202" t="s">
        <v>319</v>
      </c>
    </row>
    <row r="203" spans="1:2">
      <c r="A203" t="s">
        <v>5734</v>
      </c>
      <c r="B203" t="s">
        <v>85</v>
      </c>
    </row>
    <row r="204" spans="1:2">
      <c r="A204" t="s">
        <v>7554</v>
      </c>
      <c r="B204" t="s">
        <v>5938</v>
      </c>
    </row>
    <row r="205" spans="1:2">
      <c r="A205" t="s">
        <v>5846</v>
      </c>
      <c r="B205" t="s">
        <v>28</v>
      </c>
    </row>
    <row r="206" spans="1:2">
      <c r="A206" t="s">
        <v>5797</v>
      </c>
      <c r="B206" t="s">
        <v>354</v>
      </c>
    </row>
    <row r="207" spans="1:2">
      <c r="A207" t="s">
        <v>5974</v>
      </c>
      <c r="B207" t="s">
        <v>7555</v>
      </c>
    </row>
    <row r="208" spans="1:2">
      <c r="A208" t="s">
        <v>5807</v>
      </c>
      <c r="B208" t="s">
        <v>359</v>
      </c>
    </row>
    <row r="209" spans="1:2">
      <c r="A209" t="s">
        <v>6118</v>
      </c>
      <c r="B209" t="s">
        <v>350</v>
      </c>
    </row>
    <row r="210" spans="1:2">
      <c r="A210" t="s">
        <v>5962</v>
      </c>
      <c r="B210" t="s">
        <v>101</v>
      </c>
    </row>
    <row r="211" spans="1:2">
      <c r="A211" t="s">
        <v>7505</v>
      </c>
      <c r="B211" t="s">
        <v>6897</v>
      </c>
    </row>
    <row r="212" spans="1:2">
      <c r="A212" t="s">
        <v>6341</v>
      </c>
      <c r="B212" t="s">
        <v>160</v>
      </c>
    </row>
    <row r="213" spans="1:2">
      <c r="A213" t="s">
        <v>6241</v>
      </c>
      <c r="B213" t="s">
        <v>193</v>
      </c>
    </row>
    <row r="214" spans="1:2">
      <c r="A214" t="s">
        <v>6154</v>
      </c>
      <c r="B214" t="s">
        <v>365</v>
      </c>
    </row>
    <row r="215" spans="1:2">
      <c r="A215" t="s">
        <v>6073</v>
      </c>
      <c r="B215" t="s">
        <v>348</v>
      </c>
    </row>
    <row r="216" spans="1:2">
      <c r="A216" t="s">
        <v>6230</v>
      </c>
      <c r="B216" t="s">
        <v>109</v>
      </c>
    </row>
    <row r="217" spans="1:2">
      <c r="A217" t="s">
        <v>6252</v>
      </c>
      <c r="B217" t="s">
        <v>358</v>
      </c>
    </row>
    <row r="218" spans="1:2">
      <c r="A218" t="s">
        <v>6184</v>
      </c>
      <c r="B218" t="s">
        <v>78</v>
      </c>
    </row>
    <row r="219" spans="1:2">
      <c r="A219" t="s">
        <v>6180</v>
      </c>
      <c r="B219" t="s">
        <v>42</v>
      </c>
    </row>
    <row r="220" spans="1:2">
      <c r="A220" t="s">
        <v>6339</v>
      </c>
      <c r="B220" t="s">
        <v>33</v>
      </c>
    </row>
    <row r="221" spans="1:2">
      <c r="A221" t="s">
        <v>6317</v>
      </c>
      <c r="B221" t="s">
        <v>361</v>
      </c>
    </row>
    <row r="222" spans="1:2">
      <c r="A222" t="s">
        <v>7556</v>
      </c>
      <c r="B222" t="s">
        <v>433</v>
      </c>
    </row>
    <row r="223" spans="1:2">
      <c r="A223" t="s">
        <v>7090</v>
      </c>
      <c r="B223" t="s">
        <v>183</v>
      </c>
    </row>
    <row r="224" spans="1:2">
      <c r="A224" t="s">
        <v>6281</v>
      </c>
      <c r="B224" t="s">
        <v>7557</v>
      </c>
    </row>
    <row r="225" spans="1:2">
      <c r="A225" t="s">
        <v>6031</v>
      </c>
      <c r="B225" t="s">
        <v>371</v>
      </c>
    </row>
    <row r="226" spans="1:2">
      <c r="A226" t="s">
        <v>6195</v>
      </c>
      <c r="B226" t="s">
        <v>112</v>
      </c>
    </row>
    <row r="227" spans="1:2">
      <c r="A227" t="s">
        <v>6272</v>
      </c>
      <c r="B227" t="s">
        <v>368</v>
      </c>
    </row>
    <row r="228" spans="1:2">
      <c r="A228" t="s">
        <v>5854</v>
      </c>
      <c r="B228" t="s">
        <v>625</v>
      </c>
    </row>
    <row r="229" spans="1:2">
      <c r="A229" t="s">
        <v>7558</v>
      </c>
      <c r="B229" t="s">
        <v>42</v>
      </c>
    </row>
    <row r="230" spans="1:2">
      <c r="A230" t="s">
        <v>7559</v>
      </c>
      <c r="B230" t="s">
        <v>7560</v>
      </c>
    </row>
    <row r="231" spans="1:2">
      <c r="A231" t="s">
        <v>5573</v>
      </c>
      <c r="B231" t="s">
        <v>383</v>
      </c>
    </row>
    <row r="232" spans="1:2">
      <c r="A232" t="s">
        <v>7561</v>
      </c>
      <c r="B232" t="s">
        <v>309</v>
      </c>
    </row>
    <row r="233" spans="1:2">
      <c r="A233" t="s">
        <v>7562</v>
      </c>
      <c r="B233" t="s">
        <v>7234</v>
      </c>
    </row>
    <row r="234" spans="1:2">
      <c r="A234" t="s">
        <v>6258</v>
      </c>
      <c r="B234" t="s">
        <v>388</v>
      </c>
    </row>
    <row r="235" spans="1:2">
      <c r="A235" t="s">
        <v>7563</v>
      </c>
      <c r="B235" t="s">
        <v>6124</v>
      </c>
    </row>
    <row r="236" spans="1:2">
      <c r="A236" t="s">
        <v>7091</v>
      </c>
      <c r="B236" t="s">
        <v>6504</v>
      </c>
    </row>
    <row r="237" spans="1:2">
      <c r="A237" t="s">
        <v>5904</v>
      </c>
      <c r="B237" t="s">
        <v>45</v>
      </c>
    </row>
    <row r="238" spans="1:2">
      <c r="A238" t="s">
        <v>5795</v>
      </c>
      <c r="B238" t="s">
        <v>46</v>
      </c>
    </row>
    <row r="239" spans="1:2">
      <c r="A239" t="s">
        <v>7564</v>
      </c>
      <c r="B239" t="s">
        <v>5769</v>
      </c>
    </row>
    <row r="240" spans="1:2">
      <c r="A240" t="s">
        <v>5893</v>
      </c>
      <c r="B240" t="s">
        <v>43</v>
      </c>
    </row>
    <row r="241" spans="1:2">
      <c r="A241" t="s">
        <v>5877</v>
      </c>
      <c r="B241" t="s">
        <v>154</v>
      </c>
    </row>
    <row r="242" spans="1:2">
      <c r="A242" t="s">
        <v>7474</v>
      </c>
      <c r="B242" t="s">
        <v>328</v>
      </c>
    </row>
    <row r="243" spans="1:2">
      <c r="A243" t="s">
        <v>5972</v>
      </c>
      <c r="B243" t="s">
        <v>313</v>
      </c>
    </row>
    <row r="244" spans="1:2">
      <c r="A244" t="s">
        <v>6335</v>
      </c>
      <c r="B244" t="s">
        <v>330</v>
      </c>
    </row>
    <row r="245" spans="1:2">
      <c r="A245" t="s">
        <v>6311</v>
      </c>
      <c r="B245" t="s">
        <v>390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891D2-882F-4FB8-8286-AD6D500F6DC5}">
  <dimension ref="A1:M515"/>
  <sheetViews>
    <sheetView topLeftCell="E273" workbookViewId="0">
      <selection activeCell="L285" sqref="L285"/>
    </sheetView>
  </sheetViews>
  <sheetFormatPr defaultRowHeight="15"/>
  <cols>
    <col min="1" max="1" width="39" bestFit="1" customWidth="1"/>
    <col min="2" max="2" width="33.42578125" bestFit="1" customWidth="1"/>
    <col min="3" max="3" width="20" bestFit="1" customWidth="1"/>
    <col min="4" max="7" width="22.5703125" bestFit="1" customWidth="1"/>
    <col min="12" max="12" width="26.28515625" bestFit="1" customWidth="1"/>
    <col min="13" max="13" width="20.28515625" bestFit="1" customWidth="1"/>
  </cols>
  <sheetData>
    <row r="1" spans="1:13">
      <c r="A1" t="s">
        <v>7460</v>
      </c>
      <c r="B1" t="s">
        <v>7461</v>
      </c>
      <c r="C1" t="s">
        <v>7462</v>
      </c>
      <c r="D1" t="s">
        <v>6506</v>
      </c>
      <c r="E1" t="s">
        <v>6507</v>
      </c>
      <c r="F1" t="s">
        <v>7463</v>
      </c>
      <c r="G1" t="s">
        <v>6792</v>
      </c>
      <c r="H1" t="s">
        <v>7095</v>
      </c>
      <c r="L1" t="s">
        <v>7518</v>
      </c>
      <c r="M1" t="s">
        <v>6506</v>
      </c>
    </row>
    <row r="2" spans="1:13">
      <c r="A2" t="s">
        <v>5562</v>
      </c>
      <c r="B2" t="s">
        <v>5563</v>
      </c>
      <c r="C2" t="s">
        <v>534</v>
      </c>
      <c r="D2" t="s">
        <v>128</v>
      </c>
      <c r="E2" t="s">
        <v>128</v>
      </c>
      <c r="F2">
        <v>6</v>
      </c>
      <c r="G2" t="s">
        <v>128</v>
      </c>
      <c r="H2">
        <v>5</v>
      </c>
      <c r="L2" t="s">
        <v>5747</v>
      </c>
      <c r="M2" t="str">
        <f>IF(LEFT(Table31[[#This Row],[Bovada Team Names]],5)=LEFT(LOOKUP(Table31[[#This Row],[Bovada Team Names]],Table19[Team Name]),5),LOOKUP(Table31[[#This Row],[Bovada Team Names]],Table19[Team Name]),"")</f>
        <v>Fairfield</v>
      </c>
    </row>
    <row r="3" spans="1:13">
      <c r="A3" t="s">
        <v>5564</v>
      </c>
      <c r="B3" t="s">
        <v>5565</v>
      </c>
      <c r="C3" t="s">
        <v>507</v>
      </c>
      <c r="D3" t="s">
        <v>164</v>
      </c>
      <c r="E3" t="s">
        <v>164</v>
      </c>
      <c r="F3">
        <v>1</v>
      </c>
      <c r="G3" t="s">
        <v>164</v>
      </c>
      <c r="H3">
        <v>1</v>
      </c>
      <c r="L3" t="s">
        <v>5902</v>
      </c>
      <c r="M3" t="s">
        <v>245</v>
      </c>
    </row>
    <row r="4" spans="1:13">
      <c r="A4" t="s">
        <v>5566</v>
      </c>
      <c r="B4" t="s">
        <v>5567</v>
      </c>
      <c r="C4" t="s">
        <v>535</v>
      </c>
      <c r="D4" t="s">
        <v>210</v>
      </c>
      <c r="E4" t="s">
        <v>210</v>
      </c>
      <c r="F4">
        <v>3</v>
      </c>
      <c r="G4" t="s">
        <v>210</v>
      </c>
      <c r="H4">
        <v>2</v>
      </c>
      <c r="L4" t="s">
        <v>5644</v>
      </c>
      <c r="M4" t="s">
        <v>247</v>
      </c>
    </row>
    <row r="5" spans="1:13">
      <c r="A5" t="s">
        <v>5568</v>
      </c>
      <c r="B5" t="s">
        <v>5569</v>
      </c>
      <c r="C5" t="s">
        <v>276</v>
      </c>
      <c r="D5" t="s">
        <v>276</v>
      </c>
      <c r="E5" t="s">
        <v>276</v>
      </c>
      <c r="F5">
        <v>4</v>
      </c>
      <c r="G5" t="s">
        <v>276</v>
      </c>
      <c r="H5">
        <v>3</v>
      </c>
      <c r="L5" t="s">
        <v>5619</v>
      </c>
      <c r="M5" t="s">
        <v>239</v>
      </c>
    </row>
    <row r="6" spans="1:13">
      <c r="A6" t="s">
        <v>6481</v>
      </c>
      <c r="B6" t="s">
        <v>5571</v>
      </c>
      <c r="C6" t="s">
        <v>121</v>
      </c>
      <c r="D6" t="s">
        <v>121</v>
      </c>
      <c r="E6" t="s">
        <v>121</v>
      </c>
      <c r="F6">
        <v>5</v>
      </c>
      <c r="G6" t="s">
        <v>121</v>
      </c>
      <c r="H6">
        <v>4</v>
      </c>
      <c r="L6" t="s">
        <v>5999</v>
      </c>
      <c r="M6" t="s">
        <v>229</v>
      </c>
    </row>
    <row r="7" spans="1:13">
      <c r="A7" t="s">
        <v>6482</v>
      </c>
      <c r="B7" t="s">
        <v>5571</v>
      </c>
      <c r="C7" t="s">
        <v>121</v>
      </c>
      <c r="D7" t="s">
        <v>121</v>
      </c>
      <c r="E7" t="s">
        <v>121</v>
      </c>
      <c r="F7">
        <v>5</v>
      </c>
      <c r="G7" t="s">
        <v>121</v>
      </c>
      <c r="H7">
        <v>4</v>
      </c>
      <c r="L7" t="s">
        <v>5946</v>
      </c>
      <c r="M7" t="s">
        <v>235</v>
      </c>
    </row>
    <row r="8" spans="1:13">
      <c r="A8" t="s">
        <v>5572</v>
      </c>
      <c r="B8" t="s">
        <v>5573</v>
      </c>
      <c r="C8" t="s">
        <v>612</v>
      </c>
      <c r="D8" t="s">
        <v>383</v>
      </c>
      <c r="E8" t="s">
        <v>383</v>
      </c>
      <c r="F8">
        <v>10</v>
      </c>
      <c r="G8" t="s">
        <v>383</v>
      </c>
      <c r="H8">
        <v>8</v>
      </c>
      <c r="L8" t="s">
        <v>5950</v>
      </c>
      <c r="M8" t="s">
        <v>249</v>
      </c>
    </row>
    <row r="9" spans="1:13">
      <c r="A9" t="s">
        <v>5574</v>
      </c>
      <c r="B9" t="s">
        <v>5575</v>
      </c>
      <c r="C9" t="s">
        <v>666</v>
      </c>
      <c r="D9" t="s">
        <v>100</v>
      </c>
      <c r="E9" t="s">
        <v>5576</v>
      </c>
      <c r="F9">
        <v>12</v>
      </c>
      <c r="G9" t="s">
        <v>100</v>
      </c>
      <c r="H9">
        <v>9</v>
      </c>
      <c r="L9" t="s">
        <v>5771</v>
      </c>
      <c r="M9" t="s">
        <v>257</v>
      </c>
    </row>
    <row r="10" spans="1:13">
      <c r="A10" t="s">
        <v>5577</v>
      </c>
      <c r="B10" t="s">
        <v>5578</v>
      </c>
      <c r="C10" t="s">
        <v>667</v>
      </c>
      <c r="D10" t="s">
        <v>152</v>
      </c>
      <c r="E10" t="s">
        <v>5579</v>
      </c>
      <c r="F10">
        <v>7</v>
      </c>
      <c r="G10" t="s">
        <v>152</v>
      </c>
      <c r="H10">
        <v>6</v>
      </c>
      <c r="L10" t="s">
        <v>5677</v>
      </c>
      <c r="M10" t="s">
        <v>260</v>
      </c>
    </row>
    <row r="11" spans="1:13">
      <c r="A11" t="s">
        <v>6480</v>
      </c>
      <c r="B11" t="s">
        <v>5581</v>
      </c>
      <c r="C11" t="s">
        <v>425</v>
      </c>
      <c r="D11" t="s">
        <v>425</v>
      </c>
      <c r="E11" t="s">
        <v>425</v>
      </c>
      <c r="F11">
        <v>13</v>
      </c>
      <c r="G11" t="s">
        <v>425</v>
      </c>
      <c r="H11">
        <v>10</v>
      </c>
      <c r="L11" t="s">
        <v>5754</v>
      </c>
      <c r="M11" t="s">
        <v>262</v>
      </c>
    </row>
    <row r="12" spans="1:13">
      <c r="A12" t="s">
        <v>5582</v>
      </c>
      <c r="B12" t="s">
        <v>5583</v>
      </c>
      <c r="C12" t="s">
        <v>529</v>
      </c>
      <c r="D12" t="s">
        <v>165</v>
      </c>
      <c r="E12" t="s">
        <v>5584</v>
      </c>
      <c r="F12">
        <v>14</v>
      </c>
      <c r="G12" t="s">
        <v>165</v>
      </c>
      <c r="H12">
        <v>11</v>
      </c>
      <c r="L12" t="s">
        <v>6144</v>
      </c>
      <c r="M12" t="s">
        <v>254</v>
      </c>
    </row>
    <row r="13" spans="1:13">
      <c r="A13" t="s">
        <v>5585</v>
      </c>
      <c r="B13" t="s">
        <v>5586</v>
      </c>
      <c r="C13" t="s">
        <v>628</v>
      </c>
      <c r="D13" t="s">
        <v>86</v>
      </c>
      <c r="E13" t="s">
        <v>86</v>
      </c>
      <c r="F13">
        <v>22</v>
      </c>
      <c r="G13" t="s">
        <v>86</v>
      </c>
      <c r="H13">
        <v>20</v>
      </c>
      <c r="L13" t="s">
        <v>5992</v>
      </c>
      <c r="M13" t="s">
        <v>243</v>
      </c>
    </row>
    <row r="14" spans="1:13">
      <c r="A14" t="s">
        <v>6473</v>
      </c>
      <c r="B14" t="s">
        <v>5588</v>
      </c>
      <c r="C14" t="s">
        <v>402</v>
      </c>
      <c r="D14" t="s">
        <v>402</v>
      </c>
      <c r="E14" t="s">
        <v>402</v>
      </c>
      <c r="F14">
        <v>15</v>
      </c>
      <c r="G14" t="s">
        <v>402</v>
      </c>
      <c r="H14">
        <v>12</v>
      </c>
      <c r="L14" t="s">
        <v>5640</v>
      </c>
      <c r="M14" t="s">
        <v>256</v>
      </c>
    </row>
    <row r="15" spans="1:13">
      <c r="A15" t="s">
        <v>6474</v>
      </c>
      <c r="B15" t="s">
        <v>5588</v>
      </c>
      <c r="C15" t="s">
        <v>402</v>
      </c>
      <c r="D15" t="s">
        <v>402</v>
      </c>
      <c r="E15" t="s">
        <v>402</v>
      </c>
      <c r="F15">
        <v>15</v>
      </c>
      <c r="G15" t="s">
        <v>402</v>
      </c>
      <c r="H15">
        <v>12</v>
      </c>
      <c r="L15" t="s">
        <v>5809</v>
      </c>
      <c r="M15" t="s">
        <v>252</v>
      </c>
    </row>
    <row r="16" spans="1:13">
      <c r="A16" t="s">
        <v>5589</v>
      </c>
      <c r="B16" t="s">
        <v>5591</v>
      </c>
      <c r="C16" t="s">
        <v>270</v>
      </c>
      <c r="D16" t="s">
        <v>270</v>
      </c>
      <c r="E16" t="s">
        <v>270</v>
      </c>
      <c r="F16">
        <v>17</v>
      </c>
      <c r="G16" t="s">
        <v>270</v>
      </c>
      <c r="H16">
        <v>14</v>
      </c>
      <c r="L16" t="s">
        <v>5567</v>
      </c>
      <c r="M16" t="s">
        <v>210</v>
      </c>
    </row>
    <row r="17" spans="1:13">
      <c r="A17" t="s">
        <v>6489</v>
      </c>
      <c r="B17" t="s">
        <v>5590</v>
      </c>
      <c r="C17" t="s">
        <v>270</v>
      </c>
      <c r="D17" t="s">
        <v>270</v>
      </c>
      <c r="E17" t="s">
        <v>270</v>
      </c>
      <c r="F17">
        <v>17</v>
      </c>
      <c r="G17" t="s">
        <v>270</v>
      </c>
      <c r="H17">
        <v>14</v>
      </c>
      <c r="L17" t="s">
        <v>7519</v>
      </c>
      <c r="M17" t="s">
        <v>208</v>
      </c>
    </row>
    <row r="18" spans="1:13">
      <c r="A18" t="s">
        <v>5592</v>
      </c>
      <c r="B18" t="s">
        <v>5593</v>
      </c>
      <c r="C18" t="s">
        <v>309</v>
      </c>
      <c r="D18" t="s">
        <v>309</v>
      </c>
      <c r="E18" t="s">
        <v>309</v>
      </c>
      <c r="F18">
        <v>20</v>
      </c>
      <c r="G18" t="s">
        <v>309</v>
      </c>
      <c r="H18">
        <v>18</v>
      </c>
      <c r="L18" t="s">
        <v>6026</v>
      </c>
      <c r="M18" t="s">
        <v>217</v>
      </c>
    </row>
    <row r="19" spans="1:13">
      <c r="A19" t="s">
        <v>5594</v>
      </c>
      <c r="B19" t="s">
        <v>5595</v>
      </c>
      <c r="C19" t="s">
        <v>613</v>
      </c>
      <c r="D19" t="s">
        <v>25</v>
      </c>
      <c r="E19" t="s">
        <v>5596</v>
      </c>
      <c r="F19">
        <v>18</v>
      </c>
      <c r="G19" t="s">
        <v>25</v>
      </c>
      <c r="H19">
        <v>15</v>
      </c>
      <c r="L19" t="s">
        <v>5783</v>
      </c>
      <c r="M19" t="s">
        <v>205</v>
      </c>
    </row>
    <row r="20" spans="1:13">
      <c r="A20" t="s">
        <v>5597</v>
      </c>
      <c r="B20" t="s">
        <v>5598</v>
      </c>
      <c r="C20" t="s">
        <v>459</v>
      </c>
      <c r="D20" t="s">
        <v>208</v>
      </c>
      <c r="E20" t="s">
        <v>6516</v>
      </c>
      <c r="F20">
        <v>16</v>
      </c>
      <c r="G20" t="s">
        <v>208</v>
      </c>
      <c r="H20">
        <v>13</v>
      </c>
      <c r="L20" t="s">
        <v>5935</v>
      </c>
      <c r="M20" t="s">
        <v>204</v>
      </c>
    </row>
    <row r="21" spans="1:13">
      <c r="A21" t="s">
        <v>6476</v>
      </c>
      <c r="B21" t="s">
        <v>5598</v>
      </c>
      <c r="C21" t="s">
        <v>459</v>
      </c>
      <c r="D21" t="s">
        <v>208</v>
      </c>
      <c r="E21" t="s">
        <v>6516</v>
      </c>
      <c r="F21">
        <v>16</v>
      </c>
      <c r="G21" t="s">
        <v>208</v>
      </c>
      <c r="H21">
        <v>13</v>
      </c>
      <c r="L21" t="s">
        <v>7520</v>
      </c>
      <c r="M21" t="s">
        <v>199</v>
      </c>
    </row>
    <row r="22" spans="1:13">
      <c r="A22" t="s">
        <v>5603</v>
      </c>
      <c r="B22" t="s">
        <v>5604</v>
      </c>
      <c r="C22" t="s">
        <v>653</v>
      </c>
      <c r="D22" t="s">
        <v>278</v>
      </c>
      <c r="E22" t="s">
        <v>6517</v>
      </c>
      <c r="F22">
        <v>24</v>
      </c>
      <c r="G22" t="s">
        <v>278</v>
      </c>
      <c r="H22">
        <v>21</v>
      </c>
      <c r="L22" t="s">
        <v>5751</v>
      </c>
      <c r="M22" t="s">
        <v>196</v>
      </c>
    </row>
    <row r="23" spans="1:13">
      <c r="A23" t="s">
        <v>5608</v>
      </c>
      <c r="B23" t="s">
        <v>5609</v>
      </c>
      <c r="C23" t="s">
        <v>471</v>
      </c>
      <c r="D23" t="s">
        <v>340</v>
      </c>
      <c r="E23" t="s">
        <v>340</v>
      </c>
      <c r="F23">
        <v>33</v>
      </c>
      <c r="G23" t="s">
        <v>340</v>
      </c>
      <c r="H23">
        <v>27</v>
      </c>
      <c r="L23" t="s">
        <v>5912</v>
      </c>
      <c r="M23" t="s">
        <v>225</v>
      </c>
    </row>
    <row r="24" spans="1:13">
      <c r="A24" t="s">
        <v>6198</v>
      </c>
      <c r="B24" t="s">
        <v>6199</v>
      </c>
      <c r="C24" t="s">
        <v>671</v>
      </c>
      <c r="D24" t="s">
        <v>150</v>
      </c>
      <c r="E24" t="s">
        <v>150</v>
      </c>
      <c r="F24">
        <v>19</v>
      </c>
      <c r="G24" t="s">
        <v>150</v>
      </c>
      <c r="H24">
        <v>17</v>
      </c>
      <c r="L24" t="s">
        <v>5661</v>
      </c>
      <c r="M24" t="s">
        <v>228</v>
      </c>
    </row>
    <row r="25" spans="1:13">
      <c r="A25" t="s">
        <v>5612</v>
      </c>
      <c r="B25" t="s">
        <v>5613</v>
      </c>
      <c r="C25" t="s">
        <v>61</v>
      </c>
      <c r="D25" t="s">
        <v>61</v>
      </c>
      <c r="E25" t="s">
        <v>61</v>
      </c>
      <c r="F25">
        <v>27</v>
      </c>
      <c r="G25" t="s">
        <v>61</v>
      </c>
      <c r="H25">
        <v>23</v>
      </c>
      <c r="L25" t="s">
        <v>5628</v>
      </c>
      <c r="M25" t="s">
        <v>231</v>
      </c>
    </row>
    <row r="26" spans="1:13">
      <c r="A26" t="s">
        <v>6487</v>
      </c>
      <c r="B26" t="s">
        <v>5601</v>
      </c>
      <c r="C26" t="s">
        <v>38</v>
      </c>
      <c r="D26" t="s">
        <v>38</v>
      </c>
      <c r="E26" t="s">
        <v>38</v>
      </c>
      <c r="F26">
        <v>21</v>
      </c>
      <c r="G26" t="s">
        <v>38</v>
      </c>
      <c r="H26">
        <v>19</v>
      </c>
      <c r="L26" t="s">
        <v>5922</v>
      </c>
      <c r="M26" t="s">
        <v>234</v>
      </c>
    </row>
    <row r="27" spans="1:13">
      <c r="A27" t="s">
        <v>5614</v>
      </c>
      <c r="B27" t="s">
        <v>5615</v>
      </c>
      <c r="C27" t="s">
        <v>115</v>
      </c>
      <c r="D27" t="s">
        <v>115</v>
      </c>
      <c r="E27" t="s">
        <v>115</v>
      </c>
      <c r="F27">
        <v>26</v>
      </c>
      <c r="G27" t="s">
        <v>115</v>
      </c>
      <c r="H27">
        <v>483</v>
      </c>
      <c r="L27" t="s">
        <v>5836</v>
      </c>
      <c r="M27" t="s">
        <v>222</v>
      </c>
    </row>
    <row r="28" spans="1:13">
      <c r="A28" t="s">
        <v>5616</v>
      </c>
      <c r="B28" t="s">
        <v>5617</v>
      </c>
      <c r="C28" t="s">
        <v>456</v>
      </c>
      <c r="D28" t="s">
        <v>108</v>
      </c>
      <c r="E28" t="s">
        <v>108</v>
      </c>
      <c r="F28">
        <v>35</v>
      </c>
      <c r="G28" t="s">
        <v>108</v>
      </c>
      <c r="H28">
        <v>29</v>
      </c>
      <c r="L28" t="s">
        <v>5636</v>
      </c>
      <c r="M28" t="s">
        <v>219</v>
      </c>
    </row>
    <row r="29" spans="1:13">
      <c r="A29" t="s">
        <v>5618</v>
      </c>
      <c r="B29" t="s">
        <v>5619</v>
      </c>
      <c r="C29" t="s">
        <v>239</v>
      </c>
      <c r="D29" t="s">
        <v>239</v>
      </c>
      <c r="E29" t="s">
        <v>239</v>
      </c>
      <c r="F29">
        <v>30</v>
      </c>
      <c r="G29" t="s">
        <v>239</v>
      </c>
      <c r="H29">
        <v>25</v>
      </c>
      <c r="L29" t="s">
        <v>6126</v>
      </c>
      <c r="M29" t="s">
        <v>237</v>
      </c>
    </row>
    <row r="30" spans="1:13">
      <c r="A30" t="s">
        <v>5623</v>
      </c>
      <c r="B30" t="s">
        <v>5624</v>
      </c>
      <c r="C30" t="s">
        <v>62</v>
      </c>
      <c r="D30" t="s">
        <v>62</v>
      </c>
      <c r="E30" t="s">
        <v>62</v>
      </c>
      <c r="F30">
        <v>37</v>
      </c>
      <c r="G30" t="s">
        <v>62</v>
      </c>
      <c r="H30">
        <v>30</v>
      </c>
      <c r="L30" t="s">
        <v>6128</v>
      </c>
      <c r="M30" t="s">
        <v>242</v>
      </c>
    </row>
    <row r="31" spans="1:13">
      <c r="A31" t="s">
        <v>6419</v>
      </c>
      <c r="B31" t="s">
        <v>5606</v>
      </c>
      <c r="C31" t="s">
        <v>47</v>
      </c>
      <c r="D31" t="s">
        <v>47</v>
      </c>
      <c r="E31" t="s">
        <v>47</v>
      </c>
      <c r="F31">
        <v>25</v>
      </c>
      <c r="G31" t="s">
        <v>47</v>
      </c>
      <c r="H31">
        <v>22</v>
      </c>
      <c r="L31" t="s">
        <v>6079</v>
      </c>
      <c r="M31" t="s">
        <v>246</v>
      </c>
    </row>
    <row r="32" spans="1:13">
      <c r="A32" t="s">
        <v>6420</v>
      </c>
      <c r="B32" t="s">
        <v>5606</v>
      </c>
      <c r="C32" t="s">
        <v>47</v>
      </c>
      <c r="D32" t="s">
        <v>47</v>
      </c>
      <c r="E32" t="s">
        <v>47</v>
      </c>
      <c r="F32">
        <v>25</v>
      </c>
      <c r="G32" t="s">
        <v>47</v>
      </c>
      <c r="H32">
        <v>22</v>
      </c>
      <c r="L32" t="s">
        <v>6071</v>
      </c>
      <c r="M32" t="s">
        <v>248</v>
      </c>
    </row>
    <row r="33" spans="1:13">
      <c r="A33" t="s">
        <v>5625</v>
      </c>
      <c r="B33" t="s">
        <v>5626</v>
      </c>
      <c r="C33" t="s">
        <v>64</v>
      </c>
      <c r="D33" t="s">
        <v>64</v>
      </c>
      <c r="E33" t="s">
        <v>64</v>
      </c>
      <c r="F33">
        <v>41</v>
      </c>
      <c r="G33" t="s">
        <v>64</v>
      </c>
      <c r="H33">
        <v>32</v>
      </c>
      <c r="L33" t="s">
        <v>6995</v>
      </c>
      <c r="M33" t="s">
        <v>240</v>
      </c>
    </row>
    <row r="34" spans="1:13">
      <c r="A34" t="s">
        <v>5627</v>
      </c>
      <c r="B34" t="s">
        <v>5628</v>
      </c>
      <c r="C34" t="s">
        <v>231</v>
      </c>
      <c r="D34" t="s">
        <v>231</v>
      </c>
      <c r="E34" t="s">
        <v>231</v>
      </c>
      <c r="F34">
        <v>42</v>
      </c>
      <c r="G34" t="s">
        <v>231</v>
      </c>
      <c r="H34">
        <v>33</v>
      </c>
      <c r="L34" t="s">
        <v>6301</v>
      </c>
      <c r="M34" t="s">
        <v>230</v>
      </c>
    </row>
    <row r="35" spans="1:13">
      <c r="A35" t="s">
        <v>6465</v>
      </c>
      <c r="B35" t="s">
        <v>5621</v>
      </c>
      <c r="C35" t="s">
        <v>6466</v>
      </c>
      <c r="D35" t="s">
        <v>441</v>
      </c>
      <c r="E35" t="s">
        <v>441</v>
      </c>
      <c r="F35">
        <v>31</v>
      </c>
      <c r="G35" t="s">
        <v>441</v>
      </c>
      <c r="H35">
        <v>26</v>
      </c>
      <c r="L35" t="s">
        <v>7521</v>
      </c>
      <c r="M35" t="s">
        <v>236</v>
      </c>
    </row>
    <row r="36" spans="1:13">
      <c r="A36" t="s">
        <v>6465</v>
      </c>
      <c r="B36" t="s">
        <v>5621</v>
      </c>
      <c r="C36" t="s">
        <v>523</v>
      </c>
      <c r="D36" t="s">
        <v>293</v>
      </c>
      <c r="E36" t="s">
        <v>441</v>
      </c>
      <c r="F36">
        <v>32</v>
      </c>
      <c r="G36" t="s">
        <v>293</v>
      </c>
      <c r="L36" t="s">
        <v>5952</v>
      </c>
      <c r="M36" t="s">
        <v>7565</v>
      </c>
    </row>
    <row r="37" spans="1:13">
      <c r="A37" t="s">
        <v>5629</v>
      </c>
      <c r="B37" t="s">
        <v>5630</v>
      </c>
      <c r="C37" t="s">
        <v>502</v>
      </c>
      <c r="D37" t="s">
        <v>387</v>
      </c>
      <c r="E37" t="s">
        <v>387</v>
      </c>
      <c r="F37">
        <v>34</v>
      </c>
      <c r="G37" t="s">
        <v>387</v>
      </c>
      <c r="H37">
        <v>28</v>
      </c>
      <c r="L37" t="s">
        <v>6345</v>
      </c>
      <c r="M37" t="s">
        <v>258</v>
      </c>
    </row>
    <row r="38" spans="1:13">
      <c r="A38" t="s">
        <v>5631</v>
      </c>
      <c r="B38" t="s">
        <v>5632</v>
      </c>
      <c r="C38" t="s">
        <v>314</v>
      </c>
      <c r="D38" t="s">
        <v>314</v>
      </c>
      <c r="E38" t="s">
        <v>314</v>
      </c>
      <c r="F38">
        <v>43</v>
      </c>
      <c r="G38" t="s">
        <v>314</v>
      </c>
      <c r="H38">
        <v>34</v>
      </c>
      <c r="L38" t="s">
        <v>7522</v>
      </c>
      <c r="M38" t="s">
        <v>259</v>
      </c>
    </row>
    <row r="39" spans="1:13">
      <c r="A39" t="s">
        <v>5633</v>
      </c>
      <c r="B39" t="s">
        <v>5634</v>
      </c>
      <c r="C39" t="s">
        <v>277</v>
      </c>
      <c r="D39" t="s">
        <v>277</v>
      </c>
      <c r="E39" t="s">
        <v>277</v>
      </c>
      <c r="F39">
        <v>44</v>
      </c>
      <c r="G39" t="s">
        <v>277</v>
      </c>
      <c r="H39">
        <v>35</v>
      </c>
      <c r="L39" t="s">
        <v>7052</v>
      </c>
      <c r="M39" t="s">
        <v>261</v>
      </c>
    </row>
    <row r="40" spans="1:13">
      <c r="A40" t="s">
        <v>5635</v>
      </c>
      <c r="B40" t="s">
        <v>5636</v>
      </c>
      <c r="C40" t="s">
        <v>219</v>
      </c>
      <c r="D40" t="s">
        <v>219</v>
      </c>
      <c r="E40" t="s">
        <v>219</v>
      </c>
      <c r="F40">
        <v>45</v>
      </c>
      <c r="G40" t="s">
        <v>219</v>
      </c>
      <c r="H40">
        <v>36</v>
      </c>
      <c r="L40" t="s">
        <v>7523</v>
      </c>
      <c r="M40" t="s">
        <v>253</v>
      </c>
    </row>
    <row r="41" spans="1:13">
      <c r="A41" t="s">
        <v>5635</v>
      </c>
      <c r="B41" t="s">
        <v>5636</v>
      </c>
      <c r="C41" t="s">
        <v>219</v>
      </c>
      <c r="D41" t="s">
        <v>219</v>
      </c>
      <c r="E41" t="s">
        <v>219</v>
      </c>
      <c r="F41">
        <v>45</v>
      </c>
      <c r="G41" t="s">
        <v>219</v>
      </c>
      <c r="H41">
        <v>36</v>
      </c>
      <c r="L41" t="s">
        <v>6148</v>
      </c>
      <c r="M41" t="s">
        <v>429</v>
      </c>
    </row>
    <row r="42" spans="1:13">
      <c r="A42" t="s">
        <v>5639</v>
      </c>
      <c r="B42" t="s">
        <v>5640</v>
      </c>
      <c r="C42" t="s">
        <v>256</v>
      </c>
      <c r="D42" t="s">
        <v>256</v>
      </c>
      <c r="E42" t="s">
        <v>256</v>
      </c>
      <c r="F42">
        <v>55</v>
      </c>
      <c r="G42" t="s">
        <v>256</v>
      </c>
      <c r="H42">
        <v>41</v>
      </c>
      <c r="L42" t="s">
        <v>7524</v>
      </c>
      <c r="M42" t="s">
        <v>255</v>
      </c>
    </row>
    <row r="43" spans="1:13">
      <c r="A43" t="s">
        <v>5641</v>
      </c>
      <c r="B43" t="s">
        <v>5642</v>
      </c>
      <c r="C43" t="s">
        <v>119</v>
      </c>
      <c r="D43" t="s">
        <v>119</v>
      </c>
      <c r="E43" t="s">
        <v>119</v>
      </c>
      <c r="F43">
        <v>57</v>
      </c>
      <c r="G43" t="s">
        <v>119</v>
      </c>
      <c r="H43">
        <v>47</v>
      </c>
      <c r="L43" t="s">
        <v>6168</v>
      </c>
      <c r="M43" t="s">
        <v>251</v>
      </c>
    </row>
    <row r="44" spans="1:13">
      <c r="A44" t="s">
        <v>5643</v>
      </c>
      <c r="B44" t="s">
        <v>5644</v>
      </c>
      <c r="C44" t="s">
        <v>247</v>
      </c>
      <c r="D44" t="s">
        <v>247</v>
      </c>
      <c r="E44" t="s">
        <v>247</v>
      </c>
      <c r="F44">
        <v>58</v>
      </c>
      <c r="G44" t="s">
        <v>247</v>
      </c>
      <c r="H44">
        <v>48</v>
      </c>
      <c r="L44" t="s">
        <v>6939</v>
      </c>
      <c r="M44" t="s">
        <v>209</v>
      </c>
    </row>
    <row r="45" spans="1:13">
      <c r="A45" t="s">
        <v>5647</v>
      </c>
      <c r="B45" t="s">
        <v>5648</v>
      </c>
      <c r="C45" t="s">
        <v>481</v>
      </c>
      <c r="D45" t="s">
        <v>212</v>
      </c>
      <c r="E45" t="s">
        <v>212</v>
      </c>
      <c r="F45">
        <v>56</v>
      </c>
      <c r="G45" t="s">
        <v>212</v>
      </c>
      <c r="L45" t="s">
        <v>6274</v>
      </c>
      <c r="M45" t="s">
        <v>207</v>
      </c>
    </row>
    <row r="46" spans="1:13">
      <c r="A46" t="s">
        <v>5649</v>
      </c>
      <c r="B46" t="s">
        <v>5650</v>
      </c>
      <c r="C46" t="s">
        <v>563</v>
      </c>
      <c r="D46" t="s">
        <v>223</v>
      </c>
      <c r="E46" t="s">
        <v>223</v>
      </c>
      <c r="F46">
        <v>61</v>
      </c>
      <c r="G46" t="s">
        <v>223</v>
      </c>
      <c r="H46">
        <v>50</v>
      </c>
      <c r="L46" t="s">
        <v>6150</v>
      </c>
      <c r="M46" t="s">
        <v>218</v>
      </c>
    </row>
    <row r="47" spans="1:13">
      <c r="A47" t="s">
        <v>6498</v>
      </c>
      <c r="B47" t="s">
        <v>5652</v>
      </c>
      <c r="C47" t="s">
        <v>622</v>
      </c>
      <c r="D47" t="s">
        <v>351</v>
      </c>
      <c r="E47" t="s">
        <v>351</v>
      </c>
      <c r="F47">
        <v>76</v>
      </c>
      <c r="G47" t="s">
        <v>351</v>
      </c>
      <c r="H47">
        <v>59</v>
      </c>
      <c r="L47" t="s">
        <v>6039</v>
      </c>
      <c r="M47" t="s">
        <v>206</v>
      </c>
    </row>
    <row r="48" spans="1:13">
      <c r="A48" t="s">
        <v>6456</v>
      </c>
      <c r="B48" t="s">
        <v>5654</v>
      </c>
      <c r="C48" t="s">
        <v>489</v>
      </c>
      <c r="D48" t="s">
        <v>159</v>
      </c>
      <c r="E48" t="s">
        <v>159</v>
      </c>
      <c r="F48">
        <v>67</v>
      </c>
      <c r="G48" t="s">
        <v>159</v>
      </c>
      <c r="H48">
        <v>211</v>
      </c>
      <c r="L48" t="s">
        <v>7525</v>
      </c>
      <c r="M48" t="s">
        <v>203</v>
      </c>
    </row>
    <row r="49" spans="1:13">
      <c r="A49" t="s">
        <v>6457</v>
      </c>
      <c r="B49" t="s">
        <v>5654</v>
      </c>
      <c r="C49" t="s">
        <v>489</v>
      </c>
      <c r="D49" t="s">
        <v>684</v>
      </c>
      <c r="E49" t="s">
        <v>684</v>
      </c>
      <c r="F49">
        <v>67</v>
      </c>
      <c r="G49" t="s">
        <v>684</v>
      </c>
      <c r="H49">
        <v>211</v>
      </c>
      <c r="L49" t="s">
        <v>7093</v>
      </c>
      <c r="M49" t="s">
        <v>200</v>
      </c>
    </row>
    <row r="50" spans="1:13">
      <c r="A50" t="s">
        <v>6458</v>
      </c>
      <c r="B50" t="s">
        <v>5658</v>
      </c>
      <c r="C50" t="s">
        <v>567</v>
      </c>
      <c r="D50" t="s">
        <v>343</v>
      </c>
      <c r="E50" t="s">
        <v>5659</v>
      </c>
      <c r="F50">
        <v>70</v>
      </c>
      <c r="G50" t="s">
        <v>343</v>
      </c>
      <c r="L50" t="s">
        <v>6291</v>
      </c>
      <c r="M50" t="s">
        <v>197</v>
      </c>
    </row>
    <row r="51" spans="1:13">
      <c r="A51" t="s">
        <v>5655</v>
      </c>
      <c r="B51" t="s">
        <v>5656</v>
      </c>
      <c r="C51" t="s">
        <v>611</v>
      </c>
      <c r="D51" t="s">
        <v>120</v>
      </c>
      <c r="E51" t="s">
        <v>120</v>
      </c>
      <c r="F51">
        <v>66</v>
      </c>
      <c r="G51" t="s">
        <v>120</v>
      </c>
      <c r="H51">
        <v>53</v>
      </c>
      <c r="L51" t="s">
        <v>6066</v>
      </c>
      <c r="M51" t="s">
        <v>226</v>
      </c>
    </row>
    <row r="52" spans="1:13">
      <c r="A52" t="s">
        <v>5660</v>
      </c>
      <c r="B52" t="s">
        <v>5661</v>
      </c>
      <c r="C52" t="s">
        <v>228</v>
      </c>
      <c r="D52" t="s">
        <v>228</v>
      </c>
      <c r="E52" t="s">
        <v>228</v>
      </c>
      <c r="F52">
        <v>71</v>
      </c>
      <c r="G52" t="s">
        <v>228</v>
      </c>
      <c r="H52">
        <v>55</v>
      </c>
      <c r="L52" t="s">
        <v>5915</v>
      </c>
      <c r="M52" t="s">
        <v>227</v>
      </c>
    </row>
    <row r="53" spans="1:13">
      <c r="A53" t="s">
        <v>5662</v>
      </c>
      <c r="B53" t="s">
        <v>5663</v>
      </c>
      <c r="C53" t="s">
        <v>532</v>
      </c>
      <c r="D53" t="s">
        <v>332</v>
      </c>
      <c r="E53" t="s">
        <v>332</v>
      </c>
      <c r="F53">
        <v>407</v>
      </c>
      <c r="G53" t="s">
        <v>332</v>
      </c>
      <c r="H53">
        <v>56</v>
      </c>
      <c r="L53" t="s">
        <v>6239</v>
      </c>
      <c r="M53" t="s">
        <v>389</v>
      </c>
    </row>
    <row r="54" spans="1:13">
      <c r="A54" t="s">
        <v>5664</v>
      </c>
      <c r="B54" t="s">
        <v>5665</v>
      </c>
      <c r="C54" t="s">
        <v>126</v>
      </c>
      <c r="D54" t="s">
        <v>126</v>
      </c>
      <c r="E54" t="s">
        <v>126</v>
      </c>
      <c r="F54">
        <v>73</v>
      </c>
      <c r="G54" t="s">
        <v>126</v>
      </c>
      <c r="H54">
        <v>57</v>
      </c>
      <c r="L54" t="s">
        <v>5926</v>
      </c>
      <c r="M54" t="s">
        <v>233</v>
      </c>
    </row>
    <row r="55" spans="1:13">
      <c r="A55" t="s">
        <v>5666</v>
      </c>
      <c r="B55" t="s">
        <v>5667</v>
      </c>
      <c r="C55" t="s">
        <v>592</v>
      </c>
      <c r="D55" t="s">
        <v>172</v>
      </c>
      <c r="E55" t="s">
        <v>438</v>
      </c>
      <c r="F55">
        <v>75</v>
      </c>
      <c r="G55" t="s">
        <v>172</v>
      </c>
      <c r="L55" t="s">
        <v>6936</v>
      </c>
      <c r="M55" t="s">
        <v>221</v>
      </c>
    </row>
    <row r="56" spans="1:13">
      <c r="A56" t="s">
        <v>6501</v>
      </c>
      <c r="B56" t="s">
        <v>5638</v>
      </c>
      <c r="C56" t="s">
        <v>186</v>
      </c>
      <c r="D56" t="s">
        <v>186</v>
      </c>
      <c r="E56" t="s">
        <v>186</v>
      </c>
      <c r="F56">
        <v>46</v>
      </c>
      <c r="G56" t="s">
        <v>186</v>
      </c>
      <c r="H56">
        <v>31</v>
      </c>
      <c r="L56" t="s">
        <v>5681</v>
      </c>
      <c r="M56" t="s">
        <v>405</v>
      </c>
    </row>
    <row r="57" spans="1:13">
      <c r="A57" t="s">
        <v>6502</v>
      </c>
      <c r="B57" t="s">
        <v>5638</v>
      </c>
      <c r="C57" t="s">
        <v>186</v>
      </c>
      <c r="D57" t="s">
        <v>186</v>
      </c>
      <c r="E57" t="s">
        <v>186</v>
      </c>
      <c r="F57">
        <v>46</v>
      </c>
      <c r="G57" t="s">
        <v>186</v>
      </c>
      <c r="H57">
        <v>31</v>
      </c>
      <c r="L57" t="s">
        <v>6319</v>
      </c>
      <c r="M57" t="s">
        <v>238</v>
      </c>
    </row>
    <row r="58" spans="1:13">
      <c r="A58" t="s">
        <v>6461</v>
      </c>
      <c r="B58" t="s">
        <v>5679</v>
      </c>
      <c r="C58" t="s">
        <v>63</v>
      </c>
      <c r="D58" t="s">
        <v>63</v>
      </c>
      <c r="E58" t="s">
        <v>63</v>
      </c>
      <c r="F58">
        <v>82</v>
      </c>
      <c r="G58" t="s">
        <v>63</v>
      </c>
      <c r="H58">
        <v>64</v>
      </c>
      <c r="L58" t="s">
        <v>6063</v>
      </c>
      <c r="M58" t="s">
        <v>384</v>
      </c>
    </row>
    <row r="59" spans="1:13">
      <c r="A59" t="s">
        <v>5687</v>
      </c>
      <c r="B59" t="s">
        <v>5688</v>
      </c>
      <c r="C59" t="s">
        <v>603</v>
      </c>
      <c r="D59" t="s">
        <v>145</v>
      </c>
      <c r="E59" t="s">
        <v>145</v>
      </c>
      <c r="F59">
        <v>47</v>
      </c>
      <c r="G59" t="s">
        <v>145</v>
      </c>
      <c r="H59">
        <v>37</v>
      </c>
      <c r="L59" t="s">
        <v>5714</v>
      </c>
      <c r="M59" t="s">
        <v>266</v>
      </c>
    </row>
    <row r="60" spans="1:13">
      <c r="A60" t="s">
        <v>5668</v>
      </c>
      <c r="B60" t="s">
        <v>5669</v>
      </c>
      <c r="C60" t="s">
        <v>556</v>
      </c>
      <c r="D60" t="s">
        <v>275</v>
      </c>
      <c r="E60" t="s">
        <v>275</v>
      </c>
      <c r="F60">
        <v>64</v>
      </c>
      <c r="G60" t="s">
        <v>275</v>
      </c>
      <c r="H60">
        <v>52</v>
      </c>
      <c r="L60" t="s">
        <v>5820</v>
      </c>
      <c r="M60" t="s">
        <v>269</v>
      </c>
    </row>
    <row r="61" spans="1:13">
      <c r="A61" t="s">
        <v>5670</v>
      </c>
      <c r="B61" t="s">
        <v>5671</v>
      </c>
      <c r="C61" t="s">
        <v>463</v>
      </c>
      <c r="D61" t="s">
        <v>399</v>
      </c>
      <c r="E61" t="s">
        <v>399</v>
      </c>
      <c r="F61">
        <v>65</v>
      </c>
      <c r="G61" t="s">
        <v>399</v>
      </c>
      <c r="H61">
        <v>61</v>
      </c>
      <c r="L61" t="s">
        <v>5930</v>
      </c>
      <c r="M61" t="s">
        <v>122</v>
      </c>
    </row>
    <row r="62" spans="1:13">
      <c r="A62" t="s">
        <v>5670</v>
      </c>
      <c r="B62" t="s">
        <v>5671</v>
      </c>
      <c r="C62" t="s">
        <v>463</v>
      </c>
      <c r="D62" t="s">
        <v>399</v>
      </c>
      <c r="E62" t="s">
        <v>399</v>
      </c>
      <c r="F62">
        <v>78</v>
      </c>
      <c r="G62" t="s">
        <v>399</v>
      </c>
      <c r="H62">
        <v>61</v>
      </c>
      <c r="L62" t="s">
        <v>5978</v>
      </c>
      <c r="M62" t="s">
        <v>103</v>
      </c>
    </row>
    <row r="63" spans="1:13">
      <c r="A63" t="s">
        <v>6452</v>
      </c>
      <c r="B63" t="s">
        <v>5698</v>
      </c>
      <c r="C63" t="s">
        <v>538</v>
      </c>
      <c r="D63" t="s">
        <v>215</v>
      </c>
      <c r="E63" t="s">
        <v>215</v>
      </c>
      <c r="F63">
        <v>49</v>
      </c>
      <c r="G63" t="s">
        <v>215</v>
      </c>
      <c r="H63">
        <v>39</v>
      </c>
      <c r="L63" t="s">
        <v>5569</v>
      </c>
      <c r="M63" t="str">
        <f>IF(LEFT(Table31[[#This Row],[Bovada Team Names]],5)=LEFT(LOOKUP(Table31[[#This Row],[Bovada Team Names]],Table19[Team Name]),5),LOOKUP(Table31[[#This Row],[Bovada Team Names]],Table19[Team Name]),"")</f>
        <v>Akron</v>
      </c>
    </row>
    <row r="64" spans="1:13">
      <c r="A64" t="s">
        <v>5673</v>
      </c>
      <c r="B64" t="s">
        <v>5674</v>
      </c>
      <c r="C64" t="s">
        <v>424</v>
      </c>
      <c r="D64" t="s">
        <v>424</v>
      </c>
      <c r="E64" t="s">
        <v>424</v>
      </c>
      <c r="F64">
        <v>77</v>
      </c>
      <c r="G64" t="s">
        <v>424</v>
      </c>
      <c r="H64">
        <v>60</v>
      </c>
      <c r="L64" t="s">
        <v>5617</v>
      </c>
      <c r="M64" t="s">
        <v>108</v>
      </c>
    </row>
    <row r="65" spans="1:13">
      <c r="A65" t="s">
        <v>5676</v>
      </c>
      <c r="B65" t="s">
        <v>5677</v>
      </c>
      <c r="C65" t="s">
        <v>260</v>
      </c>
      <c r="D65" t="s">
        <v>260</v>
      </c>
      <c r="E65" t="s">
        <v>260</v>
      </c>
      <c r="F65">
        <v>79</v>
      </c>
      <c r="G65" t="s">
        <v>260</v>
      </c>
      <c r="H65">
        <v>62</v>
      </c>
      <c r="L65" t="s">
        <v>5604</v>
      </c>
      <c r="M65" t="str">
        <f>IF(LEFT(Table31[[#This Row],[Bovada Team Names]],5)=LEFT(LOOKUP(Table31[[#This Row],[Bovada Team Names]],Table19[Team Name]),5),LOOKUP(Table31[[#This Row],[Bovada Team Names]],Table19[Team Name]),"")</f>
        <v>Ball State</v>
      </c>
    </row>
    <row r="66" spans="1:13">
      <c r="A66" t="s">
        <v>5676</v>
      </c>
      <c r="B66" t="s">
        <v>5677</v>
      </c>
      <c r="C66" t="s">
        <v>260</v>
      </c>
      <c r="D66" t="s">
        <v>260</v>
      </c>
      <c r="E66" t="s">
        <v>260</v>
      </c>
      <c r="F66">
        <v>79</v>
      </c>
      <c r="G66" t="s">
        <v>260</v>
      </c>
      <c r="H66">
        <v>62</v>
      </c>
      <c r="L66" t="s">
        <v>6019</v>
      </c>
      <c r="M66" t="s">
        <v>280</v>
      </c>
    </row>
    <row r="67" spans="1:13">
      <c r="A67" t="s">
        <v>6392</v>
      </c>
      <c r="B67" t="s">
        <v>5681</v>
      </c>
      <c r="C67" t="s">
        <v>220</v>
      </c>
      <c r="D67" t="s">
        <v>220</v>
      </c>
      <c r="E67" t="s">
        <v>220</v>
      </c>
      <c r="F67">
        <v>84</v>
      </c>
      <c r="G67" t="s">
        <v>220</v>
      </c>
      <c r="H67">
        <v>65</v>
      </c>
      <c r="L67" t="s">
        <v>5706</v>
      </c>
      <c r="M67" t="s">
        <v>272</v>
      </c>
    </row>
    <row r="68" spans="1:13">
      <c r="A68" t="s">
        <v>7464</v>
      </c>
      <c r="B68" t="s">
        <v>5681</v>
      </c>
      <c r="C68" t="s">
        <v>220</v>
      </c>
      <c r="D68" t="s">
        <v>220</v>
      </c>
      <c r="E68" t="s">
        <v>220</v>
      </c>
      <c r="F68">
        <v>84</v>
      </c>
      <c r="G68" t="s">
        <v>220</v>
      </c>
      <c r="H68">
        <v>65</v>
      </c>
      <c r="L68" t="s">
        <v>5730</v>
      </c>
      <c r="M68" t="s">
        <v>264</v>
      </c>
    </row>
    <row r="69" spans="1:13">
      <c r="A69" t="s">
        <v>5682</v>
      </c>
      <c r="B69" t="s">
        <v>5683</v>
      </c>
      <c r="C69" t="s">
        <v>542</v>
      </c>
      <c r="D69" t="s">
        <v>70</v>
      </c>
      <c r="E69" t="s">
        <v>5684</v>
      </c>
      <c r="F69">
        <v>85</v>
      </c>
      <c r="G69" t="s">
        <v>70</v>
      </c>
      <c r="L69" t="s">
        <v>5738</v>
      </c>
      <c r="M69" t="s">
        <v>41</v>
      </c>
    </row>
    <row r="70" spans="1:13">
      <c r="A70" t="s">
        <v>5685</v>
      </c>
      <c r="B70" t="s">
        <v>5686</v>
      </c>
      <c r="C70" t="s">
        <v>413</v>
      </c>
      <c r="D70" t="s">
        <v>413</v>
      </c>
      <c r="E70" t="s">
        <v>413</v>
      </c>
      <c r="F70">
        <v>86</v>
      </c>
      <c r="G70" t="s">
        <v>413</v>
      </c>
      <c r="H70">
        <v>67</v>
      </c>
      <c r="L70" t="s">
        <v>5860</v>
      </c>
      <c r="M70" t="s">
        <v>282</v>
      </c>
    </row>
    <row r="71" spans="1:13">
      <c r="A71" t="s">
        <v>5695</v>
      </c>
      <c r="B71" t="s">
        <v>5696</v>
      </c>
      <c r="C71" t="s">
        <v>512</v>
      </c>
      <c r="D71" t="s">
        <v>73</v>
      </c>
      <c r="E71" t="s">
        <v>680</v>
      </c>
      <c r="F71">
        <v>81</v>
      </c>
      <c r="G71" t="s">
        <v>73</v>
      </c>
      <c r="L71" t="s">
        <v>7526</v>
      </c>
      <c r="M71" t="s">
        <v>284</v>
      </c>
    </row>
    <row r="72" spans="1:13">
      <c r="A72" t="s">
        <v>5703</v>
      </c>
      <c r="B72" t="s">
        <v>5704</v>
      </c>
      <c r="C72" t="s">
        <v>412</v>
      </c>
      <c r="D72" t="s">
        <v>412</v>
      </c>
      <c r="E72" t="s">
        <v>412</v>
      </c>
      <c r="F72">
        <v>88</v>
      </c>
      <c r="G72" t="s">
        <v>412</v>
      </c>
      <c r="H72">
        <v>70</v>
      </c>
      <c r="L72" t="s">
        <v>7527</v>
      </c>
      <c r="M72" t="s">
        <v>130</v>
      </c>
    </row>
    <row r="73" spans="1:13">
      <c r="A73" t="s">
        <v>5705</v>
      </c>
      <c r="B73" t="s">
        <v>5706</v>
      </c>
      <c r="C73" t="s">
        <v>272</v>
      </c>
      <c r="D73" t="s">
        <v>272</v>
      </c>
      <c r="E73" t="s">
        <v>272</v>
      </c>
      <c r="F73">
        <v>89</v>
      </c>
      <c r="G73" t="s">
        <v>272</v>
      </c>
      <c r="H73">
        <v>71</v>
      </c>
      <c r="L73" t="s">
        <v>6037</v>
      </c>
      <c r="M73" t="s">
        <v>48</v>
      </c>
    </row>
    <row r="74" spans="1:13">
      <c r="A74" t="s">
        <v>5645</v>
      </c>
      <c r="B74" t="s">
        <v>5646</v>
      </c>
      <c r="C74" t="s">
        <v>570</v>
      </c>
      <c r="D74" t="s">
        <v>192</v>
      </c>
      <c r="E74" t="s">
        <v>192</v>
      </c>
      <c r="F74">
        <v>60</v>
      </c>
      <c r="G74" t="s">
        <v>192</v>
      </c>
      <c r="H74">
        <v>49</v>
      </c>
      <c r="L74" t="s">
        <v>5621</v>
      </c>
      <c r="M74" t="s">
        <v>293</v>
      </c>
    </row>
    <row r="75" spans="1:13">
      <c r="A75" t="s">
        <v>5709</v>
      </c>
      <c r="B75" t="s">
        <v>5710</v>
      </c>
      <c r="C75" t="s">
        <v>353</v>
      </c>
      <c r="D75" t="s">
        <v>353</v>
      </c>
      <c r="E75" t="s">
        <v>353</v>
      </c>
      <c r="F75">
        <v>91</v>
      </c>
      <c r="G75" t="s">
        <v>353</v>
      </c>
      <c r="H75">
        <v>73</v>
      </c>
      <c r="L75" t="s">
        <v>5665</v>
      </c>
      <c r="M75" t="s">
        <v>126</v>
      </c>
    </row>
    <row r="76" spans="1:13">
      <c r="A76" t="s">
        <v>5711</v>
      </c>
      <c r="B76" t="s">
        <v>5712</v>
      </c>
      <c r="C76" t="s">
        <v>35</v>
      </c>
      <c r="D76" t="s">
        <v>35</v>
      </c>
      <c r="E76" t="s">
        <v>35</v>
      </c>
      <c r="F76">
        <v>93</v>
      </c>
      <c r="G76" t="s">
        <v>35</v>
      </c>
      <c r="H76">
        <v>0</v>
      </c>
      <c r="L76" t="s">
        <v>5720</v>
      </c>
      <c r="M76" t="s">
        <v>58</v>
      </c>
    </row>
    <row r="77" spans="1:13">
      <c r="A77" t="s">
        <v>6459</v>
      </c>
      <c r="B77" t="s">
        <v>5716</v>
      </c>
      <c r="C77" t="s">
        <v>576</v>
      </c>
      <c r="D77" t="s">
        <v>398</v>
      </c>
      <c r="E77" t="s">
        <v>398</v>
      </c>
      <c r="F77">
        <v>96</v>
      </c>
      <c r="G77" t="s">
        <v>398</v>
      </c>
      <c r="L77" t="s">
        <v>5833</v>
      </c>
      <c r="M77" t="s">
        <v>287</v>
      </c>
    </row>
    <row r="78" spans="1:13">
      <c r="A78" t="s">
        <v>5717</v>
      </c>
      <c r="B78" t="s">
        <v>5718</v>
      </c>
      <c r="C78" t="s">
        <v>355</v>
      </c>
      <c r="D78" t="s">
        <v>355</v>
      </c>
      <c r="E78" t="s">
        <v>355</v>
      </c>
      <c r="F78">
        <v>101</v>
      </c>
      <c r="G78" t="s">
        <v>355</v>
      </c>
      <c r="H78">
        <v>79</v>
      </c>
      <c r="L78" t="s">
        <v>6226</v>
      </c>
      <c r="M78" t="s">
        <v>291</v>
      </c>
    </row>
    <row r="79" spans="1:13">
      <c r="A79" t="s">
        <v>5719</v>
      </c>
      <c r="B79" t="s">
        <v>5720</v>
      </c>
      <c r="C79" t="s">
        <v>58</v>
      </c>
      <c r="D79" t="s">
        <v>58</v>
      </c>
      <c r="E79" t="s">
        <v>58</v>
      </c>
      <c r="F79">
        <v>100</v>
      </c>
      <c r="G79" t="s">
        <v>58</v>
      </c>
      <c r="H79">
        <v>78</v>
      </c>
      <c r="L79" t="s">
        <v>6248</v>
      </c>
      <c r="M79" t="s">
        <v>104</v>
      </c>
    </row>
    <row r="80" spans="1:13">
      <c r="A80" t="s">
        <v>5721</v>
      </c>
      <c r="B80" t="s">
        <v>5722</v>
      </c>
      <c r="C80" t="s">
        <v>646</v>
      </c>
      <c r="D80" t="s">
        <v>55</v>
      </c>
      <c r="E80" t="s">
        <v>5723</v>
      </c>
      <c r="F80">
        <v>92</v>
      </c>
      <c r="G80" t="s">
        <v>55</v>
      </c>
      <c r="H80">
        <v>74</v>
      </c>
      <c r="L80" t="s">
        <v>7528</v>
      </c>
      <c r="M80" t="s">
        <v>288</v>
      </c>
    </row>
    <row r="81" spans="1:13">
      <c r="A81" t="s">
        <v>5727</v>
      </c>
      <c r="B81" t="s">
        <v>5728</v>
      </c>
      <c r="C81" t="s">
        <v>322</v>
      </c>
      <c r="D81" t="s">
        <v>322</v>
      </c>
      <c r="E81" t="s">
        <v>322</v>
      </c>
      <c r="F81">
        <v>103</v>
      </c>
      <c r="G81" t="s">
        <v>322</v>
      </c>
      <c r="H81">
        <v>81</v>
      </c>
      <c r="L81" t="s">
        <v>6262</v>
      </c>
      <c r="M81" t="s">
        <v>133</v>
      </c>
    </row>
    <row r="82" spans="1:13">
      <c r="A82" t="s">
        <v>5729</v>
      </c>
      <c r="B82" t="s">
        <v>5730</v>
      </c>
      <c r="C82" t="s">
        <v>516</v>
      </c>
      <c r="D82" t="s">
        <v>264</v>
      </c>
      <c r="E82" t="s">
        <v>264</v>
      </c>
      <c r="F82">
        <v>104</v>
      </c>
      <c r="G82" t="s">
        <v>264</v>
      </c>
      <c r="H82">
        <v>82</v>
      </c>
      <c r="L82" t="s">
        <v>6289</v>
      </c>
      <c r="M82" t="s">
        <v>23</v>
      </c>
    </row>
    <row r="83" spans="1:13">
      <c r="A83" t="s">
        <v>6288</v>
      </c>
      <c r="B83" t="s">
        <v>6289</v>
      </c>
      <c r="C83" t="s">
        <v>23</v>
      </c>
      <c r="D83" t="s">
        <v>23</v>
      </c>
      <c r="E83" t="s">
        <v>23</v>
      </c>
      <c r="F83">
        <v>68</v>
      </c>
      <c r="G83" t="s">
        <v>23</v>
      </c>
      <c r="H83">
        <v>301</v>
      </c>
      <c r="L83" t="s">
        <v>5708</v>
      </c>
      <c r="M83" t="s">
        <v>326</v>
      </c>
    </row>
    <row r="84" spans="1:13">
      <c r="A84" t="s">
        <v>5731</v>
      </c>
      <c r="B84" t="s">
        <v>5732</v>
      </c>
      <c r="C84" t="s">
        <v>527</v>
      </c>
      <c r="D84" t="s">
        <v>93</v>
      </c>
      <c r="E84" t="s">
        <v>93</v>
      </c>
      <c r="F84">
        <v>107</v>
      </c>
      <c r="G84" t="s">
        <v>93</v>
      </c>
      <c r="H84">
        <v>84</v>
      </c>
      <c r="L84" t="s">
        <v>5728</v>
      </c>
      <c r="M84" t="s">
        <v>322</v>
      </c>
    </row>
    <row r="85" spans="1:13">
      <c r="A85" t="s">
        <v>5733</v>
      </c>
      <c r="B85" t="s">
        <v>5734</v>
      </c>
      <c r="C85" t="s">
        <v>530</v>
      </c>
      <c r="D85" t="s">
        <v>85</v>
      </c>
      <c r="E85" t="s">
        <v>85</v>
      </c>
      <c r="F85">
        <v>108</v>
      </c>
      <c r="G85" t="s">
        <v>85</v>
      </c>
      <c r="H85">
        <v>85</v>
      </c>
      <c r="L85" t="s">
        <v>7529</v>
      </c>
      <c r="M85" t="s">
        <v>22</v>
      </c>
    </row>
    <row r="86" spans="1:13">
      <c r="A86" t="s">
        <v>5735</v>
      </c>
      <c r="B86" t="s">
        <v>5736</v>
      </c>
      <c r="C86" t="s">
        <v>79</v>
      </c>
      <c r="D86" t="s">
        <v>79</v>
      </c>
      <c r="E86" t="s">
        <v>79</v>
      </c>
      <c r="F86">
        <v>111</v>
      </c>
      <c r="G86" t="s">
        <v>79</v>
      </c>
      <c r="H86">
        <v>88</v>
      </c>
      <c r="L86" t="s">
        <v>5761</v>
      </c>
      <c r="M86" t="s">
        <v>194</v>
      </c>
    </row>
    <row r="87" spans="1:13">
      <c r="A87" t="s">
        <v>5737</v>
      </c>
      <c r="B87" t="s">
        <v>5738</v>
      </c>
      <c r="C87" t="s">
        <v>629</v>
      </c>
      <c r="D87" t="s">
        <v>41</v>
      </c>
      <c r="E87" t="s">
        <v>41</v>
      </c>
      <c r="F87">
        <v>109</v>
      </c>
      <c r="G87" t="s">
        <v>41</v>
      </c>
      <c r="H87">
        <v>86</v>
      </c>
      <c r="L87" t="s">
        <v>5763</v>
      </c>
      <c r="M87" t="s">
        <v>325</v>
      </c>
    </row>
    <row r="88" spans="1:13">
      <c r="A88" t="s">
        <v>5739</v>
      </c>
      <c r="B88" t="s">
        <v>5740</v>
      </c>
      <c r="C88" t="s">
        <v>580</v>
      </c>
      <c r="D88" t="s">
        <v>22</v>
      </c>
      <c r="E88" t="s">
        <v>5741</v>
      </c>
      <c r="F88">
        <v>106</v>
      </c>
      <c r="G88" t="s">
        <v>22</v>
      </c>
      <c r="H88">
        <v>83</v>
      </c>
      <c r="L88" t="s">
        <v>7530</v>
      </c>
      <c r="M88" t="s">
        <v>7531</v>
      </c>
    </row>
    <row r="89" spans="1:13">
      <c r="A89" t="s">
        <v>5742</v>
      </c>
      <c r="B89" t="s">
        <v>5743</v>
      </c>
      <c r="C89" t="s">
        <v>59</v>
      </c>
      <c r="D89" t="s">
        <v>59</v>
      </c>
      <c r="E89" t="s">
        <v>59</v>
      </c>
      <c r="F89">
        <v>112</v>
      </c>
      <c r="G89" t="s">
        <v>59</v>
      </c>
      <c r="H89">
        <v>89</v>
      </c>
      <c r="L89" t="s">
        <v>5781</v>
      </c>
      <c r="M89" t="s">
        <v>323</v>
      </c>
    </row>
    <row r="90" spans="1:13">
      <c r="A90" t="s">
        <v>5744</v>
      </c>
      <c r="B90" t="s">
        <v>5745</v>
      </c>
      <c r="C90" t="s">
        <v>608</v>
      </c>
      <c r="D90" t="s">
        <v>83</v>
      </c>
      <c r="E90" t="s">
        <v>83</v>
      </c>
      <c r="F90">
        <v>110</v>
      </c>
      <c r="G90" t="s">
        <v>83</v>
      </c>
      <c r="H90">
        <v>87</v>
      </c>
      <c r="L90" t="s">
        <v>5793</v>
      </c>
      <c r="M90" t="str">
        <f>IF(LEFT(Table31[[#This Row],[Bovada Team Names]],5)=LEFT(LOOKUP(Table31[[#This Row],[Bovada Team Names]],Table19[Team Name]),5),LOOKUP(Table31[[#This Row],[Bovada Team Names]],Table19[Team Name]),"")</f>
        <v>George Washington</v>
      </c>
    </row>
    <row r="91" spans="1:13">
      <c r="A91" t="s">
        <v>5746</v>
      </c>
      <c r="B91" t="s">
        <v>5747</v>
      </c>
      <c r="C91" t="s">
        <v>241</v>
      </c>
      <c r="D91" t="s">
        <v>241</v>
      </c>
      <c r="E91" t="s">
        <v>241</v>
      </c>
      <c r="F91">
        <v>113</v>
      </c>
      <c r="G91" t="s">
        <v>241</v>
      </c>
      <c r="H91">
        <v>90</v>
      </c>
      <c r="L91" t="s">
        <v>6218</v>
      </c>
      <c r="M91" t="s">
        <v>301</v>
      </c>
    </row>
    <row r="92" spans="1:13">
      <c r="A92" t="s">
        <v>5748</v>
      </c>
      <c r="B92" t="s">
        <v>5749</v>
      </c>
      <c r="C92" t="s">
        <v>668</v>
      </c>
      <c r="D92" t="s">
        <v>99</v>
      </c>
      <c r="E92" t="s">
        <v>99</v>
      </c>
      <c r="F92">
        <v>117</v>
      </c>
      <c r="G92" t="s">
        <v>99</v>
      </c>
      <c r="H92">
        <v>93</v>
      </c>
      <c r="L92" t="s">
        <v>7532</v>
      </c>
      <c r="M92" t="s">
        <v>389</v>
      </c>
    </row>
    <row r="93" spans="1:13">
      <c r="A93" t="s">
        <v>5750</v>
      </c>
      <c r="B93" t="s">
        <v>5751</v>
      </c>
      <c r="C93" t="s">
        <v>585</v>
      </c>
      <c r="D93" t="s">
        <v>196</v>
      </c>
      <c r="E93" t="s">
        <v>196</v>
      </c>
      <c r="F93">
        <v>118</v>
      </c>
      <c r="G93" t="s">
        <v>196</v>
      </c>
      <c r="H93">
        <v>94</v>
      </c>
      <c r="L93" t="s">
        <v>5985</v>
      </c>
      <c r="M93" t="s">
        <v>317</v>
      </c>
    </row>
    <row r="94" spans="1:13">
      <c r="A94" t="s">
        <v>5753</v>
      </c>
      <c r="B94" t="s">
        <v>5754</v>
      </c>
      <c r="C94" t="s">
        <v>564</v>
      </c>
      <c r="D94" t="s">
        <v>262</v>
      </c>
      <c r="E94" t="s">
        <v>262</v>
      </c>
      <c r="F94">
        <v>114</v>
      </c>
      <c r="G94" t="s">
        <v>262</v>
      </c>
      <c r="H94">
        <v>91</v>
      </c>
      <c r="L94" t="s">
        <v>6047</v>
      </c>
      <c r="M94" t="s">
        <v>17</v>
      </c>
    </row>
    <row r="95" spans="1:13">
      <c r="A95" t="s">
        <v>5756</v>
      </c>
      <c r="B95" t="s">
        <v>5757</v>
      </c>
      <c r="C95" t="s">
        <v>610</v>
      </c>
      <c r="D95" t="s">
        <v>175</v>
      </c>
      <c r="E95" t="s">
        <v>175</v>
      </c>
      <c r="F95">
        <v>119</v>
      </c>
      <c r="G95" t="s">
        <v>175</v>
      </c>
      <c r="H95">
        <v>95</v>
      </c>
      <c r="L95" t="s">
        <v>6279</v>
      </c>
      <c r="M95" t="s">
        <v>306</v>
      </c>
    </row>
    <row r="96" spans="1:13">
      <c r="A96" t="s">
        <v>5758</v>
      </c>
      <c r="B96" t="s">
        <v>5759</v>
      </c>
      <c r="C96" t="s">
        <v>500</v>
      </c>
      <c r="D96" t="s">
        <v>65</v>
      </c>
      <c r="E96" t="s">
        <v>65</v>
      </c>
      <c r="F96">
        <v>120</v>
      </c>
      <c r="G96" t="s">
        <v>65</v>
      </c>
      <c r="H96">
        <v>96</v>
      </c>
      <c r="L96" t="s">
        <v>6188</v>
      </c>
      <c r="M96" t="s">
        <v>305</v>
      </c>
    </row>
    <row r="97" spans="1:13">
      <c r="A97" t="s">
        <v>5760</v>
      </c>
      <c r="B97" t="s">
        <v>5761</v>
      </c>
      <c r="C97" t="s">
        <v>194</v>
      </c>
      <c r="D97" t="s">
        <v>194</v>
      </c>
      <c r="E97" t="s">
        <v>194</v>
      </c>
      <c r="F97">
        <v>116</v>
      </c>
      <c r="G97" t="s">
        <v>194</v>
      </c>
      <c r="H97">
        <v>92</v>
      </c>
      <c r="L97" t="s">
        <v>5663</v>
      </c>
      <c r="M97" t="s">
        <v>332</v>
      </c>
    </row>
    <row r="98" spans="1:13">
      <c r="A98" t="s">
        <v>6490</v>
      </c>
      <c r="B98" t="s">
        <v>5761</v>
      </c>
      <c r="C98" t="s">
        <v>194</v>
      </c>
      <c r="D98" t="s">
        <v>194</v>
      </c>
      <c r="E98" t="s">
        <v>194</v>
      </c>
      <c r="F98">
        <v>116</v>
      </c>
      <c r="G98" t="s">
        <v>194</v>
      </c>
      <c r="H98">
        <v>92</v>
      </c>
      <c r="L98" t="s">
        <v>6246</v>
      </c>
      <c r="M98" t="str">
        <f>IF(LEFT(Table31[[#This Row],[Bovada Team Names]],5)=LEFT(LOOKUP(Table31[[#This Row],[Bovada Team Names]],Table19[Team Name]),5),LOOKUP(Table31[[#This Row],[Bovada Team Names]],Table19[Team Name]),"")</f>
        <v>UNC Greensboro</v>
      </c>
    </row>
    <row r="99" spans="1:13">
      <c r="A99" t="s">
        <v>6467</v>
      </c>
      <c r="B99" t="s">
        <v>5696</v>
      </c>
      <c r="C99" t="s">
        <v>512</v>
      </c>
      <c r="D99" t="s">
        <v>680</v>
      </c>
      <c r="E99" t="s">
        <v>680</v>
      </c>
      <c r="F99">
        <v>80</v>
      </c>
      <c r="G99" t="s">
        <v>680</v>
      </c>
      <c r="H99">
        <v>63</v>
      </c>
      <c r="L99" t="s">
        <v>6116</v>
      </c>
      <c r="M99" t="s">
        <v>335</v>
      </c>
    </row>
    <row r="100" spans="1:13">
      <c r="A100" t="s">
        <v>5762</v>
      </c>
      <c r="B100" t="s">
        <v>5763</v>
      </c>
      <c r="C100" t="s">
        <v>325</v>
      </c>
      <c r="D100" t="s">
        <v>325</v>
      </c>
      <c r="E100" t="s">
        <v>325</v>
      </c>
      <c r="F100">
        <v>123</v>
      </c>
      <c r="G100" t="s">
        <v>325</v>
      </c>
      <c r="H100">
        <v>98</v>
      </c>
      <c r="L100" t="s">
        <v>5613</v>
      </c>
      <c r="M100" t="s">
        <v>61</v>
      </c>
    </row>
    <row r="101" spans="1:13">
      <c r="A101" t="s">
        <v>5764</v>
      </c>
      <c r="B101" t="s">
        <v>5765</v>
      </c>
      <c r="C101" t="s">
        <v>578</v>
      </c>
      <c r="D101" t="s">
        <v>134</v>
      </c>
      <c r="E101" t="s">
        <v>5766</v>
      </c>
      <c r="F101">
        <v>125</v>
      </c>
      <c r="G101" t="s">
        <v>134</v>
      </c>
      <c r="H101">
        <v>99</v>
      </c>
      <c r="L101" t="s">
        <v>5624</v>
      </c>
      <c r="M101" t="s">
        <v>62</v>
      </c>
    </row>
    <row r="102" spans="1:13">
      <c r="A102" t="s">
        <v>5770</v>
      </c>
      <c r="B102" t="s">
        <v>5771</v>
      </c>
      <c r="C102" t="s">
        <v>257</v>
      </c>
      <c r="D102" t="s">
        <v>257</v>
      </c>
      <c r="E102" t="s">
        <v>257</v>
      </c>
      <c r="F102">
        <v>126</v>
      </c>
      <c r="G102" t="s">
        <v>257</v>
      </c>
      <c r="H102">
        <v>100</v>
      </c>
      <c r="L102" t="s">
        <v>7533</v>
      </c>
      <c r="M102" t="s">
        <v>432</v>
      </c>
    </row>
    <row r="103" spans="1:13">
      <c r="A103" t="s">
        <v>5773</v>
      </c>
      <c r="B103" t="s">
        <v>5774</v>
      </c>
      <c r="C103" t="s">
        <v>638</v>
      </c>
      <c r="D103" t="s">
        <v>31</v>
      </c>
      <c r="E103" t="s">
        <v>31</v>
      </c>
      <c r="F103">
        <v>132</v>
      </c>
      <c r="G103" t="s">
        <v>31</v>
      </c>
      <c r="H103">
        <v>106</v>
      </c>
      <c r="L103" t="s">
        <v>6260</v>
      </c>
      <c r="M103" t="s">
        <v>336</v>
      </c>
    </row>
    <row r="104" spans="1:13">
      <c r="A104" t="s">
        <v>5775</v>
      </c>
      <c r="B104" t="s">
        <v>5776</v>
      </c>
      <c r="C104" t="s">
        <v>547</v>
      </c>
      <c r="D104" t="s">
        <v>30</v>
      </c>
      <c r="E104" t="s">
        <v>5777</v>
      </c>
      <c r="F104">
        <v>133</v>
      </c>
      <c r="G104" t="s">
        <v>30</v>
      </c>
      <c r="H104">
        <v>107</v>
      </c>
      <c r="L104" t="s">
        <v>5571</v>
      </c>
      <c r="M104" t="str">
        <f>IF(LEFT(Table31[[#This Row],[Bovada Team Names]],5)=LEFT(LOOKUP(Table31[[#This Row],[Bovada Team Names]],Table19[Team Name]),5),LOOKUP(Table31[[#This Row],[Bovada Team Names]],Table19[Team Name]),"")</f>
        <v>Alabama</v>
      </c>
    </row>
    <row r="105" spans="1:13">
      <c r="A105" t="s">
        <v>5778</v>
      </c>
      <c r="B105" t="s">
        <v>5779</v>
      </c>
      <c r="C105" t="s">
        <v>624</v>
      </c>
      <c r="D105" t="s">
        <v>168</v>
      </c>
      <c r="E105" t="s">
        <v>168</v>
      </c>
      <c r="F105">
        <v>139</v>
      </c>
      <c r="G105" t="s">
        <v>168</v>
      </c>
      <c r="H105">
        <v>344</v>
      </c>
      <c r="L105" t="s">
        <v>5601</v>
      </c>
      <c r="M105" t="s">
        <v>38</v>
      </c>
    </row>
    <row r="106" spans="1:13">
      <c r="A106" t="s">
        <v>7465</v>
      </c>
      <c r="B106" t="s">
        <v>7090</v>
      </c>
      <c r="C106" t="s">
        <v>477</v>
      </c>
      <c r="D106" t="s">
        <v>183</v>
      </c>
      <c r="E106" t="s">
        <v>183</v>
      </c>
      <c r="F106">
        <v>138</v>
      </c>
      <c r="G106" t="s">
        <v>183</v>
      </c>
      <c r="H106">
        <v>111</v>
      </c>
      <c r="L106" t="s">
        <v>5609</v>
      </c>
      <c r="M106" t="s">
        <v>340</v>
      </c>
    </row>
    <row r="107" spans="1:13">
      <c r="A107" t="s">
        <v>5780</v>
      </c>
      <c r="B107" t="s">
        <v>5781</v>
      </c>
      <c r="C107" t="s">
        <v>541</v>
      </c>
      <c r="D107" t="s">
        <v>323</v>
      </c>
      <c r="E107" t="s">
        <v>323</v>
      </c>
      <c r="F107">
        <v>128</v>
      </c>
      <c r="G107" t="s">
        <v>323</v>
      </c>
      <c r="H107">
        <v>102</v>
      </c>
      <c r="L107" t="s">
        <v>5690</v>
      </c>
      <c r="M107" t="s">
        <v>342</v>
      </c>
    </row>
    <row r="108" spans="1:13">
      <c r="A108" t="s">
        <v>6430</v>
      </c>
      <c r="B108" t="s">
        <v>5690</v>
      </c>
      <c r="C108" t="s">
        <v>342</v>
      </c>
      <c r="D108" t="s">
        <v>342</v>
      </c>
      <c r="E108" t="s">
        <v>342</v>
      </c>
      <c r="F108">
        <v>87</v>
      </c>
      <c r="G108" t="s">
        <v>342</v>
      </c>
      <c r="H108">
        <v>68</v>
      </c>
      <c r="L108" t="s">
        <v>6190</v>
      </c>
      <c r="M108" t="s">
        <v>176</v>
      </c>
    </row>
    <row r="109" spans="1:13">
      <c r="A109" t="s">
        <v>5689</v>
      </c>
      <c r="B109" t="s">
        <v>5690</v>
      </c>
      <c r="C109" t="s">
        <v>342</v>
      </c>
      <c r="D109" t="s">
        <v>342</v>
      </c>
      <c r="E109" t="s">
        <v>342</v>
      </c>
      <c r="F109">
        <v>87</v>
      </c>
      <c r="G109" t="s">
        <v>342</v>
      </c>
      <c r="H109">
        <v>68</v>
      </c>
      <c r="L109" t="s">
        <v>7534</v>
      </c>
      <c r="M109" t="s">
        <v>343</v>
      </c>
    </row>
    <row r="110" spans="1:13">
      <c r="A110" t="s">
        <v>5785</v>
      </c>
      <c r="B110" t="s">
        <v>5786</v>
      </c>
      <c r="C110" t="s">
        <v>155</v>
      </c>
      <c r="D110" t="s">
        <v>155</v>
      </c>
      <c r="E110" t="s">
        <v>155</v>
      </c>
      <c r="F110">
        <v>136</v>
      </c>
      <c r="G110" t="s">
        <v>155</v>
      </c>
      <c r="L110" t="s">
        <v>6083</v>
      </c>
      <c r="M110" t="str">
        <f>IF(LEFT(Table31[[#This Row],[Bovada Team Names]],5)=LEFT(LOOKUP(Table31[[#This Row],[Bovada Team Names]],Table19[Team Name]),5),LOOKUP(Table31[[#This Row],[Bovada Team Names]],Table19[Team Name]),"")</f>
        <v>Rutgers</v>
      </c>
    </row>
    <row r="111" spans="1:13">
      <c r="A111" t="s">
        <v>5788</v>
      </c>
      <c r="B111" t="s">
        <v>5789</v>
      </c>
      <c r="C111" t="s">
        <v>584</v>
      </c>
      <c r="D111" t="s">
        <v>289</v>
      </c>
      <c r="E111" t="s">
        <v>289</v>
      </c>
      <c r="F111">
        <v>134</v>
      </c>
      <c r="G111" t="s">
        <v>289</v>
      </c>
      <c r="H111">
        <v>108</v>
      </c>
      <c r="L111" t="s">
        <v>5791</v>
      </c>
      <c r="M111" t="s">
        <v>267</v>
      </c>
    </row>
    <row r="112" spans="1:13">
      <c r="A112" t="s">
        <v>5790</v>
      </c>
      <c r="B112" t="s">
        <v>5791</v>
      </c>
      <c r="C112" t="s">
        <v>267</v>
      </c>
      <c r="D112" t="s">
        <v>267</v>
      </c>
      <c r="E112" t="s">
        <v>267</v>
      </c>
      <c r="F112">
        <v>130</v>
      </c>
      <c r="G112" t="s">
        <v>267</v>
      </c>
      <c r="H112">
        <v>104</v>
      </c>
      <c r="L112" t="s">
        <v>6034</v>
      </c>
      <c r="M112" t="s">
        <v>268</v>
      </c>
    </row>
    <row r="113" spans="1:13">
      <c r="A113" t="s">
        <v>6405</v>
      </c>
      <c r="B113" t="s">
        <v>5708</v>
      </c>
      <c r="C113" t="s">
        <v>326</v>
      </c>
      <c r="D113" t="s">
        <v>326</v>
      </c>
      <c r="E113" t="s">
        <v>326</v>
      </c>
      <c r="F113">
        <v>90</v>
      </c>
      <c r="G113" t="s">
        <v>326</v>
      </c>
      <c r="H113">
        <v>72</v>
      </c>
      <c r="L113" t="s">
        <v>5928</v>
      </c>
      <c r="M113" t="s">
        <v>440</v>
      </c>
    </row>
    <row r="114" spans="1:13">
      <c r="A114" t="s">
        <v>5707</v>
      </c>
      <c r="B114" t="s">
        <v>5708</v>
      </c>
      <c r="C114" t="s">
        <v>326</v>
      </c>
      <c r="D114" t="s">
        <v>326</v>
      </c>
      <c r="E114" t="s">
        <v>326</v>
      </c>
      <c r="F114">
        <v>90</v>
      </c>
      <c r="G114" t="s">
        <v>326</v>
      </c>
      <c r="H114">
        <v>72</v>
      </c>
      <c r="L114" t="s">
        <v>5980</v>
      </c>
      <c r="M114" t="s">
        <v>265</v>
      </c>
    </row>
    <row r="115" spans="1:13">
      <c r="A115" t="s">
        <v>5707</v>
      </c>
      <c r="B115" t="s">
        <v>5708</v>
      </c>
      <c r="C115" t="s">
        <v>326</v>
      </c>
      <c r="D115" t="s">
        <v>326</v>
      </c>
      <c r="E115" t="s">
        <v>326</v>
      </c>
      <c r="F115">
        <v>90</v>
      </c>
      <c r="G115" t="s">
        <v>326</v>
      </c>
      <c r="H115">
        <v>72</v>
      </c>
      <c r="L115" t="s">
        <v>5899</v>
      </c>
      <c r="M115" t="s">
        <v>107</v>
      </c>
    </row>
    <row r="116" spans="1:13">
      <c r="A116" t="s">
        <v>5792</v>
      </c>
      <c r="B116" t="s">
        <v>5793</v>
      </c>
      <c r="C116" t="s">
        <v>6406</v>
      </c>
      <c r="D116" t="s">
        <v>319</v>
      </c>
      <c r="E116" t="s">
        <v>319</v>
      </c>
      <c r="F116">
        <v>129</v>
      </c>
      <c r="G116" t="s">
        <v>319</v>
      </c>
      <c r="H116">
        <v>0</v>
      </c>
      <c r="L116" t="s">
        <v>5669</v>
      </c>
      <c r="M116" t="s">
        <v>275</v>
      </c>
    </row>
    <row r="117" spans="1:13">
      <c r="A117" t="s">
        <v>5796</v>
      </c>
      <c r="B117" t="s">
        <v>5797</v>
      </c>
      <c r="C117" t="s">
        <v>354</v>
      </c>
      <c r="D117" t="s">
        <v>354</v>
      </c>
      <c r="E117" t="s">
        <v>354</v>
      </c>
      <c r="F117">
        <v>140</v>
      </c>
      <c r="G117" t="s">
        <v>354</v>
      </c>
      <c r="H117">
        <v>112</v>
      </c>
      <c r="L117" t="s">
        <v>5634</v>
      </c>
      <c r="M117" t="str">
        <f>IF(LEFT(Table31[[#This Row],[Bovada Team Names]],5)=LEFT(LOOKUP(Table31[[#This Row],[Bovada Team Names]],Table19[Team Name]),5),LOOKUP(Table31[[#This Row],[Bovada Team Names]],Table19[Team Name]),"")</f>
        <v>Buffalo</v>
      </c>
    </row>
    <row r="118" spans="1:13">
      <c r="A118" t="s">
        <v>5798</v>
      </c>
      <c r="B118" t="s">
        <v>5799</v>
      </c>
      <c r="C118" t="s">
        <v>303</v>
      </c>
      <c r="D118" t="s">
        <v>303</v>
      </c>
      <c r="E118" t="s">
        <v>303</v>
      </c>
      <c r="F118">
        <v>141</v>
      </c>
      <c r="G118" t="s">
        <v>303</v>
      </c>
      <c r="H118">
        <v>113</v>
      </c>
      <c r="L118" t="s">
        <v>6343</v>
      </c>
      <c r="M118" t="s">
        <v>279</v>
      </c>
    </row>
    <row r="119" spans="1:13">
      <c r="A119" t="s">
        <v>5800</v>
      </c>
      <c r="B119" t="s">
        <v>5801</v>
      </c>
      <c r="C119" t="s">
        <v>410</v>
      </c>
      <c r="D119" t="s">
        <v>410</v>
      </c>
      <c r="E119" t="s">
        <v>410</v>
      </c>
      <c r="F119">
        <v>142</v>
      </c>
      <c r="G119" t="s">
        <v>410</v>
      </c>
      <c r="H119">
        <v>114</v>
      </c>
      <c r="L119" t="s">
        <v>5872</v>
      </c>
      <c r="M119" t="s">
        <v>273</v>
      </c>
    </row>
    <row r="120" spans="1:13">
      <c r="A120" t="s">
        <v>7466</v>
      </c>
      <c r="B120" t="s">
        <v>7467</v>
      </c>
      <c r="C120" t="s">
        <v>601</v>
      </c>
      <c r="D120" t="s">
        <v>683</v>
      </c>
      <c r="E120" t="s">
        <v>683</v>
      </c>
      <c r="F120">
        <v>149</v>
      </c>
      <c r="G120" t="s">
        <v>683</v>
      </c>
      <c r="H120">
        <v>120</v>
      </c>
      <c r="L120" t="s">
        <v>6175</v>
      </c>
      <c r="M120" t="s">
        <v>177</v>
      </c>
    </row>
    <row r="121" spans="1:13">
      <c r="A121" t="s">
        <v>5804</v>
      </c>
      <c r="B121" t="s">
        <v>5805</v>
      </c>
      <c r="C121" t="s">
        <v>496</v>
      </c>
      <c r="D121" t="s">
        <v>307</v>
      </c>
      <c r="E121" t="s">
        <v>307</v>
      </c>
      <c r="F121">
        <v>147</v>
      </c>
      <c r="G121" t="s">
        <v>307</v>
      </c>
      <c r="H121">
        <v>118</v>
      </c>
      <c r="L121" t="s">
        <v>6182</v>
      </c>
      <c r="M121" t="s">
        <v>274</v>
      </c>
    </row>
    <row r="122" spans="1:13">
      <c r="A122" t="s">
        <v>5806</v>
      </c>
      <c r="B122" t="s">
        <v>5807</v>
      </c>
      <c r="C122" t="s">
        <v>359</v>
      </c>
      <c r="D122" t="s">
        <v>359</v>
      </c>
      <c r="E122" t="s">
        <v>359</v>
      </c>
      <c r="F122">
        <v>146</v>
      </c>
      <c r="G122" t="s">
        <v>359</v>
      </c>
      <c r="H122">
        <v>117</v>
      </c>
      <c r="L122" t="s">
        <v>5997</v>
      </c>
      <c r="M122" t="s">
        <v>40</v>
      </c>
    </row>
    <row r="123" spans="1:13">
      <c r="A123" t="s">
        <v>5810</v>
      </c>
      <c r="B123" t="s">
        <v>5811</v>
      </c>
      <c r="C123" t="s">
        <v>50</v>
      </c>
      <c r="D123" t="s">
        <v>50</v>
      </c>
      <c r="E123" t="s">
        <v>50</v>
      </c>
      <c r="F123">
        <v>150</v>
      </c>
      <c r="G123" t="s">
        <v>50</v>
      </c>
      <c r="H123">
        <v>121</v>
      </c>
      <c r="L123" t="s">
        <v>6220</v>
      </c>
      <c r="M123" t="s">
        <v>6220</v>
      </c>
    </row>
    <row r="124" spans="1:13">
      <c r="A124" t="s">
        <v>7468</v>
      </c>
      <c r="B124" t="s">
        <v>7469</v>
      </c>
      <c r="C124" t="s">
        <v>7366</v>
      </c>
      <c r="D124" t="s">
        <v>7366</v>
      </c>
      <c r="E124" t="s">
        <v>7367</v>
      </c>
      <c r="F124">
        <v>99</v>
      </c>
      <c r="G124" t="s">
        <v>7366</v>
      </c>
      <c r="H124">
        <v>482</v>
      </c>
      <c r="L124" t="s">
        <v>6132</v>
      </c>
      <c r="M124" t="s">
        <v>285</v>
      </c>
    </row>
    <row r="125" spans="1:13">
      <c r="A125" t="s">
        <v>5812</v>
      </c>
      <c r="B125" t="s">
        <v>5813</v>
      </c>
      <c r="C125" t="s">
        <v>551</v>
      </c>
      <c r="D125" t="s">
        <v>331</v>
      </c>
      <c r="E125" t="s">
        <v>331</v>
      </c>
      <c r="F125">
        <v>145</v>
      </c>
      <c r="G125" t="s">
        <v>331</v>
      </c>
      <c r="H125">
        <v>116</v>
      </c>
      <c r="L125" t="s">
        <v>6165</v>
      </c>
      <c r="M125" t="s">
        <v>281</v>
      </c>
    </row>
    <row r="126" spans="1:13">
      <c r="A126" t="s">
        <v>5814</v>
      </c>
      <c r="B126" t="s">
        <v>5815</v>
      </c>
      <c r="C126" t="s">
        <v>577</v>
      </c>
      <c r="D126" t="s">
        <v>190</v>
      </c>
      <c r="E126" t="s">
        <v>190</v>
      </c>
      <c r="F126">
        <v>151</v>
      </c>
      <c r="G126" t="s">
        <v>190</v>
      </c>
      <c r="H126">
        <v>122</v>
      </c>
      <c r="L126" t="s">
        <v>7535</v>
      </c>
      <c r="M126" t="s">
        <v>134</v>
      </c>
    </row>
    <row r="127" spans="1:13">
      <c r="A127" t="s">
        <v>5816</v>
      </c>
      <c r="B127" t="s">
        <v>5817</v>
      </c>
      <c r="C127" t="s">
        <v>590</v>
      </c>
      <c r="D127" t="s">
        <v>189</v>
      </c>
      <c r="E127" t="s">
        <v>5818</v>
      </c>
      <c r="F127">
        <v>152</v>
      </c>
      <c r="G127" t="s">
        <v>189</v>
      </c>
      <c r="H127">
        <v>123</v>
      </c>
      <c r="L127" t="s">
        <v>5789</v>
      </c>
      <c r="M127" t="s">
        <v>289</v>
      </c>
    </row>
    <row r="128" spans="1:13">
      <c r="A128" t="s">
        <v>6409</v>
      </c>
      <c r="B128" t="s">
        <v>5725</v>
      </c>
      <c r="C128" t="s">
        <v>21</v>
      </c>
      <c r="D128" t="s">
        <v>21</v>
      </c>
      <c r="E128" t="s">
        <v>21</v>
      </c>
      <c r="F128">
        <v>102</v>
      </c>
      <c r="G128" t="s">
        <v>21</v>
      </c>
      <c r="H128">
        <v>80</v>
      </c>
      <c r="L128" t="s">
        <v>7536</v>
      </c>
      <c r="M128" t="s">
        <v>129</v>
      </c>
    </row>
    <row r="129" spans="1:13">
      <c r="A129" t="s">
        <v>5821</v>
      </c>
      <c r="B129" t="s">
        <v>5822</v>
      </c>
      <c r="C129" t="s">
        <v>466</v>
      </c>
      <c r="D129" t="s">
        <v>158</v>
      </c>
      <c r="E129" t="s">
        <v>5823</v>
      </c>
      <c r="F129">
        <v>155</v>
      </c>
      <c r="G129" t="s">
        <v>158</v>
      </c>
      <c r="H129">
        <v>126</v>
      </c>
      <c r="L129" t="s">
        <v>6935</v>
      </c>
      <c r="M129" t="s">
        <v>286</v>
      </c>
    </row>
    <row r="130" spans="1:13">
      <c r="A130" t="s">
        <v>6443</v>
      </c>
      <c r="B130" t="s">
        <v>5836</v>
      </c>
      <c r="C130" t="s">
        <v>458</v>
      </c>
      <c r="D130" t="s">
        <v>222</v>
      </c>
      <c r="E130" t="s">
        <v>222</v>
      </c>
      <c r="F130">
        <v>158</v>
      </c>
      <c r="G130" t="s">
        <v>222</v>
      </c>
      <c r="H130">
        <v>129</v>
      </c>
      <c r="L130" t="s">
        <v>6306</v>
      </c>
      <c r="M130" t="str">
        <f>IF(LEFT(Table31[[#This Row],[Bovada Team Names]],5)=LEFT(LOOKUP(Table31[[#This Row],[Bovada Team Names]],Table19[Team Name]),5),LOOKUP(Table31[[#This Row],[Bovada Team Names]],Table19[Team Name]),"")</f>
        <v>Vanderbilt</v>
      </c>
    </row>
    <row r="131" spans="1:13">
      <c r="A131" t="s">
        <v>6443</v>
      </c>
      <c r="B131" t="s">
        <v>5836</v>
      </c>
      <c r="C131" t="s">
        <v>458</v>
      </c>
      <c r="D131" t="s">
        <v>222</v>
      </c>
      <c r="E131" t="s">
        <v>222</v>
      </c>
      <c r="F131">
        <v>158</v>
      </c>
      <c r="G131" t="s">
        <v>222</v>
      </c>
      <c r="H131">
        <v>129</v>
      </c>
      <c r="L131" t="s">
        <v>6158</v>
      </c>
      <c r="M131" t="str">
        <f>IF(LEFT(Table31[[#This Row],[Bovada Team Names]],5)=LEFT(LOOKUP(Table31[[#This Row],[Bovada Team Names]],Table19[Team Name]),5),LOOKUP(Table31[[#This Row],[Bovada Team Names]],Table19[Team Name]),"")</f>
        <v>Syracuse</v>
      </c>
    </row>
    <row r="132" spans="1:13">
      <c r="A132" t="s">
        <v>5824</v>
      </c>
      <c r="B132" t="s">
        <v>5825</v>
      </c>
      <c r="C132" t="s">
        <v>461</v>
      </c>
      <c r="D132" t="s">
        <v>129</v>
      </c>
      <c r="E132" t="s">
        <v>5826</v>
      </c>
      <c r="F132">
        <v>160</v>
      </c>
      <c r="G132" t="s">
        <v>129</v>
      </c>
      <c r="H132">
        <v>128</v>
      </c>
      <c r="L132" t="s">
        <v>6172</v>
      </c>
      <c r="M132" t="s">
        <v>123</v>
      </c>
    </row>
    <row r="133" spans="1:13">
      <c r="A133" t="s">
        <v>5827</v>
      </c>
      <c r="B133" t="s">
        <v>5828</v>
      </c>
      <c r="C133" t="s">
        <v>420</v>
      </c>
      <c r="D133" t="s">
        <v>420</v>
      </c>
      <c r="E133" t="s">
        <v>420</v>
      </c>
      <c r="F133">
        <v>161</v>
      </c>
      <c r="G133" t="s">
        <v>420</v>
      </c>
      <c r="H133">
        <v>130</v>
      </c>
      <c r="L133" t="s">
        <v>6134</v>
      </c>
      <c r="M133" t="s">
        <v>135</v>
      </c>
    </row>
    <row r="134" spans="1:13">
      <c r="A134" t="s">
        <v>5832</v>
      </c>
      <c r="B134" t="s">
        <v>5833</v>
      </c>
      <c r="C134" t="s">
        <v>469</v>
      </c>
      <c r="D134" t="s">
        <v>287</v>
      </c>
      <c r="E134" t="s">
        <v>6524</v>
      </c>
      <c r="F134">
        <v>164</v>
      </c>
      <c r="G134" t="s">
        <v>287</v>
      </c>
      <c r="H134">
        <v>132</v>
      </c>
      <c r="L134" t="s">
        <v>6356</v>
      </c>
      <c r="M134" t="s">
        <v>74</v>
      </c>
    </row>
    <row r="135" spans="1:13">
      <c r="A135" t="s">
        <v>6423</v>
      </c>
      <c r="B135" t="s">
        <v>5833</v>
      </c>
      <c r="C135" t="s">
        <v>469</v>
      </c>
      <c r="D135" t="s">
        <v>287</v>
      </c>
      <c r="E135" t="s">
        <v>6524</v>
      </c>
      <c r="F135">
        <v>164</v>
      </c>
      <c r="G135" t="s">
        <v>287</v>
      </c>
      <c r="H135">
        <v>132</v>
      </c>
      <c r="L135" t="s">
        <v>6358</v>
      </c>
      <c r="M135" t="str">
        <f>IF(LEFT(Table31[[#This Row],[Bovada Team Names]],5)=LEFT(LOOKUP(Table31[[#This Row],[Bovada Team Names]],Table19[Team Name]),5),LOOKUP(Table31[[#This Row],[Bovada Team Names]],Table19[Team Name]),"")</f>
        <v/>
      </c>
    </row>
    <row r="136" spans="1:13">
      <c r="A136" t="s">
        <v>5837</v>
      </c>
      <c r="B136" t="s">
        <v>5838</v>
      </c>
      <c r="C136" t="s">
        <v>334</v>
      </c>
      <c r="D136" t="s">
        <v>334</v>
      </c>
      <c r="E136" t="s">
        <v>334</v>
      </c>
      <c r="F136">
        <v>165</v>
      </c>
      <c r="G136" t="s">
        <v>334</v>
      </c>
      <c r="H136">
        <v>134</v>
      </c>
      <c r="L136" t="s">
        <v>6270</v>
      </c>
      <c r="M136" t="s">
        <v>327</v>
      </c>
    </row>
    <row r="137" spans="1:13">
      <c r="A137" t="s">
        <v>5842</v>
      </c>
      <c r="B137" t="s">
        <v>5843</v>
      </c>
      <c r="C137" t="s">
        <v>672</v>
      </c>
      <c r="D137" t="s">
        <v>54</v>
      </c>
      <c r="E137" t="s">
        <v>5844</v>
      </c>
      <c r="F137">
        <v>167</v>
      </c>
      <c r="G137" t="s">
        <v>54</v>
      </c>
      <c r="H137">
        <v>135</v>
      </c>
      <c r="L137" t="s">
        <v>7537</v>
      </c>
      <c r="M137" t="s">
        <v>7538</v>
      </c>
    </row>
    <row r="138" spans="1:13">
      <c r="A138" t="s">
        <v>5845</v>
      </c>
      <c r="B138" t="s">
        <v>5846</v>
      </c>
      <c r="C138" t="s">
        <v>521</v>
      </c>
      <c r="D138" t="s">
        <v>28</v>
      </c>
      <c r="E138" t="s">
        <v>28</v>
      </c>
      <c r="F138">
        <v>170</v>
      </c>
      <c r="G138" t="s">
        <v>28</v>
      </c>
      <c r="H138">
        <v>138</v>
      </c>
      <c r="L138" t="s">
        <v>5918</v>
      </c>
      <c r="M138" t="str">
        <f>IF(LEFT(Table31[[#This Row],[Bovada Team Names]],5)=LEFT(LOOKUP(Table31[[#This Row],[Bovada Team Names]],Table19[Team Name]),5),LOOKUP(Table31[[#This Row],[Bovada Team Names]],Table19[Team Name]),"")</f>
        <v>Mercer</v>
      </c>
    </row>
    <row r="139" spans="1:13">
      <c r="A139" t="s">
        <v>5840</v>
      </c>
      <c r="B139" t="s">
        <v>5841</v>
      </c>
      <c r="C139" t="s">
        <v>364</v>
      </c>
      <c r="D139" t="s">
        <v>364</v>
      </c>
      <c r="E139" t="s">
        <v>364</v>
      </c>
      <c r="F139">
        <v>168</v>
      </c>
      <c r="G139" t="s">
        <v>364</v>
      </c>
      <c r="H139">
        <v>136</v>
      </c>
      <c r="L139" t="s">
        <v>6095</v>
      </c>
      <c r="M139" t="s">
        <v>39</v>
      </c>
    </row>
    <row r="140" spans="1:13">
      <c r="A140" t="s">
        <v>5850</v>
      </c>
      <c r="B140" t="s">
        <v>5851</v>
      </c>
      <c r="C140" t="s">
        <v>615</v>
      </c>
      <c r="D140" t="s">
        <v>375</v>
      </c>
      <c r="E140" t="s">
        <v>5852</v>
      </c>
      <c r="F140">
        <v>169</v>
      </c>
      <c r="G140" t="s">
        <v>375</v>
      </c>
      <c r="H140">
        <v>137</v>
      </c>
      <c r="L140" t="s">
        <v>6090</v>
      </c>
      <c r="M140" t="s">
        <v>71</v>
      </c>
    </row>
    <row r="141" spans="1:13">
      <c r="A141" t="s">
        <v>5856</v>
      </c>
      <c r="B141" t="s">
        <v>5857</v>
      </c>
      <c r="C141" t="s">
        <v>664</v>
      </c>
      <c r="D141" t="s">
        <v>433</v>
      </c>
      <c r="E141" t="s">
        <v>433</v>
      </c>
      <c r="F141">
        <v>174</v>
      </c>
      <c r="G141" t="s">
        <v>433</v>
      </c>
      <c r="H141">
        <v>141</v>
      </c>
      <c r="L141" t="s">
        <v>7040</v>
      </c>
      <c r="M141" t="s">
        <v>334</v>
      </c>
    </row>
    <row r="142" spans="1:13">
      <c r="A142" t="s">
        <v>5859</v>
      </c>
      <c r="B142" t="s">
        <v>5860</v>
      </c>
      <c r="C142" t="s">
        <v>566</v>
      </c>
      <c r="D142" t="s">
        <v>282</v>
      </c>
      <c r="E142" t="s">
        <v>6527</v>
      </c>
      <c r="F142">
        <v>177</v>
      </c>
      <c r="G142" t="s">
        <v>282</v>
      </c>
      <c r="H142">
        <v>142</v>
      </c>
      <c r="L142" t="s">
        <v>6088</v>
      </c>
      <c r="M142" t="s">
        <v>140</v>
      </c>
    </row>
    <row r="143" spans="1:13">
      <c r="A143" t="s">
        <v>6421</v>
      </c>
      <c r="B143" t="s">
        <v>5862</v>
      </c>
      <c r="C143" t="s">
        <v>478</v>
      </c>
      <c r="D143" t="s">
        <v>286</v>
      </c>
      <c r="E143" t="s">
        <v>6526</v>
      </c>
      <c r="F143">
        <v>173</v>
      </c>
      <c r="G143" t="s">
        <v>286</v>
      </c>
      <c r="H143">
        <v>140</v>
      </c>
      <c r="L143" t="s">
        <v>6308</v>
      </c>
      <c r="M143" t="s">
        <v>324</v>
      </c>
    </row>
    <row r="144" spans="1:13">
      <c r="A144" t="s">
        <v>5896</v>
      </c>
      <c r="B144" t="s">
        <v>5897</v>
      </c>
      <c r="C144" t="s">
        <v>505</v>
      </c>
      <c r="D144" t="s">
        <v>72</v>
      </c>
      <c r="E144" t="s">
        <v>72</v>
      </c>
      <c r="F144">
        <v>199</v>
      </c>
      <c r="G144" t="s">
        <v>72</v>
      </c>
      <c r="H144">
        <v>158</v>
      </c>
      <c r="L144" t="s">
        <v>5848</v>
      </c>
      <c r="M144" t="s">
        <v>318</v>
      </c>
    </row>
    <row r="145" spans="1:13">
      <c r="A145" t="s">
        <v>7470</v>
      </c>
      <c r="B145" t="s">
        <v>7063</v>
      </c>
      <c r="C145" t="s">
        <v>565</v>
      </c>
      <c r="D145" t="s">
        <v>689</v>
      </c>
      <c r="E145" t="s">
        <v>689</v>
      </c>
      <c r="F145">
        <v>198</v>
      </c>
      <c r="G145" t="s">
        <v>689</v>
      </c>
      <c r="H145">
        <v>159</v>
      </c>
      <c r="L145" t="s">
        <v>6170</v>
      </c>
      <c r="M145" t="str">
        <f>IF(LEFT(Table31[[#This Row],[Bovada Team Names]],5)=LEFT(LOOKUP(Table31[[#This Row],[Bovada Team Names]],Table19[Team Name]),5),LOOKUP(Table31[[#This Row],[Bovada Team Names]],Table19[Team Name]),"")</f>
        <v>Tennessee</v>
      </c>
    </row>
    <row r="146" spans="1:13">
      <c r="A146" t="s">
        <v>5867</v>
      </c>
      <c r="B146" t="s">
        <v>5868</v>
      </c>
      <c r="C146" t="s">
        <v>153</v>
      </c>
      <c r="D146" t="s">
        <v>153</v>
      </c>
      <c r="E146" t="s">
        <v>153</v>
      </c>
      <c r="F146">
        <v>180</v>
      </c>
      <c r="G146" t="s">
        <v>153</v>
      </c>
      <c r="H146">
        <v>145</v>
      </c>
      <c r="L146" t="s">
        <v>6337</v>
      </c>
      <c r="M146" t="str">
        <f>IF(LEFT(Table31[[#This Row],[Bovada Team Names]],5)=LEFT(LOOKUP(Table31[[#This Row],[Bovada Team Names]],Table19[Team Name]),5),LOOKUP(Table31[[#This Row],[Bovada Team Names]],Table19[Team Name]),"")</f>
        <v>Wisconsin</v>
      </c>
    </row>
    <row r="147" spans="1:13">
      <c r="A147" t="s">
        <v>5869</v>
      </c>
      <c r="B147" t="s">
        <v>5870</v>
      </c>
      <c r="C147" t="s">
        <v>162</v>
      </c>
      <c r="D147" t="s">
        <v>162</v>
      </c>
      <c r="E147" t="s">
        <v>162</v>
      </c>
      <c r="F147">
        <v>181</v>
      </c>
      <c r="G147" t="s">
        <v>162</v>
      </c>
      <c r="H147">
        <v>146</v>
      </c>
      <c r="L147" t="s">
        <v>6077</v>
      </c>
      <c r="M147" t="str">
        <f>IF(LEFT(Table31[[#This Row],[Bovada Team Names]],5)=LEFT(LOOKUP(Table31[[#This Row],[Bovada Team Names]],Table19[Team Name]),5),LOOKUP(Table31[[#This Row],[Bovada Team Names]],Table19[Team Name]),"")</f>
        <v>Richmond</v>
      </c>
    </row>
    <row r="148" spans="1:13">
      <c r="A148" t="s">
        <v>5871</v>
      </c>
      <c r="B148" t="s">
        <v>5872</v>
      </c>
      <c r="C148" t="s">
        <v>550</v>
      </c>
      <c r="D148" t="s">
        <v>273</v>
      </c>
      <c r="E148" t="s">
        <v>273</v>
      </c>
      <c r="F148">
        <v>179</v>
      </c>
      <c r="G148" t="s">
        <v>273</v>
      </c>
      <c r="H148">
        <v>144</v>
      </c>
      <c r="L148" t="s">
        <v>6010</v>
      </c>
      <c r="M148" t="s">
        <v>316</v>
      </c>
    </row>
    <row r="149" spans="1:13">
      <c r="A149" t="s">
        <v>5876</v>
      </c>
      <c r="B149" t="s">
        <v>5877</v>
      </c>
      <c r="C149" t="s">
        <v>154</v>
      </c>
      <c r="D149" t="s">
        <v>154</v>
      </c>
      <c r="E149" t="s">
        <v>154</v>
      </c>
      <c r="F149">
        <v>183</v>
      </c>
      <c r="G149" t="s">
        <v>154</v>
      </c>
      <c r="H149">
        <v>147</v>
      </c>
      <c r="L149" t="s">
        <v>6321</v>
      </c>
      <c r="M149" t="str">
        <f>IF(LEFT(Table31[[#This Row],[Bovada Team Names]],5)=LEFT(LOOKUP(Table31[[#This Row],[Bovada Team Names]],Table19[Team Name]),5),LOOKUP(Table31[[#This Row],[Bovada Team Names]],Table19[Team Name]),"")</f>
        <v>Wake Forest</v>
      </c>
    </row>
    <row r="150" spans="1:13">
      <c r="A150" t="s">
        <v>5878</v>
      </c>
      <c r="B150" t="s">
        <v>5879</v>
      </c>
      <c r="C150" t="s">
        <v>366</v>
      </c>
      <c r="D150" t="s">
        <v>366</v>
      </c>
      <c r="E150" t="s">
        <v>366</v>
      </c>
      <c r="F150">
        <v>184</v>
      </c>
      <c r="G150" t="s">
        <v>366</v>
      </c>
      <c r="H150">
        <v>148</v>
      </c>
      <c r="L150" t="s">
        <v>6353</v>
      </c>
      <c r="M150" t="s">
        <v>124</v>
      </c>
    </row>
    <row r="151" spans="1:13">
      <c r="A151" t="s">
        <v>5767</v>
      </c>
      <c r="B151" t="s">
        <v>5768</v>
      </c>
      <c r="C151" t="s">
        <v>495</v>
      </c>
      <c r="D151" t="s">
        <v>16</v>
      </c>
      <c r="E151" t="s">
        <v>5769</v>
      </c>
      <c r="F151">
        <v>122</v>
      </c>
      <c r="G151" t="s">
        <v>16</v>
      </c>
      <c r="H151">
        <v>97</v>
      </c>
      <c r="L151" t="s">
        <v>6325</v>
      </c>
      <c r="M151" t="s">
        <v>7539</v>
      </c>
    </row>
    <row r="152" spans="1:13">
      <c r="A152" t="s">
        <v>6412</v>
      </c>
      <c r="B152" t="s">
        <v>5768</v>
      </c>
      <c r="C152" t="s">
        <v>495</v>
      </c>
      <c r="D152" t="s">
        <v>16</v>
      </c>
      <c r="E152" t="s">
        <v>5769</v>
      </c>
      <c r="F152">
        <v>122</v>
      </c>
      <c r="G152" t="s">
        <v>16</v>
      </c>
      <c r="H152">
        <v>97</v>
      </c>
      <c r="L152" t="s">
        <v>6313</v>
      </c>
      <c r="M152" t="s">
        <v>333</v>
      </c>
    </row>
    <row r="153" spans="1:13">
      <c r="A153" t="s">
        <v>5880</v>
      </c>
      <c r="B153" t="s">
        <v>5881</v>
      </c>
      <c r="C153" t="s">
        <v>116</v>
      </c>
      <c r="D153" t="s">
        <v>116</v>
      </c>
      <c r="E153" t="s">
        <v>116</v>
      </c>
      <c r="F153">
        <v>185</v>
      </c>
      <c r="G153" t="s">
        <v>116</v>
      </c>
      <c r="H153">
        <v>149</v>
      </c>
      <c r="L153" t="s">
        <v>6295</v>
      </c>
      <c r="M153" t="str">
        <f>IF(LEFT(Table31[[#This Row],[Bovada Team Names]],5)=LEFT(LOOKUP(Table31[[#This Row],[Bovada Team Names]],Table19[Team Name]),5),LOOKUP(Table31[[#This Row],[Bovada Team Names]],Table19[Team Name]),"")</f>
        <v>UT Rio Grande Valley</v>
      </c>
    </row>
    <row r="154" spans="1:13">
      <c r="A154" t="s">
        <v>5882</v>
      </c>
      <c r="B154" t="s">
        <v>5883</v>
      </c>
      <c r="C154" t="s">
        <v>641</v>
      </c>
      <c r="D154" t="s">
        <v>224</v>
      </c>
      <c r="E154" t="s">
        <v>224</v>
      </c>
      <c r="F154">
        <v>189</v>
      </c>
      <c r="G154" t="s">
        <v>224</v>
      </c>
      <c r="H154">
        <v>151</v>
      </c>
      <c r="L154" t="s">
        <v>5743</v>
      </c>
      <c r="M154" t="s">
        <v>59</v>
      </c>
    </row>
    <row r="155" spans="1:13">
      <c r="A155" t="s">
        <v>5884</v>
      </c>
      <c r="B155" t="s">
        <v>5885</v>
      </c>
      <c r="C155" t="s">
        <v>528</v>
      </c>
      <c r="D155" t="s">
        <v>376</v>
      </c>
      <c r="E155" t="s">
        <v>376</v>
      </c>
      <c r="F155">
        <v>200</v>
      </c>
      <c r="G155" t="s">
        <v>376</v>
      </c>
      <c r="H155">
        <v>160</v>
      </c>
      <c r="L155" t="s">
        <v>7540</v>
      </c>
      <c r="M155" t="s">
        <v>158</v>
      </c>
    </row>
    <row r="156" spans="1:13">
      <c r="A156" t="s">
        <v>5886</v>
      </c>
      <c r="B156" t="s">
        <v>5887</v>
      </c>
      <c r="C156" t="s">
        <v>347</v>
      </c>
      <c r="D156" t="s">
        <v>347</v>
      </c>
      <c r="E156" t="s">
        <v>347</v>
      </c>
      <c r="F156">
        <v>190</v>
      </c>
      <c r="G156" t="s">
        <v>347</v>
      </c>
      <c r="H156">
        <v>152</v>
      </c>
      <c r="L156" t="s">
        <v>7541</v>
      </c>
      <c r="M156" t="s">
        <v>7542</v>
      </c>
    </row>
    <row r="157" spans="1:13">
      <c r="A157" t="s">
        <v>5892</v>
      </c>
      <c r="B157" t="s">
        <v>5893</v>
      </c>
      <c r="C157" t="s">
        <v>43</v>
      </c>
      <c r="D157" t="s">
        <v>43</v>
      </c>
      <c r="E157" t="s">
        <v>43</v>
      </c>
      <c r="F157">
        <v>202</v>
      </c>
      <c r="G157" t="s">
        <v>43</v>
      </c>
      <c r="H157">
        <v>155</v>
      </c>
      <c r="L157" t="s">
        <v>7048</v>
      </c>
      <c r="M157" t="str">
        <f>IF(LEFT(Table31[[#This Row],[Bovada Team Names]],5)=LEFT(LOOKUP(Table31[[#This Row],[Bovada Team Names]],Table19[Team Name]),5),LOOKUP(Table31[[#This Row],[Bovada Team Names]],Table19[Team Name]),"")</f>
        <v>Valparaiso</v>
      </c>
    </row>
    <row r="158" spans="1:13">
      <c r="A158" t="s">
        <v>6491</v>
      </c>
      <c r="B158" t="s">
        <v>5893</v>
      </c>
      <c r="C158" t="s">
        <v>43</v>
      </c>
      <c r="D158" t="s">
        <v>43</v>
      </c>
      <c r="E158" t="s">
        <v>43</v>
      </c>
      <c r="F158">
        <v>202</v>
      </c>
      <c r="G158" t="s">
        <v>43</v>
      </c>
      <c r="H158">
        <v>155</v>
      </c>
      <c r="L158" t="s">
        <v>6057</v>
      </c>
      <c r="M158" t="s">
        <v>337</v>
      </c>
    </row>
    <row r="159" spans="1:13">
      <c r="A159" t="s">
        <v>6437</v>
      </c>
      <c r="B159" t="s">
        <v>7471</v>
      </c>
      <c r="C159" t="s">
        <v>645</v>
      </c>
      <c r="D159" t="s">
        <v>329</v>
      </c>
      <c r="E159" t="s">
        <v>329</v>
      </c>
      <c r="F159">
        <v>127</v>
      </c>
      <c r="G159" t="s">
        <v>329</v>
      </c>
      <c r="H159">
        <v>101</v>
      </c>
      <c r="L159" t="s">
        <v>7543</v>
      </c>
      <c r="M159" t="s">
        <v>195</v>
      </c>
    </row>
    <row r="160" spans="1:13">
      <c r="A160" t="s">
        <v>6436</v>
      </c>
      <c r="B160" t="s">
        <v>7471</v>
      </c>
      <c r="C160" t="s">
        <v>645</v>
      </c>
      <c r="D160" t="s">
        <v>329</v>
      </c>
      <c r="E160" t="s">
        <v>329</v>
      </c>
      <c r="F160">
        <v>127</v>
      </c>
      <c r="G160" t="s">
        <v>329</v>
      </c>
      <c r="H160">
        <v>101</v>
      </c>
      <c r="L160" t="s">
        <v>6160</v>
      </c>
      <c r="M160" t="s">
        <v>338</v>
      </c>
    </row>
    <row r="161" spans="1:13">
      <c r="A161" t="s">
        <v>6438</v>
      </c>
      <c r="B161" t="s">
        <v>7471</v>
      </c>
      <c r="C161" t="s">
        <v>645</v>
      </c>
      <c r="D161" t="s">
        <v>329</v>
      </c>
      <c r="E161" t="s">
        <v>329</v>
      </c>
      <c r="F161">
        <v>127</v>
      </c>
      <c r="G161" t="s">
        <v>329</v>
      </c>
      <c r="H161">
        <v>101</v>
      </c>
      <c r="L161" t="s">
        <v>5889</v>
      </c>
      <c r="M161" t="s">
        <v>339</v>
      </c>
    </row>
    <row r="162" spans="1:13">
      <c r="A162" t="s">
        <v>6436</v>
      </c>
      <c r="B162" t="s">
        <v>7471</v>
      </c>
      <c r="C162" t="s">
        <v>645</v>
      </c>
      <c r="D162" t="s">
        <v>329</v>
      </c>
      <c r="E162" t="s">
        <v>329</v>
      </c>
      <c r="F162">
        <v>127</v>
      </c>
      <c r="G162" t="s">
        <v>329</v>
      </c>
      <c r="H162">
        <v>101</v>
      </c>
      <c r="L162" t="s">
        <v>6138</v>
      </c>
      <c r="M162" t="s">
        <v>341</v>
      </c>
    </row>
    <row r="163" spans="1:13">
      <c r="A163" t="s">
        <v>5894</v>
      </c>
      <c r="B163" t="s">
        <v>5895</v>
      </c>
      <c r="C163" t="s">
        <v>607</v>
      </c>
      <c r="D163" t="s">
        <v>102</v>
      </c>
      <c r="E163" t="s">
        <v>102</v>
      </c>
      <c r="F163">
        <v>194</v>
      </c>
      <c r="G163" t="s">
        <v>102</v>
      </c>
      <c r="H163">
        <v>156</v>
      </c>
      <c r="L163" t="s">
        <v>6283</v>
      </c>
      <c r="M163" t="str">
        <f>IF(LEFT(Table31[[#This Row],[Bovada Team Names]],5)=LEFT(LOOKUP(Table31[[#This Row],[Bovada Team Names]],Table19[Team Name]),5),LOOKUP(Table31[[#This Row],[Bovada Team Names]],Table19[Team Name]),"")</f>
        <v>Utah State</v>
      </c>
    </row>
    <row r="164" spans="1:13">
      <c r="A164" t="s">
        <v>6463</v>
      </c>
      <c r="B164" t="s">
        <v>5899</v>
      </c>
      <c r="C164" t="s">
        <v>454</v>
      </c>
      <c r="D164" t="s">
        <v>107</v>
      </c>
      <c r="E164" t="s">
        <v>107</v>
      </c>
      <c r="F164">
        <v>221</v>
      </c>
      <c r="G164" t="s">
        <v>107</v>
      </c>
      <c r="L164" t="s">
        <v>6052</v>
      </c>
      <c r="M164" t="str">
        <f>IF(LEFT(Table31[[#This Row],[Bovada Team Names]],5)=LEFT(LOOKUP(Table31[[#This Row],[Bovada Team Names]],Table19[Team Name]),5),LOOKUP(Table31[[#This Row],[Bovada Team Names]],Table19[Team Name]),"")</f>
        <v>Presbyterian</v>
      </c>
    </row>
    <row r="165" spans="1:13">
      <c r="A165" t="s">
        <v>5901</v>
      </c>
      <c r="B165" t="s">
        <v>5902</v>
      </c>
      <c r="C165" t="s">
        <v>245</v>
      </c>
      <c r="D165" t="s">
        <v>245</v>
      </c>
      <c r="E165" t="s">
        <v>245</v>
      </c>
      <c r="F165">
        <v>204</v>
      </c>
      <c r="G165" t="s">
        <v>245</v>
      </c>
      <c r="H165">
        <v>162</v>
      </c>
      <c r="L165" t="s">
        <v>5799</v>
      </c>
      <c r="M165" t="str">
        <f>IF(LEFT(Table31[[#This Row],[Bovada Team Names]],5)=LEFT(LOOKUP(Table31[[#This Row],[Bovada Team Names]],Table19[Team Name]),5),LOOKUP(Table31[[#This Row],[Bovada Team Names]],Table19[Team Name]),"")</f>
        <v>Hartford</v>
      </c>
    </row>
    <row r="166" spans="1:13">
      <c r="A166" t="s">
        <v>6426</v>
      </c>
      <c r="B166" t="s">
        <v>5904</v>
      </c>
      <c r="C166" t="s">
        <v>45</v>
      </c>
      <c r="D166" t="s">
        <v>45</v>
      </c>
      <c r="E166" t="s">
        <v>45</v>
      </c>
      <c r="F166">
        <v>206</v>
      </c>
      <c r="G166" t="s">
        <v>45</v>
      </c>
      <c r="H166">
        <v>164</v>
      </c>
      <c r="L166" t="s">
        <v>5581</v>
      </c>
      <c r="M166" t="str">
        <f>IF(LEFT(Table31[[#This Row],[Bovada Team Names]],5)=LEFT(LOOKUP(Table31[[#This Row],[Bovada Team Names]],Table19[Team Name]),5),LOOKUP(Table31[[#This Row],[Bovada Team Names]],Table19[Team Name]),"")</f>
        <v>American</v>
      </c>
    </row>
    <row r="167" spans="1:13">
      <c r="A167" t="s">
        <v>6426</v>
      </c>
      <c r="B167" t="s">
        <v>5904</v>
      </c>
      <c r="C167" t="s">
        <v>45</v>
      </c>
      <c r="D167" t="s">
        <v>45</v>
      </c>
      <c r="E167" t="s">
        <v>45</v>
      </c>
      <c r="F167">
        <v>206</v>
      </c>
      <c r="G167" t="s">
        <v>45</v>
      </c>
      <c r="H167">
        <v>164</v>
      </c>
      <c r="L167" t="s">
        <v>5642</v>
      </c>
      <c r="M167" t="s">
        <v>119</v>
      </c>
    </row>
    <row r="168" spans="1:13">
      <c r="A168" t="s">
        <v>6217</v>
      </c>
      <c r="B168" t="s">
        <v>6218</v>
      </c>
      <c r="C168" t="s">
        <v>301</v>
      </c>
      <c r="D168" t="s">
        <v>301</v>
      </c>
      <c r="E168" t="s">
        <v>301</v>
      </c>
      <c r="F168">
        <v>131</v>
      </c>
      <c r="G168" t="s">
        <v>301</v>
      </c>
      <c r="H168">
        <v>105</v>
      </c>
      <c r="L168" t="s">
        <v>5805</v>
      </c>
      <c r="M168" t="s">
        <v>307</v>
      </c>
    </row>
    <row r="169" spans="1:13">
      <c r="A169" t="s">
        <v>5906</v>
      </c>
      <c r="B169" t="s">
        <v>5907</v>
      </c>
      <c r="C169" t="s">
        <v>389</v>
      </c>
      <c r="D169" t="s">
        <v>389</v>
      </c>
      <c r="E169" t="s">
        <v>389</v>
      </c>
      <c r="F169">
        <v>213</v>
      </c>
      <c r="G169" t="s">
        <v>389</v>
      </c>
      <c r="H169">
        <v>169</v>
      </c>
      <c r="L169" t="s">
        <v>5632</v>
      </c>
      <c r="M169" t="str">
        <f>IF(LEFT(Table31[[#This Row],[Bovada Team Names]],5)=LEFT(LOOKUP(Table31[[#This Row],[Bovada Team Names]],Table19[Team Name]),5),LOOKUP(Table31[[#This Row],[Bovada Team Names]],Table19[Team Name]),"")</f>
        <v>Bucknell</v>
      </c>
    </row>
    <row r="170" spans="1:13">
      <c r="A170" t="s">
        <v>7472</v>
      </c>
      <c r="B170" t="s">
        <v>6995</v>
      </c>
      <c r="C170" t="s">
        <v>240</v>
      </c>
      <c r="D170" t="s">
        <v>240</v>
      </c>
      <c r="E170" t="s">
        <v>240</v>
      </c>
      <c r="F170">
        <v>203</v>
      </c>
      <c r="G170" t="s">
        <v>240</v>
      </c>
      <c r="H170">
        <v>161</v>
      </c>
      <c r="L170" t="s">
        <v>5656</v>
      </c>
      <c r="M170" t="s">
        <v>120</v>
      </c>
    </row>
    <row r="171" spans="1:13">
      <c r="A171" t="s">
        <v>6499</v>
      </c>
      <c r="B171" t="s">
        <v>5783</v>
      </c>
      <c r="C171" t="s">
        <v>205</v>
      </c>
      <c r="D171" t="s">
        <v>205</v>
      </c>
      <c r="E171" t="s">
        <v>205</v>
      </c>
      <c r="F171">
        <v>135</v>
      </c>
      <c r="G171" t="s">
        <v>205</v>
      </c>
      <c r="H171">
        <v>109</v>
      </c>
      <c r="L171" t="s">
        <v>5868</v>
      </c>
      <c r="M171" t="s">
        <v>153</v>
      </c>
    </row>
    <row r="172" spans="1:13">
      <c r="A172" t="s">
        <v>6500</v>
      </c>
      <c r="B172" t="s">
        <v>5783</v>
      </c>
      <c r="C172" t="s">
        <v>205</v>
      </c>
      <c r="D172" t="s">
        <v>205</v>
      </c>
      <c r="E172" t="s">
        <v>205</v>
      </c>
      <c r="F172">
        <v>135</v>
      </c>
      <c r="G172" t="s">
        <v>205</v>
      </c>
      <c r="H172">
        <v>109</v>
      </c>
      <c r="L172" t="s">
        <v>7471</v>
      </c>
      <c r="M172" t="s">
        <v>329</v>
      </c>
    </row>
    <row r="173" spans="1:13">
      <c r="A173" t="s">
        <v>5914</v>
      </c>
      <c r="B173" t="s">
        <v>5915</v>
      </c>
      <c r="C173" t="s">
        <v>602</v>
      </c>
      <c r="D173" t="s">
        <v>227</v>
      </c>
      <c r="E173" t="s">
        <v>227</v>
      </c>
      <c r="F173">
        <v>217</v>
      </c>
      <c r="G173" t="s">
        <v>227</v>
      </c>
      <c r="H173">
        <v>172</v>
      </c>
      <c r="L173" t="s">
        <v>7544</v>
      </c>
      <c r="M173" t="s">
        <v>165</v>
      </c>
    </row>
    <row r="174" spans="1:13">
      <c r="A174" t="s">
        <v>6404</v>
      </c>
      <c r="B174" t="s">
        <v>5915</v>
      </c>
      <c r="C174" t="s">
        <v>602</v>
      </c>
      <c r="D174" t="s">
        <v>227</v>
      </c>
      <c r="E174" t="s">
        <v>227</v>
      </c>
      <c r="F174">
        <v>217</v>
      </c>
      <c r="G174" t="s">
        <v>227</v>
      </c>
      <c r="H174">
        <v>172</v>
      </c>
      <c r="L174" t="s">
        <v>7545</v>
      </c>
      <c r="M174" t="s">
        <v>7546</v>
      </c>
    </row>
    <row r="175" spans="1:13">
      <c r="A175" t="s">
        <v>5917</v>
      </c>
      <c r="B175" t="s">
        <v>5918</v>
      </c>
      <c r="C175" t="s">
        <v>76</v>
      </c>
      <c r="D175" t="s">
        <v>76</v>
      </c>
      <c r="E175" t="s">
        <v>76</v>
      </c>
      <c r="F175">
        <v>218</v>
      </c>
      <c r="G175" t="s">
        <v>76</v>
      </c>
      <c r="H175">
        <v>173</v>
      </c>
      <c r="L175" t="s">
        <v>5652</v>
      </c>
      <c r="M175" t="s">
        <v>351</v>
      </c>
    </row>
    <row r="176" spans="1:13">
      <c r="A176" t="s">
        <v>6373</v>
      </c>
      <c r="B176" t="s">
        <v>5920</v>
      </c>
      <c r="C176" t="s">
        <v>503</v>
      </c>
      <c r="D176" t="s">
        <v>20</v>
      </c>
      <c r="E176" t="s">
        <v>20</v>
      </c>
      <c r="F176">
        <v>220</v>
      </c>
      <c r="G176" t="s">
        <v>20</v>
      </c>
      <c r="H176">
        <v>174</v>
      </c>
      <c r="L176" t="s">
        <v>5710</v>
      </c>
      <c r="M176" t="str">
        <f>IF(LEFT(Table31[[#This Row],[Bovada Team Names]],5)=LEFT(LOOKUP(Table31[[#This Row],[Bovada Team Names]],Table19[Team Name]),5),LOOKUP(Table31[[#This Row],[Bovada Team Names]],Table19[Team Name]),"")</f>
        <v>Delaware</v>
      </c>
    </row>
    <row r="177" spans="1:13">
      <c r="A177" t="s">
        <v>5923</v>
      </c>
      <c r="B177" t="s">
        <v>5924</v>
      </c>
      <c r="C177" t="s">
        <v>617</v>
      </c>
      <c r="D177" t="s">
        <v>171</v>
      </c>
      <c r="E177" t="s">
        <v>171</v>
      </c>
      <c r="F177">
        <v>230</v>
      </c>
      <c r="G177" t="s">
        <v>171</v>
      </c>
      <c r="H177">
        <v>345</v>
      </c>
      <c r="L177" t="s">
        <v>5718</v>
      </c>
      <c r="M177" t="s">
        <v>355</v>
      </c>
    </row>
    <row r="178" spans="1:13">
      <c r="A178" t="s">
        <v>5925</v>
      </c>
      <c r="B178" t="s">
        <v>5926</v>
      </c>
      <c r="C178" t="s">
        <v>233</v>
      </c>
      <c r="D178" t="s">
        <v>233</v>
      </c>
      <c r="E178" t="s">
        <v>233</v>
      </c>
      <c r="F178">
        <v>231</v>
      </c>
      <c r="G178" t="s">
        <v>233</v>
      </c>
      <c r="H178">
        <v>179</v>
      </c>
      <c r="L178" t="s">
        <v>5736</v>
      </c>
      <c r="M178" t="s">
        <v>79</v>
      </c>
    </row>
    <row r="179" spans="1:13">
      <c r="A179" t="s">
        <v>5927</v>
      </c>
      <c r="B179" t="s">
        <v>5928</v>
      </c>
      <c r="C179" t="s">
        <v>440</v>
      </c>
      <c r="D179" t="s">
        <v>271</v>
      </c>
      <c r="E179" t="s">
        <v>271</v>
      </c>
      <c r="F179">
        <v>232</v>
      </c>
      <c r="G179" t="s">
        <v>271</v>
      </c>
      <c r="L179" t="s">
        <v>7547</v>
      </c>
      <c r="M179" t="s">
        <v>65</v>
      </c>
    </row>
    <row r="180" spans="1:13">
      <c r="A180" t="s">
        <v>5929</v>
      </c>
      <c r="B180" t="s">
        <v>5930</v>
      </c>
      <c r="C180" t="s">
        <v>122</v>
      </c>
      <c r="D180" t="s">
        <v>122</v>
      </c>
      <c r="E180" t="s">
        <v>122</v>
      </c>
      <c r="F180">
        <v>235</v>
      </c>
      <c r="G180" t="s">
        <v>122</v>
      </c>
      <c r="H180">
        <v>184</v>
      </c>
      <c r="L180" t="s">
        <v>5831</v>
      </c>
      <c r="M180" t="s">
        <v>346</v>
      </c>
    </row>
    <row r="181" spans="1:13">
      <c r="A181" t="s">
        <v>5932</v>
      </c>
      <c r="B181" t="s">
        <v>5933</v>
      </c>
      <c r="C181" t="s">
        <v>357</v>
      </c>
      <c r="D181" t="s">
        <v>357</v>
      </c>
      <c r="E181" t="s">
        <v>357</v>
      </c>
      <c r="F181">
        <v>239</v>
      </c>
      <c r="G181" t="s">
        <v>357</v>
      </c>
      <c r="H181">
        <v>186</v>
      </c>
      <c r="L181" t="s">
        <v>5948</v>
      </c>
      <c r="M181" t="s">
        <v>24</v>
      </c>
    </row>
    <row r="182" spans="1:13">
      <c r="A182" t="s">
        <v>5934</v>
      </c>
      <c r="B182" t="s">
        <v>5935</v>
      </c>
      <c r="C182" t="s">
        <v>204</v>
      </c>
      <c r="D182" t="s">
        <v>204</v>
      </c>
      <c r="E182" t="s">
        <v>204</v>
      </c>
      <c r="F182">
        <v>240</v>
      </c>
      <c r="G182" t="s">
        <v>204</v>
      </c>
      <c r="H182">
        <v>187</v>
      </c>
      <c r="L182" t="s">
        <v>5987</v>
      </c>
      <c r="M182" t="s">
        <v>362</v>
      </c>
    </row>
    <row r="183" spans="1:13">
      <c r="A183" t="s">
        <v>5936</v>
      </c>
      <c r="B183" t="s">
        <v>5937</v>
      </c>
      <c r="C183" t="s">
        <v>553</v>
      </c>
      <c r="D183" t="s">
        <v>97</v>
      </c>
      <c r="E183" t="s">
        <v>5938</v>
      </c>
      <c r="F183">
        <v>243</v>
      </c>
      <c r="G183" t="s">
        <v>97</v>
      </c>
      <c r="H183">
        <v>189</v>
      </c>
      <c r="L183" t="s">
        <v>6099</v>
      </c>
      <c r="M183" t="s">
        <v>352</v>
      </c>
    </row>
    <row r="184" spans="1:13">
      <c r="A184" t="s">
        <v>5939</v>
      </c>
      <c r="B184" t="s">
        <v>5940</v>
      </c>
      <c r="C184" t="s">
        <v>670</v>
      </c>
      <c r="D184" t="s">
        <v>49</v>
      </c>
      <c r="E184" t="s">
        <v>5941</v>
      </c>
      <c r="F184">
        <v>245</v>
      </c>
      <c r="G184" t="s">
        <v>49</v>
      </c>
      <c r="H184">
        <v>190</v>
      </c>
      <c r="L184" t="s">
        <v>6152</v>
      </c>
      <c r="M184" t="s">
        <v>360</v>
      </c>
    </row>
    <row r="185" spans="1:13">
      <c r="A185" t="s">
        <v>5942</v>
      </c>
      <c r="B185" t="s">
        <v>5943</v>
      </c>
      <c r="C185" t="s">
        <v>595</v>
      </c>
      <c r="D185" t="s">
        <v>284</v>
      </c>
      <c r="E185" t="s">
        <v>5944</v>
      </c>
      <c r="F185">
        <v>237</v>
      </c>
      <c r="G185" t="s">
        <v>284</v>
      </c>
      <c r="H185">
        <v>183</v>
      </c>
      <c r="L185" t="s">
        <v>5615</v>
      </c>
      <c r="M185" t="s">
        <v>115</v>
      </c>
    </row>
    <row r="186" spans="1:13">
      <c r="A186" t="s">
        <v>5945</v>
      </c>
      <c r="B186" t="s">
        <v>5946</v>
      </c>
      <c r="C186" t="s">
        <v>235</v>
      </c>
      <c r="D186" t="s">
        <v>235</v>
      </c>
      <c r="E186" t="s">
        <v>235</v>
      </c>
      <c r="F186">
        <v>219</v>
      </c>
      <c r="G186" t="s">
        <v>235</v>
      </c>
      <c r="H186">
        <v>362</v>
      </c>
      <c r="L186" t="s">
        <v>7548</v>
      </c>
      <c r="M186" t="str">
        <f>IF(LEFT(Table31[[#This Row],[Bovada Team Names]],5)=LEFT(LOOKUP(Table31[[#This Row],[Bovada Team Names]],Table19[Team Name]),5),LOOKUP(Table31[[#This Row],[Bovada Team Names]],Table19[Team Name]),"")</f>
        <v>Central Connecticut</v>
      </c>
    </row>
    <row r="187" spans="1:13">
      <c r="A187" t="s">
        <v>6401</v>
      </c>
      <c r="B187" t="s">
        <v>5809</v>
      </c>
      <c r="C187" t="s">
        <v>252</v>
      </c>
      <c r="D187" t="s">
        <v>252</v>
      </c>
      <c r="E187" t="s">
        <v>252</v>
      </c>
      <c r="F187">
        <v>148</v>
      </c>
      <c r="G187" t="s">
        <v>252</v>
      </c>
      <c r="H187">
        <v>119</v>
      </c>
      <c r="L187" t="s">
        <v>5757</v>
      </c>
      <c r="M187" t="s">
        <v>175</v>
      </c>
    </row>
    <row r="188" spans="1:13">
      <c r="A188" t="s">
        <v>6402</v>
      </c>
      <c r="B188" t="s">
        <v>5809</v>
      </c>
      <c r="C188" t="s">
        <v>252</v>
      </c>
      <c r="D188" t="s">
        <v>252</v>
      </c>
      <c r="E188" t="s">
        <v>252</v>
      </c>
      <c r="F188">
        <v>148</v>
      </c>
      <c r="G188" t="s">
        <v>252</v>
      </c>
      <c r="H188">
        <v>119</v>
      </c>
      <c r="L188" t="s">
        <v>5841</v>
      </c>
      <c r="M188" t="s">
        <v>364</v>
      </c>
    </row>
    <row r="189" spans="1:13">
      <c r="A189" t="s">
        <v>6403</v>
      </c>
      <c r="B189" t="s">
        <v>5809</v>
      </c>
      <c r="C189" t="s">
        <v>252</v>
      </c>
      <c r="D189" t="s">
        <v>252</v>
      </c>
      <c r="E189" t="s">
        <v>252</v>
      </c>
      <c r="F189">
        <v>148</v>
      </c>
      <c r="G189" t="s">
        <v>252</v>
      </c>
      <c r="H189">
        <v>119</v>
      </c>
      <c r="L189" t="s">
        <v>5879</v>
      </c>
      <c r="M189" t="s">
        <v>366</v>
      </c>
    </row>
    <row r="190" spans="1:13">
      <c r="A190" t="s">
        <v>5947</v>
      </c>
      <c r="B190" t="s">
        <v>5948</v>
      </c>
      <c r="C190" t="s">
        <v>24</v>
      </c>
      <c r="D190" t="s">
        <v>24</v>
      </c>
      <c r="E190" t="s">
        <v>24</v>
      </c>
      <c r="F190">
        <v>207</v>
      </c>
      <c r="G190" t="s">
        <v>24</v>
      </c>
      <c r="H190">
        <v>165</v>
      </c>
      <c r="L190" t="s">
        <v>5887</v>
      </c>
      <c r="M190" t="s">
        <v>347</v>
      </c>
    </row>
    <row r="191" spans="1:13">
      <c r="A191" t="s">
        <v>5949</v>
      </c>
      <c r="B191" t="s">
        <v>5950</v>
      </c>
      <c r="C191" t="s">
        <v>249</v>
      </c>
      <c r="D191" t="s">
        <v>249</v>
      </c>
      <c r="E191" t="s">
        <v>249</v>
      </c>
      <c r="F191">
        <v>205</v>
      </c>
      <c r="G191" t="s">
        <v>249</v>
      </c>
      <c r="H191">
        <v>163</v>
      </c>
      <c r="L191" t="s">
        <v>5933</v>
      </c>
      <c r="M191" t="s">
        <v>357</v>
      </c>
    </row>
    <row r="192" spans="1:13">
      <c r="A192" t="s">
        <v>5951</v>
      </c>
      <c r="B192" t="s">
        <v>5952</v>
      </c>
      <c r="C192" t="s">
        <v>642</v>
      </c>
      <c r="D192" t="s">
        <v>250</v>
      </c>
      <c r="E192" t="s">
        <v>250</v>
      </c>
      <c r="F192">
        <v>246</v>
      </c>
      <c r="G192" t="s">
        <v>250</v>
      </c>
      <c r="H192">
        <v>191</v>
      </c>
      <c r="L192" t="s">
        <v>6130</v>
      </c>
      <c r="M192" t="s">
        <v>7549</v>
      </c>
    </row>
    <row r="193" spans="1:13">
      <c r="A193" t="s">
        <v>5953</v>
      </c>
      <c r="B193" t="s">
        <v>5954</v>
      </c>
      <c r="C193" t="s">
        <v>501</v>
      </c>
      <c r="D193" t="s">
        <v>195</v>
      </c>
      <c r="E193" t="s">
        <v>6533</v>
      </c>
      <c r="F193">
        <v>233</v>
      </c>
      <c r="G193" t="s">
        <v>195</v>
      </c>
      <c r="H193">
        <v>181</v>
      </c>
      <c r="L193" t="s">
        <v>5586</v>
      </c>
      <c r="M193" t="s">
        <v>7550</v>
      </c>
    </row>
    <row r="194" spans="1:13">
      <c r="A194" t="s">
        <v>5959</v>
      </c>
      <c r="B194" t="s">
        <v>5960</v>
      </c>
      <c r="C194" t="s">
        <v>652</v>
      </c>
      <c r="D194" t="s">
        <v>203</v>
      </c>
      <c r="E194" t="s">
        <v>6534</v>
      </c>
      <c r="F194">
        <v>242</v>
      </c>
      <c r="G194" t="s">
        <v>203</v>
      </c>
      <c r="H194">
        <v>188</v>
      </c>
      <c r="L194" t="s">
        <v>5565</v>
      </c>
      <c r="M194" t="str">
        <f>IF(LEFT(Table31[[#This Row],[Bovada Team Names]],5)=LEFT(LOOKUP(Table31[[#This Row],[Bovada Team Names]],Table19[Team Name]),5),LOOKUP(Table31[[#This Row],[Bovada Team Names]],Table19[Team Name]),"")</f>
        <v>Abilene Christian</v>
      </c>
    </row>
    <row r="195" spans="1:13">
      <c r="A195" t="s">
        <v>5819</v>
      </c>
      <c r="B195" t="s">
        <v>5820</v>
      </c>
      <c r="C195" t="s">
        <v>269</v>
      </c>
      <c r="D195" t="s">
        <v>269</v>
      </c>
      <c r="E195" t="s">
        <v>269</v>
      </c>
      <c r="F195">
        <v>153</v>
      </c>
      <c r="G195" t="s">
        <v>269</v>
      </c>
      <c r="H195">
        <v>124</v>
      </c>
      <c r="L195" t="s">
        <v>7551</v>
      </c>
      <c r="M195" t="s">
        <v>25</v>
      </c>
    </row>
    <row r="196" spans="1:13">
      <c r="A196" t="s">
        <v>5961</v>
      </c>
      <c r="B196" t="s">
        <v>5962</v>
      </c>
      <c r="C196" t="s">
        <v>6455</v>
      </c>
      <c r="D196" t="s">
        <v>101</v>
      </c>
      <c r="E196" t="s">
        <v>101</v>
      </c>
      <c r="F196">
        <v>228</v>
      </c>
      <c r="G196" t="s">
        <v>101</v>
      </c>
      <c r="L196" t="s">
        <v>5712</v>
      </c>
      <c r="M196" t="str">
        <f>IF(LEFT(Table31[[#This Row],[Bovada Team Names]],5)=LEFT(LOOKUP(Table31[[#This Row],[Bovada Team Names]],Table19[Team Name]),5),LOOKUP(Table31[[#This Row],[Bovada Team Names]],Table19[Team Name]),"")</f>
        <v>Denver</v>
      </c>
    </row>
    <row r="197" spans="1:13">
      <c r="A197" t="s">
        <v>5963</v>
      </c>
      <c r="B197" t="s">
        <v>5964</v>
      </c>
      <c r="C197" t="s">
        <v>639</v>
      </c>
      <c r="D197" t="s">
        <v>130</v>
      </c>
      <c r="E197" t="s">
        <v>5965</v>
      </c>
      <c r="F197">
        <v>248</v>
      </c>
      <c r="G197" t="s">
        <v>130</v>
      </c>
      <c r="H197">
        <v>192</v>
      </c>
      <c r="L197" t="s">
        <v>5774</v>
      </c>
      <c r="M197" t="str">
        <f>IF(LEFT(Table31[[#This Row],[Bovada Team Names]],5)=LEFT(LOOKUP(Table31[[#This Row],[Bovada Team Names]],Table19[Team Name]),5),LOOKUP(Table31[[#This Row],[Bovada Team Names]],Table19[Team Name]),"")</f>
        <v>George Washington</v>
      </c>
    </row>
    <row r="198" spans="1:13">
      <c r="A198" t="s">
        <v>5966</v>
      </c>
      <c r="B198" t="s">
        <v>5967</v>
      </c>
      <c r="C198" t="s">
        <v>594</v>
      </c>
      <c r="D198" t="s">
        <v>156</v>
      </c>
      <c r="E198" t="s">
        <v>5968</v>
      </c>
      <c r="F198">
        <v>234</v>
      </c>
      <c r="G198" t="s">
        <v>156</v>
      </c>
      <c r="H198">
        <v>182</v>
      </c>
      <c r="L198" t="s">
        <v>6017</v>
      </c>
      <c r="M198" t="s">
        <v>166</v>
      </c>
    </row>
    <row r="199" spans="1:13">
      <c r="A199" t="s">
        <v>6219</v>
      </c>
      <c r="B199" t="s">
        <v>6220</v>
      </c>
      <c r="C199" t="s">
        <v>283</v>
      </c>
      <c r="D199" t="s">
        <v>6221</v>
      </c>
      <c r="E199" t="s">
        <v>6221</v>
      </c>
      <c r="F199">
        <v>156</v>
      </c>
      <c r="G199" t="s">
        <v>6221</v>
      </c>
      <c r="H199">
        <v>125</v>
      </c>
      <c r="L199" t="s">
        <v>6024</v>
      </c>
      <c r="M199" t="s">
        <v>369</v>
      </c>
    </row>
    <row r="200" spans="1:13">
      <c r="A200" t="s">
        <v>5969</v>
      </c>
      <c r="B200" t="s">
        <v>5970</v>
      </c>
      <c r="C200" t="s">
        <v>588</v>
      </c>
      <c r="D200" t="s">
        <v>84</v>
      </c>
      <c r="E200" t="s">
        <v>84</v>
      </c>
      <c r="F200">
        <v>281</v>
      </c>
      <c r="G200" t="s">
        <v>84</v>
      </c>
      <c r="H200">
        <v>219</v>
      </c>
      <c r="L200" t="s">
        <v>6114</v>
      </c>
      <c r="M200" t="s">
        <v>114</v>
      </c>
    </row>
    <row r="201" spans="1:13">
      <c r="A201" t="s">
        <v>6223</v>
      </c>
      <c r="B201" t="s">
        <v>6224</v>
      </c>
      <c r="C201" t="s">
        <v>510</v>
      </c>
      <c r="D201" t="s">
        <v>161</v>
      </c>
      <c r="E201" t="s">
        <v>161</v>
      </c>
      <c r="F201">
        <v>157</v>
      </c>
      <c r="G201" t="s">
        <v>161</v>
      </c>
      <c r="H201">
        <v>127</v>
      </c>
      <c r="L201" t="s">
        <v>7552</v>
      </c>
      <c r="M201" t="s">
        <v>36</v>
      </c>
    </row>
    <row r="202" spans="1:13">
      <c r="A202" t="s">
        <v>5971</v>
      </c>
      <c r="B202" t="s">
        <v>5972</v>
      </c>
      <c r="C202" t="s">
        <v>313</v>
      </c>
      <c r="D202" t="s">
        <v>313</v>
      </c>
      <c r="E202" t="s">
        <v>313</v>
      </c>
      <c r="F202">
        <v>250</v>
      </c>
      <c r="G202" t="s">
        <v>313</v>
      </c>
      <c r="H202">
        <v>193</v>
      </c>
      <c r="L202" t="s">
        <v>7553</v>
      </c>
      <c r="M202" t="str">
        <f>IF(LEFT(Table31[[#This Row],[Bovada Team Names]],5)=LEFT(LOOKUP(Table31[[#This Row],[Bovada Team Names]],Table19[Team Name]),5),LOOKUP(Table31[[#This Row],[Bovada Team Names]],Table19[Team Name]),"")</f>
        <v>George Washington</v>
      </c>
    </row>
    <row r="203" spans="1:13">
      <c r="A203" t="s">
        <v>5973</v>
      </c>
      <c r="B203" t="s">
        <v>5974</v>
      </c>
      <c r="C203" t="s">
        <v>634</v>
      </c>
      <c r="D203" t="s">
        <v>356</v>
      </c>
      <c r="E203" t="s">
        <v>356</v>
      </c>
      <c r="F203">
        <v>268</v>
      </c>
      <c r="G203" t="s">
        <v>356</v>
      </c>
      <c r="H203">
        <v>207</v>
      </c>
      <c r="L203" t="s">
        <v>5734</v>
      </c>
      <c r="M203" t="str">
        <f>IF(LEFT(Table31[[#This Row],[Bovada Team Names]],5)=LEFT(LOOKUP(Table31[[#This Row],[Bovada Team Names]],Table19[Team Name]),5),LOOKUP(Table31[[#This Row],[Bovada Team Names]],Table19[Team Name]),"")</f>
        <v>Eastern Kentucky</v>
      </c>
    </row>
    <row r="204" spans="1:13">
      <c r="A204" t="s">
        <v>5975</v>
      </c>
      <c r="B204" t="s">
        <v>5976</v>
      </c>
      <c r="C204" t="s">
        <v>633</v>
      </c>
      <c r="D204" t="s">
        <v>56</v>
      </c>
      <c r="E204" t="s">
        <v>56</v>
      </c>
      <c r="F204">
        <v>269</v>
      </c>
      <c r="G204" t="s">
        <v>56</v>
      </c>
      <c r="H204">
        <v>208</v>
      </c>
      <c r="L204" t="s">
        <v>7554</v>
      </c>
      <c r="M204" t="s">
        <v>97</v>
      </c>
    </row>
    <row r="205" spans="1:13">
      <c r="A205" t="s">
        <v>5977</v>
      </c>
      <c r="B205" t="s">
        <v>5978</v>
      </c>
      <c r="C205" t="s">
        <v>508</v>
      </c>
      <c r="D205" t="s">
        <v>103</v>
      </c>
      <c r="E205" t="s">
        <v>6547</v>
      </c>
      <c r="F205">
        <v>270</v>
      </c>
      <c r="G205" t="s">
        <v>103</v>
      </c>
      <c r="H205">
        <v>209</v>
      </c>
      <c r="L205" t="s">
        <v>5846</v>
      </c>
      <c r="M205" t="s">
        <v>28</v>
      </c>
    </row>
    <row r="206" spans="1:13">
      <c r="A206" t="s">
        <v>5979</v>
      </c>
      <c r="B206" t="s">
        <v>5980</v>
      </c>
      <c r="C206" t="s">
        <v>531</v>
      </c>
      <c r="D206" t="s">
        <v>265</v>
      </c>
      <c r="E206" t="s">
        <v>265</v>
      </c>
      <c r="F206">
        <v>288</v>
      </c>
      <c r="G206" t="s">
        <v>265</v>
      </c>
      <c r="H206">
        <v>226</v>
      </c>
      <c r="L206" t="s">
        <v>5797</v>
      </c>
      <c r="M206" t="str">
        <f>IF(LEFT(Table31[[#This Row],[Bovada Team Names]],5)=LEFT(LOOKUP(Table31[[#This Row],[Bovada Team Names]],Table19[Team Name]),5),LOOKUP(Table31[[#This Row],[Bovada Team Names]],Table19[Team Name]),"")</f>
        <v>Hampton</v>
      </c>
    </row>
    <row r="207" spans="1:13">
      <c r="A207" t="s">
        <v>6442</v>
      </c>
      <c r="B207" t="s">
        <v>5831</v>
      </c>
      <c r="C207" t="s">
        <v>346</v>
      </c>
      <c r="D207" t="s">
        <v>346</v>
      </c>
      <c r="E207" t="s">
        <v>346</v>
      </c>
      <c r="F207">
        <v>162</v>
      </c>
      <c r="G207" t="s">
        <v>346</v>
      </c>
      <c r="H207">
        <v>131</v>
      </c>
      <c r="L207" t="s">
        <v>5974</v>
      </c>
      <c r="M207" t="s">
        <v>7555</v>
      </c>
    </row>
    <row r="208" spans="1:13">
      <c r="A208" t="s">
        <v>5830</v>
      </c>
      <c r="B208" t="s">
        <v>5831</v>
      </c>
      <c r="C208" t="s">
        <v>346</v>
      </c>
      <c r="D208" t="s">
        <v>346</v>
      </c>
      <c r="E208" t="s">
        <v>346</v>
      </c>
      <c r="F208">
        <v>162</v>
      </c>
      <c r="G208" t="s">
        <v>346</v>
      </c>
      <c r="H208">
        <v>131</v>
      </c>
      <c r="L208" t="s">
        <v>5807</v>
      </c>
      <c r="M208" t="s">
        <v>359</v>
      </c>
    </row>
    <row r="209" spans="1:13">
      <c r="A209" t="s">
        <v>5981</v>
      </c>
      <c r="B209" t="s">
        <v>5982</v>
      </c>
      <c r="C209" t="s">
        <v>6494</v>
      </c>
      <c r="D209" t="s">
        <v>401</v>
      </c>
      <c r="E209" t="s">
        <v>5983</v>
      </c>
      <c r="F209">
        <v>276</v>
      </c>
      <c r="G209" t="s">
        <v>401</v>
      </c>
      <c r="H209">
        <v>215</v>
      </c>
      <c r="L209" t="s">
        <v>6118</v>
      </c>
      <c r="M209" t="s">
        <v>350</v>
      </c>
    </row>
    <row r="210" spans="1:13">
      <c r="A210" t="s">
        <v>5984</v>
      </c>
      <c r="B210" t="s">
        <v>5985</v>
      </c>
      <c r="C210" t="s">
        <v>317</v>
      </c>
      <c r="D210" t="s">
        <v>317</v>
      </c>
      <c r="E210" t="s">
        <v>317</v>
      </c>
      <c r="F210">
        <v>251</v>
      </c>
      <c r="G210" t="s">
        <v>317</v>
      </c>
      <c r="H210">
        <v>194</v>
      </c>
      <c r="L210" t="s">
        <v>5962</v>
      </c>
      <c r="M210" t="s">
        <v>101</v>
      </c>
    </row>
    <row r="211" spans="1:13">
      <c r="A211" t="s">
        <v>5986</v>
      </c>
      <c r="B211" t="s">
        <v>5987</v>
      </c>
      <c r="C211" t="s">
        <v>362</v>
      </c>
      <c r="D211" t="s">
        <v>362</v>
      </c>
      <c r="E211" t="s">
        <v>362</v>
      </c>
      <c r="F211">
        <v>280</v>
      </c>
      <c r="G211" t="s">
        <v>362</v>
      </c>
      <c r="H211">
        <v>218</v>
      </c>
      <c r="L211" t="s">
        <v>7505</v>
      </c>
      <c r="M211" t="s">
        <v>6897</v>
      </c>
    </row>
    <row r="212" spans="1:13">
      <c r="A212" t="s">
        <v>5988</v>
      </c>
      <c r="B212" t="s">
        <v>5989</v>
      </c>
      <c r="C212" t="s">
        <v>408</v>
      </c>
      <c r="D212" t="s">
        <v>408</v>
      </c>
      <c r="E212" t="s">
        <v>408</v>
      </c>
      <c r="F212">
        <v>253</v>
      </c>
      <c r="G212" t="s">
        <v>408</v>
      </c>
      <c r="H212">
        <v>197</v>
      </c>
      <c r="L212" t="s">
        <v>6341</v>
      </c>
      <c r="M212" t="s">
        <v>160</v>
      </c>
    </row>
    <row r="213" spans="1:13">
      <c r="A213" t="s">
        <v>6462</v>
      </c>
      <c r="B213" t="s">
        <v>5992</v>
      </c>
      <c r="C213" t="s">
        <v>243</v>
      </c>
      <c r="D213" t="s">
        <v>243</v>
      </c>
      <c r="E213" t="s">
        <v>243</v>
      </c>
      <c r="F213">
        <v>260</v>
      </c>
      <c r="G213" t="s">
        <v>243</v>
      </c>
      <c r="H213">
        <v>202</v>
      </c>
      <c r="L213" t="s">
        <v>6241</v>
      </c>
      <c r="M213" t="s">
        <v>193</v>
      </c>
    </row>
    <row r="214" spans="1:13">
      <c r="A214" t="s">
        <v>5996</v>
      </c>
      <c r="B214" t="s">
        <v>5997</v>
      </c>
      <c r="C214" t="s">
        <v>663</v>
      </c>
      <c r="D214" t="s">
        <v>40</v>
      </c>
      <c r="E214" t="s">
        <v>40</v>
      </c>
      <c r="F214">
        <v>283</v>
      </c>
      <c r="G214" t="s">
        <v>40</v>
      </c>
      <c r="H214">
        <v>221</v>
      </c>
      <c r="L214" t="s">
        <v>6154</v>
      </c>
      <c r="M214" t="s">
        <v>365</v>
      </c>
    </row>
    <row r="215" spans="1:13">
      <c r="A215" t="s">
        <v>5998</v>
      </c>
      <c r="B215" t="s">
        <v>5999</v>
      </c>
      <c r="C215" t="s">
        <v>229</v>
      </c>
      <c r="D215" t="s">
        <v>229</v>
      </c>
      <c r="E215" t="s">
        <v>229</v>
      </c>
      <c r="F215">
        <v>263</v>
      </c>
      <c r="G215" t="s">
        <v>229</v>
      </c>
      <c r="H215">
        <v>204</v>
      </c>
      <c r="L215" t="s">
        <v>6073</v>
      </c>
      <c r="M215" t="s">
        <v>348</v>
      </c>
    </row>
    <row r="216" spans="1:13">
      <c r="A216" t="s">
        <v>6000</v>
      </c>
      <c r="B216" t="s">
        <v>6001</v>
      </c>
      <c r="C216" t="s">
        <v>462</v>
      </c>
      <c r="D216" t="s">
        <v>144</v>
      </c>
      <c r="E216" t="s">
        <v>144</v>
      </c>
      <c r="F216">
        <v>285</v>
      </c>
      <c r="G216" t="s">
        <v>144</v>
      </c>
      <c r="H216">
        <v>223</v>
      </c>
      <c r="L216" t="s">
        <v>6230</v>
      </c>
      <c r="M216" t="s">
        <v>109</v>
      </c>
    </row>
    <row r="217" spans="1:13">
      <c r="A217" t="s">
        <v>6414</v>
      </c>
      <c r="B217" t="s">
        <v>5865</v>
      </c>
      <c r="C217" t="s">
        <v>404</v>
      </c>
      <c r="D217" t="s">
        <v>404</v>
      </c>
      <c r="E217" t="s">
        <v>404</v>
      </c>
      <c r="F217">
        <v>171</v>
      </c>
      <c r="G217" t="s">
        <v>404</v>
      </c>
      <c r="H217">
        <v>139</v>
      </c>
      <c r="L217" t="s">
        <v>6252</v>
      </c>
      <c r="M217" t="str">
        <f>IF(LEFT(Table31[[#This Row],[Bovada Team Names]],5)=LEFT(LOOKUP(Table31[[#This Row],[Bovada Team Names]],Table19[Team Name]),5),LOOKUP(Table31[[#This Row],[Bovada Team Names]],Table19[Team Name]),"")</f>
        <v>UNC Wilmington</v>
      </c>
    </row>
    <row r="218" spans="1:13">
      <c r="A218" t="s">
        <v>6415</v>
      </c>
      <c r="B218" t="s">
        <v>5865</v>
      </c>
      <c r="C218" t="s">
        <v>404</v>
      </c>
      <c r="D218" t="s">
        <v>404</v>
      </c>
      <c r="E218" t="s">
        <v>404</v>
      </c>
      <c r="F218">
        <v>171</v>
      </c>
      <c r="G218" t="s">
        <v>404</v>
      </c>
      <c r="H218">
        <v>139</v>
      </c>
      <c r="L218" t="s">
        <v>6184</v>
      </c>
      <c r="M218" t="s">
        <v>78</v>
      </c>
    </row>
    <row r="219" spans="1:13">
      <c r="A219" t="s">
        <v>6416</v>
      </c>
      <c r="B219" t="s">
        <v>5865</v>
      </c>
      <c r="C219" t="s">
        <v>404</v>
      </c>
      <c r="D219" t="s">
        <v>404</v>
      </c>
      <c r="E219" t="s">
        <v>404</v>
      </c>
      <c r="F219">
        <v>171</v>
      </c>
      <c r="G219" t="s">
        <v>404</v>
      </c>
      <c r="H219">
        <v>139</v>
      </c>
      <c r="L219" t="s">
        <v>6180</v>
      </c>
      <c r="M219" t="str">
        <f>IF(LEFT(Table31[[#This Row],[Bovada Team Names]],5)=LEFT(LOOKUP(Table31[[#This Row],[Bovada Team Names]],Table19[Team Name]),5),LOOKUP(Table31[[#This Row],[Bovada Team Names]],Table19[Team Name]),"")</f>
        <v>Tennessee</v>
      </c>
    </row>
    <row r="220" spans="1:13">
      <c r="A220" t="s">
        <v>6002</v>
      </c>
      <c r="B220" t="s">
        <v>6003</v>
      </c>
      <c r="C220" t="s">
        <v>636</v>
      </c>
      <c r="D220" t="s">
        <v>199</v>
      </c>
      <c r="E220" t="s">
        <v>6005</v>
      </c>
      <c r="F220">
        <v>258</v>
      </c>
      <c r="G220" t="s">
        <v>199</v>
      </c>
      <c r="H220">
        <v>200</v>
      </c>
      <c r="L220" t="s">
        <v>6339</v>
      </c>
      <c r="M220" t="s">
        <v>33</v>
      </c>
    </row>
    <row r="221" spans="1:13">
      <c r="A221" t="s">
        <v>6006</v>
      </c>
      <c r="B221" t="s">
        <v>6007</v>
      </c>
      <c r="C221" t="s">
        <v>658</v>
      </c>
      <c r="D221" t="s">
        <v>69</v>
      </c>
      <c r="E221" t="s">
        <v>6008</v>
      </c>
      <c r="F221">
        <v>265</v>
      </c>
      <c r="G221" t="s">
        <v>69</v>
      </c>
      <c r="H221">
        <v>205</v>
      </c>
      <c r="L221" t="s">
        <v>6317</v>
      </c>
      <c r="M221" t="s">
        <v>361</v>
      </c>
    </row>
    <row r="222" spans="1:13">
      <c r="A222" t="s">
        <v>6009</v>
      </c>
      <c r="B222" t="s">
        <v>6010</v>
      </c>
      <c r="C222" t="s">
        <v>316</v>
      </c>
      <c r="D222" t="s">
        <v>316</v>
      </c>
      <c r="E222" t="s">
        <v>316</v>
      </c>
      <c r="F222">
        <v>286</v>
      </c>
      <c r="G222" t="s">
        <v>316</v>
      </c>
      <c r="H222">
        <v>224</v>
      </c>
      <c r="L222" t="s">
        <v>7556</v>
      </c>
      <c r="M222" t="s">
        <v>174</v>
      </c>
    </row>
    <row r="223" spans="1:13">
      <c r="A223" t="s">
        <v>6012</v>
      </c>
      <c r="B223" t="s">
        <v>6013</v>
      </c>
      <c r="C223" t="s">
        <v>554</v>
      </c>
      <c r="D223" t="s">
        <v>105</v>
      </c>
      <c r="E223" t="s">
        <v>6011</v>
      </c>
      <c r="F223">
        <v>287</v>
      </c>
      <c r="G223" t="s">
        <v>105</v>
      </c>
      <c r="H223">
        <v>225</v>
      </c>
      <c r="L223" t="s">
        <v>7090</v>
      </c>
      <c r="M223" t="s">
        <v>183</v>
      </c>
    </row>
    <row r="224" spans="1:13">
      <c r="A224" t="s">
        <v>6014</v>
      </c>
      <c r="B224" t="s">
        <v>6015</v>
      </c>
      <c r="C224" t="s">
        <v>397</v>
      </c>
      <c r="D224" t="s">
        <v>397</v>
      </c>
      <c r="E224" t="s">
        <v>397</v>
      </c>
      <c r="F224">
        <v>289</v>
      </c>
      <c r="G224" t="s">
        <v>397</v>
      </c>
      <c r="H224">
        <v>227</v>
      </c>
      <c r="L224" t="s">
        <v>6281</v>
      </c>
      <c r="M224" t="s">
        <v>7557</v>
      </c>
    </row>
    <row r="225" spans="1:13">
      <c r="A225" t="s">
        <v>6016</v>
      </c>
      <c r="B225" t="s">
        <v>6017</v>
      </c>
      <c r="C225" t="s">
        <v>491</v>
      </c>
      <c r="D225" t="s">
        <v>166</v>
      </c>
      <c r="E225" t="s">
        <v>166</v>
      </c>
      <c r="F225">
        <v>296</v>
      </c>
      <c r="G225" t="s">
        <v>166</v>
      </c>
      <c r="H225">
        <v>232</v>
      </c>
      <c r="L225" t="s">
        <v>6031</v>
      </c>
      <c r="M225" t="str">
        <f>IF(LEFT(Table31[[#This Row],[Bovada Team Names]],5)=LEFT(LOOKUP(Table31[[#This Row],[Bovada Team Names]],Table19[Team Name]),5),LOOKUP(Table31[[#This Row],[Bovada Team Names]],Table19[Team Name]),"")</f>
        <v>Oral Roberts</v>
      </c>
    </row>
    <row r="226" spans="1:13">
      <c r="A226" t="s">
        <v>6018</v>
      </c>
      <c r="B226" t="s">
        <v>6019</v>
      </c>
      <c r="C226" t="s">
        <v>280</v>
      </c>
      <c r="D226" t="s">
        <v>280</v>
      </c>
      <c r="E226" t="s">
        <v>280</v>
      </c>
      <c r="F226">
        <v>291</v>
      </c>
      <c r="G226" t="s">
        <v>280</v>
      </c>
      <c r="H226">
        <v>228</v>
      </c>
      <c r="L226" t="s">
        <v>6195</v>
      </c>
      <c r="M226" t="s">
        <v>112</v>
      </c>
    </row>
    <row r="227" spans="1:13">
      <c r="A227" t="s">
        <v>6484</v>
      </c>
      <c r="B227" t="s">
        <v>6226</v>
      </c>
      <c r="C227" t="s">
        <v>291</v>
      </c>
      <c r="D227" t="s">
        <v>291</v>
      </c>
      <c r="E227" t="s">
        <v>291</v>
      </c>
      <c r="F227">
        <v>178</v>
      </c>
      <c r="G227" t="s">
        <v>291</v>
      </c>
      <c r="H227">
        <v>143</v>
      </c>
      <c r="L227" t="s">
        <v>6272</v>
      </c>
      <c r="M227" t="s">
        <v>368</v>
      </c>
    </row>
    <row r="228" spans="1:13">
      <c r="A228" t="s">
        <v>6036</v>
      </c>
      <c r="B228" t="s">
        <v>6037</v>
      </c>
      <c r="C228" t="s">
        <v>48</v>
      </c>
      <c r="D228" t="s">
        <v>48</v>
      </c>
      <c r="E228" t="s">
        <v>48</v>
      </c>
      <c r="F228">
        <v>294</v>
      </c>
      <c r="G228" t="s">
        <v>48</v>
      </c>
      <c r="H228">
        <v>230</v>
      </c>
      <c r="L228" t="s">
        <v>5854</v>
      </c>
      <c r="M228" t="s">
        <v>625</v>
      </c>
    </row>
    <row r="229" spans="1:13">
      <c r="A229" t="s">
        <v>6036</v>
      </c>
      <c r="B229" t="s">
        <v>6037</v>
      </c>
      <c r="C229" t="s">
        <v>48</v>
      </c>
      <c r="D229" t="s">
        <v>48</v>
      </c>
      <c r="E229" t="s">
        <v>48</v>
      </c>
      <c r="F229">
        <v>294</v>
      </c>
      <c r="G229" t="s">
        <v>48</v>
      </c>
      <c r="H229">
        <v>230</v>
      </c>
      <c r="L229" t="s">
        <v>7558</v>
      </c>
      <c r="M229" t="str">
        <f>IF(LEFT(Table31[[#This Row],[Bovada Team Names]],5)=LEFT(LOOKUP(Table31[[#This Row],[Bovada Team Names]],Table19[Team Name]),5),LOOKUP(Table31[[#This Row],[Bovada Team Names]],Table19[Team Name]),"")</f>
        <v>Tennessee</v>
      </c>
    </row>
    <row r="230" spans="1:13">
      <c r="A230" t="s">
        <v>6020</v>
      </c>
      <c r="B230" t="s">
        <v>6021</v>
      </c>
      <c r="C230" t="s">
        <v>480</v>
      </c>
      <c r="D230" t="s">
        <v>288</v>
      </c>
      <c r="E230" t="s">
        <v>6022</v>
      </c>
      <c r="F230">
        <v>295</v>
      </c>
      <c r="G230" t="s">
        <v>288</v>
      </c>
      <c r="H230">
        <v>231</v>
      </c>
      <c r="L230" t="s">
        <v>7559</v>
      </c>
      <c r="M230" t="s">
        <v>7560</v>
      </c>
    </row>
    <row r="231" spans="1:13">
      <c r="A231" t="s">
        <v>6023</v>
      </c>
      <c r="B231" t="s">
        <v>6024</v>
      </c>
      <c r="C231" t="s">
        <v>557</v>
      </c>
      <c r="D231" t="s">
        <v>686</v>
      </c>
      <c r="E231" t="s">
        <v>686</v>
      </c>
      <c r="F231">
        <v>252</v>
      </c>
      <c r="G231" t="s">
        <v>686</v>
      </c>
      <c r="H231">
        <v>195</v>
      </c>
      <c r="L231" t="s">
        <v>5573</v>
      </c>
      <c r="M231" t="str">
        <f>IF(LEFT(Table31[[#This Row],[Bovada Team Names]],5)=LEFT(LOOKUP(Table31[[#This Row],[Bovada Team Names]],Table19[Team Name]),5),LOOKUP(Table31[[#This Row],[Bovada Team Names]],Table19[Team Name]),"")</f>
        <v>Albany</v>
      </c>
    </row>
    <row r="232" spans="1:13">
      <c r="A232" t="s">
        <v>6027</v>
      </c>
      <c r="B232" t="s">
        <v>6028</v>
      </c>
      <c r="C232" t="s">
        <v>487</v>
      </c>
      <c r="D232" t="s">
        <v>255</v>
      </c>
      <c r="E232" t="s">
        <v>6029</v>
      </c>
      <c r="F232">
        <v>301</v>
      </c>
      <c r="G232" t="s">
        <v>255</v>
      </c>
      <c r="H232">
        <v>235</v>
      </c>
      <c r="L232" t="s">
        <v>7561</v>
      </c>
      <c r="M232" t="s">
        <v>309</v>
      </c>
    </row>
    <row r="233" spans="1:13">
      <c r="A233" t="s">
        <v>6030</v>
      </c>
      <c r="B233" t="s">
        <v>6031</v>
      </c>
      <c r="C233" t="s">
        <v>655</v>
      </c>
      <c r="D233" t="s">
        <v>371</v>
      </c>
      <c r="E233" t="s">
        <v>371</v>
      </c>
      <c r="F233">
        <v>298</v>
      </c>
      <c r="G233" t="s">
        <v>371</v>
      </c>
      <c r="H233">
        <v>233</v>
      </c>
      <c r="L233" t="s">
        <v>7562</v>
      </c>
      <c r="M233" t="s">
        <v>7234</v>
      </c>
    </row>
    <row r="234" spans="1:13">
      <c r="A234" t="s">
        <v>6038</v>
      </c>
      <c r="B234" t="s">
        <v>6039</v>
      </c>
      <c r="C234" t="s">
        <v>206</v>
      </c>
      <c r="D234" t="s">
        <v>206</v>
      </c>
      <c r="E234" t="s">
        <v>206</v>
      </c>
      <c r="F234">
        <v>302</v>
      </c>
      <c r="G234" t="s">
        <v>206</v>
      </c>
      <c r="H234">
        <v>236</v>
      </c>
      <c r="L234" t="s">
        <v>6258</v>
      </c>
      <c r="M234" t="s">
        <v>388</v>
      </c>
    </row>
    <row r="235" spans="1:13">
      <c r="A235" t="s">
        <v>6040</v>
      </c>
      <c r="B235" t="s">
        <v>6041</v>
      </c>
      <c r="C235" t="s">
        <v>131</v>
      </c>
      <c r="D235" t="s">
        <v>131</v>
      </c>
      <c r="E235" t="s">
        <v>131</v>
      </c>
      <c r="F235">
        <v>306</v>
      </c>
      <c r="G235" t="s">
        <v>131</v>
      </c>
      <c r="H235">
        <v>238</v>
      </c>
      <c r="L235" t="s">
        <v>7563</v>
      </c>
      <c r="M235" t="s">
        <v>436</v>
      </c>
    </row>
    <row r="236" spans="1:13">
      <c r="A236" t="s">
        <v>6042</v>
      </c>
      <c r="B236" t="s">
        <v>6043</v>
      </c>
      <c r="C236" t="s">
        <v>141</v>
      </c>
      <c r="D236" t="s">
        <v>141</v>
      </c>
      <c r="E236" t="s">
        <v>141</v>
      </c>
      <c r="F236">
        <v>307</v>
      </c>
      <c r="G236" t="s">
        <v>141</v>
      </c>
      <c r="H236">
        <v>239</v>
      </c>
      <c r="L236" t="s">
        <v>7091</v>
      </c>
      <c r="M236" t="s">
        <v>6504</v>
      </c>
    </row>
    <row r="237" spans="1:13">
      <c r="A237" t="s">
        <v>6044</v>
      </c>
      <c r="B237" t="s">
        <v>6045</v>
      </c>
      <c r="C237" t="s">
        <v>6460</v>
      </c>
      <c r="D237" t="s">
        <v>143</v>
      </c>
      <c r="E237" t="s">
        <v>143</v>
      </c>
      <c r="F237">
        <v>319</v>
      </c>
      <c r="G237" t="s">
        <v>143</v>
      </c>
      <c r="L237" t="s">
        <v>5904</v>
      </c>
      <c r="M237" t="s">
        <v>45</v>
      </c>
    </row>
    <row r="238" spans="1:13">
      <c r="A238" t="s">
        <v>6044</v>
      </c>
      <c r="B238" t="s">
        <v>6045</v>
      </c>
      <c r="C238" t="s">
        <v>6460</v>
      </c>
      <c r="D238" t="s">
        <v>143</v>
      </c>
      <c r="E238" t="s">
        <v>143</v>
      </c>
      <c r="F238">
        <v>319</v>
      </c>
      <c r="G238" t="s">
        <v>143</v>
      </c>
      <c r="L238" t="s">
        <v>5795</v>
      </c>
      <c r="M238" t="s">
        <v>46</v>
      </c>
    </row>
    <row r="239" spans="1:13">
      <c r="A239" t="s">
        <v>6469</v>
      </c>
      <c r="B239" t="s">
        <v>5891</v>
      </c>
      <c r="C239" t="s">
        <v>6470</v>
      </c>
      <c r="D239" t="s">
        <v>96</v>
      </c>
      <c r="E239" t="s">
        <v>96</v>
      </c>
      <c r="F239">
        <v>186</v>
      </c>
      <c r="G239" t="s">
        <v>96</v>
      </c>
      <c r="H239">
        <v>16</v>
      </c>
      <c r="L239" t="s">
        <v>7564</v>
      </c>
      <c r="M239" t="s">
        <v>16</v>
      </c>
    </row>
    <row r="240" spans="1:13">
      <c r="A240" t="s">
        <v>6407</v>
      </c>
      <c r="B240" t="s">
        <v>6047</v>
      </c>
      <c r="C240" t="s">
        <v>17</v>
      </c>
      <c r="D240" t="s">
        <v>17</v>
      </c>
      <c r="E240" t="s">
        <v>17</v>
      </c>
      <c r="F240">
        <v>309</v>
      </c>
      <c r="G240" t="s">
        <v>17</v>
      </c>
      <c r="H240">
        <v>240</v>
      </c>
      <c r="L240" t="s">
        <v>5893</v>
      </c>
      <c r="M240" t="s">
        <v>43</v>
      </c>
    </row>
    <row r="241" spans="1:13">
      <c r="A241" t="s">
        <v>6049</v>
      </c>
      <c r="B241" t="s">
        <v>6050</v>
      </c>
      <c r="C241" t="s">
        <v>142</v>
      </c>
      <c r="D241" t="s">
        <v>142</v>
      </c>
      <c r="E241" t="s">
        <v>142</v>
      </c>
      <c r="F241">
        <v>311</v>
      </c>
      <c r="G241" t="s">
        <v>142</v>
      </c>
      <c r="H241">
        <v>241</v>
      </c>
      <c r="L241" t="s">
        <v>5877</v>
      </c>
      <c r="M241" t="s">
        <v>154</v>
      </c>
    </row>
    <row r="242" spans="1:13">
      <c r="A242" t="s">
        <v>6051</v>
      </c>
      <c r="B242" t="s">
        <v>6052</v>
      </c>
      <c r="C242" t="s">
        <v>297</v>
      </c>
      <c r="D242" t="s">
        <v>297</v>
      </c>
      <c r="E242" t="s">
        <v>297</v>
      </c>
      <c r="F242">
        <v>315</v>
      </c>
      <c r="G242" t="s">
        <v>297</v>
      </c>
      <c r="H242">
        <v>244</v>
      </c>
      <c r="L242" t="s">
        <v>7474</v>
      </c>
      <c r="M242" t="s">
        <v>328</v>
      </c>
    </row>
    <row r="243" spans="1:13">
      <c r="A243" t="s">
        <v>6053</v>
      </c>
      <c r="B243" t="s">
        <v>6054</v>
      </c>
      <c r="C243" t="s">
        <v>411</v>
      </c>
      <c r="D243" t="s">
        <v>411</v>
      </c>
      <c r="E243" t="s">
        <v>411</v>
      </c>
      <c r="F243">
        <v>316</v>
      </c>
      <c r="G243" t="s">
        <v>411</v>
      </c>
      <c r="H243">
        <v>245</v>
      </c>
      <c r="L243" t="s">
        <v>5972</v>
      </c>
      <c r="M243" t="s">
        <v>313</v>
      </c>
    </row>
    <row r="244" spans="1:13">
      <c r="A244" t="s">
        <v>6496</v>
      </c>
      <c r="B244" t="s">
        <v>6228</v>
      </c>
      <c r="C244" t="s">
        <v>111</v>
      </c>
      <c r="D244" t="s">
        <v>111</v>
      </c>
      <c r="E244" t="s">
        <v>111</v>
      </c>
      <c r="F244">
        <v>191</v>
      </c>
      <c r="G244" t="s">
        <v>111</v>
      </c>
      <c r="L244" t="s">
        <v>6335</v>
      </c>
      <c r="M244" t="s">
        <v>330</v>
      </c>
    </row>
    <row r="245" spans="1:13">
      <c r="A245" t="s">
        <v>6428</v>
      </c>
      <c r="B245" t="s">
        <v>6057</v>
      </c>
      <c r="C245" t="s">
        <v>337</v>
      </c>
      <c r="D245" t="s">
        <v>337</v>
      </c>
      <c r="E245" t="s">
        <v>337</v>
      </c>
      <c r="F245">
        <v>317</v>
      </c>
      <c r="G245" t="s">
        <v>337</v>
      </c>
      <c r="H245">
        <v>246</v>
      </c>
      <c r="L245" t="s">
        <v>6311</v>
      </c>
      <c r="M245" t="str">
        <f>IF(LEFT(Table31[[#This Row],[Bovada Team Names]],5)=LEFT(LOOKUP(Table31[[#This Row],[Bovada Team Names]],Table19[Team Name]),5),LOOKUP(Table31[[#This Row],[Bovada Team Names]],Table19[Team Name]),"")</f>
        <v>Villanova</v>
      </c>
    </row>
    <row r="246" spans="1:13">
      <c r="A246" t="s">
        <v>6429</v>
      </c>
      <c r="B246" t="s">
        <v>6057</v>
      </c>
      <c r="C246" t="s">
        <v>337</v>
      </c>
      <c r="D246" t="s">
        <v>337</v>
      </c>
      <c r="E246" t="s">
        <v>337</v>
      </c>
      <c r="F246">
        <v>317</v>
      </c>
      <c r="G246" t="s">
        <v>337</v>
      </c>
      <c r="H246">
        <v>246</v>
      </c>
      <c r="L246" t="s">
        <v>5646</v>
      </c>
      <c r="M246" t="s">
        <v>192</v>
      </c>
    </row>
    <row r="247" spans="1:13">
      <c r="A247" t="s">
        <v>6059</v>
      </c>
      <c r="B247" t="s">
        <v>6060</v>
      </c>
      <c r="C247" t="s">
        <v>619</v>
      </c>
      <c r="D247" t="s">
        <v>188</v>
      </c>
      <c r="E247" t="s">
        <v>6061</v>
      </c>
      <c r="F247">
        <v>312</v>
      </c>
      <c r="G247" t="s">
        <v>188</v>
      </c>
      <c r="H247">
        <v>242</v>
      </c>
      <c r="L247" t="s">
        <v>5671</v>
      </c>
      <c r="M247" t="s">
        <v>399</v>
      </c>
    </row>
    <row r="248" spans="1:13">
      <c r="A248" t="s">
        <v>6439</v>
      </c>
      <c r="B248" t="s">
        <v>6066</v>
      </c>
      <c r="C248" t="s">
        <v>226</v>
      </c>
      <c r="D248" t="s">
        <v>226</v>
      </c>
      <c r="E248" t="s">
        <v>226</v>
      </c>
      <c r="F248">
        <v>318</v>
      </c>
      <c r="G248" t="s">
        <v>226</v>
      </c>
      <c r="H248">
        <v>247</v>
      </c>
      <c r="L248" t="s">
        <v>5654</v>
      </c>
      <c r="M248" t="s">
        <v>159</v>
      </c>
    </row>
    <row r="249" spans="1:13">
      <c r="A249" t="s">
        <v>6440</v>
      </c>
      <c r="B249" t="s">
        <v>6066</v>
      </c>
      <c r="C249" t="s">
        <v>226</v>
      </c>
      <c r="D249" t="s">
        <v>226</v>
      </c>
      <c r="E249" t="s">
        <v>226</v>
      </c>
      <c r="F249">
        <v>318</v>
      </c>
      <c r="G249" t="s">
        <v>226</v>
      </c>
      <c r="H249">
        <v>247</v>
      </c>
      <c r="L249" t="s">
        <v>7566</v>
      </c>
      <c r="M249" t="s">
        <v>172</v>
      </c>
    </row>
    <row r="250" spans="1:13">
      <c r="A250" t="s">
        <v>6068</v>
      </c>
      <c r="B250" t="s">
        <v>6069</v>
      </c>
      <c r="C250" t="s">
        <v>575</v>
      </c>
      <c r="D250" t="s">
        <v>151</v>
      </c>
      <c r="E250" t="s">
        <v>151</v>
      </c>
      <c r="F250">
        <v>314</v>
      </c>
      <c r="G250" t="s">
        <v>151</v>
      </c>
      <c r="H250">
        <v>243</v>
      </c>
      <c r="L250" t="s">
        <v>5813</v>
      </c>
      <c r="M250" t="s">
        <v>331</v>
      </c>
    </row>
    <row r="251" spans="1:13">
      <c r="A251" t="s">
        <v>6070</v>
      </c>
      <c r="B251" t="s">
        <v>6071</v>
      </c>
      <c r="C251" t="s">
        <v>248</v>
      </c>
      <c r="D251" t="s">
        <v>248</v>
      </c>
      <c r="E251" t="s">
        <v>248</v>
      </c>
      <c r="F251">
        <v>321</v>
      </c>
      <c r="G251" t="s">
        <v>248</v>
      </c>
      <c r="H251">
        <v>248</v>
      </c>
      <c r="L251" t="s">
        <v>5895</v>
      </c>
      <c r="M251" t="str">
        <f>IF(LEFT(Table31[[#This Row],[Bovada Team Names]],5)=LEFT(LOOKUP(Table31[[#This Row],[Bovada Team Names]],Table19[Team Name]),5),LOOKUP(Table31[[#This Row],[Bovada Team Names]],Table19[Team Name]),"")</f>
        <v>Louisiana Tech</v>
      </c>
    </row>
    <row r="252" spans="1:13">
      <c r="A252" t="s">
        <v>6072</v>
      </c>
      <c r="B252" t="s">
        <v>6073</v>
      </c>
      <c r="C252" t="s">
        <v>348</v>
      </c>
      <c r="D252" t="s">
        <v>348</v>
      </c>
      <c r="E252" t="s">
        <v>348</v>
      </c>
      <c r="F252">
        <v>322</v>
      </c>
      <c r="G252" t="s">
        <v>348</v>
      </c>
      <c r="H252">
        <v>249</v>
      </c>
      <c r="L252" t="s">
        <v>6001</v>
      </c>
      <c r="M252" t="s">
        <v>144</v>
      </c>
    </row>
    <row r="253" spans="1:13">
      <c r="A253" t="s">
        <v>6413</v>
      </c>
      <c r="B253" t="s">
        <v>5889</v>
      </c>
      <c r="C253" t="s">
        <v>339</v>
      </c>
      <c r="D253" t="s">
        <v>339</v>
      </c>
      <c r="E253" t="s">
        <v>339</v>
      </c>
      <c r="F253">
        <v>196</v>
      </c>
      <c r="G253" t="s">
        <v>339</v>
      </c>
      <c r="H253">
        <v>157</v>
      </c>
      <c r="L253" t="s">
        <v>7567</v>
      </c>
      <c r="M253" t="s">
        <v>173</v>
      </c>
    </row>
    <row r="254" spans="1:13">
      <c r="A254" t="s">
        <v>6074</v>
      </c>
      <c r="B254" t="s">
        <v>6075</v>
      </c>
      <c r="C254" t="s">
        <v>367</v>
      </c>
      <c r="D254" t="s">
        <v>367</v>
      </c>
      <c r="E254" t="s">
        <v>367</v>
      </c>
      <c r="F254">
        <v>324</v>
      </c>
      <c r="G254" t="s">
        <v>367</v>
      </c>
      <c r="H254">
        <v>251</v>
      </c>
      <c r="L254" t="s">
        <v>7568</v>
      </c>
      <c r="M254" t="s">
        <v>401</v>
      </c>
    </row>
    <row r="255" spans="1:13">
      <c r="A255" t="s">
        <v>6076</v>
      </c>
      <c r="B255" t="s">
        <v>6077</v>
      </c>
      <c r="C255" t="s">
        <v>320</v>
      </c>
      <c r="D255" t="s">
        <v>320</v>
      </c>
      <c r="E255" t="s">
        <v>320</v>
      </c>
      <c r="F255">
        <v>325</v>
      </c>
      <c r="G255" t="s">
        <v>320</v>
      </c>
      <c r="H255">
        <v>252</v>
      </c>
      <c r="L255" t="s">
        <v>6297</v>
      </c>
      <c r="M255" t="s">
        <v>66</v>
      </c>
    </row>
    <row r="256" spans="1:13">
      <c r="A256" t="s">
        <v>6076</v>
      </c>
      <c r="B256" t="s">
        <v>6077</v>
      </c>
      <c r="C256" t="s">
        <v>320</v>
      </c>
      <c r="D256" t="s">
        <v>320</v>
      </c>
      <c r="E256" t="s">
        <v>320</v>
      </c>
      <c r="F256">
        <v>325</v>
      </c>
      <c r="G256" t="s">
        <v>320</v>
      </c>
      <c r="H256">
        <v>252</v>
      </c>
      <c r="L256" t="s">
        <v>5716</v>
      </c>
      <c r="M256" t="str">
        <f>IF(LEFT(Table31[[#This Row],[Bovada Team Names]],5)=LEFT(LOOKUP(Table31[[#This Row],[Bovada Team Names]],Table19[Team Name]),5),LOOKUP(Table31[[#This Row],[Bovada Team Names]],Table19[Team Name]),"")</f>
        <v>Detroit Mercy</v>
      </c>
    </row>
    <row r="257" spans="1:13">
      <c r="A257" t="s">
        <v>6078</v>
      </c>
      <c r="B257" t="s">
        <v>6079</v>
      </c>
      <c r="C257" t="s">
        <v>246</v>
      </c>
      <c r="D257" t="s">
        <v>246</v>
      </c>
      <c r="E257" t="s">
        <v>246</v>
      </c>
      <c r="F257">
        <v>326</v>
      </c>
      <c r="G257" t="s">
        <v>246</v>
      </c>
      <c r="H257">
        <v>253</v>
      </c>
      <c r="L257" t="s">
        <v>6197</v>
      </c>
      <c r="M257" t="s">
        <v>68</v>
      </c>
    </row>
    <row r="258" spans="1:13">
      <c r="A258" t="s">
        <v>6080</v>
      </c>
      <c r="B258" t="s">
        <v>6081</v>
      </c>
      <c r="C258" t="s">
        <v>630</v>
      </c>
      <c r="D258" t="s">
        <v>167</v>
      </c>
      <c r="E258" t="s">
        <v>167</v>
      </c>
      <c r="F258">
        <v>327</v>
      </c>
      <c r="G258" t="s">
        <v>167</v>
      </c>
      <c r="H258">
        <v>254</v>
      </c>
      <c r="L258" t="s">
        <v>6015</v>
      </c>
      <c r="M258" t="str">
        <f>IF(LEFT(Table31[[#This Row],[Bovada Team Names]],5)=LEFT(LOOKUP(Table31[[#This Row],[Bovada Team Names]],Table19[Team Name]),5),LOOKUP(Table31[[#This Row],[Bovada Team Names]],Table19[Team Name]),"")</f>
        <v>Oakland</v>
      </c>
    </row>
    <row r="259" spans="1:13">
      <c r="A259" t="s">
        <v>6082</v>
      </c>
      <c r="B259" t="s">
        <v>6083</v>
      </c>
      <c r="C259" t="s">
        <v>391</v>
      </c>
      <c r="D259" t="s">
        <v>391</v>
      </c>
      <c r="E259" t="s">
        <v>391</v>
      </c>
      <c r="F259">
        <v>328</v>
      </c>
      <c r="G259" t="s">
        <v>391</v>
      </c>
      <c r="H259">
        <v>255</v>
      </c>
      <c r="L259" t="s">
        <v>6243</v>
      </c>
      <c r="M259" t="s">
        <v>298</v>
      </c>
    </row>
    <row r="260" spans="1:13">
      <c r="A260" t="s">
        <v>6446</v>
      </c>
      <c r="B260" t="s">
        <v>6083</v>
      </c>
      <c r="C260" t="s">
        <v>391</v>
      </c>
      <c r="D260" t="s">
        <v>391</v>
      </c>
      <c r="E260" t="s">
        <v>391</v>
      </c>
      <c r="F260">
        <v>328</v>
      </c>
      <c r="G260" t="s">
        <v>391</v>
      </c>
      <c r="H260">
        <v>255</v>
      </c>
      <c r="L260" t="s">
        <v>6256</v>
      </c>
      <c r="M260" t="s">
        <v>373</v>
      </c>
    </row>
    <row r="261" spans="1:13">
      <c r="A261" t="s">
        <v>6084</v>
      </c>
      <c r="B261" t="s">
        <v>6085</v>
      </c>
      <c r="C261" t="s">
        <v>650</v>
      </c>
      <c r="D261" t="s">
        <v>201</v>
      </c>
      <c r="E261" t="s">
        <v>6086</v>
      </c>
      <c r="F261">
        <v>330</v>
      </c>
      <c r="G261" t="s">
        <v>201</v>
      </c>
      <c r="H261">
        <v>256</v>
      </c>
      <c r="L261" t="s">
        <v>6075</v>
      </c>
      <c r="M261" t="s">
        <v>367</v>
      </c>
    </row>
    <row r="262" spans="1:13">
      <c r="A262" t="s">
        <v>6271</v>
      </c>
      <c r="B262" t="s">
        <v>6272</v>
      </c>
      <c r="C262" t="s">
        <v>573</v>
      </c>
      <c r="D262" t="s">
        <v>368</v>
      </c>
      <c r="E262" t="s">
        <v>368</v>
      </c>
      <c r="F262">
        <v>352</v>
      </c>
      <c r="G262" t="s">
        <v>368</v>
      </c>
      <c r="H262">
        <v>269</v>
      </c>
      <c r="L262" t="s">
        <v>6081</v>
      </c>
      <c r="M262" t="str">
        <f>IF(LEFT(Table31[[#This Row],[Bovada Team Names]],5)=LEFT(LOOKUP(Table31[[#This Row],[Bovada Team Names]],Table19[Team Name]),5),LOOKUP(Table31[[#This Row],[Bovada Team Names]],Table19[Team Name]),"")</f>
        <v>Robert Morris</v>
      </c>
    </row>
    <row r="263" spans="1:13">
      <c r="A263" t="s">
        <v>6087</v>
      </c>
      <c r="B263" t="s">
        <v>6088</v>
      </c>
      <c r="C263" t="s">
        <v>140</v>
      </c>
      <c r="D263" t="s">
        <v>140</v>
      </c>
      <c r="E263" t="s">
        <v>140</v>
      </c>
      <c r="F263">
        <v>339</v>
      </c>
      <c r="G263" t="s">
        <v>140</v>
      </c>
      <c r="H263">
        <v>258</v>
      </c>
      <c r="L263" t="s">
        <v>6186</v>
      </c>
      <c r="M263" t="s">
        <v>110</v>
      </c>
    </row>
    <row r="264" spans="1:13">
      <c r="A264" t="s">
        <v>6151</v>
      </c>
      <c r="B264" t="s">
        <v>6152</v>
      </c>
      <c r="C264" t="s">
        <v>643</v>
      </c>
      <c r="D264" t="s">
        <v>360</v>
      </c>
      <c r="E264" t="s">
        <v>360</v>
      </c>
      <c r="F264">
        <v>379</v>
      </c>
      <c r="G264" t="s">
        <v>360</v>
      </c>
      <c r="H264">
        <v>295</v>
      </c>
      <c r="L264" t="s">
        <v>6363</v>
      </c>
      <c r="M264" t="s">
        <v>170</v>
      </c>
    </row>
    <row r="265" spans="1:13">
      <c r="A265" t="s">
        <v>6089</v>
      </c>
      <c r="B265" t="s">
        <v>6090</v>
      </c>
      <c r="C265" t="s">
        <v>492</v>
      </c>
      <c r="D265" t="s">
        <v>71</v>
      </c>
      <c r="E265" t="s">
        <v>71</v>
      </c>
      <c r="F265">
        <v>370</v>
      </c>
      <c r="G265" t="s">
        <v>71</v>
      </c>
      <c r="H265">
        <v>284</v>
      </c>
      <c r="L265" t="s">
        <v>7569</v>
      </c>
      <c r="M265" t="s">
        <v>375</v>
      </c>
    </row>
    <row r="266" spans="1:13">
      <c r="A266" t="s">
        <v>6089</v>
      </c>
      <c r="B266" t="s">
        <v>6090</v>
      </c>
      <c r="C266" t="s">
        <v>71</v>
      </c>
      <c r="D266" t="s">
        <v>71</v>
      </c>
      <c r="E266" t="s">
        <v>71</v>
      </c>
      <c r="F266">
        <v>370</v>
      </c>
      <c r="G266" t="s">
        <v>71</v>
      </c>
      <c r="H266">
        <v>284</v>
      </c>
      <c r="L266" t="s">
        <v>7467</v>
      </c>
      <c r="M266" t="s">
        <v>683</v>
      </c>
    </row>
    <row r="267" spans="1:13">
      <c r="A267" t="s">
        <v>6094</v>
      </c>
      <c r="B267" t="s">
        <v>6095</v>
      </c>
      <c r="C267" t="s">
        <v>518</v>
      </c>
      <c r="D267" t="s">
        <v>39</v>
      </c>
      <c r="E267" t="s">
        <v>39</v>
      </c>
      <c r="F267">
        <v>353</v>
      </c>
      <c r="G267" t="s">
        <v>39</v>
      </c>
      <c r="H267">
        <v>270</v>
      </c>
      <c r="L267" t="s">
        <v>5881</v>
      </c>
      <c r="M267" t="s">
        <v>116</v>
      </c>
    </row>
    <row r="268" spans="1:13">
      <c r="A268" t="s">
        <v>6091</v>
      </c>
      <c r="B268" t="s">
        <v>6092</v>
      </c>
      <c r="C268" t="s">
        <v>656</v>
      </c>
      <c r="D268" t="s">
        <v>52</v>
      </c>
      <c r="E268" t="s">
        <v>6093</v>
      </c>
      <c r="F268">
        <v>354</v>
      </c>
      <c r="G268" t="s">
        <v>52</v>
      </c>
      <c r="H268">
        <v>272</v>
      </c>
      <c r="L268" t="s">
        <v>6266</v>
      </c>
      <c r="M268" t="s">
        <v>106</v>
      </c>
    </row>
    <row r="269" spans="1:13">
      <c r="A269" t="s">
        <v>6441</v>
      </c>
      <c r="B269" t="s">
        <v>5912</v>
      </c>
      <c r="C269" t="s">
        <v>225</v>
      </c>
      <c r="D269" t="s">
        <v>225</v>
      </c>
      <c r="E269" t="s">
        <v>225</v>
      </c>
      <c r="F269">
        <v>209</v>
      </c>
      <c r="G269" t="s">
        <v>225</v>
      </c>
      <c r="H269">
        <v>166</v>
      </c>
      <c r="L269" t="s">
        <v>6254</v>
      </c>
      <c r="M269" t="s">
        <v>400</v>
      </c>
    </row>
    <row r="270" spans="1:13">
      <c r="A270" t="s">
        <v>6096</v>
      </c>
      <c r="B270" t="s">
        <v>6097</v>
      </c>
      <c r="C270" t="s">
        <v>484</v>
      </c>
      <c r="D270" t="s">
        <v>184</v>
      </c>
      <c r="E270" t="s">
        <v>184</v>
      </c>
      <c r="F270">
        <v>346</v>
      </c>
      <c r="G270" t="s">
        <v>184</v>
      </c>
      <c r="H270">
        <v>263</v>
      </c>
      <c r="L270" t="s">
        <v>6224</v>
      </c>
      <c r="M270" t="s">
        <v>161</v>
      </c>
    </row>
    <row r="271" spans="1:13">
      <c r="A271" t="s">
        <v>7473</v>
      </c>
      <c r="B271" t="s">
        <v>7474</v>
      </c>
      <c r="C271" t="s">
        <v>593</v>
      </c>
      <c r="D271" t="s">
        <v>328</v>
      </c>
      <c r="E271" t="s">
        <v>328</v>
      </c>
      <c r="F271">
        <v>356</v>
      </c>
      <c r="G271" t="s">
        <v>328</v>
      </c>
      <c r="L271" t="s">
        <v>5870</v>
      </c>
      <c r="M271" t="s">
        <v>162</v>
      </c>
    </row>
    <row r="272" spans="1:13">
      <c r="A272" t="s">
        <v>6098</v>
      </c>
      <c r="B272" t="s">
        <v>6099</v>
      </c>
      <c r="C272" t="s">
        <v>524</v>
      </c>
      <c r="D272" t="s">
        <v>352</v>
      </c>
      <c r="E272" t="s">
        <v>352</v>
      </c>
      <c r="F272">
        <v>357</v>
      </c>
      <c r="G272" t="s">
        <v>352</v>
      </c>
      <c r="H272">
        <v>273</v>
      </c>
      <c r="L272" t="s">
        <v>7058</v>
      </c>
      <c r="M272" t="s">
        <v>7570</v>
      </c>
    </row>
    <row r="273" spans="1:13">
      <c r="A273" t="s">
        <v>6235</v>
      </c>
      <c r="B273" t="s">
        <v>6236</v>
      </c>
      <c r="C273" t="s">
        <v>616</v>
      </c>
      <c r="D273" t="s">
        <v>51</v>
      </c>
      <c r="E273" t="s">
        <v>51</v>
      </c>
      <c r="F273">
        <v>212</v>
      </c>
      <c r="G273" t="s">
        <v>51</v>
      </c>
      <c r="H273">
        <v>168</v>
      </c>
      <c r="L273" t="s">
        <v>5638</v>
      </c>
      <c r="M273" t="s">
        <v>186</v>
      </c>
    </row>
    <row r="274" spans="1:13">
      <c r="A274" t="s">
        <v>6100</v>
      </c>
      <c r="B274" t="s">
        <v>6101</v>
      </c>
      <c r="C274" t="s">
        <v>6493</v>
      </c>
      <c r="D274" t="s">
        <v>36</v>
      </c>
      <c r="E274" t="s">
        <v>6102</v>
      </c>
      <c r="F274">
        <v>358</v>
      </c>
      <c r="G274" t="s">
        <v>36</v>
      </c>
      <c r="H274">
        <v>274</v>
      </c>
      <c r="L274" t="s">
        <v>5732</v>
      </c>
      <c r="M274" t="str">
        <f>IF(LEFT(Table31[[#This Row],[Bovada Team Names]],5)=LEFT(LOOKUP(Table31[[#This Row],[Bovada Team Names]],Table19[Team Name]),5),LOOKUP(Table31[[#This Row],[Bovada Team Names]],Table19[Team Name]),"")</f>
        <v>Eastern Illinois</v>
      </c>
    </row>
    <row r="275" spans="1:13">
      <c r="A275" t="s">
        <v>6106</v>
      </c>
      <c r="B275" t="s">
        <v>6107</v>
      </c>
      <c r="C275" t="s">
        <v>437</v>
      </c>
      <c r="D275" t="s">
        <v>138</v>
      </c>
      <c r="E275" t="s">
        <v>138</v>
      </c>
      <c r="F275">
        <v>347</v>
      </c>
      <c r="G275" t="s">
        <v>138</v>
      </c>
      <c r="H275">
        <v>265</v>
      </c>
      <c r="L275" t="s">
        <v>5803</v>
      </c>
      <c r="M275" t="s">
        <v>428</v>
      </c>
    </row>
    <row r="276" spans="1:13">
      <c r="A276" t="s">
        <v>6115</v>
      </c>
      <c r="B276" t="s">
        <v>6116</v>
      </c>
      <c r="C276" t="s">
        <v>533</v>
      </c>
      <c r="D276" t="s">
        <v>335</v>
      </c>
      <c r="E276" t="s">
        <v>335</v>
      </c>
      <c r="F276">
        <v>377</v>
      </c>
      <c r="G276" t="s">
        <v>335</v>
      </c>
      <c r="H276">
        <v>293</v>
      </c>
      <c r="L276" t="s">
        <v>6208</v>
      </c>
      <c r="M276" t="s">
        <v>374</v>
      </c>
    </row>
    <row r="277" spans="1:13">
      <c r="A277" t="s">
        <v>7475</v>
      </c>
      <c r="B277" t="s">
        <v>7053</v>
      </c>
      <c r="C277" t="s">
        <v>7476</v>
      </c>
      <c r="D277" t="s">
        <v>236</v>
      </c>
      <c r="E277" t="s">
        <v>236</v>
      </c>
      <c r="F277">
        <v>371</v>
      </c>
      <c r="G277" t="s">
        <v>236</v>
      </c>
      <c r="H277">
        <v>285</v>
      </c>
      <c r="L277" t="s">
        <v>5688</v>
      </c>
      <c r="M277" t="s">
        <v>145</v>
      </c>
    </row>
    <row r="278" spans="1:13">
      <c r="A278" t="s">
        <v>7475</v>
      </c>
      <c r="B278" t="s">
        <v>7053</v>
      </c>
      <c r="C278" t="s">
        <v>599</v>
      </c>
      <c r="D278" t="s">
        <v>344</v>
      </c>
      <c r="E278" t="s">
        <v>344</v>
      </c>
      <c r="F278">
        <v>372</v>
      </c>
      <c r="G278" t="s">
        <v>344</v>
      </c>
      <c r="H278">
        <v>285</v>
      </c>
      <c r="L278" t="s">
        <v>5693</v>
      </c>
      <c r="M278" t="s">
        <v>213</v>
      </c>
    </row>
    <row r="279" spans="1:13">
      <c r="A279" t="s">
        <v>6117</v>
      </c>
      <c r="B279" t="s">
        <v>6118</v>
      </c>
      <c r="C279" t="s">
        <v>552</v>
      </c>
      <c r="D279" t="s">
        <v>350</v>
      </c>
      <c r="E279" t="s">
        <v>350</v>
      </c>
      <c r="F279">
        <v>373</v>
      </c>
      <c r="G279" t="s">
        <v>350</v>
      </c>
      <c r="H279">
        <v>286</v>
      </c>
      <c r="L279" t="s">
        <v>5698</v>
      </c>
      <c r="M279" t="s">
        <v>215</v>
      </c>
    </row>
    <row r="280" spans="1:13">
      <c r="A280" t="s">
        <v>6120</v>
      </c>
      <c r="B280" t="s">
        <v>6121</v>
      </c>
      <c r="C280" t="s">
        <v>514</v>
      </c>
      <c r="D280" t="s">
        <v>187</v>
      </c>
      <c r="E280" t="s">
        <v>187</v>
      </c>
      <c r="F280">
        <v>343</v>
      </c>
      <c r="G280" t="s">
        <v>187</v>
      </c>
      <c r="H280">
        <v>261</v>
      </c>
      <c r="L280" t="s">
        <v>5745</v>
      </c>
      <c r="M280" t="s">
        <v>83</v>
      </c>
    </row>
    <row r="281" spans="1:13">
      <c r="A281" t="s">
        <v>6125</v>
      </c>
      <c r="B281" t="s">
        <v>6126</v>
      </c>
      <c r="C281" t="s">
        <v>562</v>
      </c>
      <c r="D281" t="s">
        <v>237</v>
      </c>
      <c r="E281" t="s">
        <v>237</v>
      </c>
      <c r="F281">
        <v>331</v>
      </c>
      <c r="G281" t="s">
        <v>237</v>
      </c>
      <c r="H281">
        <v>360</v>
      </c>
      <c r="L281" t="s">
        <v>5815</v>
      </c>
      <c r="M281" t="s">
        <v>190</v>
      </c>
    </row>
    <row r="282" spans="1:13">
      <c r="A282" t="s">
        <v>6127</v>
      </c>
      <c r="B282" t="s">
        <v>6128</v>
      </c>
      <c r="C282" t="s">
        <v>242</v>
      </c>
      <c r="D282" t="s">
        <v>242</v>
      </c>
      <c r="E282" t="s">
        <v>242</v>
      </c>
      <c r="F282">
        <v>349</v>
      </c>
      <c r="G282" t="s">
        <v>242</v>
      </c>
      <c r="H282">
        <v>267</v>
      </c>
      <c r="L282" t="s">
        <v>6050</v>
      </c>
      <c r="M282" t="str">
        <f>IF(LEFT(Table31[[#This Row],[Bovada Team Names]],5)=LEFT(LOOKUP(Table31[[#This Row],[Bovada Team Names]],Table19[Team Name]),5),LOOKUP(Table31[[#This Row],[Bovada Team Names]],Table19[Team Name]),"")</f>
        <v>Portland</v>
      </c>
    </row>
    <row r="283" spans="1:13">
      <c r="A283" t="s">
        <v>6129</v>
      </c>
      <c r="B283" t="s">
        <v>6130</v>
      </c>
      <c r="C283" t="s">
        <v>598</v>
      </c>
      <c r="D283" t="s">
        <v>92</v>
      </c>
      <c r="E283" t="s">
        <v>92</v>
      </c>
      <c r="F283">
        <v>350</v>
      </c>
      <c r="G283" t="s">
        <v>92</v>
      </c>
      <c r="H283">
        <v>268</v>
      </c>
      <c r="L283" t="s">
        <v>6206</v>
      </c>
      <c r="M283" t="s">
        <v>380</v>
      </c>
    </row>
    <row r="284" spans="1:13">
      <c r="A284" t="s">
        <v>5921</v>
      </c>
      <c r="B284" t="s">
        <v>5922</v>
      </c>
      <c r="C284" t="s">
        <v>234</v>
      </c>
      <c r="D284" t="s">
        <v>234</v>
      </c>
      <c r="E284" t="s">
        <v>234</v>
      </c>
      <c r="F284">
        <v>224</v>
      </c>
      <c r="G284" t="s">
        <v>234</v>
      </c>
      <c r="H284">
        <v>176</v>
      </c>
      <c r="L284" t="s">
        <v>5588</v>
      </c>
      <c r="M284" t="s">
        <v>402</v>
      </c>
    </row>
    <row r="285" spans="1:13">
      <c r="A285" t="s">
        <v>6131</v>
      </c>
      <c r="B285" t="s">
        <v>6132</v>
      </c>
      <c r="C285" t="s">
        <v>472</v>
      </c>
      <c r="D285" t="s">
        <v>285</v>
      </c>
      <c r="E285" t="s">
        <v>285</v>
      </c>
      <c r="F285">
        <v>365</v>
      </c>
      <c r="G285" t="s">
        <v>285</v>
      </c>
      <c r="H285">
        <v>280</v>
      </c>
      <c r="L285" t="s">
        <v>6142</v>
      </c>
      <c r="M285" t="s">
        <v>185</v>
      </c>
    </row>
    <row r="286" spans="1:13">
      <c r="A286" t="s">
        <v>6444</v>
      </c>
      <c r="B286" t="s">
        <v>5957</v>
      </c>
      <c r="C286" t="s">
        <v>452</v>
      </c>
      <c r="D286" t="s">
        <v>221</v>
      </c>
      <c r="E286" t="s">
        <v>6532</v>
      </c>
      <c r="F286">
        <v>226</v>
      </c>
      <c r="G286" t="s">
        <v>221</v>
      </c>
      <c r="H286">
        <v>177</v>
      </c>
      <c r="L286" t="s">
        <v>7571</v>
      </c>
      <c r="M286" t="str">
        <f>IF(LEFT(Table31[[#This Row],[Bovada Team Names]],5)=LEFT(LOOKUP(Table31[[#This Row],[Bovada Team Names]],Table19[Team Name]),5),LOOKUP(Table31[[#This Row],[Bovada Team Names]],Table19[Team Name]),"")</f>
        <v>Northwestern</v>
      </c>
    </row>
    <row r="287" spans="1:13">
      <c r="A287" t="s">
        <v>6445</v>
      </c>
      <c r="B287" t="s">
        <v>5957</v>
      </c>
      <c r="C287" t="s">
        <v>452</v>
      </c>
      <c r="D287" t="s">
        <v>221</v>
      </c>
      <c r="E287" t="s">
        <v>6532</v>
      </c>
      <c r="F287">
        <v>226</v>
      </c>
      <c r="G287" t="s">
        <v>221</v>
      </c>
      <c r="H287">
        <v>177</v>
      </c>
      <c r="L287" t="s">
        <v>7072</v>
      </c>
      <c r="M287" t="s">
        <v>338</v>
      </c>
    </row>
    <row r="288" spans="1:13">
      <c r="A288" t="s">
        <v>6139</v>
      </c>
      <c r="B288" t="s">
        <v>6140</v>
      </c>
      <c r="C288" t="s">
        <v>474</v>
      </c>
      <c r="D288" t="s">
        <v>407</v>
      </c>
      <c r="E288" t="s">
        <v>407</v>
      </c>
      <c r="F288">
        <v>334</v>
      </c>
      <c r="G288" t="s">
        <v>407</v>
      </c>
      <c r="H288">
        <v>289</v>
      </c>
      <c r="L288" t="s">
        <v>6285</v>
      </c>
      <c r="M288" t="str">
        <f>IF(LEFT(Table31[[#This Row],[Bovada Team Names]],5)=LEFT(LOOKUP(Table31[[#This Row],[Bovada Team Names]],Table19[Team Name]),5),LOOKUP(Table31[[#This Row],[Bovada Team Names]],Table19[Team Name]),"")</f>
        <v>Utah State</v>
      </c>
    </row>
    <row r="289" spans="1:13">
      <c r="A289" t="s">
        <v>6143</v>
      </c>
      <c r="B289" t="s">
        <v>6144</v>
      </c>
      <c r="C289" t="s">
        <v>254</v>
      </c>
      <c r="D289" t="s">
        <v>254</v>
      </c>
      <c r="E289" t="s">
        <v>254</v>
      </c>
      <c r="F289">
        <v>351</v>
      </c>
      <c r="G289" t="s">
        <v>254</v>
      </c>
      <c r="H289">
        <v>352</v>
      </c>
      <c r="L289" t="s">
        <v>7572</v>
      </c>
      <c r="M289" t="s">
        <v>88</v>
      </c>
    </row>
    <row r="290" spans="1:13">
      <c r="A290" t="s">
        <v>6145</v>
      </c>
      <c r="B290" t="s">
        <v>6146</v>
      </c>
      <c r="C290" t="s">
        <v>149</v>
      </c>
      <c r="D290" t="s">
        <v>149</v>
      </c>
      <c r="E290" t="s">
        <v>149</v>
      </c>
      <c r="F290">
        <v>363</v>
      </c>
      <c r="G290" t="s">
        <v>149</v>
      </c>
      <c r="H290">
        <v>279</v>
      </c>
      <c r="L290" t="s">
        <v>5909</v>
      </c>
      <c r="M290" t="s">
        <v>90</v>
      </c>
    </row>
    <row r="291" spans="1:13">
      <c r="A291" t="s">
        <v>6149</v>
      </c>
      <c r="B291" t="s">
        <v>6150</v>
      </c>
      <c r="C291" t="s">
        <v>218</v>
      </c>
      <c r="D291" t="s">
        <v>218</v>
      </c>
      <c r="E291" t="s">
        <v>218</v>
      </c>
      <c r="F291">
        <v>376</v>
      </c>
      <c r="G291" t="s">
        <v>218</v>
      </c>
      <c r="H291">
        <v>292</v>
      </c>
      <c r="L291" t="s">
        <v>5885</v>
      </c>
      <c r="M291" t="s">
        <v>376</v>
      </c>
    </row>
    <row r="292" spans="1:13">
      <c r="A292" t="s">
        <v>6153</v>
      </c>
      <c r="B292" t="s">
        <v>6154</v>
      </c>
      <c r="C292" t="s">
        <v>365</v>
      </c>
      <c r="D292" t="s">
        <v>365</v>
      </c>
      <c r="E292" t="s">
        <v>365</v>
      </c>
      <c r="F292">
        <v>378</v>
      </c>
      <c r="G292" t="s">
        <v>365</v>
      </c>
      <c r="H292">
        <v>294</v>
      </c>
      <c r="L292" t="s">
        <v>7059</v>
      </c>
      <c r="M292" t="s">
        <v>98</v>
      </c>
    </row>
    <row r="293" spans="1:13">
      <c r="A293" t="s">
        <v>6155</v>
      </c>
      <c r="B293" t="s">
        <v>6156</v>
      </c>
      <c r="C293" t="s">
        <v>635</v>
      </c>
      <c r="D293" t="s">
        <v>137</v>
      </c>
      <c r="E293" t="s">
        <v>137</v>
      </c>
      <c r="F293">
        <v>369</v>
      </c>
      <c r="G293" t="s">
        <v>137</v>
      </c>
      <c r="H293">
        <v>283</v>
      </c>
      <c r="L293" t="s">
        <v>6202</v>
      </c>
      <c r="M293" t="str">
        <f>IF(LEFT(Table31[[#This Row],[Bovada Team Names]],5)=LEFT(LOOKUP(Table31[[#This Row],[Bovada Team Names]],Table19[Team Name]),5),LOOKUP(Table31[[#This Row],[Bovada Team Names]],Table19[Team Name]),"")</f>
        <v>UC Davis</v>
      </c>
    </row>
    <row r="294" spans="1:13">
      <c r="A294" t="s">
        <v>6157</v>
      </c>
      <c r="B294" t="s">
        <v>6158</v>
      </c>
      <c r="C294" t="s">
        <v>290</v>
      </c>
      <c r="D294" t="s">
        <v>290</v>
      </c>
      <c r="E294" t="s">
        <v>290</v>
      </c>
      <c r="F294">
        <v>380</v>
      </c>
      <c r="G294" t="s">
        <v>290</v>
      </c>
      <c r="H294">
        <v>296</v>
      </c>
      <c r="L294" t="s">
        <v>7573</v>
      </c>
      <c r="M294" t="s">
        <v>191</v>
      </c>
    </row>
    <row r="295" spans="1:13">
      <c r="A295" t="s">
        <v>6483</v>
      </c>
      <c r="B295" t="s">
        <v>6160</v>
      </c>
      <c r="C295" t="s">
        <v>470</v>
      </c>
      <c r="D295" t="s">
        <v>338</v>
      </c>
      <c r="E295" t="s">
        <v>338</v>
      </c>
      <c r="F295">
        <v>393</v>
      </c>
      <c r="G295" t="s">
        <v>338</v>
      </c>
      <c r="H295">
        <v>304</v>
      </c>
      <c r="L295" t="s">
        <v>5970</v>
      </c>
      <c r="M295" t="s">
        <v>84</v>
      </c>
    </row>
    <row r="296" spans="1:13">
      <c r="A296" t="s">
        <v>6422</v>
      </c>
      <c r="B296" t="s">
        <v>6165</v>
      </c>
      <c r="C296" t="s">
        <v>281</v>
      </c>
      <c r="D296" t="s">
        <v>281</v>
      </c>
      <c r="E296" t="s">
        <v>281</v>
      </c>
      <c r="F296">
        <v>383</v>
      </c>
      <c r="G296" t="s">
        <v>281</v>
      </c>
      <c r="H296">
        <v>306</v>
      </c>
      <c r="L296" t="s">
        <v>6323</v>
      </c>
      <c r="M296" t="str">
        <f>IF(LEFT(Table31[[#This Row],[Bovada Team Names]],5)=LEFT(LOOKUP(Table31[[#This Row],[Bovada Team Names]],Table19[Team Name]),5),LOOKUP(Table31[[#This Row],[Bovada Team Names]],Table19[Team Name]),"")</f>
        <v>Washington</v>
      </c>
    </row>
    <row r="297" spans="1:13">
      <c r="A297" t="s">
        <v>6167</v>
      </c>
      <c r="B297" t="s">
        <v>6168</v>
      </c>
      <c r="C297" t="s">
        <v>251</v>
      </c>
      <c r="D297" t="s">
        <v>251</v>
      </c>
      <c r="E297" t="s">
        <v>251</v>
      </c>
      <c r="F297">
        <v>385</v>
      </c>
      <c r="G297" t="s">
        <v>251</v>
      </c>
      <c r="H297">
        <v>297</v>
      </c>
      <c r="L297" t="s">
        <v>6304</v>
      </c>
      <c r="M297" t="str">
        <f>IF(LEFT(Table31[[#This Row],[Bovada Team Names]],5)=LEFT(LOOKUP(Table31[[#This Row],[Bovada Team Names]],Table19[Team Name]),5),LOOKUP(Table31[[#This Row],[Bovada Team Names]],Table19[Team Name]),"")</f>
        <v>Utah Valley</v>
      </c>
    </row>
    <row r="298" spans="1:13">
      <c r="A298" t="s">
        <v>6485</v>
      </c>
      <c r="B298" t="s">
        <v>6170</v>
      </c>
      <c r="C298" t="s">
        <v>42</v>
      </c>
      <c r="D298" t="s">
        <v>42</v>
      </c>
      <c r="E298" t="s">
        <v>42</v>
      </c>
      <c r="F298">
        <v>386</v>
      </c>
      <c r="G298" t="s">
        <v>42</v>
      </c>
      <c r="H298">
        <v>298</v>
      </c>
      <c r="L298" t="s">
        <v>6213</v>
      </c>
      <c r="M298" t="s">
        <v>214</v>
      </c>
    </row>
    <row r="299" spans="1:13">
      <c r="A299" t="s">
        <v>6486</v>
      </c>
      <c r="B299" t="s">
        <v>6170</v>
      </c>
      <c r="C299" t="s">
        <v>42</v>
      </c>
      <c r="D299" t="s">
        <v>42</v>
      </c>
      <c r="E299" t="s">
        <v>42</v>
      </c>
      <c r="F299">
        <v>386</v>
      </c>
      <c r="G299" t="s">
        <v>42</v>
      </c>
      <c r="H299">
        <v>298</v>
      </c>
      <c r="L299" t="s">
        <v>6211</v>
      </c>
      <c r="M299" t="s">
        <v>82</v>
      </c>
    </row>
    <row r="300" spans="1:13">
      <c r="A300" t="s">
        <v>6486</v>
      </c>
      <c r="B300" t="s">
        <v>6170</v>
      </c>
      <c r="C300" t="s">
        <v>42</v>
      </c>
      <c r="D300" t="s">
        <v>42</v>
      </c>
      <c r="E300" t="s">
        <v>42</v>
      </c>
      <c r="F300">
        <v>386</v>
      </c>
      <c r="G300" t="s">
        <v>42</v>
      </c>
      <c r="H300">
        <v>298</v>
      </c>
      <c r="L300" t="s">
        <v>7574</v>
      </c>
      <c r="M300" t="s">
        <v>147</v>
      </c>
    </row>
    <row r="301" spans="1:13">
      <c r="A301" t="s">
        <v>6417</v>
      </c>
      <c r="B301" t="s">
        <v>6172</v>
      </c>
      <c r="C301" t="s">
        <v>123</v>
      </c>
      <c r="D301" t="s">
        <v>123</v>
      </c>
      <c r="E301" t="s">
        <v>123</v>
      </c>
      <c r="F301">
        <v>392</v>
      </c>
      <c r="G301" t="s">
        <v>123</v>
      </c>
      <c r="H301">
        <v>303</v>
      </c>
      <c r="L301" t="s">
        <v>7575</v>
      </c>
      <c r="M301" t="s">
        <v>201</v>
      </c>
    </row>
    <row r="302" spans="1:13">
      <c r="A302" t="s">
        <v>6418</v>
      </c>
      <c r="B302" t="s">
        <v>6172</v>
      </c>
      <c r="C302" t="s">
        <v>123</v>
      </c>
      <c r="D302" t="s">
        <v>123</v>
      </c>
      <c r="E302" t="s">
        <v>123</v>
      </c>
      <c r="F302">
        <v>392</v>
      </c>
      <c r="G302" t="s">
        <v>123</v>
      </c>
      <c r="H302">
        <v>303</v>
      </c>
      <c r="L302" t="s">
        <v>7576</v>
      </c>
      <c r="M302" t="s">
        <v>188</v>
      </c>
    </row>
    <row r="303" spans="1:13">
      <c r="A303" t="s">
        <v>6174</v>
      </c>
      <c r="B303" t="s">
        <v>6175</v>
      </c>
      <c r="C303" t="s">
        <v>177</v>
      </c>
      <c r="D303" t="s">
        <v>177</v>
      </c>
      <c r="E303" t="s">
        <v>177</v>
      </c>
      <c r="F303">
        <v>412</v>
      </c>
      <c r="G303" t="s">
        <v>177</v>
      </c>
      <c r="H303">
        <v>318</v>
      </c>
      <c r="L303" t="s">
        <v>6043</v>
      </c>
      <c r="M303" t="str">
        <f>IF(LEFT(Table31[[#This Row],[Bovada Team Names]],5)=LEFT(LOOKUP(Table31[[#This Row],[Bovada Team Names]],Table19[Team Name]),5),LOOKUP(Table31[[#This Row],[Bovada Team Names]],Table19[Team Name]),"")</f>
        <v>Pepperdine</v>
      </c>
    </row>
    <row r="304" spans="1:13">
      <c r="A304" t="s">
        <v>6176</v>
      </c>
      <c r="B304" t="s">
        <v>6177</v>
      </c>
      <c r="C304" t="s">
        <v>549</v>
      </c>
      <c r="D304" t="s">
        <v>95</v>
      </c>
      <c r="E304" t="s">
        <v>6178</v>
      </c>
      <c r="F304">
        <v>389</v>
      </c>
      <c r="G304" t="s">
        <v>95</v>
      </c>
      <c r="H304">
        <v>299</v>
      </c>
      <c r="L304" t="s">
        <v>6277</v>
      </c>
      <c r="M304" t="s">
        <v>377</v>
      </c>
    </row>
    <row r="305" spans="1:13">
      <c r="A305" t="s">
        <v>6179</v>
      </c>
      <c r="B305" t="s">
        <v>6180</v>
      </c>
      <c r="C305" t="s">
        <v>586</v>
      </c>
      <c r="D305" t="s">
        <v>113</v>
      </c>
      <c r="E305" t="s">
        <v>113</v>
      </c>
      <c r="F305">
        <v>390</v>
      </c>
      <c r="G305" t="s">
        <v>113</v>
      </c>
      <c r="H305">
        <v>300</v>
      </c>
      <c r="L305" t="s">
        <v>6216</v>
      </c>
      <c r="M305" t="s">
        <v>148</v>
      </c>
    </row>
    <row r="306" spans="1:13">
      <c r="A306" t="s">
        <v>6181</v>
      </c>
      <c r="B306" t="s">
        <v>6182</v>
      </c>
      <c r="C306" t="s">
        <v>274</v>
      </c>
      <c r="D306" t="s">
        <v>274</v>
      </c>
      <c r="E306" t="s">
        <v>274</v>
      </c>
      <c r="F306">
        <v>408</v>
      </c>
      <c r="G306" t="s">
        <v>274</v>
      </c>
      <c r="H306">
        <v>314</v>
      </c>
      <c r="L306" t="s">
        <v>6097</v>
      </c>
      <c r="M306" t="s">
        <v>184</v>
      </c>
    </row>
    <row r="307" spans="1:13">
      <c r="A307" t="s">
        <v>6183</v>
      </c>
      <c r="B307" t="s">
        <v>6184</v>
      </c>
      <c r="C307" t="s">
        <v>78</v>
      </c>
      <c r="D307" t="s">
        <v>78</v>
      </c>
      <c r="E307" t="s">
        <v>78</v>
      </c>
      <c r="F307">
        <v>409</v>
      </c>
      <c r="G307" t="s">
        <v>78</v>
      </c>
      <c r="H307">
        <v>315</v>
      </c>
      <c r="L307" t="s">
        <v>6121</v>
      </c>
      <c r="M307" t="s">
        <v>187</v>
      </c>
    </row>
    <row r="308" spans="1:13">
      <c r="A308" t="s">
        <v>6185</v>
      </c>
      <c r="B308" t="s">
        <v>6186</v>
      </c>
      <c r="C308" t="s">
        <v>110</v>
      </c>
      <c r="D308" t="s">
        <v>110</v>
      </c>
      <c r="E308" t="s">
        <v>110</v>
      </c>
      <c r="F308">
        <v>410</v>
      </c>
      <c r="G308" t="s">
        <v>110</v>
      </c>
      <c r="H308">
        <v>316</v>
      </c>
      <c r="L308" t="s">
        <v>5799</v>
      </c>
      <c r="M308" t="str">
        <f>IF(LEFT(Table31[[#This Row],[Bovada Team Names]],5)=LEFT(LOOKUP(Table31[[#This Row],[Bovada Team Names]],Table19[Team Name]),5),LOOKUP(Table31[[#This Row],[Bovada Team Names]],Table19[Team Name]),"")</f>
        <v>Hartford</v>
      </c>
    </row>
    <row r="309" spans="1:13">
      <c r="A309" t="s">
        <v>6187</v>
      </c>
      <c r="B309" t="s">
        <v>6188</v>
      </c>
      <c r="C309" t="s">
        <v>513</v>
      </c>
      <c r="D309" t="s">
        <v>305</v>
      </c>
      <c r="E309" t="s">
        <v>305</v>
      </c>
      <c r="F309">
        <v>401</v>
      </c>
      <c r="G309" t="s">
        <v>305</v>
      </c>
      <c r="H309">
        <v>309</v>
      </c>
      <c r="L309" t="s">
        <v>5725</v>
      </c>
      <c r="M309" t="s">
        <v>21</v>
      </c>
    </row>
    <row r="310" spans="1:13">
      <c r="A310" t="s">
        <v>6425</v>
      </c>
      <c r="B310" t="s">
        <v>6188</v>
      </c>
      <c r="C310" t="s">
        <v>513</v>
      </c>
      <c r="D310" t="s">
        <v>305</v>
      </c>
      <c r="E310" t="s">
        <v>305</v>
      </c>
      <c r="F310">
        <v>401</v>
      </c>
      <c r="G310" t="s">
        <v>305</v>
      </c>
      <c r="H310">
        <v>309</v>
      </c>
      <c r="L310" t="s">
        <v>5805</v>
      </c>
      <c r="M310" t="s">
        <v>307</v>
      </c>
    </row>
    <row r="311" spans="1:13">
      <c r="A311" t="s">
        <v>6189</v>
      </c>
      <c r="B311" t="s">
        <v>6190</v>
      </c>
      <c r="C311" t="s">
        <v>176</v>
      </c>
      <c r="D311" t="s">
        <v>176</v>
      </c>
      <c r="E311" t="s">
        <v>176</v>
      </c>
      <c r="F311">
        <v>411</v>
      </c>
      <c r="G311" t="s">
        <v>176</v>
      </c>
      <c r="H311">
        <v>317</v>
      </c>
      <c r="L311" t="s">
        <v>5563</v>
      </c>
      <c r="M311" t="s">
        <v>128</v>
      </c>
    </row>
    <row r="312" spans="1:13">
      <c r="A312" t="s">
        <v>6191</v>
      </c>
      <c r="B312" t="s">
        <v>6192</v>
      </c>
      <c r="C312" t="s">
        <v>561</v>
      </c>
      <c r="D312" t="s">
        <v>127</v>
      </c>
      <c r="E312" t="s">
        <v>127</v>
      </c>
      <c r="F312">
        <v>398</v>
      </c>
      <c r="G312" t="s">
        <v>127</v>
      </c>
      <c r="H312">
        <v>307</v>
      </c>
      <c r="L312" t="s">
        <v>5817</v>
      </c>
      <c r="M312" t="s">
        <v>189</v>
      </c>
    </row>
    <row r="313" spans="1:13">
      <c r="A313" t="s">
        <v>6194</v>
      </c>
      <c r="B313" t="s">
        <v>6195</v>
      </c>
      <c r="C313" t="s">
        <v>647</v>
      </c>
      <c r="D313" t="s">
        <v>112</v>
      </c>
      <c r="E313" t="s">
        <v>6173</v>
      </c>
      <c r="F313">
        <v>400</v>
      </c>
      <c r="G313" t="s">
        <v>112</v>
      </c>
      <c r="H313">
        <v>308</v>
      </c>
      <c r="L313" t="s">
        <v>7577</v>
      </c>
      <c r="M313" t="s">
        <v>152</v>
      </c>
    </row>
    <row r="314" spans="1:13">
      <c r="A314" t="s">
        <v>6196</v>
      </c>
      <c r="B314" t="s">
        <v>6197</v>
      </c>
      <c r="C314" t="s">
        <v>68</v>
      </c>
      <c r="D314" t="s">
        <v>68</v>
      </c>
      <c r="E314" t="s">
        <v>68</v>
      </c>
      <c r="F314">
        <v>413</v>
      </c>
      <c r="G314" t="s">
        <v>68</v>
      </c>
      <c r="H314">
        <v>42</v>
      </c>
      <c r="L314" t="s">
        <v>6199</v>
      </c>
      <c r="M314" t="s">
        <v>150</v>
      </c>
    </row>
    <row r="315" spans="1:13">
      <c r="A315" t="s">
        <v>6201</v>
      </c>
      <c r="B315" t="s">
        <v>6202</v>
      </c>
      <c r="C315" t="s">
        <v>589</v>
      </c>
      <c r="D315" t="s">
        <v>146</v>
      </c>
      <c r="E315" t="s">
        <v>146</v>
      </c>
      <c r="F315">
        <v>414</v>
      </c>
      <c r="G315" t="s">
        <v>146</v>
      </c>
      <c r="H315">
        <v>44</v>
      </c>
      <c r="L315" t="s">
        <v>5749</v>
      </c>
      <c r="M315" t="s">
        <v>99</v>
      </c>
    </row>
    <row r="316" spans="1:13">
      <c r="A316" t="s">
        <v>6203</v>
      </c>
      <c r="B316" t="s">
        <v>6204</v>
      </c>
      <c r="C316" t="s">
        <v>506</v>
      </c>
      <c r="D316" t="s">
        <v>300</v>
      </c>
      <c r="E316" t="s">
        <v>300</v>
      </c>
      <c r="F316">
        <v>420</v>
      </c>
      <c r="G316" t="s">
        <v>300</v>
      </c>
      <c r="H316">
        <v>51</v>
      </c>
      <c r="L316" t="s">
        <v>7578</v>
      </c>
      <c r="M316" t="s">
        <v>100</v>
      </c>
    </row>
    <row r="317" spans="1:13">
      <c r="A317" t="s">
        <v>6257</v>
      </c>
      <c r="B317" t="s">
        <v>6258</v>
      </c>
      <c r="C317" t="s">
        <v>539</v>
      </c>
      <c r="D317" t="s">
        <v>388</v>
      </c>
      <c r="E317" t="s">
        <v>388</v>
      </c>
      <c r="F317">
        <v>255</v>
      </c>
      <c r="G317" t="s">
        <v>388</v>
      </c>
      <c r="H317">
        <v>198</v>
      </c>
      <c r="L317" t="s">
        <v>5611</v>
      </c>
      <c r="M317" t="s">
        <v>417</v>
      </c>
    </row>
    <row r="318" spans="1:13">
      <c r="A318" t="s">
        <v>6205</v>
      </c>
      <c r="B318" t="s">
        <v>6206</v>
      </c>
      <c r="C318" t="s">
        <v>574</v>
      </c>
      <c r="D318" t="s">
        <v>380</v>
      </c>
      <c r="E318" t="s">
        <v>380</v>
      </c>
      <c r="F318">
        <v>415</v>
      </c>
      <c r="G318" t="s">
        <v>380</v>
      </c>
      <c r="H318">
        <v>43</v>
      </c>
      <c r="L318" t="s">
        <v>5865</v>
      </c>
      <c r="M318" t="s">
        <v>404</v>
      </c>
    </row>
    <row r="319" spans="1:13">
      <c r="A319" t="s">
        <v>6263</v>
      </c>
      <c r="B319" t="s">
        <v>6264</v>
      </c>
      <c r="C319" t="s">
        <v>476</v>
      </c>
      <c r="D319" t="s">
        <v>392</v>
      </c>
      <c r="E319" t="s">
        <v>392</v>
      </c>
      <c r="F319">
        <v>256</v>
      </c>
      <c r="G319" t="s">
        <v>392</v>
      </c>
      <c r="H319">
        <v>199</v>
      </c>
      <c r="L319" t="s">
        <v>7573</v>
      </c>
      <c r="M319" t="s">
        <v>7579</v>
      </c>
    </row>
    <row r="320" spans="1:13">
      <c r="A320" t="s">
        <v>6471</v>
      </c>
      <c r="B320" t="s">
        <v>6208</v>
      </c>
      <c r="C320" t="s">
        <v>374</v>
      </c>
      <c r="D320" t="s">
        <v>374</v>
      </c>
      <c r="E320" t="s">
        <v>374</v>
      </c>
      <c r="F320">
        <v>422</v>
      </c>
      <c r="G320" t="s">
        <v>374</v>
      </c>
      <c r="H320">
        <v>126</v>
      </c>
      <c r="L320" t="s">
        <v>5591</v>
      </c>
      <c r="M320" t="s">
        <v>270</v>
      </c>
    </row>
    <row r="321" spans="1:13">
      <c r="A321" t="s">
        <v>6472</v>
      </c>
      <c r="B321" t="s">
        <v>6208</v>
      </c>
      <c r="C321" t="s">
        <v>374</v>
      </c>
      <c r="D321" t="s">
        <v>374</v>
      </c>
      <c r="E321" t="s">
        <v>374</v>
      </c>
      <c r="F321">
        <v>422</v>
      </c>
      <c r="G321" t="s">
        <v>374</v>
      </c>
      <c r="H321">
        <v>126</v>
      </c>
      <c r="L321" t="s">
        <v>5989</v>
      </c>
      <c r="M321" t="s">
        <v>408</v>
      </c>
    </row>
    <row r="322" spans="1:13">
      <c r="A322" t="s">
        <v>6210</v>
      </c>
      <c r="B322" t="s">
        <v>6211</v>
      </c>
      <c r="C322" t="s">
        <v>614</v>
      </c>
      <c r="D322" t="s">
        <v>82</v>
      </c>
      <c r="E322" t="s">
        <v>82</v>
      </c>
      <c r="F322">
        <v>416</v>
      </c>
      <c r="G322" t="s">
        <v>82</v>
      </c>
      <c r="H322">
        <v>45</v>
      </c>
      <c r="L322" t="s">
        <v>7580</v>
      </c>
      <c r="M322" t="s">
        <v>73</v>
      </c>
    </row>
    <row r="323" spans="1:13">
      <c r="A323" t="s">
        <v>6212</v>
      </c>
      <c r="B323" t="s">
        <v>6213</v>
      </c>
      <c r="C323" t="s">
        <v>609</v>
      </c>
      <c r="D323" t="s">
        <v>214</v>
      </c>
      <c r="E323" t="s">
        <v>214</v>
      </c>
      <c r="F323">
        <v>418</v>
      </c>
      <c r="G323" t="s">
        <v>214</v>
      </c>
      <c r="H323">
        <v>46</v>
      </c>
      <c r="L323" t="s">
        <v>6264</v>
      </c>
      <c r="M323" t="s">
        <v>392</v>
      </c>
    </row>
    <row r="324" spans="1:13">
      <c r="A324" t="s">
        <v>6265</v>
      </c>
      <c r="B324" t="s">
        <v>6266</v>
      </c>
      <c r="C324" t="s">
        <v>618</v>
      </c>
      <c r="D324" t="s">
        <v>106</v>
      </c>
      <c r="E324" t="s">
        <v>106</v>
      </c>
      <c r="F324">
        <v>259</v>
      </c>
      <c r="G324" t="s">
        <v>106</v>
      </c>
      <c r="H324">
        <v>201</v>
      </c>
      <c r="L324" t="s">
        <v>7581</v>
      </c>
      <c r="M324" t="s">
        <v>55</v>
      </c>
    </row>
    <row r="325" spans="1:13">
      <c r="A325" t="s">
        <v>6232</v>
      </c>
      <c r="B325" t="s">
        <v>6233</v>
      </c>
      <c r="C325" t="s">
        <v>6400</v>
      </c>
      <c r="D325" t="s">
        <v>312</v>
      </c>
      <c r="E325" t="s">
        <v>312</v>
      </c>
      <c r="F325">
        <v>427</v>
      </c>
      <c r="G325" t="s">
        <v>312</v>
      </c>
      <c r="H325">
        <v>427</v>
      </c>
      <c r="L325" t="s">
        <v>6299</v>
      </c>
      <c r="M325" t="s">
        <v>406</v>
      </c>
    </row>
    <row r="326" spans="1:13">
      <c r="A326" t="s">
        <v>6240</v>
      </c>
      <c r="B326" t="s">
        <v>6241</v>
      </c>
      <c r="C326" t="s">
        <v>651</v>
      </c>
      <c r="D326" t="s">
        <v>193</v>
      </c>
      <c r="E326" t="s">
        <v>193</v>
      </c>
      <c r="F326">
        <v>266</v>
      </c>
      <c r="G326" t="s">
        <v>193</v>
      </c>
      <c r="H326">
        <v>361</v>
      </c>
      <c r="L326" t="s">
        <v>6140</v>
      </c>
      <c r="M326" t="s">
        <v>407</v>
      </c>
    </row>
    <row r="327" spans="1:13">
      <c r="A327" t="s">
        <v>6247</v>
      </c>
      <c r="B327" t="s">
        <v>6248</v>
      </c>
      <c r="C327" t="s">
        <v>479</v>
      </c>
      <c r="D327" t="s">
        <v>104</v>
      </c>
      <c r="E327" t="s">
        <v>104</v>
      </c>
      <c r="F327">
        <v>267</v>
      </c>
      <c r="G327" t="s">
        <v>104</v>
      </c>
      <c r="H327">
        <v>206</v>
      </c>
      <c r="L327" t="s">
        <v>6315</v>
      </c>
      <c r="M327" t="str">
        <f>IF(LEFT(Table31[[#This Row],[Bovada Team Names]],5)=LEFT(LOOKUP(Table31[[#This Row],[Bovada Team Names]],Table19[Team Name]),5),LOOKUP(Table31[[#This Row],[Bovada Team Names]],Table19[Team Name]),"")</f>
        <v>Virginia Tech</v>
      </c>
    </row>
    <row r="328" spans="1:13">
      <c r="A328" t="s">
        <v>6410</v>
      </c>
      <c r="B328" t="s">
        <v>6248</v>
      </c>
      <c r="C328" t="s">
        <v>479</v>
      </c>
      <c r="D328" t="s">
        <v>104</v>
      </c>
      <c r="E328" t="s">
        <v>104</v>
      </c>
      <c r="F328">
        <v>267</v>
      </c>
      <c r="G328" t="s">
        <v>104</v>
      </c>
      <c r="H328">
        <v>206</v>
      </c>
      <c r="L328" t="s">
        <v>5828</v>
      </c>
      <c r="M328" t="s">
        <v>420</v>
      </c>
    </row>
    <row r="329" spans="1:13">
      <c r="A329" t="s">
        <v>6238</v>
      </c>
      <c r="B329" t="s">
        <v>6239</v>
      </c>
      <c r="C329" t="s">
        <v>579</v>
      </c>
      <c r="D329" t="s">
        <v>232</v>
      </c>
      <c r="E329" t="s">
        <v>232</v>
      </c>
      <c r="F329">
        <v>426</v>
      </c>
      <c r="G329" t="s">
        <v>232</v>
      </c>
      <c r="H329">
        <v>170</v>
      </c>
      <c r="L329" t="s">
        <v>5701</v>
      </c>
      <c r="M329" t="s">
        <v>216</v>
      </c>
    </row>
    <row r="330" spans="1:13">
      <c r="A330" t="s">
        <v>6242</v>
      </c>
      <c r="B330" t="s">
        <v>6243</v>
      </c>
      <c r="C330" t="s">
        <v>7477</v>
      </c>
      <c r="D330" t="s">
        <v>298</v>
      </c>
      <c r="E330" t="s">
        <v>298</v>
      </c>
      <c r="F330">
        <v>429</v>
      </c>
      <c r="G330" t="s">
        <v>298</v>
      </c>
      <c r="L330" t="s">
        <v>5924</v>
      </c>
      <c r="M330" t="str">
        <f>IF(LEFT(Table31[[#This Row],[Bovada Team Names]],5)=LEFT(LOOKUP(Table31[[#This Row],[Bovada Team Names]],Table19[Team Name]),5),LOOKUP(Table31[[#This Row],[Bovada Team Names]],Table19[Team Name]),"")</f>
        <v>Milwaukee</v>
      </c>
    </row>
    <row r="331" spans="1:13">
      <c r="A331" t="s">
        <v>6249</v>
      </c>
      <c r="B331" t="s">
        <v>6250</v>
      </c>
      <c r="C331" t="s">
        <v>544</v>
      </c>
      <c r="D331" t="s">
        <v>191</v>
      </c>
      <c r="E331" t="s">
        <v>191</v>
      </c>
      <c r="F331">
        <v>282</v>
      </c>
      <c r="G331" t="s">
        <v>191</v>
      </c>
      <c r="H331">
        <v>220</v>
      </c>
      <c r="L331" t="s">
        <v>7582</v>
      </c>
      <c r="M331" t="s">
        <v>70</v>
      </c>
    </row>
    <row r="332" spans="1:13">
      <c r="A332" t="s">
        <v>6253</v>
      </c>
      <c r="B332" t="s">
        <v>6254</v>
      </c>
      <c r="C332" t="s">
        <v>572</v>
      </c>
      <c r="D332" t="s">
        <v>400</v>
      </c>
      <c r="E332" t="s">
        <v>400</v>
      </c>
      <c r="F332">
        <v>274</v>
      </c>
      <c r="G332" t="s">
        <v>400</v>
      </c>
      <c r="H332">
        <v>214</v>
      </c>
      <c r="L332" t="s">
        <v>6156</v>
      </c>
      <c r="M332" t="s">
        <v>137</v>
      </c>
    </row>
    <row r="333" spans="1:13">
      <c r="A333" t="s">
        <v>6255</v>
      </c>
      <c r="B333" t="s">
        <v>6256</v>
      </c>
      <c r="C333" t="s">
        <v>600</v>
      </c>
      <c r="D333" t="s">
        <v>373</v>
      </c>
      <c r="E333" t="s">
        <v>373</v>
      </c>
      <c r="F333">
        <v>277</v>
      </c>
      <c r="G333" t="s">
        <v>373</v>
      </c>
      <c r="H333">
        <v>216</v>
      </c>
      <c r="L333" t="s">
        <v>6107</v>
      </c>
      <c r="M333" t="s">
        <v>437</v>
      </c>
    </row>
    <row r="334" spans="1:13">
      <c r="A334" t="s">
        <v>6259</v>
      </c>
      <c r="B334" t="s">
        <v>6260</v>
      </c>
      <c r="C334" t="s">
        <v>621</v>
      </c>
      <c r="D334" t="s">
        <v>336</v>
      </c>
      <c r="E334" t="s">
        <v>336</v>
      </c>
      <c r="F334">
        <v>284</v>
      </c>
      <c r="G334" t="s">
        <v>336</v>
      </c>
      <c r="H334">
        <v>222</v>
      </c>
      <c r="L334" t="s">
        <v>7583</v>
      </c>
      <c r="M334" t="s">
        <v>94</v>
      </c>
    </row>
    <row r="335" spans="1:13">
      <c r="A335" t="s">
        <v>6267</v>
      </c>
      <c r="B335" t="s">
        <v>6268</v>
      </c>
      <c r="C335" t="s">
        <v>596</v>
      </c>
      <c r="D335" t="s">
        <v>67</v>
      </c>
      <c r="E335" t="s">
        <v>67</v>
      </c>
      <c r="F335">
        <v>279</v>
      </c>
      <c r="G335" t="s">
        <v>67</v>
      </c>
      <c r="H335">
        <v>217</v>
      </c>
      <c r="L335" t="s">
        <v>5606</v>
      </c>
      <c r="M335" t="s">
        <v>47</v>
      </c>
    </row>
    <row r="336" spans="1:13">
      <c r="A336" t="s">
        <v>6269</v>
      </c>
      <c r="B336" t="s">
        <v>6270</v>
      </c>
      <c r="C336" t="s">
        <v>457</v>
      </c>
      <c r="D336" t="s">
        <v>327</v>
      </c>
      <c r="E336" t="s">
        <v>327</v>
      </c>
      <c r="F336">
        <v>323</v>
      </c>
      <c r="G336" t="s">
        <v>327</v>
      </c>
      <c r="H336">
        <v>250</v>
      </c>
      <c r="L336" t="s">
        <v>5679</v>
      </c>
      <c r="M336" t="s">
        <v>63</v>
      </c>
    </row>
    <row r="337" spans="1:13">
      <c r="A337" t="s">
        <v>6276</v>
      </c>
      <c r="B337" t="s">
        <v>6277</v>
      </c>
      <c r="C337" t="s">
        <v>525</v>
      </c>
      <c r="D337" t="s">
        <v>377</v>
      </c>
      <c r="E337" t="s">
        <v>377</v>
      </c>
      <c r="F337">
        <v>340</v>
      </c>
      <c r="G337" t="s">
        <v>377</v>
      </c>
      <c r="H337">
        <v>259</v>
      </c>
      <c r="L337" t="s">
        <v>5686</v>
      </c>
      <c r="M337" t="s">
        <v>413</v>
      </c>
    </row>
    <row r="338" spans="1:13">
      <c r="A338" t="s">
        <v>6215</v>
      </c>
      <c r="B338" t="s">
        <v>6216</v>
      </c>
      <c r="C338" t="s">
        <v>485</v>
      </c>
      <c r="D338" t="s">
        <v>148</v>
      </c>
      <c r="E338" t="s">
        <v>148</v>
      </c>
      <c r="F338">
        <v>417</v>
      </c>
      <c r="G338" t="s">
        <v>148</v>
      </c>
      <c r="L338" t="s">
        <v>6041</v>
      </c>
      <c r="M338" t="str">
        <f>IF(LEFT(Table31[[#This Row],[Bovada Team Names]],5)=LEFT(LOOKUP(Table31[[#This Row],[Bovada Team Names]],Table19[Team Name]),5),LOOKUP(Table31[[#This Row],[Bovada Team Names]],Table19[Team Name]),"")</f>
        <v>Pennsylvania</v>
      </c>
    </row>
    <row r="339" spans="1:13">
      <c r="A339" t="s">
        <v>6278</v>
      </c>
      <c r="B339" t="s">
        <v>6279</v>
      </c>
      <c r="C339" t="s">
        <v>468</v>
      </c>
      <c r="D339" t="s">
        <v>306</v>
      </c>
      <c r="E339" t="s">
        <v>306</v>
      </c>
      <c r="F339">
        <v>359</v>
      </c>
      <c r="G339" t="s">
        <v>306</v>
      </c>
      <c r="H339">
        <v>275</v>
      </c>
      <c r="L339" t="s">
        <v>6054</v>
      </c>
      <c r="M339" t="s">
        <v>411</v>
      </c>
    </row>
    <row r="340" spans="1:13">
      <c r="A340" t="s">
        <v>6280</v>
      </c>
      <c r="B340" t="s">
        <v>6281</v>
      </c>
      <c r="C340" t="s">
        <v>631</v>
      </c>
      <c r="D340" t="s">
        <v>29</v>
      </c>
      <c r="E340" t="s">
        <v>29</v>
      </c>
      <c r="F340">
        <v>367</v>
      </c>
      <c r="G340" t="s">
        <v>29</v>
      </c>
      <c r="H340">
        <v>282</v>
      </c>
      <c r="L340" t="s">
        <v>6400</v>
      </c>
      <c r="M340" t="s">
        <v>312</v>
      </c>
    </row>
    <row r="341" spans="1:13">
      <c r="A341" t="s">
        <v>6450</v>
      </c>
      <c r="B341" t="s">
        <v>6034</v>
      </c>
      <c r="C341" t="s">
        <v>453</v>
      </c>
      <c r="D341" t="s">
        <v>268</v>
      </c>
      <c r="E341" t="s">
        <v>6035</v>
      </c>
      <c r="F341">
        <v>293</v>
      </c>
      <c r="G341" t="s">
        <v>268</v>
      </c>
      <c r="H341">
        <v>229</v>
      </c>
      <c r="L341" t="s">
        <v>5704</v>
      </c>
      <c r="M341" t="str">
        <f>IF(LEFT(Table31[[#This Row],[Bovada Team Names]],5)=LEFT(LOOKUP(Table31[[#This Row],[Bovada Team Names]],Table19[Team Name]),5),LOOKUP(Table31[[#This Row],[Bovada Team Names]],Table19[Team Name]),"")</f>
        <v>Dartmouth</v>
      </c>
    </row>
    <row r="342" spans="1:13">
      <c r="A342" t="s">
        <v>6451</v>
      </c>
      <c r="B342" t="s">
        <v>6034</v>
      </c>
      <c r="C342" t="s">
        <v>453</v>
      </c>
      <c r="D342" t="s">
        <v>268</v>
      </c>
      <c r="E342" t="s">
        <v>6035</v>
      </c>
      <c r="F342">
        <v>293</v>
      </c>
      <c r="G342" t="s">
        <v>268</v>
      </c>
      <c r="H342">
        <v>229</v>
      </c>
      <c r="L342" t="s">
        <v>5801</v>
      </c>
      <c r="M342" t="str">
        <f>IF(LEFT(Table31[[#This Row],[Bovada Team Names]],5)=LEFT(LOOKUP(Table31[[#This Row],[Bovada Team Names]],Table19[Team Name]),5),LOOKUP(Table31[[#This Row],[Bovada Team Names]],Table19[Team Name]),"")</f>
        <v>Harvard</v>
      </c>
    </row>
    <row r="343" spans="1:13">
      <c r="A343" t="s">
        <v>6033</v>
      </c>
      <c r="B343" t="s">
        <v>6034</v>
      </c>
      <c r="C343" t="s">
        <v>453</v>
      </c>
      <c r="D343" t="s">
        <v>268</v>
      </c>
      <c r="E343" t="s">
        <v>6035</v>
      </c>
      <c r="F343">
        <v>293</v>
      </c>
      <c r="G343" t="s">
        <v>268</v>
      </c>
      <c r="H343">
        <v>229</v>
      </c>
      <c r="L343" t="s">
        <v>6268</v>
      </c>
      <c r="M343" t="s">
        <v>67</v>
      </c>
    </row>
    <row r="344" spans="1:13">
      <c r="A344" t="s">
        <v>6477</v>
      </c>
      <c r="B344" t="s">
        <v>6026</v>
      </c>
      <c r="C344" t="s">
        <v>217</v>
      </c>
      <c r="D344" t="s">
        <v>217</v>
      </c>
      <c r="E344" t="s">
        <v>217</v>
      </c>
      <c r="F344">
        <v>299</v>
      </c>
      <c r="G344" t="s">
        <v>217</v>
      </c>
      <c r="H344">
        <v>234</v>
      </c>
      <c r="L344" t="s">
        <v>6192</v>
      </c>
      <c r="M344" t="s">
        <v>127</v>
      </c>
    </row>
    <row r="345" spans="1:13">
      <c r="A345" t="s">
        <v>6478</v>
      </c>
      <c r="B345" t="s">
        <v>6026</v>
      </c>
      <c r="C345" t="s">
        <v>217</v>
      </c>
      <c r="D345" t="s">
        <v>217</v>
      </c>
      <c r="E345" t="s">
        <v>217</v>
      </c>
      <c r="F345">
        <v>299</v>
      </c>
      <c r="G345" t="s">
        <v>217</v>
      </c>
      <c r="H345">
        <v>234</v>
      </c>
      <c r="L345" t="s">
        <v>5920</v>
      </c>
      <c r="M345" t="s">
        <v>403</v>
      </c>
    </row>
    <row r="346" spans="1:13">
      <c r="A346" t="s">
        <v>6449</v>
      </c>
      <c r="B346" t="s">
        <v>6063</v>
      </c>
      <c r="C346" t="s">
        <v>497</v>
      </c>
      <c r="D346" t="s">
        <v>384</v>
      </c>
      <c r="E346" t="s">
        <v>6535</v>
      </c>
      <c r="F346">
        <v>305</v>
      </c>
      <c r="G346" t="s">
        <v>384</v>
      </c>
      <c r="H346">
        <v>237</v>
      </c>
      <c r="L346" t="s">
        <v>6204</v>
      </c>
      <c r="M346" t="s">
        <v>300</v>
      </c>
    </row>
    <row r="347" spans="1:13">
      <c r="A347" t="s">
        <v>6062</v>
      </c>
      <c r="B347" t="s">
        <v>6063</v>
      </c>
      <c r="C347" t="s">
        <v>497</v>
      </c>
      <c r="D347" t="s">
        <v>384</v>
      </c>
      <c r="E347" t="s">
        <v>6535</v>
      </c>
      <c r="F347">
        <v>305</v>
      </c>
      <c r="G347" t="s">
        <v>384</v>
      </c>
      <c r="H347">
        <v>237</v>
      </c>
      <c r="L347" t="s">
        <v>7584</v>
      </c>
      <c r="M347" t="s">
        <v>69</v>
      </c>
    </row>
    <row r="348" spans="1:13">
      <c r="A348" t="s">
        <v>6464</v>
      </c>
      <c r="B348" t="s">
        <v>6104</v>
      </c>
      <c r="C348" t="s">
        <v>482</v>
      </c>
      <c r="D348" t="s">
        <v>209</v>
      </c>
      <c r="E348" t="s">
        <v>416</v>
      </c>
      <c r="F348">
        <v>342</v>
      </c>
      <c r="G348" t="s">
        <v>209</v>
      </c>
      <c r="H348">
        <v>260</v>
      </c>
      <c r="L348" t="s">
        <v>5976</v>
      </c>
      <c r="M348" t="s">
        <v>56</v>
      </c>
    </row>
    <row r="349" spans="1:13">
      <c r="A349" t="s">
        <v>7478</v>
      </c>
      <c r="B349" t="s">
        <v>6104</v>
      </c>
      <c r="C349" t="s">
        <v>482</v>
      </c>
      <c r="D349" t="s">
        <v>209</v>
      </c>
      <c r="E349" t="s">
        <v>416</v>
      </c>
      <c r="F349">
        <v>342</v>
      </c>
      <c r="G349" t="s">
        <v>209</v>
      </c>
      <c r="H349">
        <v>260</v>
      </c>
      <c r="L349" t="s">
        <v>6358</v>
      </c>
      <c r="M349" t="s">
        <v>386</v>
      </c>
    </row>
    <row r="350" spans="1:13">
      <c r="A350" t="s">
        <v>6133</v>
      </c>
      <c r="B350" t="s">
        <v>6134</v>
      </c>
      <c r="C350" t="s">
        <v>517</v>
      </c>
      <c r="D350" t="s">
        <v>135</v>
      </c>
      <c r="E350" t="s">
        <v>6135</v>
      </c>
      <c r="F350">
        <v>345</v>
      </c>
      <c r="G350" t="s">
        <v>135</v>
      </c>
      <c r="H350">
        <v>262</v>
      </c>
      <c r="L350" t="s">
        <v>5811</v>
      </c>
      <c r="M350" t="s">
        <v>50</v>
      </c>
    </row>
    <row r="351" spans="1:13">
      <c r="A351" t="s">
        <v>6433</v>
      </c>
      <c r="B351" t="s">
        <v>5795</v>
      </c>
      <c r="C351" t="s">
        <v>522</v>
      </c>
      <c r="D351" t="s">
        <v>46</v>
      </c>
      <c r="E351" t="s">
        <v>46</v>
      </c>
      <c r="F351">
        <v>348</v>
      </c>
      <c r="G351" t="s">
        <v>46</v>
      </c>
      <c r="H351">
        <v>266</v>
      </c>
      <c r="L351" t="s">
        <v>5674</v>
      </c>
      <c r="M351" t="s">
        <v>424</v>
      </c>
    </row>
    <row r="352" spans="1:13">
      <c r="A352" t="s">
        <v>6434</v>
      </c>
      <c r="B352" t="s">
        <v>5795</v>
      </c>
      <c r="C352" t="s">
        <v>522</v>
      </c>
      <c r="D352" t="s">
        <v>46</v>
      </c>
      <c r="E352" t="s">
        <v>46</v>
      </c>
      <c r="F352">
        <v>348</v>
      </c>
      <c r="G352" t="s">
        <v>46</v>
      </c>
      <c r="H352">
        <v>266</v>
      </c>
      <c r="L352" t="s">
        <v>6228</v>
      </c>
      <c r="M352" t="s">
        <v>111</v>
      </c>
    </row>
    <row r="353" spans="1:13">
      <c r="A353" t="s">
        <v>6435</v>
      </c>
      <c r="B353" t="s">
        <v>5795</v>
      </c>
      <c r="C353" t="s">
        <v>522</v>
      </c>
      <c r="D353" t="s">
        <v>46</v>
      </c>
      <c r="E353" t="s">
        <v>46</v>
      </c>
      <c r="F353">
        <v>348</v>
      </c>
      <c r="G353" t="s">
        <v>46</v>
      </c>
      <c r="H353">
        <v>266</v>
      </c>
      <c r="L353" t="s">
        <v>6358</v>
      </c>
      <c r="M353" t="s">
        <v>386</v>
      </c>
    </row>
    <row r="354" spans="1:13">
      <c r="A354" t="s">
        <v>6245</v>
      </c>
      <c r="B354" t="s">
        <v>6246</v>
      </c>
      <c r="C354" t="s">
        <v>581</v>
      </c>
      <c r="D354" t="s">
        <v>77</v>
      </c>
      <c r="E354" t="s">
        <v>77</v>
      </c>
      <c r="F354">
        <v>430</v>
      </c>
      <c r="G354" t="s">
        <v>77</v>
      </c>
      <c r="H354">
        <v>212</v>
      </c>
    </row>
    <row r="355" spans="1:13">
      <c r="A355" t="s">
        <v>6251</v>
      </c>
      <c r="B355" t="s">
        <v>6252</v>
      </c>
      <c r="C355" t="s">
        <v>648</v>
      </c>
      <c r="D355" t="s">
        <v>358</v>
      </c>
      <c r="E355" t="s">
        <v>358</v>
      </c>
      <c r="F355">
        <v>431</v>
      </c>
      <c r="G355" t="s">
        <v>358</v>
      </c>
    </row>
    <row r="356" spans="1:13">
      <c r="A356" t="s">
        <v>6261</v>
      </c>
      <c r="B356" t="s">
        <v>6262</v>
      </c>
      <c r="C356" t="s">
        <v>133</v>
      </c>
      <c r="D356" t="s">
        <v>133</v>
      </c>
      <c r="E356" t="s">
        <v>133</v>
      </c>
      <c r="F356">
        <v>434</v>
      </c>
      <c r="G356" t="s">
        <v>133</v>
      </c>
      <c r="H356">
        <v>196</v>
      </c>
    </row>
    <row r="357" spans="1:13">
      <c r="A357" t="s">
        <v>6273</v>
      </c>
      <c r="B357" t="s">
        <v>6274</v>
      </c>
      <c r="C357" t="s">
        <v>207</v>
      </c>
      <c r="D357" t="s">
        <v>207</v>
      </c>
      <c r="E357" t="s">
        <v>207</v>
      </c>
      <c r="F357">
        <v>435</v>
      </c>
      <c r="G357" t="s">
        <v>207</v>
      </c>
      <c r="H357">
        <v>359</v>
      </c>
    </row>
    <row r="358" spans="1:13">
      <c r="A358" t="s">
        <v>6475</v>
      </c>
      <c r="B358" t="s">
        <v>6274</v>
      </c>
      <c r="C358" t="s">
        <v>207</v>
      </c>
      <c r="D358" t="s">
        <v>207</v>
      </c>
      <c r="E358" t="s">
        <v>207</v>
      </c>
      <c r="F358">
        <v>435</v>
      </c>
      <c r="G358" t="s">
        <v>207</v>
      </c>
      <c r="H358">
        <v>359</v>
      </c>
    </row>
    <row r="359" spans="1:13">
      <c r="A359" t="s">
        <v>6286</v>
      </c>
      <c r="B359" t="s">
        <v>6287</v>
      </c>
      <c r="C359" t="s">
        <v>587</v>
      </c>
      <c r="D359" t="s">
        <v>163</v>
      </c>
      <c r="E359" t="s">
        <v>163</v>
      </c>
      <c r="F359">
        <v>437</v>
      </c>
      <c r="G359" t="s">
        <v>163</v>
      </c>
      <c r="H359">
        <v>310</v>
      </c>
    </row>
    <row r="360" spans="1:13">
      <c r="A360" t="s">
        <v>6294</v>
      </c>
      <c r="B360" t="s">
        <v>6295</v>
      </c>
      <c r="C360" t="s">
        <v>606</v>
      </c>
      <c r="D360" t="s">
        <v>117</v>
      </c>
      <c r="E360" t="s">
        <v>117</v>
      </c>
      <c r="F360">
        <v>438</v>
      </c>
      <c r="G360" t="s">
        <v>117</v>
      </c>
      <c r="H360">
        <v>355</v>
      </c>
    </row>
    <row r="361" spans="1:13">
      <c r="A361" t="s">
        <v>6284</v>
      </c>
      <c r="B361" t="s">
        <v>6285</v>
      </c>
      <c r="C361" t="s">
        <v>515</v>
      </c>
      <c r="D361" t="s">
        <v>179</v>
      </c>
      <c r="E361" t="s">
        <v>179</v>
      </c>
      <c r="F361">
        <v>439</v>
      </c>
      <c r="G361" t="s">
        <v>179</v>
      </c>
      <c r="H361">
        <v>319</v>
      </c>
    </row>
    <row r="362" spans="1:13">
      <c r="A362" t="s">
        <v>6282</v>
      </c>
      <c r="B362" t="s">
        <v>6283</v>
      </c>
      <c r="C362" t="s">
        <v>475</v>
      </c>
      <c r="D362" t="s">
        <v>136</v>
      </c>
      <c r="E362" t="s">
        <v>6540</v>
      </c>
      <c r="F362">
        <v>441</v>
      </c>
      <c r="G362" t="s">
        <v>136</v>
      </c>
      <c r="H362">
        <v>320</v>
      </c>
    </row>
    <row r="363" spans="1:13">
      <c r="A363" t="s">
        <v>6303</v>
      </c>
      <c r="B363" t="s">
        <v>6304</v>
      </c>
      <c r="C363" t="s">
        <v>546</v>
      </c>
      <c r="D363" t="s">
        <v>182</v>
      </c>
      <c r="E363" t="s">
        <v>182</v>
      </c>
      <c r="F363">
        <v>442</v>
      </c>
      <c r="G363" t="s">
        <v>182</v>
      </c>
      <c r="H363">
        <v>321</v>
      </c>
    </row>
    <row r="364" spans="1:13">
      <c r="A364" t="s">
        <v>6290</v>
      </c>
      <c r="B364" t="s">
        <v>6291</v>
      </c>
      <c r="C364" t="s">
        <v>197</v>
      </c>
      <c r="D364" t="s">
        <v>197</v>
      </c>
      <c r="E364" t="s">
        <v>197</v>
      </c>
      <c r="F364">
        <v>443</v>
      </c>
      <c r="G364" t="s">
        <v>197</v>
      </c>
      <c r="H364">
        <v>311</v>
      </c>
    </row>
    <row r="365" spans="1:13">
      <c r="A365" t="s">
        <v>6296</v>
      </c>
      <c r="B365" t="s">
        <v>6297</v>
      </c>
      <c r="C365" t="s">
        <v>66</v>
      </c>
      <c r="D365" t="s">
        <v>66</v>
      </c>
      <c r="E365" t="s">
        <v>66</v>
      </c>
      <c r="F365">
        <v>444</v>
      </c>
      <c r="G365" t="s">
        <v>66</v>
      </c>
    </row>
    <row r="366" spans="1:13">
      <c r="A366" t="s">
        <v>7479</v>
      </c>
      <c r="B366" t="s">
        <v>7480</v>
      </c>
      <c r="C366" t="s">
        <v>157</v>
      </c>
      <c r="D366" t="s">
        <v>157</v>
      </c>
      <c r="E366" t="s">
        <v>157</v>
      </c>
      <c r="F366">
        <v>445</v>
      </c>
      <c r="G366" t="s">
        <v>157</v>
      </c>
      <c r="H366">
        <v>322</v>
      </c>
    </row>
    <row r="367" spans="1:13">
      <c r="A367" t="s">
        <v>6305</v>
      </c>
      <c r="B367" t="s">
        <v>6306</v>
      </c>
      <c r="C367" t="s">
        <v>292</v>
      </c>
      <c r="D367" t="s">
        <v>292</v>
      </c>
      <c r="E367" t="s">
        <v>292</v>
      </c>
      <c r="F367">
        <v>446</v>
      </c>
      <c r="G367" t="s">
        <v>292</v>
      </c>
      <c r="H367">
        <v>323</v>
      </c>
    </row>
    <row r="368" spans="1:13">
      <c r="A368" t="s">
        <v>6488</v>
      </c>
      <c r="B368" t="s">
        <v>6306</v>
      </c>
      <c r="C368" t="s">
        <v>292</v>
      </c>
      <c r="D368" t="s">
        <v>292</v>
      </c>
      <c r="E368" t="s">
        <v>292</v>
      </c>
      <c r="F368">
        <v>446</v>
      </c>
      <c r="G368" t="s">
        <v>292</v>
      </c>
      <c r="H368">
        <v>323</v>
      </c>
    </row>
    <row r="369" spans="1:8">
      <c r="A369" t="s">
        <v>6307</v>
      </c>
      <c r="B369" t="s">
        <v>6308</v>
      </c>
      <c r="C369" t="s">
        <v>455</v>
      </c>
      <c r="D369" t="s">
        <v>324</v>
      </c>
      <c r="E369" t="s">
        <v>324</v>
      </c>
      <c r="F369">
        <v>447</v>
      </c>
      <c r="G369" t="s">
        <v>324</v>
      </c>
    </row>
    <row r="370" spans="1:8">
      <c r="A370" t="s">
        <v>6300</v>
      </c>
      <c r="B370" t="s">
        <v>6301</v>
      </c>
      <c r="C370" t="s">
        <v>230</v>
      </c>
      <c r="D370" t="s">
        <v>230</v>
      </c>
      <c r="E370" t="s">
        <v>230</v>
      </c>
      <c r="F370">
        <v>448</v>
      </c>
      <c r="G370" t="s">
        <v>230</v>
      </c>
      <c r="H370">
        <v>324</v>
      </c>
    </row>
    <row r="371" spans="1:8">
      <c r="A371" t="s">
        <v>6432</v>
      </c>
      <c r="B371" t="s">
        <v>6311</v>
      </c>
      <c r="C371" t="s">
        <v>390</v>
      </c>
      <c r="D371" t="s">
        <v>390</v>
      </c>
      <c r="E371" t="s">
        <v>390</v>
      </c>
      <c r="F371">
        <v>449</v>
      </c>
      <c r="G371" t="s">
        <v>390</v>
      </c>
      <c r="H371">
        <v>325</v>
      </c>
    </row>
    <row r="372" spans="1:8">
      <c r="A372" t="s">
        <v>6431</v>
      </c>
      <c r="B372" t="s">
        <v>6311</v>
      </c>
      <c r="C372" t="s">
        <v>390</v>
      </c>
      <c r="D372" t="s">
        <v>390</v>
      </c>
      <c r="E372" t="s">
        <v>390</v>
      </c>
      <c r="F372">
        <v>449</v>
      </c>
      <c r="G372" t="s">
        <v>390</v>
      </c>
      <c r="H372">
        <v>325</v>
      </c>
    </row>
    <row r="373" spans="1:8">
      <c r="A373" t="s">
        <v>6408</v>
      </c>
      <c r="B373" t="s">
        <v>6299</v>
      </c>
      <c r="C373" t="s">
        <v>406</v>
      </c>
      <c r="D373" t="s">
        <v>406</v>
      </c>
      <c r="E373" t="s">
        <v>406</v>
      </c>
      <c r="F373">
        <v>450</v>
      </c>
      <c r="G373" t="s">
        <v>406</v>
      </c>
      <c r="H373">
        <v>326</v>
      </c>
    </row>
    <row r="374" spans="1:8">
      <c r="A374" t="s">
        <v>6408</v>
      </c>
      <c r="B374" t="s">
        <v>6299</v>
      </c>
      <c r="C374" t="s">
        <v>406</v>
      </c>
      <c r="D374" t="s">
        <v>406</v>
      </c>
      <c r="E374" t="s">
        <v>406</v>
      </c>
      <c r="F374">
        <v>450</v>
      </c>
      <c r="G374" t="s">
        <v>406</v>
      </c>
      <c r="H374">
        <v>326</v>
      </c>
    </row>
    <row r="375" spans="1:8">
      <c r="A375" t="s">
        <v>6314</v>
      </c>
      <c r="B375" t="s">
        <v>6315</v>
      </c>
      <c r="C375" t="s">
        <v>511</v>
      </c>
      <c r="D375" t="s">
        <v>125</v>
      </c>
      <c r="E375" t="s">
        <v>125</v>
      </c>
      <c r="F375">
        <v>452</v>
      </c>
      <c r="G375" t="s">
        <v>125</v>
      </c>
      <c r="H375">
        <v>329</v>
      </c>
    </row>
    <row r="376" spans="1:8">
      <c r="A376" t="s">
        <v>6314</v>
      </c>
      <c r="B376" t="s">
        <v>6315</v>
      </c>
      <c r="C376" t="s">
        <v>511</v>
      </c>
      <c r="D376" t="s">
        <v>125</v>
      </c>
      <c r="E376" t="s">
        <v>125</v>
      </c>
      <c r="F376">
        <v>452</v>
      </c>
      <c r="G376" t="s">
        <v>125</v>
      </c>
      <c r="H376">
        <v>329</v>
      </c>
    </row>
    <row r="377" spans="1:8">
      <c r="A377" t="s">
        <v>6411</v>
      </c>
      <c r="B377" t="s">
        <v>6315</v>
      </c>
      <c r="C377" t="s">
        <v>511</v>
      </c>
      <c r="D377" t="s">
        <v>125</v>
      </c>
      <c r="E377" t="s">
        <v>125</v>
      </c>
      <c r="F377">
        <v>452</v>
      </c>
      <c r="G377" t="s">
        <v>125</v>
      </c>
      <c r="H377">
        <v>329</v>
      </c>
    </row>
    <row r="378" spans="1:8">
      <c r="A378" t="s">
        <v>6312</v>
      </c>
      <c r="B378" t="s">
        <v>6313</v>
      </c>
      <c r="C378" t="s">
        <v>333</v>
      </c>
      <c r="D378" t="s">
        <v>333</v>
      </c>
      <c r="E378" t="s">
        <v>333</v>
      </c>
      <c r="F378">
        <v>453</v>
      </c>
      <c r="G378" t="s">
        <v>333</v>
      </c>
      <c r="H378">
        <v>328</v>
      </c>
    </row>
    <row r="379" spans="1:8">
      <c r="A379" t="s">
        <v>6312</v>
      </c>
      <c r="B379" t="s">
        <v>6313</v>
      </c>
      <c r="C379" t="s">
        <v>333</v>
      </c>
      <c r="D379" t="s">
        <v>333</v>
      </c>
      <c r="E379" t="s">
        <v>333</v>
      </c>
      <c r="F379">
        <v>453</v>
      </c>
      <c r="G379" t="s">
        <v>333</v>
      </c>
      <c r="H379">
        <v>328</v>
      </c>
    </row>
    <row r="380" spans="1:8">
      <c r="A380" t="s">
        <v>6318</v>
      </c>
      <c r="B380" t="s">
        <v>6319</v>
      </c>
      <c r="C380" t="s">
        <v>238</v>
      </c>
      <c r="D380" t="s">
        <v>238</v>
      </c>
      <c r="E380" t="s">
        <v>238</v>
      </c>
      <c r="F380">
        <v>454</v>
      </c>
      <c r="G380" t="s">
        <v>238</v>
      </c>
      <c r="H380">
        <v>330</v>
      </c>
    </row>
    <row r="381" spans="1:8">
      <c r="A381" t="s">
        <v>6318</v>
      </c>
      <c r="B381" t="s">
        <v>6319</v>
      </c>
      <c r="C381" t="s">
        <v>238</v>
      </c>
      <c r="D381" t="s">
        <v>238</v>
      </c>
      <c r="E381" t="s">
        <v>238</v>
      </c>
      <c r="F381">
        <v>454</v>
      </c>
      <c r="G381" t="s">
        <v>238</v>
      </c>
      <c r="H381">
        <v>330</v>
      </c>
    </row>
    <row r="382" spans="1:8">
      <c r="A382" t="s">
        <v>6320</v>
      </c>
      <c r="B382" t="s">
        <v>6321</v>
      </c>
      <c r="C382" t="s">
        <v>467</v>
      </c>
      <c r="D382" t="s">
        <v>311</v>
      </c>
      <c r="E382" t="s">
        <v>311</v>
      </c>
      <c r="F382">
        <v>455</v>
      </c>
      <c r="G382" t="s">
        <v>311</v>
      </c>
      <c r="H382">
        <v>331</v>
      </c>
    </row>
    <row r="383" spans="1:8">
      <c r="A383" t="s">
        <v>6320</v>
      </c>
      <c r="B383" t="s">
        <v>6321</v>
      </c>
      <c r="C383" t="s">
        <v>467</v>
      </c>
      <c r="D383" t="s">
        <v>311</v>
      </c>
      <c r="E383" t="s">
        <v>311</v>
      </c>
      <c r="F383">
        <v>455</v>
      </c>
      <c r="G383" t="s">
        <v>311</v>
      </c>
      <c r="H383">
        <v>331</v>
      </c>
    </row>
    <row r="384" spans="1:8">
      <c r="A384" t="s">
        <v>6322</v>
      </c>
      <c r="B384" t="s">
        <v>6323</v>
      </c>
      <c r="C384" t="s">
        <v>178</v>
      </c>
      <c r="D384" t="s">
        <v>178</v>
      </c>
      <c r="E384" t="s">
        <v>178</v>
      </c>
      <c r="F384">
        <v>456</v>
      </c>
      <c r="G384" t="s">
        <v>178</v>
      </c>
      <c r="H384">
        <v>0</v>
      </c>
    </row>
    <row r="385" spans="1:8">
      <c r="A385" t="s">
        <v>6322</v>
      </c>
      <c r="B385" t="s">
        <v>6323</v>
      </c>
      <c r="C385" t="s">
        <v>178</v>
      </c>
      <c r="D385" t="s">
        <v>178</v>
      </c>
      <c r="E385" t="s">
        <v>178</v>
      </c>
      <c r="F385">
        <v>456</v>
      </c>
      <c r="G385" t="s">
        <v>178</v>
      </c>
      <c r="H385">
        <v>0</v>
      </c>
    </row>
    <row r="386" spans="1:8">
      <c r="A386" t="s">
        <v>6349</v>
      </c>
      <c r="B386" t="s">
        <v>6350</v>
      </c>
      <c r="C386" t="s">
        <v>464</v>
      </c>
      <c r="D386" t="s">
        <v>259</v>
      </c>
      <c r="E386" t="s">
        <v>6351</v>
      </c>
      <c r="F386">
        <v>458</v>
      </c>
      <c r="G386" t="s">
        <v>259</v>
      </c>
      <c r="H386">
        <v>333</v>
      </c>
    </row>
    <row r="387" spans="1:8">
      <c r="A387" t="s">
        <v>6349</v>
      </c>
      <c r="B387" t="s">
        <v>6350</v>
      </c>
      <c r="C387" t="s">
        <v>464</v>
      </c>
      <c r="D387" t="s">
        <v>259</v>
      </c>
      <c r="E387" t="s">
        <v>6351</v>
      </c>
      <c r="F387">
        <v>458</v>
      </c>
      <c r="G387" t="s">
        <v>259</v>
      </c>
      <c r="H387">
        <v>333</v>
      </c>
    </row>
    <row r="388" spans="1:8">
      <c r="A388" t="s">
        <v>6479</v>
      </c>
      <c r="B388" t="s">
        <v>6350</v>
      </c>
      <c r="C388" t="s">
        <v>464</v>
      </c>
      <c r="D388" t="s">
        <v>259</v>
      </c>
      <c r="E388" t="s">
        <v>6351</v>
      </c>
      <c r="F388">
        <v>458</v>
      </c>
      <c r="G388" t="s">
        <v>259</v>
      </c>
      <c r="H388">
        <v>333</v>
      </c>
    </row>
    <row r="389" spans="1:8">
      <c r="A389" t="s">
        <v>6329</v>
      </c>
      <c r="B389" t="s">
        <v>6330</v>
      </c>
      <c r="C389" t="s">
        <v>644</v>
      </c>
      <c r="D389" t="s">
        <v>202</v>
      </c>
      <c r="E389" t="s">
        <v>6542</v>
      </c>
      <c r="F389">
        <v>460</v>
      </c>
      <c r="G389" t="s">
        <v>202</v>
      </c>
      <c r="H389">
        <v>334</v>
      </c>
    </row>
    <row r="390" spans="1:8">
      <c r="A390" t="s">
        <v>6329</v>
      </c>
      <c r="B390" t="s">
        <v>6330</v>
      </c>
      <c r="C390" t="s">
        <v>644</v>
      </c>
      <c r="D390" t="s">
        <v>202</v>
      </c>
      <c r="E390" t="s">
        <v>6542</v>
      </c>
      <c r="F390">
        <v>460</v>
      </c>
      <c r="G390" t="s">
        <v>202</v>
      </c>
      <c r="H390">
        <v>334</v>
      </c>
    </row>
    <row r="391" spans="1:8">
      <c r="A391" t="s">
        <v>6352</v>
      </c>
      <c r="B391" t="s">
        <v>6353</v>
      </c>
      <c r="C391" t="s">
        <v>494</v>
      </c>
      <c r="D391" t="s">
        <v>124</v>
      </c>
      <c r="E391" t="s">
        <v>124</v>
      </c>
      <c r="F391">
        <v>461</v>
      </c>
      <c r="G391" t="s">
        <v>124</v>
      </c>
      <c r="H391">
        <v>335</v>
      </c>
    </row>
    <row r="392" spans="1:8">
      <c r="A392" t="s">
        <v>6424</v>
      </c>
      <c r="B392" t="s">
        <v>6353</v>
      </c>
      <c r="C392" t="s">
        <v>494</v>
      </c>
      <c r="D392" t="s">
        <v>124</v>
      </c>
      <c r="E392" t="s">
        <v>124</v>
      </c>
      <c r="F392">
        <v>461</v>
      </c>
      <c r="G392" t="s">
        <v>124</v>
      </c>
      <c r="H392">
        <v>335</v>
      </c>
    </row>
    <row r="393" spans="1:8">
      <c r="A393" t="s">
        <v>6324</v>
      </c>
      <c r="B393" t="s">
        <v>6325</v>
      </c>
      <c r="C393" t="s">
        <v>637</v>
      </c>
      <c r="D393" t="s">
        <v>139</v>
      </c>
      <c r="E393" t="s">
        <v>139</v>
      </c>
      <c r="F393">
        <v>462</v>
      </c>
      <c r="G393" t="s">
        <v>139</v>
      </c>
      <c r="H393">
        <v>336</v>
      </c>
    </row>
    <row r="394" spans="1:8">
      <c r="A394" t="s">
        <v>6324</v>
      </c>
      <c r="B394" t="s">
        <v>6325</v>
      </c>
      <c r="C394" t="s">
        <v>637</v>
      </c>
      <c r="D394" t="s">
        <v>139</v>
      </c>
      <c r="E394" t="s">
        <v>139</v>
      </c>
      <c r="F394">
        <v>462</v>
      </c>
      <c r="G394" t="s">
        <v>139</v>
      </c>
      <c r="H394">
        <v>336</v>
      </c>
    </row>
    <row r="395" spans="1:8">
      <c r="A395" t="s">
        <v>6338</v>
      </c>
      <c r="B395" t="s">
        <v>6339</v>
      </c>
      <c r="C395" t="s">
        <v>623</v>
      </c>
      <c r="D395" t="s">
        <v>33</v>
      </c>
      <c r="E395" t="s">
        <v>33</v>
      </c>
      <c r="F395">
        <v>463</v>
      </c>
      <c r="G395" t="s">
        <v>33</v>
      </c>
      <c r="H395">
        <v>337</v>
      </c>
    </row>
    <row r="396" spans="1:8">
      <c r="A396" t="s">
        <v>6338</v>
      </c>
      <c r="B396" t="s">
        <v>6339</v>
      </c>
      <c r="C396" t="s">
        <v>623</v>
      </c>
      <c r="D396" t="s">
        <v>33</v>
      </c>
      <c r="E396" t="s">
        <v>33</v>
      </c>
      <c r="F396">
        <v>463</v>
      </c>
      <c r="G396" t="s">
        <v>33</v>
      </c>
      <c r="H396">
        <v>337</v>
      </c>
    </row>
    <row r="397" spans="1:8">
      <c r="A397" t="s">
        <v>6340</v>
      </c>
      <c r="B397" t="s">
        <v>6341</v>
      </c>
      <c r="C397" t="s">
        <v>627</v>
      </c>
      <c r="D397" t="s">
        <v>160</v>
      </c>
      <c r="E397" t="s">
        <v>160</v>
      </c>
      <c r="F397">
        <v>464</v>
      </c>
      <c r="G397" t="s">
        <v>160</v>
      </c>
      <c r="H397">
        <v>338</v>
      </c>
    </row>
    <row r="398" spans="1:8">
      <c r="A398" t="s">
        <v>6340</v>
      </c>
      <c r="B398" t="s">
        <v>6341</v>
      </c>
      <c r="C398" t="s">
        <v>627</v>
      </c>
      <c r="D398" t="s">
        <v>160</v>
      </c>
      <c r="E398" t="s">
        <v>160</v>
      </c>
      <c r="F398">
        <v>464</v>
      </c>
      <c r="G398" t="s">
        <v>160</v>
      </c>
      <c r="H398">
        <v>338</v>
      </c>
    </row>
    <row r="399" spans="1:8">
      <c r="A399" t="s">
        <v>6342</v>
      </c>
      <c r="B399" t="s">
        <v>6343</v>
      </c>
      <c r="C399" t="s">
        <v>620</v>
      </c>
      <c r="D399" t="s">
        <v>279</v>
      </c>
      <c r="E399" t="s">
        <v>279</v>
      </c>
      <c r="F399">
        <v>465</v>
      </c>
      <c r="G399" t="s">
        <v>279</v>
      </c>
      <c r="H399">
        <v>339</v>
      </c>
    </row>
    <row r="400" spans="1:8">
      <c r="A400" t="s">
        <v>6342</v>
      </c>
      <c r="B400" t="s">
        <v>6343</v>
      </c>
      <c r="C400" t="s">
        <v>620</v>
      </c>
      <c r="D400" t="s">
        <v>279</v>
      </c>
      <c r="E400" t="s">
        <v>279</v>
      </c>
      <c r="F400">
        <v>465</v>
      </c>
      <c r="G400" t="s">
        <v>279</v>
      </c>
      <c r="H400">
        <v>339</v>
      </c>
    </row>
    <row r="401" spans="1:8">
      <c r="A401" t="s">
        <v>6331</v>
      </c>
      <c r="B401" t="s">
        <v>6332</v>
      </c>
      <c r="C401" t="s">
        <v>509</v>
      </c>
      <c r="D401" t="s">
        <v>253</v>
      </c>
      <c r="E401" t="s">
        <v>6333</v>
      </c>
      <c r="F401">
        <v>466</v>
      </c>
      <c r="G401" t="s">
        <v>253</v>
      </c>
      <c r="H401">
        <v>340</v>
      </c>
    </row>
    <row r="402" spans="1:8">
      <c r="A402" t="s">
        <v>6331</v>
      </c>
      <c r="B402" t="s">
        <v>6332</v>
      </c>
      <c r="C402" t="s">
        <v>509</v>
      </c>
      <c r="D402" t="s">
        <v>253</v>
      </c>
      <c r="E402" t="s">
        <v>6333</v>
      </c>
      <c r="F402">
        <v>466</v>
      </c>
      <c r="G402" t="s">
        <v>253</v>
      </c>
      <c r="H402">
        <v>340</v>
      </c>
    </row>
    <row r="403" spans="1:8">
      <c r="A403" t="s">
        <v>6316</v>
      </c>
      <c r="B403" t="s">
        <v>6317</v>
      </c>
      <c r="C403" t="s">
        <v>493</v>
      </c>
      <c r="D403" t="s">
        <v>361</v>
      </c>
      <c r="E403" t="s">
        <v>361</v>
      </c>
      <c r="F403">
        <v>467</v>
      </c>
      <c r="G403" t="s">
        <v>361</v>
      </c>
      <c r="H403">
        <v>341</v>
      </c>
    </row>
    <row r="404" spans="1:8">
      <c r="A404" t="s">
        <v>6316</v>
      </c>
      <c r="B404" t="s">
        <v>6317</v>
      </c>
      <c r="C404" t="s">
        <v>493</v>
      </c>
      <c r="D404" t="s">
        <v>361</v>
      </c>
      <c r="E404" t="s">
        <v>361</v>
      </c>
      <c r="F404">
        <v>467</v>
      </c>
      <c r="G404" t="s">
        <v>361</v>
      </c>
      <c r="H404">
        <v>341</v>
      </c>
    </row>
    <row r="405" spans="1:8">
      <c r="A405" t="s">
        <v>6334</v>
      </c>
      <c r="B405" t="s">
        <v>6335</v>
      </c>
      <c r="C405" t="s">
        <v>330</v>
      </c>
      <c r="D405" t="s">
        <v>330</v>
      </c>
      <c r="E405" t="s">
        <v>330</v>
      </c>
      <c r="F405">
        <v>469</v>
      </c>
      <c r="G405" t="s">
        <v>330</v>
      </c>
      <c r="H405">
        <v>342</v>
      </c>
    </row>
    <row r="406" spans="1:8">
      <c r="A406" t="s">
        <v>6334</v>
      </c>
      <c r="B406" t="s">
        <v>6335</v>
      </c>
      <c r="C406" t="s">
        <v>330</v>
      </c>
      <c r="D406" t="s">
        <v>330</v>
      </c>
      <c r="E406" t="s">
        <v>330</v>
      </c>
      <c r="F406">
        <v>469</v>
      </c>
      <c r="G406" t="s">
        <v>330</v>
      </c>
      <c r="H406">
        <v>342</v>
      </c>
    </row>
    <row r="407" spans="1:8">
      <c r="A407" t="s">
        <v>6447</v>
      </c>
      <c r="B407" t="s">
        <v>6337</v>
      </c>
      <c r="C407" t="s">
        <v>315</v>
      </c>
      <c r="D407" t="s">
        <v>315</v>
      </c>
      <c r="E407" t="s">
        <v>315</v>
      </c>
      <c r="F407">
        <v>470</v>
      </c>
      <c r="G407" t="s">
        <v>315</v>
      </c>
      <c r="H407">
        <v>343</v>
      </c>
    </row>
    <row r="408" spans="1:8">
      <c r="A408" t="s">
        <v>6448</v>
      </c>
      <c r="B408" t="s">
        <v>6337</v>
      </c>
      <c r="C408" t="s">
        <v>315</v>
      </c>
      <c r="D408" t="s">
        <v>315</v>
      </c>
      <c r="E408" t="s">
        <v>315</v>
      </c>
      <c r="F408">
        <v>470</v>
      </c>
      <c r="G408" t="s">
        <v>315</v>
      </c>
      <c r="H408">
        <v>343</v>
      </c>
    </row>
    <row r="409" spans="1:8">
      <c r="A409" t="s">
        <v>6344</v>
      </c>
      <c r="B409" t="s">
        <v>6345</v>
      </c>
      <c r="C409" t="s">
        <v>258</v>
      </c>
      <c r="D409" t="s">
        <v>258</v>
      </c>
      <c r="E409" t="s">
        <v>258</v>
      </c>
      <c r="F409">
        <v>471</v>
      </c>
      <c r="G409" t="s">
        <v>258</v>
      </c>
      <c r="H409">
        <v>346</v>
      </c>
    </row>
    <row r="410" spans="1:8">
      <c r="A410" t="s">
        <v>6344</v>
      </c>
      <c r="B410" t="s">
        <v>6345</v>
      </c>
      <c r="C410" t="s">
        <v>258</v>
      </c>
      <c r="D410" t="s">
        <v>258</v>
      </c>
      <c r="E410" t="s">
        <v>258</v>
      </c>
      <c r="F410">
        <v>471</v>
      </c>
      <c r="G410" t="s">
        <v>258</v>
      </c>
      <c r="H410">
        <v>346</v>
      </c>
    </row>
    <row r="411" spans="1:8">
      <c r="A411" t="s">
        <v>6346</v>
      </c>
      <c r="B411" t="s">
        <v>6347</v>
      </c>
      <c r="C411" t="s">
        <v>519</v>
      </c>
      <c r="D411" t="s">
        <v>173</v>
      </c>
      <c r="E411" t="s">
        <v>6348</v>
      </c>
      <c r="F411">
        <v>473</v>
      </c>
      <c r="G411" t="s">
        <v>173</v>
      </c>
      <c r="H411">
        <v>347</v>
      </c>
    </row>
    <row r="412" spans="1:8">
      <c r="A412" t="s">
        <v>6346</v>
      </c>
      <c r="B412" t="s">
        <v>6347</v>
      </c>
      <c r="C412" t="s">
        <v>519</v>
      </c>
      <c r="D412" t="s">
        <v>173</v>
      </c>
      <c r="E412" t="s">
        <v>6348</v>
      </c>
      <c r="F412">
        <v>473</v>
      </c>
      <c r="G412" t="s">
        <v>173</v>
      </c>
      <c r="H412">
        <v>347</v>
      </c>
    </row>
    <row r="413" spans="1:8">
      <c r="A413" t="s">
        <v>6355</v>
      </c>
      <c r="B413" t="s">
        <v>6356</v>
      </c>
      <c r="C413" t="s">
        <v>74</v>
      </c>
      <c r="D413" t="s">
        <v>74</v>
      </c>
      <c r="E413" t="s">
        <v>74</v>
      </c>
      <c r="F413">
        <v>474</v>
      </c>
      <c r="G413" t="s">
        <v>74</v>
      </c>
      <c r="H413">
        <v>348</v>
      </c>
    </row>
    <row r="414" spans="1:8">
      <c r="A414" t="s">
        <v>6355</v>
      </c>
      <c r="B414" t="s">
        <v>6356</v>
      </c>
      <c r="C414" t="s">
        <v>74</v>
      </c>
      <c r="D414" t="s">
        <v>74</v>
      </c>
      <c r="E414" t="s">
        <v>74</v>
      </c>
      <c r="F414">
        <v>474</v>
      </c>
      <c r="G414" t="s">
        <v>74</v>
      </c>
      <c r="H414">
        <v>348</v>
      </c>
    </row>
    <row r="415" spans="1:8">
      <c r="A415" t="s">
        <v>6427</v>
      </c>
      <c r="B415" t="s">
        <v>6358</v>
      </c>
      <c r="C415" t="s">
        <v>386</v>
      </c>
      <c r="D415" t="s">
        <v>386</v>
      </c>
      <c r="E415" t="s">
        <v>386</v>
      </c>
      <c r="F415">
        <v>475</v>
      </c>
      <c r="G415" t="s">
        <v>386</v>
      </c>
      <c r="H415">
        <v>349</v>
      </c>
    </row>
    <row r="416" spans="1:8">
      <c r="A416" t="s">
        <v>6427</v>
      </c>
      <c r="B416" t="s">
        <v>6358</v>
      </c>
      <c r="C416" t="s">
        <v>386</v>
      </c>
      <c r="D416" t="s">
        <v>386</v>
      </c>
      <c r="E416" t="s">
        <v>386</v>
      </c>
      <c r="F416">
        <v>475</v>
      </c>
      <c r="G416" t="s">
        <v>386</v>
      </c>
      <c r="H416">
        <v>349</v>
      </c>
    </row>
    <row r="417" spans="1:8">
      <c r="A417" t="s">
        <v>6427</v>
      </c>
      <c r="B417" t="s">
        <v>6358</v>
      </c>
      <c r="C417" t="s">
        <v>386</v>
      </c>
      <c r="D417" t="s">
        <v>386</v>
      </c>
      <c r="E417" t="s">
        <v>386</v>
      </c>
      <c r="F417">
        <v>475</v>
      </c>
      <c r="G417" t="s">
        <v>386</v>
      </c>
      <c r="H417">
        <v>349</v>
      </c>
    </row>
    <row r="418" spans="1:8">
      <c r="A418" t="s">
        <v>7481</v>
      </c>
      <c r="B418" t="s">
        <v>6358</v>
      </c>
      <c r="C418" t="s">
        <v>386</v>
      </c>
      <c r="D418" t="s">
        <v>386</v>
      </c>
      <c r="E418" t="s">
        <v>386</v>
      </c>
      <c r="F418">
        <v>475</v>
      </c>
      <c r="G418" t="s">
        <v>386</v>
      </c>
      <c r="H418">
        <v>349</v>
      </c>
    </row>
    <row r="419" spans="1:8">
      <c r="A419" t="s">
        <v>6360</v>
      </c>
      <c r="B419" t="s">
        <v>6361</v>
      </c>
      <c r="C419" t="s">
        <v>132</v>
      </c>
      <c r="D419" t="s">
        <v>132</v>
      </c>
      <c r="E419" t="s">
        <v>132</v>
      </c>
      <c r="F419">
        <v>477</v>
      </c>
      <c r="G419" t="s">
        <v>132</v>
      </c>
      <c r="H419">
        <v>350</v>
      </c>
    </row>
    <row r="420" spans="1:8">
      <c r="A420" t="s">
        <v>6360</v>
      </c>
      <c r="B420" t="s">
        <v>6361</v>
      </c>
      <c r="C420" t="s">
        <v>132</v>
      </c>
      <c r="D420" t="s">
        <v>132</v>
      </c>
      <c r="E420" t="s">
        <v>132</v>
      </c>
      <c r="F420">
        <v>477</v>
      </c>
      <c r="G420" t="s">
        <v>132</v>
      </c>
      <c r="H420">
        <v>350</v>
      </c>
    </row>
    <row r="421" spans="1:8">
      <c r="A421" t="s">
        <v>6362</v>
      </c>
      <c r="B421" t="s">
        <v>6363</v>
      </c>
      <c r="C421" t="s">
        <v>520</v>
      </c>
      <c r="D421" t="s">
        <v>170</v>
      </c>
      <c r="E421" t="s">
        <v>6364</v>
      </c>
      <c r="F421">
        <v>479</v>
      </c>
      <c r="G421" t="s">
        <v>170</v>
      </c>
      <c r="H421">
        <v>351</v>
      </c>
    </row>
    <row r="422" spans="1:8">
      <c r="A422" t="s">
        <v>7482</v>
      </c>
      <c r="B422" t="s">
        <v>6363</v>
      </c>
      <c r="C422" t="s">
        <v>520</v>
      </c>
      <c r="D422" t="s">
        <v>170</v>
      </c>
      <c r="E422" t="s">
        <v>6364</v>
      </c>
      <c r="F422">
        <v>479</v>
      </c>
      <c r="G422" t="s">
        <v>170</v>
      </c>
      <c r="H422">
        <v>351</v>
      </c>
    </row>
    <row r="423" spans="1:8">
      <c r="A423" t="s">
        <v>6362</v>
      </c>
      <c r="B423" t="s">
        <v>6363</v>
      </c>
      <c r="C423" t="s">
        <v>520</v>
      </c>
      <c r="D423" t="s">
        <v>170</v>
      </c>
      <c r="E423" t="s">
        <v>6364</v>
      </c>
      <c r="F423">
        <v>479</v>
      </c>
      <c r="G423" t="s">
        <v>170</v>
      </c>
      <c r="H423">
        <v>351</v>
      </c>
    </row>
    <row r="424" spans="1:8">
      <c r="A424" t="s">
        <v>7483</v>
      </c>
      <c r="B424" t="s">
        <v>7072</v>
      </c>
      <c r="C424" t="s">
        <v>543</v>
      </c>
      <c r="D424" t="s">
        <v>681</v>
      </c>
      <c r="E424" t="s">
        <v>681</v>
      </c>
      <c r="F424">
        <v>481</v>
      </c>
      <c r="G424" t="s">
        <v>681</v>
      </c>
      <c r="H424">
        <v>481</v>
      </c>
    </row>
    <row r="425" spans="1:8">
      <c r="A425" t="s">
        <v>5610</v>
      </c>
      <c r="B425" t="s">
        <v>5611</v>
      </c>
      <c r="C425" t="s">
        <v>640</v>
      </c>
      <c r="D425" t="s">
        <v>53</v>
      </c>
      <c r="E425" t="s">
        <v>53</v>
      </c>
      <c r="F425">
        <v>482</v>
      </c>
      <c r="G425" t="s">
        <v>53</v>
      </c>
      <c r="H425">
        <v>482</v>
      </c>
    </row>
    <row r="426" spans="1:8">
      <c r="A426" t="s">
        <v>6453</v>
      </c>
      <c r="B426" t="s">
        <v>5693</v>
      </c>
      <c r="C426" t="s">
        <v>660</v>
      </c>
      <c r="D426" t="s">
        <v>213</v>
      </c>
      <c r="E426" t="s">
        <v>213</v>
      </c>
      <c r="F426">
        <v>484</v>
      </c>
      <c r="G426" t="s">
        <v>213</v>
      </c>
      <c r="H426">
        <v>484</v>
      </c>
    </row>
    <row r="427" spans="1:8">
      <c r="A427" t="s">
        <v>6454</v>
      </c>
      <c r="B427" t="s">
        <v>5701</v>
      </c>
      <c r="C427" t="s">
        <v>654</v>
      </c>
      <c r="D427" t="s">
        <v>216</v>
      </c>
      <c r="E427" t="s">
        <v>216</v>
      </c>
      <c r="F427">
        <v>500</v>
      </c>
      <c r="G427" t="s">
        <v>216</v>
      </c>
      <c r="H427">
        <v>500</v>
      </c>
    </row>
    <row r="428" spans="1:8">
      <c r="A428" t="s">
        <v>5713</v>
      </c>
      <c r="B428" t="s">
        <v>5714</v>
      </c>
      <c r="C428" t="s">
        <v>504</v>
      </c>
      <c r="D428" t="s">
        <v>504</v>
      </c>
      <c r="E428" t="s">
        <v>504</v>
      </c>
      <c r="F428">
        <v>501</v>
      </c>
      <c r="G428" t="s">
        <v>504</v>
      </c>
      <c r="H428">
        <v>501</v>
      </c>
    </row>
    <row r="429" spans="1:8">
      <c r="A429" t="s">
        <v>5802</v>
      </c>
      <c r="B429" t="s">
        <v>5803</v>
      </c>
      <c r="C429" t="s">
        <v>428</v>
      </c>
      <c r="D429" t="s">
        <v>81</v>
      </c>
      <c r="E429" t="s">
        <v>81</v>
      </c>
      <c r="F429">
        <v>502</v>
      </c>
      <c r="G429" t="s">
        <v>81</v>
      </c>
      <c r="H429">
        <v>502</v>
      </c>
    </row>
    <row r="430" spans="1:8">
      <c r="A430" t="s">
        <v>5847</v>
      </c>
      <c r="B430" t="s">
        <v>5848</v>
      </c>
      <c r="C430" t="s">
        <v>5849</v>
      </c>
      <c r="D430" t="s">
        <v>5849</v>
      </c>
      <c r="E430" t="s">
        <v>5849</v>
      </c>
      <c r="F430">
        <v>503</v>
      </c>
      <c r="G430" t="s">
        <v>5849</v>
      </c>
      <c r="H430">
        <v>503</v>
      </c>
    </row>
    <row r="431" spans="1:8">
      <c r="A431" t="s">
        <v>5873</v>
      </c>
      <c r="B431" t="s">
        <v>5874</v>
      </c>
      <c r="C431" t="s">
        <v>560</v>
      </c>
      <c r="D431" t="s">
        <v>147</v>
      </c>
      <c r="E431" t="s">
        <v>5875</v>
      </c>
      <c r="F431">
        <v>504</v>
      </c>
      <c r="G431" t="s">
        <v>147</v>
      </c>
      <c r="H431">
        <v>504</v>
      </c>
    </row>
    <row r="432" spans="1:8">
      <c r="A432" t="s">
        <v>5906</v>
      </c>
      <c r="B432" t="s">
        <v>5907</v>
      </c>
      <c r="C432" t="s">
        <v>389</v>
      </c>
      <c r="D432" t="s">
        <v>688</v>
      </c>
      <c r="E432" t="s">
        <v>688</v>
      </c>
      <c r="F432">
        <v>505</v>
      </c>
      <c r="G432" t="s">
        <v>688</v>
      </c>
      <c r="H432">
        <v>505</v>
      </c>
    </row>
    <row r="433" spans="1:8">
      <c r="A433" t="s">
        <v>6492</v>
      </c>
      <c r="B433" t="s">
        <v>5909</v>
      </c>
      <c r="C433" t="s">
        <v>591</v>
      </c>
      <c r="D433" t="s">
        <v>90</v>
      </c>
      <c r="E433" t="s">
        <v>90</v>
      </c>
      <c r="F433">
        <v>506</v>
      </c>
      <c r="G433" t="s">
        <v>90</v>
      </c>
      <c r="H433">
        <v>506</v>
      </c>
    </row>
    <row r="434" spans="1:8">
      <c r="A434" t="s">
        <v>5993</v>
      </c>
      <c r="B434" t="s">
        <v>5994</v>
      </c>
      <c r="C434" t="s">
        <v>659</v>
      </c>
      <c r="D434" t="s">
        <v>89</v>
      </c>
      <c r="E434" t="s">
        <v>89</v>
      </c>
      <c r="F434">
        <v>507</v>
      </c>
      <c r="G434" t="s">
        <v>89</v>
      </c>
      <c r="H434">
        <v>507</v>
      </c>
    </row>
    <row r="435" spans="1:8">
      <c r="A435" t="s">
        <v>6109</v>
      </c>
      <c r="B435" t="s">
        <v>6110</v>
      </c>
      <c r="C435" t="s">
        <v>661</v>
      </c>
      <c r="D435" t="s">
        <v>88</v>
      </c>
      <c r="E435" t="s">
        <v>88</v>
      </c>
      <c r="F435">
        <v>508</v>
      </c>
      <c r="G435" t="s">
        <v>88</v>
      </c>
      <c r="H435">
        <v>508</v>
      </c>
    </row>
    <row r="436" spans="1:8">
      <c r="A436" t="s">
        <v>6113</v>
      </c>
      <c r="B436" t="s">
        <v>6114</v>
      </c>
      <c r="C436" t="s">
        <v>649</v>
      </c>
      <c r="D436" t="s">
        <v>114</v>
      </c>
      <c r="E436" t="s">
        <v>6548</v>
      </c>
      <c r="F436">
        <v>509</v>
      </c>
      <c r="G436" t="s">
        <v>114</v>
      </c>
      <c r="H436">
        <v>509</v>
      </c>
    </row>
    <row r="437" spans="1:8">
      <c r="A437" t="s">
        <v>6503</v>
      </c>
      <c r="B437" t="s">
        <v>6123</v>
      </c>
      <c r="C437" t="s">
        <v>669</v>
      </c>
      <c r="D437" t="s">
        <v>118</v>
      </c>
      <c r="E437" t="s">
        <v>118</v>
      </c>
      <c r="F437">
        <v>510</v>
      </c>
      <c r="G437" t="s">
        <v>118</v>
      </c>
      <c r="H437">
        <v>510</v>
      </c>
    </row>
    <row r="438" spans="1:8">
      <c r="A438" t="s">
        <v>7484</v>
      </c>
      <c r="B438" t="s">
        <v>6134</v>
      </c>
      <c r="C438" t="s">
        <v>517</v>
      </c>
      <c r="D438" t="s">
        <v>294</v>
      </c>
      <c r="E438" t="s">
        <v>7485</v>
      </c>
      <c r="F438">
        <v>511</v>
      </c>
      <c r="G438" t="s">
        <v>294</v>
      </c>
      <c r="H438">
        <v>511</v>
      </c>
    </row>
    <row r="439" spans="1:8">
      <c r="A439" t="s">
        <v>6137</v>
      </c>
      <c r="B439" t="s">
        <v>6138</v>
      </c>
      <c r="C439" t="s">
        <v>490</v>
      </c>
      <c r="D439" t="s">
        <v>687</v>
      </c>
      <c r="E439" t="s">
        <v>687</v>
      </c>
      <c r="F439">
        <v>512</v>
      </c>
      <c r="G439" t="s">
        <v>687</v>
      </c>
      <c r="H439">
        <v>512</v>
      </c>
    </row>
    <row r="440" spans="1:8">
      <c r="A440" t="s">
        <v>6372</v>
      </c>
      <c r="B440" t="s">
        <v>6142</v>
      </c>
      <c r="C440" t="s">
        <v>7486</v>
      </c>
      <c r="D440" t="s">
        <v>185</v>
      </c>
      <c r="E440" t="s">
        <v>185</v>
      </c>
      <c r="F440">
        <v>513</v>
      </c>
      <c r="G440" t="s">
        <v>185</v>
      </c>
      <c r="H440">
        <v>513</v>
      </c>
    </row>
    <row r="441" spans="1:8">
      <c r="A441" t="s">
        <v>6147</v>
      </c>
      <c r="B441" t="s">
        <v>6148</v>
      </c>
      <c r="C441" t="s">
        <v>499</v>
      </c>
      <c r="D441" t="s">
        <v>244</v>
      </c>
      <c r="E441" t="s">
        <v>244</v>
      </c>
      <c r="F441">
        <v>514</v>
      </c>
      <c r="G441" t="s">
        <v>244</v>
      </c>
      <c r="H441">
        <v>514</v>
      </c>
    </row>
    <row r="442" spans="1:8">
      <c r="A442" t="s">
        <v>6219</v>
      </c>
      <c r="B442" t="s">
        <v>6220</v>
      </c>
      <c r="C442" t="s">
        <v>6222</v>
      </c>
      <c r="D442" t="s">
        <v>283</v>
      </c>
      <c r="E442" t="s">
        <v>283</v>
      </c>
      <c r="F442">
        <v>515</v>
      </c>
      <c r="G442" t="s">
        <v>283</v>
      </c>
      <c r="H442">
        <v>515</v>
      </c>
    </row>
    <row r="443" spans="1:8">
      <c r="A443" t="s">
        <v>6229</v>
      </c>
      <c r="B443" t="s">
        <v>6230</v>
      </c>
      <c r="C443" t="s">
        <v>6497</v>
      </c>
      <c r="D443" t="s">
        <v>109</v>
      </c>
      <c r="E443" t="s">
        <v>109</v>
      </c>
      <c r="F443">
        <v>516</v>
      </c>
      <c r="G443" t="s">
        <v>109</v>
      </c>
      <c r="H443">
        <v>516</v>
      </c>
    </row>
    <row r="444" spans="1:8">
      <c r="A444" t="s">
        <v>6495</v>
      </c>
      <c r="B444" t="s">
        <v>5854</v>
      </c>
      <c r="C444" t="s">
        <v>625</v>
      </c>
      <c r="D444" t="s">
        <v>370</v>
      </c>
      <c r="E444" t="s">
        <v>370</v>
      </c>
      <c r="F444">
        <v>517</v>
      </c>
      <c r="G444" t="s">
        <v>370</v>
      </c>
      <c r="H444">
        <v>517</v>
      </c>
    </row>
    <row r="445" spans="1:8">
      <c r="A445" t="s">
        <v>6292</v>
      </c>
      <c r="B445" t="s">
        <v>6293</v>
      </c>
      <c r="C445" t="s">
        <v>6468</v>
      </c>
      <c r="D445" t="s">
        <v>94</v>
      </c>
      <c r="E445" t="s">
        <v>94</v>
      </c>
      <c r="F445">
        <v>518</v>
      </c>
      <c r="G445" t="s">
        <v>94</v>
      </c>
      <c r="H445">
        <v>518</v>
      </c>
    </row>
    <row r="446" spans="1:8">
      <c r="A446" t="s">
        <v>6307</v>
      </c>
      <c r="B446" t="s">
        <v>6308</v>
      </c>
      <c r="C446" t="s">
        <v>455</v>
      </c>
      <c r="D446" t="s">
        <v>690</v>
      </c>
      <c r="E446" t="s">
        <v>690</v>
      </c>
      <c r="F446">
        <v>519</v>
      </c>
      <c r="G446" t="s">
        <v>690</v>
      </c>
      <c r="H446">
        <v>519</v>
      </c>
    </row>
    <row r="447" spans="1:8">
      <c r="A447" t="s">
        <v>6161</v>
      </c>
      <c r="B447" t="s">
        <v>6162</v>
      </c>
      <c r="C447" t="s">
        <v>6504</v>
      </c>
      <c r="D447" t="s">
        <v>211</v>
      </c>
      <c r="E447" t="s">
        <v>211</v>
      </c>
      <c r="F447">
        <v>520</v>
      </c>
      <c r="G447" t="s">
        <v>211</v>
      </c>
      <c r="H447">
        <v>520</v>
      </c>
    </row>
    <row r="448" spans="1:8">
      <c r="A448" t="s">
        <v>7487</v>
      </c>
      <c r="B448" t="s">
        <v>5571</v>
      </c>
      <c r="C448" t="s">
        <v>121</v>
      </c>
      <c r="D448" t="s">
        <v>121</v>
      </c>
      <c r="E448" t="s">
        <v>121</v>
      </c>
      <c r="F448">
        <v>5</v>
      </c>
      <c r="G448" t="s">
        <v>121</v>
      </c>
      <c r="H448">
        <v>4</v>
      </c>
    </row>
    <row r="449" spans="1:8">
      <c r="A449" t="s">
        <v>6385</v>
      </c>
      <c r="B449" t="s">
        <v>7072</v>
      </c>
      <c r="C449" t="s">
        <v>543</v>
      </c>
      <c r="D449" t="s">
        <v>685</v>
      </c>
      <c r="E449" t="s">
        <v>685</v>
      </c>
      <c r="F449">
        <v>521</v>
      </c>
      <c r="G449" t="s">
        <v>685</v>
      </c>
      <c r="H449">
        <v>521</v>
      </c>
    </row>
    <row r="450" spans="1:8">
      <c r="A450" t="s">
        <v>5580</v>
      </c>
      <c r="B450" t="s">
        <v>5581</v>
      </c>
      <c r="C450" t="s">
        <v>425</v>
      </c>
      <c r="D450" t="s">
        <v>425</v>
      </c>
      <c r="E450" t="s">
        <v>425</v>
      </c>
      <c r="F450">
        <v>13</v>
      </c>
      <c r="G450" t="s">
        <v>425</v>
      </c>
      <c r="H450">
        <v>10</v>
      </c>
    </row>
    <row r="451" spans="1:8">
      <c r="A451" t="s">
        <v>7488</v>
      </c>
      <c r="B451" t="s">
        <v>5588</v>
      </c>
      <c r="C451" t="s">
        <v>402</v>
      </c>
      <c r="D451" t="s">
        <v>402</v>
      </c>
      <c r="E451" t="s">
        <v>402</v>
      </c>
      <c r="F451">
        <v>15</v>
      </c>
      <c r="G451" t="s">
        <v>402</v>
      </c>
      <c r="H451">
        <v>12</v>
      </c>
    </row>
    <row r="452" spans="1:8">
      <c r="A452" t="s">
        <v>7489</v>
      </c>
      <c r="B452" t="s">
        <v>5591</v>
      </c>
      <c r="C452" t="s">
        <v>270</v>
      </c>
      <c r="D452" t="s">
        <v>270</v>
      </c>
      <c r="E452" t="s">
        <v>270</v>
      </c>
      <c r="F452">
        <v>17</v>
      </c>
      <c r="G452" t="s">
        <v>270</v>
      </c>
      <c r="H452">
        <v>14</v>
      </c>
    </row>
    <row r="453" spans="1:8">
      <c r="A453" t="s">
        <v>7490</v>
      </c>
      <c r="B453" t="s">
        <v>5601</v>
      </c>
      <c r="C453" t="s">
        <v>38</v>
      </c>
      <c r="D453" t="s">
        <v>38</v>
      </c>
      <c r="E453" t="s">
        <v>38</v>
      </c>
      <c r="F453">
        <v>21</v>
      </c>
      <c r="G453" t="s">
        <v>38</v>
      </c>
      <c r="H453">
        <v>19</v>
      </c>
    </row>
    <row r="454" spans="1:8">
      <c r="A454" t="s">
        <v>7491</v>
      </c>
      <c r="B454" t="s">
        <v>5606</v>
      </c>
      <c r="C454" t="s">
        <v>47</v>
      </c>
      <c r="D454" t="s">
        <v>47</v>
      </c>
      <c r="E454" t="s">
        <v>47</v>
      </c>
      <c r="F454">
        <v>25</v>
      </c>
      <c r="G454" t="s">
        <v>47</v>
      </c>
      <c r="H454">
        <v>22</v>
      </c>
    </row>
    <row r="455" spans="1:8">
      <c r="A455" t="s">
        <v>5620</v>
      </c>
      <c r="B455" t="s">
        <v>5621</v>
      </c>
      <c r="C455" t="s">
        <v>441</v>
      </c>
      <c r="D455" t="s">
        <v>293</v>
      </c>
      <c r="E455" t="s">
        <v>441</v>
      </c>
      <c r="F455">
        <v>32</v>
      </c>
      <c r="G455" t="s">
        <v>293</v>
      </c>
      <c r="H455">
        <v>0</v>
      </c>
    </row>
    <row r="456" spans="1:8">
      <c r="A456" t="s">
        <v>5637</v>
      </c>
      <c r="B456" t="s">
        <v>5638</v>
      </c>
      <c r="C456" t="s">
        <v>186</v>
      </c>
      <c r="D456" t="s">
        <v>186</v>
      </c>
      <c r="E456" t="s">
        <v>186</v>
      </c>
      <c r="F456">
        <v>46</v>
      </c>
      <c r="G456" t="s">
        <v>186</v>
      </c>
      <c r="H456">
        <v>31</v>
      </c>
    </row>
    <row r="457" spans="1:8">
      <c r="A457" t="s">
        <v>5651</v>
      </c>
      <c r="B457" t="s">
        <v>5652</v>
      </c>
      <c r="C457" t="s">
        <v>622</v>
      </c>
      <c r="D457" t="s">
        <v>351</v>
      </c>
      <c r="E457" t="s">
        <v>351</v>
      </c>
      <c r="F457">
        <v>76</v>
      </c>
      <c r="G457" t="s">
        <v>351</v>
      </c>
      <c r="H457">
        <v>59</v>
      </c>
    </row>
    <row r="458" spans="1:8">
      <c r="A458" t="s">
        <v>5653</v>
      </c>
      <c r="B458" t="s">
        <v>5654</v>
      </c>
      <c r="C458" t="s">
        <v>489</v>
      </c>
      <c r="D458" t="s">
        <v>684</v>
      </c>
      <c r="E458" t="s">
        <v>684</v>
      </c>
      <c r="F458">
        <v>67</v>
      </c>
      <c r="G458" t="str">
        <f>Table19[[#This Row],[Team Name]]</f>
        <v>Charlotte U</v>
      </c>
      <c r="H458">
        <v>211</v>
      </c>
    </row>
    <row r="459" spans="1:8">
      <c r="A459" t="s">
        <v>5657</v>
      </c>
      <c r="B459" t="s">
        <v>5658</v>
      </c>
      <c r="C459" t="s">
        <v>567</v>
      </c>
      <c r="D459" t="s">
        <v>343</v>
      </c>
      <c r="E459" t="s">
        <v>5659</v>
      </c>
      <c r="F459">
        <v>70</v>
      </c>
      <c r="G459" t="str">
        <f>Table19[[#This Row],[Team Name]]</f>
        <v>Chicago State</v>
      </c>
      <c r="H459">
        <v>0</v>
      </c>
    </row>
    <row r="460" spans="1:8">
      <c r="A460" t="s">
        <v>7492</v>
      </c>
      <c r="B460" t="s">
        <v>5665</v>
      </c>
      <c r="C460" t="s">
        <v>126</v>
      </c>
      <c r="D460" t="s">
        <v>126</v>
      </c>
      <c r="E460" t="s">
        <v>126</v>
      </c>
      <c r="F460">
        <v>73</v>
      </c>
      <c r="G460" t="str">
        <f>Table19[[#This Row],[Team Name]]</f>
        <v>Clemson</v>
      </c>
      <c r="H460">
        <v>57</v>
      </c>
    </row>
    <row r="461" spans="1:8">
      <c r="A461" t="s">
        <v>7493</v>
      </c>
      <c r="B461" t="s">
        <v>5671</v>
      </c>
      <c r="C461" t="s">
        <v>399</v>
      </c>
      <c r="D461" t="s">
        <v>399</v>
      </c>
      <c r="E461" t="s">
        <v>399</v>
      </c>
      <c r="F461">
        <v>65</v>
      </c>
      <c r="G461" t="str">
        <f>Table19[[#This Row],[Team Name]]</f>
        <v>Charleston</v>
      </c>
      <c r="H461">
        <v>61</v>
      </c>
    </row>
    <row r="462" spans="1:8">
      <c r="A462" t="s">
        <v>5678</v>
      </c>
      <c r="B462" t="s">
        <v>5679</v>
      </c>
      <c r="C462" t="s">
        <v>63</v>
      </c>
      <c r="D462" t="s">
        <v>63</v>
      </c>
      <c r="E462" t="s">
        <v>63</v>
      </c>
      <c r="F462">
        <v>82</v>
      </c>
      <c r="G462" t="str">
        <f>Table19[[#This Row],[Team Name]]</f>
        <v>Columbia</v>
      </c>
      <c r="H462">
        <v>64</v>
      </c>
    </row>
    <row r="463" spans="1:8">
      <c r="A463" t="s">
        <v>7494</v>
      </c>
      <c r="B463" t="s">
        <v>5681</v>
      </c>
      <c r="C463" t="s">
        <v>220</v>
      </c>
      <c r="D463" t="s">
        <v>220</v>
      </c>
      <c r="E463" t="s">
        <v>220</v>
      </c>
      <c r="F463">
        <v>84</v>
      </c>
      <c r="G463" t="str">
        <f>Table19[[#This Row],[Team Name]]</f>
        <v>Connecticut</v>
      </c>
      <c r="H463">
        <v>65</v>
      </c>
    </row>
    <row r="464" spans="1:8">
      <c r="A464" t="s">
        <v>5692</v>
      </c>
      <c r="B464" t="s">
        <v>5693</v>
      </c>
      <c r="C464" t="s">
        <v>660</v>
      </c>
      <c r="D464" t="s">
        <v>213</v>
      </c>
      <c r="E464" t="s">
        <v>213</v>
      </c>
      <c r="F464">
        <v>484</v>
      </c>
      <c r="G464" t="str">
        <f>Table19[[#This Row],[Team Name]]</f>
        <v>CSU Bakersfield</v>
      </c>
      <c r="H464">
        <v>484</v>
      </c>
    </row>
    <row r="465" spans="1:8">
      <c r="A465" t="s">
        <v>5697</v>
      </c>
      <c r="B465" t="s">
        <v>5698</v>
      </c>
      <c r="C465" t="s">
        <v>538</v>
      </c>
      <c r="D465" t="s">
        <v>215</v>
      </c>
      <c r="E465" t="s">
        <v>215</v>
      </c>
      <c r="F465">
        <v>49</v>
      </c>
      <c r="G465" t="str">
        <f>Table19[[#This Row],[Team Name]]</f>
        <v>CSU Fullerton</v>
      </c>
      <c r="H465">
        <v>39</v>
      </c>
    </row>
    <row r="466" spans="1:8">
      <c r="A466" t="s">
        <v>5700</v>
      </c>
      <c r="B466" t="s">
        <v>5701</v>
      </c>
      <c r="C466" t="s">
        <v>654</v>
      </c>
      <c r="D466" t="s">
        <v>216</v>
      </c>
      <c r="E466" t="s">
        <v>216</v>
      </c>
      <c r="F466">
        <v>485</v>
      </c>
      <c r="G466" t="str">
        <f>Table19[[#This Row],[Team Name]]</f>
        <v>CSU Northridge</v>
      </c>
      <c r="H466">
        <v>485</v>
      </c>
    </row>
    <row r="467" spans="1:8">
      <c r="A467" t="s">
        <v>5715</v>
      </c>
      <c r="B467" t="s">
        <v>5716</v>
      </c>
      <c r="C467" t="s">
        <v>576</v>
      </c>
      <c r="D467" t="s">
        <v>398</v>
      </c>
      <c r="E467" t="s">
        <v>398</v>
      </c>
      <c r="F467">
        <v>96</v>
      </c>
      <c r="G467" t="str">
        <f>Table19[[#This Row],[Team Name]]</f>
        <v>Detroit Mercy</v>
      </c>
      <c r="H467">
        <v>0</v>
      </c>
    </row>
    <row r="468" spans="1:8">
      <c r="A468" t="s">
        <v>5724</v>
      </c>
      <c r="B468" t="s">
        <v>5725</v>
      </c>
      <c r="C468" t="s">
        <v>21</v>
      </c>
      <c r="D468" t="s">
        <v>21</v>
      </c>
      <c r="E468" t="s">
        <v>21</v>
      </c>
      <c r="F468">
        <v>102</v>
      </c>
      <c r="G468" t="str">
        <f>Table19[[#This Row],[Team Name]]</f>
        <v>Duke</v>
      </c>
      <c r="H468">
        <v>80</v>
      </c>
    </row>
    <row r="469" spans="1:8">
      <c r="A469" t="s">
        <v>7495</v>
      </c>
      <c r="B469" t="s">
        <v>5751</v>
      </c>
      <c r="C469" t="s">
        <v>585</v>
      </c>
      <c r="D469" t="s">
        <v>196</v>
      </c>
      <c r="E469" t="s">
        <v>196</v>
      </c>
      <c r="F469">
        <v>118</v>
      </c>
      <c r="G469" t="str">
        <f>Table19[[#This Row],[Team Name]]</f>
        <v>Florida Atlantic</v>
      </c>
      <c r="H469">
        <v>94</v>
      </c>
    </row>
    <row r="470" spans="1:8">
      <c r="A470" t="s">
        <v>6387</v>
      </c>
      <c r="B470" t="s">
        <v>7090</v>
      </c>
      <c r="C470" t="s">
        <v>477</v>
      </c>
      <c r="D470" t="s">
        <v>183</v>
      </c>
      <c r="E470" t="s">
        <v>183</v>
      </c>
      <c r="F470">
        <v>138</v>
      </c>
      <c r="G470" t="str">
        <f>Table19[[#This Row],[Team Name]]</f>
        <v>Grand Canyon</v>
      </c>
      <c r="H470">
        <v>111</v>
      </c>
    </row>
    <row r="471" spans="1:8">
      <c r="A471" t="s">
        <v>7496</v>
      </c>
      <c r="B471" t="s">
        <v>5783</v>
      </c>
      <c r="C471" t="s">
        <v>205</v>
      </c>
      <c r="D471" t="s">
        <v>205</v>
      </c>
      <c r="E471" t="s">
        <v>205</v>
      </c>
      <c r="F471">
        <v>135</v>
      </c>
      <c r="G471" t="str">
        <f>Table19[[#This Row],[Team Name]]</f>
        <v>Gonzaga</v>
      </c>
      <c r="H471">
        <v>109</v>
      </c>
    </row>
    <row r="472" spans="1:8">
      <c r="A472" t="s">
        <v>5794</v>
      </c>
      <c r="B472" t="s">
        <v>5795</v>
      </c>
      <c r="C472" t="s">
        <v>522</v>
      </c>
      <c r="D472" t="s">
        <v>46</v>
      </c>
      <c r="E472" t="s">
        <v>46</v>
      </c>
      <c r="F472">
        <v>348</v>
      </c>
      <c r="G472" t="str">
        <f>Table19[[#This Row],[Team Name]]</f>
        <v>Seton Hall</v>
      </c>
      <c r="H472">
        <v>266</v>
      </c>
    </row>
    <row r="473" spans="1:8">
      <c r="A473" t="s">
        <v>6378</v>
      </c>
      <c r="B473" t="s">
        <v>7467</v>
      </c>
      <c r="C473" t="s">
        <v>601</v>
      </c>
      <c r="D473" t="s">
        <v>683</v>
      </c>
      <c r="E473" t="s">
        <v>683</v>
      </c>
      <c r="F473">
        <v>149</v>
      </c>
      <c r="G473" t="str">
        <f>Table19[[#This Row],[Team Name]]</f>
        <v>Houston Baptist</v>
      </c>
      <c r="H473">
        <v>120</v>
      </c>
    </row>
    <row r="474" spans="1:8">
      <c r="A474" t="s">
        <v>5808</v>
      </c>
      <c r="B474" t="s">
        <v>5809</v>
      </c>
      <c r="C474" t="s">
        <v>252</v>
      </c>
      <c r="D474" t="s">
        <v>252</v>
      </c>
      <c r="E474" t="s">
        <v>252</v>
      </c>
      <c r="F474">
        <v>148</v>
      </c>
      <c r="G474" t="str">
        <f>Table19[[#This Row],[Team Name]]</f>
        <v>Houston</v>
      </c>
      <c r="H474">
        <v>119</v>
      </c>
    </row>
    <row r="475" spans="1:8">
      <c r="A475" t="s">
        <v>7497</v>
      </c>
      <c r="B475" t="s">
        <v>5833</v>
      </c>
      <c r="C475" t="s">
        <v>469</v>
      </c>
      <c r="D475" t="s">
        <v>287</v>
      </c>
      <c r="E475" t="s">
        <v>6524</v>
      </c>
      <c r="F475">
        <v>164</v>
      </c>
      <c r="G475" t="str">
        <f>Table19[[#This Row],[Team Name]]</f>
        <v>Iowa State</v>
      </c>
      <c r="H475">
        <v>132</v>
      </c>
    </row>
    <row r="476" spans="1:8">
      <c r="A476" t="s">
        <v>5853</v>
      </c>
      <c r="B476" t="s">
        <v>5854</v>
      </c>
      <c r="C476" t="s">
        <v>625</v>
      </c>
      <c r="D476" t="s">
        <v>625</v>
      </c>
      <c r="E476" t="s">
        <v>625</v>
      </c>
      <c r="F476">
        <v>486</v>
      </c>
      <c r="G476" t="str">
        <f>Table19[[#This Row],[Team Name]]</f>
        <v>UMKC</v>
      </c>
      <c r="H476">
        <v>486</v>
      </c>
    </row>
    <row r="477" spans="1:8">
      <c r="A477" t="s">
        <v>7498</v>
      </c>
      <c r="B477" t="s">
        <v>5862</v>
      </c>
      <c r="C477" t="s">
        <v>478</v>
      </c>
      <c r="D477" t="s">
        <v>286</v>
      </c>
      <c r="E477" t="s">
        <v>6526</v>
      </c>
      <c r="F477">
        <v>173</v>
      </c>
      <c r="G477" t="str">
        <f>Table19[[#This Row],[Team Name]]</f>
        <v>Kansas State</v>
      </c>
      <c r="H477">
        <v>140</v>
      </c>
    </row>
    <row r="478" spans="1:8">
      <c r="A478" t="s">
        <v>7499</v>
      </c>
      <c r="B478" t="s">
        <v>5865</v>
      </c>
      <c r="C478" t="s">
        <v>404</v>
      </c>
      <c r="D478" t="s">
        <v>404</v>
      </c>
      <c r="E478" t="s">
        <v>404</v>
      </c>
      <c r="F478">
        <v>171</v>
      </c>
      <c r="G478" t="str">
        <f>Table19[[#This Row],[Team Name]]</f>
        <v>Kansas</v>
      </c>
      <c r="H478">
        <v>139</v>
      </c>
    </row>
    <row r="479" spans="1:8">
      <c r="A479" t="s">
        <v>6546</v>
      </c>
      <c r="B479" t="s">
        <v>7063</v>
      </c>
      <c r="C479" t="s">
        <v>565</v>
      </c>
      <c r="D479" t="s">
        <v>689</v>
      </c>
      <c r="E479" t="s">
        <v>689</v>
      </c>
      <c r="F479">
        <v>198</v>
      </c>
      <c r="G479" t="str">
        <f>Table19[[#This Row],[Team Name]]</f>
        <v>Loyola (MD)</v>
      </c>
      <c r="H479">
        <v>159</v>
      </c>
    </row>
    <row r="480" spans="1:8">
      <c r="A480" t="s">
        <v>6529</v>
      </c>
      <c r="B480" t="s">
        <v>7059</v>
      </c>
      <c r="C480" t="s">
        <v>98</v>
      </c>
      <c r="D480" t="s">
        <v>98</v>
      </c>
      <c r="E480" t="s">
        <v>98</v>
      </c>
      <c r="F480">
        <v>487</v>
      </c>
      <c r="G480" t="str">
        <f>Table19[[#This Row],[Team Name]]</f>
        <v>Lindenwood</v>
      </c>
      <c r="H480">
        <v>487</v>
      </c>
    </row>
    <row r="481" spans="1:8">
      <c r="A481" t="s">
        <v>5888</v>
      </c>
      <c r="B481" t="s">
        <v>5889</v>
      </c>
      <c r="C481" t="s">
        <v>339</v>
      </c>
      <c r="D481" t="s">
        <v>339</v>
      </c>
      <c r="E481" t="s">
        <v>339</v>
      </c>
      <c r="F481">
        <v>196</v>
      </c>
      <c r="G481" t="str">
        <f>Table19[[#This Row],[Team Name]]</f>
        <v>Louisville</v>
      </c>
      <c r="H481">
        <v>157</v>
      </c>
    </row>
    <row r="482" spans="1:8">
      <c r="A482" t="s">
        <v>5890</v>
      </c>
      <c r="B482" t="s">
        <v>5891</v>
      </c>
      <c r="C482" t="s">
        <v>96</v>
      </c>
      <c r="D482" t="s">
        <v>96</v>
      </c>
      <c r="E482" t="s">
        <v>96</v>
      </c>
      <c r="F482">
        <v>186</v>
      </c>
      <c r="G482" t="str">
        <f>Table19[[#This Row],[Team Name]]</f>
        <v>Little Rock</v>
      </c>
      <c r="H482">
        <v>16</v>
      </c>
    </row>
    <row r="483" spans="1:8">
      <c r="A483" t="s">
        <v>5898</v>
      </c>
      <c r="B483" t="s">
        <v>5899</v>
      </c>
      <c r="C483" t="s">
        <v>454</v>
      </c>
      <c r="D483" t="s">
        <v>107</v>
      </c>
      <c r="E483" t="s">
        <v>107</v>
      </c>
      <c r="F483">
        <v>221</v>
      </c>
      <c r="G483" t="str">
        <f>Table19[[#This Row],[Team Name]]</f>
        <v>Miami (OH)</v>
      </c>
      <c r="H483">
        <v>0</v>
      </c>
    </row>
    <row r="484" spans="1:8">
      <c r="A484" t="s">
        <v>7500</v>
      </c>
      <c r="B484" t="s">
        <v>5904</v>
      </c>
      <c r="C484" t="s">
        <v>45</v>
      </c>
      <c r="D484" t="s">
        <v>45</v>
      </c>
      <c r="E484" t="s">
        <v>45</v>
      </c>
      <c r="F484">
        <v>206</v>
      </c>
      <c r="G484" t="str">
        <f>Table19[[#This Row],[Team Name]]</f>
        <v>Marquette</v>
      </c>
      <c r="H484">
        <v>164</v>
      </c>
    </row>
    <row r="485" spans="1:8">
      <c r="A485" t="s">
        <v>5908</v>
      </c>
      <c r="B485" t="s">
        <v>5909</v>
      </c>
      <c r="C485" t="s">
        <v>7501</v>
      </c>
      <c r="D485" t="s">
        <v>90</v>
      </c>
      <c r="E485" t="s">
        <v>90</v>
      </c>
      <c r="F485">
        <v>488</v>
      </c>
      <c r="G485" t="str">
        <f>Table19[[#This Row],[Team Name]]</f>
        <v>McNeese</v>
      </c>
      <c r="H485">
        <v>488</v>
      </c>
    </row>
    <row r="486" spans="1:8">
      <c r="A486" t="s">
        <v>6530</v>
      </c>
      <c r="B486" t="s">
        <v>6995</v>
      </c>
      <c r="C486" t="s">
        <v>240</v>
      </c>
      <c r="D486" t="s">
        <v>240</v>
      </c>
      <c r="E486" t="s">
        <v>240</v>
      </c>
      <c r="F486">
        <v>203</v>
      </c>
      <c r="G486" t="str">
        <f>Table19[[#This Row],[Team Name]]</f>
        <v>Maine</v>
      </c>
      <c r="H486">
        <v>161</v>
      </c>
    </row>
    <row r="487" spans="1:8">
      <c r="A487" t="s">
        <v>7502</v>
      </c>
      <c r="B487" t="s">
        <v>5920</v>
      </c>
      <c r="C487" t="s">
        <v>503</v>
      </c>
      <c r="D487" t="s">
        <v>20</v>
      </c>
      <c r="E487" t="s">
        <v>20</v>
      </c>
      <c r="F487">
        <v>220</v>
      </c>
      <c r="G487" t="s">
        <v>403</v>
      </c>
      <c r="H487">
        <v>174</v>
      </c>
    </row>
    <row r="488" spans="1:8">
      <c r="A488" t="s">
        <v>5956</v>
      </c>
      <c r="B488" t="s">
        <v>5957</v>
      </c>
      <c r="C488" t="s">
        <v>452</v>
      </c>
      <c r="D488" t="s">
        <v>221</v>
      </c>
      <c r="E488" t="s">
        <v>6532</v>
      </c>
      <c r="F488">
        <v>226</v>
      </c>
      <c r="G488" t="str">
        <f>Table19[[#This Row],[Team Name]]</f>
        <v>Michigan State</v>
      </c>
      <c r="H488">
        <v>177</v>
      </c>
    </row>
    <row r="489" spans="1:8">
      <c r="A489" t="s">
        <v>5991</v>
      </c>
      <c r="B489" t="s">
        <v>5992</v>
      </c>
      <c r="C489" t="s">
        <v>243</v>
      </c>
      <c r="D489" t="s">
        <v>243</v>
      </c>
      <c r="E489" t="s">
        <v>243</v>
      </c>
      <c r="F489">
        <v>260</v>
      </c>
      <c r="G489" t="str">
        <f>Table19[[#This Row],[Team Name]]</f>
        <v>Niagara</v>
      </c>
      <c r="H489">
        <v>202</v>
      </c>
    </row>
    <row r="490" spans="1:8">
      <c r="A490" t="s">
        <v>6025</v>
      </c>
      <c r="B490" t="s">
        <v>6026</v>
      </c>
      <c r="C490" t="s">
        <v>217</v>
      </c>
      <c r="D490" t="s">
        <v>217</v>
      </c>
      <c r="E490" t="s">
        <v>217</v>
      </c>
      <c r="F490">
        <v>299</v>
      </c>
      <c r="G490" t="str">
        <f>Table19[[#This Row],[Team Name]]</f>
        <v>Oregon</v>
      </c>
      <c r="H490">
        <v>234</v>
      </c>
    </row>
    <row r="491" spans="1:8">
      <c r="A491" t="s">
        <v>7503</v>
      </c>
      <c r="B491" t="s">
        <v>6057</v>
      </c>
      <c r="C491" t="s">
        <v>337</v>
      </c>
      <c r="D491" t="s">
        <v>337</v>
      </c>
      <c r="E491" t="s">
        <v>337</v>
      </c>
      <c r="F491">
        <v>317</v>
      </c>
      <c r="G491" t="str">
        <f>Table19[[#This Row],[Team Name]]</f>
        <v>Providence</v>
      </c>
      <c r="H491">
        <v>246</v>
      </c>
    </row>
    <row r="492" spans="1:8">
      <c r="A492" t="s">
        <v>7504</v>
      </c>
      <c r="B492" t="s">
        <v>6066</v>
      </c>
      <c r="C492" t="s">
        <v>226</v>
      </c>
      <c r="D492" t="s">
        <v>226</v>
      </c>
      <c r="E492" t="s">
        <v>226</v>
      </c>
      <c r="F492">
        <v>318</v>
      </c>
      <c r="G492" t="str">
        <f>Table19[[#This Row],[Team Name]]</f>
        <v>Purdue</v>
      </c>
      <c r="H492">
        <v>247</v>
      </c>
    </row>
    <row r="493" spans="1:8">
      <c r="A493" t="s">
        <v>6367</v>
      </c>
      <c r="B493" t="s">
        <v>7505</v>
      </c>
      <c r="C493" t="s">
        <v>7506</v>
      </c>
      <c r="D493" t="s">
        <v>363</v>
      </c>
      <c r="E493" t="s">
        <v>363</v>
      </c>
      <c r="F493">
        <v>489</v>
      </c>
      <c r="G493" t="str">
        <f>Table19[[#This Row],[Team Name]]</f>
        <v>Queens University</v>
      </c>
      <c r="H493">
        <v>489</v>
      </c>
    </row>
    <row r="494" spans="1:8">
      <c r="A494" t="s">
        <v>7507</v>
      </c>
      <c r="B494" t="s">
        <v>6083</v>
      </c>
      <c r="C494" t="s">
        <v>391</v>
      </c>
      <c r="D494" t="s">
        <v>391</v>
      </c>
      <c r="E494" t="s">
        <v>391</v>
      </c>
      <c r="F494">
        <v>328</v>
      </c>
      <c r="G494" t="str">
        <f>Table19[[#This Row],[Team Name]]</f>
        <v>Rutgers</v>
      </c>
      <c r="H494">
        <v>255</v>
      </c>
    </row>
    <row r="495" spans="1:8">
      <c r="A495" t="s">
        <v>6374</v>
      </c>
      <c r="B495" t="s">
        <v>7508</v>
      </c>
      <c r="C495" t="s">
        <v>7476</v>
      </c>
      <c r="D495" t="s">
        <v>236</v>
      </c>
      <c r="E495" t="s">
        <v>236</v>
      </c>
      <c r="F495">
        <v>371</v>
      </c>
      <c r="G495" t="str">
        <f>Table19[[#This Row],[Team Name]]</f>
        <v>St. Francis (BKN)</v>
      </c>
      <c r="H495">
        <v>285</v>
      </c>
    </row>
    <row r="496" spans="1:8">
      <c r="A496" t="s">
        <v>6122</v>
      </c>
      <c r="B496" t="s">
        <v>7509</v>
      </c>
      <c r="C496" t="s">
        <v>669</v>
      </c>
      <c r="D496" t="s">
        <v>118</v>
      </c>
      <c r="E496" t="s">
        <v>118</v>
      </c>
      <c r="F496">
        <v>490</v>
      </c>
      <c r="G496" t="str">
        <f>Table19[[#This Row],[Team Name]]</f>
        <v>Sam Houston</v>
      </c>
      <c r="H496">
        <v>490</v>
      </c>
    </row>
    <row r="497" spans="1:8">
      <c r="A497" t="s">
        <v>6376</v>
      </c>
      <c r="B497" t="s">
        <v>7510</v>
      </c>
      <c r="C497" t="s">
        <v>537</v>
      </c>
      <c r="D497" t="s">
        <v>32</v>
      </c>
      <c r="E497" t="s">
        <v>32</v>
      </c>
      <c r="F497">
        <v>491</v>
      </c>
      <c r="G497" t="str">
        <f>Table19[[#This Row],[Team Name]]</f>
        <v>St. Thomas - Minnesota</v>
      </c>
      <c r="H497">
        <v>491</v>
      </c>
    </row>
    <row r="498" spans="1:8">
      <c r="A498" t="s">
        <v>6538</v>
      </c>
      <c r="B498" t="s">
        <v>7052</v>
      </c>
      <c r="C498" t="s">
        <v>261</v>
      </c>
      <c r="D498" t="s">
        <v>261</v>
      </c>
      <c r="E498" t="s">
        <v>261</v>
      </c>
      <c r="F498">
        <v>492</v>
      </c>
      <c r="G498" t="str">
        <f>Table19[[#This Row],[Team Name]]</f>
        <v>Stonehill</v>
      </c>
      <c r="H498">
        <v>492</v>
      </c>
    </row>
    <row r="499" spans="1:8">
      <c r="A499" t="s">
        <v>6390</v>
      </c>
      <c r="B499" t="s">
        <v>7073</v>
      </c>
      <c r="C499" t="s">
        <v>7511</v>
      </c>
      <c r="D499" t="s">
        <v>87</v>
      </c>
      <c r="E499" t="s">
        <v>87</v>
      </c>
      <c r="F499">
        <v>493</v>
      </c>
      <c r="G499" t="str">
        <f>Table19[[#This Row],[Team Name]]</f>
        <v>Texas A&amp;M-Commerce</v>
      </c>
      <c r="H499">
        <v>493</v>
      </c>
    </row>
    <row r="500" spans="1:8">
      <c r="A500" t="s">
        <v>7512</v>
      </c>
      <c r="B500" t="s">
        <v>6165</v>
      </c>
      <c r="C500" t="s">
        <v>281</v>
      </c>
      <c r="D500" t="s">
        <v>281</v>
      </c>
      <c r="E500" t="s">
        <v>281</v>
      </c>
      <c r="F500">
        <v>383</v>
      </c>
      <c r="G500" t="str">
        <f>Table19[[#This Row],[Team Name]]</f>
        <v>TCU</v>
      </c>
      <c r="H500">
        <v>306</v>
      </c>
    </row>
    <row r="501" spans="1:8">
      <c r="A501" t="s">
        <v>7513</v>
      </c>
      <c r="B501" t="s">
        <v>6170</v>
      </c>
      <c r="C501" t="s">
        <v>42</v>
      </c>
      <c r="D501" t="s">
        <v>42</v>
      </c>
      <c r="E501" t="s">
        <v>42</v>
      </c>
      <c r="F501">
        <v>386</v>
      </c>
      <c r="G501" t="str">
        <f>Table19[[#This Row],[Team Name]]</f>
        <v>Tennessee</v>
      </c>
      <c r="H501">
        <v>298</v>
      </c>
    </row>
    <row r="502" spans="1:8">
      <c r="A502" t="s">
        <v>7514</v>
      </c>
      <c r="B502" t="s">
        <v>6172</v>
      </c>
      <c r="C502" t="s">
        <v>123</v>
      </c>
      <c r="D502" t="s">
        <v>123</v>
      </c>
      <c r="E502" t="s">
        <v>123</v>
      </c>
      <c r="F502">
        <v>392</v>
      </c>
      <c r="G502" t="str">
        <f>Table19[[#This Row],[Team Name]]</f>
        <v>Texas</v>
      </c>
      <c r="H502">
        <v>303</v>
      </c>
    </row>
    <row r="503" spans="1:8">
      <c r="A503" t="s">
        <v>7515</v>
      </c>
      <c r="B503" t="s">
        <v>6208</v>
      </c>
      <c r="C503" t="s">
        <v>374</v>
      </c>
      <c r="D503" t="s">
        <v>374</v>
      </c>
      <c r="E503" t="s">
        <v>374</v>
      </c>
      <c r="F503">
        <v>422</v>
      </c>
      <c r="G503" t="str">
        <f>Table19[[#This Row],[Team Name]]</f>
        <v>UCLA</v>
      </c>
      <c r="H503">
        <v>126</v>
      </c>
    </row>
    <row r="504" spans="1:8">
      <c r="A504" t="s">
        <v>6528</v>
      </c>
      <c r="B504" t="s">
        <v>6226</v>
      </c>
      <c r="C504" t="s">
        <v>291</v>
      </c>
      <c r="D504" t="s">
        <v>291</v>
      </c>
      <c r="E504" t="s">
        <v>291</v>
      </c>
      <c r="F504">
        <v>178</v>
      </c>
      <c r="G504" t="str">
        <f>Table19[[#This Row],[Team Name]]</f>
        <v>Kentucky</v>
      </c>
      <c r="H504">
        <v>143</v>
      </c>
    </row>
    <row r="505" spans="1:8">
      <c r="A505" t="s">
        <v>6227</v>
      </c>
      <c r="B505" t="s">
        <v>6228</v>
      </c>
      <c r="C505" t="s">
        <v>111</v>
      </c>
      <c r="D505" t="s">
        <v>111</v>
      </c>
      <c r="E505" t="s">
        <v>111</v>
      </c>
      <c r="F505">
        <v>191</v>
      </c>
      <c r="G505" t="str">
        <f>Table19[[#This Row],[Team Name]]</f>
        <v>Louisiana</v>
      </c>
      <c r="H505">
        <v>191</v>
      </c>
    </row>
    <row r="506" spans="1:8">
      <c r="A506" t="s">
        <v>6549</v>
      </c>
      <c r="B506" t="s">
        <v>7474</v>
      </c>
      <c r="C506" t="s">
        <v>593</v>
      </c>
      <c r="D506" t="s">
        <v>328</v>
      </c>
      <c r="E506" t="s">
        <v>328</v>
      </c>
      <c r="F506">
        <v>356</v>
      </c>
      <c r="G506" t="str">
        <f>Table19[[#This Row],[Team Name]]</f>
        <v>South Carolina Upstate</v>
      </c>
      <c r="H506">
        <v>0</v>
      </c>
    </row>
    <row r="507" spans="1:8">
      <c r="A507" t="s">
        <v>6537</v>
      </c>
      <c r="B507" t="s">
        <v>7058</v>
      </c>
      <c r="C507" t="s">
        <v>558</v>
      </c>
      <c r="D507" t="s">
        <v>91</v>
      </c>
      <c r="E507" t="s">
        <v>91</v>
      </c>
      <c r="F507">
        <v>494</v>
      </c>
      <c r="G507" t="str">
        <f>Table19[[#This Row],[Team Name]]</f>
        <v>Southern Indiana</v>
      </c>
      <c r="H507">
        <v>494</v>
      </c>
    </row>
    <row r="508" spans="1:8">
      <c r="A508" t="s">
        <v>6375</v>
      </c>
      <c r="B508" t="s">
        <v>7093</v>
      </c>
      <c r="C508" t="s">
        <v>548</v>
      </c>
      <c r="D508" t="s">
        <v>200</v>
      </c>
      <c r="E508" t="s">
        <v>200</v>
      </c>
      <c r="F508">
        <v>495</v>
      </c>
      <c r="G508" t="str">
        <f>Table19[[#This Row],[Team Name]]</f>
        <v>Utah Tech</v>
      </c>
      <c r="H508">
        <v>495</v>
      </c>
    </row>
    <row r="509" spans="1:8">
      <c r="A509" t="s">
        <v>7516</v>
      </c>
      <c r="B509" t="s">
        <v>6299</v>
      </c>
      <c r="C509" t="s">
        <v>406</v>
      </c>
      <c r="D509" t="s">
        <v>406</v>
      </c>
      <c r="E509" t="s">
        <v>406</v>
      </c>
      <c r="F509">
        <v>450</v>
      </c>
      <c r="G509" t="str">
        <f>Table19[[#This Row],[Team Name]]</f>
        <v>Virginia</v>
      </c>
      <c r="H509">
        <v>326</v>
      </c>
    </row>
    <row r="510" spans="1:8">
      <c r="A510" t="s">
        <v>6541</v>
      </c>
      <c r="B510" t="s">
        <v>7048</v>
      </c>
      <c r="C510" t="s">
        <v>157</v>
      </c>
      <c r="D510" t="s">
        <v>157</v>
      </c>
      <c r="E510" t="s">
        <v>157</v>
      </c>
      <c r="F510">
        <v>445</v>
      </c>
      <c r="G510" t="str">
        <f>Table19[[#This Row],[Team Name]]</f>
        <v>Valparaiso</v>
      </c>
      <c r="H510">
        <v>322</v>
      </c>
    </row>
    <row r="511" spans="1:8">
      <c r="A511" t="s">
        <v>6310</v>
      </c>
      <c r="B511" t="s">
        <v>6311</v>
      </c>
      <c r="C511" t="s">
        <v>390</v>
      </c>
      <c r="D511" t="s">
        <v>390</v>
      </c>
      <c r="E511" t="s">
        <v>390</v>
      </c>
      <c r="F511">
        <v>449</v>
      </c>
      <c r="G511" t="str">
        <f>Table19[[#This Row],[Team Name]]</f>
        <v>Villanova</v>
      </c>
      <c r="H511">
        <v>325</v>
      </c>
    </row>
    <row r="512" spans="1:8">
      <c r="A512" t="s">
        <v>6326</v>
      </c>
      <c r="B512" t="s">
        <v>6327</v>
      </c>
      <c r="C512" t="s">
        <v>645</v>
      </c>
      <c r="D512" t="s">
        <v>329</v>
      </c>
      <c r="E512" t="s">
        <v>329</v>
      </c>
      <c r="F512">
        <v>127</v>
      </c>
      <c r="G512" t="str">
        <f>Table19[[#This Row],[Team Name]]</f>
        <v>Gardner-Webb</v>
      </c>
      <c r="H512">
        <v>101</v>
      </c>
    </row>
    <row r="513" spans="1:8">
      <c r="A513" t="s">
        <v>6336</v>
      </c>
      <c r="B513" t="s">
        <v>6337</v>
      </c>
      <c r="C513" t="s">
        <v>315</v>
      </c>
      <c r="D513" t="s">
        <v>315</v>
      </c>
      <c r="E513" t="s">
        <v>315</v>
      </c>
      <c r="F513">
        <v>470</v>
      </c>
      <c r="G513" t="str">
        <f>Table19[[#This Row],[Team Name]]</f>
        <v>Wisconsin</v>
      </c>
      <c r="H513">
        <v>343</v>
      </c>
    </row>
    <row r="514" spans="1:8">
      <c r="A514" t="s">
        <v>7517</v>
      </c>
      <c r="B514" t="s">
        <v>6358</v>
      </c>
      <c r="C514" t="s">
        <v>386</v>
      </c>
      <c r="D514" t="s">
        <v>386</v>
      </c>
      <c r="E514" t="s">
        <v>386</v>
      </c>
      <c r="F514">
        <v>475</v>
      </c>
      <c r="G514" t="str">
        <f>Table19[[#This Row],[Team Name]]</f>
        <v>Xavier</v>
      </c>
      <c r="H514">
        <v>349</v>
      </c>
    </row>
    <row r="515" spans="1:8">
      <c r="B515" t="s">
        <v>7093</v>
      </c>
      <c r="C515" t="s">
        <v>200</v>
      </c>
      <c r="D515" t="s">
        <v>200</v>
      </c>
      <c r="E515" t="s">
        <v>200</v>
      </c>
      <c r="F515">
        <v>498</v>
      </c>
      <c r="G515" t="s">
        <v>200</v>
      </c>
      <c r="H515">
        <v>498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B2B1A-AAB2-482D-ABDF-CD63EE5E400C}">
  <dimension ref="A1:E26"/>
  <sheetViews>
    <sheetView workbookViewId="0">
      <selection activeCell="D19" sqref="D19"/>
    </sheetView>
  </sheetViews>
  <sheetFormatPr defaultRowHeight="15"/>
  <cols>
    <col min="1" max="1" width="5.42578125" bestFit="1" customWidth="1"/>
    <col min="2" max="2" width="15.7109375" bestFit="1" customWidth="1"/>
    <col min="3" max="3" width="13.7109375" bestFit="1" customWidth="1"/>
    <col min="4" max="4" width="12.7109375" bestFit="1" customWidth="1"/>
    <col min="5" max="5" width="13.7109375" bestFit="1" customWidth="1"/>
    <col min="6" max="6" width="28.42578125" bestFit="1" customWidth="1"/>
    <col min="7" max="7" width="6.5703125" bestFit="1" customWidth="1"/>
    <col min="8" max="8" width="30.5703125" bestFit="1" customWidth="1"/>
    <col min="9" max="9" width="28.42578125" bestFit="1" customWidth="1"/>
  </cols>
  <sheetData>
    <row r="1" spans="1:5">
      <c r="A1" t="s">
        <v>6736</v>
      </c>
      <c r="B1" t="s">
        <v>7585</v>
      </c>
      <c r="C1" t="s">
        <v>6742</v>
      </c>
      <c r="D1" t="s">
        <v>6397</v>
      </c>
      <c r="E1" t="s">
        <v>6552</v>
      </c>
    </row>
    <row r="2" spans="1:5">
      <c r="A2">
        <v>1</v>
      </c>
      <c r="B2" t="s">
        <v>7586</v>
      </c>
      <c r="C2" t="s">
        <v>121</v>
      </c>
      <c r="D2" t="s">
        <v>121</v>
      </c>
      <c r="E2" t="s">
        <v>121</v>
      </c>
    </row>
    <row r="3" spans="1:5">
      <c r="A3">
        <v>2</v>
      </c>
      <c r="B3" t="s">
        <v>3373</v>
      </c>
      <c r="C3" t="s">
        <v>252</v>
      </c>
      <c r="D3" t="s">
        <v>252</v>
      </c>
      <c r="E3" t="s">
        <v>252</v>
      </c>
    </row>
    <row r="4" spans="1:5">
      <c r="A4">
        <v>3</v>
      </c>
      <c r="B4" t="s">
        <v>3376</v>
      </c>
      <c r="C4" t="s">
        <v>226</v>
      </c>
      <c r="D4" t="s">
        <v>226</v>
      </c>
      <c r="E4" t="s">
        <v>226</v>
      </c>
    </row>
    <row r="5" spans="1:5">
      <c r="A5">
        <v>4</v>
      </c>
      <c r="B5" t="s">
        <v>7587</v>
      </c>
      <c r="C5" t="s">
        <v>404</v>
      </c>
      <c r="D5" t="s">
        <v>404</v>
      </c>
      <c r="E5" t="s">
        <v>404</v>
      </c>
    </row>
    <row r="6" spans="1:5">
      <c r="A6">
        <v>5</v>
      </c>
      <c r="B6" t="s">
        <v>7588</v>
      </c>
      <c r="C6" t="s">
        <v>123</v>
      </c>
      <c r="D6" t="s">
        <v>123</v>
      </c>
      <c r="E6" t="s">
        <v>123</v>
      </c>
    </row>
    <row r="7" spans="1:5">
      <c r="A7">
        <v>6</v>
      </c>
      <c r="B7" t="s">
        <v>1125</v>
      </c>
      <c r="C7" t="s">
        <v>45</v>
      </c>
      <c r="D7" t="s">
        <v>45</v>
      </c>
      <c r="E7" t="s">
        <v>45</v>
      </c>
    </row>
    <row r="8" spans="1:5">
      <c r="A8">
        <v>7</v>
      </c>
      <c r="B8" t="s">
        <v>3583</v>
      </c>
      <c r="C8" t="s">
        <v>374</v>
      </c>
      <c r="D8" t="s">
        <v>374</v>
      </c>
      <c r="E8" t="s">
        <v>374</v>
      </c>
    </row>
    <row r="9" spans="1:5">
      <c r="A9">
        <v>8</v>
      </c>
      <c r="B9" t="s">
        <v>4035</v>
      </c>
      <c r="C9" t="s">
        <v>402</v>
      </c>
      <c r="D9" t="s">
        <v>402</v>
      </c>
      <c r="E9" t="s">
        <v>402</v>
      </c>
    </row>
    <row r="10" spans="1:5">
      <c r="A10">
        <v>9</v>
      </c>
      <c r="B10" t="s">
        <v>4675</v>
      </c>
      <c r="C10" t="s">
        <v>205</v>
      </c>
      <c r="D10" t="s">
        <v>205</v>
      </c>
      <c r="E10" t="s">
        <v>205</v>
      </c>
    </row>
    <row r="11" spans="1:5">
      <c r="A11">
        <v>10</v>
      </c>
      <c r="B11" t="s">
        <v>7589</v>
      </c>
      <c r="C11" t="s">
        <v>905</v>
      </c>
    </row>
    <row r="12" spans="1:5">
      <c r="A12">
        <v>11</v>
      </c>
      <c r="B12" t="s">
        <v>7590</v>
      </c>
      <c r="C12" t="s">
        <v>47</v>
      </c>
      <c r="D12" t="s">
        <v>47</v>
      </c>
      <c r="E12" t="s">
        <v>47</v>
      </c>
    </row>
    <row r="13" spans="1:5">
      <c r="A13">
        <v>12</v>
      </c>
      <c r="B13" t="s">
        <v>7591</v>
      </c>
      <c r="C13" t="s">
        <v>21</v>
      </c>
      <c r="D13" t="s">
        <v>21</v>
      </c>
      <c r="E13" t="s">
        <v>21</v>
      </c>
    </row>
    <row r="14" spans="1:5">
      <c r="A14">
        <v>13</v>
      </c>
      <c r="B14" t="s">
        <v>295</v>
      </c>
      <c r="C14" t="s">
        <v>386</v>
      </c>
      <c r="D14" t="s">
        <v>386</v>
      </c>
      <c r="E14" t="s">
        <v>386</v>
      </c>
    </row>
    <row r="15" spans="1:5">
      <c r="A15">
        <v>14</v>
      </c>
      <c r="B15" t="s">
        <v>7592</v>
      </c>
      <c r="C15" t="s">
        <v>406</v>
      </c>
      <c r="D15" t="s">
        <v>406</v>
      </c>
      <c r="E15" t="s">
        <v>406</v>
      </c>
    </row>
    <row r="16" spans="1:5">
      <c r="A16">
        <v>15</v>
      </c>
      <c r="B16" t="s">
        <v>7593</v>
      </c>
      <c r="C16" t="s">
        <v>286</v>
      </c>
      <c r="D16" t="s">
        <v>478</v>
      </c>
      <c r="E16" t="s">
        <v>286</v>
      </c>
    </row>
    <row r="17" spans="1:5">
      <c r="A17">
        <v>16</v>
      </c>
      <c r="B17" t="s">
        <v>7594</v>
      </c>
      <c r="C17" t="s">
        <v>422</v>
      </c>
    </row>
    <row r="18" spans="1:5">
      <c r="A18">
        <v>17</v>
      </c>
      <c r="B18" t="s">
        <v>7595</v>
      </c>
      <c r="C18" t="s">
        <v>338</v>
      </c>
      <c r="D18" t="s">
        <v>470</v>
      </c>
      <c r="E18" t="s">
        <v>338</v>
      </c>
    </row>
    <row r="19" spans="1:5">
      <c r="A19">
        <v>18</v>
      </c>
      <c r="B19" t="s">
        <v>1142</v>
      </c>
      <c r="C19" t="s">
        <v>209</v>
      </c>
      <c r="D19" t="s">
        <v>482</v>
      </c>
      <c r="E19" t="s">
        <v>209</v>
      </c>
    </row>
    <row r="20" spans="1:5">
      <c r="A20">
        <v>19</v>
      </c>
      <c r="B20" t="s">
        <v>7596</v>
      </c>
      <c r="C20" t="s">
        <v>185</v>
      </c>
    </row>
    <row r="21" spans="1:5">
      <c r="A21">
        <v>20</v>
      </c>
      <c r="B21" t="s">
        <v>7597</v>
      </c>
      <c r="C21" t="s">
        <v>42</v>
      </c>
      <c r="D21" t="s">
        <v>42</v>
      </c>
      <c r="E21" t="s">
        <v>42</v>
      </c>
    </row>
    <row r="22" spans="1:5">
      <c r="A22">
        <v>21</v>
      </c>
      <c r="B22" t="s">
        <v>7598</v>
      </c>
      <c r="C22" t="s">
        <v>222</v>
      </c>
      <c r="D22" t="s">
        <v>458</v>
      </c>
      <c r="E22" t="s">
        <v>222</v>
      </c>
    </row>
    <row r="23" spans="1:5">
      <c r="A23">
        <v>22</v>
      </c>
      <c r="B23" t="s">
        <v>4320</v>
      </c>
      <c r="C23" t="s">
        <v>281</v>
      </c>
      <c r="D23" t="s">
        <v>281</v>
      </c>
      <c r="E23" t="s">
        <v>281</v>
      </c>
    </row>
    <row r="24" spans="1:5">
      <c r="A24">
        <v>23</v>
      </c>
      <c r="B24" t="s">
        <v>7599</v>
      </c>
      <c r="C24" t="s">
        <v>122</v>
      </c>
      <c r="D24" t="s">
        <v>122</v>
      </c>
      <c r="E24" t="s">
        <v>122</v>
      </c>
    </row>
    <row r="25" spans="1:5">
      <c r="A25">
        <v>24</v>
      </c>
      <c r="B25" t="s">
        <v>7600</v>
      </c>
      <c r="C25" t="s">
        <v>227</v>
      </c>
      <c r="D25" t="s">
        <v>602</v>
      </c>
      <c r="E25" t="s">
        <v>227</v>
      </c>
    </row>
    <row r="26" spans="1:5">
      <c r="A26">
        <v>25</v>
      </c>
      <c r="B26" t="s">
        <v>3393</v>
      </c>
      <c r="C26" t="s">
        <v>196</v>
      </c>
      <c r="D26" t="s">
        <v>585</v>
      </c>
      <c r="E26" t="s">
        <v>196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4B9FB-64EC-4E70-8752-AC16ECF41FD5}">
  <dimension ref="A1:E364"/>
  <sheetViews>
    <sheetView workbookViewId="0">
      <selection activeCell="H13" sqref="H13"/>
    </sheetView>
  </sheetViews>
  <sheetFormatPr defaultRowHeight="15"/>
  <cols>
    <col min="1" max="1" width="8.28515625" bestFit="1" customWidth="1"/>
    <col min="2" max="2" width="5.42578125" bestFit="1" customWidth="1"/>
    <col min="3" max="3" width="22.7109375" bestFit="1" customWidth="1"/>
    <col min="4" max="4" width="7.42578125" bestFit="1" customWidth="1"/>
    <col min="5" max="5" width="9.140625" bestFit="1" customWidth="1"/>
    <col min="7" max="7" width="11.140625" bestFit="1" customWidth="1"/>
    <col min="8" max="8" width="22.7109375" bestFit="1" customWidth="1"/>
    <col min="9" max="15" width="11.140625" bestFit="1" customWidth="1"/>
    <col min="16" max="19" width="12.140625" bestFit="1" customWidth="1"/>
    <col min="20" max="20" width="22" bestFit="1" customWidth="1"/>
    <col min="21" max="25" width="12.140625" bestFit="1" customWidth="1"/>
    <col min="26" max="26" width="9.28515625" bestFit="1" customWidth="1"/>
    <col min="27" max="27" width="12.140625" bestFit="1" customWidth="1"/>
  </cols>
  <sheetData>
    <row r="1" spans="1:5">
      <c r="A1" t="s">
        <v>444</v>
      </c>
      <c r="B1" t="s">
        <v>6791</v>
      </c>
      <c r="C1" t="s">
        <v>6792</v>
      </c>
      <c r="D1" t="s">
        <v>6793</v>
      </c>
      <c r="E1" t="s">
        <v>14</v>
      </c>
    </row>
    <row r="2" spans="1:5">
      <c r="A2">
        <v>0</v>
      </c>
      <c r="B2">
        <v>192</v>
      </c>
      <c r="C2" t="s">
        <v>164</v>
      </c>
      <c r="D2" t="s">
        <v>6862</v>
      </c>
      <c r="E2">
        <v>-1.43</v>
      </c>
    </row>
    <row r="3" spans="1:5">
      <c r="A3">
        <v>1</v>
      </c>
      <c r="B3">
        <v>143</v>
      </c>
      <c r="C3" t="s">
        <v>210</v>
      </c>
      <c r="D3" t="s">
        <v>6822</v>
      </c>
      <c r="E3">
        <v>1.96</v>
      </c>
    </row>
    <row r="4" spans="1:5">
      <c r="A4">
        <v>2</v>
      </c>
      <c r="B4">
        <v>104</v>
      </c>
      <c r="C4" t="s">
        <v>276</v>
      </c>
      <c r="D4" t="s">
        <v>6873</v>
      </c>
      <c r="E4">
        <v>6.47</v>
      </c>
    </row>
    <row r="5" spans="1:5">
      <c r="A5">
        <v>3</v>
      </c>
      <c r="B5">
        <v>3</v>
      </c>
      <c r="C5" t="s">
        <v>121</v>
      </c>
      <c r="D5" t="s">
        <v>6807</v>
      </c>
      <c r="E5">
        <v>27.54</v>
      </c>
    </row>
    <row r="6" spans="1:5">
      <c r="A6">
        <v>4</v>
      </c>
      <c r="B6">
        <v>305</v>
      </c>
      <c r="C6" t="s">
        <v>128</v>
      </c>
      <c r="D6" t="s">
        <v>6895</v>
      </c>
      <c r="E6">
        <v>-11.28</v>
      </c>
    </row>
    <row r="7" spans="1:5">
      <c r="A7">
        <v>5</v>
      </c>
      <c r="B7">
        <v>349</v>
      </c>
      <c r="C7" t="s">
        <v>5579</v>
      </c>
      <c r="D7" t="s">
        <v>6895</v>
      </c>
      <c r="E7">
        <v>-17.559999999999999</v>
      </c>
    </row>
    <row r="8" spans="1:5">
      <c r="A8">
        <v>6</v>
      </c>
      <c r="B8">
        <v>347</v>
      </c>
      <c r="C8" t="s">
        <v>383</v>
      </c>
      <c r="D8" t="s">
        <v>6884</v>
      </c>
      <c r="E8">
        <v>-17.350000000000001</v>
      </c>
    </row>
    <row r="9" spans="1:5">
      <c r="A9">
        <v>7</v>
      </c>
      <c r="B9">
        <v>241</v>
      </c>
      <c r="C9" t="s">
        <v>5576</v>
      </c>
      <c r="D9" t="s">
        <v>6895</v>
      </c>
      <c r="E9">
        <v>-6.17</v>
      </c>
    </row>
    <row r="10" spans="1:5">
      <c r="A10">
        <v>8</v>
      </c>
      <c r="B10">
        <v>280</v>
      </c>
      <c r="C10" t="s">
        <v>425</v>
      </c>
      <c r="D10" t="s">
        <v>6886</v>
      </c>
      <c r="E10">
        <v>-9.33</v>
      </c>
    </row>
    <row r="11" spans="1:5">
      <c r="A11">
        <v>9</v>
      </c>
      <c r="B11">
        <v>177</v>
      </c>
      <c r="C11" t="s">
        <v>5584</v>
      </c>
      <c r="D11" t="s">
        <v>6874</v>
      </c>
      <c r="E11">
        <v>-0.73</v>
      </c>
    </row>
    <row r="12" spans="1:5">
      <c r="A12">
        <v>10</v>
      </c>
      <c r="B12">
        <v>10</v>
      </c>
      <c r="C12" t="s">
        <v>402</v>
      </c>
      <c r="D12" t="s">
        <v>6805</v>
      </c>
      <c r="E12">
        <v>22.86</v>
      </c>
    </row>
    <row r="13" spans="1:5">
      <c r="A13">
        <v>11</v>
      </c>
      <c r="B13">
        <v>68</v>
      </c>
      <c r="C13" t="s">
        <v>6516</v>
      </c>
      <c r="D13" t="s">
        <v>6805</v>
      </c>
      <c r="E13">
        <v>12.38</v>
      </c>
    </row>
    <row r="14" spans="1:5">
      <c r="A14">
        <v>12</v>
      </c>
      <c r="B14">
        <v>20</v>
      </c>
      <c r="C14" t="s">
        <v>270</v>
      </c>
      <c r="D14" t="s">
        <v>6807</v>
      </c>
      <c r="E14">
        <v>18.63</v>
      </c>
    </row>
    <row r="15" spans="1:5">
      <c r="A15">
        <v>13</v>
      </c>
      <c r="B15">
        <v>321</v>
      </c>
      <c r="C15" t="s">
        <v>6200</v>
      </c>
      <c r="D15" t="s">
        <v>6895</v>
      </c>
      <c r="E15">
        <v>-13.28</v>
      </c>
    </row>
    <row r="16" spans="1:5">
      <c r="A16">
        <v>14</v>
      </c>
      <c r="B16">
        <v>284</v>
      </c>
      <c r="C16" t="s">
        <v>5596</v>
      </c>
      <c r="D16" t="s">
        <v>6874</v>
      </c>
      <c r="E16">
        <v>-9.4700000000000006</v>
      </c>
    </row>
    <row r="17" spans="1:5">
      <c r="A17">
        <v>15</v>
      </c>
      <c r="B17">
        <v>252</v>
      </c>
      <c r="C17" t="s">
        <v>309</v>
      </c>
      <c r="D17" t="s">
        <v>6886</v>
      </c>
      <c r="E17">
        <v>-6.91</v>
      </c>
    </row>
    <row r="18" spans="1:5">
      <c r="A18">
        <v>16</v>
      </c>
      <c r="B18">
        <v>29</v>
      </c>
      <c r="C18" t="s">
        <v>38</v>
      </c>
      <c r="D18" t="s">
        <v>6807</v>
      </c>
      <c r="E18">
        <v>17.45</v>
      </c>
    </row>
    <row r="19" spans="1:5">
      <c r="A19">
        <v>17</v>
      </c>
      <c r="B19">
        <v>324</v>
      </c>
      <c r="C19" t="s">
        <v>86</v>
      </c>
      <c r="D19" t="s">
        <v>6853</v>
      </c>
      <c r="E19">
        <v>-13.89</v>
      </c>
    </row>
    <row r="20" spans="1:5">
      <c r="A20">
        <v>18</v>
      </c>
      <c r="B20">
        <v>75</v>
      </c>
      <c r="C20" t="s">
        <v>186</v>
      </c>
      <c r="D20" t="s">
        <v>6815</v>
      </c>
      <c r="E20">
        <v>11.59</v>
      </c>
    </row>
    <row r="21" spans="1:5">
      <c r="A21">
        <v>19</v>
      </c>
      <c r="B21">
        <v>164</v>
      </c>
      <c r="C21" t="s">
        <v>6517</v>
      </c>
      <c r="D21" t="s">
        <v>6873</v>
      </c>
      <c r="E21">
        <v>0.22</v>
      </c>
    </row>
    <row r="22" spans="1:5">
      <c r="A22">
        <v>20</v>
      </c>
      <c r="B22">
        <v>15</v>
      </c>
      <c r="C22" t="s">
        <v>47</v>
      </c>
      <c r="D22" t="s">
        <v>6809</v>
      </c>
      <c r="E22">
        <v>19.98</v>
      </c>
    </row>
    <row r="23" spans="1:5">
      <c r="A23">
        <v>21</v>
      </c>
      <c r="B23">
        <v>261</v>
      </c>
      <c r="C23" t="s">
        <v>115</v>
      </c>
      <c r="D23" t="s">
        <v>6853</v>
      </c>
      <c r="E23">
        <v>-7.97</v>
      </c>
    </row>
    <row r="24" spans="1:5">
      <c r="A24">
        <v>22</v>
      </c>
      <c r="B24">
        <v>123</v>
      </c>
      <c r="C24" t="s">
        <v>61</v>
      </c>
      <c r="D24" t="s">
        <v>6865</v>
      </c>
      <c r="E24">
        <v>4.08</v>
      </c>
    </row>
    <row r="25" spans="1:5">
      <c r="A25">
        <v>23</v>
      </c>
      <c r="B25">
        <v>348</v>
      </c>
      <c r="C25" t="s">
        <v>53</v>
      </c>
      <c r="D25" t="s">
        <v>6895</v>
      </c>
      <c r="E25">
        <v>-17.37</v>
      </c>
    </row>
    <row r="26" spans="1:5">
      <c r="A26">
        <v>24</v>
      </c>
      <c r="B26">
        <v>311</v>
      </c>
      <c r="C26" t="s">
        <v>239</v>
      </c>
      <c r="D26" t="s">
        <v>6884</v>
      </c>
      <c r="E26">
        <v>-11.93</v>
      </c>
    </row>
    <row r="27" spans="1:5">
      <c r="A27">
        <v>25</v>
      </c>
      <c r="B27">
        <v>31</v>
      </c>
      <c r="C27" t="s">
        <v>441</v>
      </c>
      <c r="D27" t="s">
        <v>6822</v>
      </c>
      <c r="E27">
        <v>17.13</v>
      </c>
    </row>
    <row r="28" spans="1:5">
      <c r="A28">
        <v>26</v>
      </c>
      <c r="B28">
        <v>172</v>
      </c>
      <c r="C28" t="s">
        <v>340</v>
      </c>
      <c r="D28" t="s">
        <v>6828</v>
      </c>
      <c r="E28">
        <v>-0.45</v>
      </c>
    </row>
    <row r="29" spans="1:5">
      <c r="A29">
        <v>27</v>
      </c>
      <c r="B29">
        <v>273</v>
      </c>
      <c r="C29" t="s">
        <v>387</v>
      </c>
      <c r="D29" t="s">
        <v>6886</v>
      </c>
      <c r="E29">
        <v>-8.74</v>
      </c>
    </row>
    <row r="30" spans="1:5">
      <c r="A30">
        <v>28</v>
      </c>
      <c r="B30">
        <v>281</v>
      </c>
      <c r="C30" t="s">
        <v>108</v>
      </c>
      <c r="D30" t="s">
        <v>6873</v>
      </c>
      <c r="E30">
        <v>-9.34</v>
      </c>
    </row>
    <row r="31" spans="1:5">
      <c r="A31">
        <v>29</v>
      </c>
      <c r="B31">
        <v>86</v>
      </c>
      <c r="C31" t="s">
        <v>62</v>
      </c>
      <c r="D31" t="s">
        <v>6865</v>
      </c>
      <c r="E31">
        <v>9.24</v>
      </c>
    </row>
    <row r="32" spans="1:5">
      <c r="A32">
        <v>30</v>
      </c>
      <c r="B32">
        <v>184</v>
      </c>
      <c r="C32" t="s">
        <v>64</v>
      </c>
      <c r="D32" t="s">
        <v>6863</v>
      </c>
      <c r="E32">
        <v>-0.98</v>
      </c>
    </row>
    <row r="33" spans="1:5">
      <c r="A33">
        <v>31</v>
      </c>
      <c r="B33">
        <v>209</v>
      </c>
      <c r="C33" t="s">
        <v>231</v>
      </c>
      <c r="D33" t="s">
        <v>6884</v>
      </c>
      <c r="E33">
        <v>-2.84</v>
      </c>
    </row>
    <row r="34" spans="1:5">
      <c r="A34">
        <v>32</v>
      </c>
      <c r="B34">
        <v>306</v>
      </c>
      <c r="C34" t="s">
        <v>314</v>
      </c>
      <c r="D34" t="s">
        <v>6886</v>
      </c>
      <c r="E34">
        <v>-11.42</v>
      </c>
    </row>
    <row r="35" spans="1:5">
      <c r="A35">
        <v>33</v>
      </c>
      <c r="B35">
        <v>205</v>
      </c>
      <c r="C35" t="s">
        <v>277</v>
      </c>
      <c r="D35" t="s">
        <v>6873</v>
      </c>
      <c r="E35">
        <v>-2.6</v>
      </c>
    </row>
    <row r="36" spans="1:5">
      <c r="A36">
        <v>34</v>
      </c>
      <c r="B36">
        <v>124</v>
      </c>
      <c r="C36" t="s">
        <v>219</v>
      </c>
      <c r="D36" t="s">
        <v>6801</v>
      </c>
      <c r="E36">
        <v>3.99</v>
      </c>
    </row>
    <row r="37" spans="1:5">
      <c r="A37">
        <v>35</v>
      </c>
      <c r="B37">
        <v>156</v>
      </c>
      <c r="C37" t="s">
        <v>432</v>
      </c>
      <c r="D37" t="s">
        <v>6862</v>
      </c>
      <c r="E37">
        <v>1.04</v>
      </c>
    </row>
    <row r="38" spans="1:5">
      <c r="A38">
        <v>36</v>
      </c>
      <c r="B38">
        <v>290</v>
      </c>
      <c r="C38" t="s">
        <v>145</v>
      </c>
      <c r="D38" t="s">
        <v>6878</v>
      </c>
      <c r="E38">
        <v>-9.98</v>
      </c>
    </row>
    <row r="39" spans="1:5">
      <c r="A39">
        <v>37</v>
      </c>
      <c r="B39">
        <v>293</v>
      </c>
      <c r="C39" t="s">
        <v>5694</v>
      </c>
      <c r="D39" t="s">
        <v>6878</v>
      </c>
      <c r="E39">
        <v>-10.06</v>
      </c>
    </row>
    <row r="40" spans="1:5">
      <c r="A40">
        <v>38</v>
      </c>
      <c r="B40">
        <v>119</v>
      </c>
      <c r="C40" t="s">
        <v>5699</v>
      </c>
      <c r="D40" t="s">
        <v>6878</v>
      </c>
      <c r="E40">
        <v>4.55</v>
      </c>
    </row>
    <row r="41" spans="1:5">
      <c r="A41">
        <v>39</v>
      </c>
      <c r="B41">
        <v>326</v>
      </c>
      <c r="C41" t="s">
        <v>5702</v>
      </c>
      <c r="D41" t="s">
        <v>6878</v>
      </c>
      <c r="E41">
        <v>-13.98</v>
      </c>
    </row>
    <row r="42" spans="1:5">
      <c r="A42">
        <v>40</v>
      </c>
      <c r="B42">
        <v>265</v>
      </c>
      <c r="C42" t="s">
        <v>256</v>
      </c>
      <c r="D42" t="s">
        <v>6805</v>
      </c>
      <c r="E42">
        <v>-8.19</v>
      </c>
    </row>
    <row r="43" spans="1:5">
      <c r="A43">
        <v>41</v>
      </c>
      <c r="B43">
        <v>229</v>
      </c>
      <c r="C43" t="s">
        <v>119</v>
      </c>
      <c r="D43" t="s">
        <v>6891</v>
      </c>
      <c r="E43">
        <v>-4.7699999999999996</v>
      </c>
    </row>
    <row r="44" spans="1:5">
      <c r="A44">
        <v>42</v>
      </c>
      <c r="B44">
        <v>249</v>
      </c>
      <c r="C44" t="s">
        <v>247</v>
      </c>
      <c r="D44" t="s">
        <v>6871</v>
      </c>
      <c r="E44">
        <v>-6.68</v>
      </c>
    </row>
    <row r="45" spans="1:5">
      <c r="A45">
        <v>43</v>
      </c>
      <c r="B45">
        <v>332</v>
      </c>
      <c r="C45" t="s">
        <v>192</v>
      </c>
      <c r="D45" t="s">
        <v>6853</v>
      </c>
      <c r="E45">
        <v>-15.22</v>
      </c>
    </row>
    <row r="46" spans="1:5">
      <c r="A46">
        <v>44</v>
      </c>
      <c r="B46">
        <v>343</v>
      </c>
      <c r="C46" t="s">
        <v>223</v>
      </c>
      <c r="D46" t="s">
        <v>6903</v>
      </c>
      <c r="E46">
        <v>-16.93</v>
      </c>
    </row>
    <row r="47" spans="1:5">
      <c r="A47">
        <v>45</v>
      </c>
      <c r="B47">
        <v>333</v>
      </c>
      <c r="C47" t="s">
        <v>275</v>
      </c>
      <c r="D47" t="s">
        <v>6873</v>
      </c>
      <c r="E47">
        <v>-15.3</v>
      </c>
    </row>
    <row r="48" spans="1:5">
      <c r="A48">
        <v>46</v>
      </c>
      <c r="B48">
        <v>73</v>
      </c>
      <c r="C48" t="s">
        <v>399</v>
      </c>
      <c r="D48" t="s">
        <v>6867</v>
      </c>
      <c r="E48">
        <v>11.76</v>
      </c>
    </row>
    <row r="49" spans="1:5">
      <c r="A49">
        <v>47</v>
      </c>
      <c r="B49">
        <v>304</v>
      </c>
      <c r="C49" t="s">
        <v>120</v>
      </c>
      <c r="D49" t="s">
        <v>6891</v>
      </c>
      <c r="E49">
        <v>-11.25</v>
      </c>
    </row>
    <row r="50" spans="1:5">
      <c r="A50">
        <v>48</v>
      </c>
      <c r="B50">
        <v>117</v>
      </c>
      <c r="C50" t="s">
        <v>159</v>
      </c>
      <c r="D50" t="s">
        <v>6826</v>
      </c>
      <c r="E50">
        <v>4.5999999999999996</v>
      </c>
    </row>
    <row r="51" spans="1:5">
      <c r="A51">
        <v>49</v>
      </c>
      <c r="B51">
        <v>185</v>
      </c>
      <c r="C51" t="s">
        <v>23</v>
      </c>
      <c r="D51" t="s">
        <v>793</v>
      </c>
      <c r="E51">
        <v>-1.03</v>
      </c>
    </row>
    <row r="52" spans="1:5">
      <c r="A52">
        <v>50</v>
      </c>
      <c r="B52">
        <v>296</v>
      </c>
      <c r="C52" t="s">
        <v>5659</v>
      </c>
      <c r="D52" t="s">
        <v>6905</v>
      </c>
      <c r="E52">
        <v>-10.28</v>
      </c>
    </row>
    <row r="53" spans="1:5">
      <c r="A53">
        <v>51</v>
      </c>
      <c r="B53">
        <v>54</v>
      </c>
      <c r="C53" t="s">
        <v>228</v>
      </c>
      <c r="D53" t="s">
        <v>6803</v>
      </c>
      <c r="E53">
        <v>13.35</v>
      </c>
    </row>
    <row r="54" spans="1:5">
      <c r="A54">
        <v>52</v>
      </c>
      <c r="B54">
        <v>64</v>
      </c>
      <c r="C54" t="s">
        <v>126</v>
      </c>
      <c r="D54" t="s">
        <v>6828</v>
      </c>
      <c r="E54">
        <v>12.67</v>
      </c>
    </row>
    <row r="55" spans="1:5">
      <c r="A55">
        <v>53</v>
      </c>
      <c r="B55">
        <v>179</v>
      </c>
      <c r="C55" t="s">
        <v>438</v>
      </c>
      <c r="D55" t="s">
        <v>6889</v>
      </c>
      <c r="E55">
        <v>-0.78</v>
      </c>
    </row>
    <row r="56" spans="1:5">
      <c r="A56">
        <v>54</v>
      </c>
      <c r="B56">
        <v>298</v>
      </c>
      <c r="C56" t="s">
        <v>351</v>
      </c>
      <c r="D56" t="s">
        <v>6874</v>
      </c>
      <c r="E56">
        <v>-10.47</v>
      </c>
    </row>
    <row r="57" spans="1:5">
      <c r="A57">
        <v>55</v>
      </c>
      <c r="B57">
        <v>114</v>
      </c>
      <c r="C57" t="s">
        <v>424</v>
      </c>
      <c r="D57" t="s">
        <v>6886</v>
      </c>
      <c r="E57">
        <v>5.29</v>
      </c>
    </row>
    <row r="58" spans="1:5">
      <c r="A58">
        <v>56</v>
      </c>
      <c r="B58">
        <v>59</v>
      </c>
      <c r="C58" t="s">
        <v>260</v>
      </c>
      <c r="D58" t="s">
        <v>6805</v>
      </c>
      <c r="E58">
        <v>13.05</v>
      </c>
    </row>
    <row r="59" spans="1:5">
      <c r="A59">
        <v>57</v>
      </c>
      <c r="B59">
        <v>105</v>
      </c>
      <c r="C59" t="s">
        <v>680</v>
      </c>
      <c r="D59" t="s">
        <v>6822</v>
      </c>
      <c r="E59">
        <v>6.41</v>
      </c>
    </row>
    <row r="60" spans="1:5">
      <c r="A60">
        <v>58</v>
      </c>
      <c r="B60">
        <v>340</v>
      </c>
      <c r="C60" t="s">
        <v>63</v>
      </c>
      <c r="D60" t="s">
        <v>6863</v>
      </c>
      <c r="E60">
        <v>-16.850000000000001</v>
      </c>
    </row>
    <row r="61" spans="1:5">
      <c r="A61">
        <v>59</v>
      </c>
      <c r="B61">
        <v>4</v>
      </c>
      <c r="C61" t="s">
        <v>220</v>
      </c>
      <c r="D61" t="s">
        <v>6801</v>
      </c>
      <c r="E61">
        <v>25.37</v>
      </c>
    </row>
    <row r="62" spans="1:5">
      <c r="A62">
        <v>60</v>
      </c>
      <c r="B62">
        <v>338</v>
      </c>
      <c r="C62" t="s">
        <v>5684</v>
      </c>
      <c r="D62" t="s">
        <v>6896</v>
      </c>
      <c r="E62">
        <v>-16.04</v>
      </c>
    </row>
    <row r="63" spans="1:5">
      <c r="A63">
        <v>61</v>
      </c>
      <c r="B63">
        <v>144</v>
      </c>
      <c r="C63" t="s">
        <v>413</v>
      </c>
      <c r="D63" t="s">
        <v>6863</v>
      </c>
      <c r="E63">
        <v>1.76</v>
      </c>
    </row>
    <row r="64" spans="1:5">
      <c r="A64">
        <v>62</v>
      </c>
      <c r="B64">
        <v>13</v>
      </c>
      <c r="C64" t="s">
        <v>342</v>
      </c>
      <c r="D64" t="s">
        <v>6801</v>
      </c>
      <c r="E64">
        <v>20.65</v>
      </c>
    </row>
    <row r="65" spans="1:5">
      <c r="A65">
        <v>63</v>
      </c>
      <c r="B65">
        <v>267</v>
      </c>
      <c r="C65" t="s">
        <v>412</v>
      </c>
      <c r="D65" t="s">
        <v>6863</v>
      </c>
      <c r="E65">
        <v>-8.35</v>
      </c>
    </row>
    <row r="66" spans="1:5">
      <c r="A66">
        <v>64</v>
      </c>
      <c r="B66">
        <v>140</v>
      </c>
      <c r="C66" t="s">
        <v>272</v>
      </c>
      <c r="D66" t="s">
        <v>6859</v>
      </c>
      <c r="E66">
        <v>2.48</v>
      </c>
    </row>
    <row r="67" spans="1:5">
      <c r="A67">
        <v>65</v>
      </c>
      <c r="B67">
        <v>78</v>
      </c>
      <c r="C67" t="s">
        <v>326</v>
      </c>
      <c r="D67" t="s">
        <v>6859</v>
      </c>
      <c r="E67">
        <v>11.2</v>
      </c>
    </row>
    <row r="68" spans="1:5">
      <c r="A68">
        <v>66</v>
      </c>
      <c r="B68">
        <v>142</v>
      </c>
      <c r="C68" t="s">
        <v>266</v>
      </c>
      <c r="D68" t="s">
        <v>6801</v>
      </c>
      <c r="E68">
        <v>2.27</v>
      </c>
    </row>
    <row r="69" spans="1:5">
      <c r="A69">
        <v>67</v>
      </c>
      <c r="B69">
        <v>237</v>
      </c>
      <c r="C69" t="s">
        <v>353</v>
      </c>
      <c r="D69" t="s">
        <v>6867</v>
      </c>
      <c r="E69">
        <v>-5.54</v>
      </c>
    </row>
    <row r="70" spans="1:5">
      <c r="A70">
        <v>68</v>
      </c>
      <c r="B70">
        <v>357</v>
      </c>
      <c r="C70" t="s">
        <v>5723</v>
      </c>
      <c r="D70" t="s">
        <v>6896</v>
      </c>
      <c r="E70">
        <v>-20.36</v>
      </c>
    </row>
    <row r="71" spans="1:5">
      <c r="A71">
        <v>69</v>
      </c>
      <c r="B71">
        <v>297</v>
      </c>
      <c r="C71" t="s">
        <v>35</v>
      </c>
      <c r="D71" t="s">
        <v>6869</v>
      </c>
      <c r="E71">
        <v>-10.43</v>
      </c>
    </row>
    <row r="72" spans="1:5">
      <c r="A72">
        <v>70</v>
      </c>
      <c r="B72">
        <v>199</v>
      </c>
      <c r="C72" t="s">
        <v>398</v>
      </c>
      <c r="D72" t="s">
        <v>6889</v>
      </c>
      <c r="E72">
        <v>-1.83</v>
      </c>
    </row>
    <row r="73" spans="1:5">
      <c r="A73">
        <v>71</v>
      </c>
      <c r="B73">
        <v>66</v>
      </c>
      <c r="C73" t="s">
        <v>58</v>
      </c>
      <c r="D73" t="s">
        <v>6865</v>
      </c>
      <c r="E73">
        <v>12.51</v>
      </c>
    </row>
    <row r="74" spans="1:5">
      <c r="A74">
        <v>72</v>
      </c>
      <c r="B74">
        <v>200</v>
      </c>
      <c r="C74" t="s">
        <v>355</v>
      </c>
      <c r="D74" t="s">
        <v>6867</v>
      </c>
      <c r="E74">
        <v>-1.96</v>
      </c>
    </row>
    <row r="75" spans="1:5">
      <c r="A75">
        <v>73</v>
      </c>
      <c r="B75">
        <v>21</v>
      </c>
      <c r="C75" t="s">
        <v>21</v>
      </c>
      <c r="D75" t="s">
        <v>6828</v>
      </c>
      <c r="E75">
        <v>18.489999999999998</v>
      </c>
    </row>
    <row r="76" spans="1:5">
      <c r="A76">
        <v>74</v>
      </c>
      <c r="B76">
        <v>125</v>
      </c>
      <c r="C76" t="s">
        <v>322</v>
      </c>
      <c r="D76" t="s">
        <v>6859</v>
      </c>
      <c r="E76">
        <v>3.98</v>
      </c>
    </row>
    <row r="77" spans="1:5">
      <c r="A77">
        <v>75</v>
      </c>
      <c r="B77">
        <v>176</v>
      </c>
      <c r="C77" t="s">
        <v>264</v>
      </c>
      <c r="D77" t="s">
        <v>6803</v>
      </c>
      <c r="E77">
        <v>-0.72</v>
      </c>
    </row>
    <row r="78" spans="1:5">
      <c r="A78">
        <v>76</v>
      </c>
      <c r="B78">
        <v>244</v>
      </c>
      <c r="C78" t="s">
        <v>5741</v>
      </c>
      <c r="D78" t="s">
        <v>793</v>
      </c>
      <c r="E78">
        <v>-6.29</v>
      </c>
    </row>
    <row r="79" spans="1:5">
      <c r="A79">
        <v>77</v>
      </c>
      <c r="B79">
        <v>344</v>
      </c>
      <c r="C79" t="s">
        <v>93</v>
      </c>
      <c r="D79" t="s">
        <v>6899</v>
      </c>
      <c r="E79">
        <v>-17.07</v>
      </c>
    </row>
    <row r="80" spans="1:5">
      <c r="A80">
        <v>78</v>
      </c>
      <c r="B80">
        <v>169</v>
      </c>
      <c r="C80" t="s">
        <v>85</v>
      </c>
      <c r="D80" t="s">
        <v>6853</v>
      </c>
      <c r="E80">
        <v>-0.05</v>
      </c>
    </row>
    <row r="81" spans="1:5">
      <c r="A81">
        <v>79</v>
      </c>
      <c r="B81">
        <v>317</v>
      </c>
      <c r="C81" t="s">
        <v>41</v>
      </c>
      <c r="D81" t="s">
        <v>6873</v>
      </c>
      <c r="E81">
        <v>-12.6</v>
      </c>
    </row>
    <row r="82" spans="1:5">
      <c r="A82">
        <v>80</v>
      </c>
      <c r="B82">
        <v>122</v>
      </c>
      <c r="C82" t="s">
        <v>83</v>
      </c>
      <c r="D82" t="s">
        <v>6882</v>
      </c>
      <c r="E82">
        <v>4.08</v>
      </c>
    </row>
    <row r="83" spans="1:5">
      <c r="A83">
        <v>81</v>
      </c>
      <c r="B83">
        <v>337</v>
      </c>
      <c r="C83" t="s">
        <v>79</v>
      </c>
      <c r="D83" t="s">
        <v>6867</v>
      </c>
      <c r="E83">
        <v>-15.98</v>
      </c>
    </row>
    <row r="84" spans="1:5">
      <c r="A84">
        <v>82</v>
      </c>
      <c r="B84">
        <v>352</v>
      </c>
      <c r="C84" t="s">
        <v>59</v>
      </c>
      <c r="D84" t="s">
        <v>6865</v>
      </c>
      <c r="E84">
        <v>-18.36</v>
      </c>
    </row>
    <row r="85" spans="1:5">
      <c r="A85">
        <v>83</v>
      </c>
      <c r="B85">
        <v>222</v>
      </c>
      <c r="C85" t="s">
        <v>1025</v>
      </c>
      <c r="D85" t="s">
        <v>6826</v>
      </c>
      <c r="E85">
        <v>-3.56</v>
      </c>
    </row>
    <row r="86" spans="1:5">
      <c r="A86">
        <v>84</v>
      </c>
      <c r="B86">
        <v>264</v>
      </c>
      <c r="C86" t="s">
        <v>241</v>
      </c>
      <c r="D86" t="s">
        <v>6871</v>
      </c>
      <c r="E86">
        <v>-8.08</v>
      </c>
    </row>
    <row r="87" spans="1:5">
      <c r="A87">
        <v>85</v>
      </c>
      <c r="B87">
        <v>312</v>
      </c>
      <c r="C87" t="s">
        <v>262</v>
      </c>
      <c r="D87" t="s">
        <v>6903</v>
      </c>
      <c r="E87">
        <v>-12.25</v>
      </c>
    </row>
    <row r="88" spans="1:5">
      <c r="A88">
        <v>86</v>
      </c>
      <c r="B88">
        <v>63</v>
      </c>
      <c r="C88" t="s">
        <v>194</v>
      </c>
      <c r="D88" t="s">
        <v>6807</v>
      </c>
      <c r="E88">
        <v>12.82</v>
      </c>
    </row>
    <row r="89" spans="1:5">
      <c r="A89">
        <v>87</v>
      </c>
      <c r="B89">
        <v>358</v>
      </c>
      <c r="C89" t="s">
        <v>99</v>
      </c>
      <c r="D89" t="s">
        <v>6895</v>
      </c>
      <c r="E89">
        <v>-20.420000000000002</v>
      </c>
    </row>
    <row r="90" spans="1:5">
      <c r="A90">
        <v>88</v>
      </c>
      <c r="B90">
        <v>26</v>
      </c>
      <c r="C90" t="s">
        <v>196</v>
      </c>
      <c r="D90" t="s">
        <v>6826</v>
      </c>
      <c r="E90">
        <v>18.23</v>
      </c>
    </row>
    <row r="91" spans="1:5">
      <c r="A91">
        <v>89</v>
      </c>
      <c r="B91">
        <v>188</v>
      </c>
      <c r="C91" t="s">
        <v>175</v>
      </c>
      <c r="D91" t="s">
        <v>6853</v>
      </c>
      <c r="E91">
        <v>-1.2</v>
      </c>
    </row>
    <row r="92" spans="1:5">
      <c r="A92">
        <v>90</v>
      </c>
      <c r="B92">
        <v>208</v>
      </c>
      <c r="C92" t="s">
        <v>5769</v>
      </c>
      <c r="D92" t="s">
        <v>6828</v>
      </c>
      <c r="E92">
        <v>-2.83</v>
      </c>
    </row>
    <row r="93" spans="1:5">
      <c r="A93">
        <v>91</v>
      </c>
      <c r="B93">
        <v>139</v>
      </c>
      <c r="C93" t="s">
        <v>325</v>
      </c>
      <c r="D93" t="s">
        <v>6859</v>
      </c>
      <c r="E93">
        <v>2.5099999999999998</v>
      </c>
    </row>
    <row r="94" spans="1:5">
      <c r="A94">
        <v>92</v>
      </c>
      <c r="B94">
        <v>134</v>
      </c>
      <c r="C94" t="s">
        <v>5766</v>
      </c>
      <c r="D94" t="s">
        <v>6822</v>
      </c>
      <c r="E94">
        <v>2.97</v>
      </c>
    </row>
    <row r="95" spans="1:5">
      <c r="A95">
        <v>93</v>
      </c>
      <c r="B95">
        <v>89</v>
      </c>
      <c r="C95" t="s">
        <v>257</v>
      </c>
      <c r="D95" t="s">
        <v>793</v>
      </c>
      <c r="E95">
        <v>8.43</v>
      </c>
    </row>
    <row r="96" spans="1:5">
      <c r="A96">
        <v>94</v>
      </c>
      <c r="B96">
        <v>202</v>
      </c>
      <c r="C96" t="s">
        <v>6328</v>
      </c>
      <c r="D96" t="s">
        <v>6891</v>
      </c>
      <c r="E96">
        <v>-2.57</v>
      </c>
    </row>
    <row r="97" spans="1:5">
      <c r="A97">
        <v>95</v>
      </c>
      <c r="B97">
        <v>147</v>
      </c>
      <c r="C97" t="s">
        <v>323</v>
      </c>
      <c r="D97" t="s">
        <v>6859</v>
      </c>
      <c r="E97">
        <v>1.47</v>
      </c>
    </row>
    <row r="98" spans="1:5">
      <c r="A98">
        <v>96</v>
      </c>
      <c r="B98">
        <v>218</v>
      </c>
      <c r="C98" t="s">
        <v>319</v>
      </c>
      <c r="D98" t="s">
        <v>6859</v>
      </c>
      <c r="E98">
        <v>-3.32</v>
      </c>
    </row>
    <row r="99" spans="1:5">
      <c r="A99">
        <v>97</v>
      </c>
      <c r="B99">
        <v>224</v>
      </c>
      <c r="C99" t="s">
        <v>267</v>
      </c>
      <c r="D99" t="s">
        <v>6801</v>
      </c>
      <c r="E99">
        <v>-4.34</v>
      </c>
    </row>
    <row r="100" spans="1:5">
      <c r="A100">
        <v>98</v>
      </c>
      <c r="B100">
        <v>149</v>
      </c>
      <c r="C100" t="s">
        <v>301</v>
      </c>
      <c r="D100" t="s">
        <v>6807</v>
      </c>
      <c r="E100">
        <v>1.39</v>
      </c>
    </row>
    <row r="101" spans="1:5">
      <c r="A101">
        <v>99</v>
      </c>
      <c r="B101">
        <v>206</v>
      </c>
      <c r="C101" t="s">
        <v>31</v>
      </c>
      <c r="D101" t="s">
        <v>6874</v>
      </c>
      <c r="E101">
        <v>-2.61</v>
      </c>
    </row>
    <row r="102" spans="1:5">
      <c r="A102">
        <v>100</v>
      </c>
      <c r="B102">
        <v>277</v>
      </c>
      <c r="C102" t="s">
        <v>5777</v>
      </c>
      <c r="D102" t="s">
        <v>6874</v>
      </c>
      <c r="E102">
        <v>-9.24</v>
      </c>
    </row>
    <row r="103" spans="1:5">
      <c r="A103">
        <v>101</v>
      </c>
      <c r="B103">
        <v>167</v>
      </c>
      <c r="C103" t="s">
        <v>289</v>
      </c>
      <c r="D103" t="s">
        <v>6828</v>
      </c>
      <c r="E103">
        <v>0.16</v>
      </c>
    </row>
    <row r="104" spans="1:5">
      <c r="A104">
        <v>102</v>
      </c>
      <c r="B104">
        <v>8</v>
      </c>
      <c r="C104" t="s">
        <v>205</v>
      </c>
      <c r="D104" t="s">
        <v>6815</v>
      </c>
      <c r="E104">
        <v>24.31</v>
      </c>
    </row>
    <row r="105" spans="1:5">
      <c r="A105">
        <v>103</v>
      </c>
      <c r="B105">
        <v>175</v>
      </c>
      <c r="C105" t="s">
        <v>5787</v>
      </c>
      <c r="D105" t="s">
        <v>6895</v>
      </c>
      <c r="E105">
        <v>-0.65</v>
      </c>
    </row>
    <row r="106" spans="1:5">
      <c r="A106">
        <v>104</v>
      </c>
      <c r="B106">
        <v>109</v>
      </c>
      <c r="C106" t="s">
        <v>183</v>
      </c>
      <c r="D106" t="s">
        <v>6862</v>
      </c>
      <c r="E106">
        <v>5.99</v>
      </c>
    </row>
    <row r="107" spans="1:5">
      <c r="A107">
        <v>105</v>
      </c>
      <c r="B107">
        <v>361</v>
      </c>
      <c r="C107" t="s">
        <v>168</v>
      </c>
      <c r="D107" t="s">
        <v>6889</v>
      </c>
      <c r="E107">
        <v>-26.3</v>
      </c>
    </row>
    <row r="108" spans="1:5">
      <c r="A108">
        <v>106</v>
      </c>
      <c r="B108">
        <v>351</v>
      </c>
      <c r="C108" t="s">
        <v>354</v>
      </c>
      <c r="D108" t="s">
        <v>6867</v>
      </c>
      <c r="E108">
        <v>-18.190000000000001</v>
      </c>
    </row>
    <row r="109" spans="1:5">
      <c r="A109">
        <v>107</v>
      </c>
      <c r="B109">
        <v>362</v>
      </c>
      <c r="C109" t="s">
        <v>303</v>
      </c>
      <c r="D109" t="s">
        <v>6905</v>
      </c>
      <c r="E109">
        <v>-29.75</v>
      </c>
    </row>
    <row r="110" spans="1:5">
      <c r="A110">
        <v>108</v>
      </c>
      <c r="B110">
        <v>163</v>
      </c>
      <c r="C110" t="s">
        <v>410</v>
      </c>
      <c r="D110" t="s">
        <v>6863</v>
      </c>
      <c r="E110">
        <v>0.32</v>
      </c>
    </row>
    <row r="111" spans="1:5">
      <c r="A111">
        <v>109</v>
      </c>
      <c r="B111">
        <v>126</v>
      </c>
      <c r="C111" t="s">
        <v>428</v>
      </c>
      <c r="D111" t="s">
        <v>6878</v>
      </c>
      <c r="E111">
        <v>3.86</v>
      </c>
    </row>
    <row r="112" spans="1:5">
      <c r="A112">
        <v>110</v>
      </c>
      <c r="B112">
        <v>302</v>
      </c>
      <c r="C112" t="s">
        <v>331</v>
      </c>
      <c r="D112" t="s">
        <v>6891</v>
      </c>
      <c r="E112">
        <v>-11.07</v>
      </c>
    </row>
    <row r="113" spans="1:5">
      <c r="A113">
        <v>111</v>
      </c>
      <c r="B113">
        <v>90</v>
      </c>
      <c r="C113" t="s">
        <v>359</v>
      </c>
      <c r="D113" t="s">
        <v>6867</v>
      </c>
      <c r="E113">
        <v>8.4</v>
      </c>
    </row>
    <row r="114" spans="1:5">
      <c r="A114">
        <v>112</v>
      </c>
      <c r="B114">
        <v>341</v>
      </c>
      <c r="C114" t="s">
        <v>307</v>
      </c>
      <c r="D114" t="s">
        <v>6886</v>
      </c>
      <c r="E114">
        <v>-16.88</v>
      </c>
    </row>
    <row r="115" spans="1:5">
      <c r="A115">
        <v>113</v>
      </c>
      <c r="B115">
        <v>1</v>
      </c>
      <c r="C115" t="s">
        <v>252</v>
      </c>
      <c r="D115" t="s">
        <v>6803</v>
      </c>
      <c r="E115">
        <v>28.82</v>
      </c>
    </row>
    <row r="116" spans="1:5">
      <c r="A116">
        <v>114</v>
      </c>
      <c r="B116">
        <v>353</v>
      </c>
      <c r="C116" t="s">
        <v>181</v>
      </c>
      <c r="D116" t="s">
        <v>6894</v>
      </c>
      <c r="E116">
        <v>-18.82</v>
      </c>
    </row>
    <row r="117" spans="1:5">
      <c r="A117">
        <v>115</v>
      </c>
      <c r="B117">
        <v>215</v>
      </c>
      <c r="C117" t="s">
        <v>50</v>
      </c>
      <c r="D117" t="s">
        <v>6896</v>
      </c>
      <c r="E117">
        <v>-3.21</v>
      </c>
    </row>
    <row r="118" spans="1:5">
      <c r="A118">
        <v>116</v>
      </c>
      <c r="B118">
        <v>360</v>
      </c>
      <c r="C118" t="s">
        <v>334</v>
      </c>
      <c r="D118" t="s">
        <v>6889</v>
      </c>
      <c r="E118">
        <v>-21.84</v>
      </c>
    </row>
    <row r="119" spans="1:5">
      <c r="A119">
        <v>117</v>
      </c>
      <c r="B119">
        <v>300</v>
      </c>
      <c r="C119" t="s">
        <v>190</v>
      </c>
      <c r="D119" t="s">
        <v>6882</v>
      </c>
      <c r="E119">
        <v>-10.71</v>
      </c>
    </row>
    <row r="120" spans="1:5">
      <c r="A120">
        <v>118</v>
      </c>
      <c r="B120">
        <v>243</v>
      </c>
      <c r="C120" t="s">
        <v>5818</v>
      </c>
      <c r="D120" t="s">
        <v>6882</v>
      </c>
      <c r="E120">
        <v>-6.28</v>
      </c>
    </row>
    <row r="121" spans="1:5">
      <c r="A121">
        <v>119</v>
      </c>
      <c r="B121">
        <v>33</v>
      </c>
      <c r="C121" t="s">
        <v>269</v>
      </c>
      <c r="D121" t="s">
        <v>6813</v>
      </c>
      <c r="E121">
        <v>16.48</v>
      </c>
    </row>
    <row r="122" spans="1:5">
      <c r="A122">
        <v>120</v>
      </c>
      <c r="B122">
        <v>299</v>
      </c>
      <c r="C122" t="s">
        <v>6222</v>
      </c>
      <c r="D122" t="s">
        <v>6865</v>
      </c>
      <c r="E122">
        <v>-10.68</v>
      </c>
    </row>
    <row r="123" spans="1:5">
      <c r="A123">
        <v>121</v>
      </c>
      <c r="B123">
        <v>282</v>
      </c>
      <c r="C123" t="s">
        <v>5823</v>
      </c>
      <c r="D123" t="s">
        <v>6865</v>
      </c>
      <c r="E123">
        <v>-9.3800000000000008</v>
      </c>
    </row>
    <row r="124" spans="1:5">
      <c r="A124">
        <v>122</v>
      </c>
      <c r="B124">
        <v>336</v>
      </c>
      <c r="C124" t="s">
        <v>161</v>
      </c>
      <c r="D124" t="s">
        <v>6894</v>
      </c>
      <c r="E124">
        <v>-15.87</v>
      </c>
    </row>
    <row r="125" spans="1:5">
      <c r="A125">
        <v>123</v>
      </c>
      <c r="B125">
        <v>30</v>
      </c>
      <c r="C125" t="s">
        <v>222</v>
      </c>
      <c r="D125" t="s">
        <v>6813</v>
      </c>
      <c r="E125">
        <v>17.36</v>
      </c>
    </row>
    <row r="126" spans="1:5">
      <c r="A126">
        <v>124</v>
      </c>
      <c r="B126">
        <v>97</v>
      </c>
      <c r="C126" t="s">
        <v>5826</v>
      </c>
      <c r="D126" t="s">
        <v>6865</v>
      </c>
      <c r="E126">
        <v>7.39</v>
      </c>
    </row>
    <row r="127" spans="1:5">
      <c r="A127">
        <v>125</v>
      </c>
      <c r="B127">
        <v>74</v>
      </c>
      <c r="C127" t="s">
        <v>420</v>
      </c>
      <c r="D127" t="s">
        <v>6871</v>
      </c>
      <c r="E127">
        <v>11.71</v>
      </c>
    </row>
    <row r="128" spans="1:5">
      <c r="A128">
        <v>126</v>
      </c>
      <c r="B128">
        <v>37</v>
      </c>
      <c r="C128" t="s">
        <v>346</v>
      </c>
      <c r="D128" t="s">
        <v>6813</v>
      </c>
      <c r="E128">
        <v>15.6</v>
      </c>
    </row>
    <row r="129" spans="1:5">
      <c r="A129">
        <v>127</v>
      </c>
      <c r="B129">
        <v>23</v>
      </c>
      <c r="C129" t="s">
        <v>6524</v>
      </c>
      <c r="D129" t="s">
        <v>6809</v>
      </c>
      <c r="E129">
        <v>18.329999999999998</v>
      </c>
    </row>
    <row r="130" spans="1:5">
      <c r="A130">
        <v>128</v>
      </c>
      <c r="B130">
        <v>301</v>
      </c>
      <c r="C130" t="s">
        <v>5844</v>
      </c>
      <c r="D130" t="s">
        <v>6895</v>
      </c>
      <c r="E130">
        <v>-10.77</v>
      </c>
    </row>
    <row r="131" spans="1:5">
      <c r="A131">
        <v>129</v>
      </c>
      <c r="B131">
        <v>235</v>
      </c>
      <c r="C131" t="s">
        <v>364</v>
      </c>
      <c r="D131" t="s">
        <v>6853</v>
      </c>
      <c r="E131">
        <v>-5.4</v>
      </c>
    </row>
    <row r="132" spans="1:5">
      <c r="A132">
        <v>130</v>
      </c>
      <c r="B132">
        <v>233</v>
      </c>
      <c r="C132" t="s">
        <v>5852</v>
      </c>
      <c r="D132" t="s">
        <v>6853</v>
      </c>
      <c r="E132">
        <v>-5.2</v>
      </c>
    </row>
    <row r="133" spans="1:5">
      <c r="A133">
        <v>131</v>
      </c>
      <c r="B133">
        <v>101</v>
      </c>
      <c r="C133" t="s">
        <v>28</v>
      </c>
      <c r="D133" t="s">
        <v>6874</v>
      </c>
      <c r="E133">
        <v>6.74</v>
      </c>
    </row>
    <row r="134" spans="1:5">
      <c r="A134">
        <v>132</v>
      </c>
      <c r="B134">
        <v>9</v>
      </c>
      <c r="C134" t="s">
        <v>404</v>
      </c>
      <c r="D134" t="s">
        <v>6809</v>
      </c>
      <c r="E134">
        <v>23.14</v>
      </c>
    </row>
    <row r="135" spans="1:5">
      <c r="A135">
        <v>133</v>
      </c>
      <c r="B135">
        <v>24</v>
      </c>
      <c r="C135" t="s">
        <v>6526</v>
      </c>
      <c r="D135" t="s">
        <v>6809</v>
      </c>
      <c r="E135">
        <v>18.309999999999999</v>
      </c>
    </row>
    <row r="136" spans="1:5">
      <c r="A136">
        <v>134</v>
      </c>
      <c r="B136">
        <v>127</v>
      </c>
      <c r="C136" t="s">
        <v>433</v>
      </c>
      <c r="D136" t="s">
        <v>6853</v>
      </c>
      <c r="E136">
        <v>3.64</v>
      </c>
    </row>
    <row r="137" spans="1:5">
      <c r="A137">
        <v>135</v>
      </c>
      <c r="B137">
        <v>71</v>
      </c>
      <c r="C137" t="s">
        <v>6527</v>
      </c>
      <c r="D137" t="s">
        <v>6873</v>
      </c>
      <c r="E137">
        <v>11.9</v>
      </c>
    </row>
    <row r="138" spans="1:5">
      <c r="A138">
        <v>136</v>
      </c>
      <c r="B138">
        <v>28</v>
      </c>
      <c r="C138" t="s">
        <v>291</v>
      </c>
      <c r="D138" t="s">
        <v>6807</v>
      </c>
      <c r="E138">
        <v>17.8</v>
      </c>
    </row>
    <row r="139" spans="1:5">
      <c r="A139">
        <v>137</v>
      </c>
      <c r="B139">
        <v>363</v>
      </c>
      <c r="C139" t="s">
        <v>224</v>
      </c>
      <c r="D139" t="s">
        <v>6903</v>
      </c>
      <c r="E139">
        <v>-30.61</v>
      </c>
    </row>
    <row r="140" spans="1:5">
      <c r="A140">
        <v>138</v>
      </c>
      <c r="B140">
        <v>145</v>
      </c>
      <c r="C140" t="s">
        <v>43</v>
      </c>
      <c r="D140" t="s">
        <v>6807</v>
      </c>
      <c r="E140">
        <v>1.62</v>
      </c>
    </row>
    <row r="141" spans="1:5">
      <c r="A141">
        <v>139</v>
      </c>
      <c r="B141">
        <v>225</v>
      </c>
      <c r="C141" t="s">
        <v>273</v>
      </c>
      <c r="D141" t="s">
        <v>6859</v>
      </c>
      <c r="E141">
        <v>-4.3499999999999996</v>
      </c>
    </row>
    <row r="142" spans="1:5">
      <c r="A142">
        <v>140</v>
      </c>
      <c r="B142">
        <v>272</v>
      </c>
      <c r="C142" t="s">
        <v>153</v>
      </c>
      <c r="D142" t="s">
        <v>6886</v>
      </c>
      <c r="E142">
        <v>-8.7200000000000006</v>
      </c>
    </row>
    <row r="143" spans="1:5">
      <c r="A143">
        <v>141</v>
      </c>
      <c r="B143">
        <v>356</v>
      </c>
      <c r="C143" t="s">
        <v>162</v>
      </c>
      <c r="D143" t="s">
        <v>6894</v>
      </c>
      <c r="E143">
        <v>-20.27</v>
      </c>
    </row>
    <row r="144" spans="1:5">
      <c r="A144">
        <v>142</v>
      </c>
      <c r="B144">
        <v>287</v>
      </c>
      <c r="C144" t="s">
        <v>154</v>
      </c>
      <c r="D144" t="s">
        <v>6886</v>
      </c>
      <c r="E144">
        <v>-9.73</v>
      </c>
    </row>
    <row r="145" spans="1:5">
      <c r="A145">
        <v>143</v>
      </c>
      <c r="B145">
        <v>48</v>
      </c>
      <c r="C145" t="s">
        <v>366</v>
      </c>
      <c r="D145" t="s">
        <v>6853</v>
      </c>
      <c r="E145">
        <v>14.51</v>
      </c>
    </row>
    <row r="146" spans="1:5">
      <c r="A146">
        <v>144</v>
      </c>
      <c r="B146">
        <v>339</v>
      </c>
      <c r="C146" t="s">
        <v>98</v>
      </c>
      <c r="D146" t="s">
        <v>6899</v>
      </c>
      <c r="E146">
        <v>-16.66</v>
      </c>
    </row>
    <row r="147" spans="1:5">
      <c r="A147">
        <v>145</v>
      </c>
      <c r="B147">
        <v>157</v>
      </c>
      <c r="C147" t="s">
        <v>116</v>
      </c>
      <c r="D147" t="s">
        <v>6853</v>
      </c>
      <c r="E147">
        <v>1.02</v>
      </c>
    </row>
    <row r="148" spans="1:5">
      <c r="A148">
        <v>146</v>
      </c>
      <c r="B148">
        <v>322</v>
      </c>
      <c r="C148" t="s">
        <v>96</v>
      </c>
      <c r="D148" t="s">
        <v>6899</v>
      </c>
      <c r="E148">
        <v>-13.37</v>
      </c>
    </row>
    <row r="149" spans="1:5">
      <c r="A149">
        <v>147</v>
      </c>
      <c r="B149">
        <v>162</v>
      </c>
      <c r="C149" t="s">
        <v>5875</v>
      </c>
      <c r="D149" t="s">
        <v>6878</v>
      </c>
      <c r="E149">
        <v>0.5</v>
      </c>
    </row>
    <row r="150" spans="1:5">
      <c r="A150">
        <v>148</v>
      </c>
      <c r="B150">
        <v>171</v>
      </c>
      <c r="C150" t="s">
        <v>347</v>
      </c>
      <c r="D150" t="s">
        <v>6891</v>
      </c>
      <c r="E150">
        <v>-0.26</v>
      </c>
    </row>
    <row r="151" spans="1:5">
      <c r="A151">
        <v>149</v>
      </c>
      <c r="B151">
        <v>92</v>
      </c>
      <c r="C151" t="s">
        <v>111</v>
      </c>
      <c r="D151" t="s">
        <v>6874</v>
      </c>
      <c r="E151">
        <v>8.1999999999999993</v>
      </c>
    </row>
    <row r="152" spans="1:5">
      <c r="A152">
        <v>150</v>
      </c>
      <c r="B152">
        <v>276</v>
      </c>
      <c r="C152" t="s">
        <v>6231</v>
      </c>
      <c r="D152" t="s">
        <v>6874</v>
      </c>
      <c r="E152">
        <v>-9.2200000000000006</v>
      </c>
    </row>
    <row r="153" spans="1:5">
      <c r="A153">
        <v>151</v>
      </c>
      <c r="B153">
        <v>173</v>
      </c>
      <c r="C153" t="s">
        <v>102</v>
      </c>
      <c r="D153" t="s">
        <v>6826</v>
      </c>
      <c r="E153">
        <v>-0.48</v>
      </c>
    </row>
    <row r="154" spans="1:5">
      <c r="A154">
        <v>152</v>
      </c>
      <c r="B154">
        <v>295</v>
      </c>
      <c r="C154" t="s">
        <v>339</v>
      </c>
      <c r="D154" t="s">
        <v>6828</v>
      </c>
      <c r="E154">
        <v>-10.27</v>
      </c>
    </row>
    <row r="155" spans="1:5">
      <c r="A155">
        <v>153</v>
      </c>
      <c r="B155">
        <v>254</v>
      </c>
      <c r="C155" t="s">
        <v>72</v>
      </c>
      <c r="D155" t="s">
        <v>6859</v>
      </c>
      <c r="E155">
        <v>-7.04</v>
      </c>
    </row>
    <row r="156" spans="1:5">
      <c r="A156">
        <v>154</v>
      </c>
      <c r="B156">
        <v>327</v>
      </c>
      <c r="C156" t="s">
        <v>6369</v>
      </c>
      <c r="D156" t="s">
        <v>6886</v>
      </c>
      <c r="E156">
        <v>-14.12</v>
      </c>
    </row>
    <row r="157" spans="1:5">
      <c r="A157">
        <v>155</v>
      </c>
      <c r="B157">
        <v>107</v>
      </c>
      <c r="C157" t="s">
        <v>376</v>
      </c>
      <c r="D157" t="s">
        <v>6815</v>
      </c>
      <c r="E157">
        <v>6.32</v>
      </c>
    </row>
    <row r="158" spans="1:5">
      <c r="A158">
        <v>156</v>
      </c>
      <c r="B158">
        <v>283</v>
      </c>
      <c r="C158" t="s">
        <v>240</v>
      </c>
      <c r="D158" t="s">
        <v>6884</v>
      </c>
      <c r="E158">
        <v>-9.44</v>
      </c>
    </row>
    <row r="159" spans="1:5">
      <c r="A159">
        <v>157</v>
      </c>
      <c r="B159">
        <v>307</v>
      </c>
      <c r="C159" t="s">
        <v>245</v>
      </c>
      <c r="D159" t="s">
        <v>6871</v>
      </c>
      <c r="E159">
        <v>-11.51</v>
      </c>
    </row>
    <row r="160" spans="1:5">
      <c r="A160">
        <v>158</v>
      </c>
      <c r="B160">
        <v>279</v>
      </c>
      <c r="C160" t="s">
        <v>249</v>
      </c>
      <c r="D160" t="s">
        <v>6871</v>
      </c>
      <c r="E160">
        <v>-9.27</v>
      </c>
    </row>
    <row r="161" spans="1:5">
      <c r="A161">
        <v>159</v>
      </c>
      <c r="B161">
        <v>12</v>
      </c>
      <c r="C161" t="s">
        <v>45</v>
      </c>
      <c r="D161" t="s">
        <v>6801</v>
      </c>
      <c r="E161">
        <v>21.83</v>
      </c>
    </row>
    <row r="162" spans="1:5">
      <c r="A162">
        <v>160</v>
      </c>
      <c r="B162">
        <v>84</v>
      </c>
      <c r="C162" t="s">
        <v>24</v>
      </c>
      <c r="D162" t="s">
        <v>6874</v>
      </c>
      <c r="E162">
        <v>9.74</v>
      </c>
    </row>
    <row r="163" spans="1:5">
      <c r="A163">
        <v>161</v>
      </c>
      <c r="B163">
        <v>22</v>
      </c>
      <c r="C163" t="s">
        <v>225</v>
      </c>
      <c r="D163" t="s">
        <v>6813</v>
      </c>
      <c r="E163">
        <v>18.37</v>
      </c>
    </row>
    <row r="164" spans="1:5">
      <c r="A164">
        <v>162</v>
      </c>
      <c r="B164">
        <v>250</v>
      </c>
      <c r="C164" t="s">
        <v>6237</v>
      </c>
      <c r="D164" t="s">
        <v>6896</v>
      </c>
      <c r="E164">
        <v>-6.71</v>
      </c>
    </row>
    <row r="165" spans="1:5">
      <c r="A165">
        <v>163</v>
      </c>
      <c r="B165">
        <v>212</v>
      </c>
      <c r="C165" t="s">
        <v>389</v>
      </c>
      <c r="D165" t="s">
        <v>6859</v>
      </c>
      <c r="E165">
        <v>-3</v>
      </c>
    </row>
    <row r="166" spans="1:5">
      <c r="A166">
        <v>164</v>
      </c>
      <c r="B166">
        <v>334</v>
      </c>
      <c r="C166" t="s">
        <v>5910</v>
      </c>
      <c r="D166" t="s">
        <v>6894</v>
      </c>
      <c r="E166">
        <v>-15.38</v>
      </c>
    </row>
    <row r="167" spans="1:5">
      <c r="A167">
        <v>165</v>
      </c>
      <c r="B167">
        <v>19</v>
      </c>
      <c r="C167" t="s">
        <v>227</v>
      </c>
      <c r="D167" t="s">
        <v>6803</v>
      </c>
      <c r="E167">
        <v>18.690000000000001</v>
      </c>
    </row>
    <row r="168" spans="1:5">
      <c r="A168">
        <v>166</v>
      </c>
      <c r="B168">
        <v>230</v>
      </c>
      <c r="C168" t="s">
        <v>76</v>
      </c>
      <c r="D168" t="s">
        <v>793</v>
      </c>
      <c r="E168">
        <v>-4.88</v>
      </c>
    </row>
    <row r="169" spans="1:5">
      <c r="A169">
        <v>167</v>
      </c>
      <c r="B169">
        <v>315</v>
      </c>
      <c r="C169" t="s">
        <v>235</v>
      </c>
      <c r="D169" t="s">
        <v>6903</v>
      </c>
      <c r="E169">
        <v>-12.43</v>
      </c>
    </row>
    <row r="170" spans="1:5">
      <c r="A170">
        <v>168</v>
      </c>
      <c r="B170">
        <v>40</v>
      </c>
      <c r="C170" t="s">
        <v>430</v>
      </c>
      <c r="D170" t="s">
        <v>6828</v>
      </c>
      <c r="E170">
        <v>14.91</v>
      </c>
    </row>
    <row r="171" spans="1:5">
      <c r="A171">
        <v>169</v>
      </c>
      <c r="B171">
        <v>266</v>
      </c>
      <c r="C171" t="s">
        <v>5900</v>
      </c>
      <c r="D171" t="s">
        <v>6873</v>
      </c>
      <c r="E171">
        <v>-8.2899999999999991</v>
      </c>
    </row>
    <row r="172" spans="1:5">
      <c r="A172">
        <v>170</v>
      </c>
      <c r="B172">
        <v>46</v>
      </c>
      <c r="C172" t="s">
        <v>234</v>
      </c>
      <c r="D172" t="s">
        <v>6813</v>
      </c>
      <c r="E172">
        <v>14.68</v>
      </c>
    </row>
    <row r="173" spans="1:5">
      <c r="A173">
        <v>171</v>
      </c>
      <c r="B173">
        <v>32</v>
      </c>
      <c r="C173" t="s">
        <v>6532</v>
      </c>
      <c r="D173" t="s">
        <v>6813</v>
      </c>
      <c r="E173">
        <v>16.71</v>
      </c>
    </row>
    <row r="174" spans="1:5">
      <c r="A174">
        <v>172</v>
      </c>
      <c r="B174">
        <v>121</v>
      </c>
      <c r="C174" t="s">
        <v>101</v>
      </c>
      <c r="D174" t="s">
        <v>6826</v>
      </c>
      <c r="E174">
        <v>4.1399999999999997</v>
      </c>
    </row>
    <row r="175" spans="1:5">
      <c r="A175">
        <v>173</v>
      </c>
      <c r="B175">
        <v>228</v>
      </c>
      <c r="C175" t="s">
        <v>171</v>
      </c>
      <c r="D175" t="s">
        <v>6889</v>
      </c>
      <c r="E175">
        <v>-4.6399999999999997</v>
      </c>
    </row>
    <row r="176" spans="1:5">
      <c r="A176">
        <v>174</v>
      </c>
      <c r="B176">
        <v>217</v>
      </c>
      <c r="C176" t="s">
        <v>233</v>
      </c>
      <c r="D176" t="s">
        <v>6813</v>
      </c>
      <c r="E176">
        <v>-3.29</v>
      </c>
    </row>
    <row r="177" spans="1:5">
      <c r="A177">
        <v>175</v>
      </c>
      <c r="B177">
        <v>115</v>
      </c>
      <c r="C177" t="s">
        <v>440</v>
      </c>
      <c r="D177" t="s">
        <v>6807</v>
      </c>
      <c r="E177">
        <v>5.03</v>
      </c>
    </row>
    <row r="178" spans="1:5">
      <c r="A178">
        <v>176</v>
      </c>
      <c r="B178">
        <v>49</v>
      </c>
      <c r="C178" t="s">
        <v>6533</v>
      </c>
      <c r="D178" t="s">
        <v>6807</v>
      </c>
      <c r="E178">
        <v>14.12</v>
      </c>
    </row>
    <row r="179" spans="1:5">
      <c r="A179">
        <v>177</v>
      </c>
      <c r="B179">
        <v>355</v>
      </c>
      <c r="C179" t="s">
        <v>5968</v>
      </c>
      <c r="D179" t="s">
        <v>6895</v>
      </c>
      <c r="E179">
        <v>-19.79</v>
      </c>
    </row>
    <row r="180" spans="1:5">
      <c r="A180">
        <v>178</v>
      </c>
      <c r="B180">
        <v>51</v>
      </c>
      <c r="C180" t="s">
        <v>122</v>
      </c>
      <c r="D180" t="s">
        <v>6807</v>
      </c>
      <c r="E180">
        <v>13.92</v>
      </c>
    </row>
    <row r="181" spans="1:5">
      <c r="A181">
        <v>179</v>
      </c>
      <c r="B181">
        <v>151</v>
      </c>
      <c r="C181" t="s">
        <v>5944</v>
      </c>
      <c r="D181" t="s">
        <v>6865</v>
      </c>
      <c r="E181">
        <v>1.31</v>
      </c>
    </row>
    <row r="182" spans="1:5">
      <c r="A182">
        <v>180</v>
      </c>
      <c r="B182">
        <v>350</v>
      </c>
      <c r="C182" t="s">
        <v>357</v>
      </c>
      <c r="D182" t="s">
        <v>6867</v>
      </c>
      <c r="E182">
        <v>-17.73</v>
      </c>
    </row>
    <row r="183" spans="1:5">
      <c r="A183">
        <v>181</v>
      </c>
      <c r="B183">
        <v>159</v>
      </c>
      <c r="C183" t="s">
        <v>204</v>
      </c>
      <c r="D183" t="s">
        <v>6882</v>
      </c>
      <c r="E183">
        <v>0.64</v>
      </c>
    </row>
    <row r="184" spans="1:5">
      <c r="A184">
        <v>182</v>
      </c>
      <c r="B184">
        <v>110</v>
      </c>
      <c r="C184" t="s">
        <v>6534</v>
      </c>
      <c r="D184" t="s">
        <v>6882</v>
      </c>
      <c r="E184">
        <v>5.75</v>
      </c>
    </row>
    <row r="185" spans="1:5">
      <c r="A185">
        <v>183</v>
      </c>
      <c r="B185">
        <v>247</v>
      </c>
      <c r="C185" t="s">
        <v>5938</v>
      </c>
      <c r="D185" t="s">
        <v>6899</v>
      </c>
      <c r="E185">
        <v>-6.59</v>
      </c>
    </row>
    <row r="186" spans="1:5">
      <c r="A186">
        <v>184</v>
      </c>
      <c r="B186">
        <v>313</v>
      </c>
      <c r="C186" t="s">
        <v>5941</v>
      </c>
      <c r="D186" t="s">
        <v>6896</v>
      </c>
      <c r="E186">
        <v>-12.33</v>
      </c>
    </row>
    <row r="187" spans="1:5">
      <c r="A187">
        <v>185</v>
      </c>
      <c r="B187">
        <v>278</v>
      </c>
      <c r="C187" t="s">
        <v>250</v>
      </c>
      <c r="D187" t="s">
        <v>6871</v>
      </c>
      <c r="E187">
        <v>-9.25</v>
      </c>
    </row>
    <row r="188" spans="1:5">
      <c r="A188">
        <v>186</v>
      </c>
      <c r="B188">
        <v>226</v>
      </c>
      <c r="C188" t="s">
        <v>5965</v>
      </c>
      <c r="D188" t="s">
        <v>6865</v>
      </c>
      <c r="E188">
        <v>-4.45</v>
      </c>
    </row>
    <row r="189" spans="1:5">
      <c r="A189">
        <v>187</v>
      </c>
      <c r="B189">
        <v>55</v>
      </c>
      <c r="C189" t="s">
        <v>6918</v>
      </c>
      <c r="D189" t="s">
        <v>6828</v>
      </c>
      <c r="E189">
        <v>13.31</v>
      </c>
    </row>
    <row r="190" spans="1:5">
      <c r="A190">
        <v>188</v>
      </c>
      <c r="B190">
        <v>331</v>
      </c>
      <c r="C190" t="s">
        <v>229</v>
      </c>
      <c r="D190" t="s">
        <v>6884</v>
      </c>
      <c r="E190">
        <v>-14.92</v>
      </c>
    </row>
    <row r="191" spans="1:5">
      <c r="A191">
        <v>189</v>
      </c>
      <c r="B191">
        <v>183</v>
      </c>
      <c r="C191" t="s">
        <v>313</v>
      </c>
      <c r="D191" t="s">
        <v>6886</v>
      </c>
      <c r="E191">
        <v>-0.98</v>
      </c>
    </row>
    <row r="192" spans="1:5">
      <c r="A192">
        <v>190</v>
      </c>
      <c r="B192">
        <v>95</v>
      </c>
      <c r="C192" t="s">
        <v>317</v>
      </c>
      <c r="D192" t="s">
        <v>6813</v>
      </c>
      <c r="E192">
        <v>7.47</v>
      </c>
    </row>
    <row r="193" spans="1:5">
      <c r="A193">
        <v>191</v>
      </c>
      <c r="B193">
        <v>316</v>
      </c>
      <c r="C193" t="s">
        <v>686</v>
      </c>
      <c r="D193" t="s">
        <v>6869</v>
      </c>
      <c r="E193">
        <v>-12.53</v>
      </c>
    </row>
    <row r="194" spans="1:5">
      <c r="A194">
        <v>192</v>
      </c>
      <c r="B194">
        <v>43</v>
      </c>
      <c r="C194" t="s">
        <v>408</v>
      </c>
      <c r="D194" t="s">
        <v>6822</v>
      </c>
      <c r="E194">
        <v>14.79</v>
      </c>
    </row>
    <row r="195" spans="1:5">
      <c r="A195">
        <v>193</v>
      </c>
      <c r="B195">
        <v>286</v>
      </c>
      <c r="C195" t="s">
        <v>388</v>
      </c>
      <c r="D195" t="s">
        <v>6884</v>
      </c>
      <c r="E195">
        <v>-9.7200000000000006</v>
      </c>
    </row>
    <row r="196" spans="1:5">
      <c r="A196">
        <v>194</v>
      </c>
      <c r="B196">
        <v>52</v>
      </c>
      <c r="C196" t="s">
        <v>392</v>
      </c>
      <c r="D196" t="s">
        <v>6822</v>
      </c>
      <c r="E196">
        <v>13.84</v>
      </c>
    </row>
    <row r="197" spans="1:5">
      <c r="A197">
        <v>195</v>
      </c>
      <c r="B197">
        <v>187</v>
      </c>
      <c r="C197" t="s">
        <v>6005</v>
      </c>
      <c r="D197" t="s">
        <v>6862</v>
      </c>
      <c r="E197">
        <v>-1.1200000000000001</v>
      </c>
    </row>
    <row r="198" spans="1:5">
      <c r="A198">
        <v>196</v>
      </c>
      <c r="B198">
        <v>329</v>
      </c>
      <c r="C198" t="s">
        <v>106</v>
      </c>
      <c r="D198" t="s">
        <v>6894</v>
      </c>
      <c r="E198">
        <v>-14.84</v>
      </c>
    </row>
    <row r="199" spans="1:5">
      <c r="A199">
        <v>197</v>
      </c>
      <c r="B199">
        <v>259</v>
      </c>
      <c r="C199" t="s">
        <v>243</v>
      </c>
      <c r="D199" t="s">
        <v>6871</v>
      </c>
      <c r="E199">
        <v>-7.43</v>
      </c>
    </row>
    <row r="200" spans="1:5">
      <c r="A200">
        <v>198</v>
      </c>
      <c r="B200">
        <v>260</v>
      </c>
      <c r="C200" t="s">
        <v>5995</v>
      </c>
      <c r="D200" t="s">
        <v>6894</v>
      </c>
      <c r="E200">
        <v>-7.81</v>
      </c>
    </row>
    <row r="201" spans="1:5">
      <c r="A201">
        <v>199</v>
      </c>
      <c r="B201">
        <v>194</v>
      </c>
      <c r="C201" t="s">
        <v>6008</v>
      </c>
      <c r="D201" t="s">
        <v>6896</v>
      </c>
      <c r="E201">
        <v>-1.48</v>
      </c>
    </row>
    <row r="202" spans="1:5">
      <c r="A202">
        <v>200</v>
      </c>
      <c r="B202">
        <v>251</v>
      </c>
      <c r="C202" t="s">
        <v>193</v>
      </c>
      <c r="D202" t="s">
        <v>6853</v>
      </c>
      <c r="E202">
        <v>-6.77</v>
      </c>
    </row>
    <row r="203" spans="1:5">
      <c r="A203">
        <v>201</v>
      </c>
      <c r="B203">
        <v>47</v>
      </c>
      <c r="C203" t="s">
        <v>104</v>
      </c>
      <c r="D203" t="s">
        <v>6828</v>
      </c>
      <c r="E203">
        <v>14.66</v>
      </c>
    </row>
    <row r="204" spans="1:5">
      <c r="A204">
        <v>202</v>
      </c>
      <c r="B204">
        <v>319</v>
      </c>
      <c r="C204" t="s">
        <v>356</v>
      </c>
      <c r="D204" t="s">
        <v>6867</v>
      </c>
      <c r="E204">
        <v>-13.09</v>
      </c>
    </row>
    <row r="205" spans="1:5">
      <c r="A205">
        <v>203</v>
      </c>
      <c r="B205">
        <v>189</v>
      </c>
      <c r="C205" t="s">
        <v>56</v>
      </c>
      <c r="D205" t="s">
        <v>6896</v>
      </c>
      <c r="E205">
        <v>-1.23</v>
      </c>
    </row>
    <row r="206" spans="1:5">
      <c r="A206">
        <v>204</v>
      </c>
      <c r="B206">
        <v>262</v>
      </c>
      <c r="C206" t="s">
        <v>400</v>
      </c>
      <c r="D206" t="s">
        <v>6869</v>
      </c>
      <c r="E206">
        <v>-8.0500000000000007</v>
      </c>
    </row>
    <row r="207" spans="1:5">
      <c r="A207">
        <v>205</v>
      </c>
      <c r="B207">
        <v>213</v>
      </c>
      <c r="C207" t="s">
        <v>5983</v>
      </c>
      <c r="D207" t="s">
        <v>6869</v>
      </c>
      <c r="E207">
        <v>-3.08</v>
      </c>
    </row>
    <row r="208" spans="1:5">
      <c r="A208">
        <v>206</v>
      </c>
      <c r="B208">
        <v>231</v>
      </c>
      <c r="C208" t="s">
        <v>373</v>
      </c>
      <c r="D208" t="s">
        <v>6853</v>
      </c>
      <c r="E208">
        <v>-4.91</v>
      </c>
    </row>
    <row r="209" spans="1:5">
      <c r="A209">
        <v>207</v>
      </c>
      <c r="B209">
        <v>45</v>
      </c>
      <c r="C209" t="s">
        <v>67</v>
      </c>
      <c r="D209" t="s">
        <v>6826</v>
      </c>
      <c r="E209">
        <v>14.68</v>
      </c>
    </row>
    <row r="210" spans="1:5">
      <c r="A210">
        <v>208</v>
      </c>
      <c r="B210">
        <v>310</v>
      </c>
      <c r="C210" t="s">
        <v>362</v>
      </c>
      <c r="D210" t="s">
        <v>6867</v>
      </c>
      <c r="E210">
        <v>-11.83</v>
      </c>
    </row>
    <row r="211" spans="1:5">
      <c r="A211">
        <v>209</v>
      </c>
      <c r="B211">
        <v>211</v>
      </c>
      <c r="C211" t="s">
        <v>84</v>
      </c>
      <c r="D211" t="s">
        <v>6882</v>
      </c>
      <c r="E211">
        <v>-2.94</v>
      </c>
    </row>
    <row r="212" spans="1:5">
      <c r="A212">
        <v>210</v>
      </c>
      <c r="B212">
        <v>221</v>
      </c>
      <c r="C212" t="s">
        <v>191</v>
      </c>
      <c r="D212" t="s">
        <v>6882</v>
      </c>
      <c r="E212">
        <v>-3.53</v>
      </c>
    </row>
    <row r="213" spans="1:5">
      <c r="A213">
        <v>211</v>
      </c>
      <c r="B213">
        <v>245</v>
      </c>
      <c r="C213" t="s">
        <v>40</v>
      </c>
      <c r="D213" t="s">
        <v>6873</v>
      </c>
      <c r="E213">
        <v>-6.33</v>
      </c>
    </row>
    <row r="214" spans="1:5">
      <c r="A214">
        <v>212</v>
      </c>
      <c r="B214">
        <v>219</v>
      </c>
      <c r="C214" t="s">
        <v>336</v>
      </c>
      <c r="D214" t="s">
        <v>6865</v>
      </c>
      <c r="E214">
        <v>-3.41</v>
      </c>
    </row>
    <row r="215" spans="1:5">
      <c r="A215">
        <v>213</v>
      </c>
      <c r="B215">
        <v>161</v>
      </c>
      <c r="C215" t="s">
        <v>144</v>
      </c>
      <c r="D215" t="s">
        <v>6889</v>
      </c>
      <c r="E215">
        <v>0.52</v>
      </c>
    </row>
    <row r="216" spans="1:5">
      <c r="A216">
        <v>214</v>
      </c>
      <c r="B216">
        <v>42</v>
      </c>
      <c r="C216" t="s">
        <v>316</v>
      </c>
      <c r="D216" t="s">
        <v>6813</v>
      </c>
      <c r="E216">
        <v>14.83</v>
      </c>
    </row>
    <row r="217" spans="1:5">
      <c r="A217">
        <v>215</v>
      </c>
      <c r="B217">
        <v>214</v>
      </c>
      <c r="C217" t="s">
        <v>6011</v>
      </c>
      <c r="D217" t="s">
        <v>6894</v>
      </c>
      <c r="E217">
        <v>-3.11</v>
      </c>
    </row>
    <row r="218" spans="1:5">
      <c r="A218">
        <v>216</v>
      </c>
      <c r="B218">
        <v>168</v>
      </c>
      <c r="C218" t="s">
        <v>265</v>
      </c>
      <c r="D218" t="s">
        <v>6828</v>
      </c>
      <c r="E218">
        <v>0</v>
      </c>
    </row>
    <row r="219" spans="1:5">
      <c r="A219">
        <v>217</v>
      </c>
      <c r="B219">
        <v>271</v>
      </c>
      <c r="C219" t="s">
        <v>397</v>
      </c>
      <c r="D219" t="s">
        <v>6889</v>
      </c>
      <c r="E219">
        <v>-8.69</v>
      </c>
    </row>
    <row r="220" spans="1:5">
      <c r="A220">
        <v>218</v>
      </c>
      <c r="B220">
        <v>131</v>
      </c>
      <c r="C220" t="s">
        <v>280</v>
      </c>
      <c r="D220" t="s">
        <v>6873</v>
      </c>
      <c r="E220">
        <v>3.41</v>
      </c>
    </row>
    <row r="221" spans="1:5">
      <c r="A221">
        <v>219</v>
      </c>
      <c r="B221">
        <v>50</v>
      </c>
      <c r="C221" t="s">
        <v>6035</v>
      </c>
      <c r="D221" t="s">
        <v>6813</v>
      </c>
      <c r="E221">
        <v>13.98</v>
      </c>
    </row>
    <row r="222" spans="1:5">
      <c r="A222">
        <v>220</v>
      </c>
      <c r="B222">
        <v>53</v>
      </c>
      <c r="C222" t="s">
        <v>48</v>
      </c>
      <c r="D222" t="s">
        <v>6809</v>
      </c>
      <c r="E222">
        <v>13.7</v>
      </c>
    </row>
    <row r="223" spans="1:5">
      <c r="A223">
        <v>221</v>
      </c>
      <c r="B223">
        <v>38</v>
      </c>
      <c r="C223" t="s">
        <v>6022</v>
      </c>
      <c r="D223" t="s">
        <v>6809</v>
      </c>
      <c r="E223">
        <v>15.21</v>
      </c>
    </row>
    <row r="224" spans="1:5">
      <c r="A224">
        <v>222</v>
      </c>
      <c r="B224">
        <v>174</v>
      </c>
      <c r="C224" t="s">
        <v>166</v>
      </c>
      <c r="D224" t="s">
        <v>6874</v>
      </c>
      <c r="E224">
        <v>-0.61</v>
      </c>
    </row>
    <row r="225" spans="1:5">
      <c r="A225">
        <v>223</v>
      </c>
      <c r="B225">
        <v>56</v>
      </c>
      <c r="C225" t="s">
        <v>371</v>
      </c>
      <c r="D225" t="s">
        <v>6869</v>
      </c>
      <c r="E225">
        <v>13.25</v>
      </c>
    </row>
    <row r="226" spans="1:5">
      <c r="A226">
        <v>224</v>
      </c>
      <c r="B226">
        <v>41</v>
      </c>
      <c r="C226" t="s">
        <v>217</v>
      </c>
      <c r="D226" t="s">
        <v>6805</v>
      </c>
      <c r="E226">
        <v>14.84</v>
      </c>
    </row>
    <row r="227" spans="1:5">
      <c r="A227">
        <v>225</v>
      </c>
      <c r="B227">
        <v>210</v>
      </c>
      <c r="C227" t="s">
        <v>6029</v>
      </c>
      <c r="D227" t="s">
        <v>6805</v>
      </c>
      <c r="E227">
        <v>-2.89</v>
      </c>
    </row>
    <row r="228" spans="1:5">
      <c r="A228">
        <v>226</v>
      </c>
      <c r="B228">
        <v>181</v>
      </c>
      <c r="C228" t="s">
        <v>206</v>
      </c>
      <c r="D228" t="s">
        <v>6815</v>
      </c>
      <c r="E228">
        <v>-0.88</v>
      </c>
    </row>
    <row r="229" spans="1:5">
      <c r="A229">
        <v>227</v>
      </c>
      <c r="B229">
        <v>133</v>
      </c>
      <c r="C229" t="s">
        <v>6888</v>
      </c>
      <c r="D229" t="s">
        <v>6863</v>
      </c>
      <c r="E229">
        <v>3.14</v>
      </c>
    </row>
    <row r="230" spans="1:5">
      <c r="A230">
        <v>228</v>
      </c>
      <c r="B230">
        <v>39</v>
      </c>
      <c r="C230" t="s">
        <v>6535</v>
      </c>
      <c r="D230" t="s">
        <v>6813</v>
      </c>
      <c r="E230">
        <v>15.04</v>
      </c>
    </row>
    <row r="231" spans="1:5">
      <c r="A231">
        <v>229</v>
      </c>
      <c r="B231">
        <v>178</v>
      </c>
      <c r="C231" t="s">
        <v>141</v>
      </c>
      <c r="D231" t="s">
        <v>6815</v>
      </c>
      <c r="E231">
        <v>-0.75</v>
      </c>
    </row>
    <row r="232" spans="1:5">
      <c r="A232">
        <v>230</v>
      </c>
      <c r="B232">
        <v>77</v>
      </c>
      <c r="C232" t="s">
        <v>17</v>
      </c>
      <c r="D232" t="s">
        <v>6828</v>
      </c>
      <c r="E232">
        <v>11.27</v>
      </c>
    </row>
    <row r="233" spans="1:5">
      <c r="A233">
        <v>231</v>
      </c>
      <c r="B233">
        <v>152</v>
      </c>
      <c r="C233" t="s">
        <v>142</v>
      </c>
      <c r="D233" t="s">
        <v>6815</v>
      </c>
      <c r="E233">
        <v>1.26</v>
      </c>
    </row>
    <row r="234" spans="1:5">
      <c r="A234">
        <v>232</v>
      </c>
      <c r="B234">
        <v>238</v>
      </c>
      <c r="C234" t="s">
        <v>6061</v>
      </c>
      <c r="D234" t="s">
        <v>6882</v>
      </c>
      <c r="E234">
        <v>-5.58</v>
      </c>
    </row>
    <row r="235" spans="1:5">
      <c r="A235">
        <v>233</v>
      </c>
      <c r="B235">
        <v>268</v>
      </c>
      <c r="C235" t="s">
        <v>151</v>
      </c>
      <c r="D235" t="s">
        <v>6895</v>
      </c>
      <c r="E235">
        <v>-8.35</v>
      </c>
    </row>
    <row r="236" spans="1:5">
      <c r="A236">
        <v>234</v>
      </c>
      <c r="B236">
        <v>346</v>
      </c>
      <c r="C236" t="s">
        <v>297</v>
      </c>
      <c r="D236" t="s">
        <v>6891</v>
      </c>
      <c r="E236">
        <v>-17.21</v>
      </c>
    </row>
    <row r="237" spans="1:5">
      <c r="A237">
        <v>235</v>
      </c>
      <c r="B237">
        <v>112</v>
      </c>
      <c r="C237" t="s">
        <v>411</v>
      </c>
      <c r="D237" t="s">
        <v>6863</v>
      </c>
      <c r="E237">
        <v>5.57</v>
      </c>
    </row>
    <row r="238" spans="1:5">
      <c r="A238">
        <v>236</v>
      </c>
      <c r="B238">
        <v>44</v>
      </c>
      <c r="C238" t="s">
        <v>337</v>
      </c>
      <c r="D238" t="s">
        <v>6801</v>
      </c>
      <c r="E238">
        <v>14.73</v>
      </c>
    </row>
    <row r="239" spans="1:5">
      <c r="A239">
        <v>237</v>
      </c>
      <c r="B239">
        <v>7</v>
      </c>
      <c r="C239" t="s">
        <v>226</v>
      </c>
      <c r="D239" t="s">
        <v>6813</v>
      </c>
      <c r="E239">
        <v>24.55</v>
      </c>
    </row>
    <row r="240" spans="1:5">
      <c r="A240">
        <v>238</v>
      </c>
      <c r="B240">
        <v>239</v>
      </c>
      <c r="C240" t="s">
        <v>143</v>
      </c>
      <c r="D240" t="s">
        <v>6889</v>
      </c>
      <c r="E240">
        <v>-5.82</v>
      </c>
    </row>
    <row r="241" spans="1:5">
      <c r="A241">
        <v>239</v>
      </c>
      <c r="B241">
        <v>204</v>
      </c>
      <c r="C241" t="s">
        <v>6897</v>
      </c>
      <c r="D241" t="s">
        <v>6853</v>
      </c>
      <c r="E241">
        <v>-2.6</v>
      </c>
    </row>
    <row r="242" spans="1:5">
      <c r="A242">
        <v>240</v>
      </c>
      <c r="B242">
        <v>196</v>
      </c>
      <c r="C242" t="s">
        <v>248</v>
      </c>
      <c r="D242" t="s">
        <v>6871</v>
      </c>
      <c r="E242">
        <v>-1.52</v>
      </c>
    </row>
    <row r="243" spans="1:5">
      <c r="A243">
        <v>241</v>
      </c>
      <c r="B243">
        <v>182</v>
      </c>
      <c r="C243" t="s">
        <v>348</v>
      </c>
      <c r="D243" t="s">
        <v>6891</v>
      </c>
      <c r="E243">
        <v>-0.93</v>
      </c>
    </row>
    <row r="244" spans="1:5">
      <c r="A244">
        <v>242</v>
      </c>
      <c r="B244">
        <v>256</v>
      </c>
      <c r="C244" t="s">
        <v>327</v>
      </c>
      <c r="D244" t="s">
        <v>6859</v>
      </c>
      <c r="E244">
        <v>-7.13</v>
      </c>
    </row>
    <row r="245" spans="1:5">
      <c r="A245">
        <v>243</v>
      </c>
      <c r="B245">
        <v>216</v>
      </c>
      <c r="C245" t="s">
        <v>367</v>
      </c>
      <c r="D245" t="s">
        <v>6826</v>
      </c>
      <c r="E245">
        <v>-3.23</v>
      </c>
    </row>
    <row r="246" spans="1:5">
      <c r="A246">
        <v>244</v>
      </c>
      <c r="B246">
        <v>155</v>
      </c>
      <c r="C246" t="s">
        <v>320</v>
      </c>
      <c r="D246" t="s">
        <v>6859</v>
      </c>
      <c r="E246">
        <v>1.0900000000000001</v>
      </c>
    </row>
    <row r="247" spans="1:5">
      <c r="A247">
        <v>245</v>
      </c>
      <c r="B247">
        <v>203</v>
      </c>
      <c r="C247" t="s">
        <v>246</v>
      </c>
      <c r="D247" t="s">
        <v>6871</v>
      </c>
      <c r="E247">
        <v>-2.59</v>
      </c>
    </row>
    <row r="248" spans="1:5">
      <c r="A248">
        <v>246</v>
      </c>
      <c r="B248">
        <v>236</v>
      </c>
      <c r="C248" t="s">
        <v>167</v>
      </c>
      <c r="D248" t="s">
        <v>6889</v>
      </c>
      <c r="E248">
        <v>-5.51</v>
      </c>
    </row>
    <row r="249" spans="1:5">
      <c r="A249">
        <v>247</v>
      </c>
      <c r="B249">
        <v>35</v>
      </c>
      <c r="C249" t="s">
        <v>391</v>
      </c>
      <c r="D249" t="s">
        <v>6813</v>
      </c>
      <c r="E249">
        <v>15.77</v>
      </c>
    </row>
    <row r="250" spans="1:5">
      <c r="A250">
        <v>248</v>
      </c>
      <c r="B250">
        <v>242</v>
      </c>
      <c r="C250" t="s">
        <v>92</v>
      </c>
      <c r="D250" t="s">
        <v>6899</v>
      </c>
      <c r="E250">
        <v>-6.21</v>
      </c>
    </row>
    <row r="251" spans="1:5">
      <c r="A251">
        <v>249</v>
      </c>
      <c r="B251">
        <v>180</v>
      </c>
      <c r="C251" t="s">
        <v>254</v>
      </c>
      <c r="D251" t="s">
        <v>6803</v>
      </c>
      <c r="E251">
        <v>-0.87</v>
      </c>
    </row>
    <row r="252" spans="1:5">
      <c r="A252">
        <v>250</v>
      </c>
      <c r="B252">
        <v>227</v>
      </c>
      <c r="C252" t="s">
        <v>6086</v>
      </c>
      <c r="D252" t="s">
        <v>6882</v>
      </c>
      <c r="E252">
        <v>-4.4800000000000004</v>
      </c>
    </row>
    <row r="253" spans="1:5">
      <c r="A253">
        <v>251</v>
      </c>
      <c r="B253">
        <v>330</v>
      </c>
      <c r="C253" t="s">
        <v>237</v>
      </c>
      <c r="D253" t="s">
        <v>6903</v>
      </c>
      <c r="E253">
        <v>-14.9</v>
      </c>
    </row>
    <row r="254" spans="1:5">
      <c r="A254">
        <v>252</v>
      </c>
      <c r="B254">
        <v>195</v>
      </c>
      <c r="C254" t="s">
        <v>318</v>
      </c>
      <c r="D254" t="s">
        <v>6859</v>
      </c>
      <c r="E254">
        <v>-1.51</v>
      </c>
    </row>
    <row r="255" spans="1:5">
      <c r="A255">
        <v>253</v>
      </c>
      <c r="B255">
        <v>96</v>
      </c>
      <c r="C255" t="s">
        <v>407</v>
      </c>
      <c r="D255" t="s">
        <v>6859</v>
      </c>
      <c r="E255">
        <v>7.45</v>
      </c>
    </row>
    <row r="256" spans="1:5">
      <c r="A256">
        <v>254</v>
      </c>
      <c r="B256">
        <v>11</v>
      </c>
      <c r="C256" t="s">
        <v>185</v>
      </c>
      <c r="D256" t="s">
        <v>6815</v>
      </c>
      <c r="E256">
        <v>21.9</v>
      </c>
    </row>
    <row r="257" spans="1:5">
      <c r="A257">
        <v>255</v>
      </c>
      <c r="B257">
        <v>308</v>
      </c>
      <c r="C257" t="s">
        <v>429</v>
      </c>
      <c r="D257" t="s">
        <v>6871</v>
      </c>
      <c r="E257">
        <v>-11.66</v>
      </c>
    </row>
    <row r="258" spans="1:5">
      <c r="A258">
        <v>256</v>
      </c>
      <c r="B258">
        <v>69</v>
      </c>
      <c r="C258" t="s">
        <v>6124</v>
      </c>
      <c r="D258" t="s">
        <v>6862</v>
      </c>
      <c r="E258">
        <v>12.28</v>
      </c>
    </row>
    <row r="259" spans="1:5">
      <c r="A259">
        <v>257</v>
      </c>
      <c r="B259">
        <v>135</v>
      </c>
      <c r="C259" t="s">
        <v>140</v>
      </c>
      <c r="D259" t="s">
        <v>793</v>
      </c>
      <c r="E259">
        <v>2.94</v>
      </c>
    </row>
    <row r="260" spans="1:5">
      <c r="A260">
        <v>258</v>
      </c>
      <c r="B260">
        <v>223</v>
      </c>
      <c r="C260" t="s">
        <v>377</v>
      </c>
      <c r="D260" t="s">
        <v>6815</v>
      </c>
      <c r="E260">
        <v>-3.8</v>
      </c>
    </row>
    <row r="261" spans="1:5">
      <c r="A261">
        <v>259</v>
      </c>
      <c r="B261">
        <v>14</v>
      </c>
      <c r="C261" t="s">
        <v>416</v>
      </c>
      <c r="D261" t="s">
        <v>6822</v>
      </c>
      <c r="E261">
        <v>20.25</v>
      </c>
    </row>
    <row r="262" spans="1:5">
      <c r="A262">
        <v>260</v>
      </c>
      <c r="B262">
        <v>100</v>
      </c>
      <c r="C262" t="s">
        <v>187</v>
      </c>
      <c r="D262" t="s">
        <v>6815</v>
      </c>
      <c r="E262">
        <v>6.95</v>
      </c>
    </row>
    <row r="263" spans="1:5">
      <c r="A263">
        <v>261</v>
      </c>
      <c r="B263">
        <v>93</v>
      </c>
      <c r="C263" t="s">
        <v>6135</v>
      </c>
      <c r="D263" t="s">
        <v>6822</v>
      </c>
      <c r="E263">
        <v>7.91</v>
      </c>
    </row>
    <row r="264" spans="1:5">
      <c r="A264">
        <v>262</v>
      </c>
      <c r="B264">
        <v>82</v>
      </c>
      <c r="C264" t="s">
        <v>184</v>
      </c>
      <c r="D264" t="s">
        <v>6815</v>
      </c>
      <c r="E264">
        <v>10.130000000000001</v>
      </c>
    </row>
    <row r="265" spans="1:5">
      <c r="A265">
        <v>263</v>
      </c>
      <c r="B265">
        <v>141</v>
      </c>
      <c r="C265" t="s">
        <v>437</v>
      </c>
      <c r="D265" t="s">
        <v>6862</v>
      </c>
      <c r="E265">
        <v>2.35</v>
      </c>
    </row>
    <row r="266" spans="1:5">
      <c r="A266">
        <v>264</v>
      </c>
      <c r="B266">
        <v>70</v>
      </c>
      <c r="C266" t="s">
        <v>46</v>
      </c>
      <c r="D266" t="s">
        <v>6801</v>
      </c>
      <c r="E266">
        <v>12.23</v>
      </c>
    </row>
    <row r="267" spans="1:5">
      <c r="A267">
        <v>265</v>
      </c>
      <c r="B267">
        <v>207</v>
      </c>
      <c r="C267" t="s">
        <v>242</v>
      </c>
      <c r="D267" t="s">
        <v>6871</v>
      </c>
      <c r="E267">
        <v>-2.67</v>
      </c>
    </row>
    <row r="268" spans="1:5">
      <c r="A268">
        <v>266</v>
      </c>
      <c r="B268">
        <v>94</v>
      </c>
      <c r="C268" t="s">
        <v>368</v>
      </c>
      <c r="D268" t="s">
        <v>6874</v>
      </c>
      <c r="E268">
        <v>7.74</v>
      </c>
    </row>
    <row r="269" spans="1:5">
      <c r="A269">
        <v>267</v>
      </c>
      <c r="B269">
        <v>220</v>
      </c>
      <c r="C269" t="s">
        <v>39</v>
      </c>
      <c r="D269" t="s">
        <v>6807</v>
      </c>
      <c r="E269">
        <v>-3.42</v>
      </c>
    </row>
    <row r="270" spans="1:5">
      <c r="A270">
        <v>268</v>
      </c>
      <c r="B270">
        <v>345</v>
      </c>
      <c r="C270" t="s">
        <v>6093</v>
      </c>
      <c r="D270" t="s">
        <v>6896</v>
      </c>
      <c r="E270">
        <v>-17.07</v>
      </c>
    </row>
    <row r="271" spans="1:5">
      <c r="A271">
        <v>269</v>
      </c>
      <c r="B271">
        <v>294</v>
      </c>
      <c r="C271" t="s">
        <v>352</v>
      </c>
      <c r="D271" t="s">
        <v>6869</v>
      </c>
      <c r="E271">
        <v>-10.130000000000001</v>
      </c>
    </row>
    <row r="272" spans="1:5">
      <c r="A272">
        <v>270</v>
      </c>
      <c r="B272">
        <v>166</v>
      </c>
      <c r="C272" t="s">
        <v>6102</v>
      </c>
      <c r="D272" t="s">
        <v>6869</v>
      </c>
      <c r="E272">
        <v>0.18</v>
      </c>
    </row>
    <row r="273" spans="1:5">
      <c r="A273">
        <v>271</v>
      </c>
      <c r="B273">
        <v>150</v>
      </c>
      <c r="C273" t="s">
        <v>306</v>
      </c>
      <c r="D273" t="s">
        <v>6803</v>
      </c>
      <c r="E273">
        <v>1.32</v>
      </c>
    </row>
    <row r="274" spans="1:5">
      <c r="A274">
        <v>272</v>
      </c>
      <c r="B274">
        <v>257</v>
      </c>
      <c r="C274" t="s">
        <v>6921</v>
      </c>
      <c r="D274" t="s">
        <v>6899</v>
      </c>
      <c r="E274">
        <v>-7.21</v>
      </c>
    </row>
    <row r="275" spans="1:5">
      <c r="A275">
        <v>273</v>
      </c>
      <c r="B275">
        <v>255</v>
      </c>
      <c r="C275" t="s">
        <v>6112</v>
      </c>
      <c r="D275" t="s">
        <v>6894</v>
      </c>
      <c r="E275">
        <v>-7.04</v>
      </c>
    </row>
    <row r="276" spans="1:5">
      <c r="A276">
        <v>274</v>
      </c>
      <c r="B276">
        <v>274</v>
      </c>
      <c r="C276" t="s">
        <v>149</v>
      </c>
      <c r="D276" t="s">
        <v>6895</v>
      </c>
      <c r="E276">
        <v>-8.85</v>
      </c>
    </row>
    <row r="277" spans="1:5">
      <c r="A277">
        <v>275</v>
      </c>
      <c r="B277">
        <v>136</v>
      </c>
      <c r="C277" t="s">
        <v>285</v>
      </c>
      <c r="D277" t="s">
        <v>6865</v>
      </c>
      <c r="E277">
        <v>2.9</v>
      </c>
    </row>
    <row r="278" spans="1:5">
      <c r="A278">
        <v>276</v>
      </c>
      <c r="B278">
        <v>270</v>
      </c>
      <c r="C278" t="s">
        <v>91</v>
      </c>
      <c r="D278" t="s">
        <v>6899</v>
      </c>
      <c r="E278">
        <v>-8.68</v>
      </c>
    </row>
    <row r="279" spans="1:5">
      <c r="A279">
        <v>277</v>
      </c>
      <c r="B279">
        <v>98</v>
      </c>
      <c r="C279" t="s">
        <v>29</v>
      </c>
      <c r="D279" t="s">
        <v>6874</v>
      </c>
      <c r="E279">
        <v>7.31</v>
      </c>
    </row>
    <row r="280" spans="1:5">
      <c r="A280">
        <v>278</v>
      </c>
      <c r="B280">
        <v>111</v>
      </c>
      <c r="C280" t="s">
        <v>137</v>
      </c>
      <c r="D280" t="s">
        <v>6862</v>
      </c>
      <c r="E280">
        <v>5.64</v>
      </c>
    </row>
    <row r="281" spans="1:5">
      <c r="A281">
        <v>279</v>
      </c>
      <c r="B281">
        <v>201</v>
      </c>
      <c r="C281" t="s">
        <v>71</v>
      </c>
      <c r="D281" t="s">
        <v>6859</v>
      </c>
      <c r="E281">
        <v>-2.0099999999999998</v>
      </c>
    </row>
    <row r="282" spans="1:5">
      <c r="A282">
        <v>280</v>
      </c>
      <c r="B282">
        <v>359</v>
      </c>
      <c r="C282" t="s">
        <v>344</v>
      </c>
      <c r="D282" t="s">
        <v>6903</v>
      </c>
      <c r="E282">
        <v>-21.03</v>
      </c>
    </row>
    <row r="283" spans="1:5">
      <c r="A283">
        <v>281</v>
      </c>
      <c r="B283">
        <v>342</v>
      </c>
      <c r="C283" t="s">
        <v>6119</v>
      </c>
      <c r="D283" t="s">
        <v>6903</v>
      </c>
      <c r="E283">
        <v>-16.920000000000002</v>
      </c>
    </row>
    <row r="284" spans="1:5">
      <c r="A284">
        <v>282</v>
      </c>
      <c r="B284">
        <v>85</v>
      </c>
      <c r="C284" t="s">
        <v>341</v>
      </c>
      <c r="D284" t="s">
        <v>6801</v>
      </c>
      <c r="E284">
        <v>9.4600000000000009</v>
      </c>
    </row>
    <row r="285" spans="1:5">
      <c r="A285">
        <v>283</v>
      </c>
      <c r="B285">
        <v>198</v>
      </c>
      <c r="C285" t="s">
        <v>6377</v>
      </c>
      <c r="D285" t="s">
        <v>6869</v>
      </c>
      <c r="E285">
        <v>-1.8</v>
      </c>
    </row>
    <row r="286" spans="1:5">
      <c r="A286">
        <v>284</v>
      </c>
      <c r="B286">
        <v>83</v>
      </c>
      <c r="C286" t="s">
        <v>218</v>
      </c>
      <c r="D286" t="s">
        <v>6805</v>
      </c>
      <c r="E286">
        <v>9.76</v>
      </c>
    </row>
    <row r="287" spans="1:5">
      <c r="A287">
        <v>285</v>
      </c>
      <c r="B287">
        <v>132</v>
      </c>
      <c r="C287" t="s">
        <v>335</v>
      </c>
      <c r="D287" t="s">
        <v>6862</v>
      </c>
      <c r="E287">
        <v>3.2</v>
      </c>
    </row>
    <row r="288" spans="1:5">
      <c r="A288">
        <v>286</v>
      </c>
      <c r="B288">
        <v>165</v>
      </c>
      <c r="C288" t="s">
        <v>365</v>
      </c>
      <c r="D288" t="s">
        <v>6853</v>
      </c>
      <c r="E288">
        <v>0.2</v>
      </c>
    </row>
    <row r="289" spans="1:5">
      <c r="A289">
        <v>287</v>
      </c>
      <c r="B289">
        <v>335</v>
      </c>
      <c r="C289" t="s">
        <v>261</v>
      </c>
      <c r="D289" t="s">
        <v>6903</v>
      </c>
      <c r="E289">
        <v>-15.46</v>
      </c>
    </row>
    <row r="290" spans="1:5">
      <c r="A290">
        <v>288</v>
      </c>
      <c r="B290">
        <v>328</v>
      </c>
      <c r="C290" t="s">
        <v>360</v>
      </c>
      <c r="D290" t="s">
        <v>6867</v>
      </c>
      <c r="E290">
        <v>-14.47</v>
      </c>
    </row>
    <row r="291" spans="1:5">
      <c r="A291">
        <v>289</v>
      </c>
      <c r="B291">
        <v>120</v>
      </c>
      <c r="C291" t="s">
        <v>290</v>
      </c>
      <c r="D291" t="s">
        <v>6828</v>
      </c>
      <c r="E291">
        <v>4.46</v>
      </c>
    </row>
    <row r="292" spans="1:5">
      <c r="A292">
        <v>290</v>
      </c>
      <c r="B292">
        <v>27</v>
      </c>
      <c r="C292" t="s">
        <v>281</v>
      </c>
      <c r="D292" t="s">
        <v>6809</v>
      </c>
      <c r="E292">
        <v>18.059999999999999</v>
      </c>
    </row>
    <row r="293" spans="1:5">
      <c r="A293">
        <v>291</v>
      </c>
      <c r="B293">
        <v>160</v>
      </c>
      <c r="C293" t="s">
        <v>6163</v>
      </c>
      <c r="D293" t="s">
        <v>6862</v>
      </c>
      <c r="E293">
        <v>0.53</v>
      </c>
    </row>
    <row r="294" spans="1:5">
      <c r="A294">
        <v>301</v>
      </c>
      <c r="B294">
        <v>118</v>
      </c>
      <c r="C294" t="s">
        <v>251</v>
      </c>
      <c r="D294" t="s">
        <v>6803</v>
      </c>
      <c r="E294">
        <v>4.57</v>
      </c>
    </row>
    <row r="295" spans="1:5">
      <c r="A295">
        <v>302</v>
      </c>
      <c r="B295">
        <v>5</v>
      </c>
      <c r="C295" t="s">
        <v>42</v>
      </c>
      <c r="D295" t="s">
        <v>6807</v>
      </c>
      <c r="E295">
        <v>24.71</v>
      </c>
    </row>
    <row r="296" spans="1:5">
      <c r="A296">
        <v>303</v>
      </c>
      <c r="B296">
        <v>275</v>
      </c>
      <c r="C296" t="s">
        <v>6904</v>
      </c>
      <c r="D296" t="s">
        <v>6899</v>
      </c>
      <c r="E296">
        <v>-8.9</v>
      </c>
    </row>
    <row r="297" spans="1:5">
      <c r="A297">
        <v>304</v>
      </c>
      <c r="B297">
        <v>292</v>
      </c>
      <c r="C297" t="s">
        <v>6178</v>
      </c>
      <c r="D297" t="s">
        <v>6899</v>
      </c>
      <c r="E297">
        <v>-10.029999999999999</v>
      </c>
    </row>
    <row r="298" spans="1:5">
      <c r="A298">
        <v>305</v>
      </c>
      <c r="B298">
        <v>288</v>
      </c>
      <c r="C298" t="s">
        <v>113</v>
      </c>
      <c r="D298" t="s">
        <v>6899</v>
      </c>
      <c r="E298">
        <v>-9.73</v>
      </c>
    </row>
    <row r="299" spans="1:5">
      <c r="A299">
        <v>306</v>
      </c>
      <c r="B299">
        <v>6</v>
      </c>
      <c r="C299" t="s">
        <v>123</v>
      </c>
      <c r="D299" t="s">
        <v>6809</v>
      </c>
      <c r="E299">
        <v>24.57</v>
      </c>
    </row>
    <row r="300" spans="1:5">
      <c r="A300">
        <v>307</v>
      </c>
      <c r="B300">
        <v>25</v>
      </c>
      <c r="C300" t="s">
        <v>338</v>
      </c>
      <c r="D300" t="s">
        <v>6807</v>
      </c>
      <c r="E300">
        <v>18.28</v>
      </c>
    </row>
    <row r="301" spans="1:5">
      <c r="A301">
        <v>308</v>
      </c>
      <c r="B301">
        <v>303</v>
      </c>
      <c r="C301" t="s">
        <v>6391</v>
      </c>
      <c r="D301" t="s">
        <v>6894</v>
      </c>
      <c r="E301">
        <v>-11.1</v>
      </c>
    </row>
    <row r="302" spans="1:5">
      <c r="A302">
        <v>309</v>
      </c>
      <c r="B302">
        <v>170</v>
      </c>
      <c r="C302" t="s">
        <v>6920</v>
      </c>
      <c r="D302" t="s">
        <v>6894</v>
      </c>
      <c r="E302">
        <v>-0.23</v>
      </c>
    </row>
    <row r="303" spans="1:5">
      <c r="A303">
        <v>310</v>
      </c>
      <c r="B303">
        <v>285</v>
      </c>
      <c r="C303" t="s">
        <v>127</v>
      </c>
      <c r="D303" t="s">
        <v>6895</v>
      </c>
      <c r="E303">
        <v>-9.7100000000000009</v>
      </c>
    </row>
    <row r="304" spans="1:5">
      <c r="A304">
        <v>311</v>
      </c>
      <c r="B304">
        <v>190</v>
      </c>
      <c r="C304" t="s">
        <v>6173</v>
      </c>
      <c r="D304" t="s">
        <v>6874</v>
      </c>
      <c r="E304">
        <v>-1.25</v>
      </c>
    </row>
    <row r="305" spans="1:5">
      <c r="A305">
        <v>312</v>
      </c>
      <c r="B305">
        <v>61</v>
      </c>
      <c r="C305" t="s">
        <v>305</v>
      </c>
      <c r="D305" t="s">
        <v>6809</v>
      </c>
      <c r="E305">
        <v>12.95</v>
      </c>
    </row>
    <row r="306" spans="1:5">
      <c r="A306">
        <v>313</v>
      </c>
      <c r="B306">
        <v>325</v>
      </c>
      <c r="C306" t="s">
        <v>332</v>
      </c>
      <c r="D306" t="s">
        <v>793</v>
      </c>
      <c r="E306">
        <v>-13.96</v>
      </c>
    </row>
    <row r="307" spans="1:5">
      <c r="A307">
        <v>314</v>
      </c>
      <c r="B307">
        <v>87</v>
      </c>
      <c r="C307" t="s">
        <v>274</v>
      </c>
      <c r="D307" t="s">
        <v>6873</v>
      </c>
      <c r="E307">
        <v>9.1199999999999992</v>
      </c>
    </row>
    <row r="308" spans="1:5">
      <c r="A308">
        <v>315</v>
      </c>
      <c r="B308">
        <v>130</v>
      </c>
      <c r="C308" t="s">
        <v>78</v>
      </c>
      <c r="D308" t="s">
        <v>6867</v>
      </c>
      <c r="E308">
        <v>3.5</v>
      </c>
    </row>
    <row r="309" spans="1:5">
      <c r="A309">
        <v>316</v>
      </c>
      <c r="B309">
        <v>128</v>
      </c>
      <c r="C309" t="s">
        <v>110</v>
      </c>
      <c r="D309" t="s">
        <v>6874</v>
      </c>
      <c r="E309">
        <v>3.56</v>
      </c>
    </row>
    <row r="310" spans="1:5">
      <c r="A310">
        <v>317</v>
      </c>
      <c r="B310">
        <v>108</v>
      </c>
      <c r="C310" t="s">
        <v>176</v>
      </c>
      <c r="D310" t="s">
        <v>6803</v>
      </c>
      <c r="E310">
        <v>6.3</v>
      </c>
    </row>
    <row r="311" spans="1:5">
      <c r="A311">
        <v>318</v>
      </c>
      <c r="B311">
        <v>314</v>
      </c>
      <c r="C311" t="s">
        <v>177</v>
      </c>
      <c r="D311" t="s">
        <v>6803</v>
      </c>
      <c r="E311">
        <v>-12.37</v>
      </c>
    </row>
    <row r="312" spans="1:5">
      <c r="A312">
        <v>319</v>
      </c>
      <c r="B312">
        <v>62</v>
      </c>
      <c r="C312" t="s">
        <v>68</v>
      </c>
      <c r="D312" t="s">
        <v>6826</v>
      </c>
      <c r="E312">
        <v>12.86</v>
      </c>
    </row>
    <row r="313" spans="1:5">
      <c r="A313">
        <v>320</v>
      </c>
      <c r="B313">
        <v>154</v>
      </c>
      <c r="C313" t="s">
        <v>146</v>
      </c>
      <c r="D313" t="s">
        <v>6878</v>
      </c>
      <c r="E313">
        <v>1.1599999999999999</v>
      </c>
    </row>
    <row r="314" spans="1:5">
      <c r="A314">
        <v>321</v>
      </c>
      <c r="B314">
        <v>99</v>
      </c>
      <c r="C314" t="s">
        <v>380</v>
      </c>
      <c r="D314" t="s">
        <v>6878</v>
      </c>
      <c r="E314">
        <v>7.29</v>
      </c>
    </row>
    <row r="315" spans="1:5">
      <c r="A315">
        <v>322</v>
      </c>
      <c r="B315">
        <v>137</v>
      </c>
      <c r="C315" t="s">
        <v>82</v>
      </c>
      <c r="D315" t="s">
        <v>6878</v>
      </c>
      <c r="E315">
        <v>2.69</v>
      </c>
    </row>
    <row r="316" spans="1:5">
      <c r="A316">
        <v>323</v>
      </c>
      <c r="B316">
        <v>269</v>
      </c>
      <c r="C316" t="s">
        <v>148</v>
      </c>
      <c r="D316" t="s">
        <v>6878</v>
      </c>
      <c r="E316">
        <v>-8.5299999999999994</v>
      </c>
    </row>
    <row r="317" spans="1:5">
      <c r="A317">
        <v>324</v>
      </c>
      <c r="B317">
        <v>102</v>
      </c>
      <c r="C317" t="s">
        <v>214</v>
      </c>
      <c r="D317" t="s">
        <v>6878</v>
      </c>
      <c r="E317">
        <v>6.64</v>
      </c>
    </row>
    <row r="318" spans="1:5">
      <c r="A318">
        <v>325</v>
      </c>
      <c r="B318">
        <v>65</v>
      </c>
      <c r="C318" t="s">
        <v>300</v>
      </c>
      <c r="D318" t="s">
        <v>6803</v>
      </c>
      <c r="E318">
        <v>12.59</v>
      </c>
    </row>
    <row r="319" spans="1:5">
      <c r="A319">
        <v>326</v>
      </c>
      <c r="B319">
        <v>2</v>
      </c>
      <c r="C319" t="s">
        <v>374</v>
      </c>
      <c r="D319" t="s">
        <v>6805</v>
      </c>
      <c r="E319">
        <v>27.63</v>
      </c>
    </row>
    <row r="320" spans="1:5">
      <c r="A320">
        <v>327</v>
      </c>
      <c r="B320">
        <v>253</v>
      </c>
      <c r="C320" t="s">
        <v>312</v>
      </c>
      <c r="D320" t="s">
        <v>6884</v>
      </c>
      <c r="E320">
        <v>-7.04</v>
      </c>
    </row>
    <row r="321" spans="1:5">
      <c r="A321">
        <v>328</v>
      </c>
      <c r="B321">
        <v>309</v>
      </c>
      <c r="C321" t="s">
        <v>625</v>
      </c>
      <c r="D321" t="s">
        <v>6869</v>
      </c>
      <c r="E321">
        <v>-11.7</v>
      </c>
    </row>
    <row r="322" spans="1:5">
      <c r="A322">
        <v>329</v>
      </c>
      <c r="B322">
        <v>138</v>
      </c>
      <c r="C322" t="s">
        <v>232</v>
      </c>
      <c r="D322" t="s">
        <v>6884</v>
      </c>
      <c r="E322">
        <v>2.64</v>
      </c>
    </row>
    <row r="323" spans="1:5">
      <c r="A323">
        <v>330</v>
      </c>
      <c r="B323">
        <v>146</v>
      </c>
      <c r="C323" t="s">
        <v>298</v>
      </c>
      <c r="D323" t="s">
        <v>6891</v>
      </c>
      <c r="E323">
        <v>1.51</v>
      </c>
    </row>
    <row r="324" spans="1:5">
      <c r="A324">
        <v>331</v>
      </c>
      <c r="B324">
        <v>116</v>
      </c>
      <c r="C324" t="s">
        <v>77</v>
      </c>
      <c r="D324" t="s">
        <v>793</v>
      </c>
      <c r="E324">
        <v>4.93</v>
      </c>
    </row>
    <row r="325" spans="1:5">
      <c r="A325">
        <v>332</v>
      </c>
      <c r="B325">
        <v>158</v>
      </c>
      <c r="C325" t="s">
        <v>358</v>
      </c>
      <c r="D325" t="s">
        <v>6867</v>
      </c>
      <c r="E325">
        <v>0.86</v>
      </c>
    </row>
    <row r="326" spans="1:5">
      <c r="A326">
        <v>333</v>
      </c>
      <c r="B326">
        <v>91</v>
      </c>
      <c r="C326" t="s">
        <v>133</v>
      </c>
      <c r="D326" t="s">
        <v>6822</v>
      </c>
      <c r="E326">
        <v>8.2200000000000006</v>
      </c>
    </row>
    <row r="327" spans="1:5">
      <c r="A327">
        <v>334</v>
      </c>
      <c r="B327">
        <v>36</v>
      </c>
      <c r="C327" t="s">
        <v>207</v>
      </c>
      <c r="D327" t="s">
        <v>6805</v>
      </c>
      <c r="E327">
        <v>15.63</v>
      </c>
    </row>
    <row r="328" spans="1:5">
      <c r="A328">
        <v>335</v>
      </c>
      <c r="B328">
        <v>258</v>
      </c>
      <c r="C328" t="s">
        <v>6900</v>
      </c>
      <c r="D328" t="s">
        <v>6891</v>
      </c>
      <c r="E328">
        <v>-7.4</v>
      </c>
    </row>
    <row r="329" spans="1:5">
      <c r="A329">
        <v>336</v>
      </c>
      <c r="B329">
        <v>240</v>
      </c>
      <c r="C329" t="s">
        <v>163</v>
      </c>
      <c r="D329" t="s">
        <v>6862</v>
      </c>
      <c r="E329">
        <v>-6.09</v>
      </c>
    </row>
    <row r="330" spans="1:5">
      <c r="A330">
        <v>337</v>
      </c>
      <c r="B330">
        <v>246</v>
      </c>
      <c r="C330" t="s">
        <v>117</v>
      </c>
      <c r="D330" t="s">
        <v>6862</v>
      </c>
      <c r="E330">
        <v>-6.39</v>
      </c>
    </row>
    <row r="331" spans="1:5">
      <c r="A331">
        <v>338</v>
      </c>
      <c r="B331">
        <v>197</v>
      </c>
      <c r="C331" t="s">
        <v>197</v>
      </c>
      <c r="D331" t="s">
        <v>6826</v>
      </c>
      <c r="E331">
        <v>-1.54</v>
      </c>
    </row>
    <row r="332" spans="1:5">
      <c r="A332">
        <v>339</v>
      </c>
      <c r="B332">
        <v>289</v>
      </c>
      <c r="C332" t="s">
        <v>66</v>
      </c>
      <c r="D332" t="s">
        <v>6826</v>
      </c>
      <c r="E332">
        <v>-9.9700000000000006</v>
      </c>
    </row>
    <row r="333" spans="1:5">
      <c r="A333">
        <v>340</v>
      </c>
      <c r="B333">
        <v>72</v>
      </c>
      <c r="C333" t="s">
        <v>179</v>
      </c>
      <c r="D333" t="s">
        <v>6805</v>
      </c>
      <c r="E333">
        <v>11.85</v>
      </c>
    </row>
    <row r="334" spans="1:5">
      <c r="A334">
        <v>341</v>
      </c>
      <c r="B334">
        <v>18</v>
      </c>
      <c r="C334" t="s">
        <v>6540</v>
      </c>
      <c r="D334" t="s">
        <v>6822</v>
      </c>
      <c r="E334">
        <v>18.88</v>
      </c>
    </row>
    <row r="335" spans="1:5">
      <c r="A335">
        <v>342</v>
      </c>
      <c r="B335">
        <v>148</v>
      </c>
      <c r="C335" t="s">
        <v>200</v>
      </c>
      <c r="D335" t="s">
        <v>6862</v>
      </c>
      <c r="E335">
        <v>1.46</v>
      </c>
    </row>
    <row r="336" spans="1:5">
      <c r="A336">
        <v>343</v>
      </c>
      <c r="B336">
        <v>79</v>
      </c>
      <c r="C336" t="s">
        <v>182</v>
      </c>
      <c r="D336" t="s">
        <v>6862</v>
      </c>
      <c r="E336">
        <v>10.87</v>
      </c>
    </row>
    <row r="337" spans="1:5">
      <c r="A337">
        <v>344</v>
      </c>
      <c r="B337">
        <v>58</v>
      </c>
      <c r="C337" t="s">
        <v>324</v>
      </c>
      <c r="D337" t="s">
        <v>6859</v>
      </c>
      <c r="E337">
        <v>13.15</v>
      </c>
    </row>
    <row r="338" spans="1:5">
      <c r="A338">
        <v>345</v>
      </c>
      <c r="B338">
        <v>354</v>
      </c>
      <c r="C338" t="s">
        <v>333</v>
      </c>
      <c r="D338" t="s">
        <v>793</v>
      </c>
      <c r="E338">
        <v>-19.71</v>
      </c>
    </row>
    <row r="339" spans="1:5">
      <c r="A339">
        <v>346</v>
      </c>
      <c r="B339">
        <v>291</v>
      </c>
      <c r="C339" t="s">
        <v>157</v>
      </c>
      <c r="D339" t="s">
        <v>6865</v>
      </c>
      <c r="E339">
        <v>-9.99</v>
      </c>
    </row>
    <row r="340" spans="1:5">
      <c r="A340">
        <v>347</v>
      </c>
      <c r="B340">
        <v>80</v>
      </c>
      <c r="C340" t="s">
        <v>292</v>
      </c>
      <c r="D340" t="s">
        <v>6807</v>
      </c>
      <c r="E340">
        <v>10.82</v>
      </c>
    </row>
    <row r="341" spans="1:5">
      <c r="A341">
        <v>348</v>
      </c>
      <c r="B341">
        <v>113</v>
      </c>
      <c r="C341" t="s">
        <v>230</v>
      </c>
      <c r="D341" t="s">
        <v>6884</v>
      </c>
      <c r="E341">
        <v>5.42</v>
      </c>
    </row>
    <row r="342" spans="1:5">
      <c r="A342">
        <v>349</v>
      </c>
      <c r="B342">
        <v>60</v>
      </c>
      <c r="C342" t="s">
        <v>390</v>
      </c>
      <c r="D342" t="s">
        <v>6801</v>
      </c>
      <c r="E342">
        <v>12.98</v>
      </c>
    </row>
    <row r="343" spans="1:5">
      <c r="A343">
        <v>350</v>
      </c>
      <c r="B343">
        <v>34</v>
      </c>
      <c r="C343" t="s">
        <v>406</v>
      </c>
      <c r="D343" t="s">
        <v>6828</v>
      </c>
      <c r="E343">
        <v>16.41</v>
      </c>
    </row>
    <row r="344" spans="1:5">
      <c r="A344">
        <v>351</v>
      </c>
      <c r="B344">
        <v>81</v>
      </c>
      <c r="C344" t="s">
        <v>125</v>
      </c>
      <c r="D344" t="s">
        <v>6828</v>
      </c>
      <c r="E344">
        <v>10.210000000000001</v>
      </c>
    </row>
    <row r="345" spans="1:5">
      <c r="A345">
        <v>352</v>
      </c>
      <c r="B345">
        <v>318</v>
      </c>
      <c r="C345" t="s">
        <v>238</v>
      </c>
      <c r="D345" t="s">
        <v>6903</v>
      </c>
      <c r="E345">
        <v>-12.9</v>
      </c>
    </row>
    <row r="346" spans="1:5">
      <c r="A346">
        <v>353</v>
      </c>
      <c r="B346">
        <v>88</v>
      </c>
      <c r="C346" t="s">
        <v>311</v>
      </c>
      <c r="D346" t="s">
        <v>6828</v>
      </c>
      <c r="E346">
        <v>8.57</v>
      </c>
    </row>
    <row r="347" spans="1:5">
      <c r="A347">
        <v>354</v>
      </c>
      <c r="B347">
        <v>106</v>
      </c>
      <c r="C347" t="s">
        <v>178</v>
      </c>
      <c r="D347" t="s">
        <v>6805</v>
      </c>
      <c r="E347">
        <v>6.38</v>
      </c>
    </row>
    <row r="348" spans="1:5">
      <c r="A348">
        <v>355</v>
      </c>
      <c r="B348">
        <v>57</v>
      </c>
      <c r="C348" t="s">
        <v>6351</v>
      </c>
      <c r="D348" t="s">
        <v>6805</v>
      </c>
      <c r="E348">
        <v>13.22</v>
      </c>
    </row>
    <row r="349" spans="1:5">
      <c r="A349">
        <v>356</v>
      </c>
      <c r="B349">
        <v>191</v>
      </c>
      <c r="C349" t="s">
        <v>6542</v>
      </c>
      <c r="D349" t="s">
        <v>6882</v>
      </c>
      <c r="E349">
        <v>-1.35</v>
      </c>
    </row>
    <row r="350" spans="1:5">
      <c r="A350">
        <v>357</v>
      </c>
      <c r="B350">
        <v>17</v>
      </c>
      <c r="C350" t="s">
        <v>124</v>
      </c>
      <c r="D350" t="s">
        <v>6809</v>
      </c>
      <c r="E350">
        <v>19.14</v>
      </c>
    </row>
    <row r="351" spans="1:5">
      <c r="A351">
        <v>358</v>
      </c>
      <c r="B351">
        <v>234</v>
      </c>
      <c r="C351" t="s">
        <v>139</v>
      </c>
      <c r="D351" t="s">
        <v>793</v>
      </c>
      <c r="E351">
        <v>-5.38</v>
      </c>
    </row>
    <row r="352" spans="1:5">
      <c r="A352">
        <v>359</v>
      </c>
      <c r="B352">
        <v>263</v>
      </c>
      <c r="C352" t="s">
        <v>33</v>
      </c>
      <c r="D352" t="s">
        <v>6869</v>
      </c>
      <c r="E352">
        <v>-8.08</v>
      </c>
    </row>
    <row r="353" spans="1:5">
      <c r="A353">
        <v>360</v>
      </c>
      <c r="B353">
        <v>186</v>
      </c>
      <c r="C353" t="s">
        <v>160</v>
      </c>
      <c r="D353" t="s">
        <v>6826</v>
      </c>
      <c r="E353">
        <v>-1.04</v>
      </c>
    </row>
    <row r="354" spans="1:5">
      <c r="A354">
        <v>361</v>
      </c>
      <c r="B354">
        <v>323</v>
      </c>
      <c r="C354" t="s">
        <v>279</v>
      </c>
      <c r="D354" t="s">
        <v>6873</v>
      </c>
      <c r="E354">
        <v>-13.59</v>
      </c>
    </row>
    <row r="355" spans="1:5">
      <c r="A355">
        <v>362</v>
      </c>
      <c r="B355">
        <v>103</v>
      </c>
      <c r="C355" t="s">
        <v>6333</v>
      </c>
      <c r="D355" t="s">
        <v>6803</v>
      </c>
      <c r="E355">
        <v>6.51</v>
      </c>
    </row>
    <row r="356" spans="1:5">
      <c r="A356">
        <v>363</v>
      </c>
      <c r="B356">
        <v>320</v>
      </c>
      <c r="C356" t="s">
        <v>361</v>
      </c>
      <c r="D356" t="s">
        <v>6867</v>
      </c>
      <c r="E356">
        <v>-13.25</v>
      </c>
    </row>
    <row r="357" spans="1:5">
      <c r="A357">
        <v>364</v>
      </c>
      <c r="B357">
        <v>248</v>
      </c>
      <c r="C357" t="s">
        <v>330</v>
      </c>
      <c r="D357" t="s">
        <v>6891</v>
      </c>
      <c r="E357">
        <v>-6.6</v>
      </c>
    </row>
    <row r="358" spans="1:5">
      <c r="A358">
        <v>365</v>
      </c>
      <c r="B358">
        <v>76</v>
      </c>
      <c r="C358" t="s">
        <v>315</v>
      </c>
      <c r="D358" t="s">
        <v>6813</v>
      </c>
      <c r="E358">
        <v>11.54</v>
      </c>
    </row>
    <row r="359" spans="1:5">
      <c r="A359">
        <v>366</v>
      </c>
      <c r="B359">
        <v>232</v>
      </c>
      <c r="C359" t="s">
        <v>258</v>
      </c>
      <c r="D359" t="s">
        <v>793</v>
      </c>
      <c r="E359">
        <v>-4.96</v>
      </c>
    </row>
    <row r="360" spans="1:5">
      <c r="A360">
        <v>367</v>
      </c>
      <c r="B360">
        <v>193</v>
      </c>
      <c r="C360" t="s">
        <v>6348</v>
      </c>
      <c r="D360" t="s">
        <v>6889</v>
      </c>
      <c r="E360">
        <v>-1.47</v>
      </c>
    </row>
    <row r="361" spans="1:5">
      <c r="A361">
        <v>368</v>
      </c>
      <c r="B361">
        <v>153</v>
      </c>
      <c r="C361" t="s">
        <v>74</v>
      </c>
      <c r="D361" t="s">
        <v>6822</v>
      </c>
      <c r="E361">
        <v>1.24</v>
      </c>
    </row>
    <row r="362" spans="1:5">
      <c r="A362">
        <v>369</v>
      </c>
      <c r="B362">
        <v>16</v>
      </c>
      <c r="C362" t="s">
        <v>386</v>
      </c>
      <c r="D362" t="s">
        <v>6801</v>
      </c>
      <c r="E362">
        <v>19.690000000000001</v>
      </c>
    </row>
    <row r="363" spans="1:5">
      <c r="A363">
        <v>370</v>
      </c>
      <c r="B363">
        <v>67</v>
      </c>
      <c r="C363" t="s">
        <v>132</v>
      </c>
      <c r="D363" t="s">
        <v>6863</v>
      </c>
      <c r="E363">
        <v>12.39</v>
      </c>
    </row>
    <row r="364" spans="1:5">
      <c r="A364">
        <v>371</v>
      </c>
      <c r="B364">
        <v>129</v>
      </c>
      <c r="C364" t="s">
        <v>6364</v>
      </c>
      <c r="D364" t="s">
        <v>6889</v>
      </c>
      <c r="E364">
        <v>3.56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B8CAC-705D-44FC-8978-02C3B5177EA5}">
  <dimension ref="A1:F43"/>
  <sheetViews>
    <sheetView workbookViewId="0">
      <selection activeCell="F23" sqref="F23"/>
    </sheetView>
  </sheetViews>
  <sheetFormatPr defaultRowHeight="15"/>
  <cols>
    <col min="1" max="1" width="21.5703125" bestFit="1" customWidth="1"/>
    <col min="2" max="2" width="22.42578125" bestFit="1" customWidth="1"/>
    <col min="3" max="3" width="7.7109375" bestFit="1" customWidth="1"/>
    <col min="4" max="4" width="12.5703125" bestFit="1" customWidth="1"/>
    <col min="5" max="5" width="10.140625" bestFit="1" customWidth="1"/>
    <col min="6" max="6" width="59.42578125" bestFit="1" customWidth="1"/>
  </cols>
  <sheetData>
    <row r="1" spans="1:6">
      <c r="A1" t="s">
        <v>1116</v>
      </c>
      <c r="B1" t="s">
        <v>1117</v>
      </c>
      <c r="C1" t="s">
        <v>6778</v>
      </c>
      <c r="D1" t="s">
        <v>6779</v>
      </c>
      <c r="E1" t="s">
        <v>6780</v>
      </c>
      <c r="F1" t="s">
        <v>6781</v>
      </c>
    </row>
    <row r="2" spans="1:6">
      <c r="A2" t="s">
        <v>326</v>
      </c>
      <c r="B2" t="s">
        <v>1823</v>
      </c>
      <c r="C2" t="s">
        <v>7601</v>
      </c>
      <c r="D2" t="s">
        <v>7602</v>
      </c>
      <c r="F2" t="s">
        <v>7603</v>
      </c>
    </row>
    <row r="3" spans="1:6">
      <c r="A3" t="s">
        <v>7604</v>
      </c>
      <c r="B3" t="s">
        <v>7605</v>
      </c>
      <c r="C3" t="s">
        <v>7601</v>
      </c>
      <c r="D3" t="s">
        <v>6786</v>
      </c>
      <c r="F3" t="s">
        <v>7606</v>
      </c>
    </row>
    <row r="4" spans="1:6">
      <c r="A4" t="s">
        <v>308</v>
      </c>
      <c r="B4" t="s">
        <v>1553</v>
      </c>
      <c r="C4" t="s">
        <v>7601</v>
      </c>
      <c r="D4" t="s">
        <v>7607</v>
      </c>
      <c r="F4" t="s">
        <v>7608</v>
      </c>
    </row>
    <row r="5" spans="1:6">
      <c r="A5" t="s">
        <v>388</v>
      </c>
      <c r="B5" t="s">
        <v>2270</v>
      </c>
      <c r="C5" t="s">
        <v>7601</v>
      </c>
      <c r="D5" t="s">
        <v>7607</v>
      </c>
      <c r="F5" t="s">
        <v>7609</v>
      </c>
    </row>
    <row r="6" spans="1:6">
      <c r="A6" t="s">
        <v>292</v>
      </c>
      <c r="B6" t="s">
        <v>1220</v>
      </c>
      <c r="C6" t="s">
        <v>7601</v>
      </c>
      <c r="D6" t="s">
        <v>7610</v>
      </c>
      <c r="F6" t="s">
        <v>7611</v>
      </c>
    </row>
    <row r="7" spans="1:6">
      <c r="A7" t="s">
        <v>321</v>
      </c>
      <c r="B7" t="s">
        <v>2515</v>
      </c>
      <c r="C7" t="s">
        <v>7601</v>
      </c>
      <c r="D7" t="s">
        <v>7607</v>
      </c>
      <c r="F7" t="s">
        <v>7612</v>
      </c>
    </row>
    <row r="8" spans="1:6">
      <c r="A8" t="s">
        <v>332</v>
      </c>
      <c r="B8" t="s">
        <v>2370</v>
      </c>
      <c r="C8" t="s">
        <v>7601</v>
      </c>
      <c r="D8" t="s">
        <v>7607</v>
      </c>
      <c r="F8" t="s">
        <v>7613</v>
      </c>
    </row>
    <row r="9" spans="1:6">
      <c r="A9" t="s">
        <v>358</v>
      </c>
      <c r="B9" t="s">
        <v>3072</v>
      </c>
      <c r="C9" t="s">
        <v>7601</v>
      </c>
      <c r="F9" t="s">
        <v>7614</v>
      </c>
    </row>
    <row r="10" spans="1:6">
      <c r="A10" t="s">
        <v>313</v>
      </c>
      <c r="B10" t="s">
        <v>2266</v>
      </c>
      <c r="C10" t="s">
        <v>7601</v>
      </c>
      <c r="D10" t="s">
        <v>7615</v>
      </c>
      <c r="F10" t="s">
        <v>7616</v>
      </c>
    </row>
    <row r="11" spans="1:6">
      <c r="A11" t="s">
        <v>7617</v>
      </c>
      <c r="B11" t="s">
        <v>7618</v>
      </c>
      <c r="C11" t="s">
        <v>7601</v>
      </c>
      <c r="D11" t="s">
        <v>7619</v>
      </c>
      <c r="F11" t="s">
        <v>7620</v>
      </c>
    </row>
    <row r="12" spans="1:6">
      <c r="A12" t="s">
        <v>7621</v>
      </c>
      <c r="B12" t="s">
        <v>1200</v>
      </c>
      <c r="C12" t="s">
        <v>7601</v>
      </c>
      <c r="D12" t="s">
        <v>7622</v>
      </c>
      <c r="F12" t="s">
        <v>7623</v>
      </c>
    </row>
    <row r="13" spans="1:6">
      <c r="A13" t="s">
        <v>7624</v>
      </c>
      <c r="B13" t="s">
        <v>1289</v>
      </c>
      <c r="C13" t="s">
        <v>7601</v>
      </c>
      <c r="D13" t="s">
        <v>7625</v>
      </c>
      <c r="F13" t="s">
        <v>7626</v>
      </c>
    </row>
    <row r="14" spans="1:6">
      <c r="A14" t="s">
        <v>305</v>
      </c>
      <c r="B14" t="s">
        <v>7627</v>
      </c>
      <c r="C14" t="s">
        <v>7601</v>
      </c>
      <c r="D14" t="s">
        <v>7628</v>
      </c>
      <c r="F14" t="s">
        <v>7629</v>
      </c>
    </row>
    <row r="15" spans="1:6">
      <c r="A15" t="s">
        <v>307</v>
      </c>
      <c r="B15" t="s">
        <v>1579</v>
      </c>
      <c r="C15" t="s">
        <v>7601</v>
      </c>
      <c r="D15" t="s">
        <v>7607</v>
      </c>
      <c r="F15" t="s">
        <v>7630</v>
      </c>
    </row>
    <row r="16" spans="1:6">
      <c r="A16" t="s">
        <v>310</v>
      </c>
      <c r="B16" t="s">
        <v>2834</v>
      </c>
      <c r="C16" t="s">
        <v>7601</v>
      </c>
      <c r="D16" t="s">
        <v>7607</v>
      </c>
      <c r="F16" t="s">
        <v>7631</v>
      </c>
    </row>
    <row r="17" spans="1:6">
      <c r="A17" t="s">
        <v>336</v>
      </c>
      <c r="B17" t="s">
        <v>1408</v>
      </c>
      <c r="C17" t="s">
        <v>7601</v>
      </c>
      <c r="D17" t="s">
        <v>7632</v>
      </c>
      <c r="F17" t="s">
        <v>7633</v>
      </c>
    </row>
    <row r="18" spans="1:6">
      <c r="A18" t="s">
        <v>285</v>
      </c>
      <c r="B18" t="s">
        <v>2504</v>
      </c>
      <c r="C18" t="s">
        <v>7601</v>
      </c>
      <c r="D18" t="s">
        <v>7632</v>
      </c>
      <c r="F18" t="s">
        <v>7634</v>
      </c>
    </row>
    <row r="19" spans="1:6">
      <c r="A19" t="s">
        <v>340</v>
      </c>
      <c r="B19" t="s">
        <v>2441</v>
      </c>
      <c r="C19" t="s">
        <v>7601</v>
      </c>
      <c r="D19" t="s">
        <v>7635</v>
      </c>
      <c r="F19" t="s">
        <v>7636</v>
      </c>
    </row>
    <row r="20" spans="1:6">
      <c r="A20" t="s">
        <v>413</v>
      </c>
      <c r="B20" t="s">
        <v>1593</v>
      </c>
      <c r="C20" t="s">
        <v>7601</v>
      </c>
      <c r="D20" t="s">
        <v>7607</v>
      </c>
      <c r="F20" t="s">
        <v>7637</v>
      </c>
    </row>
    <row r="21" spans="1:6">
      <c r="A21" t="s">
        <v>412</v>
      </c>
      <c r="B21" t="s">
        <v>3046</v>
      </c>
      <c r="C21" t="s">
        <v>7601</v>
      </c>
      <c r="D21" t="s">
        <v>7607</v>
      </c>
      <c r="F21" t="s">
        <v>7638</v>
      </c>
    </row>
    <row r="22" spans="1:6">
      <c r="A22" t="s">
        <v>346</v>
      </c>
      <c r="B22" t="s">
        <v>1380</v>
      </c>
      <c r="C22" t="s">
        <v>7601</v>
      </c>
      <c r="D22" t="s">
        <v>7639</v>
      </c>
      <c r="F22" t="s">
        <v>7640</v>
      </c>
    </row>
    <row r="23" spans="1:6">
      <c r="A23" t="s">
        <v>338</v>
      </c>
      <c r="B23" t="s">
        <v>1717</v>
      </c>
      <c r="C23" t="s">
        <v>7601</v>
      </c>
      <c r="D23" t="s">
        <v>7641</v>
      </c>
      <c r="F23" t="s">
        <v>7642</v>
      </c>
    </row>
    <row r="24" spans="1:6">
      <c r="A24" t="s">
        <v>325</v>
      </c>
      <c r="B24" t="s">
        <v>1428</v>
      </c>
      <c r="C24" t="s">
        <v>7601</v>
      </c>
      <c r="D24" t="s">
        <v>7607</v>
      </c>
      <c r="F24" t="s">
        <v>7643</v>
      </c>
    </row>
    <row r="25" spans="1:6">
      <c r="A25" t="s">
        <v>328</v>
      </c>
      <c r="B25" t="s">
        <v>2274</v>
      </c>
      <c r="C25" t="s">
        <v>7601</v>
      </c>
      <c r="D25" t="s">
        <v>7607</v>
      </c>
      <c r="F25" t="s">
        <v>7644</v>
      </c>
    </row>
    <row r="26" spans="1:6">
      <c r="A26" t="s">
        <v>347</v>
      </c>
      <c r="B26" t="s">
        <v>2345</v>
      </c>
      <c r="C26" t="s">
        <v>7601</v>
      </c>
      <c r="D26" t="s">
        <v>7607</v>
      </c>
      <c r="F26" t="s">
        <v>7645</v>
      </c>
    </row>
    <row r="27" spans="1:6">
      <c r="A27" t="s">
        <v>331</v>
      </c>
      <c r="B27" t="s">
        <v>1617</v>
      </c>
      <c r="C27" t="s">
        <v>7601</v>
      </c>
      <c r="D27" t="s">
        <v>7607</v>
      </c>
      <c r="F27" t="s">
        <v>7646</v>
      </c>
    </row>
    <row r="28" spans="1:6">
      <c r="A28" t="s">
        <v>329</v>
      </c>
      <c r="B28" t="s">
        <v>1609</v>
      </c>
      <c r="C28" t="s">
        <v>7601</v>
      </c>
      <c r="D28" t="s">
        <v>7607</v>
      </c>
      <c r="F28" t="s">
        <v>7647</v>
      </c>
    </row>
    <row r="29" spans="1:6">
      <c r="A29" t="s">
        <v>275</v>
      </c>
      <c r="B29" t="s">
        <v>2537</v>
      </c>
      <c r="C29" t="s">
        <v>7601</v>
      </c>
      <c r="D29" t="s">
        <v>7632</v>
      </c>
      <c r="F29" t="s">
        <v>7648</v>
      </c>
    </row>
    <row r="30" spans="1:6">
      <c r="A30" t="s">
        <v>368</v>
      </c>
      <c r="B30" t="s">
        <v>1152</v>
      </c>
      <c r="C30" t="s">
        <v>7601</v>
      </c>
      <c r="D30" t="s">
        <v>7607</v>
      </c>
      <c r="F30" t="s">
        <v>7649</v>
      </c>
    </row>
    <row r="31" spans="1:6">
      <c r="A31" t="s">
        <v>371</v>
      </c>
      <c r="B31" t="s">
        <v>1640</v>
      </c>
      <c r="C31" t="s">
        <v>7601</v>
      </c>
      <c r="D31" t="s">
        <v>7607</v>
      </c>
      <c r="F31" t="s">
        <v>7650</v>
      </c>
    </row>
    <row r="32" spans="1:6">
      <c r="A32" t="s">
        <v>370</v>
      </c>
      <c r="B32" t="s">
        <v>1636</v>
      </c>
      <c r="C32" t="s">
        <v>7601</v>
      </c>
      <c r="D32" t="s">
        <v>7607</v>
      </c>
      <c r="F32" t="s">
        <v>7651</v>
      </c>
    </row>
    <row r="33" spans="1:6">
      <c r="A33" t="s">
        <v>369</v>
      </c>
      <c r="B33" t="s">
        <v>1921</v>
      </c>
      <c r="C33" t="s">
        <v>7601</v>
      </c>
      <c r="F33" t="s">
        <v>7652</v>
      </c>
    </row>
    <row r="34" spans="1:6">
      <c r="A34" t="s">
        <v>356</v>
      </c>
      <c r="B34" t="s">
        <v>1648</v>
      </c>
      <c r="C34" t="s">
        <v>7601</v>
      </c>
      <c r="F34" t="s">
        <v>7653</v>
      </c>
    </row>
    <row r="35" spans="1:6">
      <c r="A35" t="s">
        <v>353</v>
      </c>
      <c r="B35" t="s">
        <v>2133</v>
      </c>
      <c r="C35" t="s">
        <v>7601</v>
      </c>
      <c r="F35" t="s">
        <v>7654</v>
      </c>
    </row>
    <row r="36" spans="1:6">
      <c r="A36" t="s">
        <v>375</v>
      </c>
      <c r="B36" t="s">
        <v>1188</v>
      </c>
      <c r="C36" t="s">
        <v>7601</v>
      </c>
      <c r="D36" t="s">
        <v>7607</v>
      </c>
      <c r="F36" t="s">
        <v>7655</v>
      </c>
    </row>
    <row r="37" spans="1:6">
      <c r="A37" t="s">
        <v>363</v>
      </c>
      <c r="B37" t="s">
        <v>2003</v>
      </c>
      <c r="C37" t="s">
        <v>7601</v>
      </c>
      <c r="D37" t="s">
        <v>7607</v>
      </c>
      <c r="F37" t="s">
        <v>7656</v>
      </c>
    </row>
    <row r="38" spans="1:6">
      <c r="A38" t="s">
        <v>366</v>
      </c>
      <c r="B38" t="s">
        <v>1297</v>
      </c>
      <c r="C38" t="s">
        <v>7601</v>
      </c>
      <c r="D38" t="s">
        <v>7607</v>
      </c>
      <c r="F38" t="s">
        <v>7657</v>
      </c>
    </row>
    <row r="39" spans="1:6">
      <c r="A39" t="s">
        <v>266</v>
      </c>
      <c r="B39" t="s">
        <v>7658</v>
      </c>
      <c r="C39" t="s">
        <v>7601</v>
      </c>
      <c r="D39" t="s">
        <v>7659</v>
      </c>
      <c r="F39" t="s">
        <v>7660</v>
      </c>
    </row>
    <row r="40" spans="1:6">
      <c r="A40" t="s">
        <v>317</v>
      </c>
      <c r="B40" t="s">
        <v>1456</v>
      </c>
      <c r="C40" t="s">
        <v>7601</v>
      </c>
      <c r="D40" t="s">
        <v>7661</v>
      </c>
      <c r="F40" t="s">
        <v>7662</v>
      </c>
    </row>
    <row r="41" spans="1:6">
      <c r="A41" t="s">
        <v>273</v>
      </c>
      <c r="B41" t="s">
        <v>1819</v>
      </c>
      <c r="C41" t="s">
        <v>7601</v>
      </c>
      <c r="D41" t="s">
        <v>7602</v>
      </c>
      <c r="F41" t="s">
        <v>7663</v>
      </c>
    </row>
    <row r="42" spans="1:6">
      <c r="A42" t="s">
        <v>276</v>
      </c>
      <c r="B42" t="s">
        <v>1244</v>
      </c>
      <c r="C42" t="s">
        <v>7601</v>
      </c>
      <c r="D42" t="s">
        <v>7632</v>
      </c>
      <c r="F42" t="s">
        <v>7664</v>
      </c>
    </row>
    <row r="43" spans="1:6">
      <c r="A43" t="s">
        <v>354</v>
      </c>
      <c r="B43" t="s">
        <v>2873</v>
      </c>
      <c r="C43" t="s">
        <v>7601</v>
      </c>
      <c r="F43" t="s">
        <v>7665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45D1E-EDB4-4DC0-B86F-5AAC11C65A75}">
  <dimension ref="A1:G514"/>
  <sheetViews>
    <sheetView topLeftCell="A232" workbookViewId="0">
      <selection activeCell="G245" sqref="G245"/>
    </sheetView>
  </sheetViews>
  <sheetFormatPr defaultRowHeight="15"/>
  <cols>
    <col min="1" max="1" width="39" bestFit="1" customWidth="1"/>
    <col min="2" max="2" width="33.42578125" bestFit="1" customWidth="1"/>
    <col min="3" max="3" width="18.42578125" bestFit="1" customWidth="1"/>
    <col min="4" max="4" width="22.5703125" bestFit="1" customWidth="1"/>
    <col min="5" max="5" width="11" bestFit="1" customWidth="1"/>
    <col min="6" max="6" width="22.5703125" customWidth="1"/>
    <col min="7" max="7" width="5.140625" bestFit="1" customWidth="1"/>
  </cols>
  <sheetData>
    <row r="1" spans="1:7">
      <c r="A1" t="s">
        <v>1117</v>
      </c>
      <c r="B1" t="s">
        <v>6551</v>
      </c>
      <c r="C1" t="s">
        <v>6397</v>
      </c>
      <c r="D1" t="s">
        <v>6552</v>
      </c>
      <c r="E1" t="s">
        <v>7463</v>
      </c>
      <c r="F1" t="s">
        <v>6792</v>
      </c>
      <c r="G1" t="s">
        <v>7095</v>
      </c>
    </row>
    <row r="2" spans="1:7">
      <c r="A2" t="s">
        <v>5562</v>
      </c>
      <c r="B2" t="s">
        <v>5563</v>
      </c>
      <c r="C2" t="s">
        <v>534</v>
      </c>
      <c r="D2" t="s">
        <v>128</v>
      </c>
      <c r="E2">
        <v>6</v>
      </c>
      <c r="F2" t="s">
        <v>128</v>
      </c>
      <c r="G2">
        <v>5</v>
      </c>
    </row>
    <row r="3" spans="1:7">
      <c r="A3" t="s">
        <v>5564</v>
      </c>
      <c r="B3" t="s">
        <v>5565</v>
      </c>
      <c r="C3" t="s">
        <v>507</v>
      </c>
      <c r="D3" t="s">
        <v>164</v>
      </c>
      <c r="E3">
        <v>1</v>
      </c>
      <c r="F3" t="s">
        <v>164</v>
      </c>
      <c r="G3">
        <v>1</v>
      </c>
    </row>
    <row r="4" spans="1:7">
      <c r="A4" t="s">
        <v>5566</v>
      </c>
      <c r="B4" t="s">
        <v>5567</v>
      </c>
      <c r="C4" t="s">
        <v>535</v>
      </c>
      <c r="D4" t="s">
        <v>210</v>
      </c>
      <c r="E4">
        <v>3</v>
      </c>
      <c r="F4" t="s">
        <v>210</v>
      </c>
      <c r="G4">
        <v>2</v>
      </c>
    </row>
    <row r="5" spans="1:7">
      <c r="A5" t="s">
        <v>5568</v>
      </c>
      <c r="B5" t="s">
        <v>5569</v>
      </c>
      <c r="C5" t="s">
        <v>276</v>
      </c>
      <c r="D5" t="s">
        <v>276</v>
      </c>
      <c r="E5">
        <v>4</v>
      </c>
      <c r="F5" t="s">
        <v>276</v>
      </c>
      <c r="G5">
        <v>3</v>
      </c>
    </row>
    <row r="6" spans="1:7">
      <c r="A6" t="s">
        <v>6481</v>
      </c>
      <c r="B6" t="s">
        <v>5571</v>
      </c>
      <c r="C6" t="s">
        <v>121</v>
      </c>
      <c r="D6" t="s">
        <v>121</v>
      </c>
      <c r="E6">
        <v>5</v>
      </c>
      <c r="F6" t="s">
        <v>121</v>
      </c>
      <c r="G6">
        <v>4</v>
      </c>
    </row>
    <row r="7" spans="1:7">
      <c r="A7" t="s">
        <v>6482</v>
      </c>
      <c r="B7" t="s">
        <v>5571</v>
      </c>
      <c r="C7" t="s">
        <v>121</v>
      </c>
      <c r="D7" t="s">
        <v>121</v>
      </c>
      <c r="E7">
        <v>5</v>
      </c>
      <c r="F7" t="s">
        <v>121</v>
      </c>
      <c r="G7">
        <v>4</v>
      </c>
    </row>
    <row r="8" spans="1:7">
      <c r="A8" t="s">
        <v>5572</v>
      </c>
      <c r="B8" t="s">
        <v>5573</v>
      </c>
      <c r="C8" t="s">
        <v>612</v>
      </c>
      <c r="D8" t="s">
        <v>383</v>
      </c>
      <c r="E8">
        <v>10</v>
      </c>
      <c r="F8" t="s">
        <v>383</v>
      </c>
      <c r="G8">
        <v>8</v>
      </c>
    </row>
    <row r="9" spans="1:7">
      <c r="A9" t="s">
        <v>5574</v>
      </c>
      <c r="B9" t="s">
        <v>5575</v>
      </c>
      <c r="C9" t="s">
        <v>666</v>
      </c>
      <c r="D9" t="s">
        <v>100</v>
      </c>
      <c r="E9">
        <v>12</v>
      </c>
      <c r="F9" t="s">
        <v>100</v>
      </c>
      <c r="G9">
        <v>9</v>
      </c>
    </row>
    <row r="10" spans="1:7">
      <c r="A10" t="s">
        <v>5577</v>
      </c>
      <c r="B10" t="s">
        <v>5578</v>
      </c>
      <c r="C10" t="s">
        <v>667</v>
      </c>
      <c r="D10" t="s">
        <v>152</v>
      </c>
      <c r="E10">
        <v>7</v>
      </c>
      <c r="F10" t="s">
        <v>152</v>
      </c>
      <c r="G10">
        <v>6</v>
      </c>
    </row>
    <row r="11" spans="1:7">
      <c r="A11" t="s">
        <v>6480</v>
      </c>
      <c r="B11" t="s">
        <v>5581</v>
      </c>
      <c r="C11" t="s">
        <v>425</v>
      </c>
      <c r="D11" t="s">
        <v>425</v>
      </c>
      <c r="E11">
        <v>13</v>
      </c>
      <c r="F11" t="s">
        <v>425</v>
      </c>
      <c r="G11">
        <v>10</v>
      </c>
    </row>
    <row r="12" spans="1:7">
      <c r="A12" t="s">
        <v>5582</v>
      </c>
      <c r="B12" t="s">
        <v>5583</v>
      </c>
      <c r="C12" t="s">
        <v>529</v>
      </c>
      <c r="D12" t="s">
        <v>165</v>
      </c>
      <c r="E12">
        <v>14</v>
      </c>
      <c r="F12" t="s">
        <v>165</v>
      </c>
      <c r="G12">
        <v>11</v>
      </c>
    </row>
    <row r="13" spans="1:7">
      <c r="A13" t="s">
        <v>5585</v>
      </c>
      <c r="B13" t="s">
        <v>5586</v>
      </c>
      <c r="C13" t="s">
        <v>628</v>
      </c>
      <c r="D13" t="s">
        <v>86</v>
      </c>
      <c r="E13">
        <v>22</v>
      </c>
      <c r="F13" t="s">
        <v>86</v>
      </c>
      <c r="G13">
        <v>20</v>
      </c>
    </row>
    <row r="14" spans="1:7">
      <c r="A14" t="s">
        <v>6473</v>
      </c>
      <c r="B14" t="s">
        <v>5588</v>
      </c>
      <c r="C14" t="s">
        <v>402</v>
      </c>
      <c r="D14" t="s">
        <v>402</v>
      </c>
      <c r="E14">
        <v>15</v>
      </c>
      <c r="F14" t="s">
        <v>402</v>
      </c>
      <c r="G14">
        <v>12</v>
      </c>
    </row>
    <row r="15" spans="1:7">
      <c r="A15" t="s">
        <v>6474</v>
      </c>
      <c r="B15" t="s">
        <v>5588</v>
      </c>
      <c r="C15" t="s">
        <v>402</v>
      </c>
      <c r="D15" t="s">
        <v>402</v>
      </c>
      <c r="E15">
        <v>15</v>
      </c>
      <c r="F15" t="s">
        <v>402</v>
      </c>
      <c r="G15">
        <v>12</v>
      </c>
    </row>
    <row r="16" spans="1:7">
      <c r="A16" t="s">
        <v>5589</v>
      </c>
      <c r="B16" t="s">
        <v>5591</v>
      </c>
      <c r="C16" t="s">
        <v>270</v>
      </c>
      <c r="D16" t="s">
        <v>270</v>
      </c>
      <c r="E16">
        <v>17</v>
      </c>
      <c r="F16" t="s">
        <v>270</v>
      </c>
      <c r="G16">
        <v>14</v>
      </c>
    </row>
    <row r="17" spans="1:7">
      <c r="A17" t="s">
        <v>6489</v>
      </c>
      <c r="B17" t="s">
        <v>5590</v>
      </c>
      <c r="C17" t="s">
        <v>270</v>
      </c>
      <c r="D17" t="s">
        <v>270</v>
      </c>
      <c r="E17">
        <v>17</v>
      </c>
      <c r="F17" t="s">
        <v>270</v>
      </c>
      <c r="G17">
        <v>14</v>
      </c>
    </row>
    <row r="18" spans="1:7">
      <c r="A18" t="s">
        <v>5592</v>
      </c>
      <c r="B18" t="s">
        <v>5593</v>
      </c>
      <c r="C18" t="s">
        <v>309</v>
      </c>
      <c r="D18" t="s">
        <v>309</v>
      </c>
      <c r="E18">
        <v>20</v>
      </c>
      <c r="F18" t="s">
        <v>309</v>
      </c>
      <c r="G18">
        <v>18</v>
      </c>
    </row>
    <row r="19" spans="1:7">
      <c r="A19" t="s">
        <v>5594</v>
      </c>
      <c r="B19" t="s">
        <v>5595</v>
      </c>
      <c r="C19" t="s">
        <v>613</v>
      </c>
      <c r="D19" t="s">
        <v>25</v>
      </c>
      <c r="E19">
        <v>18</v>
      </c>
      <c r="F19" t="s">
        <v>25</v>
      </c>
      <c r="G19">
        <v>15</v>
      </c>
    </row>
    <row r="20" spans="1:7">
      <c r="A20" t="s">
        <v>5597</v>
      </c>
      <c r="B20" t="s">
        <v>5598</v>
      </c>
      <c r="C20" t="s">
        <v>459</v>
      </c>
      <c r="D20" t="s">
        <v>208</v>
      </c>
      <c r="E20">
        <v>16</v>
      </c>
      <c r="F20" t="s">
        <v>208</v>
      </c>
      <c r="G20">
        <v>13</v>
      </c>
    </row>
    <row r="21" spans="1:7">
      <c r="A21" t="s">
        <v>6476</v>
      </c>
      <c r="B21" t="s">
        <v>5598</v>
      </c>
      <c r="C21" t="s">
        <v>459</v>
      </c>
      <c r="D21" t="s">
        <v>208</v>
      </c>
      <c r="E21">
        <v>16</v>
      </c>
      <c r="F21" t="s">
        <v>208</v>
      </c>
      <c r="G21">
        <v>13</v>
      </c>
    </row>
    <row r="22" spans="1:7">
      <c r="A22" t="s">
        <v>5603</v>
      </c>
      <c r="B22" t="s">
        <v>5604</v>
      </c>
      <c r="C22" t="s">
        <v>653</v>
      </c>
      <c r="D22" t="s">
        <v>278</v>
      </c>
      <c r="E22">
        <v>24</v>
      </c>
      <c r="F22" t="s">
        <v>278</v>
      </c>
      <c r="G22">
        <v>21</v>
      </c>
    </row>
    <row r="23" spans="1:7">
      <c r="A23" t="s">
        <v>5608</v>
      </c>
      <c r="B23" t="s">
        <v>5609</v>
      </c>
      <c r="C23" t="s">
        <v>471</v>
      </c>
      <c r="D23" t="s">
        <v>340</v>
      </c>
      <c r="E23">
        <v>33</v>
      </c>
      <c r="F23" t="s">
        <v>340</v>
      </c>
      <c r="G23">
        <v>27</v>
      </c>
    </row>
    <row r="24" spans="1:7">
      <c r="A24" t="s">
        <v>6198</v>
      </c>
      <c r="B24" t="s">
        <v>6199</v>
      </c>
      <c r="C24" t="s">
        <v>671</v>
      </c>
      <c r="D24" t="s">
        <v>150</v>
      </c>
      <c r="E24">
        <v>19</v>
      </c>
      <c r="F24" t="s">
        <v>150</v>
      </c>
      <c r="G24">
        <v>17</v>
      </c>
    </row>
    <row r="25" spans="1:7">
      <c r="A25" t="s">
        <v>5612</v>
      </c>
      <c r="B25" t="s">
        <v>5613</v>
      </c>
      <c r="C25" t="s">
        <v>61</v>
      </c>
      <c r="D25" t="s">
        <v>61</v>
      </c>
      <c r="E25">
        <v>27</v>
      </c>
      <c r="F25" t="s">
        <v>61</v>
      </c>
      <c r="G25">
        <v>23</v>
      </c>
    </row>
    <row r="26" spans="1:7">
      <c r="A26" t="s">
        <v>6487</v>
      </c>
      <c r="B26" t="s">
        <v>5601</v>
      </c>
      <c r="C26" t="s">
        <v>38</v>
      </c>
      <c r="D26" t="s">
        <v>38</v>
      </c>
      <c r="E26">
        <v>21</v>
      </c>
      <c r="F26" t="s">
        <v>38</v>
      </c>
      <c r="G26">
        <v>19</v>
      </c>
    </row>
    <row r="27" spans="1:7">
      <c r="A27" t="s">
        <v>5614</v>
      </c>
      <c r="B27" t="s">
        <v>5615</v>
      </c>
      <c r="C27" t="s">
        <v>115</v>
      </c>
      <c r="D27" t="s">
        <v>115</v>
      </c>
      <c r="E27">
        <v>26</v>
      </c>
      <c r="F27" t="s">
        <v>115</v>
      </c>
      <c r="G27">
        <v>483</v>
      </c>
    </row>
    <row r="28" spans="1:7">
      <c r="A28" t="s">
        <v>5616</v>
      </c>
      <c r="B28" t="s">
        <v>5617</v>
      </c>
      <c r="C28" t="s">
        <v>456</v>
      </c>
      <c r="D28" t="s">
        <v>108</v>
      </c>
      <c r="E28">
        <v>35</v>
      </c>
      <c r="F28" t="s">
        <v>108</v>
      </c>
      <c r="G28">
        <v>29</v>
      </c>
    </row>
    <row r="29" spans="1:7">
      <c r="A29" t="s">
        <v>5618</v>
      </c>
      <c r="B29" t="s">
        <v>5619</v>
      </c>
      <c r="C29" t="s">
        <v>239</v>
      </c>
      <c r="D29" t="s">
        <v>239</v>
      </c>
      <c r="E29">
        <v>30</v>
      </c>
      <c r="F29" t="s">
        <v>239</v>
      </c>
      <c r="G29">
        <v>25</v>
      </c>
    </row>
    <row r="30" spans="1:7">
      <c r="A30" t="s">
        <v>5623</v>
      </c>
      <c r="B30" t="s">
        <v>5624</v>
      </c>
      <c r="C30" t="s">
        <v>62</v>
      </c>
      <c r="D30" t="s">
        <v>62</v>
      </c>
      <c r="E30">
        <v>37</v>
      </c>
      <c r="F30" t="s">
        <v>62</v>
      </c>
      <c r="G30">
        <v>30</v>
      </c>
    </row>
    <row r="31" spans="1:7">
      <c r="A31" t="s">
        <v>6419</v>
      </c>
      <c r="B31" t="s">
        <v>5606</v>
      </c>
      <c r="C31" t="s">
        <v>47</v>
      </c>
      <c r="D31" t="s">
        <v>47</v>
      </c>
      <c r="E31">
        <v>25</v>
      </c>
      <c r="F31" t="s">
        <v>47</v>
      </c>
      <c r="G31">
        <v>22</v>
      </c>
    </row>
    <row r="32" spans="1:7">
      <c r="A32" t="s">
        <v>6420</v>
      </c>
      <c r="B32" t="s">
        <v>5606</v>
      </c>
      <c r="C32" t="s">
        <v>47</v>
      </c>
      <c r="D32" t="s">
        <v>47</v>
      </c>
      <c r="E32">
        <v>25</v>
      </c>
      <c r="F32" t="s">
        <v>47</v>
      </c>
      <c r="G32">
        <v>22</v>
      </c>
    </row>
    <row r="33" spans="1:7">
      <c r="A33" t="s">
        <v>5625</v>
      </c>
      <c r="B33" t="s">
        <v>5626</v>
      </c>
      <c r="C33" t="s">
        <v>64</v>
      </c>
      <c r="D33" t="s">
        <v>64</v>
      </c>
      <c r="E33">
        <v>41</v>
      </c>
      <c r="F33" t="s">
        <v>64</v>
      </c>
      <c r="G33">
        <v>32</v>
      </c>
    </row>
    <row r="34" spans="1:7">
      <c r="A34" t="s">
        <v>5627</v>
      </c>
      <c r="B34" t="s">
        <v>5628</v>
      </c>
      <c r="C34" t="s">
        <v>231</v>
      </c>
      <c r="D34" t="s">
        <v>231</v>
      </c>
      <c r="E34">
        <v>42</v>
      </c>
      <c r="F34" t="s">
        <v>231</v>
      </c>
      <c r="G34">
        <v>33</v>
      </c>
    </row>
    <row r="35" spans="1:7">
      <c r="A35" t="s">
        <v>6465</v>
      </c>
      <c r="B35" t="s">
        <v>5621</v>
      </c>
      <c r="C35" t="s">
        <v>6466</v>
      </c>
      <c r="D35" t="s">
        <v>441</v>
      </c>
      <c r="E35">
        <v>31</v>
      </c>
      <c r="F35" t="s">
        <v>441</v>
      </c>
      <c r="G35">
        <v>26</v>
      </c>
    </row>
    <row r="36" spans="1:7">
      <c r="A36" t="s">
        <v>6465</v>
      </c>
      <c r="B36" t="s">
        <v>5621</v>
      </c>
      <c r="C36" t="s">
        <v>523</v>
      </c>
      <c r="D36" t="s">
        <v>293</v>
      </c>
      <c r="E36">
        <v>32</v>
      </c>
      <c r="F36" t="s">
        <v>293</v>
      </c>
    </row>
    <row r="37" spans="1:7">
      <c r="A37" t="s">
        <v>5629</v>
      </c>
      <c r="B37" t="s">
        <v>5630</v>
      </c>
      <c r="C37" t="s">
        <v>502</v>
      </c>
      <c r="D37" t="s">
        <v>387</v>
      </c>
      <c r="E37">
        <v>34</v>
      </c>
      <c r="F37" t="s">
        <v>387</v>
      </c>
      <c r="G37">
        <v>28</v>
      </c>
    </row>
    <row r="38" spans="1:7">
      <c r="A38" t="s">
        <v>5631</v>
      </c>
      <c r="B38" t="s">
        <v>5632</v>
      </c>
      <c r="C38" t="s">
        <v>314</v>
      </c>
      <c r="D38" t="s">
        <v>314</v>
      </c>
      <c r="E38">
        <v>43</v>
      </c>
      <c r="F38" t="s">
        <v>314</v>
      </c>
      <c r="G38">
        <v>34</v>
      </c>
    </row>
    <row r="39" spans="1:7">
      <c r="A39" t="s">
        <v>5633</v>
      </c>
      <c r="B39" t="s">
        <v>5634</v>
      </c>
      <c r="C39" t="s">
        <v>277</v>
      </c>
      <c r="D39" t="s">
        <v>277</v>
      </c>
      <c r="E39">
        <v>44</v>
      </c>
      <c r="F39" t="s">
        <v>277</v>
      </c>
      <c r="G39">
        <v>35</v>
      </c>
    </row>
    <row r="40" spans="1:7">
      <c r="A40" t="s">
        <v>5635</v>
      </c>
      <c r="B40" t="s">
        <v>5636</v>
      </c>
      <c r="C40" t="s">
        <v>219</v>
      </c>
      <c r="D40" t="s">
        <v>219</v>
      </c>
      <c r="E40">
        <v>45</v>
      </c>
      <c r="F40" t="s">
        <v>219</v>
      </c>
      <c r="G40">
        <v>36</v>
      </c>
    </row>
    <row r="41" spans="1:7">
      <c r="A41" t="s">
        <v>5635</v>
      </c>
      <c r="B41" t="s">
        <v>5636</v>
      </c>
      <c r="C41" t="s">
        <v>219</v>
      </c>
      <c r="D41" t="s">
        <v>219</v>
      </c>
      <c r="E41">
        <v>45</v>
      </c>
      <c r="F41" t="s">
        <v>219</v>
      </c>
      <c r="G41">
        <v>36</v>
      </c>
    </row>
    <row r="42" spans="1:7">
      <c r="A42" t="s">
        <v>5639</v>
      </c>
      <c r="B42" t="s">
        <v>5640</v>
      </c>
      <c r="C42" t="s">
        <v>256</v>
      </c>
      <c r="D42" t="s">
        <v>256</v>
      </c>
      <c r="E42">
        <v>55</v>
      </c>
      <c r="F42" t="s">
        <v>256</v>
      </c>
      <c r="G42">
        <v>41</v>
      </c>
    </row>
    <row r="43" spans="1:7">
      <c r="A43" t="s">
        <v>5641</v>
      </c>
      <c r="B43" t="s">
        <v>5642</v>
      </c>
      <c r="C43" t="s">
        <v>119</v>
      </c>
      <c r="D43" t="s">
        <v>119</v>
      </c>
      <c r="E43">
        <v>57</v>
      </c>
      <c r="F43" t="s">
        <v>119</v>
      </c>
      <c r="G43">
        <v>47</v>
      </c>
    </row>
    <row r="44" spans="1:7">
      <c r="A44" t="s">
        <v>5643</v>
      </c>
      <c r="B44" t="s">
        <v>5644</v>
      </c>
      <c r="C44" t="s">
        <v>247</v>
      </c>
      <c r="D44" t="s">
        <v>247</v>
      </c>
      <c r="E44">
        <v>58</v>
      </c>
      <c r="F44" t="s">
        <v>247</v>
      </c>
      <c r="G44">
        <v>48</v>
      </c>
    </row>
    <row r="45" spans="1:7">
      <c r="A45" t="s">
        <v>5647</v>
      </c>
      <c r="B45" t="s">
        <v>5648</v>
      </c>
      <c r="C45" t="s">
        <v>481</v>
      </c>
      <c r="D45" t="s">
        <v>212</v>
      </c>
      <c r="E45">
        <v>56</v>
      </c>
      <c r="F45" t="s">
        <v>212</v>
      </c>
    </row>
    <row r="46" spans="1:7">
      <c r="A46" t="s">
        <v>5649</v>
      </c>
      <c r="B46" t="s">
        <v>5650</v>
      </c>
      <c r="C46" t="s">
        <v>563</v>
      </c>
      <c r="D46" t="s">
        <v>223</v>
      </c>
      <c r="E46">
        <v>61</v>
      </c>
      <c r="F46" t="s">
        <v>223</v>
      </c>
      <c r="G46">
        <v>50</v>
      </c>
    </row>
    <row r="47" spans="1:7">
      <c r="A47" t="s">
        <v>6498</v>
      </c>
      <c r="B47" t="s">
        <v>5652</v>
      </c>
      <c r="C47" t="s">
        <v>622</v>
      </c>
      <c r="D47" t="s">
        <v>351</v>
      </c>
      <c r="E47">
        <v>76</v>
      </c>
      <c r="F47" t="s">
        <v>351</v>
      </c>
      <c r="G47">
        <v>59</v>
      </c>
    </row>
    <row r="48" spans="1:7">
      <c r="A48" t="s">
        <v>6456</v>
      </c>
      <c r="B48" t="s">
        <v>5654</v>
      </c>
      <c r="C48" t="s">
        <v>489</v>
      </c>
      <c r="D48" t="s">
        <v>159</v>
      </c>
      <c r="E48">
        <v>67</v>
      </c>
      <c r="F48" t="s">
        <v>159</v>
      </c>
      <c r="G48">
        <v>211</v>
      </c>
    </row>
    <row r="49" spans="1:7">
      <c r="A49" t="s">
        <v>6457</v>
      </c>
      <c r="B49" t="s">
        <v>5654</v>
      </c>
      <c r="C49" t="s">
        <v>489</v>
      </c>
      <c r="D49" t="s">
        <v>684</v>
      </c>
      <c r="E49">
        <v>67</v>
      </c>
      <c r="F49" t="s">
        <v>684</v>
      </c>
      <c r="G49">
        <v>211</v>
      </c>
    </row>
    <row r="50" spans="1:7">
      <c r="A50" t="s">
        <v>6458</v>
      </c>
      <c r="B50" t="s">
        <v>5658</v>
      </c>
      <c r="C50" t="s">
        <v>567</v>
      </c>
      <c r="D50" t="s">
        <v>343</v>
      </c>
      <c r="E50">
        <v>70</v>
      </c>
      <c r="F50" t="s">
        <v>343</v>
      </c>
    </row>
    <row r="51" spans="1:7">
      <c r="A51" t="s">
        <v>5655</v>
      </c>
      <c r="B51" t="s">
        <v>5656</v>
      </c>
      <c r="C51" t="s">
        <v>611</v>
      </c>
      <c r="D51" t="s">
        <v>120</v>
      </c>
      <c r="E51">
        <v>66</v>
      </c>
      <c r="F51" t="s">
        <v>120</v>
      </c>
      <c r="G51">
        <v>53</v>
      </c>
    </row>
    <row r="52" spans="1:7">
      <c r="A52" t="s">
        <v>5660</v>
      </c>
      <c r="B52" t="s">
        <v>5661</v>
      </c>
      <c r="C52" t="s">
        <v>228</v>
      </c>
      <c r="D52" t="s">
        <v>228</v>
      </c>
      <c r="E52">
        <v>71</v>
      </c>
      <c r="F52" t="s">
        <v>228</v>
      </c>
      <c r="G52">
        <v>55</v>
      </c>
    </row>
    <row r="53" spans="1:7">
      <c r="A53" t="s">
        <v>5662</v>
      </c>
      <c r="B53" t="s">
        <v>5663</v>
      </c>
      <c r="C53" t="s">
        <v>532</v>
      </c>
      <c r="D53" t="s">
        <v>332</v>
      </c>
      <c r="E53">
        <v>407</v>
      </c>
      <c r="F53" t="s">
        <v>332</v>
      </c>
      <c r="G53">
        <v>56</v>
      </c>
    </row>
    <row r="54" spans="1:7">
      <c r="A54" t="s">
        <v>5664</v>
      </c>
      <c r="B54" t="s">
        <v>5665</v>
      </c>
      <c r="C54" t="s">
        <v>126</v>
      </c>
      <c r="D54" t="s">
        <v>126</v>
      </c>
      <c r="E54">
        <v>73</v>
      </c>
      <c r="F54" t="s">
        <v>126</v>
      </c>
      <c r="G54">
        <v>57</v>
      </c>
    </row>
    <row r="55" spans="1:7">
      <c r="A55" t="s">
        <v>5666</v>
      </c>
      <c r="B55" t="s">
        <v>5667</v>
      </c>
      <c r="C55" t="s">
        <v>592</v>
      </c>
      <c r="D55" t="s">
        <v>172</v>
      </c>
      <c r="E55">
        <v>75</v>
      </c>
      <c r="F55" t="s">
        <v>172</v>
      </c>
    </row>
    <row r="56" spans="1:7">
      <c r="A56" t="s">
        <v>6501</v>
      </c>
      <c r="B56" t="s">
        <v>5638</v>
      </c>
      <c r="C56" t="s">
        <v>186</v>
      </c>
      <c r="D56" t="s">
        <v>186</v>
      </c>
      <c r="E56">
        <v>46</v>
      </c>
      <c r="F56" t="s">
        <v>186</v>
      </c>
      <c r="G56">
        <v>31</v>
      </c>
    </row>
    <row r="57" spans="1:7">
      <c r="A57" t="s">
        <v>6502</v>
      </c>
      <c r="B57" t="s">
        <v>5638</v>
      </c>
      <c r="C57" t="s">
        <v>186</v>
      </c>
      <c r="D57" t="s">
        <v>186</v>
      </c>
      <c r="E57">
        <v>46</v>
      </c>
      <c r="F57" t="s">
        <v>186</v>
      </c>
      <c r="G57">
        <v>31</v>
      </c>
    </row>
    <row r="58" spans="1:7">
      <c r="A58" t="s">
        <v>6461</v>
      </c>
      <c r="B58" t="s">
        <v>5679</v>
      </c>
      <c r="C58" t="s">
        <v>63</v>
      </c>
      <c r="D58" t="s">
        <v>63</v>
      </c>
      <c r="E58">
        <v>82</v>
      </c>
      <c r="F58" t="s">
        <v>63</v>
      </c>
      <c r="G58">
        <v>64</v>
      </c>
    </row>
    <row r="59" spans="1:7">
      <c r="A59" t="s">
        <v>5687</v>
      </c>
      <c r="B59" t="s">
        <v>5688</v>
      </c>
      <c r="C59" t="s">
        <v>603</v>
      </c>
      <c r="D59" t="s">
        <v>145</v>
      </c>
      <c r="E59">
        <v>47</v>
      </c>
      <c r="F59" t="s">
        <v>145</v>
      </c>
      <c r="G59">
        <v>37</v>
      </c>
    </row>
    <row r="60" spans="1:7">
      <c r="A60" t="s">
        <v>5668</v>
      </c>
      <c r="B60" t="s">
        <v>5669</v>
      </c>
      <c r="C60" t="s">
        <v>556</v>
      </c>
      <c r="D60" t="s">
        <v>275</v>
      </c>
      <c r="E60">
        <v>64</v>
      </c>
      <c r="F60" t="s">
        <v>275</v>
      </c>
      <c r="G60">
        <v>52</v>
      </c>
    </row>
    <row r="61" spans="1:7">
      <c r="A61" t="s">
        <v>5670</v>
      </c>
      <c r="B61" t="s">
        <v>5671</v>
      </c>
      <c r="C61" t="s">
        <v>463</v>
      </c>
      <c r="D61" t="s">
        <v>399</v>
      </c>
      <c r="E61">
        <v>65</v>
      </c>
      <c r="F61" t="s">
        <v>399</v>
      </c>
      <c r="G61">
        <v>61</v>
      </c>
    </row>
    <row r="62" spans="1:7">
      <c r="A62" t="s">
        <v>5670</v>
      </c>
      <c r="B62" t="s">
        <v>5671</v>
      </c>
      <c r="C62" t="s">
        <v>463</v>
      </c>
      <c r="D62" t="s">
        <v>399</v>
      </c>
      <c r="E62">
        <v>78</v>
      </c>
      <c r="F62" t="s">
        <v>399</v>
      </c>
      <c r="G62">
        <v>61</v>
      </c>
    </row>
    <row r="63" spans="1:7">
      <c r="A63" t="s">
        <v>6452</v>
      </c>
      <c r="B63" t="s">
        <v>5698</v>
      </c>
      <c r="C63" t="s">
        <v>538</v>
      </c>
      <c r="D63" t="s">
        <v>215</v>
      </c>
      <c r="E63">
        <v>49</v>
      </c>
      <c r="F63" t="s">
        <v>215</v>
      </c>
      <c r="G63">
        <v>39</v>
      </c>
    </row>
    <row r="64" spans="1:7">
      <c r="A64" t="s">
        <v>5673</v>
      </c>
      <c r="B64" t="s">
        <v>5674</v>
      </c>
      <c r="C64" t="s">
        <v>424</v>
      </c>
      <c r="D64" t="s">
        <v>424</v>
      </c>
      <c r="E64">
        <v>77</v>
      </c>
      <c r="F64" t="s">
        <v>424</v>
      </c>
      <c r="G64">
        <v>60</v>
      </c>
    </row>
    <row r="65" spans="1:7">
      <c r="A65" t="s">
        <v>5676</v>
      </c>
      <c r="B65" t="s">
        <v>5677</v>
      </c>
      <c r="C65" t="s">
        <v>260</v>
      </c>
      <c r="D65" t="s">
        <v>260</v>
      </c>
      <c r="E65">
        <v>79</v>
      </c>
      <c r="F65" t="s">
        <v>260</v>
      </c>
      <c r="G65">
        <v>62</v>
      </c>
    </row>
    <row r="66" spans="1:7">
      <c r="A66" t="s">
        <v>5676</v>
      </c>
      <c r="B66" t="s">
        <v>5677</v>
      </c>
      <c r="C66" t="s">
        <v>260</v>
      </c>
      <c r="D66" t="s">
        <v>260</v>
      </c>
      <c r="E66">
        <v>79</v>
      </c>
      <c r="F66" t="s">
        <v>260</v>
      </c>
      <c r="G66">
        <v>62</v>
      </c>
    </row>
    <row r="67" spans="1:7">
      <c r="A67" t="s">
        <v>6392</v>
      </c>
      <c r="B67" t="s">
        <v>5681</v>
      </c>
      <c r="C67" t="s">
        <v>220</v>
      </c>
      <c r="D67" t="s">
        <v>220</v>
      </c>
      <c r="E67">
        <v>84</v>
      </c>
      <c r="F67" t="s">
        <v>220</v>
      </c>
      <c r="G67">
        <v>65</v>
      </c>
    </row>
    <row r="68" spans="1:7">
      <c r="A68" t="s">
        <v>7464</v>
      </c>
      <c r="B68" t="s">
        <v>5681</v>
      </c>
      <c r="C68" t="s">
        <v>220</v>
      </c>
      <c r="D68" t="s">
        <v>220</v>
      </c>
      <c r="E68">
        <v>84</v>
      </c>
      <c r="F68" t="s">
        <v>220</v>
      </c>
      <c r="G68">
        <v>65</v>
      </c>
    </row>
    <row r="69" spans="1:7">
      <c r="A69" t="s">
        <v>5682</v>
      </c>
      <c r="B69" t="s">
        <v>5683</v>
      </c>
      <c r="C69" t="s">
        <v>542</v>
      </c>
      <c r="D69" t="s">
        <v>70</v>
      </c>
      <c r="E69">
        <v>85</v>
      </c>
      <c r="F69" t="s">
        <v>70</v>
      </c>
    </row>
    <row r="70" spans="1:7">
      <c r="A70" t="s">
        <v>5685</v>
      </c>
      <c r="B70" t="s">
        <v>5686</v>
      </c>
      <c r="C70" t="s">
        <v>413</v>
      </c>
      <c r="D70" t="s">
        <v>413</v>
      </c>
      <c r="E70">
        <v>86</v>
      </c>
      <c r="F70" t="s">
        <v>413</v>
      </c>
      <c r="G70">
        <v>67</v>
      </c>
    </row>
    <row r="71" spans="1:7">
      <c r="A71" t="s">
        <v>5695</v>
      </c>
      <c r="B71" t="s">
        <v>5696</v>
      </c>
      <c r="C71" t="s">
        <v>512</v>
      </c>
      <c r="D71" t="s">
        <v>73</v>
      </c>
      <c r="E71">
        <v>81</v>
      </c>
      <c r="F71" t="s">
        <v>73</v>
      </c>
    </row>
    <row r="72" spans="1:7">
      <c r="A72" t="s">
        <v>5703</v>
      </c>
      <c r="B72" t="s">
        <v>5704</v>
      </c>
      <c r="C72" t="s">
        <v>412</v>
      </c>
      <c r="D72" t="s">
        <v>412</v>
      </c>
      <c r="E72">
        <v>88</v>
      </c>
      <c r="F72" t="s">
        <v>412</v>
      </c>
      <c r="G72">
        <v>70</v>
      </c>
    </row>
    <row r="73" spans="1:7">
      <c r="A73" t="s">
        <v>5705</v>
      </c>
      <c r="B73" t="s">
        <v>5706</v>
      </c>
      <c r="C73" t="s">
        <v>272</v>
      </c>
      <c r="D73" t="s">
        <v>272</v>
      </c>
      <c r="E73">
        <v>89</v>
      </c>
      <c r="F73" t="s">
        <v>272</v>
      </c>
      <c r="G73">
        <v>71</v>
      </c>
    </row>
    <row r="74" spans="1:7">
      <c r="A74" t="s">
        <v>5645</v>
      </c>
      <c r="B74" t="s">
        <v>5646</v>
      </c>
      <c r="C74" t="s">
        <v>570</v>
      </c>
      <c r="D74" t="s">
        <v>192</v>
      </c>
      <c r="E74">
        <v>60</v>
      </c>
      <c r="F74" t="s">
        <v>192</v>
      </c>
      <c r="G74">
        <v>49</v>
      </c>
    </row>
    <row r="75" spans="1:7">
      <c r="A75" t="s">
        <v>5709</v>
      </c>
      <c r="B75" t="s">
        <v>5710</v>
      </c>
      <c r="C75" t="s">
        <v>353</v>
      </c>
      <c r="D75" t="s">
        <v>353</v>
      </c>
      <c r="E75">
        <v>91</v>
      </c>
      <c r="F75" t="s">
        <v>353</v>
      </c>
      <c r="G75">
        <v>73</v>
      </c>
    </row>
    <row r="76" spans="1:7">
      <c r="A76" t="s">
        <v>5711</v>
      </c>
      <c r="B76" t="s">
        <v>5712</v>
      </c>
      <c r="C76" t="s">
        <v>35</v>
      </c>
      <c r="D76" t="s">
        <v>35</v>
      </c>
      <c r="E76">
        <v>93</v>
      </c>
      <c r="F76" t="s">
        <v>35</v>
      </c>
      <c r="G76">
        <v>0</v>
      </c>
    </row>
    <row r="77" spans="1:7">
      <c r="A77" t="s">
        <v>6459</v>
      </c>
      <c r="B77" t="s">
        <v>5716</v>
      </c>
      <c r="C77" t="s">
        <v>576</v>
      </c>
      <c r="D77" t="s">
        <v>398</v>
      </c>
      <c r="E77">
        <v>96</v>
      </c>
      <c r="F77" t="s">
        <v>398</v>
      </c>
    </row>
    <row r="78" spans="1:7">
      <c r="A78" t="s">
        <v>5717</v>
      </c>
      <c r="B78" t="s">
        <v>5718</v>
      </c>
      <c r="C78" t="s">
        <v>355</v>
      </c>
      <c r="D78" t="s">
        <v>355</v>
      </c>
      <c r="E78">
        <v>101</v>
      </c>
      <c r="F78" t="s">
        <v>355</v>
      </c>
      <c r="G78">
        <v>79</v>
      </c>
    </row>
    <row r="79" spans="1:7">
      <c r="A79" t="s">
        <v>5719</v>
      </c>
      <c r="B79" t="s">
        <v>5720</v>
      </c>
      <c r="C79" t="s">
        <v>58</v>
      </c>
      <c r="D79" t="s">
        <v>58</v>
      </c>
      <c r="E79">
        <v>100</v>
      </c>
      <c r="F79" t="s">
        <v>58</v>
      </c>
      <c r="G79">
        <v>78</v>
      </c>
    </row>
    <row r="80" spans="1:7">
      <c r="A80" t="s">
        <v>5721</v>
      </c>
      <c r="B80" t="s">
        <v>5722</v>
      </c>
      <c r="C80" t="s">
        <v>646</v>
      </c>
      <c r="D80" t="s">
        <v>55</v>
      </c>
      <c r="E80">
        <v>92</v>
      </c>
      <c r="F80" t="s">
        <v>55</v>
      </c>
      <c r="G80">
        <v>74</v>
      </c>
    </row>
    <row r="81" spans="1:7">
      <c r="A81" t="s">
        <v>5727</v>
      </c>
      <c r="B81" t="s">
        <v>5728</v>
      </c>
      <c r="C81" t="s">
        <v>322</v>
      </c>
      <c r="D81" t="s">
        <v>322</v>
      </c>
      <c r="E81">
        <v>103</v>
      </c>
      <c r="F81" t="s">
        <v>322</v>
      </c>
      <c r="G81">
        <v>81</v>
      </c>
    </row>
    <row r="82" spans="1:7">
      <c r="A82" t="s">
        <v>5729</v>
      </c>
      <c r="B82" t="s">
        <v>5730</v>
      </c>
      <c r="C82" t="s">
        <v>516</v>
      </c>
      <c r="D82" t="s">
        <v>264</v>
      </c>
      <c r="E82">
        <v>104</v>
      </c>
      <c r="F82" t="s">
        <v>264</v>
      </c>
      <c r="G82">
        <v>82</v>
      </c>
    </row>
    <row r="83" spans="1:7">
      <c r="A83" t="s">
        <v>6288</v>
      </c>
      <c r="B83" t="s">
        <v>6289</v>
      </c>
      <c r="C83" t="s">
        <v>23</v>
      </c>
      <c r="D83" t="s">
        <v>23</v>
      </c>
      <c r="E83">
        <v>68</v>
      </c>
      <c r="F83" t="s">
        <v>23</v>
      </c>
      <c r="G83">
        <v>301</v>
      </c>
    </row>
    <row r="84" spans="1:7">
      <c r="A84" t="s">
        <v>5731</v>
      </c>
      <c r="B84" t="s">
        <v>5732</v>
      </c>
      <c r="C84" t="s">
        <v>527</v>
      </c>
      <c r="D84" t="s">
        <v>93</v>
      </c>
      <c r="E84">
        <v>107</v>
      </c>
      <c r="F84" t="s">
        <v>93</v>
      </c>
      <c r="G84">
        <v>84</v>
      </c>
    </row>
    <row r="85" spans="1:7">
      <c r="A85" t="s">
        <v>5733</v>
      </c>
      <c r="B85" t="s">
        <v>5734</v>
      </c>
      <c r="C85" t="s">
        <v>530</v>
      </c>
      <c r="D85" t="s">
        <v>85</v>
      </c>
      <c r="E85">
        <v>108</v>
      </c>
      <c r="F85" t="s">
        <v>85</v>
      </c>
      <c r="G85">
        <v>85</v>
      </c>
    </row>
    <row r="86" spans="1:7">
      <c r="A86" t="s">
        <v>5735</v>
      </c>
      <c r="B86" t="s">
        <v>5736</v>
      </c>
      <c r="C86" t="s">
        <v>79</v>
      </c>
      <c r="D86" t="s">
        <v>79</v>
      </c>
      <c r="E86">
        <v>111</v>
      </c>
      <c r="F86" t="s">
        <v>79</v>
      </c>
      <c r="G86">
        <v>88</v>
      </c>
    </row>
    <row r="87" spans="1:7">
      <c r="A87" t="s">
        <v>5737</v>
      </c>
      <c r="B87" t="s">
        <v>5738</v>
      </c>
      <c r="C87" t="s">
        <v>629</v>
      </c>
      <c r="D87" t="s">
        <v>41</v>
      </c>
      <c r="E87">
        <v>109</v>
      </c>
      <c r="F87" t="s">
        <v>41</v>
      </c>
      <c r="G87">
        <v>86</v>
      </c>
    </row>
    <row r="88" spans="1:7">
      <c r="A88" t="s">
        <v>5739</v>
      </c>
      <c r="B88" t="s">
        <v>5740</v>
      </c>
      <c r="C88" t="s">
        <v>580</v>
      </c>
      <c r="D88" t="s">
        <v>22</v>
      </c>
      <c r="E88">
        <v>106</v>
      </c>
      <c r="F88" t="s">
        <v>22</v>
      </c>
      <c r="G88">
        <v>83</v>
      </c>
    </row>
    <row r="89" spans="1:7">
      <c r="A89" t="s">
        <v>5742</v>
      </c>
      <c r="B89" t="s">
        <v>5743</v>
      </c>
      <c r="C89" t="s">
        <v>59</v>
      </c>
      <c r="D89" t="s">
        <v>59</v>
      </c>
      <c r="E89">
        <v>112</v>
      </c>
      <c r="F89" t="s">
        <v>59</v>
      </c>
      <c r="G89">
        <v>89</v>
      </c>
    </row>
    <row r="90" spans="1:7">
      <c r="A90" t="s">
        <v>5744</v>
      </c>
      <c r="B90" t="s">
        <v>5745</v>
      </c>
      <c r="C90" t="s">
        <v>608</v>
      </c>
      <c r="D90" t="s">
        <v>83</v>
      </c>
      <c r="E90">
        <v>110</v>
      </c>
      <c r="F90" t="s">
        <v>83</v>
      </c>
      <c r="G90">
        <v>87</v>
      </c>
    </row>
    <row r="91" spans="1:7">
      <c r="A91" t="s">
        <v>5746</v>
      </c>
      <c r="B91" t="s">
        <v>5747</v>
      </c>
      <c r="C91" t="s">
        <v>241</v>
      </c>
      <c r="D91" t="s">
        <v>241</v>
      </c>
      <c r="E91">
        <v>113</v>
      </c>
      <c r="F91" t="s">
        <v>241</v>
      </c>
      <c r="G91">
        <v>90</v>
      </c>
    </row>
    <row r="92" spans="1:7">
      <c r="A92" t="s">
        <v>5748</v>
      </c>
      <c r="B92" t="s">
        <v>5749</v>
      </c>
      <c r="C92" t="s">
        <v>668</v>
      </c>
      <c r="D92" t="s">
        <v>99</v>
      </c>
      <c r="E92">
        <v>117</v>
      </c>
      <c r="F92" t="s">
        <v>99</v>
      </c>
      <c r="G92">
        <v>93</v>
      </c>
    </row>
    <row r="93" spans="1:7">
      <c r="A93" t="s">
        <v>5750</v>
      </c>
      <c r="B93" t="s">
        <v>5751</v>
      </c>
      <c r="C93" t="s">
        <v>585</v>
      </c>
      <c r="D93" t="s">
        <v>196</v>
      </c>
      <c r="E93">
        <v>118</v>
      </c>
      <c r="F93" t="s">
        <v>196</v>
      </c>
      <c r="G93">
        <v>94</v>
      </c>
    </row>
    <row r="94" spans="1:7">
      <c r="A94" t="s">
        <v>5753</v>
      </c>
      <c r="B94" t="s">
        <v>5754</v>
      </c>
      <c r="C94" t="s">
        <v>564</v>
      </c>
      <c r="D94" t="s">
        <v>262</v>
      </c>
      <c r="E94">
        <v>114</v>
      </c>
      <c r="F94" t="s">
        <v>262</v>
      </c>
      <c r="G94">
        <v>91</v>
      </c>
    </row>
    <row r="95" spans="1:7">
      <c r="A95" t="s">
        <v>5756</v>
      </c>
      <c r="B95" t="s">
        <v>5757</v>
      </c>
      <c r="C95" t="s">
        <v>610</v>
      </c>
      <c r="D95" t="s">
        <v>175</v>
      </c>
      <c r="E95">
        <v>119</v>
      </c>
      <c r="F95" t="s">
        <v>175</v>
      </c>
      <c r="G95">
        <v>95</v>
      </c>
    </row>
    <row r="96" spans="1:7">
      <c r="A96" t="s">
        <v>5758</v>
      </c>
      <c r="B96" t="s">
        <v>5759</v>
      </c>
      <c r="C96" t="s">
        <v>500</v>
      </c>
      <c r="D96" t="s">
        <v>65</v>
      </c>
      <c r="E96">
        <v>120</v>
      </c>
      <c r="F96" t="s">
        <v>65</v>
      </c>
      <c r="G96">
        <v>96</v>
      </c>
    </row>
    <row r="97" spans="1:7">
      <c r="A97" t="s">
        <v>5760</v>
      </c>
      <c r="B97" t="s">
        <v>5761</v>
      </c>
      <c r="C97" t="s">
        <v>194</v>
      </c>
      <c r="D97" t="s">
        <v>194</v>
      </c>
      <c r="E97">
        <v>116</v>
      </c>
      <c r="F97" t="s">
        <v>194</v>
      </c>
      <c r="G97">
        <v>92</v>
      </c>
    </row>
    <row r="98" spans="1:7">
      <c r="A98" t="s">
        <v>6490</v>
      </c>
      <c r="B98" t="s">
        <v>5761</v>
      </c>
      <c r="C98" t="s">
        <v>194</v>
      </c>
      <c r="D98" t="s">
        <v>194</v>
      </c>
      <c r="E98">
        <v>116</v>
      </c>
      <c r="F98" t="s">
        <v>194</v>
      </c>
      <c r="G98">
        <v>92</v>
      </c>
    </row>
    <row r="99" spans="1:7">
      <c r="A99" t="s">
        <v>6467</v>
      </c>
      <c r="B99" t="s">
        <v>5696</v>
      </c>
      <c r="C99" t="s">
        <v>512</v>
      </c>
      <c r="D99" t="s">
        <v>680</v>
      </c>
      <c r="E99">
        <v>80</v>
      </c>
      <c r="F99" t="s">
        <v>680</v>
      </c>
      <c r="G99">
        <v>63</v>
      </c>
    </row>
    <row r="100" spans="1:7">
      <c r="A100" t="s">
        <v>5762</v>
      </c>
      <c r="B100" t="s">
        <v>5763</v>
      </c>
      <c r="C100" t="s">
        <v>325</v>
      </c>
      <c r="D100" t="s">
        <v>325</v>
      </c>
      <c r="E100">
        <v>123</v>
      </c>
      <c r="F100" t="s">
        <v>325</v>
      </c>
      <c r="G100">
        <v>98</v>
      </c>
    </row>
    <row r="101" spans="1:7">
      <c r="A101" t="s">
        <v>5764</v>
      </c>
      <c r="B101" t="s">
        <v>5765</v>
      </c>
      <c r="C101" t="s">
        <v>578</v>
      </c>
      <c r="D101" t="s">
        <v>134</v>
      </c>
      <c r="E101">
        <v>125</v>
      </c>
      <c r="F101" t="s">
        <v>134</v>
      </c>
      <c r="G101">
        <v>99</v>
      </c>
    </row>
    <row r="102" spans="1:7">
      <c r="A102" t="s">
        <v>5770</v>
      </c>
      <c r="B102" t="s">
        <v>5771</v>
      </c>
      <c r="C102" t="s">
        <v>257</v>
      </c>
      <c r="D102" t="s">
        <v>257</v>
      </c>
      <c r="E102">
        <v>126</v>
      </c>
      <c r="F102" t="s">
        <v>257</v>
      </c>
      <c r="G102">
        <v>100</v>
      </c>
    </row>
    <row r="103" spans="1:7">
      <c r="A103" t="s">
        <v>5773</v>
      </c>
      <c r="B103" t="s">
        <v>5774</v>
      </c>
      <c r="C103" t="s">
        <v>638</v>
      </c>
      <c r="D103" t="s">
        <v>31</v>
      </c>
      <c r="E103">
        <v>132</v>
      </c>
      <c r="F103" t="s">
        <v>31</v>
      </c>
      <c r="G103">
        <v>106</v>
      </c>
    </row>
    <row r="104" spans="1:7">
      <c r="A104" t="s">
        <v>5775</v>
      </c>
      <c r="B104" t="s">
        <v>5776</v>
      </c>
      <c r="C104" t="s">
        <v>547</v>
      </c>
      <c r="D104" t="s">
        <v>30</v>
      </c>
      <c r="E104">
        <v>133</v>
      </c>
      <c r="F104" t="s">
        <v>30</v>
      </c>
      <c r="G104">
        <v>107</v>
      </c>
    </row>
    <row r="105" spans="1:7">
      <c r="A105" t="s">
        <v>5778</v>
      </c>
      <c r="B105" t="s">
        <v>5779</v>
      </c>
      <c r="C105" t="s">
        <v>624</v>
      </c>
      <c r="D105" t="s">
        <v>168</v>
      </c>
      <c r="E105">
        <v>139</v>
      </c>
      <c r="F105" t="s">
        <v>168</v>
      </c>
      <c r="G105">
        <v>344</v>
      </c>
    </row>
    <row r="106" spans="1:7">
      <c r="A106" t="s">
        <v>7465</v>
      </c>
      <c r="B106" t="s">
        <v>7090</v>
      </c>
      <c r="C106" t="s">
        <v>477</v>
      </c>
      <c r="D106" t="s">
        <v>183</v>
      </c>
      <c r="E106">
        <v>138</v>
      </c>
      <c r="F106" t="s">
        <v>183</v>
      </c>
      <c r="G106">
        <v>111</v>
      </c>
    </row>
    <row r="107" spans="1:7">
      <c r="A107" t="s">
        <v>5780</v>
      </c>
      <c r="B107" t="s">
        <v>5781</v>
      </c>
      <c r="C107" t="s">
        <v>541</v>
      </c>
      <c r="D107" t="s">
        <v>323</v>
      </c>
      <c r="E107">
        <v>128</v>
      </c>
      <c r="F107" t="s">
        <v>323</v>
      </c>
      <c r="G107">
        <v>102</v>
      </c>
    </row>
    <row r="108" spans="1:7">
      <c r="A108" t="s">
        <v>6430</v>
      </c>
      <c r="B108" t="s">
        <v>5690</v>
      </c>
      <c r="C108" t="s">
        <v>342</v>
      </c>
      <c r="D108" t="s">
        <v>342</v>
      </c>
      <c r="E108">
        <v>87</v>
      </c>
      <c r="F108" t="s">
        <v>342</v>
      </c>
      <c r="G108">
        <v>68</v>
      </c>
    </row>
    <row r="109" spans="1:7">
      <c r="A109" t="s">
        <v>5689</v>
      </c>
      <c r="B109" t="s">
        <v>5690</v>
      </c>
      <c r="C109" t="s">
        <v>342</v>
      </c>
      <c r="D109" t="s">
        <v>342</v>
      </c>
      <c r="E109">
        <v>87</v>
      </c>
      <c r="F109" t="s">
        <v>342</v>
      </c>
      <c r="G109">
        <v>68</v>
      </c>
    </row>
    <row r="110" spans="1:7">
      <c r="A110" t="s">
        <v>5785</v>
      </c>
      <c r="B110" t="s">
        <v>5786</v>
      </c>
      <c r="C110" t="s">
        <v>155</v>
      </c>
      <c r="D110" t="s">
        <v>155</v>
      </c>
      <c r="E110">
        <v>136</v>
      </c>
      <c r="F110" t="s">
        <v>155</v>
      </c>
    </row>
    <row r="111" spans="1:7">
      <c r="A111" t="s">
        <v>5788</v>
      </c>
      <c r="B111" t="s">
        <v>5789</v>
      </c>
      <c r="C111" t="s">
        <v>584</v>
      </c>
      <c r="D111" t="s">
        <v>289</v>
      </c>
      <c r="E111">
        <v>134</v>
      </c>
      <c r="F111" t="s">
        <v>289</v>
      </c>
      <c r="G111">
        <v>108</v>
      </c>
    </row>
    <row r="112" spans="1:7">
      <c r="A112" t="s">
        <v>5790</v>
      </c>
      <c r="B112" t="s">
        <v>5791</v>
      </c>
      <c r="C112" t="s">
        <v>267</v>
      </c>
      <c r="D112" t="s">
        <v>267</v>
      </c>
      <c r="E112">
        <v>130</v>
      </c>
      <c r="F112" t="s">
        <v>267</v>
      </c>
      <c r="G112">
        <v>104</v>
      </c>
    </row>
    <row r="113" spans="1:7">
      <c r="A113" t="s">
        <v>6405</v>
      </c>
      <c r="B113" t="s">
        <v>5708</v>
      </c>
      <c r="C113" t="s">
        <v>326</v>
      </c>
      <c r="D113" t="s">
        <v>326</v>
      </c>
      <c r="E113">
        <v>90</v>
      </c>
      <c r="F113" t="s">
        <v>326</v>
      </c>
      <c r="G113">
        <v>72</v>
      </c>
    </row>
    <row r="114" spans="1:7">
      <c r="A114" t="s">
        <v>5707</v>
      </c>
      <c r="B114" t="s">
        <v>5708</v>
      </c>
      <c r="C114" t="s">
        <v>326</v>
      </c>
      <c r="D114" t="s">
        <v>326</v>
      </c>
      <c r="E114">
        <v>90</v>
      </c>
      <c r="F114" t="s">
        <v>326</v>
      </c>
      <c r="G114">
        <v>72</v>
      </c>
    </row>
    <row r="115" spans="1:7">
      <c r="A115" t="s">
        <v>5707</v>
      </c>
      <c r="B115" t="s">
        <v>5708</v>
      </c>
      <c r="C115" t="s">
        <v>326</v>
      </c>
      <c r="D115" t="s">
        <v>326</v>
      </c>
      <c r="E115">
        <v>90</v>
      </c>
      <c r="F115" t="s">
        <v>326</v>
      </c>
      <c r="G115">
        <v>72</v>
      </c>
    </row>
    <row r="116" spans="1:7">
      <c r="A116" t="s">
        <v>5792</v>
      </c>
      <c r="B116" t="s">
        <v>5793</v>
      </c>
      <c r="C116" t="s">
        <v>6406</v>
      </c>
      <c r="D116" t="s">
        <v>319</v>
      </c>
      <c r="E116">
        <v>129</v>
      </c>
      <c r="F116" t="s">
        <v>319</v>
      </c>
      <c r="G116">
        <v>0</v>
      </c>
    </row>
    <row r="117" spans="1:7">
      <c r="A117" t="s">
        <v>5796</v>
      </c>
      <c r="B117" t="s">
        <v>5797</v>
      </c>
      <c r="C117" t="s">
        <v>354</v>
      </c>
      <c r="D117" t="s">
        <v>354</v>
      </c>
      <c r="E117">
        <v>140</v>
      </c>
      <c r="F117" t="s">
        <v>354</v>
      </c>
      <c r="G117">
        <v>112</v>
      </c>
    </row>
    <row r="118" spans="1:7">
      <c r="A118" t="s">
        <v>5798</v>
      </c>
      <c r="B118" t="s">
        <v>5799</v>
      </c>
      <c r="C118" t="s">
        <v>303</v>
      </c>
      <c r="D118" t="s">
        <v>303</v>
      </c>
      <c r="E118">
        <v>141</v>
      </c>
      <c r="F118" t="s">
        <v>303</v>
      </c>
      <c r="G118">
        <v>113</v>
      </c>
    </row>
    <row r="119" spans="1:7">
      <c r="A119" t="s">
        <v>5800</v>
      </c>
      <c r="B119" t="s">
        <v>5801</v>
      </c>
      <c r="C119" t="s">
        <v>410</v>
      </c>
      <c r="D119" t="s">
        <v>410</v>
      </c>
      <c r="E119">
        <v>142</v>
      </c>
      <c r="F119" t="s">
        <v>410</v>
      </c>
      <c r="G119">
        <v>114</v>
      </c>
    </row>
    <row r="120" spans="1:7">
      <c r="A120" t="s">
        <v>7466</v>
      </c>
      <c r="B120" t="s">
        <v>7467</v>
      </c>
      <c r="C120" t="s">
        <v>601</v>
      </c>
      <c r="D120" t="s">
        <v>683</v>
      </c>
      <c r="E120">
        <v>149</v>
      </c>
      <c r="F120" t="s">
        <v>683</v>
      </c>
      <c r="G120">
        <v>120</v>
      </c>
    </row>
    <row r="121" spans="1:7">
      <c r="A121" t="s">
        <v>5804</v>
      </c>
      <c r="B121" t="s">
        <v>5805</v>
      </c>
      <c r="C121" t="s">
        <v>496</v>
      </c>
      <c r="D121" t="s">
        <v>307</v>
      </c>
      <c r="E121">
        <v>147</v>
      </c>
      <c r="F121" t="s">
        <v>307</v>
      </c>
      <c r="G121">
        <v>118</v>
      </c>
    </row>
    <row r="122" spans="1:7">
      <c r="A122" t="s">
        <v>5806</v>
      </c>
      <c r="B122" t="s">
        <v>5807</v>
      </c>
      <c r="C122" t="s">
        <v>359</v>
      </c>
      <c r="D122" t="s">
        <v>359</v>
      </c>
      <c r="E122">
        <v>146</v>
      </c>
      <c r="F122" t="s">
        <v>359</v>
      </c>
      <c r="G122">
        <v>117</v>
      </c>
    </row>
    <row r="123" spans="1:7">
      <c r="A123" t="s">
        <v>5810</v>
      </c>
      <c r="B123" t="s">
        <v>5811</v>
      </c>
      <c r="C123" t="s">
        <v>50</v>
      </c>
      <c r="D123" t="s">
        <v>50</v>
      </c>
      <c r="E123">
        <v>150</v>
      </c>
      <c r="F123" t="s">
        <v>50</v>
      </c>
      <c r="G123">
        <v>121</v>
      </c>
    </row>
    <row r="124" spans="1:7">
      <c r="A124" t="s">
        <v>7468</v>
      </c>
      <c r="B124" t="s">
        <v>7469</v>
      </c>
      <c r="C124" t="s">
        <v>7366</v>
      </c>
      <c r="D124" t="s">
        <v>7366</v>
      </c>
      <c r="E124">
        <v>99</v>
      </c>
      <c r="F124" t="s">
        <v>7366</v>
      </c>
      <c r="G124">
        <v>482</v>
      </c>
    </row>
    <row r="125" spans="1:7">
      <c r="A125" t="s">
        <v>5812</v>
      </c>
      <c r="B125" t="s">
        <v>5813</v>
      </c>
      <c r="C125" t="s">
        <v>551</v>
      </c>
      <c r="D125" t="s">
        <v>331</v>
      </c>
      <c r="E125">
        <v>145</v>
      </c>
      <c r="F125" t="s">
        <v>331</v>
      </c>
      <c r="G125">
        <v>116</v>
      </c>
    </row>
    <row r="126" spans="1:7">
      <c r="A126" t="s">
        <v>5814</v>
      </c>
      <c r="B126" t="s">
        <v>5815</v>
      </c>
      <c r="C126" t="s">
        <v>577</v>
      </c>
      <c r="D126" t="s">
        <v>190</v>
      </c>
      <c r="E126">
        <v>151</v>
      </c>
      <c r="F126" t="s">
        <v>190</v>
      </c>
      <c r="G126">
        <v>122</v>
      </c>
    </row>
    <row r="127" spans="1:7">
      <c r="A127" t="s">
        <v>5816</v>
      </c>
      <c r="B127" t="s">
        <v>5817</v>
      </c>
      <c r="C127" t="s">
        <v>590</v>
      </c>
      <c r="D127" t="s">
        <v>189</v>
      </c>
      <c r="E127">
        <v>152</v>
      </c>
      <c r="F127" t="s">
        <v>189</v>
      </c>
      <c r="G127">
        <v>123</v>
      </c>
    </row>
    <row r="128" spans="1:7">
      <c r="A128" t="s">
        <v>6409</v>
      </c>
      <c r="B128" t="s">
        <v>5725</v>
      </c>
      <c r="C128" t="s">
        <v>21</v>
      </c>
      <c r="D128" t="s">
        <v>21</v>
      </c>
      <c r="E128">
        <v>102</v>
      </c>
      <c r="F128" t="s">
        <v>21</v>
      </c>
      <c r="G128">
        <v>80</v>
      </c>
    </row>
    <row r="129" spans="1:7">
      <c r="A129" t="s">
        <v>5821</v>
      </c>
      <c r="B129" t="s">
        <v>5822</v>
      </c>
      <c r="C129" t="s">
        <v>466</v>
      </c>
      <c r="D129" t="s">
        <v>158</v>
      </c>
      <c r="E129">
        <v>155</v>
      </c>
      <c r="F129" t="s">
        <v>158</v>
      </c>
      <c r="G129">
        <v>126</v>
      </c>
    </row>
    <row r="130" spans="1:7">
      <c r="A130" t="s">
        <v>6443</v>
      </c>
      <c r="B130" t="s">
        <v>5836</v>
      </c>
      <c r="C130" t="s">
        <v>458</v>
      </c>
      <c r="D130" t="s">
        <v>222</v>
      </c>
      <c r="E130">
        <v>158</v>
      </c>
      <c r="F130" t="s">
        <v>222</v>
      </c>
      <c r="G130">
        <v>129</v>
      </c>
    </row>
    <row r="131" spans="1:7">
      <c r="A131" t="s">
        <v>6443</v>
      </c>
      <c r="B131" t="s">
        <v>5836</v>
      </c>
      <c r="C131" t="s">
        <v>458</v>
      </c>
      <c r="D131" t="s">
        <v>222</v>
      </c>
      <c r="E131">
        <v>158</v>
      </c>
      <c r="F131" t="s">
        <v>222</v>
      </c>
      <c r="G131">
        <v>129</v>
      </c>
    </row>
    <row r="132" spans="1:7">
      <c r="A132" t="s">
        <v>5824</v>
      </c>
      <c r="B132" t="s">
        <v>5825</v>
      </c>
      <c r="C132" t="s">
        <v>461</v>
      </c>
      <c r="D132" t="s">
        <v>129</v>
      </c>
      <c r="E132">
        <v>160</v>
      </c>
      <c r="F132" t="s">
        <v>129</v>
      </c>
      <c r="G132">
        <v>128</v>
      </c>
    </row>
    <row r="133" spans="1:7">
      <c r="A133" t="s">
        <v>5827</v>
      </c>
      <c r="B133" t="s">
        <v>5828</v>
      </c>
      <c r="C133" t="s">
        <v>420</v>
      </c>
      <c r="D133" t="s">
        <v>420</v>
      </c>
      <c r="E133">
        <v>161</v>
      </c>
      <c r="F133" t="s">
        <v>420</v>
      </c>
      <c r="G133">
        <v>130</v>
      </c>
    </row>
    <row r="134" spans="1:7">
      <c r="A134" t="s">
        <v>5832</v>
      </c>
      <c r="B134" t="s">
        <v>5833</v>
      </c>
      <c r="C134" t="s">
        <v>469</v>
      </c>
      <c r="D134" t="s">
        <v>287</v>
      </c>
      <c r="E134">
        <v>164</v>
      </c>
      <c r="F134" t="s">
        <v>287</v>
      </c>
      <c r="G134">
        <v>132</v>
      </c>
    </row>
    <row r="135" spans="1:7">
      <c r="A135" t="s">
        <v>6423</v>
      </c>
      <c r="B135" t="s">
        <v>5833</v>
      </c>
      <c r="C135" t="s">
        <v>469</v>
      </c>
      <c r="D135" t="s">
        <v>287</v>
      </c>
      <c r="E135">
        <v>164</v>
      </c>
      <c r="F135" t="s">
        <v>287</v>
      </c>
      <c r="G135">
        <v>132</v>
      </c>
    </row>
    <row r="136" spans="1:7">
      <c r="A136" t="s">
        <v>5837</v>
      </c>
      <c r="B136" t="s">
        <v>5838</v>
      </c>
      <c r="C136" t="s">
        <v>334</v>
      </c>
      <c r="D136" t="s">
        <v>334</v>
      </c>
      <c r="E136">
        <v>165</v>
      </c>
      <c r="F136" t="s">
        <v>334</v>
      </c>
      <c r="G136">
        <v>134</v>
      </c>
    </row>
    <row r="137" spans="1:7">
      <c r="A137" t="s">
        <v>5842</v>
      </c>
      <c r="B137" t="s">
        <v>5843</v>
      </c>
      <c r="C137" t="s">
        <v>672</v>
      </c>
      <c r="D137" t="s">
        <v>54</v>
      </c>
      <c r="E137">
        <v>167</v>
      </c>
      <c r="F137" t="s">
        <v>54</v>
      </c>
      <c r="G137">
        <v>135</v>
      </c>
    </row>
    <row r="138" spans="1:7">
      <c r="A138" t="s">
        <v>5845</v>
      </c>
      <c r="B138" t="s">
        <v>5846</v>
      </c>
      <c r="C138" t="s">
        <v>521</v>
      </c>
      <c r="D138" t="s">
        <v>28</v>
      </c>
      <c r="E138">
        <v>170</v>
      </c>
      <c r="F138" t="s">
        <v>28</v>
      </c>
      <c r="G138">
        <v>138</v>
      </c>
    </row>
    <row r="139" spans="1:7">
      <c r="A139" t="s">
        <v>5840</v>
      </c>
      <c r="B139" t="s">
        <v>5841</v>
      </c>
      <c r="C139" t="s">
        <v>364</v>
      </c>
      <c r="D139" t="s">
        <v>364</v>
      </c>
      <c r="E139">
        <v>168</v>
      </c>
      <c r="F139" t="s">
        <v>364</v>
      </c>
      <c r="G139">
        <v>136</v>
      </c>
    </row>
    <row r="140" spans="1:7">
      <c r="A140" t="s">
        <v>5850</v>
      </c>
      <c r="B140" t="s">
        <v>5851</v>
      </c>
      <c r="C140" t="s">
        <v>615</v>
      </c>
      <c r="D140" t="s">
        <v>375</v>
      </c>
      <c r="E140">
        <v>169</v>
      </c>
      <c r="F140" t="s">
        <v>375</v>
      </c>
      <c r="G140">
        <v>137</v>
      </c>
    </row>
    <row r="141" spans="1:7">
      <c r="A141" t="s">
        <v>5856</v>
      </c>
      <c r="B141" t="s">
        <v>5857</v>
      </c>
      <c r="C141" t="s">
        <v>664</v>
      </c>
      <c r="D141" t="s">
        <v>433</v>
      </c>
      <c r="E141">
        <v>174</v>
      </c>
      <c r="F141" t="s">
        <v>433</v>
      </c>
      <c r="G141">
        <v>141</v>
      </c>
    </row>
    <row r="142" spans="1:7">
      <c r="A142" t="s">
        <v>5859</v>
      </c>
      <c r="B142" t="s">
        <v>5860</v>
      </c>
      <c r="C142" t="s">
        <v>566</v>
      </c>
      <c r="D142" t="s">
        <v>282</v>
      </c>
      <c r="E142">
        <v>177</v>
      </c>
      <c r="F142" t="s">
        <v>282</v>
      </c>
      <c r="G142">
        <v>142</v>
      </c>
    </row>
    <row r="143" spans="1:7">
      <c r="A143" t="s">
        <v>6421</v>
      </c>
      <c r="B143" t="s">
        <v>5862</v>
      </c>
      <c r="C143" t="s">
        <v>478</v>
      </c>
      <c r="D143" t="s">
        <v>286</v>
      </c>
      <c r="E143">
        <v>173</v>
      </c>
      <c r="F143" t="s">
        <v>286</v>
      </c>
      <c r="G143">
        <v>140</v>
      </c>
    </row>
    <row r="144" spans="1:7">
      <c r="A144" t="s">
        <v>5896</v>
      </c>
      <c r="B144" t="s">
        <v>5897</v>
      </c>
      <c r="C144" t="s">
        <v>505</v>
      </c>
      <c r="D144" t="s">
        <v>72</v>
      </c>
      <c r="E144">
        <v>199</v>
      </c>
      <c r="F144" t="s">
        <v>72</v>
      </c>
      <c r="G144">
        <v>158</v>
      </c>
    </row>
    <row r="145" spans="1:7">
      <c r="A145" t="s">
        <v>7470</v>
      </c>
      <c r="B145" t="s">
        <v>7063</v>
      </c>
      <c r="C145" t="s">
        <v>565</v>
      </c>
      <c r="D145" t="s">
        <v>689</v>
      </c>
      <c r="E145">
        <v>198</v>
      </c>
      <c r="F145" t="s">
        <v>689</v>
      </c>
      <c r="G145">
        <v>159</v>
      </c>
    </row>
    <row r="146" spans="1:7">
      <c r="A146" t="s">
        <v>5867</v>
      </c>
      <c r="B146" t="s">
        <v>5868</v>
      </c>
      <c r="C146" t="s">
        <v>153</v>
      </c>
      <c r="D146" t="s">
        <v>153</v>
      </c>
      <c r="E146">
        <v>180</v>
      </c>
      <c r="F146" t="s">
        <v>153</v>
      </c>
      <c r="G146">
        <v>145</v>
      </c>
    </row>
    <row r="147" spans="1:7">
      <c r="A147" t="s">
        <v>5869</v>
      </c>
      <c r="B147" t="s">
        <v>5870</v>
      </c>
      <c r="C147" t="s">
        <v>162</v>
      </c>
      <c r="D147" t="s">
        <v>162</v>
      </c>
      <c r="E147">
        <v>181</v>
      </c>
      <c r="F147" t="s">
        <v>162</v>
      </c>
      <c r="G147">
        <v>146</v>
      </c>
    </row>
    <row r="148" spans="1:7">
      <c r="A148" t="s">
        <v>5871</v>
      </c>
      <c r="B148" t="s">
        <v>5872</v>
      </c>
      <c r="C148" t="s">
        <v>550</v>
      </c>
      <c r="D148" t="s">
        <v>273</v>
      </c>
      <c r="E148">
        <v>179</v>
      </c>
      <c r="F148" t="s">
        <v>273</v>
      </c>
      <c r="G148">
        <v>144</v>
      </c>
    </row>
    <row r="149" spans="1:7">
      <c r="A149" t="s">
        <v>5876</v>
      </c>
      <c r="B149" t="s">
        <v>5877</v>
      </c>
      <c r="C149" t="s">
        <v>154</v>
      </c>
      <c r="D149" t="s">
        <v>154</v>
      </c>
      <c r="E149">
        <v>183</v>
      </c>
      <c r="F149" t="s">
        <v>154</v>
      </c>
      <c r="G149">
        <v>147</v>
      </c>
    </row>
    <row r="150" spans="1:7">
      <c r="A150" t="s">
        <v>5878</v>
      </c>
      <c r="B150" t="s">
        <v>5879</v>
      </c>
      <c r="C150" t="s">
        <v>366</v>
      </c>
      <c r="D150" t="s">
        <v>366</v>
      </c>
      <c r="E150">
        <v>184</v>
      </c>
      <c r="F150" t="s">
        <v>366</v>
      </c>
      <c r="G150">
        <v>148</v>
      </c>
    </row>
    <row r="151" spans="1:7">
      <c r="A151" t="s">
        <v>5767</v>
      </c>
      <c r="B151" t="s">
        <v>5768</v>
      </c>
      <c r="C151" t="s">
        <v>495</v>
      </c>
      <c r="D151" t="s">
        <v>16</v>
      </c>
      <c r="E151">
        <v>122</v>
      </c>
      <c r="F151" t="s">
        <v>16</v>
      </c>
      <c r="G151">
        <v>97</v>
      </c>
    </row>
    <row r="152" spans="1:7">
      <c r="A152" t="s">
        <v>6412</v>
      </c>
      <c r="B152" t="s">
        <v>5768</v>
      </c>
      <c r="C152" t="s">
        <v>495</v>
      </c>
      <c r="D152" t="s">
        <v>16</v>
      </c>
      <c r="E152">
        <v>122</v>
      </c>
      <c r="F152" t="s">
        <v>16</v>
      </c>
      <c r="G152">
        <v>97</v>
      </c>
    </row>
    <row r="153" spans="1:7">
      <c r="A153" t="s">
        <v>5880</v>
      </c>
      <c r="B153" t="s">
        <v>5881</v>
      </c>
      <c r="C153" t="s">
        <v>116</v>
      </c>
      <c r="D153" t="s">
        <v>116</v>
      </c>
      <c r="E153">
        <v>185</v>
      </c>
      <c r="F153" t="s">
        <v>116</v>
      </c>
      <c r="G153">
        <v>149</v>
      </c>
    </row>
    <row r="154" spans="1:7">
      <c r="A154" t="s">
        <v>5882</v>
      </c>
      <c r="B154" t="s">
        <v>5883</v>
      </c>
      <c r="C154" t="s">
        <v>641</v>
      </c>
      <c r="D154" t="s">
        <v>349</v>
      </c>
      <c r="E154">
        <v>189</v>
      </c>
      <c r="F154" t="s">
        <v>349</v>
      </c>
      <c r="G154">
        <v>151</v>
      </c>
    </row>
    <row r="155" spans="1:7">
      <c r="A155" t="s">
        <v>5884</v>
      </c>
      <c r="B155" t="s">
        <v>5885</v>
      </c>
      <c r="C155" t="s">
        <v>528</v>
      </c>
      <c r="D155" t="s">
        <v>376</v>
      </c>
      <c r="E155">
        <v>200</v>
      </c>
      <c r="F155" t="s">
        <v>376</v>
      </c>
      <c r="G155">
        <v>160</v>
      </c>
    </row>
    <row r="156" spans="1:7">
      <c r="A156" t="s">
        <v>5886</v>
      </c>
      <c r="B156" t="s">
        <v>5887</v>
      </c>
      <c r="C156" t="s">
        <v>347</v>
      </c>
      <c r="D156" t="s">
        <v>347</v>
      </c>
      <c r="E156">
        <v>190</v>
      </c>
      <c r="F156" t="s">
        <v>347</v>
      </c>
      <c r="G156">
        <v>152</v>
      </c>
    </row>
    <row r="157" spans="1:7">
      <c r="A157" t="s">
        <v>5892</v>
      </c>
      <c r="B157" t="s">
        <v>5893</v>
      </c>
      <c r="C157" t="s">
        <v>43</v>
      </c>
      <c r="D157" t="s">
        <v>43</v>
      </c>
      <c r="E157">
        <v>202</v>
      </c>
      <c r="F157" t="s">
        <v>43</v>
      </c>
      <c r="G157">
        <v>155</v>
      </c>
    </row>
    <row r="158" spans="1:7">
      <c r="A158" t="s">
        <v>6491</v>
      </c>
      <c r="B158" t="s">
        <v>5893</v>
      </c>
      <c r="C158" t="s">
        <v>43</v>
      </c>
      <c r="D158" t="s">
        <v>43</v>
      </c>
      <c r="E158">
        <v>202</v>
      </c>
      <c r="F158" t="s">
        <v>43</v>
      </c>
      <c r="G158">
        <v>155</v>
      </c>
    </row>
    <row r="159" spans="1:7">
      <c r="A159" t="s">
        <v>6437</v>
      </c>
      <c r="B159" t="s">
        <v>7471</v>
      </c>
      <c r="C159" t="s">
        <v>645</v>
      </c>
      <c r="D159" t="s">
        <v>329</v>
      </c>
      <c r="E159">
        <v>127</v>
      </c>
      <c r="F159" t="s">
        <v>329</v>
      </c>
      <c r="G159">
        <v>101</v>
      </c>
    </row>
    <row r="160" spans="1:7">
      <c r="A160" t="s">
        <v>6436</v>
      </c>
      <c r="B160" t="s">
        <v>7471</v>
      </c>
      <c r="C160" t="s">
        <v>645</v>
      </c>
      <c r="D160" t="s">
        <v>329</v>
      </c>
      <c r="E160">
        <v>127</v>
      </c>
      <c r="F160" t="s">
        <v>329</v>
      </c>
      <c r="G160">
        <v>101</v>
      </c>
    </row>
    <row r="161" spans="1:7">
      <c r="A161" t="s">
        <v>6438</v>
      </c>
      <c r="B161" t="s">
        <v>7471</v>
      </c>
      <c r="C161" t="s">
        <v>645</v>
      </c>
      <c r="D161" t="s">
        <v>329</v>
      </c>
      <c r="E161">
        <v>127</v>
      </c>
      <c r="F161" t="s">
        <v>329</v>
      </c>
      <c r="G161">
        <v>101</v>
      </c>
    </row>
    <row r="162" spans="1:7">
      <c r="A162" t="s">
        <v>6436</v>
      </c>
      <c r="B162" t="s">
        <v>7471</v>
      </c>
      <c r="C162" t="s">
        <v>645</v>
      </c>
      <c r="D162" t="s">
        <v>329</v>
      </c>
      <c r="E162">
        <v>127</v>
      </c>
      <c r="F162" t="s">
        <v>329</v>
      </c>
      <c r="G162">
        <v>101</v>
      </c>
    </row>
    <row r="163" spans="1:7">
      <c r="A163" t="s">
        <v>5894</v>
      </c>
      <c r="B163" t="s">
        <v>5895</v>
      </c>
      <c r="C163" t="s">
        <v>607</v>
      </c>
      <c r="D163" t="s">
        <v>102</v>
      </c>
      <c r="E163">
        <v>194</v>
      </c>
      <c r="F163" t="s">
        <v>102</v>
      </c>
      <c r="G163">
        <v>156</v>
      </c>
    </row>
    <row r="164" spans="1:7">
      <c r="A164" t="s">
        <v>6463</v>
      </c>
      <c r="B164" t="s">
        <v>5899</v>
      </c>
      <c r="C164" t="s">
        <v>454</v>
      </c>
      <c r="D164" t="s">
        <v>107</v>
      </c>
      <c r="E164">
        <v>221</v>
      </c>
      <c r="F164" t="s">
        <v>107</v>
      </c>
    </row>
    <row r="165" spans="1:7">
      <c r="A165" t="s">
        <v>5901</v>
      </c>
      <c r="B165" t="s">
        <v>5902</v>
      </c>
      <c r="C165" t="s">
        <v>245</v>
      </c>
      <c r="D165" t="s">
        <v>245</v>
      </c>
      <c r="E165">
        <v>204</v>
      </c>
      <c r="F165" t="s">
        <v>245</v>
      </c>
      <c r="G165">
        <v>162</v>
      </c>
    </row>
    <row r="166" spans="1:7">
      <c r="A166" t="s">
        <v>6426</v>
      </c>
      <c r="B166" t="s">
        <v>5904</v>
      </c>
      <c r="C166" t="s">
        <v>45</v>
      </c>
      <c r="D166" t="s">
        <v>45</v>
      </c>
      <c r="E166">
        <v>206</v>
      </c>
      <c r="F166" t="s">
        <v>45</v>
      </c>
      <c r="G166">
        <v>164</v>
      </c>
    </row>
    <row r="167" spans="1:7">
      <c r="A167" t="s">
        <v>6426</v>
      </c>
      <c r="B167" t="s">
        <v>5904</v>
      </c>
      <c r="C167" t="s">
        <v>45</v>
      </c>
      <c r="D167" t="s">
        <v>45</v>
      </c>
      <c r="E167">
        <v>206</v>
      </c>
      <c r="F167" t="s">
        <v>45</v>
      </c>
      <c r="G167">
        <v>164</v>
      </c>
    </row>
    <row r="168" spans="1:7">
      <c r="A168" t="s">
        <v>6217</v>
      </c>
      <c r="B168" t="s">
        <v>6218</v>
      </c>
      <c r="C168" t="s">
        <v>301</v>
      </c>
      <c r="D168" t="s">
        <v>301</v>
      </c>
      <c r="E168">
        <v>131</v>
      </c>
      <c r="F168" t="s">
        <v>301</v>
      </c>
      <c r="G168">
        <v>105</v>
      </c>
    </row>
    <row r="169" spans="1:7">
      <c r="A169" t="s">
        <v>5906</v>
      </c>
      <c r="B169" t="s">
        <v>5907</v>
      </c>
      <c r="C169" t="s">
        <v>389</v>
      </c>
      <c r="D169" t="s">
        <v>389</v>
      </c>
      <c r="E169">
        <v>213</v>
      </c>
      <c r="F169" t="s">
        <v>389</v>
      </c>
      <c r="G169">
        <v>169</v>
      </c>
    </row>
    <row r="170" spans="1:7">
      <c r="A170" t="s">
        <v>7472</v>
      </c>
      <c r="B170" t="s">
        <v>6995</v>
      </c>
      <c r="C170" t="s">
        <v>240</v>
      </c>
      <c r="D170" t="s">
        <v>240</v>
      </c>
      <c r="E170">
        <v>203</v>
      </c>
      <c r="F170" t="s">
        <v>240</v>
      </c>
      <c r="G170">
        <v>161</v>
      </c>
    </row>
    <row r="171" spans="1:7">
      <c r="A171" t="s">
        <v>6499</v>
      </c>
      <c r="B171" t="s">
        <v>5783</v>
      </c>
      <c r="C171" t="s">
        <v>205</v>
      </c>
      <c r="D171" t="s">
        <v>205</v>
      </c>
      <c r="E171">
        <v>135</v>
      </c>
      <c r="F171" t="s">
        <v>205</v>
      </c>
      <c r="G171">
        <v>109</v>
      </c>
    </row>
    <row r="172" spans="1:7">
      <c r="A172" t="s">
        <v>6500</v>
      </c>
      <c r="B172" t="s">
        <v>5783</v>
      </c>
      <c r="C172" t="s">
        <v>205</v>
      </c>
      <c r="D172" t="s">
        <v>205</v>
      </c>
      <c r="E172">
        <v>135</v>
      </c>
      <c r="F172" t="s">
        <v>205</v>
      </c>
      <c r="G172">
        <v>109</v>
      </c>
    </row>
    <row r="173" spans="1:7">
      <c r="A173" t="s">
        <v>5914</v>
      </c>
      <c r="B173" t="s">
        <v>5915</v>
      </c>
      <c r="C173" t="s">
        <v>602</v>
      </c>
      <c r="D173" t="s">
        <v>227</v>
      </c>
      <c r="E173">
        <v>217</v>
      </c>
      <c r="F173" t="s">
        <v>227</v>
      </c>
      <c r="G173">
        <v>172</v>
      </c>
    </row>
    <row r="174" spans="1:7">
      <c r="A174" t="s">
        <v>6404</v>
      </c>
      <c r="B174" t="s">
        <v>5915</v>
      </c>
      <c r="C174" t="s">
        <v>602</v>
      </c>
      <c r="D174" t="s">
        <v>227</v>
      </c>
      <c r="E174">
        <v>217</v>
      </c>
      <c r="F174" t="s">
        <v>227</v>
      </c>
      <c r="G174">
        <v>172</v>
      </c>
    </row>
    <row r="175" spans="1:7">
      <c r="A175" t="s">
        <v>5917</v>
      </c>
      <c r="B175" t="s">
        <v>5918</v>
      </c>
      <c r="C175" t="s">
        <v>76</v>
      </c>
      <c r="D175" t="s">
        <v>76</v>
      </c>
      <c r="E175">
        <v>218</v>
      </c>
      <c r="F175" t="s">
        <v>76</v>
      </c>
      <c r="G175">
        <v>173</v>
      </c>
    </row>
    <row r="176" spans="1:7">
      <c r="A176" t="s">
        <v>6373</v>
      </c>
      <c r="B176" t="s">
        <v>5920</v>
      </c>
      <c r="C176" t="s">
        <v>503</v>
      </c>
      <c r="D176" t="s">
        <v>20</v>
      </c>
      <c r="E176">
        <v>220</v>
      </c>
      <c r="F176" t="s">
        <v>20</v>
      </c>
      <c r="G176">
        <v>174</v>
      </c>
    </row>
    <row r="177" spans="1:7">
      <c r="A177" t="s">
        <v>5923</v>
      </c>
      <c r="B177" t="s">
        <v>5924</v>
      </c>
      <c r="C177" t="s">
        <v>617</v>
      </c>
      <c r="D177" t="s">
        <v>171</v>
      </c>
      <c r="E177">
        <v>230</v>
      </c>
      <c r="F177" t="s">
        <v>171</v>
      </c>
      <c r="G177">
        <v>345</v>
      </c>
    </row>
    <row r="178" spans="1:7">
      <c r="A178" t="s">
        <v>5925</v>
      </c>
      <c r="B178" t="s">
        <v>5926</v>
      </c>
      <c r="C178" t="s">
        <v>233</v>
      </c>
      <c r="D178" t="s">
        <v>233</v>
      </c>
      <c r="E178">
        <v>231</v>
      </c>
      <c r="F178" t="s">
        <v>233</v>
      </c>
      <c r="G178">
        <v>179</v>
      </c>
    </row>
    <row r="179" spans="1:7">
      <c r="A179" t="s">
        <v>5927</v>
      </c>
      <c r="B179" t="s">
        <v>5928</v>
      </c>
      <c r="C179" t="s">
        <v>440</v>
      </c>
      <c r="D179" t="s">
        <v>271</v>
      </c>
      <c r="E179">
        <v>232</v>
      </c>
      <c r="F179" t="s">
        <v>271</v>
      </c>
    </row>
    <row r="180" spans="1:7">
      <c r="A180" t="s">
        <v>5929</v>
      </c>
      <c r="B180" t="s">
        <v>5930</v>
      </c>
      <c r="C180" t="s">
        <v>122</v>
      </c>
      <c r="D180" t="s">
        <v>122</v>
      </c>
      <c r="E180">
        <v>235</v>
      </c>
      <c r="F180" t="s">
        <v>122</v>
      </c>
      <c r="G180">
        <v>184</v>
      </c>
    </row>
    <row r="181" spans="1:7">
      <c r="A181" t="s">
        <v>5932</v>
      </c>
      <c r="B181" t="s">
        <v>5933</v>
      </c>
      <c r="C181" t="s">
        <v>357</v>
      </c>
      <c r="D181" t="s">
        <v>357</v>
      </c>
      <c r="E181">
        <v>239</v>
      </c>
      <c r="F181" t="s">
        <v>357</v>
      </c>
      <c r="G181">
        <v>186</v>
      </c>
    </row>
    <row r="182" spans="1:7">
      <c r="A182" t="s">
        <v>5934</v>
      </c>
      <c r="B182" t="s">
        <v>5935</v>
      </c>
      <c r="C182" t="s">
        <v>204</v>
      </c>
      <c r="D182" t="s">
        <v>204</v>
      </c>
      <c r="E182">
        <v>240</v>
      </c>
      <c r="F182" t="s">
        <v>204</v>
      </c>
      <c r="G182">
        <v>187</v>
      </c>
    </row>
    <row r="183" spans="1:7">
      <c r="A183" t="s">
        <v>5936</v>
      </c>
      <c r="B183" t="s">
        <v>5937</v>
      </c>
      <c r="C183" t="s">
        <v>553</v>
      </c>
      <c r="D183" t="s">
        <v>97</v>
      </c>
      <c r="E183">
        <v>243</v>
      </c>
      <c r="F183" t="s">
        <v>97</v>
      </c>
      <c r="G183">
        <v>189</v>
      </c>
    </row>
    <row r="184" spans="1:7">
      <c r="A184" t="s">
        <v>5939</v>
      </c>
      <c r="B184" t="s">
        <v>5940</v>
      </c>
      <c r="C184" t="s">
        <v>670</v>
      </c>
      <c r="D184" t="s">
        <v>49</v>
      </c>
      <c r="E184">
        <v>245</v>
      </c>
      <c r="F184" t="s">
        <v>49</v>
      </c>
      <c r="G184">
        <v>190</v>
      </c>
    </row>
    <row r="185" spans="1:7">
      <c r="A185" t="s">
        <v>5942</v>
      </c>
      <c r="B185" t="s">
        <v>5943</v>
      </c>
      <c r="C185" t="s">
        <v>595</v>
      </c>
      <c r="D185" t="s">
        <v>284</v>
      </c>
      <c r="E185">
        <v>237</v>
      </c>
      <c r="F185" t="s">
        <v>284</v>
      </c>
      <c r="G185">
        <v>183</v>
      </c>
    </row>
    <row r="186" spans="1:7">
      <c r="A186" t="s">
        <v>5945</v>
      </c>
      <c r="B186" t="s">
        <v>5946</v>
      </c>
      <c r="C186" t="s">
        <v>235</v>
      </c>
      <c r="D186" t="s">
        <v>235</v>
      </c>
      <c r="E186">
        <v>219</v>
      </c>
      <c r="F186" t="s">
        <v>235</v>
      </c>
      <c r="G186">
        <v>362</v>
      </c>
    </row>
    <row r="187" spans="1:7">
      <c r="A187" t="s">
        <v>6401</v>
      </c>
      <c r="B187" t="s">
        <v>5809</v>
      </c>
      <c r="C187" t="s">
        <v>252</v>
      </c>
      <c r="D187" t="s">
        <v>252</v>
      </c>
      <c r="E187">
        <v>148</v>
      </c>
      <c r="F187" t="s">
        <v>252</v>
      </c>
      <c r="G187">
        <v>119</v>
      </c>
    </row>
    <row r="188" spans="1:7">
      <c r="A188" t="s">
        <v>6402</v>
      </c>
      <c r="B188" t="s">
        <v>5809</v>
      </c>
      <c r="C188" t="s">
        <v>252</v>
      </c>
      <c r="D188" t="s">
        <v>252</v>
      </c>
      <c r="E188">
        <v>148</v>
      </c>
      <c r="F188" t="s">
        <v>252</v>
      </c>
      <c r="G188">
        <v>119</v>
      </c>
    </row>
    <row r="189" spans="1:7">
      <c r="A189" t="s">
        <v>6403</v>
      </c>
      <c r="B189" t="s">
        <v>5809</v>
      </c>
      <c r="C189" t="s">
        <v>252</v>
      </c>
      <c r="D189" t="s">
        <v>252</v>
      </c>
      <c r="E189">
        <v>148</v>
      </c>
      <c r="F189" t="s">
        <v>252</v>
      </c>
      <c r="G189">
        <v>119</v>
      </c>
    </row>
    <row r="190" spans="1:7">
      <c r="A190" t="s">
        <v>5947</v>
      </c>
      <c r="B190" t="s">
        <v>5948</v>
      </c>
      <c r="C190" t="s">
        <v>24</v>
      </c>
      <c r="D190" t="s">
        <v>24</v>
      </c>
      <c r="E190">
        <v>207</v>
      </c>
      <c r="F190" t="s">
        <v>24</v>
      </c>
      <c r="G190">
        <v>165</v>
      </c>
    </row>
    <row r="191" spans="1:7">
      <c r="A191" t="s">
        <v>5949</v>
      </c>
      <c r="B191" t="s">
        <v>5950</v>
      </c>
      <c r="C191" t="s">
        <v>249</v>
      </c>
      <c r="D191" t="s">
        <v>249</v>
      </c>
      <c r="E191">
        <v>205</v>
      </c>
      <c r="F191" t="s">
        <v>249</v>
      </c>
      <c r="G191">
        <v>163</v>
      </c>
    </row>
    <row r="192" spans="1:7">
      <c r="A192" t="s">
        <v>5951</v>
      </c>
      <c r="B192" t="s">
        <v>5952</v>
      </c>
      <c r="C192" t="s">
        <v>642</v>
      </c>
      <c r="D192" t="s">
        <v>250</v>
      </c>
      <c r="E192">
        <v>246</v>
      </c>
      <c r="F192" t="s">
        <v>250</v>
      </c>
      <c r="G192">
        <v>191</v>
      </c>
    </row>
    <row r="193" spans="1:7">
      <c r="A193" t="s">
        <v>5953</v>
      </c>
      <c r="B193" t="s">
        <v>5954</v>
      </c>
      <c r="C193" t="s">
        <v>501</v>
      </c>
      <c r="D193" t="s">
        <v>195</v>
      </c>
      <c r="E193">
        <v>233</v>
      </c>
      <c r="F193" t="s">
        <v>195</v>
      </c>
      <c r="G193">
        <v>181</v>
      </c>
    </row>
    <row r="194" spans="1:7">
      <c r="A194" t="s">
        <v>5959</v>
      </c>
      <c r="B194" t="s">
        <v>5960</v>
      </c>
      <c r="C194" t="s">
        <v>652</v>
      </c>
      <c r="D194" t="s">
        <v>203</v>
      </c>
      <c r="E194">
        <v>242</v>
      </c>
      <c r="F194" t="s">
        <v>203</v>
      </c>
      <c r="G194">
        <v>188</v>
      </c>
    </row>
    <row r="195" spans="1:7">
      <c r="A195" t="s">
        <v>5819</v>
      </c>
      <c r="B195" t="s">
        <v>5820</v>
      </c>
      <c r="C195" t="s">
        <v>269</v>
      </c>
      <c r="D195" t="s">
        <v>269</v>
      </c>
      <c r="E195">
        <v>153</v>
      </c>
      <c r="F195" t="s">
        <v>269</v>
      </c>
      <c r="G195">
        <v>124</v>
      </c>
    </row>
    <row r="196" spans="1:7">
      <c r="A196" t="s">
        <v>5961</v>
      </c>
      <c r="B196" t="s">
        <v>5962</v>
      </c>
      <c r="C196" t="s">
        <v>6455</v>
      </c>
      <c r="D196" t="s">
        <v>101</v>
      </c>
      <c r="E196">
        <v>228</v>
      </c>
      <c r="F196" t="s">
        <v>101</v>
      </c>
    </row>
    <row r="197" spans="1:7">
      <c r="A197" t="s">
        <v>5963</v>
      </c>
      <c r="B197" t="s">
        <v>5964</v>
      </c>
      <c r="C197" t="s">
        <v>639</v>
      </c>
      <c r="D197" t="s">
        <v>130</v>
      </c>
      <c r="E197">
        <v>248</v>
      </c>
      <c r="F197" t="s">
        <v>130</v>
      </c>
      <c r="G197">
        <v>192</v>
      </c>
    </row>
    <row r="198" spans="1:7">
      <c r="A198" t="s">
        <v>5966</v>
      </c>
      <c r="B198" t="s">
        <v>5967</v>
      </c>
      <c r="C198" t="s">
        <v>594</v>
      </c>
      <c r="D198" t="s">
        <v>156</v>
      </c>
      <c r="E198">
        <v>234</v>
      </c>
      <c r="F198" t="s">
        <v>156</v>
      </c>
      <c r="G198">
        <v>182</v>
      </c>
    </row>
    <row r="199" spans="1:7">
      <c r="A199" t="s">
        <v>6219</v>
      </c>
      <c r="B199" t="s">
        <v>6220</v>
      </c>
      <c r="C199" t="s">
        <v>283</v>
      </c>
      <c r="D199" t="s">
        <v>6221</v>
      </c>
      <c r="E199">
        <v>156</v>
      </c>
      <c r="F199" t="s">
        <v>6221</v>
      </c>
      <c r="G199">
        <v>125</v>
      </c>
    </row>
    <row r="200" spans="1:7">
      <c r="A200" t="s">
        <v>5969</v>
      </c>
      <c r="B200" t="s">
        <v>5970</v>
      </c>
      <c r="C200" t="s">
        <v>588</v>
      </c>
      <c r="D200" t="s">
        <v>84</v>
      </c>
      <c r="E200">
        <v>281</v>
      </c>
      <c r="F200" t="s">
        <v>84</v>
      </c>
      <c r="G200">
        <v>219</v>
      </c>
    </row>
    <row r="201" spans="1:7">
      <c r="A201" t="s">
        <v>6223</v>
      </c>
      <c r="B201" t="s">
        <v>6224</v>
      </c>
      <c r="C201" t="s">
        <v>510</v>
      </c>
      <c r="D201" t="s">
        <v>161</v>
      </c>
      <c r="E201">
        <v>157</v>
      </c>
      <c r="F201" t="s">
        <v>161</v>
      </c>
      <c r="G201">
        <v>127</v>
      </c>
    </row>
    <row r="202" spans="1:7">
      <c r="A202" t="s">
        <v>5971</v>
      </c>
      <c r="B202" t="s">
        <v>5972</v>
      </c>
      <c r="C202" t="s">
        <v>313</v>
      </c>
      <c r="D202" t="s">
        <v>313</v>
      </c>
      <c r="E202">
        <v>250</v>
      </c>
      <c r="F202" t="s">
        <v>313</v>
      </c>
      <c r="G202">
        <v>193</v>
      </c>
    </row>
    <row r="203" spans="1:7">
      <c r="A203" t="s">
        <v>5973</v>
      </c>
      <c r="B203" t="s">
        <v>5974</v>
      </c>
      <c r="C203" t="s">
        <v>634</v>
      </c>
      <c r="D203" t="s">
        <v>356</v>
      </c>
      <c r="E203">
        <v>268</v>
      </c>
      <c r="F203" t="s">
        <v>356</v>
      </c>
      <c r="G203">
        <v>207</v>
      </c>
    </row>
    <row r="204" spans="1:7">
      <c r="A204" t="s">
        <v>5975</v>
      </c>
      <c r="B204" t="s">
        <v>5976</v>
      </c>
      <c r="C204" t="s">
        <v>633</v>
      </c>
      <c r="D204" t="s">
        <v>56</v>
      </c>
      <c r="E204">
        <v>269</v>
      </c>
      <c r="F204" t="s">
        <v>56</v>
      </c>
      <c r="G204">
        <v>208</v>
      </c>
    </row>
    <row r="205" spans="1:7">
      <c r="A205" t="s">
        <v>5977</v>
      </c>
      <c r="B205" t="s">
        <v>5978</v>
      </c>
      <c r="C205" t="s">
        <v>508</v>
      </c>
      <c r="D205" t="s">
        <v>103</v>
      </c>
      <c r="E205">
        <v>270</v>
      </c>
      <c r="F205" t="s">
        <v>103</v>
      </c>
      <c r="G205">
        <v>209</v>
      </c>
    </row>
    <row r="206" spans="1:7">
      <c r="A206" t="s">
        <v>5979</v>
      </c>
      <c r="B206" t="s">
        <v>5980</v>
      </c>
      <c r="C206" t="s">
        <v>531</v>
      </c>
      <c r="D206" t="s">
        <v>265</v>
      </c>
      <c r="E206">
        <v>288</v>
      </c>
      <c r="F206" t="s">
        <v>265</v>
      </c>
      <c r="G206">
        <v>226</v>
      </c>
    </row>
    <row r="207" spans="1:7">
      <c r="A207" t="s">
        <v>6442</v>
      </c>
      <c r="B207" t="s">
        <v>5831</v>
      </c>
      <c r="C207" t="s">
        <v>346</v>
      </c>
      <c r="D207" t="s">
        <v>346</v>
      </c>
      <c r="E207">
        <v>162</v>
      </c>
      <c r="F207" t="s">
        <v>346</v>
      </c>
      <c r="G207">
        <v>131</v>
      </c>
    </row>
    <row r="208" spans="1:7">
      <c r="A208" t="s">
        <v>5830</v>
      </c>
      <c r="B208" t="s">
        <v>5831</v>
      </c>
      <c r="C208" t="s">
        <v>346</v>
      </c>
      <c r="D208" t="s">
        <v>346</v>
      </c>
      <c r="E208">
        <v>162</v>
      </c>
      <c r="F208" t="s">
        <v>346</v>
      </c>
      <c r="G208">
        <v>131</v>
      </c>
    </row>
    <row r="209" spans="1:7">
      <c r="A209" t="s">
        <v>5981</v>
      </c>
      <c r="B209" t="s">
        <v>5982</v>
      </c>
      <c r="C209" t="s">
        <v>6494</v>
      </c>
      <c r="D209" t="s">
        <v>401</v>
      </c>
      <c r="E209">
        <v>276</v>
      </c>
      <c r="F209" t="s">
        <v>401</v>
      </c>
      <c r="G209">
        <v>215</v>
      </c>
    </row>
    <row r="210" spans="1:7">
      <c r="A210" t="s">
        <v>5984</v>
      </c>
      <c r="B210" t="s">
        <v>5985</v>
      </c>
      <c r="C210" t="s">
        <v>317</v>
      </c>
      <c r="D210" t="s">
        <v>317</v>
      </c>
      <c r="E210">
        <v>251</v>
      </c>
      <c r="F210" t="s">
        <v>317</v>
      </c>
      <c r="G210">
        <v>194</v>
      </c>
    </row>
    <row r="211" spans="1:7">
      <c r="A211" t="s">
        <v>5986</v>
      </c>
      <c r="B211" t="s">
        <v>5987</v>
      </c>
      <c r="C211" t="s">
        <v>362</v>
      </c>
      <c r="D211" t="s">
        <v>362</v>
      </c>
      <c r="E211">
        <v>280</v>
      </c>
      <c r="F211" t="s">
        <v>362</v>
      </c>
      <c r="G211">
        <v>218</v>
      </c>
    </row>
    <row r="212" spans="1:7">
      <c r="A212" t="s">
        <v>5988</v>
      </c>
      <c r="B212" t="s">
        <v>5989</v>
      </c>
      <c r="C212" t="s">
        <v>408</v>
      </c>
      <c r="D212" t="s">
        <v>408</v>
      </c>
      <c r="E212">
        <v>253</v>
      </c>
      <c r="F212" t="s">
        <v>408</v>
      </c>
      <c r="G212">
        <v>197</v>
      </c>
    </row>
    <row r="213" spans="1:7">
      <c r="A213" t="s">
        <v>6462</v>
      </c>
      <c r="B213" t="s">
        <v>5992</v>
      </c>
      <c r="C213" t="s">
        <v>243</v>
      </c>
      <c r="D213" t="s">
        <v>243</v>
      </c>
      <c r="E213">
        <v>260</v>
      </c>
      <c r="F213" t="s">
        <v>243</v>
      </c>
      <c r="G213">
        <v>202</v>
      </c>
    </row>
    <row r="214" spans="1:7">
      <c r="A214" t="s">
        <v>5996</v>
      </c>
      <c r="B214" t="s">
        <v>5997</v>
      </c>
      <c r="C214" t="s">
        <v>663</v>
      </c>
      <c r="D214" t="s">
        <v>40</v>
      </c>
      <c r="E214">
        <v>283</v>
      </c>
      <c r="F214" t="s">
        <v>40</v>
      </c>
      <c r="G214">
        <v>221</v>
      </c>
    </row>
    <row r="215" spans="1:7">
      <c r="A215" t="s">
        <v>5998</v>
      </c>
      <c r="B215" t="s">
        <v>5999</v>
      </c>
      <c r="C215" t="s">
        <v>229</v>
      </c>
      <c r="D215" t="s">
        <v>229</v>
      </c>
      <c r="E215">
        <v>263</v>
      </c>
      <c r="F215" t="s">
        <v>229</v>
      </c>
      <c r="G215">
        <v>204</v>
      </c>
    </row>
    <row r="216" spans="1:7">
      <c r="A216" t="s">
        <v>6000</v>
      </c>
      <c r="B216" t="s">
        <v>6001</v>
      </c>
      <c r="C216" t="s">
        <v>462</v>
      </c>
      <c r="D216" t="s">
        <v>144</v>
      </c>
      <c r="E216">
        <v>285</v>
      </c>
      <c r="F216" t="s">
        <v>144</v>
      </c>
      <c r="G216">
        <v>223</v>
      </c>
    </row>
    <row r="217" spans="1:7">
      <c r="A217" t="s">
        <v>6414</v>
      </c>
      <c r="B217" t="s">
        <v>5865</v>
      </c>
      <c r="C217" t="s">
        <v>404</v>
      </c>
      <c r="D217" t="s">
        <v>404</v>
      </c>
      <c r="E217">
        <v>171</v>
      </c>
      <c r="F217" t="s">
        <v>404</v>
      </c>
      <c r="G217">
        <v>139</v>
      </c>
    </row>
    <row r="218" spans="1:7">
      <c r="A218" t="s">
        <v>6415</v>
      </c>
      <c r="B218" t="s">
        <v>5865</v>
      </c>
      <c r="C218" t="s">
        <v>404</v>
      </c>
      <c r="D218" t="s">
        <v>404</v>
      </c>
      <c r="E218">
        <v>171</v>
      </c>
      <c r="F218" t="s">
        <v>404</v>
      </c>
      <c r="G218">
        <v>139</v>
      </c>
    </row>
    <row r="219" spans="1:7">
      <c r="A219" t="s">
        <v>6416</v>
      </c>
      <c r="B219" t="s">
        <v>5865</v>
      </c>
      <c r="C219" t="s">
        <v>404</v>
      </c>
      <c r="D219" t="s">
        <v>404</v>
      </c>
      <c r="E219">
        <v>171</v>
      </c>
      <c r="F219" t="s">
        <v>404</v>
      </c>
      <c r="G219">
        <v>139</v>
      </c>
    </row>
    <row r="220" spans="1:7">
      <c r="A220" t="s">
        <v>6002</v>
      </c>
      <c r="B220" t="s">
        <v>6003</v>
      </c>
      <c r="C220" t="s">
        <v>636</v>
      </c>
      <c r="D220" t="s">
        <v>199</v>
      </c>
      <c r="E220">
        <v>258</v>
      </c>
      <c r="F220" t="s">
        <v>199</v>
      </c>
      <c r="G220">
        <v>200</v>
      </c>
    </row>
    <row r="221" spans="1:7">
      <c r="A221" t="s">
        <v>6006</v>
      </c>
      <c r="B221" t="s">
        <v>6007</v>
      </c>
      <c r="C221" t="s">
        <v>658</v>
      </c>
      <c r="D221" t="s">
        <v>69</v>
      </c>
      <c r="E221">
        <v>265</v>
      </c>
      <c r="F221" t="s">
        <v>69</v>
      </c>
      <c r="G221">
        <v>205</v>
      </c>
    </row>
    <row r="222" spans="1:7">
      <c r="A222" t="s">
        <v>6009</v>
      </c>
      <c r="B222" t="s">
        <v>6010</v>
      </c>
      <c r="C222" t="s">
        <v>316</v>
      </c>
      <c r="D222" t="s">
        <v>316</v>
      </c>
      <c r="E222">
        <v>286</v>
      </c>
      <c r="F222" t="s">
        <v>316</v>
      </c>
      <c r="G222">
        <v>224</v>
      </c>
    </row>
    <row r="223" spans="1:7">
      <c r="A223" t="s">
        <v>6012</v>
      </c>
      <c r="B223" t="s">
        <v>6013</v>
      </c>
      <c r="C223" t="s">
        <v>554</v>
      </c>
      <c r="D223" t="s">
        <v>105</v>
      </c>
      <c r="E223">
        <v>287</v>
      </c>
      <c r="F223" t="s">
        <v>105</v>
      </c>
      <c r="G223">
        <v>225</v>
      </c>
    </row>
    <row r="224" spans="1:7">
      <c r="A224" t="s">
        <v>6014</v>
      </c>
      <c r="B224" t="s">
        <v>6015</v>
      </c>
      <c r="C224" t="s">
        <v>397</v>
      </c>
      <c r="D224" t="s">
        <v>397</v>
      </c>
      <c r="E224">
        <v>289</v>
      </c>
      <c r="F224" t="s">
        <v>397</v>
      </c>
      <c r="G224">
        <v>227</v>
      </c>
    </row>
    <row r="225" spans="1:7">
      <c r="A225" t="s">
        <v>6016</v>
      </c>
      <c r="B225" t="s">
        <v>6017</v>
      </c>
      <c r="C225" t="s">
        <v>491</v>
      </c>
      <c r="D225" t="s">
        <v>166</v>
      </c>
      <c r="E225">
        <v>296</v>
      </c>
      <c r="F225" t="s">
        <v>166</v>
      </c>
      <c r="G225">
        <v>232</v>
      </c>
    </row>
    <row r="226" spans="1:7">
      <c r="A226" t="s">
        <v>6018</v>
      </c>
      <c r="B226" t="s">
        <v>6019</v>
      </c>
      <c r="C226" t="s">
        <v>280</v>
      </c>
      <c r="D226" t="s">
        <v>280</v>
      </c>
      <c r="E226">
        <v>291</v>
      </c>
      <c r="F226" t="s">
        <v>280</v>
      </c>
      <c r="G226">
        <v>228</v>
      </c>
    </row>
    <row r="227" spans="1:7">
      <c r="A227" t="s">
        <v>6484</v>
      </c>
      <c r="B227" t="s">
        <v>6226</v>
      </c>
      <c r="C227" t="s">
        <v>291</v>
      </c>
      <c r="D227" t="s">
        <v>291</v>
      </c>
      <c r="E227">
        <v>178</v>
      </c>
      <c r="F227" t="s">
        <v>291</v>
      </c>
      <c r="G227">
        <v>143</v>
      </c>
    </row>
    <row r="228" spans="1:7">
      <c r="A228" t="s">
        <v>6036</v>
      </c>
      <c r="B228" t="s">
        <v>6037</v>
      </c>
      <c r="C228" t="s">
        <v>48</v>
      </c>
      <c r="D228" t="s">
        <v>48</v>
      </c>
      <c r="E228">
        <v>294</v>
      </c>
      <c r="F228" t="s">
        <v>48</v>
      </c>
      <c r="G228">
        <v>230</v>
      </c>
    </row>
    <row r="229" spans="1:7">
      <c r="A229" t="s">
        <v>6036</v>
      </c>
      <c r="B229" t="s">
        <v>6037</v>
      </c>
      <c r="C229" t="s">
        <v>48</v>
      </c>
      <c r="D229" t="s">
        <v>48</v>
      </c>
      <c r="E229">
        <v>294</v>
      </c>
      <c r="F229" t="s">
        <v>48</v>
      </c>
      <c r="G229">
        <v>230</v>
      </c>
    </row>
    <row r="230" spans="1:7">
      <c r="A230" t="s">
        <v>6020</v>
      </c>
      <c r="B230" t="s">
        <v>6021</v>
      </c>
      <c r="C230" t="s">
        <v>480</v>
      </c>
      <c r="D230" t="s">
        <v>288</v>
      </c>
      <c r="E230">
        <v>295</v>
      </c>
      <c r="F230" t="s">
        <v>288</v>
      </c>
      <c r="G230">
        <v>231</v>
      </c>
    </row>
    <row r="231" spans="1:7">
      <c r="A231" t="s">
        <v>6023</v>
      </c>
      <c r="B231" t="s">
        <v>6024</v>
      </c>
      <c r="C231" t="s">
        <v>557</v>
      </c>
      <c r="D231" t="s">
        <v>686</v>
      </c>
      <c r="E231">
        <v>252</v>
      </c>
      <c r="F231" t="s">
        <v>686</v>
      </c>
      <c r="G231">
        <v>195</v>
      </c>
    </row>
    <row r="232" spans="1:7">
      <c r="A232" t="s">
        <v>6027</v>
      </c>
      <c r="B232" t="s">
        <v>6028</v>
      </c>
      <c r="C232" t="s">
        <v>487</v>
      </c>
      <c r="D232" t="s">
        <v>255</v>
      </c>
      <c r="E232">
        <v>301</v>
      </c>
      <c r="F232" t="s">
        <v>255</v>
      </c>
      <c r="G232">
        <v>235</v>
      </c>
    </row>
    <row r="233" spans="1:7">
      <c r="A233" t="s">
        <v>6030</v>
      </c>
      <c r="B233" t="s">
        <v>6031</v>
      </c>
      <c r="C233" t="s">
        <v>655</v>
      </c>
      <c r="D233" t="s">
        <v>371</v>
      </c>
      <c r="E233">
        <v>298</v>
      </c>
      <c r="F233" t="s">
        <v>371</v>
      </c>
      <c r="G233">
        <v>233</v>
      </c>
    </row>
    <row r="234" spans="1:7">
      <c r="A234" t="s">
        <v>6038</v>
      </c>
      <c r="B234" t="s">
        <v>6039</v>
      </c>
      <c r="C234" t="s">
        <v>206</v>
      </c>
      <c r="D234" t="s">
        <v>206</v>
      </c>
      <c r="E234">
        <v>302</v>
      </c>
      <c r="F234" t="s">
        <v>206</v>
      </c>
      <c r="G234">
        <v>236</v>
      </c>
    </row>
    <row r="235" spans="1:7">
      <c r="A235" t="s">
        <v>6040</v>
      </c>
      <c r="B235" t="s">
        <v>6041</v>
      </c>
      <c r="C235" t="s">
        <v>131</v>
      </c>
      <c r="D235" t="s">
        <v>131</v>
      </c>
      <c r="E235">
        <v>306</v>
      </c>
      <c r="F235" t="s">
        <v>131</v>
      </c>
      <c r="G235">
        <v>238</v>
      </c>
    </row>
    <row r="236" spans="1:7">
      <c r="A236" t="s">
        <v>6042</v>
      </c>
      <c r="B236" t="s">
        <v>6043</v>
      </c>
      <c r="C236" t="s">
        <v>141</v>
      </c>
      <c r="D236" t="s">
        <v>141</v>
      </c>
      <c r="E236">
        <v>307</v>
      </c>
      <c r="F236" t="s">
        <v>141</v>
      </c>
      <c r="G236">
        <v>239</v>
      </c>
    </row>
    <row r="237" spans="1:7">
      <c r="A237" t="s">
        <v>6044</v>
      </c>
      <c r="B237" t="s">
        <v>6045</v>
      </c>
      <c r="C237" t="s">
        <v>6460</v>
      </c>
      <c r="D237" t="s">
        <v>143</v>
      </c>
      <c r="E237">
        <v>319</v>
      </c>
      <c r="F237" t="s">
        <v>143</v>
      </c>
    </row>
    <row r="238" spans="1:7">
      <c r="A238" t="s">
        <v>6044</v>
      </c>
      <c r="B238" t="s">
        <v>6045</v>
      </c>
      <c r="C238" t="s">
        <v>6460</v>
      </c>
      <c r="D238" t="s">
        <v>143</v>
      </c>
      <c r="E238">
        <v>319</v>
      </c>
      <c r="F238" t="s">
        <v>143</v>
      </c>
    </row>
    <row r="239" spans="1:7">
      <c r="A239" t="s">
        <v>6469</v>
      </c>
      <c r="B239" t="s">
        <v>5891</v>
      </c>
      <c r="C239" t="s">
        <v>6470</v>
      </c>
      <c r="D239" t="s">
        <v>96</v>
      </c>
      <c r="E239">
        <v>186</v>
      </c>
      <c r="F239" t="s">
        <v>96</v>
      </c>
      <c r="G239">
        <v>16</v>
      </c>
    </row>
    <row r="240" spans="1:7">
      <c r="A240" t="s">
        <v>6407</v>
      </c>
      <c r="B240" t="s">
        <v>6047</v>
      </c>
      <c r="C240" t="s">
        <v>17</v>
      </c>
      <c r="D240" t="s">
        <v>17</v>
      </c>
      <c r="E240">
        <v>309</v>
      </c>
      <c r="F240" t="s">
        <v>17</v>
      </c>
      <c r="G240">
        <v>240</v>
      </c>
    </row>
    <row r="241" spans="1:7">
      <c r="A241" t="s">
        <v>6049</v>
      </c>
      <c r="B241" t="s">
        <v>6050</v>
      </c>
      <c r="C241" t="s">
        <v>142</v>
      </c>
      <c r="D241" t="s">
        <v>142</v>
      </c>
      <c r="E241">
        <v>311</v>
      </c>
      <c r="F241" t="s">
        <v>142</v>
      </c>
      <c r="G241">
        <v>241</v>
      </c>
    </row>
    <row r="242" spans="1:7">
      <c r="A242" t="s">
        <v>6051</v>
      </c>
      <c r="B242" t="s">
        <v>6052</v>
      </c>
      <c r="C242" t="s">
        <v>297</v>
      </c>
      <c r="D242" t="s">
        <v>297</v>
      </c>
      <c r="E242">
        <v>315</v>
      </c>
      <c r="F242" t="s">
        <v>297</v>
      </c>
      <c r="G242">
        <v>244</v>
      </c>
    </row>
    <row r="243" spans="1:7">
      <c r="A243" t="s">
        <v>6053</v>
      </c>
      <c r="B243" t="s">
        <v>6054</v>
      </c>
      <c r="C243" t="s">
        <v>411</v>
      </c>
      <c r="D243" t="s">
        <v>411</v>
      </c>
      <c r="E243">
        <v>316</v>
      </c>
      <c r="F243" t="s">
        <v>411</v>
      </c>
      <c r="G243">
        <v>245</v>
      </c>
    </row>
    <row r="244" spans="1:7">
      <c r="A244" t="s">
        <v>6496</v>
      </c>
      <c r="B244" t="s">
        <v>6228</v>
      </c>
      <c r="C244" t="s">
        <v>111</v>
      </c>
      <c r="D244" t="s">
        <v>111</v>
      </c>
      <c r="E244">
        <v>191</v>
      </c>
      <c r="F244" t="s">
        <v>111</v>
      </c>
      <c r="G244">
        <v>191</v>
      </c>
    </row>
    <row r="245" spans="1:7">
      <c r="A245" t="s">
        <v>6428</v>
      </c>
      <c r="B245" t="s">
        <v>6057</v>
      </c>
      <c r="C245" t="s">
        <v>337</v>
      </c>
      <c r="D245" t="s">
        <v>337</v>
      </c>
      <c r="E245">
        <v>317</v>
      </c>
      <c r="F245" t="s">
        <v>337</v>
      </c>
      <c r="G245">
        <v>246</v>
      </c>
    </row>
    <row r="246" spans="1:7">
      <c r="A246" t="s">
        <v>6429</v>
      </c>
      <c r="B246" t="s">
        <v>6057</v>
      </c>
      <c r="C246" t="s">
        <v>337</v>
      </c>
      <c r="D246" t="s">
        <v>337</v>
      </c>
      <c r="E246">
        <v>317</v>
      </c>
      <c r="F246" t="s">
        <v>337</v>
      </c>
      <c r="G246">
        <v>246</v>
      </c>
    </row>
    <row r="247" spans="1:7">
      <c r="A247" t="s">
        <v>6059</v>
      </c>
      <c r="B247" t="s">
        <v>6060</v>
      </c>
      <c r="C247" t="s">
        <v>619</v>
      </c>
      <c r="D247" t="s">
        <v>188</v>
      </c>
      <c r="E247">
        <v>312</v>
      </c>
      <c r="F247" t="s">
        <v>188</v>
      </c>
      <c r="G247">
        <v>242</v>
      </c>
    </row>
    <row r="248" spans="1:7">
      <c r="A248" t="s">
        <v>6439</v>
      </c>
      <c r="B248" t="s">
        <v>6066</v>
      </c>
      <c r="C248" t="s">
        <v>226</v>
      </c>
      <c r="D248" t="s">
        <v>226</v>
      </c>
      <c r="E248">
        <v>318</v>
      </c>
      <c r="F248" t="s">
        <v>226</v>
      </c>
      <c r="G248">
        <v>247</v>
      </c>
    </row>
    <row r="249" spans="1:7">
      <c r="A249" t="s">
        <v>6440</v>
      </c>
      <c r="B249" t="s">
        <v>6066</v>
      </c>
      <c r="C249" t="s">
        <v>226</v>
      </c>
      <c r="D249" t="s">
        <v>226</v>
      </c>
      <c r="E249">
        <v>318</v>
      </c>
      <c r="F249" t="s">
        <v>226</v>
      </c>
      <c r="G249">
        <v>247</v>
      </c>
    </row>
    <row r="250" spans="1:7">
      <c r="A250" t="s">
        <v>6068</v>
      </c>
      <c r="B250" t="s">
        <v>6069</v>
      </c>
      <c r="C250" t="s">
        <v>575</v>
      </c>
      <c r="D250" t="s">
        <v>151</v>
      </c>
      <c r="E250">
        <v>314</v>
      </c>
      <c r="F250" t="s">
        <v>151</v>
      </c>
      <c r="G250">
        <v>243</v>
      </c>
    </row>
    <row r="251" spans="1:7">
      <c r="A251" t="s">
        <v>6070</v>
      </c>
      <c r="B251" t="s">
        <v>6071</v>
      </c>
      <c r="C251" t="s">
        <v>248</v>
      </c>
      <c r="D251" t="s">
        <v>248</v>
      </c>
      <c r="E251">
        <v>321</v>
      </c>
      <c r="F251" t="s">
        <v>248</v>
      </c>
      <c r="G251">
        <v>248</v>
      </c>
    </row>
    <row r="252" spans="1:7">
      <c r="A252" t="s">
        <v>6072</v>
      </c>
      <c r="B252" t="s">
        <v>6073</v>
      </c>
      <c r="C252" t="s">
        <v>348</v>
      </c>
      <c r="D252" t="s">
        <v>348</v>
      </c>
      <c r="E252">
        <v>322</v>
      </c>
      <c r="F252" t="s">
        <v>348</v>
      </c>
      <c r="G252">
        <v>249</v>
      </c>
    </row>
    <row r="253" spans="1:7">
      <c r="A253" t="s">
        <v>6413</v>
      </c>
      <c r="B253" t="s">
        <v>5889</v>
      </c>
      <c r="C253" t="s">
        <v>339</v>
      </c>
      <c r="D253" t="s">
        <v>339</v>
      </c>
      <c r="E253">
        <v>196</v>
      </c>
      <c r="F253" t="s">
        <v>339</v>
      </c>
      <c r="G253">
        <v>157</v>
      </c>
    </row>
    <row r="254" spans="1:7">
      <c r="A254" t="s">
        <v>6074</v>
      </c>
      <c r="B254" t="s">
        <v>6075</v>
      </c>
      <c r="C254" t="s">
        <v>367</v>
      </c>
      <c r="D254" t="s">
        <v>367</v>
      </c>
      <c r="E254">
        <v>324</v>
      </c>
      <c r="F254" t="s">
        <v>367</v>
      </c>
      <c r="G254">
        <v>251</v>
      </c>
    </row>
    <row r="255" spans="1:7">
      <c r="A255" t="s">
        <v>6076</v>
      </c>
      <c r="B255" t="s">
        <v>6077</v>
      </c>
      <c r="C255" t="s">
        <v>320</v>
      </c>
      <c r="D255" t="s">
        <v>320</v>
      </c>
      <c r="E255">
        <v>325</v>
      </c>
      <c r="F255" t="s">
        <v>320</v>
      </c>
      <c r="G255">
        <v>252</v>
      </c>
    </row>
    <row r="256" spans="1:7">
      <c r="A256" t="s">
        <v>6076</v>
      </c>
      <c r="B256" t="s">
        <v>6077</v>
      </c>
      <c r="C256" t="s">
        <v>320</v>
      </c>
      <c r="D256" t="s">
        <v>320</v>
      </c>
      <c r="E256">
        <v>325</v>
      </c>
      <c r="F256" t="s">
        <v>320</v>
      </c>
      <c r="G256">
        <v>252</v>
      </c>
    </row>
    <row r="257" spans="1:7">
      <c r="A257" t="s">
        <v>6078</v>
      </c>
      <c r="B257" t="s">
        <v>6079</v>
      </c>
      <c r="C257" t="s">
        <v>246</v>
      </c>
      <c r="D257" t="s">
        <v>246</v>
      </c>
      <c r="E257">
        <v>326</v>
      </c>
      <c r="F257" t="s">
        <v>246</v>
      </c>
      <c r="G257">
        <v>253</v>
      </c>
    </row>
    <row r="258" spans="1:7">
      <c r="A258" t="s">
        <v>6080</v>
      </c>
      <c r="B258" t="s">
        <v>6081</v>
      </c>
      <c r="C258" t="s">
        <v>630</v>
      </c>
      <c r="D258" t="s">
        <v>167</v>
      </c>
      <c r="E258">
        <v>327</v>
      </c>
      <c r="F258" t="s">
        <v>167</v>
      </c>
      <c r="G258">
        <v>254</v>
      </c>
    </row>
    <row r="259" spans="1:7">
      <c r="A259" t="s">
        <v>6082</v>
      </c>
      <c r="B259" t="s">
        <v>6083</v>
      </c>
      <c r="C259" t="s">
        <v>391</v>
      </c>
      <c r="D259" t="s">
        <v>391</v>
      </c>
      <c r="E259">
        <v>328</v>
      </c>
      <c r="F259" t="s">
        <v>391</v>
      </c>
      <c r="G259">
        <v>255</v>
      </c>
    </row>
    <row r="260" spans="1:7">
      <c r="A260" t="s">
        <v>6446</v>
      </c>
      <c r="B260" t="s">
        <v>6083</v>
      </c>
      <c r="C260" t="s">
        <v>391</v>
      </c>
      <c r="D260" t="s">
        <v>391</v>
      </c>
      <c r="E260">
        <v>328</v>
      </c>
      <c r="F260" t="s">
        <v>391</v>
      </c>
      <c r="G260">
        <v>255</v>
      </c>
    </row>
    <row r="261" spans="1:7">
      <c r="A261" t="s">
        <v>6084</v>
      </c>
      <c r="B261" t="s">
        <v>6085</v>
      </c>
      <c r="C261" t="s">
        <v>650</v>
      </c>
      <c r="D261" t="s">
        <v>201</v>
      </c>
      <c r="E261">
        <v>330</v>
      </c>
      <c r="F261" t="s">
        <v>201</v>
      </c>
      <c r="G261">
        <v>256</v>
      </c>
    </row>
    <row r="262" spans="1:7">
      <c r="A262" t="s">
        <v>6271</v>
      </c>
      <c r="B262" t="s">
        <v>6272</v>
      </c>
      <c r="C262" t="s">
        <v>573</v>
      </c>
      <c r="D262" t="s">
        <v>368</v>
      </c>
      <c r="E262">
        <v>352</v>
      </c>
      <c r="F262" t="s">
        <v>368</v>
      </c>
      <c r="G262">
        <v>269</v>
      </c>
    </row>
    <row r="263" spans="1:7">
      <c r="A263" t="s">
        <v>6087</v>
      </c>
      <c r="B263" t="s">
        <v>6088</v>
      </c>
      <c r="C263" t="s">
        <v>140</v>
      </c>
      <c r="D263" t="s">
        <v>140</v>
      </c>
      <c r="E263">
        <v>339</v>
      </c>
      <c r="F263" t="s">
        <v>140</v>
      </c>
      <c r="G263">
        <v>258</v>
      </c>
    </row>
    <row r="264" spans="1:7">
      <c r="A264" t="s">
        <v>6151</v>
      </c>
      <c r="B264" t="s">
        <v>6152</v>
      </c>
      <c r="C264" t="s">
        <v>643</v>
      </c>
      <c r="D264" t="s">
        <v>360</v>
      </c>
      <c r="E264">
        <v>379</v>
      </c>
      <c r="F264" t="s">
        <v>360</v>
      </c>
      <c r="G264">
        <v>295</v>
      </c>
    </row>
    <row r="265" spans="1:7">
      <c r="A265" t="s">
        <v>6089</v>
      </c>
      <c r="B265" t="s">
        <v>6090</v>
      </c>
      <c r="C265" t="s">
        <v>492</v>
      </c>
      <c r="D265" t="s">
        <v>71</v>
      </c>
      <c r="E265">
        <v>370</v>
      </c>
      <c r="F265" t="s">
        <v>71</v>
      </c>
      <c r="G265">
        <v>284</v>
      </c>
    </row>
    <row r="266" spans="1:7">
      <c r="A266" t="s">
        <v>6089</v>
      </c>
      <c r="B266" t="s">
        <v>6090</v>
      </c>
      <c r="C266" t="s">
        <v>71</v>
      </c>
      <c r="D266" t="s">
        <v>71</v>
      </c>
      <c r="E266">
        <v>370</v>
      </c>
      <c r="F266" t="s">
        <v>71</v>
      </c>
      <c r="G266">
        <v>284</v>
      </c>
    </row>
    <row r="267" spans="1:7">
      <c r="A267" t="s">
        <v>6094</v>
      </c>
      <c r="B267" t="s">
        <v>6095</v>
      </c>
      <c r="C267" t="s">
        <v>518</v>
      </c>
      <c r="D267" t="s">
        <v>39</v>
      </c>
      <c r="E267">
        <v>353</v>
      </c>
      <c r="F267" t="s">
        <v>39</v>
      </c>
      <c r="G267">
        <v>270</v>
      </c>
    </row>
    <row r="268" spans="1:7">
      <c r="A268" t="s">
        <v>6091</v>
      </c>
      <c r="B268" t="s">
        <v>6092</v>
      </c>
      <c r="C268" t="s">
        <v>656</v>
      </c>
      <c r="D268" t="s">
        <v>52</v>
      </c>
      <c r="E268">
        <v>354</v>
      </c>
      <c r="F268" t="s">
        <v>52</v>
      </c>
      <c r="G268">
        <v>272</v>
      </c>
    </row>
    <row r="269" spans="1:7">
      <c r="A269" t="s">
        <v>6441</v>
      </c>
      <c r="B269" t="s">
        <v>5912</v>
      </c>
      <c r="C269" t="s">
        <v>225</v>
      </c>
      <c r="D269" t="s">
        <v>225</v>
      </c>
      <c r="E269">
        <v>209</v>
      </c>
      <c r="F269" t="s">
        <v>225</v>
      </c>
      <c r="G269">
        <v>166</v>
      </c>
    </row>
    <row r="270" spans="1:7">
      <c r="A270" t="s">
        <v>6096</v>
      </c>
      <c r="B270" t="s">
        <v>6097</v>
      </c>
      <c r="C270" t="s">
        <v>484</v>
      </c>
      <c r="D270" t="s">
        <v>184</v>
      </c>
      <c r="E270">
        <v>346</v>
      </c>
      <c r="F270" t="s">
        <v>184</v>
      </c>
      <c r="G270">
        <v>263</v>
      </c>
    </row>
    <row r="271" spans="1:7">
      <c r="A271" t="s">
        <v>7473</v>
      </c>
      <c r="B271" t="s">
        <v>7474</v>
      </c>
      <c r="C271" t="s">
        <v>593</v>
      </c>
      <c r="D271" t="s">
        <v>328</v>
      </c>
      <c r="E271">
        <v>356</v>
      </c>
      <c r="F271" t="s">
        <v>328</v>
      </c>
    </row>
    <row r="272" spans="1:7">
      <c r="A272" t="s">
        <v>6098</v>
      </c>
      <c r="B272" t="s">
        <v>6099</v>
      </c>
      <c r="C272" t="s">
        <v>524</v>
      </c>
      <c r="D272" t="s">
        <v>352</v>
      </c>
      <c r="E272">
        <v>357</v>
      </c>
      <c r="F272" t="s">
        <v>352</v>
      </c>
      <c r="G272">
        <v>273</v>
      </c>
    </row>
    <row r="273" spans="1:7">
      <c r="A273" t="s">
        <v>6235</v>
      </c>
      <c r="B273" t="s">
        <v>6236</v>
      </c>
      <c r="C273" t="s">
        <v>616</v>
      </c>
      <c r="D273" t="s">
        <v>51</v>
      </c>
      <c r="E273">
        <v>212</v>
      </c>
      <c r="F273" t="s">
        <v>51</v>
      </c>
      <c r="G273">
        <v>168</v>
      </c>
    </row>
    <row r="274" spans="1:7">
      <c r="A274" t="s">
        <v>6100</v>
      </c>
      <c r="B274" t="s">
        <v>6101</v>
      </c>
      <c r="C274" t="s">
        <v>6493</v>
      </c>
      <c r="D274" t="s">
        <v>36</v>
      </c>
      <c r="E274">
        <v>358</v>
      </c>
      <c r="F274" t="s">
        <v>36</v>
      </c>
      <c r="G274">
        <v>274</v>
      </c>
    </row>
    <row r="275" spans="1:7">
      <c r="A275" t="s">
        <v>6106</v>
      </c>
      <c r="B275" t="s">
        <v>6107</v>
      </c>
      <c r="C275" t="s">
        <v>437</v>
      </c>
      <c r="D275" t="s">
        <v>138</v>
      </c>
      <c r="E275">
        <v>347</v>
      </c>
      <c r="F275" t="s">
        <v>138</v>
      </c>
      <c r="G275">
        <v>265</v>
      </c>
    </row>
    <row r="276" spans="1:7">
      <c r="A276" t="s">
        <v>6115</v>
      </c>
      <c r="B276" t="s">
        <v>6116</v>
      </c>
      <c r="C276" t="s">
        <v>533</v>
      </c>
      <c r="D276" t="s">
        <v>335</v>
      </c>
      <c r="E276">
        <v>377</v>
      </c>
      <c r="F276" t="s">
        <v>335</v>
      </c>
      <c r="G276">
        <v>293</v>
      </c>
    </row>
    <row r="277" spans="1:7">
      <c r="A277" t="s">
        <v>7475</v>
      </c>
      <c r="B277" t="s">
        <v>7053</v>
      </c>
      <c r="C277" t="s">
        <v>7476</v>
      </c>
      <c r="D277" t="s">
        <v>236</v>
      </c>
      <c r="E277">
        <v>371</v>
      </c>
      <c r="F277" t="s">
        <v>236</v>
      </c>
      <c r="G277">
        <v>285</v>
      </c>
    </row>
    <row r="278" spans="1:7">
      <c r="A278" t="s">
        <v>7475</v>
      </c>
      <c r="B278" t="s">
        <v>7053</v>
      </c>
      <c r="C278" t="s">
        <v>599</v>
      </c>
      <c r="D278" t="s">
        <v>344</v>
      </c>
      <c r="E278">
        <v>372</v>
      </c>
      <c r="F278" t="s">
        <v>344</v>
      </c>
      <c r="G278">
        <v>285</v>
      </c>
    </row>
    <row r="279" spans="1:7">
      <c r="A279" t="s">
        <v>6117</v>
      </c>
      <c r="B279" t="s">
        <v>6118</v>
      </c>
      <c r="C279" t="s">
        <v>552</v>
      </c>
      <c r="D279" t="s">
        <v>350</v>
      </c>
      <c r="E279">
        <v>373</v>
      </c>
      <c r="F279" t="s">
        <v>350</v>
      </c>
      <c r="G279">
        <v>286</v>
      </c>
    </row>
    <row r="280" spans="1:7">
      <c r="A280" t="s">
        <v>6120</v>
      </c>
      <c r="B280" t="s">
        <v>6121</v>
      </c>
      <c r="C280" t="s">
        <v>514</v>
      </c>
      <c r="D280" t="s">
        <v>187</v>
      </c>
      <c r="E280">
        <v>343</v>
      </c>
      <c r="F280" t="s">
        <v>187</v>
      </c>
      <c r="G280">
        <v>261</v>
      </c>
    </row>
    <row r="281" spans="1:7">
      <c r="A281" t="s">
        <v>6125</v>
      </c>
      <c r="B281" t="s">
        <v>6126</v>
      </c>
      <c r="C281" t="s">
        <v>562</v>
      </c>
      <c r="D281" t="s">
        <v>237</v>
      </c>
      <c r="E281">
        <v>331</v>
      </c>
      <c r="F281" t="s">
        <v>237</v>
      </c>
      <c r="G281">
        <v>360</v>
      </c>
    </row>
    <row r="282" spans="1:7">
      <c r="A282" t="s">
        <v>6127</v>
      </c>
      <c r="B282" t="s">
        <v>6128</v>
      </c>
      <c r="C282" t="s">
        <v>242</v>
      </c>
      <c r="D282" t="s">
        <v>242</v>
      </c>
      <c r="E282">
        <v>349</v>
      </c>
      <c r="F282" t="s">
        <v>242</v>
      </c>
      <c r="G282">
        <v>267</v>
      </c>
    </row>
    <row r="283" spans="1:7">
      <c r="A283" t="s">
        <v>6129</v>
      </c>
      <c r="B283" t="s">
        <v>6130</v>
      </c>
      <c r="C283" t="s">
        <v>598</v>
      </c>
      <c r="D283" t="s">
        <v>92</v>
      </c>
      <c r="E283">
        <v>350</v>
      </c>
      <c r="F283" t="s">
        <v>92</v>
      </c>
      <c r="G283">
        <v>268</v>
      </c>
    </row>
    <row r="284" spans="1:7">
      <c r="A284" t="s">
        <v>5921</v>
      </c>
      <c r="B284" t="s">
        <v>5922</v>
      </c>
      <c r="C284" t="s">
        <v>234</v>
      </c>
      <c r="D284" t="s">
        <v>234</v>
      </c>
      <c r="E284">
        <v>224</v>
      </c>
      <c r="F284" t="s">
        <v>234</v>
      </c>
      <c r="G284">
        <v>176</v>
      </c>
    </row>
    <row r="285" spans="1:7">
      <c r="A285" t="s">
        <v>6131</v>
      </c>
      <c r="B285" t="s">
        <v>6132</v>
      </c>
      <c r="C285" t="s">
        <v>472</v>
      </c>
      <c r="D285" t="s">
        <v>285</v>
      </c>
      <c r="E285">
        <v>365</v>
      </c>
      <c r="F285" t="s">
        <v>285</v>
      </c>
      <c r="G285">
        <v>280</v>
      </c>
    </row>
    <row r="286" spans="1:7">
      <c r="A286" t="s">
        <v>6444</v>
      </c>
      <c r="B286" t="s">
        <v>5957</v>
      </c>
      <c r="C286" t="s">
        <v>452</v>
      </c>
      <c r="D286" t="s">
        <v>221</v>
      </c>
      <c r="E286">
        <v>226</v>
      </c>
      <c r="F286" t="s">
        <v>221</v>
      </c>
      <c r="G286">
        <v>177</v>
      </c>
    </row>
    <row r="287" spans="1:7">
      <c r="A287" t="s">
        <v>6445</v>
      </c>
      <c r="B287" t="s">
        <v>5957</v>
      </c>
      <c r="C287" t="s">
        <v>452</v>
      </c>
      <c r="D287" t="s">
        <v>221</v>
      </c>
      <c r="E287">
        <v>226</v>
      </c>
      <c r="F287" t="s">
        <v>221</v>
      </c>
      <c r="G287">
        <v>177</v>
      </c>
    </row>
    <row r="288" spans="1:7">
      <c r="A288" t="s">
        <v>6139</v>
      </c>
      <c r="B288" t="s">
        <v>6140</v>
      </c>
      <c r="C288" t="s">
        <v>474</v>
      </c>
      <c r="D288" t="s">
        <v>407</v>
      </c>
      <c r="E288">
        <v>334</v>
      </c>
      <c r="F288" t="s">
        <v>407</v>
      </c>
      <c r="G288">
        <v>289</v>
      </c>
    </row>
    <row r="289" spans="1:7">
      <c r="A289" t="s">
        <v>6143</v>
      </c>
      <c r="B289" t="s">
        <v>6144</v>
      </c>
      <c r="C289" t="s">
        <v>254</v>
      </c>
      <c r="D289" t="s">
        <v>254</v>
      </c>
      <c r="E289">
        <v>351</v>
      </c>
      <c r="F289" t="s">
        <v>254</v>
      </c>
      <c r="G289">
        <v>352</v>
      </c>
    </row>
    <row r="290" spans="1:7">
      <c r="A290" t="s">
        <v>6145</v>
      </c>
      <c r="B290" t="s">
        <v>6146</v>
      </c>
      <c r="C290" t="s">
        <v>149</v>
      </c>
      <c r="D290" t="s">
        <v>149</v>
      </c>
      <c r="E290">
        <v>363</v>
      </c>
      <c r="F290" t="s">
        <v>149</v>
      </c>
      <c r="G290">
        <v>279</v>
      </c>
    </row>
    <row r="291" spans="1:7">
      <c r="A291" t="s">
        <v>6149</v>
      </c>
      <c r="B291" t="s">
        <v>6150</v>
      </c>
      <c r="C291" t="s">
        <v>218</v>
      </c>
      <c r="D291" t="s">
        <v>218</v>
      </c>
      <c r="E291">
        <v>376</v>
      </c>
      <c r="F291" t="s">
        <v>218</v>
      </c>
      <c r="G291">
        <v>292</v>
      </c>
    </row>
    <row r="292" spans="1:7">
      <c r="A292" t="s">
        <v>6153</v>
      </c>
      <c r="B292" t="s">
        <v>6154</v>
      </c>
      <c r="C292" t="s">
        <v>365</v>
      </c>
      <c r="D292" t="s">
        <v>365</v>
      </c>
      <c r="E292">
        <v>378</v>
      </c>
      <c r="F292" t="s">
        <v>365</v>
      </c>
      <c r="G292">
        <v>294</v>
      </c>
    </row>
    <row r="293" spans="1:7">
      <c r="A293" t="s">
        <v>6155</v>
      </c>
      <c r="B293" t="s">
        <v>6156</v>
      </c>
      <c r="C293" t="s">
        <v>635</v>
      </c>
      <c r="D293" t="s">
        <v>137</v>
      </c>
      <c r="E293">
        <v>369</v>
      </c>
      <c r="F293" t="s">
        <v>137</v>
      </c>
      <c r="G293">
        <v>283</v>
      </c>
    </row>
    <row r="294" spans="1:7">
      <c r="A294" t="s">
        <v>6157</v>
      </c>
      <c r="B294" t="s">
        <v>6158</v>
      </c>
      <c r="C294" t="s">
        <v>290</v>
      </c>
      <c r="D294" t="s">
        <v>290</v>
      </c>
      <c r="E294">
        <v>380</v>
      </c>
      <c r="F294" t="s">
        <v>290</v>
      </c>
      <c r="G294">
        <v>296</v>
      </c>
    </row>
    <row r="295" spans="1:7">
      <c r="A295" t="s">
        <v>6483</v>
      </c>
      <c r="B295" t="s">
        <v>6160</v>
      </c>
      <c r="C295" t="s">
        <v>470</v>
      </c>
      <c r="D295" t="s">
        <v>338</v>
      </c>
      <c r="E295">
        <v>393</v>
      </c>
      <c r="F295" t="s">
        <v>338</v>
      </c>
      <c r="G295">
        <v>304</v>
      </c>
    </row>
    <row r="296" spans="1:7">
      <c r="A296" t="s">
        <v>6422</v>
      </c>
      <c r="B296" t="s">
        <v>6165</v>
      </c>
      <c r="C296" t="s">
        <v>281</v>
      </c>
      <c r="D296" t="s">
        <v>281</v>
      </c>
      <c r="E296">
        <v>383</v>
      </c>
      <c r="F296" t="s">
        <v>281</v>
      </c>
      <c r="G296">
        <v>306</v>
      </c>
    </row>
    <row r="297" spans="1:7">
      <c r="A297" t="s">
        <v>6167</v>
      </c>
      <c r="B297" t="s">
        <v>6168</v>
      </c>
      <c r="C297" t="s">
        <v>251</v>
      </c>
      <c r="D297" t="s">
        <v>251</v>
      </c>
      <c r="E297">
        <v>385</v>
      </c>
      <c r="F297" t="s">
        <v>251</v>
      </c>
      <c r="G297">
        <v>297</v>
      </c>
    </row>
    <row r="298" spans="1:7">
      <c r="A298" t="s">
        <v>6485</v>
      </c>
      <c r="B298" t="s">
        <v>6170</v>
      </c>
      <c r="C298" t="s">
        <v>42</v>
      </c>
      <c r="D298" t="s">
        <v>42</v>
      </c>
      <c r="E298">
        <v>386</v>
      </c>
      <c r="F298" t="s">
        <v>42</v>
      </c>
      <c r="G298">
        <v>298</v>
      </c>
    </row>
    <row r="299" spans="1:7">
      <c r="A299" t="s">
        <v>6486</v>
      </c>
      <c r="B299" t="s">
        <v>6170</v>
      </c>
      <c r="C299" t="s">
        <v>42</v>
      </c>
      <c r="D299" t="s">
        <v>42</v>
      </c>
      <c r="E299">
        <v>386</v>
      </c>
      <c r="F299" t="s">
        <v>42</v>
      </c>
      <c r="G299">
        <v>298</v>
      </c>
    </row>
    <row r="300" spans="1:7">
      <c r="A300" t="s">
        <v>6486</v>
      </c>
      <c r="B300" t="s">
        <v>6170</v>
      </c>
      <c r="C300" t="s">
        <v>42</v>
      </c>
      <c r="D300" t="s">
        <v>42</v>
      </c>
      <c r="E300">
        <v>386</v>
      </c>
      <c r="F300" t="s">
        <v>42</v>
      </c>
      <c r="G300">
        <v>298</v>
      </c>
    </row>
    <row r="301" spans="1:7">
      <c r="A301" t="s">
        <v>6417</v>
      </c>
      <c r="B301" t="s">
        <v>6172</v>
      </c>
      <c r="C301" t="s">
        <v>123</v>
      </c>
      <c r="D301" t="s">
        <v>123</v>
      </c>
      <c r="E301">
        <v>392</v>
      </c>
      <c r="F301" t="s">
        <v>123</v>
      </c>
      <c r="G301">
        <v>303</v>
      </c>
    </row>
    <row r="302" spans="1:7">
      <c r="A302" t="s">
        <v>6418</v>
      </c>
      <c r="B302" t="s">
        <v>6172</v>
      </c>
      <c r="C302" t="s">
        <v>123</v>
      </c>
      <c r="D302" t="s">
        <v>123</v>
      </c>
      <c r="E302">
        <v>392</v>
      </c>
      <c r="F302" t="s">
        <v>123</v>
      </c>
      <c r="G302">
        <v>303</v>
      </c>
    </row>
    <row r="303" spans="1:7">
      <c r="A303" t="s">
        <v>6174</v>
      </c>
      <c r="B303" t="s">
        <v>6175</v>
      </c>
      <c r="C303" t="s">
        <v>177</v>
      </c>
      <c r="D303" t="s">
        <v>177</v>
      </c>
      <c r="E303">
        <v>412</v>
      </c>
      <c r="F303" t="s">
        <v>177</v>
      </c>
      <c r="G303">
        <v>318</v>
      </c>
    </row>
    <row r="304" spans="1:7">
      <c r="A304" t="s">
        <v>6176</v>
      </c>
      <c r="B304" t="s">
        <v>6177</v>
      </c>
      <c r="C304" t="s">
        <v>549</v>
      </c>
      <c r="D304" t="s">
        <v>95</v>
      </c>
      <c r="E304">
        <v>389</v>
      </c>
      <c r="F304" t="s">
        <v>95</v>
      </c>
      <c r="G304">
        <v>299</v>
      </c>
    </row>
    <row r="305" spans="1:7">
      <c r="A305" t="s">
        <v>6179</v>
      </c>
      <c r="B305" t="s">
        <v>6180</v>
      </c>
      <c r="C305" t="s">
        <v>586</v>
      </c>
      <c r="D305" t="s">
        <v>113</v>
      </c>
      <c r="E305">
        <v>390</v>
      </c>
      <c r="F305" t="s">
        <v>113</v>
      </c>
      <c r="G305">
        <v>300</v>
      </c>
    </row>
    <row r="306" spans="1:7">
      <c r="A306" t="s">
        <v>6181</v>
      </c>
      <c r="B306" t="s">
        <v>6182</v>
      </c>
      <c r="C306" t="s">
        <v>274</v>
      </c>
      <c r="D306" t="s">
        <v>274</v>
      </c>
      <c r="E306">
        <v>408</v>
      </c>
      <c r="F306" t="s">
        <v>274</v>
      </c>
      <c r="G306">
        <v>314</v>
      </c>
    </row>
    <row r="307" spans="1:7">
      <c r="A307" t="s">
        <v>6183</v>
      </c>
      <c r="B307" t="s">
        <v>6184</v>
      </c>
      <c r="C307" t="s">
        <v>78</v>
      </c>
      <c r="D307" t="s">
        <v>78</v>
      </c>
      <c r="E307">
        <v>409</v>
      </c>
      <c r="F307" t="s">
        <v>78</v>
      </c>
      <c r="G307">
        <v>315</v>
      </c>
    </row>
    <row r="308" spans="1:7">
      <c r="A308" t="s">
        <v>6185</v>
      </c>
      <c r="B308" t="s">
        <v>6186</v>
      </c>
      <c r="C308" t="s">
        <v>110</v>
      </c>
      <c r="D308" t="s">
        <v>110</v>
      </c>
      <c r="E308">
        <v>410</v>
      </c>
      <c r="F308" t="s">
        <v>110</v>
      </c>
      <c r="G308">
        <v>316</v>
      </c>
    </row>
    <row r="309" spans="1:7">
      <c r="A309" t="s">
        <v>6187</v>
      </c>
      <c r="B309" t="s">
        <v>6188</v>
      </c>
      <c r="C309" t="s">
        <v>513</v>
      </c>
      <c r="D309" t="s">
        <v>305</v>
      </c>
      <c r="E309">
        <v>401</v>
      </c>
      <c r="F309" t="s">
        <v>305</v>
      </c>
      <c r="G309">
        <v>309</v>
      </c>
    </row>
    <row r="310" spans="1:7">
      <c r="A310" t="s">
        <v>6425</v>
      </c>
      <c r="B310" t="s">
        <v>6188</v>
      </c>
      <c r="C310" t="s">
        <v>513</v>
      </c>
      <c r="D310" t="s">
        <v>305</v>
      </c>
      <c r="E310">
        <v>401</v>
      </c>
      <c r="F310" t="s">
        <v>305</v>
      </c>
      <c r="G310">
        <v>309</v>
      </c>
    </row>
    <row r="311" spans="1:7">
      <c r="A311" t="s">
        <v>6189</v>
      </c>
      <c r="B311" t="s">
        <v>6190</v>
      </c>
      <c r="C311" t="s">
        <v>176</v>
      </c>
      <c r="D311" t="s">
        <v>176</v>
      </c>
      <c r="E311">
        <v>411</v>
      </c>
      <c r="F311" t="s">
        <v>176</v>
      </c>
      <c r="G311">
        <v>317</v>
      </c>
    </row>
    <row r="312" spans="1:7">
      <c r="A312" t="s">
        <v>6191</v>
      </c>
      <c r="B312" t="s">
        <v>6192</v>
      </c>
      <c r="C312" t="s">
        <v>561</v>
      </c>
      <c r="D312" t="s">
        <v>127</v>
      </c>
      <c r="E312">
        <v>398</v>
      </c>
      <c r="F312" t="s">
        <v>127</v>
      </c>
      <c r="G312">
        <v>307</v>
      </c>
    </row>
    <row r="313" spans="1:7">
      <c r="A313" t="s">
        <v>6194</v>
      </c>
      <c r="B313" t="s">
        <v>6195</v>
      </c>
      <c r="C313" t="s">
        <v>647</v>
      </c>
      <c r="D313" t="s">
        <v>112</v>
      </c>
      <c r="E313">
        <v>400</v>
      </c>
      <c r="F313" t="s">
        <v>112</v>
      </c>
      <c r="G313">
        <v>308</v>
      </c>
    </row>
    <row r="314" spans="1:7">
      <c r="A314" t="s">
        <v>6196</v>
      </c>
      <c r="B314" t="s">
        <v>6197</v>
      </c>
      <c r="C314" t="s">
        <v>68</v>
      </c>
      <c r="D314" t="s">
        <v>68</v>
      </c>
      <c r="E314">
        <v>413</v>
      </c>
      <c r="F314" t="s">
        <v>68</v>
      </c>
      <c r="G314">
        <v>42</v>
      </c>
    </row>
    <row r="315" spans="1:7">
      <c r="A315" t="s">
        <v>6201</v>
      </c>
      <c r="B315" t="s">
        <v>6202</v>
      </c>
      <c r="C315" t="s">
        <v>589</v>
      </c>
      <c r="D315" t="s">
        <v>146</v>
      </c>
      <c r="E315">
        <v>414</v>
      </c>
      <c r="F315" t="s">
        <v>146</v>
      </c>
      <c r="G315">
        <v>44</v>
      </c>
    </row>
    <row r="316" spans="1:7">
      <c r="A316" t="s">
        <v>6203</v>
      </c>
      <c r="B316" t="s">
        <v>6204</v>
      </c>
      <c r="C316" t="s">
        <v>506</v>
      </c>
      <c r="D316" t="s">
        <v>300</v>
      </c>
      <c r="E316">
        <v>420</v>
      </c>
      <c r="F316" t="s">
        <v>300</v>
      </c>
      <c r="G316">
        <v>51</v>
      </c>
    </row>
    <row r="317" spans="1:7">
      <c r="A317" t="s">
        <v>6257</v>
      </c>
      <c r="B317" t="s">
        <v>6258</v>
      </c>
      <c r="C317" t="s">
        <v>539</v>
      </c>
      <c r="D317" t="s">
        <v>388</v>
      </c>
      <c r="E317">
        <v>255</v>
      </c>
      <c r="F317" t="s">
        <v>388</v>
      </c>
      <c r="G317">
        <v>198</v>
      </c>
    </row>
    <row r="318" spans="1:7">
      <c r="A318" t="s">
        <v>6205</v>
      </c>
      <c r="B318" t="s">
        <v>6206</v>
      </c>
      <c r="C318" t="s">
        <v>574</v>
      </c>
      <c r="D318" t="s">
        <v>380</v>
      </c>
      <c r="E318">
        <v>415</v>
      </c>
      <c r="F318" t="s">
        <v>380</v>
      </c>
      <c r="G318">
        <v>43</v>
      </c>
    </row>
    <row r="319" spans="1:7">
      <c r="A319" t="s">
        <v>6263</v>
      </c>
      <c r="B319" t="s">
        <v>6264</v>
      </c>
      <c r="C319" t="s">
        <v>476</v>
      </c>
      <c r="D319" t="s">
        <v>392</v>
      </c>
      <c r="E319">
        <v>256</v>
      </c>
      <c r="F319" t="s">
        <v>392</v>
      </c>
      <c r="G319">
        <v>199</v>
      </c>
    </row>
    <row r="320" spans="1:7">
      <c r="A320" t="s">
        <v>6471</v>
      </c>
      <c r="B320" t="s">
        <v>6208</v>
      </c>
      <c r="C320" t="s">
        <v>374</v>
      </c>
      <c r="D320" t="s">
        <v>374</v>
      </c>
      <c r="E320">
        <v>422</v>
      </c>
      <c r="F320" t="s">
        <v>374</v>
      </c>
      <c r="G320">
        <v>126</v>
      </c>
    </row>
    <row r="321" spans="1:7">
      <c r="A321" t="s">
        <v>6472</v>
      </c>
      <c r="B321" t="s">
        <v>6208</v>
      </c>
      <c r="C321" t="s">
        <v>374</v>
      </c>
      <c r="D321" t="s">
        <v>374</v>
      </c>
      <c r="E321">
        <v>422</v>
      </c>
      <c r="F321" t="s">
        <v>374</v>
      </c>
      <c r="G321">
        <v>126</v>
      </c>
    </row>
    <row r="322" spans="1:7">
      <c r="A322" t="s">
        <v>6210</v>
      </c>
      <c r="B322" t="s">
        <v>6211</v>
      </c>
      <c r="C322" t="s">
        <v>614</v>
      </c>
      <c r="D322" t="s">
        <v>82</v>
      </c>
      <c r="E322">
        <v>416</v>
      </c>
      <c r="F322" t="s">
        <v>82</v>
      </c>
      <c r="G322">
        <v>45</v>
      </c>
    </row>
    <row r="323" spans="1:7">
      <c r="A323" t="s">
        <v>6212</v>
      </c>
      <c r="B323" t="s">
        <v>6213</v>
      </c>
      <c r="C323" t="s">
        <v>609</v>
      </c>
      <c r="D323" t="s">
        <v>214</v>
      </c>
      <c r="E323">
        <v>418</v>
      </c>
      <c r="F323" t="s">
        <v>214</v>
      </c>
      <c r="G323">
        <v>46</v>
      </c>
    </row>
    <row r="324" spans="1:7">
      <c r="A324" t="s">
        <v>6265</v>
      </c>
      <c r="B324" t="s">
        <v>6266</v>
      </c>
      <c r="C324" t="s">
        <v>618</v>
      </c>
      <c r="D324" t="s">
        <v>106</v>
      </c>
      <c r="E324">
        <v>259</v>
      </c>
      <c r="F324" t="s">
        <v>106</v>
      </c>
      <c r="G324">
        <v>201</v>
      </c>
    </row>
    <row r="325" spans="1:7">
      <c r="A325" t="s">
        <v>6232</v>
      </c>
      <c r="B325" t="s">
        <v>6233</v>
      </c>
      <c r="C325" t="s">
        <v>6400</v>
      </c>
      <c r="D325" t="s">
        <v>312</v>
      </c>
      <c r="E325">
        <v>427</v>
      </c>
      <c r="F325" t="s">
        <v>312</v>
      </c>
      <c r="G325">
        <v>427</v>
      </c>
    </row>
    <row r="326" spans="1:7">
      <c r="A326" t="s">
        <v>6240</v>
      </c>
      <c r="B326" t="s">
        <v>6241</v>
      </c>
      <c r="C326" t="s">
        <v>651</v>
      </c>
      <c r="D326" t="s">
        <v>193</v>
      </c>
      <c r="E326">
        <v>266</v>
      </c>
      <c r="F326" t="s">
        <v>193</v>
      </c>
      <c r="G326">
        <v>361</v>
      </c>
    </row>
    <row r="327" spans="1:7">
      <c r="A327" t="s">
        <v>6247</v>
      </c>
      <c r="B327" t="s">
        <v>6248</v>
      </c>
      <c r="C327" t="s">
        <v>479</v>
      </c>
      <c r="D327" t="s">
        <v>104</v>
      </c>
      <c r="E327">
        <v>267</v>
      </c>
      <c r="F327" t="s">
        <v>104</v>
      </c>
      <c r="G327">
        <v>206</v>
      </c>
    </row>
    <row r="328" spans="1:7">
      <c r="A328" t="s">
        <v>6410</v>
      </c>
      <c r="B328" t="s">
        <v>6248</v>
      </c>
      <c r="C328" t="s">
        <v>479</v>
      </c>
      <c r="D328" t="s">
        <v>104</v>
      </c>
      <c r="E328">
        <v>267</v>
      </c>
      <c r="F328" t="s">
        <v>104</v>
      </c>
      <c r="G328">
        <v>206</v>
      </c>
    </row>
    <row r="329" spans="1:7">
      <c r="A329" t="s">
        <v>6238</v>
      </c>
      <c r="B329" t="s">
        <v>6239</v>
      </c>
      <c r="C329" t="s">
        <v>579</v>
      </c>
      <c r="D329" t="s">
        <v>232</v>
      </c>
      <c r="E329">
        <v>426</v>
      </c>
      <c r="F329" t="s">
        <v>232</v>
      </c>
      <c r="G329">
        <v>170</v>
      </c>
    </row>
    <row r="330" spans="1:7">
      <c r="A330" t="s">
        <v>6242</v>
      </c>
      <c r="B330" t="s">
        <v>6243</v>
      </c>
      <c r="C330" t="s">
        <v>626</v>
      </c>
      <c r="D330" t="s">
        <v>298</v>
      </c>
      <c r="E330">
        <v>429</v>
      </c>
      <c r="F330" t="s">
        <v>298</v>
      </c>
    </row>
    <row r="331" spans="1:7">
      <c r="A331" t="s">
        <v>6249</v>
      </c>
      <c r="B331" t="s">
        <v>6250</v>
      </c>
      <c r="C331" t="s">
        <v>544</v>
      </c>
      <c r="D331" t="s">
        <v>191</v>
      </c>
      <c r="E331">
        <v>282</v>
      </c>
      <c r="F331" t="s">
        <v>191</v>
      </c>
      <c r="G331">
        <v>220</v>
      </c>
    </row>
    <row r="332" spans="1:7">
      <c r="A332" t="s">
        <v>6253</v>
      </c>
      <c r="B332" t="s">
        <v>6254</v>
      </c>
      <c r="C332" t="s">
        <v>572</v>
      </c>
      <c r="D332" t="s">
        <v>400</v>
      </c>
      <c r="E332">
        <v>274</v>
      </c>
      <c r="F332" t="s">
        <v>400</v>
      </c>
      <c r="G332">
        <v>214</v>
      </c>
    </row>
    <row r="333" spans="1:7">
      <c r="A333" t="s">
        <v>6255</v>
      </c>
      <c r="B333" t="s">
        <v>6256</v>
      </c>
      <c r="C333" t="s">
        <v>600</v>
      </c>
      <c r="D333" t="s">
        <v>373</v>
      </c>
      <c r="E333">
        <v>277</v>
      </c>
      <c r="F333" t="s">
        <v>373</v>
      </c>
      <c r="G333">
        <v>216</v>
      </c>
    </row>
    <row r="334" spans="1:7">
      <c r="A334" t="s">
        <v>6259</v>
      </c>
      <c r="B334" t="s">
        <v>6260</v>
      </c>
      <c r="C334" t="s">
        <v>621</v>
      </c>
      <c r="D334" t="s">
        <v>336</v>
      </c>
      <c r="E334">
        <v>284</v>
      </c>
      <c r="F334" t="s">
        <v>336</v>
      </c>
      <c r="G334">
        <v>222</v>
      </c>
    </row>
    <row r="335" spans="1:7">
      <c r="A335" t="s">
        <v>6267</v>
      </c>
      <c r="B335" t="s">
        <v>6268</v>
      </c>
      <c r="C335" t="s">
        <v>596</v>
      </c>
      <c r="D335" t="s">
        <v>67</v>
      </c>
      <c r="E335">
        <v>279</v>
      </c>
      <c r="F335" t="s">
        <v>67</v>
      </c>
      <c r="G335">
        <v>217</v>
      </c>
    </row>
    <row r="336" spans="1:7">
      <c r="A336" t="s">
        <v>6269</v>
      </c>
      <c r="B336" t="s">
        <v>6270</v>
      </c>
      <c r="C336" t="s">
        <v>457</v>
      </c>
      <c r="D336" t="s">
        <v>327</v>
      </c>
      <c r="E336">
        <v>323</v>
      </c>
      <c r="F336" t="s">
        <v>327</v>
      </c>
      <c r="G336">
        <v>250</v>
      </c>
    </row>
    <row r="337" spans="1:7">
      <c r="A337" t="s">
        <v>6276</v>
      </c>
      <c r="B337" t="s">
        <v>6277</v>
      </c>
      <c r="C337" t="s">
        <v>525</v>
      </c>
      <c r="D337" t="s">
        <v>377</v>
      </c>
      <c r="E337">
        <v>340</v>
      </c>
      <c r="F337" t="s">
        <v>377</v>
      </c>
      <c r="G337">
        <v>259</v>
      </c>
    </row>
    <row r="338" spans="1:7">
      <c r="A338" t="s">
        <v>6215</v>
      </c>
      <c r="B338" t="s">
        <v>6216</v>
      </c>
      <c r="C338" t="s">
        <v>485</v>
      </c>
      <c r="D338" t="s">
        <v>148</v>
      </c>
      <c r="E338">
        <v>417</v>
      </c>
      <c r="F338" t="s">
        <v>148</v>
      </c>
    </row>
    <row r="339" spans="1:7">
      <c r="A339" t="s">
        <v>6278</v>
      </c>
      <c r="B339" t="s">
        <v>6279</v>
      </c>
      <c r="C339" t="s">
        <v>468</v>
      </c>
      <c r="D339" t="s">
        <v>306</v>
      </c>
      <c r="E339">
        <v>359</v>
      </c>
      <c r="F339" t="s">
        <v>306</v>
      </c>
      <c r="G339">
        <v>275</v>
      </c>
    </row>
    <row r="340" spans="1:7">
      <c r="A340" t="s">
        <v>6280</v>
      </c>
      <c r="B340" t="s">
        <v>6281</v>
      </c>
      <c r="C340" t="s">
        <v>631</v>
      </c>
      <c r="D340" t="s">
        <v>29</v>
      </c>
      <c r="E340">
        <v>367</v>
      </c>
      <c r="F340" t="s">
        <v>29</v>
      </c>
      <c r="G340">
        <v>282</v>
      </c>
    </row>
    <row r="341" spans="1:7">
      <c r="A341" t="s">
        <v>6450</v>
      </c>
      <c r="B341" t="s">
        <v>6034</v>
      </c>
      <c r="C341" t="s">
        <v>453</v>
      </c>
      <c r="D341" t="s">
        <v>268</v>
      </c>
      <c r="E341">
        <v>293</v>
      </c>
      <c r="F341" t="s">
        <v>268</v>
      </c>
      <c r="G341">
        <v>229</v>
      </c>
    </row>
    <row r="342" spans="1:7">
      <c r="A342" t="s">
        <v>6451</v>
      </c>
      <c r="B342" t="s">
        <v>6034</v>
      </c>
      <c r="C342" t="s">
        <v>453</v>
      </c>
      <c r="D342" t="s">
        <v>268</v>
      </c>
      <c r="E342">
        <v>293</v>
      </c>
      <c r="F342" t="s">
        <v>268</v>
      </c>
      <c r="G342">
        <v>229</v>
      </c>
    </row>
    <row r="343" spans="1:7">
      <c r="A343" t="s">
        <v>6033</v>
      </c>
      <c r="B343" t="s">
        <v>6034</v>
      </c>
      <c r="C343" t="s">
        <v>453</v>
      </c>
      <c r="D343" t="s">
        <v>268</v>
      </c>
      <c r="E343">
        <v>293</v>
      </c>
      <c r="F343" t="s">
        <v>268</v>
      </c>
      <c r="G343">
        <v>229</v>
      </c>
    </row>
    <row r="344" spans="1:7">
      <c r="A344" t="s">
        <v>6477</v>
      </c>
      <c r="B344" t="s">
        <v>6026</v>
      </c>
      <c r="C344" t="s">
        <v>217</v>
      </c>
      <c r="D344" t="s">
        <v>217</v>
      </c>
      <c r="E344">
        <v>299</v>
      </c>
      <c r="F344" t="s">
        <v>217</v>
      </c>
      <c r="G344">
        <v>234</v>
      </c>
    </row>
    <row r="345" spans="1:7">
      <c r="A345" t="s">
        <v>6478</v>
      </c>
      <c r="B345" t="s">
        <v>6026</v>
      </c>
      <c r="C345" t="s">
        <v>217</v>
      </c>
      <c r="D345" t="s">
        <v>217</v>
      </c>
      <c r="E345">
        <v>299</v>
      </c>
      <c r="F345" t="s">
        <v>217</v>
      </c>
      <c r="G345">
        <v>234</v>
      </c>
    </row>
    <row r="346" spans="1:7">
      <c r="A346" t="s">
        <v>6449</v>
      </c>
      <c r="B346" t="s">
        <v>6063</v>
      </c>
      <c r="C346" t="s">
        <v>497</v>
      </c>
      <c r="D346" t="s">
        <v>384</v>
      </c>
      <c r="E346">
        <v>305</v>
      </c>
      <c r="F346" t="s">
        <v>384</v>
      </c>
      <c r="G346">
        <v>237</v>
      </c>
    </row>
    <row r="347" spans="1:7">
      <c r="A347" t="s">
        <v>6062</v>
      </c>
      <c r="B347" t="s">
        <v>6063</v>
      </c>
      <c r="C347" t="s">
        <v>497</v>
      </c>
      <c r="D347" t="s">
        <v>384</v>
      </c>
      <c r="E347">
        <v>305</v>
      </c>
      <c r="F347" t="s">
        <v>384</v>
      </c>
      <c r="G347">
        <v>237</v>
      </c>
    </row>
    <row r="348" spans="1:7">
      <c r="A348" t="s">
        <v>6464</v>
      </c>
      <c r="B348" t="s">
        <v>6104</v>
      </c>
      <c r="C348" t="s">
        <v>482</v>
      </c>
      <c r="D348" t="s">
        <v>209</v>
      </c>
      <c r="E348">
        <v>342</v>
      </c>
      <c r="F348" t="s">
        <v>209</v>
      </c>
      <c r="G348">
        <v>260</v>
      </c>
    </row>
    <row r="349" spans="1:7">
      <c r="A349" t="s">
        <v>7478</v>
      </c>
      <c r="B349" t="s">
        <v>6104</v>
      </c>
      <c r="C349" t="s">
        <v>482</v>
      </c>
      <c r="D349" t="s">
        <v>209</v>
      </c>
      <c r="E349">
        <v>342</v>
      </c>
      <c r="F349" t="s">
        <v>209</v>
      </c>
      <c r="G349">
        <v>260</v>
      </c>
    </row>
    <row r="350" spans="1:7">
      <c r="A350" t="s">
        <v>6133</v>
      </c>
      <c r="B350" t="s">
        <v>6134</v>
      </c>
      <c r="C350" t="s">
        <v>517</v>
      </c>
      <c r="D350" t="s">
        <v>135</v>
      </c>
      <c r="E350">
        <v>345</v>
      </c>
      <c r="F350" t="s">
        <v>135</v>
      </c>
      <c r="G350">
        <v>262</v>
      </c>
    </row>
    <row r="351" spans="1:7">
      <c r="A351" t="s">
        <v>6433</v>
      </c>
      <c r="B351" t="s">
        <v>5795</v>
      </c>
      <c r="C351" t="s">
        <v>522</v>
      </c>
      <c r="D351" t="s">
        <v>46</v>
      </c>
      <c r="E351">
        <v>348</v>
      </c>
      <c r="F351" t="s">
        <v>46</v>
      </c>
      <c r="G351">
        <v>266</v>
      </c>
    </row>
    <row r="352" spans="1:7">
      <c r="A352" t="s">
        <v>6434</v>
      </c>
      <c r="B352" t="s">
        <v>5795</v>
      </c>
      <c r="C352" t="s">
        <v>522</v>
      </c>
      <c r="D352" t="s">
        <v>46</v>
      </c>
      <c r="E352">
        <v>348</v>
      </c>
      <c r="F352" t="s">
        <v>46</v>
      </c>
      <c r="G352">
        <v>266</v>
      </c>
    </row>
    <row r="353" spans="1:7">
      <c r="A353" t="s">
        <v>6435</v>
      </c>
      <c r="B353" t="s">
        <v>5795</v>
      </c>
      <c r="C353" t="s">
        <v>522</v>
      </c>
      <c r="D353" t="s">
        <v>46</v>
      </c>
      <c r="E353">
        <v>348</v>
      </c>
      <c r="F353" t="s">
        <v>46</v>
      </c>
      <c r="G353">
        <v>266</v>
      </c>
    </row>
    <row r="354" spans="1:7">
      <c r="A354" t="s">
        <v>6245</v>
      </c>
      <c r="B354" t="s">
        <v>6246</v>
      </c>
      <c r="C354" t="s">
        <v>581</v>
      </c>
      <c r="D354" t="s">
        <v>77</v>
      </c>
      <c r="E354">
        <v>430</v>
      </c>
      <c r="F354" t="s">
        <v>77</v>
      </c>
      <c r="G354">
        <v>212</v>
      </c>
    </row>
    <row r="355" spans="1:7">
      <c r="A355" t="s">
        <v>6251</v>
      </c>
      <c r="B355" t="s">
        <v>6252</v>
      </c>
      <c r="C355" t="s">
        <v>648</v>
      </c>
      <c r="D355" t="s">
        <v>358</v>
      </c>
      <c r="E355">
        <v>431</v>
      </c>
      <c r="F355" t="s">
        <v>358</v>
      </c>
    </row>
    <row r="356" spans="1:7">
      <c r="A356" t="s">
        <v>6261</v>
      </c>
      <c r="B356" t="s">
        <v>6262</v>
      </c>
      <c r="C356" t="s">
        <v>133</v>
      </c>
      <c r="D356" t="s">
        <v>133</v>
      </c>
      <c r="E356">
        <v>434</v>
      </c>
      <c r="F356" t="s">
        <v>133</v>
      </c>
      <c r="G356">
        <v>196</v>
      </c>
    </row>
    <row r="357" spans="1:7">
      <c r="A357" t="s">
        <v>6273</v>
      </c>
      <c r="B357" t="s">
        <v>6274</v>
      </c>
      <c r="C357" t="s">
        <v>207</v>
      </c>
      <c r="D357" t="s">
        <v>207</v>
      </c>
      <c r="E357">
        <v>435</v>
      </c>
      <c r="F357" t="s">
        <v>207</v>
      </c>
      <c r="G357">
        <v>359</v>
      </c>
    </row>
    <row r="358" spans="1:7">
      <c r="A358" t="s">
        <v>6475</v>
      </c>
      <c r="B358" t="s">
        <v>6274</v>
      </c>
      <c r="C358" t="s">
        <v>207</v>
      </c>
      <c r="D358" t="s">
        <v>207</v>
      </c>
      <c r="E358">
        <v>435</v>
      </c>
      <c r="F358" t="s">
        <v>207</v>
      </c>
      <c r="G358">
        <v>359</v>
      </c>
    </row>
    <row r="359" spans="1:7">
      <c r="A359" t="s">
        <v>6286</v>
      </c>
      <c r="B359" t="s">
        <v>6287</v>
      </c>
      <c r="C359" t="s">
        <v>587</v>
      </c>
      <c r="D359" t="s">
        <v>163</v>
      </c>
      <c r="E359">
        <v>437</v>
      </c>
      <c r="F359" t="s">
        <v>163</v>
      </c>
      <c r="G359">
        <v>310</v>
      </c>
    </row>
    <row r="360" spans="1:7">
      <c r="A360" t="s">
        <v>6294</v>
      </c>
      <c r="B360" t="s">
        <v>6295</v>
      </c>
      <c r="C360" t="s">
        <v>606</v>
      </c>
      <c r="D360" t="s">
        <v>117</v>
      </c>
      <c r="E360">
        <v>438</v>
      </c>
      <c r="F360" t="s">
        <v>117</v>
      </c>
      <c r="G360">
        <v>355</v>
      </c>
    </row>
    <row r="361" spans="1:7">
      <c r="A361" t="s">
        <v>6284</v>
      </c>
      <c r="B361" t="s">
        <v>6285</v>
      </c>
      <c r="C361" t="s">
        <v>515</v>
      </c>
      <c r="D361" t="s">
        <v>179</v>
      </c>
      <c r="E361">
        <v>439</v>
      </c>
      <c r="F361" t="s">
        <v>179</v>
      </c>
      <c r="G361">
        <v>319</v>
      </c>
    </row>
    <row r="362" spans="1:7">
      <c r="A362" t="s">
        <v>6282</v>
      </c>
      <c r="B362" t="s">
        <v>6283</v>
      </c>
      <c r="C362" t="s">
        <v>475</v>
      </c>
      <c r="D362" t="s">
        <v>136</v>
      </c>
      <c r="E362">
        <v>441</v>
      </c>
      <c r="F362" t="s">
        <v>136</v>
      </c>
      <c r="G362">
        <v>320</v>
      </c>
    </row>
    <row r="363" spans="1:7">
      <c r="A363" t="s">
        <v>6303</v>
      </c>
      <c r="B363" t="s">
        <v>6304</v>
      </c>
      <c r="C363" t="s">
        <v>546</v>
      </c>
      <c r="D363" t="s">
        <v>182</v>
      </c>
      <c r="E363">
        <v>442</v>
      </c>
      <c r="F363" t="s">
        <v>182</v>
      </c>
      <c r="G363">
        <v>321</v>
      </c>
    </row>
    <row r="364" spans="1:7">
      <c r="A364" t="s">
        <v>6290</v>
      </c>
      <c r="B364" t="s">
        <v>6291</v>
      </c>
      <c r="C364" t="s">
        <v>197</v>
      </c>
      <c r="D364" t="s">
        <v>197</v>
      </c>
      <c r="E364">
        <v>443</v>
      </c>
      <c r="F364" t="s">
        <v>197</v>
      </c>
      <c r="G364">
        <v>311</v>
      </c>
    </row>
    <row r="365" spans="1:7">
      <c r="A365" t="s">
        <v>6296</v>
      </c>
      <c r="B365" t="s">
        <v>6297</v>
      </c>
      <c r="C365" t="s">
        <v>66</v>
      </c>
      <c r="D365" t="s">
        <v>66</v>
      </c>
      <c r="E365">
        <v>444</v>
      </c>
      <c r="F365" t="s">
        <v>66</v>
      </c>
    </row>
    <row r="366" spans="1:7">
      <c r="A366" t="s">
        <v>7479</v>
      </c>
      <c r="B366" t="s">
        <v>7480</v>
      </c>
      <c r="C366" t="s">
        <v>157</v>
      </c>
      <c r="D366" t="s">
        <v>157</v>
      </c>
      <c r="E366">
        <v>445</v>
      </c>
      <c r="F366" t="s">
        <v>157</v>
      </c>
      <c r="G366">
        <v>322</v>
      </c>
    </row>
    <row r="367" spans="1:7">
      <c r="A367" t="s">
        <v>6305</v>
      </c>
      <c r="B367" t="s">
        <v>6306</v>
      </c>
      <c r="C367" t="s">
        <v>292</v>
      </c>
      <c r="D367" t="s">
        <v>292</v>
      </c>
      <c r="E367">
        <v>446</v>
      </c>
      <c r="F367" t="s">
        <v>292</v>
      </c>
      <c r="G367">
        <v>323</v>
      </c>
    </row>
    <row r="368" spans="1:7">
      <c r="A368" t="s">
        <v>6488</v>
      </c>
      <c r="B368" t="s">
        <v>6306</v>
      </c>
      <c r="C368" t="s">
        <v>292</v>
      </c>
      <c r="D368" t="s">
        <v>292</v>
      </c>
      <c r="E368">
        <v>446</v>
      </c>
      <c r="F368" t="s">
        <v>292</v>
      </c>
      <c r="G368">
        <v>323</v>
      </c>
    </row>
    <row r="369" spans="1:7">
      <c r="A369" t="s">
        <v>6307</v>
      </c>
      <c r="B369" t="s">
        <v>6308</v>
      </c>
      <c r="C369" t="s">
        <v>455</v>
      </c>
      <c r="D369" t="s">
        <v>324</v>
      </c>
      <c r="E369">
        <v>447</v>
      </c>
      <c r="F369" t="s">
        <v>324</v>
      </c>
    </row>
    <row r="370" spans="1:7">
      <c r="A370" t="s">
        <v>6300</v>
      </c>
      <c r="B370" t="s">
        <v>6301</v>
      </c>
      <c r="C370" t="s">
        <v>230</v>
      </c>
      <c r="D370" t="s">
        <v>230</v>
      </c>
      <c r="E370">
        <v>448</v>
      </c>
      <c r="F370" t="s">
        <v>230</v>
      </c>
      <c r="G370">
        <v>324</v>
      </c>
    </row>
    <row r="371" spans="1:7">
      <c r="A371" t="s">
        <v>6432</v>
      </c>
      <c r="B371" t="s">
        <v>6311</v>
      </c>
      <c r="C371" t="s">
        <v>390</v>
      </c>
      <c r="D371" t="s">
        <v>390</v>
      </c>
      <c r="E371">
        <v>449</v>
      </c>
      <c r="F371" t="s">
        <v>390</v>
      </c>
      <c r="G371">
        <v>325</v>
      </c>
    </row>
    <row r="372" spans="1:7">
      <c r="A372" t="s">
        <v>6431</v>
      </c>
      <c r="B372" t="s">
        <v>6311</v>
      </c>
      <c r="C372" t="s">
        <v>390</v>
      </c>
      <c r="D372" t="s">
        <v>390</v>
      </c>
      <c r="E372">
        <v>449</v>
      </c>
      <c r="F372" t="s">
        <v>390</v>
      </c>
      <c r="G372">
        <v>325</v>
      </c>
    </row>
    <row r="373" spans="1:7">
      <c r="A373" t="s">
        <v>6408</v>
      </c>
      <c r="B373" t="s">
        <v>6299</v>
      </c>
      <c r="C373" t="s">
        <v>406</v>
      </c>
      <c r="D373" t="s">
        <v>406</v>
      </c>
      <c r="E373">
        <v>450</v>
      </c>
      <c r="F373" t="s">
        <v>406</v>
      </c>
      <c r="G373">
        <v>326</v>
      </c>
    </row>
    <row r="374" spans="1:7">
      <c r="A374" t="s">
        <v>6408</v>
      </c>
      <c r="B374" t="s">
        <v>6299</v>
      </c>
      <c r="C374" t="s">
        <v>406</v>
      </c>
      <c r="D374" t="s">
        <v>406</v>
      </c>
      <c r="E374">
        <v>450</v>
      </c>
      <c r="F374" t="s">
        <v>406</v>
      </c>
      <c r="G374">
        <v>326</v>
      </c>
    </row>
    <row r="375" spans="1:7">
      <c r="A375" t="s">
        <v>6314</v>
      </c>
      <c r="B375" t="s">
        <v>6315</v>
      </c>
      <c r="C375" t="s">
        <v>511</v>
      </c>
      <c r="D375" t="s">
        <v>125</v>
      </c>
      <c r="E375">
        <v>452</v>
      </c>
      <c r="F375" t="s">
        <v>125</v>
      </c>
      <c r="G375">
        <v>329</v>
      </c>
    </row>
    <row r="376" spans="1:7">
      <c r="A376" t="s">
        <v>6314</v>
      </c>
      <c r="B376" t="s">
        <v>6315</v>
      </c>
      <c r="C376" t="s">
        <v>511</v>
      </c>
      <c r="D376" t="s">
        <v>125</v>
      </c>
      <c r="E376">
        <v>452</v>
      </c>
      <c r="F376" t="s">
        <v>125</v>
      </c>
      <c r="G376">
        <v>329</v>
      </c>
    </row>
    <row r="377" spans="1:7">
      <c r="A377" t="s">
        <v>6411</v>
      </c>
      <c r="B377" t="s">
        <v>6315</v>
      </c>
      <c r="C377" t="s">
        <v>511</v>
      </c>
      <c r="D377" t="s">
        <v>125</v>
      </c>
      <c r="E377">
        <v>452</v>
      </c>
      <c r="F377" t="s">
        <v>125</v>
      </c>
      <c r="G377">
        <v>329</v>
      </c>
    </row>
    <row r="378" spans="1:7">
      <c r="A378" t="s">
        <v>6312</v>
      </c>
      <c r="B378" t="s">
        <v>6313</v>
      </c>
      <c r="C378" t="s">
        <v>333</v>
      </c>
      <c r="D378" t="s">
        <v>333</v>
      </c>
      <c r="E378">
        <v>453</v>
      </c>
      <c r="F378" t="s">
        <v>333</v>
      </c>
      <c r="G378">
        <v>328</v>
      </c>
    </row>
    <row r="379" spans="1:7">
      <c r="A379" t="s">
        <v>6312</v>
      </c>
      <c r="B379" t="s">
        <v>6313</v>
      </c>
      <c r="C379" t="s">
        <v>333</v>
      </c>
      <c r="D379" t="s">
        <v>333</v>
      </c>
      <c r="E379">
        <v>453</v>
      </c>
      <c r="F379" t="s">
        <v>333</v>
      </c>
      <c r="G379">
        <v>328</v>
      </c>
    </row>
    <row r="380" spans="1:7">
      <c r="A380" t="s">
        <v>6318</v>
      </c>
      <c r="B380" t="s">
        <v>6319</v>
      </c>
      <c r="C380" t="s">
        <v>238</v>
      </c>
      <c r="D380" t="s">
        <v>238</v>
      </c>
      <c r="E380">
        <v>454</v>
      </c>
      <c r="F380" t="s">
        <v>238</v>
      </c>
      <c r="G380">
        <v>330</v>
      </c>
    </row>
    <row r="381" spans="1:7">
      <c r="A381" t="s">
        <v>6318</v>
      </c>
      <c r="B381" t="s">
        <v>6319</v>
      </c>
      <c r="C381" t="s">
        <v>238</v>
      </c>
      <c r="D381" t="s">
        <v>238</v>
      </c>
      <c r="E381">
        <v>454</v>
      </c>
      <c r="F381" t="s">
        <v>238</v>
      </c>
      <c r="G381">
        <v>330</v>
      </c>
    </row>
    <row r="382" spans="1:7">
      <c r="A382" t="s">
        <v>6320</v>
      </c>
      <c r="B382" t="s">
        <v>6321</v>
      </c>
      <c r="C382" t="s">
        <v>467</v>
      </c>
      <c r="D382" t="s">
        <v>311</v>
      </c>
      <c r="E382">
        <v>455</v>
      </c>
      <c r="F382" t="s">
        <v>311</v>
      </c>
      <c r="G382">
        <v>331</v>
      </c>
    </row>
    <row r="383" spans="1:7">
      <c r="A383" t="s">
        <v>6320</v>
      </c>
      <c r="B383" t="s">
        <v>6321</v>
      </c>
      <c r="C383" t="s">
        <v>467</v>
      </c>
      <c r="D383" t="s">
        <v>311</v>
      </c>
      <c r="E383">
        <v>455</v>
      </c>
      <c r="F383" t="s">
        <v>311</v>
      </c>
      <c r="G383">
        <v>331</v>
      </c>
    </row>
    <row r="384" spans="1:7">
      <c r="A384" t="s">
        <v>6322</v>
      </c>
      <c r="B384" t="s">
        <v>6323</v>
      </c>
      <c r="C384" t="s">
        <v>178</v>
      </c>
      <c r="D384" t="s">
        <v>178</v>
      </c>
      <c r="E384">
        <v>456</v>
      </c>
      <c r="F384" t="s">
        <v>178</v>
      </c>
      <c r="G384">
        <v>0</v>
      </c>
    </row>
    <row r="385" spans="1:7">
      <c r="A385" t="s">
        <v>6322</v>
      </c>
      <c r="B385" t="s">
        <v>6323</v>
      </c>
      <c r="C385" t="s">
        <v>178</v>
      </c>
      <c r="D385" t="s">
        <v>178</v>
      </c>
      <c r="E385">
        <v>456</v>
      </c>
      <c r="F385" t="s">
        <v>178</v>
      </c>
      <c r="G385">
        <v>0</v>
      </c>
    </row>
    <row r="386" spans="1:7">
      <c r="A386" t="s">
        <v>6349</v>
      </c>
      <c r="B386" t="s">
        <v>6350</v>
      </c>
      <c r="C386" t="s">
        <v>464</v>
      </c>
      <c r="D386" t="s">
        <v>259</v>
      </c>
      <c r="E386">
        <v>458</v>
      </c>
      <c r="F386" t="s">
        <v>259</v>
      </c>
      <c r="G386">
        <v>333</v>
      </c>
    </row>
    <row r="387" spans="1:7">
      <c r="A387" t="s">
        <v>6349</v>
      </c>
      <c r="B387" t="s">
        <v>6350</v>
      </c>
      <c r="C387" t="s">
        <v>464</v>
      </c>
      <c r="D387" t="s">
        <v>259</v>
      </c>
      <c r="E387">
        <v>458</v>
      </c>
      <c r="F387" t="s">
        <v>259</v>
      </c>
      <c r="G387">
        <v>333</v>
      </c>
    </row>
    <row r="388" spans="1:7">
      <c r="A388" t="s">
        <v>6479</v>
      </c>
      <c r="B388" t="s">
        <v>6350</v>
      </c>
      <c r="C388" t="s">
        <v>464</v>
      </c>
      <c r="D388" t="s">
        <v>259</v>
      </c>
      <c r="E388">
        <v>458</v>
      </c>
      <c r="F388" t="s">
        <v>259</v>
      </c>
      <c r="G388">
        <v>333</v>
      </c>
    </row>
    <row r="389" spans="1:7">
      <c r="A389" t="s">
        <v>6329</v>
      </c>
      <c r="B389" t="s">
        <v>6330</v>
      </c>
      <c r="C389" t="s">
        <v>644</v>
      </c>
      <c r="D389" t="s">
        <v>202</v>
      </c>
      <c r="E389">
        <v>460</v>
      </c>
      <c r="F389" t="s">
        <v>202</v>
      </c>
      <c r="G389">
        <v>334</v>
      </c>
    </row>
    <row r="390" spans="1:7">
      <c r="A390" t="s">
        <v>6329</v>
      </c>
      <c r="B390" t="s">
        <v>6330</v>
      </c>
      <c r="C390" t="s">
        <v>644</v>
      </c>
      <c r="D390" t="s">
        <v>202</v>
      </c>
      <c r="E390">
        <v>460</v>
      </c>
      <c r="F390" t="s">
        <v>202</v>
      </c>
      <c r="G390">
        <v>334</v>
      </c>
    </row>
    <row r="391" spans="1:7">
      <c r="A391" t="s">
        <v>6352</v>
      </c>
      <c r="B391" t="s">
        <v>6353</v>
      </c>
      <c r="C391" t="s">
        <v>494</v>
      </c>
      <c r="D391" t="s">
        <v>124</v>
      </c>
      <c r="E391">
        <v>461</v>
      </c>
      <c r="F391" t="s">
        <v>124</v>
      </c>
      <c r="G391">
        <v>335</v>
      </c>
    </row>
    <row r="392" spans="1:7">
      <c r="A392" t="s">
        <v>6424</v>
      </c>
      <c r="B392" t="s">
        <v>6353</v>
      </c>
      <c r="C392" t="s">
        <v>494</v>
      </c>
      <c r="D392" t="s">
        <v>124</v>
      </c>
      <c r="E392">
        <v>461</v>
      </c>
      <c r="F392" t="s">
        <v>124</v>
      </c>
      <c r="G392">
        <v>335</v>
      </c>
    </row>
    <row r="393" spans="1:7">
      <c r="A393" t="s">
        <v>6324</v>
      </c>
      <c r="B393" t="s">
        <v>6325</v>
      </c>
      <c r="C393" t="s">
        <v>637</v>
      </c>
      <c r="D393" t="s">
        <v>139</v>
      </c>
      <c r="E393">
        <v>462</v>
      </c>
      <c r="F393" t="s">
        <v>139</v>
      </c>
      <c r="G393">
        <v>336</v>
      </c>
    </row>
    <row r="394" spans="1:7">
      <c r="A394" t="s">
        <v>6324</v>
      </c>
      <c r="B394" t="s">
        <v>6325</v>
      </c>
      <c r="C394" t="s">
        <v>637</v>
      </c>
      <c r="D394" t="s">
        <v>139</v>
      </c>
      <c r="E394">
        <v>462</v>
      </c>
      <c r="F394" t="s">
        <v>139</v>
      </c>
      <c r="G394">
        <v>336</v>
      </c>
    </row>
    <row r="395" spans="1:7">
      <c r="A395" t="s">
        <v>6338</v>
      </c>
      <c r="B395" t="s">
        <v>6339</v>
      </c>
      <c r="C395" t="s">
        <v>623</v>
      </c>
      <c r="D395" t="s">
        <v>33</v>
      </c>
      <c r="E395">
        <v>463</v>
      </c>
      <c r="F395" t="s">
        <v>33</v>
      </c>
      <c r="G395">
        <v>337</v>
      </c>
    </row>
    <row r="396" spans="1:7">
      <c r="A396" t="s">
        <v>6338</v>
      </c>
      <c r="B396" t="s">
        <v>6339</v>
      </c>
      <c r="C396" t="s">
        <v>623</v>
      </c>
      <c r="D396" t="s">
        <v>33</v>
      </c>
      <c r="E396">
        <v>463</v>
      </c>
      <c r="F396" t="s">
        <v>33</v>
      </c>
      <c r="G396">
        <v>337</v>
      </c>
    </row>
    <row r="397" spans="1:7">
      <c r="A397" t="s">
        <v>6340</v>
      </c>
      <c r="B397" t="s">
        <v>6341</v>
      </c>
      <c r="C397" t="s">
        <v>627</v>
      </c>
      <c r="D397" t="s">
        <v>160</v>
      </c>
      <c r="E397">
        <v>464</v>
      </c>
      <c r="F397" t="s">
        <v>160</v>
      </c>
      <c r="G397">
        <v>338</v>
      </c>
    </row>
    <row r="398" spans="1:7">
      <c r="A398" t="s">
        <v>6340</v>
      </c>
      <c r="B398" t="s">
        <v>6341</v>
      </c>
      <c r="C398" t="s">
        <v>627</v>
      </c>
      <c r="D398" t="s">
        <v>160</v>
      </c>
      <c r="E398">
        <v>464</v>
      </c>
      <c r="F398" t="s">
        <v>160</v>
      </c>
      <c r="G398">
        <v>338</v>
      </c>
    </row>
    <row r="399" spans="1:7">
      <c r="A399" t="s">
        <v>6342</v>
      </c>
      <c r="B399" t="s">
        <v>6343</v>
      </c>
      <c r="C399" t="s">
        <v>620</v>
      </c>
      <c r="D399" t="s">
        <v>279</v>
      </c>
      <c r="E399">
        <v>465</v>
      </c>
      <c r="F399" t="s">
        <v>279</v>
      </c>
      <c r="G399">
        <v>339</v>
      </c>
    </row>
    <row r="400" spans="1:7">
      <c r="A400" t="s">
        <v>6342</v>
      </c>
      <c r="B400" t="s">
        <v>6343</v>
      </c>
      <c r="C400" t="s">
        <v>620</v>
      </c>
      <c r="D400" t="s">
        <v>279</v>
      </c>
      <c r="E400">
        <v>465</v>
      </c>
      <c r="F400" t="s">
        <v>279</v>
      </c>
      <c r="G400">
        <v>339</v>
      </c>
    </row>
    <row r="401" spans="1:7">
      <c r="A401" t="s">
        <v>6331</v>
      </c>
      <c r="B401" t="s">
        <v>6332</v>
      </c>
      <c r="C401" t="s">
        <v>509</v>
      </c>
      <c r="D401" t="s">
        <v>253</v>
      </c>
      <c r="E401">
        <v>466</v>
      </c>
      <c r="F401" t="s">
        <v>253</v>
      </c>
      <c r="G401">
        <v>340</v>
      </c>
    </row>
    <row r="402" spans="1:7">
      <c r="A402" t="s">
        <v>6331</v>
      </c>
      <c r="B402" t="s">
        <v>6332</v>
      </c>
      <c r="C402" t="s">
        <v>509</v>
      </c>
      <c r="D402" t="s">
        <v>253</v>
      </c>
      <c r="E402">
        <v>466</v>
      </c>
      <c r="F402" t="s">
        <v>253</v>
      </c>
      <c r="G402">
        <v>340</v>
      </c>
    </row>
    <row r="403" spans="1:7">
      <c r="A403" t="s">
        <v>6316</v>
      </c>
      <c r="B403" t="s">
        <v>6317</v>
      </c>
      <c r="C403" t="s">
        <v>493</v>
      </c>
      <c r="D403" t="s">
        <v>361</v>
      </c>
      <c r="E403">
        <v>467</v>
      </c>
      <c r="F403" t="s">
        <v>361</v>
      </c>
      <c r="G403">
        <v>341</v>
      </c>
    </row>
    <row r="404" spans="1:7">
      <c r="A404" t="s">
        <v>6316</v>
      </c>
      <c r="B404" t="s">
        <v>6317</v>
      </c>
      <c r="C404" t="s">
        <v>493</v>
      </c>
      <c r="D404" t="s">
        <v>361</v>
      </c>
      <c r="E404">
        <v>467</v>
      </c>
      <c r="F404" t="s">
        <v>361</v>
      </c>
      <c r="G404">
        <v>341</v>
      </c>
    </row>
    <row r="405" spans="1:7">
      <c r="A405" t="s">
        <v>6334</v>
      </c>
      <c r="B405" t="s">
        <v>6335</v>
      </c>
      <c r="C405" t="s">
        <v>330</v>
      </c>
      <c r="D405" t="s">
        <v>330</v>
      </c>
      <c r="E405">
        <v>469</v>
      </c>
      <c r="F405" t="s">
        <v>330</v>
      </c>
      <c r="G405">
        <v>342</v>
      </c>
    </row>
    <row r="406" spans="1:7">
      <c r="A406" t="s">
        <v>6334</v>
      </c>
      <c r="B406" t="s">
        <v>6335</v>
      </c>
      <c r="C406" t="s">
        <v>330</v>
      </c>
      <c r="D406" t="s">
        <v>330</v>
      </c>
      <c r="E406">
        <v>469</v>
      </c>
      <c r="F406" t="s">
        <v>330</v>
      </c>
      <c r="G406">
        <v>342</v>
      </c>
    </row>
    <row r="407" spans="1:7">
      <c r="A407" t="s">
        <v>6447</v>
      </c>
      <c r="B407" t="s">
        <v>6337</v>
      </c>
      <c r="C407" t="s">
        <v>315</v>
      </c>
      <c r="D407" t="s">
        <v>315</v>
      </c>
      <c r="E407">
        <v>470</v>
      </c>
      <c r="F407" t="s">
        <v>315</v>
      </c>
      <c r="G407">
        <v>343</v>
      </c>
    </row>
    <row r="408" spans="1:7">
      <c r="A408" t="s">
        <v>6448</v>
      </c>
      <c r="B408" t="s">
        <v>6337</v>
      </c>
      <c r="C408" t="s">
        <v>315</v>
      </c>
      <c r="D408" t="s">
        <v>315</v>
      </c>
      <c r="E408">
        <v>470</v>
      </c>
      <c r="F408" t="s">
        <v>315</v>
      </c>
      <c r="G408">
        <v>343</v>
      </c>
    </row>
    <row r="409" spans="1:7">
      <c r="A409" t="s">
        <v>6344</v>
      </c>
      <c r="B409" t="s">
        <v>6345</v>
      </c>
      <c r="C409" t="s">
        <v>258</v>
      </c>
      <c r="D409" t="s">
        <v>258</v>
      </c>
      <c r="E409">
        <v>471</v>
      </c>
      <c r="F409" t="s">
        <v>258</v>
      </c>
      <c r="G409">
        <v>346</v>
      </c>
    </row>
    <row r="410" spans="1:7">
      <c r="A410" t="s">
        <v>6344</v>
      </c>
      <c r="B410" t="s">
        <v>6345</v>
      </c>
      <c r="C410" t="s">
        <v>258</v>
      </c>
      <c r="D410" t="s">
        <v>258</v>
      </c>
      <c r="E410">
        <v>471</v>
      </c>
      <c r="F410" t="s">
        <v>258</v>
      </c>
      <c r="G410">
        <v>346</v>
      </c>
    </row>
    <row r="411" spans="1:7">
      <c r="A411" t="s">
        <v>6346</v>
      </c>
      <c r="B411" t="s">
        <v>6347</v>
      </c>
      <c r="C411" t="s">
        <v>519</v>
      </c>
      <c r="D411" t="s">
        <v>173</v>
      </c>
      <c r="E411">
        <v>473</v>
      </c>
      <c r="F411" t="s">
        <v>173</v>
      </c>
      <c r="G411">
        <v>347</v>
      </c>
    </row>
    <row r="412" spans="1:7">
      <c r="A412" t="s">
        <v>6346</v>
      </c>
      <c r="B412" t="s">
        <v>6347</v>
      </c>
      <c r="C412" t="s">
        <v>519</v>
      </c>
      <c r="D412" t="s">
        <v>173</v>
      </c>
      <c r="E412">
        <v>473</v>
      </c>
      <c r="F412" t="s">
        <v>173</v>
      </c>
      <c r="G412">
        <v>347</v>
      </c>
    </row>
    <row r="413" spans="1:7">
      <c r="A413" t="s">
        <v>6355</v>
      </c>
      <c r="B413" t="s">
        <v>6356</v>
      </c>
      <c r="C413" t="s">
        <v>74</v>
      </c>
      <c r="D413" t="s">
        <v>74</v>
      </c>
      <c r="E413">
        <v>474</v>
      </c>
      <c r="F413" t="s">
        <v>74</v>
      </c>
      <c r="G413">
        <v>348</v>
      </c>
    </row>
    <row r="414" spans="1:7">
      <c r="A414" t="s">
        <v>6355</v>
      </c>
      <c r="B414" t="s">
        <v>6356</v>
      </c>
      <c r="C414" t="s">
        <v>74</v>
      </c>
      <c r="D414" t="s">
        <v>74</v>
      </c>
      <c r="E414">
        <v>474</v>
      </c>
      <c r="F414" t="s">
        <v>74</v>
      </c>
      <c r="G414">
        <v>348</v>
      </c>
    </row>
    <row r="415" spans="1:7">
      <c r="A415" t="s">
        <v>6427</v>
      </c>
      <c r="B415" t="s">
        <v>6358</v>
      </c>
      <c r="C415" t="s">
        <v>386</v>
      </c>
      <c r="D415" t="s">
        <v>386</v>
      </c>
      <c r="E415">
        <v>475</v>
      </c>
      <c r="F415" t="s">
        <v>386</v>
      </c>
      <c r="G415">
        <v>349</v>
      </c>
    </row>
    <row r="416" spans="1:7">
      <c r="A416" t="s">
        <v>6427</v>
      </c>
      <c r="B416" t="s">
        <v>6358</v>
      </c>
      <c r="C416" t="s">
        <v>386</v>
      </c>
      <c r="D416" t="s">
        <v>386</v>
      </c>
      <c r="E416">
        <v>475</v>
      </c>
      <c r="F416" t="s">
        <v>386</v>
      </c>
      <c r="G416">
        <v>349</v>
      </c>
    </row>
    <row r="417" spans="1:7">
      <c r="A417" t="s">
        <v>6427</v>
      </c>
      <c r="B417" t="s">
        <v>6358</v>
      </c>
      <c r="C417" t="s">
        <v>386</v>
      </c>
      <c r="D417" t="s">
        <v>386</v>
      </c>
      <c r="E417">
        <v>475</v>
      </c>
      <c r="F417" t="s">
        <v>386</v>
      </c>
      <c r="G417">
        <v>349</v>
      </c>
    </row>
    <row r="418" spans="1:7">
      <c r="A418" t="s">
        <v>7481</v>
      </c>
      <c r="B418" t="s">
        <v>6358</v>
      </c>
      <c r="C418" t="s">
        <v>386</v>
      </c>
      <c r="D418" t="s">
        <v>386</v>
      </c>
      <c r="E418">
        <v>475</v>
      </c>
      <c r="F418" t="s">
        <v>386</v>
      </c>
      <c r="G418">
        <v>349</v>
      </c>
    </row>
    <row r="419" spans="1:7">
      <c r="A419" t="s">
        <v>6360</v>
      </c>
      <c r="B419" t="s">
        <v>6361</v>
      </c>
      <c r="C419" t="s">
        <v>132</v>
      </c>
      <c r="D419" t="s">
        <v>132</v>
      </c>
      <c r="E419">
        <v>477</v>
      </c>
      <c r="F419" t="s">
        <v>132</v>
      </c>
      <c r="G419">
        <v>350</v>
      </c>
    </row>
    <row r="420" spans="1:7">
      <c r="A420" t="s">
        <v>6360</v>
      </c>
      <c r="B420" t="s">
        <v>6361</v>
      </c>
      <c r="C420" t="s">
        <v>132</v>
      </c>
      <c r="D420" t="s">
        <v>132</v>
      </c>
      <c r="E420">
        <v>477</v>
      </c>
      <c r="F420" t="s">
        <v>132</v>
      </c>
      <c r="G420">
        <v>350</v>
      </c>
    </row>
    <row r="421" spans="1:7">
      <c r="A421" t="s">
        <v>6362</v>
      </c>
      <c r="B421" t="s">
        <v>6363</v>
      </c>
      <c r="C421" t="s">
        <v>520</v>
      </c>
      <c r="D421" t="s">
        <v>170</v>
      </c>
      <c r="E421">
        <v>479</v>
      </c>
      <c r="F421" t="s">
        <v>170</v>
      </c>
      <c r="G421">
        <v>351</v>
      </c>
    </row>
    <row r="422" spans="1:7">
      <c r="A422" t="s">
        <v>7482</v>
      </c>
      <c r="B422" t="s">
        <v>6363</v>
      </c>
      <c r="C422" t="s">
        <v>520</v>
      </c>
      <c r="D422" t="s">
        <v>170</v>
      </c>
      <c r="E422">
        <v>479</v>
      </c>
      <c r="F422" t="s">
        <v>170</v>
      </c>
      <c r="G422">
        <v>351</v>
      </c>
    </row>
    <row r="423" spans="1:7">
      <c r="A423" t="s">
        <v>6362</v>
      </c>
      <c r="B423" t="s">
        <v>6363</v>
      </c>
      <c r="C423" t="s">
        <v>520</v>
      </c>
      <c r="D423" t="s">
        <v>170</v>
      </c>
      <c r="E423">
        <v>479</v>
      </c>
      <c r="F423" t="s">
        <v>170</v>
      </c>
      <c r="G423">
        <v>351</v>
      </c>
    </row>
    <row r="424" spans="1:7">
      <c r="A424" t="s">
        <v>7483</v>
      </c>
      <c r="B424" t="s">
        <v>7072</v>
      </c>
      <c r="C424" t="s">
        <v>543</v>
      </c>
      <c r="D424" t="s">
        <v>681</v>
      </c>
    </row>
    <row r="425" spans="1:7">
      <c r="A425" t="s">
        <v>5610</v>
      </c>
      <c r="B425" t="s">
        <v>5611</v>
      </c>
      <c r="C425" t="s">
        <v>640</v>
      </c>
      <c r="D425" t="s">
        <v>417</v>
      </c>
    </row>
    <row r="426" spans="1:7">
      <c r="A426" t="s">
        <v>6453</v>
      </c>
      <c r="B426" t="s">
        <v>5693</v>
      </c>
      <c r="C426" t="s">
        <v>660</v>
      </c>
      <c r="D426" t="s">
        <v>213</v>
      </c>
    </row>
    <row r="427" spans="1:7">
      <c r="A427" t="s">
        <v>6454</v>
      </c>
      <c r="B427" t="s">
        <v>5701</v>
      </c>
      <c r="C427" t="s">
        <v>654</v>
      </c>
      <c r="D427" t="s">
        <v>216</v>
      </c>
    </row>
    <row r="428" spans="1:7">
      <c r="A428" t="s">
        <v>5713</v>
      </c>
      <c r="B428" t="s">
        <v>5714</v>
      </c>
      <c r="C428" t="s">
        <v>504</v>
      </c>
      <c r="D428" t="s">
        <v>504</v>
      </c>
    </row>
    <row r="429" spans="1:7">
      <c r="A429" t="s">
        <v>5802</v>
      </c>
      <c r="B429" t="s">
        <v>5803</v>
      </c>
      <c r="C429" t="s">
        <v>428</v>
      </c>
      <c r="D429" t="s">
        <v>81</v>
      </c>
    </row>
    <row r="430" spans="1:7">
      <c r="A430" t="s">
        <v>5847</v>
      </c>
      <c r="B430" t="s">
        <v>5848</v>
      </c>
      <c r="C430" t="s">
        <v>5849</v>
      </c>
      <c r="D430" t="s">
        <v>5849</v>
      </c>
    </row>
    <row r="431" spans="1:7">
      <c r="A431" t="s">
        <v>5873</v>
      </c>
      <c r="B431" t="s">
        <v>5874</v>
      </c>
      <c r="C431" t="s">
        <v>560</v>
      </c>
      <c r="D431" t="s">
        <v>147</v>
      </c>
    </row>
    <row r="432" spans="1:7">
      <c r="A432" t="s">
        <v>5906</v>
      </c>
      <c r="B432" t="s">
        <v>5907</v>
      </c>
      <c r="C432" t="s">
        <v>389</v>
      </c>
      <c r="D432" t="s">
        <v>688</v>
      </c>
    </row>
    <row r="433" spans="1:4">
      <c r="A433" t="s">
        <v>6492</v>
      </c>
      <c r="B433" t="s">
        <v>5909</v>
      </c>
      <c r="C433" t="s">
        <v>591</v>
      </c>
      <c r="D433" t="s">
        <v>90</v>
      </c>
    </row>
    <row r="434" spans="1:4">
      <c r="A434" t="s">
        <v>5993</v>
      </c>
      <c r="B434" t="s">
        <v>5994</v>
      </c>
      <c r="C434" t="s">
        <v>659</v>
      </c>
      <c r="D434" t="s">
        <v>89</v>
      </c>
    </row>
    <row r="435" spans="1:4">
      <c r="A435" t="s">
        <v>6109</v>
      </c>
      <c r="B435" t="s">
        <v>6110</v>
      </c>
      <c r="C435" t="s">
        <v>661</v>
      </c>
      <c r="D435" t="s">
        <v>88</v>
      </c>
    </row>
    <row r="436" spans="1:4">
      <c r="A436" t="s">
        <v>6113</v>
      </c>
      <c r="B436" t="s">
        <v>6114</v>
      </c>
      <c r="C436" t="s">
        <v>649</v>
      </c>
      <c r="D436" t="s">
        <v>114</v>
      </c>
    </row>
    <row r="437" spans="1:4">
      <c r="A437" t="s">
        <v>6503</v>
      </c>
      <c r="B437" t="s">
        <v>6123</v>
      </c>
      <c r="C437" t="s">
        <v>669</v>
      </c>
      <c r="D437" t="s">
        <v>118</v>
      </c>
    </row>
    <row r="438" spans="1:4">
      <c r="A438" t="s">
        <v>7484</v>
      </c>
      <c r="B438" t="s">
        <v>6134</v>
      </c>
      <c r="C438" t="s">
        <v>517</v>
      </c>
      <c r="D438" t="s">
        <v>294</v>
      </c>
    </row>
    <row r="439" spans="1:4">
      <c r="A439" t="s">
        <v>6137</v>
      </c>
      <c r="B439" t="s">
        <v>6138</v>
      </c>
      <c r="C439" t="s">
        <v>490</v>
      </c>
      <c r="D439" t="s">
        <v>687</v>
      </c>
    </row>
    <row r="440" spans="1:4">
      <c r="A440" t="s">
        <v>6372</v>
      </c>
      <c r="B440" t="s">
        <v>6142</v>
      </c>
      <c r="C440" t="s">
        <v>483</v>
      </c>
      <c r="D440" t="s">
        <v>682</v>
      </c>
    </row>
    <row r="441" spans="1:4">
      <c r="A441" t="s">
        <v>6147</v>
      </c>
      <c r="B441" t="s">
        <v>6148</v>
      </c>
      <c r="C441" t="s">
        <v>499</v>
      </c>
      <c r="D441" t="s">
        <v>244</v>
      </c>
    </row>
    <row r="442" spans="1:4">
      <c r="A442" t="s">
        <v>6219</v>
      </c>
      <c r="B442" t="s">
        <v>6220</v>
      </c>
      <c r="C442" t="s">
        <v>6222</v>
      </c>
      <c r="D442" t="s">
        <v>283</v>
      </c>
    </row>
    <row r="443" spans="1:4">
      <c r="A443" t="s">
        <v>6229</v>
      </c>
      <c r="B443" t="s">
        <v>6230</v>
      </c>
      <c r="C443" t="s">
        <v>6497</v>
      </c>
      <c r="D443" t="s">
        <v>109</v>
      </c>
    </row>
    <row r="444" spans="1:4">
      <c r="A444" t="s">
        <v>6495</v>
      </c>
      <c r="B444" t="s">
        <v>5854</v>
      </c>
      <c r="C444" t="s">
        <v>625</v>
      </c>
      <c r="D444" t="s">
        <v>370</v>
      </c>
    </row>
    <row r="445" spans="1:4">
      <c r="A445" t="s">
        <v>6292</v>
      </c>
      <c r="B445" t="s">
        <v>6293</v>
      </c>
      <c r="C445" t="s">
        <v>6468</v>
      </c>
      <c r="D445" t="s">
        <v>94</v>
      </c>
    </row>
    <row r="446" spans="1:4">
      <c r="A446" t="s">
        <v>6307</v>
      </c>
      <c r="B446" t="s">
        <v>6308</v>
      </c>
      <c r="C446" t="s">
        <v>455</v>
      </c>
      <c r="D446" t="s">
        <v>690</v>
      </c>
    </row>
    <row r="447" spans="1:4">
      <c r="A447" t="s">
        <v>6161</v>
      </c>
      <c r="B447" t="s">
        <v>6162</v>
      </c>
      <c r="C447" t="s">
        <v>6504</v>
      </c>
      <c r="D447" t="s">
        <v>211</v>
      </c>
    </row>
    <row r="448" spans="1:4">
      <c r="A448" t="s">
        <v>7487</v>
      </c>
      <c r="B448" t="s">
        <v>5571</v>
      </c>
      <c r="C448" t="s">
        <v>121</v>
      </c>
      <c r="D448" t="s">
        <v>121</v>
      </c>
    </row>
    <row r="449" spans="1:4">
      <c r="A449" t="s">
        <v>6385</v>
      </c>
      <c r="B449" t="s">
        <v>7072</v>
      </c>
      <c r="C449" t="s">
        <v>543</v>
      </c>
      <c r="D449" t="s">
        <v>681</v>
      </c>
    </row>
    <row r="450" spans="1:4">
      <c r="A450" t="s">
        <v>5580</v>
      </c>
      <c r="B450" t="s">
        <v>5581</v>
      </c>
      <c r="C450" t="s">
        <v>425</v>
      </c>
      <c r="D450" t="s">
        <v>425</v>
      </c>
    </row>
    <row r="451" spans="1:4">
      <c r="A451" t="s">
        <v>7488</v>
      </c>
      <c r="B451" t="s">
        <v>5588</v>
      </c>
      <c r="C451" t="s">
        <v>402</v>
      </c>
      <c r="D451" t="s">
        <v>402</v>
      </c>
    </row>
    <row r="452" spans="1:4">
      <c r="A452" t="s">
        <v>7489</v>
      </c>
      <c r="B452" t="s">
        <v>5591</v>
      </c>
      <c r="C452" t="s">
        <v>270</v>
      </c>
      <c r="D452" t="s">
        <v>270</v>
      </c>
    </row>
    <row r="453" spans="1:4">
      <c r="A453" t="s">
        <v>7490</v>
      </c>
      <c r="B453" t="s">
        <v>5601</v>
      </c>
      <c r="C453" t="s">
        <v>38</v>
      </c>
      <c r="D453" t="s">
        <v>38</v>
      </c>
    </row>
    <row r="454" spans="1:4">
      <c r="A454" t="s">
        <v>7491</v>
      </c>
      <c r="B454" t="s">
        <v>5606</v>
      </c>
      <c r="C454" t="s">
        <v>47</v>
      </c>
      <c r="D454" t="s">
        <v>47</v>
      </c>
    </row>
    <row r="455" spans="1:4">
      <c r="A455" t="s">
        <v>5620</v>
      </c>
      <c r="B455" t="s">
        <v>5621</v>
      </c>
      <c r="C455" t="s">
        <v>441</v>
      </c>
      <c r="D455" t="s">
        <v>293</v>
      </c>
    </row>
    <row r="456" spans="1:4">
      <c r="A456" t="s">
        <v>5637</v>
      </c>
      <c r="B456" t="s">
        <v>5638</v>
      </c>
      <c r="C456" t="s">
        <v>186</v>
      </c>
      <c r="D456" t="s">
        <v>186</v>
      </c>
    </row>
    <row r="457" spans="1:4">
      <c r="A457" t="s">
        <v>5651</v>
      </c>
      <c r="B457" t="s">
        <v>5652</v>
      </c>
      <c r="C457" t="s">
        <v>622</v>
      </c>
      <c r="D457" t="s">
        <v>351</v>
      </c>
    </row>
    <row r="458" spans="1:4">
      <c r="A458" t="s">
        <v>5653</v>
      </c>
      <c r="B458" t="s">
        <v>5654</v>
      </c>
      <c r="C458" t="s">
        <v>489</v>
      </c>
      <c r="D458" t="s">
        <v>684</v>
      </c>
    </row>
    <row r="459" spans="1:4">
      <c r="A459" t="s">
        <v>5657</v>
      </c>
      <c r="B459" t="s">
        <v>5658</v>
      </c>
      <c r="C459" t="s">
        <v>567</v>
      </c>
      <c r="D459" t="s">
        <v>343</v>
      </c>
    </row>
    <row r="460" spans="1:4">
      <c r="A460" t="s">
        <v>7492</v>
      </c>
      <c r="B460" t="s">
        <v>5665</v>
      </c>
      <c r="C460" t="s">
        <v>126</v>
      </c>
      <c r="D460" t="s">
        <v>126</v>
      </c>
    </row>
    <row r="461" spans="1:4">
      <c r="A461" t="s">
        <v>7493</v>
      </c>
      <c r="B461" t="s">
        <v>5671</v>
      </c>
      <c r="C461" t="s">
        <v>399</v>
      </c>
      <c r="D461" t="s">
        <v>399</v>
      </c>
    </row>
    <row r="462" spans="1:4">
      <c r="A462" t="s">
        <v>5678</v>
      </c>
      <c r="B462" t="s">
        <v>5679</v>
      </c>
      <c r="C462" t="s">
        <v>63</v>
      </c>
      <c r="D462" t="s">
        <v>63</v>
      </c>
    </row>
    <row r="463" spans="1:4">
      <c r="A463" t="s">
        <v>7494</v>
      </c>
      <c r="B463" t="s">
        <v>5681</v>
      </c>
      <c r="C463" t="s">
        <v>220</v>
      </c>
      <c r="D463" t="s">
        <v>220</v>
      </c>
    </row>
    <row r="464" spans="1:4">
      <c r="A464" t="s">
        <v>5692</v>
      </c>
      <c r="B464" t="s">
        <v>5693</v>
      </c>
      <c r="C464" t="s">
        <v>660</v>
      </c>
      <c r="D464" t="s">
        <v>213</v>
      </c>
    </row>
    <row r="465" spans="1:4">
      <c r="A465" t="s">
        <v>5697</v>
      </c>
      <c r="B465" t="s">
        <v>5698</v>
      </c>
      <c r="C465" t="s">
        <v>538</v>
      </c>
      <c r="D465" t="s">
        <v>215</v>
      </c>
    </row>
    <row r="466" spans="1:4">
      <c r="A466" t="s">
        <v>5700</v>
      </c>
      <c r="B466" t="s">
        <v>5701</v>
      </c>
      <c r="C466" t="s">
        <v>654</v>
      </c>
      <c r="D466" t="s">
        <v>216</v>
      </c>
    </row>
    <row r="467" spans="1:4">
      <c r="A467" t="s">
        <v>5715</v>
      </c>
      <c r="B467" t="s">
        <v>5716</v>
      </c>
      <c r="C467" t="s">
        <v>576</v>
      </c>
      <c r="D467" t="s">
        <v>398</v>
      </c>
    </row>
    <row r="468" spans="1:4">
      <c r="A468" t="s">
        <v>5724</v>
      </c>
      <c r="B468" t="s">
        <v>5725</v>
      </c>
      <c r="C468" t="s">
        <v>21</v>
      </c>
      <c r="D468" t="s">
        <v>21</v>
      </c>
    </row>
    <row r="469" spans="1:4">
      <c r="A469" t="s">
        <v>7495</v>
      </c>
      <c r="B469" t="s">
        <v>5751</v>
      </c>
      <c r="C469" t="s">
        <v>585</v>
      </c>
      <c r="D469" t="s">
        <v>196</v>
      </c>
    </row>
    <row r="470" spans="1:4">
      <c r="A470" t="s">
        <v>6387</v>
      </c>
      <c r="B470" t="s">
        <v>7090</v>
      </c>
      <c r="C470" t="s">
        <v>477</v>
      </c>
      <c r="D470" t="s">
        <v>183</v>
      </c>
    </row>
    <row r="471" spans="1:4">
      <c r="A471" t="s">
        <v>7496</v>
      </c>
      <c r="B471" t="s">
        <v>5783</v>
      </c>
      <c r="C471" t="s">
        <v>205</v>
      </c>
      <c r="D471" t="s">
        <v>205</v>
      </c>
    </row>
    <row r="472" spans="1:4">
      <c r="A472" t="s">
        <v>5794</v>
      </c>
      <c r="B472" t="s">
        <v>5795</v>
      </c>
      <c r="C472" t="s">
        <v>522</v>
      </c>
      <c r="D472" t="s">
        <v>46</v>
      </c>
    </row>
    <row r="473" spans="1:4">
      <c r="A473" t="s">
        <v>6378</v>
      </c>
      <c r="B473" t="s">
        <v>7467</v>
      </c>
      <c r="C473" t="s">
        <v>601</v>
      </c>
      <c r="D473" t="s">
        <v>683</v>
      </c>
    </row>
    <row r="474" spans="1:4">
      <c r="A474" t="s">
        <v>5808</v>
      </c>
      <c r="B474" t="s">
        <v>5809</v>
      </c>
      <c r="C474" t="s">
        <v>252</v>
      </c>
      <c r="D474" t="s">
        <v>252</v>
      </c>
    </row>
    <row r="475" spans="1:4">
      <c r="A475" t="s">
        <v>7497</v>
      </c>
      <c r="B475" t="s">
        <v>5833</v>
      </c>
      <c r="C475" t="s">
        <v>469</v>
      </c>
      <c r="D475" t="s">
        <v>287</v>
      </c>
    </row>
    <row r="476" spans="1:4">
      <c r="A476" t="s">
        <v>5853</v>
      </c>
      <c r="B476" t="s">
        <v>5854</v>
      </c>
      <c r="C476" t="s">
        <v>625</v>
      </c>
      <c r="D476" t="s">
        <v>625</v>
      </c>
    </row>
    <row r="477" spans="1:4">
      <c r="A477" t="s">
        <v>7498</v>
      </c>
      <c r="B477" t="s">
        <v>5862</v>
      </c>
      <c r="C477" t="s">
        <v>478</v>
      </c>
      <c r="D477" t="s">
        <v>286</v>
      </c>
    </row>
    <row r="478" spans="1:4">
      <c r="A478" t="s">
        <v>7499</v>
      </c>
      <c r="B478" t="s">
        <v>5865</v>
      </c>
      <c r="C478" t="s">
        <v>404</v>
      </c>
      <c r="D478" t="s">
        <v>404</v>
      </c>
    </row>
    <row r="479" spans="1:4">
      <c r="A479" t="s">
        <v>6546</v>
      </c>
      <c r="B479" t="s">
        <v>7063</v>
      </c>
      <c r="C479" t="s">
        <v>565</v>
      </c>
      <c r="D479" t="s">
        <v>689</v>
      </c>
    </row>
    <row r="480" spans="1:4">
      <c r="A480" t="s">
        <v>6529</v>
      </c>
      <c r="B480" t="s">
        <v>7059</v>
      </c>
      <c r="C480" t="s">
        <v>98</v>
      </c>
      <c r="D480" t="s">
        <v>98</v>
      </c>
    </row>
    <row r="481" spans="1:4">
      <c r="A481" t="s">
        <v>5888</v>
      </c>
      <c r="B481" t="s">
        <v>5889</v>
      </c>
      <c r="C481" t="s">
        <v>339</v>
      </c>
      <c r="D481" t="s">
        <v>339</v>
      </c>
    </row>
    <row r="482" spans="1:4">
      <c r="A482" t="s">
        <v>5890</v>
      </c>
      <c r="B482" t="s">
        <v>5891</v>
      </c>
      <c r="C482" t="s">
        <v>96</v>
      </c>
      <c r="D482" t="s">
        <v>96</v>
      </c>
    </row>
    <row r="483" spans="1:4">
      <c r="A483" t="s">
        <v>5898</v>
      </c>
      <c r="B483" t="s">
        <v>5899</v>
      </c>
      <c r="C483" t="s">
        <v>454</v>
      </c>
      <c r="D483" t="s">
        <v>107</v>
      </c>
    </row>
    <row r="484" spans="1:4">
      <c r="A484" t="s">
        <v>7500</v>
      </c>
      <c r="B484" t="s">
        <v>5904</v>
      </c>
      <c r="C484" t="s">
        <v>45</v>
      </c>
      <c r="D484" t="s">
        <v>45</v>
      </c>
    </row>
    <row r="485" spans="1:4">
      <c r="A485" t="s">
        <v>5908</v>
      </c>
      <c r="B485" t="s">
        <v>5909</v>
      </c>
      <c r="C485" t="s">
        <v>7501</v>
      </c>
      <c r="D485" t="s">
        <v>90</v>
      </c>
    </row>
    <row r="486" spans="1:4">
      <c r="A486" t="s">
        <v>6530</v>
      </c>
      <c r="B486" t="s">
        <v>6995</v>
      </c>
      <c r="C486" t="s">
        <v>240</v>
      </c>
      <c r="D486" t="s">
        <v>240</v>
      </c>
    </row>
    <row r="487" spans="1:4">
      <c r="A487" t="s">
        <v>7502</v>
      </c>
      <c r="B487" t="s">
        <v>5920</v>
      </c>
      <c r="C487" t="s">
        <v>503</v>
      </c>
      <c r="D487" t="s">
        <v>422</v>
      </c>
    </row>
    <row r="488" spans="1:4">
      <c r="A488" t="s">
        <v>5956</v>
      </c>
      <c r="B488" t="s">
        <v>5957</v>
      </c>
      <c r="C488" t="s">
        <v>452</v>
      </c>
      <c r="D488" t="s">
        <v>221</v>
      </c>
    </row>
    <row r="489" spans="1:4">
      <c r="A489" t="s">
        <v>5991</v>
      </c>
      <c r="B489" t="s">
        <v>5992</v>
      </c>
      <c r="C489" t="s">
        <v>243</v>
      </c>
      <c r="D489" t="s">
        <v>243</v>
      </c>
    </row>
    <row r="490" spans="1:4">
      <c r="A490" t="s">
        <v>6025</v>
      </c>
      <c r="B490" t="s">
        <v>6026</v>
      </c>
      <c r="C490" t="s">
        <v>217</v>
      </c>
      <c r="D490" t="s">
        <v>217</v>
      </c>
    </row>
    <row r="491" spans="1:4">
      <c r="A491" t="s">
        <v>7503</v>
      </c>
      <c r="B491" t="s">
        <v>6057</v>
      </c>
      <c r="C491" t="s">
        <v>337</v>
      </c>
      <c r="D491" t="s">
        <v>337</v>
      </c>
    </row>
    <row r="492" spans="1:4">
      <c r="A492" t="s">
        <v>7504</v>
      </c>
      <c r="B492" t="s">
        <v>6066</v>
      </c>
      <c r="C492" t="s">
        <v>226</v>
      </c>
      <c r="D492" t="s">
        <v>226</v>
      </c>
    </row>
    <row r="493" spans="1:4">
      <c r="A493" t="s">
        <v>6367</v>
      </c>
      <c r="B493" t="s">
        <v>7505</v>
      </c>
      <c r="C493" t="s">
        <v>7506</v>
      </c>
      <c r="D493" t="s">
        <v>363</v>
      </c>
    </row>
    <row r="494" spans="1:4">
      <c r="A494" t="s">
        <v>7507</v>
      </c>
      <c r="B494" t="s">
        <v>6083</v>
      </c>
      <c r="C494" t="s">
        <v>391</v>
      </c>
      <c r="D494" t="s">
        <v>391</v>
      </c>
    </row>
    <row r="495" spans="1:4">
      <c r="A495" t="s">
        <v>6374</v>
      </c>
      <c r="B495" t="s">
        <v>7508</v>
      </c>
      <c r="C495" t="s">
        <v>7476</v>
      </c>
      <c r="D495" t="s">
        <v>236</v>
      </c>
    </row>
    <row r="496" spans="1:4">
      <c r="A496" t="s">
        <v>6122</v>
      </c>
      <c r="B496" t="s">
        <v>7509</v>
      </c>
      <c r="C496" t="s">
        <v>669</v>
      </c>
      <c r="D496" t="s">
        <v>118</v>
      </c>
    </row>
    <row r="497" spans="1:4">
      <c r="A497" t="s">
        <v>6376</v>
      </c>
      <c r="B497" t="s">
        <v>7510</v>
      </c>
      <c r="C497" t="s">
        <v>537</v>
      </c>
      <c r="D497" t="s">
        <v>6377</v>
      </c>
    </row>
    <row r="498" spans="1:4">
      <c r="A498" t="s">
        <v>6538</v>
      </c>
      <c r="B498" t="s">
        <v>7052</v>
      </c>
      <c r="C498" t="s">
        <v>261</v>
      </c>
      <c r="D498" t="s">
        <v>261</v>
      </c>
    </row>
    <row r="499" spans="1:4">
      <c r="A499" t="s">
        <v>6390</v>
      </c>
      <c r="B499" t="s">
        <v>7073</v>
      </c>
      <c r="C499" t="s">
        <v>7511</v>
      </c>
      <c r="D499" t="s">
        <v>6391</v>
      </c>
    </row>
    <row r="500" spans="1:4">
      <c r="A500" t="s">
        <v>7512</v>
      </c>
      <c r="B500" t="s">
        <v>6165</v>
      </c>
      <c r="C500" t="s">
        <v>281</v>
      </c>
      <c r="D500" t="s">
        <v>281</v>
      </c>
    </row>
    <row r="501" spans="1:4">
      <c r="A501" t="s">
        <v>7513</v>
      </c>
      <c r="B501" t="s">
        <v>6170</v>
      </c>
      <c r="C501" t="s">
        <v>42</v>
      </c>
      <c r="D501" t="s">
        <v>42</v>
      </c>
    </row>
    <row r="502" spans="1:4">
      <c r="A502" t="s">
        <v>7514</v>
      </c>
      <c r="B502" t="s">
        <v>6172</v>
      </c>
      <c r="C502" t="s">
        <v>123</v>
      </c>
      <c r="D502" t="s">
        <v>123</v>
      </c>
    </row>
    <row r="503" spans="1:4">
      <c r="A503" t="s">
        <v>7515</v>
      </c>
      <c r="B503" t="s">
        <v>6208</v>
      </c>
      <c r="C503" t="s">
        <v>374</v>
      </c>
      <c r="D503" t="s">
        <v>374</v>
      </c>
    </row>
    <row r="504" spans="1:4">
      <c r="A504" t="s">
        <v>6528</v>
      </c>
      <c r="B504" t="s">
        <v>6226</v>
      </c>
      <c r="C504" t="s">
        <v>291</v>
      </c>
      <c r="D504" t="s">
        <v>291</v>
      </c>
    </row>
    <row r="505" spans="1:4">
      <c r="A505" t="s">
        <v>6227</v>
      </c>
      <c r="B505" t="s">
        <v>6228</v>
      </c>
      <c r="C505" t="s">
        <v>111</v>
      </c>
      <c r="D505" t="s">
        <v>111</v>
      </c>
    </row>
    <row r="506" spans="1:4">
      <c r="A506" t="s">
        <v>6549</v>
      </c>
      <c r="B506" t="s">
        <v>7474</v>
      </c>
      <c r="C506" t="s">
        <v>593</v>
      </c>
      <c r="D506" t="s">
        <v>328</v>
      </c>
    </row>
    <row r="507" spans="1:4">
      <c r="A507" t="s">
        <v>6537</v>
      </c>
      <c r="B507" t="s">
        <v>7058</v>
      </c>
      <c r="C507" t="s">
        <v>558</v>
      </c>
      <c r="D507" t="s">
        <v>91</v>
      </c>
    </row>
    <row r="508" spans="1:4">
      <c r="A508" t="s">
        <v>6375</v>
      </c>
      <c r="B508" t="s">
        <v>7093</v>
      </c>
      <c r="C508" t="s">
        <v>548</v>
      </c>
      <c r="D508" t="s">
        <v>200</v>
      </c>
    </row>
    <row r="509" spans="1:4">
      <c r="A509" t="s">
        <v>7666</v>
      </c>
      <c r="B509" t="s">
        <v>6299</v>
      </c>
      <c r="C509" t="s">
        <v>406</v>
      </c>
      <c r="D509" t="s">
        <v>406</v>
      </c>
    </row>
    <row r="510" spans="1:4">
      <c r="A510" t="s">
        <v>6541</v>
      </c>
      <c r="B510" t="s">
        <v>7048</v>
      </c>
      <c r="C510" t="s">
        <v>157</v>
      </c>
      <c r="D510" t="s">
        <v>157</v>
      </c>
    </row>
    <row r="511" spans="1:4">
      <c r="A511" t="s">
        <v>6310</v>
      </c>
      <c r="B511" t="s">
        <v>6311</v>
      </c>
      <c r="C511" t="s">
        <v>390</v>
      </c>
      <c r="D511" t="s">
        <v>390</v>
      </c>
    </row>
    <row r="512" spans="1:4">
      <c r="A512" t="s">
        <v>6326</v>
      </c>
      <c r="B512" t="s">
        <v>6327</v>
      </c>
      <c r="C512" t="s">
        <v>645</v>
      </c>
      <c r="D512" t="s">
        <v>329</v>
      </c>
    </row>
    <row r="513" spans="1:4">
      <c r="A513" t="s">
        <v>6336</v>
      </c>
      <c r="B513" t="s">
        <v>6337</v>
      </c>
      <c r="C513" t="s">
        <v>315</v>
      </c>
      <c r="D513" t="s">
        <v>315</v>
      </c>
    </row>
    <row r="514" spans="1:4">
      <c r="A514" t="s">
        <v>7517</v>
      </c>
      <c r="B514" t="s">
        <v>6358</v>
      </c>
      <c r="C514" t="s">
        <v>386</v>
      </c>
      <c r="D514" t="s">
        <v>386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109F0-88B4-46DC-B316-A8C73B7BB1BB}">
  <dimension ref="B1:AJ499"/>
  <sheetViews>
    <sheetView zoomScaleNormal="100" workbookViewId="0">
      <selection activeCell="C4" sqref="C4"/>
    </sheetView>
  </sheetViews>
  <sheetFormatPr defaultRowHeight="15"/>
  <cols>
    <col min="2" max="2" width="11" bestFit="1" customWidth="1"/>
    <col min="3" max="3" width="24.42578125" bestFit="1" customWidth="1"/>
    <col min="5" max="5" width="9.7109375" customWidth="1"/>
    <col min="7" max="7" width="21.42578125" bestFit="1" customWidth="1"/>
    <col min="10" max="10" width="26.140625" bestFit="1" customWidth="1"/>
    <col min="11" max="11" width="13.7109375" bestFit="1" customWidth="1"/>
    <col min="12" max="12" width="13.5703125" bestFit="1" customWidth="1"/>
    <col min="13" max="14" width="12.42578125" customWidth="1"/>
    <col min="15" max="16" width="10.5703125" bestFit="1" customWidth="1"/>
    <col min="17" max="17" width="21.42578125" bestFit="1" customWidth="1"/>
    <col min="18" max="18" width="26" bestFit="1" customWidth="1"/>
  </cols>
  <sheetData>
    <row r="1" spans="2:33" ht="28.5" customHeight="1">
      <c r="Q1" t="s">
        <v>7667</v>
      </c>
      <c r="R1" t="s">
        <v>7668</v>
      </c>
    </row>
    <row r="2" spans="2:33" ht="15.75" customHeight="1">
      <c r="B2" t="s">
        <v>7463</v>
      </c>
      <c r="C2" t="s">
        <v>6792</v>
      </c>
      <c r="D2" t="s">
        <v>7095</v>
      </c>
      <c r="G2" t="s">
        <v>6792</v>
      </c>
      <c r="H2" t="s">
        <v>7095</v>
      </c>
      <c r="I2" t="s">
        <v>7096</v>
      </c>
      <c r="J2" t="s">
        <v>7097</v>
      </c>
      <c r="K2" t="s">
        <v>5557</v>
      </c>
      <c r="L2" t="s">
        <v>7098</v>
      </c>
      <c r="M2" t="s">
        <v>7099</v>
      </c>
      <c r="N2" t="s">
        <v>7100</v>
      </c>
      <c r="O2" t="s">
        <v>7101</v>
      </c>
      <c r="P2" t="s">
        <v>7102</v>
      </c>
      <c r="Q2" t="s">
        <v>7103</v>
      </c>
      <c r="R2" t="s">
        <v>7104</v>
      </c>
      <c r="S2" t="s">
        <v>7105</v>
      </c>
      <c r="T2" t="s">
        <v>7106</v>
      </c>
      <c r="U2" t="s">
        <v>7669</v>
      </c>
      <c r="V2" t="s">
        <v>7670</v>
      </c>
      <c r="W2" t="s">
        <v>7671</v>
      </c>
      <c r="X2" t="s">
        <v>14</v>
      </c>
      <c r="AA2" s="10" t="s">
        <v>5562</v>
      </c>
      <c r="AB2" s="11" t="s">
        <v>5563</v>
      </c>
      <c r="AC2" s="11" t="str">
        <f t="shared" ref="AC2:AC65" si="0">INDEX($AE$2:$AE$402,MATCH(AB2,$AF$2:$AF$402,0))</f>
        <v>AlabamaA&amp;M</v>
      </c>
      <c r="AD2" s="11" t="str">
        <f t="shared" ref="AD2:AD18" si="1">INDEX($AG$2:$AG$402,MATCH(AC2,$AE$2:$AE$402,0))</f>
        <v>Alabama A&amp;M</v>
      </c>
      <c r="AE2" s="12" t="s">
        <v>507</v>
      </c>
      <c r="AF2" s="13" t="s">
        <v>5565</v>
      </c>
      <c r="AG2" t="str">
        <f>INDEX(Table14[Team_Name],MATCH(AE2,Table14[Team],0))</f>
        <v>Abilene Christian</v>
      </c>
    </row>
    <row r="3" spans="2:33">
      <c r="B3">
        <v>1</v>
      </c>
      <c r="C3" t="s">
        <v>164</v>
      </c>
      <c r="D3">
        <v>1</v>
      </c>
      <c r="G3" t="s">
        <v>507</v>
      </c>
      <c r="H3">
        <v>1</v>
      </c>
      <c r="I3">
        <v>1</v>
      </c>
      <c r="J3" t="s">
        <v>164</v>
      </c>
      <c r="K3" t="s">
        <v>164</v>
      </c>
      <c r="L3" t="s">
        <v>7108</v>
      </c>
      <c r="M3" t="s">
        <v>7109</v>
      </c>
      <c r="N3" t="s">
        <v>7110</v>
      </c>
      <c r="O3" t="s">
        <v>7111</v>
      </c>
      <c r="P3" t="s">
        <v>7112</v>
      </c>
      <c r="Q3" t="s">
        <v>7113</v>
      </c>
      <c r="R3" t="s">
        <v>7114</v>
      </c>
      <c r="S3" t="s">
        <v>7115</v>
      </c>
      <c r="T3">
        <v>172</v>
      </c>
      <c r="U3">
        <v>157</v>
      </c>
      <c r="V3">
        <v>129</v>
      </c>
      <c r="W3">
        <v>38</v>
      </c>
      <c r="X3">
        <v>3.36</v>
      </c>
      <c r="AA3" s="10" t="s">
        <v>5564</v>
      </c>
      <c r="AB3" s="11" t="s">
        <v>5565</v>
      </c>
      <c r="AC3" s="11" t="str">
        <f t="shared" si="0"/>
        <v>AbileneChristian</v>
      </c>
      <c r="AD3" s="11" t="str">
        <f t="shared" si="1"/>
        <v>Abilene Christian</v>
      </c>
      <c r="AE3" s="12" t="s">
        <v>535</v>
      </c>
      <c r="AF3" s="13" t="s">
        <v>5567</v>
      </c>
      <c r="AG3" t="str">
        <f>INDEX(Table14[Team_Name],MATCH(AE3,Table14[Team],0))</f>
        <v>Air Force</v>
      </c>
    </row>
    <row r="4" spans="2:33">
      <c r="B4">
        <v>2</v>
      </c>
      <c r="C4" t="s">
        <v>7672</v>
      </c>
      <c r="D4" t="e">
        <v>#N/A</v>
      </c>
      <c r="G4" t="s">
        <v>535</v>
      </c>
      <c r="H4">
        <v>2</v>
      </c>
      <c r="I4">
        <v>3</v>
      </c>
      <c r="J4" t="s">
        <v>210</v>
      </c>
      <c r="K4" t="s">
        <v>210</v>
      </c>
      <c r="L4" t="s">
        <v>7116</v>
      </c>
      <c r="M4" t="s">
        <v>7117</v>
      </c>
      <c r="N4" t="s">
        <v>7118</v>
      </c>
      <c r="O4" t="s">
        <v>7119</v>
      </c>
      <c r="P4" t="s">
        <v>7120</v>
      </c>
      <c r="Q4" t="s">
        <v>7121</v>
      </c>
      <c r="R4" t="s">
        <v>7122</v>
      </c>
      <c r="S4" t="s">
        <v>7123</v>
      </c>
      <c r="T4">
        <v>300</v>
      </c>
      <c r="U4">
        <v>307</v>
      </c>
      <c r="V4">
        <v>208</v>
      </c>
      <c r="W4">
        <v>342</v>
      </c>
      <c r="X4">
        <v>-8.6</v>
      </c>
      <c r="AA4" s="10" t="s">
        <v>5566</v>
      </c>
      <c r="AB4" s="11" t="s">
        <v>5567</v>
      </c>
      <c r="AC4" s="11" t="str">
        <f t="shared" si="0"/>
        <v>AirForce</v>
      </c>
      <c r="AD4" s="11" t="str">
        <f t="shared" si="1"/>
        <v>Air Force</v>
      </c>
      <c r="AE4" s="12" t="s">
        <v>276</v>
      </c>
      <c r="AF4" s="12" t="s">
        <v>5569</v>
      </c>
      <c r="AG4" t="str">
        <f>INDEX(Table14[Team_Name],MATCH(AE4,Table14[Team],0))</f>
        <v>Akron</v>
      </c>
    </row>
    <row r="5" spans="2:33">
      <c r="B5">
        <v>3</v>
      </c>
      <c r="C5" t="s">
        <v>210</v>
      </c>
      <c r="D5">
        <v>2</v>
      </c>
      <c r="G5" t="s">
        <v>276</v>
      </c>
      <c r="H5">
        <v>3</v>
      </c>
      <c r="I5">
        <v>4</v>
      </c>
      <c r="J5" t="s">
        <v>276</v>
      </c>
      <c r="K5" t="s">
        <v>276</v>
      </c>
      <c r="L5" t="s">
        <v>7124</v>
      </c>
      <c r="M5" t="s">
        <v>7125</v>
      </c>
      <c r="N5" t="s">
        <v>897</v>
      </c>
      <c r="O5" t="s">
        <v>7126</v>
      </c>
      <c r="P5" t="s">
        <v>7127</v>
      </c>
      <c r="Q5" t="s">
        <v>7125</v>
      </c>
      <c r="R5" t="s">
        <v>912</v>
      </c>
      <c r="S5" t="s">
        <v>7128</v>
      </c>
      <c r="T5">
        <v>140</v>
      </c>
      <c r="U5">
        <v>122</v>
      </c>
      <c r="V5">
        <v>158</v>
      </c>
      <c r="W5">
        <v>352</v>
      </c>
      <c r="X5">
        <v>3.63</v>
      </c>
      <c r="AA5" s="10" t="s">
        <v>5568</v>
      </c>
      <c r="AB5" s="10" t="s">
        <v>5569</v>
      </c>
      <c r="AC5" s="11" t="str">
        <f t="shared" si="0"/>
        <v>Akron</v>
      </c>
      <c r="AD5" s="11" t="str">
        <f t="shared" si="1"/>
        <v>Akron</v>
      </c>
      <c r="AE5" s="12" t="s">
        <v>121</v>
      </c>
      <c r="AF5" s="13" t="s">
        <v>5571</v>
      </c>
      <c r="AG5" t="str">
        <f>INDEX(Table14[Team_Name],MATCH(AE5,Table14[Team],0))</f>
        <v>Alabama</v>
      </c>
    </row>
    <row r="6" spans="2:33">
      <c r="B6">
        <v>4</v>
      </c>
      <c r="C6" t="s">
        <v>276</v>
      </c>
      <c r="D6">
        <v>3</v>
      </c>
      <c r="G6" t="s">
        <v>121</v>
      </c>
      <c r="H6">
        <v>4</v>
      </c>
      <c r="I6">
        <v>5</v>
      </c>
      <c r="J6" t="s">
        <v>121</v>
      </c>
      <c r="K6" t="s">
        <v>121</v>
      </c>
      <c r="L6" t="s">
        <v>908</v>
      </c>
      <c r="M6" t="s">
        <v>803</v>
      </c>
      <c r="N6" t="s">
        <v>996</v>
      </c>
      <c r="O6" t="s">
        <v>700</v>
      </c>
      <c r="P6" t="s">
        <v>703</v>
      </c>
      <c r="Q6" t="s">
        <v>725</v>
      </c>
      <c r="R6" t="s">
        <v>711</v>
      </c>
      <c r="S6" t="s">
        <v>7129</v>
      </c>
      <c r="T6">
        <v>19</v>
      </c>
      <c r="U6">
        <v>16</v>
      </c>
      <c r="V6">
        <v>92</v>
      </c>
      <c r="W6">
        <v>11</v>
      </c>
      <c r="X6">
        <v>16.55</v>
      </c>
      <c r="AA6" s="10" t="s">
        <v>6481</v>
      </c>
      <c r="AB6" s="11" t="s">
        <v>5571</v>
      </c>
      <c r="AC6" s="11" t="str">
        <f t="shared" si="0"/>
        <v>Alabama</v>
      </c>
      <c r="AD6" s="11" t="str">
        <f t="shared" si="1"/>
        <v>Alabama</v>
      </c>
      <c r="AE6" s="12" t="s">
        <v>534</v>
      </c>
      <c r="AF6" s="13" t="s">
        <v>5563</v>
      </c>
      <c r="AG6" t="str">
        <f>INDEX(Table14[Team_Name],MATCH(AE6,Table14[Team],0))</f>
        <v>Alabama A&amp;M</v>
      </c>
    </row>
    <row r="7" spans="2:33">
      <c r="B7">
        <v>5</v>
      </c>
      <c r="C7" t="s">
        <v>121</v>
      </c>
      <c r="D7">
        <v>4</v>
      </c>
      <c r="G7" t="s">
        <v>534</v>
      </c>
      <c r="H7">
        <v>5</v>
      </c>
      <c r="I7">
        <v>6</v>
      </c>
      <c r="J7" t="s">
        <v>128</v>
      </c>
      <c r="K7" t="s">
        <v>128</v>
      </c>
      <c r="L7" t="s">
        <v>7130</v>
      </c>
      <c r="M7" t="s">
        <v>7131</v>
      </c>
      <c r="N7" t="s">
        <v>7132</v>
      </c>
      <c r="O7" t="s">
        <v>7133</v>
      </c>
      <c r="P7" t="s">
        <v>7133</v>
      </c>
      <c r="Q7" t="s">
        <v>7134</v>
      </c>
      <c r="R7" t="s">
        <v>7135</v>
      </c>
      <c r="S7" t="s">
        <v>7136</v>
      </c>
      <c r="T7">
        <v>328</v>
      </c>
      <c r="U7">
        <v>355</v>
      </c>
      <c r="V7">
        <v>131</v>
      </c>
      <c r="W7">
        <v>212</v>
      </c>
      <c r="X7">
        <v>-13.51</v>
      </c>
      <c r="AA7" s="10" t="s">
        <v>5572</v>
      </c>
      <c r="AB7" s="11" t="s">
        <v>5573</v>
      </c>
      <c r="AC7" s="11" t="str">
        <f t="shared" si="0"/>
        <v>AlbanyNY</v>
      </c>
      <c r="AD7" s="11" t="str">
        <f t="shared" si="1"/>
        <v>Albany</v>
      </c>
      <c r="AE7" s="12" t="s">
        <v>667</v>
      </c>
      <c r="AF7" s="13" t="s">
        <v>5578</v>
      </c>
      <c r="AG7" t="str">
        <f>INDEX(Table14[Team_Name],MATCH(AE7,Table14[Team],0))</f>
        <v>Alabama St.</v>
      </c>
    </row>
    <row r="8" spans="2:33">
      <c r="B8">
        <v>6</v>
      </c>
      <c r="C8" t="s">
        <v>128</v>
      </c>
      <c r="D8">
        <v>5</v>
      </c>
      <c r="G8" t="s">
        <v>667</v>
      </c>
      <c r="H8">
        <v>6</v>
      </c>
      <c r="I8">
        <v>7</v>
      </c>
      <c r="J8" t="s">
        <v>5579</v>
      </c>
      <c r="K8" t="s">
        <v>5579</v>
      </c>
      <c r="L8" t="s">
        <v>7111</v>
      </c>
      <c r="M8" t="s">
        <v>7137</v>
      </c>
      <c r="N8" t="s">
        <v>7138</v>
      </c>
      <c r="O8" t="s">
        <v>7109</v>
      </c>
      <c r="P8" t="s">
        <v>7139</v>
      </c>
      <c r="Q8" t="s">
        <v>7140</v>
      </c>
      <c r="R8" t="s">
        <v>7141</v>
      </c>
      <c r="S8" t="s">
        <v>7142</v>
      </c>
      <c r="T8">
        <v>346</v>
      </c>
      <c r="U8">
        <v>283</v>
      </c>
      <c r="V8">
        <v>309</v>
      </c>
      <c r="W8">
        <v>62</v>
      </c>
      <c r="X8">
        <v>-13.22</v>
      </c>
      <c r="AA8" s="10" t="s">
        <v>5574</v>
      </c>
      <c r="AB8" s="11" t="s">
        <v>5575</v>
      </c>
      <c r="AC8" s="11" t="str">
        <f t="shared" si="0"/>
        <v>AlcornState</v>
      </c>
      <c r="AD8" s="11" t="str">
        <f t="shared" si="1"/>
        <v>Alcorn State</v>
      </c>
      <c r="AE8" s="12" t="s">
        <v>612</v>
      </c>
      <c r="AF8" s="13" t="s">
        <v>5573</v>
      </c>
      <c r="AG8" t="str">
        <f>INDEX(Table14[Team_Name],MATCH(AE8,Table14[Team],0))</f>
        <v>Albany</v>
      </c>
    </row>
    <row r="9" spans="2:33">
      <c r="B9">
        <v>7</v>
      </c>
      <c r="C9" t="s">
        <v>5579</v>
      </c>
      <c r="D9">
        <v>6</v>
      </c>
      <c r="G9" t="s">
        <v>667</v>
      </c>
      <c r="H9">
        <v>6</v>
      </c>
      <c r="I9">
        <v>7</v>
      </c>
      <c r="J9" t="s">
        <v>5579</v>
      </c>
      <c r="K9" t="s">
        <v>152</v>
      </c>
      <c r="L9" t="s">
        <v>7111</v>
      </c>
      <c r="M9" t="s">
        <v>7137</v>
      </c>
      <c r="N9" t="s">
        <v>7138</v>
      </c>
      <c r="O9" t="s">
        <v>7109</v>
      </c>
      <c r="P9" t="s">
        <v>7139</v>
      </c>
      <c r="Q9" t="s">
        <v>7140</v>
      </c>
      <c r="R9" t="s">
        <v>7141</v>
      </c>
      <c r="S9" t="s">
        <v>7142</v>
      </c>
      <c r="T9">
        <v>346</v>
      </c>
      <c r="U9">
        <v>283</v>
      </c>
      <c r="V9">
        <v>309</v>
      </c>
      <c r="W9">
        <v>62</v>
      </c>
      <c r="X9">
        <v>-13.22</v>
      </c>
      <c r="AA9" s="10" t="s">
        <v>5577</v>
      </c>
      <c r="AB9" s="11" t="s">
        <v>5578</v>
      </c>
      <c r="AC9" s="11" t="str">
        <f t="shared" si="0"/>
        <v>AlabamaState</v>
      </c>
      <c r="AD9" s="11" t="str">
        <f t="shared" si="1"/>
        <v>Alabama St.</v>
      </c>
      <c r="AE9" s="12" t="s">
        <v>666</v>
      </c>
      <c r="AF9" s="13" t="s">
        <v>5575</v>
      </c>
      <c r="AG9" t="str">
        <f>INDEX(Table14[Team_Name],MATCH(AE9,Table14[Team],0))</f>
        <v>Alcorn State</v>
      </c>
    </row>
    <row r="10" spans="2:33">
      <c r="B10">
        <v>7</v>
      </c>
      <c r="C10" t="s">
        <v>152</v>
      </c>
      <c r="D10">
        <v>6</v>
      </c>
      <c r="G10" t="s">
        <v>612</v>
      </c>
      <c r="H10">
        <v>8</v>
      </c>
      <c r="I10">
        <v>10</v>
      </c>
      <c r="J10" t="s">
        <v>383</v>
      </c>
      <c r="K10" t="s">
        <v>383</v>
      </c>
      <c r="L10" t="s">
        <v>7144</v>
      </c>
      <c r="M10" t="s">
        <v>7145</v>
      </c>
      <c r="N10" t="s">
        <v>7146</v>
      </c>
      <c r="O10" t="s">
        <v>7147</v>
      </c>
      <c r="P10" t="s">
        <v>7148</v>
      </c>
      <c r="Q10" t="s">
        <v>7149</v>
      </c>
      <c r="R10" t="s">
        <v>7150</v>
      </c>
      <c r="S10" t="s">
        <v>7151</v>
      </c>
      <c r="T10">
        <v>278</v>
      </c>
      <c r="U10">
        <v>341</v>
      </c>
      <c r="V10">
        <v>172</v>
      </c>
      <c r="W10">
        <v>281</v>
      </c>
      <c r="X10">
        <v>-10.45</v>
      </c>
      <c r="AA10" s="10" t="s">
        <v>7483</v>
      </c>
      <c r="AB10" s="11" t="s">
        <v>7072</v>
      </c>
      <c r="AC10" s="11" t="str">
        <f t="shared" si="0"/>
        <v>TexasA&amp;MCorpus</v>
      </c>
      <c r="AD10" s="11" t="str">
        <f t="shared" si="1"/>
        <v>Texas A&amp;M - Corpus Chris</v>
      </c>
      <c r="AE10" s="12" t="s">
        <v>425</v>
      </c>
      <c r="AF10" s="12" t="s">
        <v>5581</v>
      </c>
      <c r="AG10" t="str">
        <f>INDEX(Table14[Team_Name],MATCH(AE10,Table14[Team],0))</f>
        <v>American</v>
      </c>
    </row>
    <row r="11" spans="2:33">
      <c r="B11">
        <v>9</v>
      </c>
      <c r="C11" t="s">
        <v>7673</v>
      </c>
      <c r="D11" t="e">
        <v>#N/A</v>
      </c>
      <c r="G11" t="s">
        <v>7143</v>
      </c>
      <c r="H11">
        <v>8</v>
      </c>
      <c r="I11">
        <v>10</v>
      </c>
      <c r="J11" t="s">
        <v>383</v>
      </c>
      <c r="K11" t="s">
        <v>7143</v>
      </c>
      <c r="L11" t="s">
        <v>7144</v>
      </c>
      <c r="M11" t="s">
        <v>7145</v>
      </c>
      <c r="N11" t="s">
        <v>7146</v>
      </c>
      <c r="O11" t="s">
        <v>7147</v>
      </c>
      <c r="P11" t="s">
        <v>7148</v>
      </c>
      <c r="Q11" t="s">
        <v>7149</v>
      </c>
      <c r="R11" t="s">
        <v>7150</v>
      </c>
      <c r="S11" t="s">
        <v>7151</v>
      </c>
      <c r="T11">
        <v>278</v>
      </c>
      <c r="U11">
        <v>341</v>
      </c>
      <c r="V11">
        <v>172</v>
      </c>
      <c r="W11">
        <v>281</v>
      </c>
      <c r="X11">
        <v>-10.45</v>
      </c>
      <c r="AA11" s="10" t="s">
        <v>6480</v>
      </c>
      <c r="AB11" s="11" t="s">
        <v>5581</v>
      </c>
      <c r="AC11" s="11" t="str">
        <f t="shared" si="0"/>
        <v>American</v>
      </c>
      <c r="AD11" s="11" t="str">
        <f t="shared" si="1"/>
        <v>American</v>
      </c>
      <c r="AE11" s="12" t="s">
        <v>529</v>
      </c>
      <c r="AF11" s="13" t="s">
        <v>5583</v>
      </c>
      <c r="AG11" t="str">
        <f>INDEX(Table14[Team_Name],MATCH(AE11,Table14[Team],0))</f>
        <v>Appalachian State</v>
      </c>
    </row>
    <row r="12" spans="2:33">
      <c r="B12">
        <v>10</v>
      </c>
      <c r="C12" t="s">
        <v>383</v>
      </c>
      <c r="D12">
        <v>8</v>
      </c>
      <c r="G12" t="s">
        <v>666</v>
      </c>
      <c r="H12">
        <v>9</v>
      </c>
      <c r="I12">
        <v>12</v>
      </c>
      <c r="J12" t="s">
        <v>5576</v>
      </c>
      <c r="K12" t="s">
        <v>100</v>
      </c>
      <c r="L12" t="s">
        <v>7152</v>
      </c>
      <c r="M12" t="s">
        <v>7153</v>
      </c>
      <c r="N12" t="s">
        <v>7154</v>
      </c>
      <c r="O12" t="s">
        <v>7155</v>
      </c>
      <c r="P12" t="s">
        <v>7131</v>
      </c>
      <c r="Q12" t="s">
        <v>7156</v>
      </c>
      <c r="R12" t="s">
        <v>7152</v>
      </c>
      <c r="S12" t="s">
        <v>7153</v>
      </c>
      <c r="T12">
        <v>341</v>
      </c>
      <c r="U12">
        <v>279</v>
      </c>
      <c r="V12">
        <v>228</v>
      </c>
      <c r="W12">
        <v>127</v>
      </c>
      <c r="X12">
        <v>-8.1</v>
      </c>
      <c r="AA12" s="10" t="s">
        <v>5582</v>
      </c>
      <c r="AB12" s="11" t="s">
        <v>5583</v>
      </c>
      <c r="AC12" s="11" t="str">
        <f t="shared" si="0"/>
        <v>AppalachianSt</v>
      </c>
      <c r="AD12" s="11" t="str">
        <f t="shared" si="1"/>
        <v>Appalachian State</v>
      </c>
      <c r="AE12" s="12" t="s">
        <v>7169</v>
      </c>
      <c r="AF12" s="13" t="s">
        <v>5583</v>
      </c>
      <c r="AG12" t="str">
        <f>INDEX(Table14[Team_Name],MATCH(AE12,Table14[Team],0))</f>
        <v>Appalachian State</v>
      </c>
    </row>
    <row r="13" spans="2:33">
      <c r="B13">
        <v>10</v>
      </c>
      <c r="C13" t="s">
        <v>7143</v>
      </c>
      <c r="D13">
        <v>8</v>
      </c>
      <c r="G13" t="s">
        <v>425</v>
      </c>
      <c r="H13">
        <v>10</v>
      </c>
      <c r="I13">
        <v>13</v>
      </c>
      <c r="J13" t="s">
        <v>425</v>
      </c>
      <c r="K13" t="s">
        <v>425</v>
      </c>
      <c r="L13" t="s">
        <v>7157</v>
      </c>
      <c r="M13" t="s">
        <v>7158</v>
      </c>
      <c r="N13" t="s">
        <v>7159</v>
      </c>
      <c r="O13" t="s">
        <v>7160</v>
      </c>
      <c r="P13" t="s">
        <v>7140</v>
      </c>
      <c r="Q13" t="s">
        <v>7161</v>
      </c>
      <c r="R13" t="s">
        <v>7162</v>
      </c>
      <c r="S13" t="s">
        <v>7163</v>
      </c>
      <c r="T13">
        <v>270</v>
      </c>
      <c r="U13">
        <v>323</v>
      </c>
      <c r="V13">
        <v>317</v>
      </c>
      <c r="W13">
        <v>291</v>
      </c>
      <c r="X13">
        <v>-16.170000000000002</v>
      </c>
      <c r="AA13" s="10" t="s">
        <v>5585</v>
      </c>
      <c r="AB13" s="11" t="s">
        <v>5586</v>
      </c>
      <c r="AC13" s="11" t="str">
        <f t="shared" si="0"/>
        <v>AustinPeay</v>
      </c>
      <c r="AD13" s="11" t="str">
        <f t="shared" si="1"/>
        <v>Austin Peay</v>
      </c>
      <c r="AE13" s="12" t="s">
        <v>402</v>
      </c>
      <c r="AF13" s="13" t="s">
        <v>5588</v>
      </c>
      <c r="AG13" t="str">
        <f>INDEX(Table14[Team_Name],MATCH(AE13,Table14[Team],0))</f>
        <v>Arizona</v>
      </c>
    </row>
    <row r="14" spans="2:33">
      <c r="B14">
        <v>12</v>
      </c>
      <c r="C14" t="s">
        <v>100</v>
      </c>
      <c r="D14">
        <v>9</v>
      </c>
      <c r="G14" t="s">
        <v>529</v>
      </c>
      <c r="H14">
        <v>11</v>
      </c>
      <c r="I14">
        <v>14</v>
      </c>
      <c r="J14" t="s">
        <v>5584</v>
      </c>
      <c r="K14" t="s">
        <v>165</v>
      </c>
      <c r="L14" t="s">
        <v>7164</v>
      </c>
      <c r="M14" t="s">
        <v>7151</v>
      </c>
      <c r="N14" t="s">
        <v>7163</v>
      </c>
      <c r="O14" t="s">
        <v>7165</v>
      </c>
      <c r="P14" t="s">
        <v>7166</v>
      </c>
      <c r="Q14" t="s">
        <v>7167</v>
      </c>
      <c r="R14" t="s">
        <v>7168</v>
      </c>
      <c r="S14" t="s">
        <v>7161</v>
      </c>
      <c r="T14">
        <v>168</v>
      </c>
      <c r="U14">
        <v>211</v>
      </c>
      <c r="V14">
        <v>130</v>
      </c>
      <c r="W14">
        <v>317</v>
      </c>
      <c r="X14">
        <v>0.33</v>
      </c>
      <c r="AA14" s="10" t="s">
        <v>6473</v>
      </c>
      <c r="AB14" s="10" t="s">
        <v>5588</v>
      </c>
      <c r="AC14" s="11" t="str">
        <f t="shared" si="0"/>
        <v>Arizona</v>
      </c>
      <c r="AD14" s="11" t="str">
        <f t="shared" si="1"/>
        <v>Arizona</v>
      </c>
      <c r="AE14" s="12" t="s">
        <v>459</v>
      </c>
      <c r="AF14" s="13" t="s">
        <v>5598</v>
      </c>
      <c r="AG14" t="str">
        <f>INDEX(Table14[Team_Name],MATCH(AE14,Table14[Team],0))</f>
        <v>Arizona State</v>
      </c>
    </row>
    <row r="15" spans="2:33">
      <c r="B15">
        <v>13</v>
      </c>
      <c r="C15" t="s">
        <v>425</v>
      </c>
      <c r="D15">
        <v>10</v>
      </c>
      <c r="G15" t="s">
        <v>7169</v>
      </c>
      <c r="H15">
        <v>11</v>
      </c>
      <c r="I15">
        <v>14</v>
      </c>
      <c r="J15" t="s">
        <v>5584</v>
      </c>
      <c r="K15" t="s">
        <v>165</v>
      </c>
      <c r="L15" t="s">
        <v>7164</v>
      </c>
      <c r="M15" t="s">
        <v>7151</v>
      </c>
      <c r="N15" t="s">
        <v>7163</v>
      </c>
      <c r="O15" t="s">
        <v>7165</v>
      </c>
      <c r="P15" t="s">
        <v>7166</v>
      </c>
      <c r="Q15" t="s">
        <v>7167</v>
      </c>
      <c r="R15" t="s">
        <v>7168</v>
      </c>
      <c r="S15" t="s">
        <v>7161</v>
      </c>
      <c r="T15">
        <v>168</v>
      </c>
      <c r="U15">
        <v>211</v>
      </c>
      <c r="V15">
        <v>130</v>
      </c>
      <c r="W15">
        <v>317</v>
      </c>
      <c r="X15">
        <v>0.33</v>
      </c>
      <c r="AA15" s="10" t="s">
        <v>5589</v>
      </c>
      <c r="AB15" s="11" t="s">
        <v>5591</v>
      </c>
      <c r="AC15" s="11" t="str">
        <f t="shared" si="0"/>
        <v>Arkansas</v>
      </c>
      <c r="AD15" s="11" t="str">
        <f t="shared" si="1"/>
        <v>Arkansas</v>
      </c>
      <c r="AE15" s="12" t="s">
        <v>270</v>
      </c>
      <c r="AF15" s="13" t="s">
        <v>5591</v>
      </c>
      <c r="AG15" t="str">
        <f>INDEX(Table14[Team_Name],MATCH(AE15,Table14[Team],0))</f>
        <v>Arkansas</v>
      </c>
    </row>
    <row r="16" spans="2:33">
      <c r="B16">
        <v>14</v>
      </c>
      <c r="C16" t="s">
        <v>165</v>
      </c>
      <c r="D16">
        <v>11</v>
      </c>
      <c r="G16" t="s">
        <v>402</v>
      </c>
      <c r="H16">
        <v>12</v>
      </c>
      <c r="I16">
        <v>15</v>
      </c>
      <c r="J16" t="s">
        <v>402</v>
      </c>
      <c r="K16" t="s">
        <v>402</v>
      </c>
      <c r="L16" t="s">
        <v>19</v>
      </c>
      <c r="M16" t="s">
        <v>26</v>
      </c>
      <c r="N16" t="s">
        <v>7170</v>
      </c>
      <c r="O16" t="s">
        <v>431</v>
      </c>
      <c r="P16" t="s">
        <v>7171</v>
      </c>
      <c r="Q16" t="s">
        <v>1085</v>
      </c>
      <c r="R16" t="s">
        <v>7170</v>
      </c>
      <c r="S16" t="s">
        <v>7172</v>
      </c>
      <c r="T16">
        <v>47</v>
      </c>
      <c r="U16">
        <v>7</v>
      </c>
      <c r="V16">
        <v>20</v>
      </c>
      <c r="W16">
        <v>9</v>
      </c>
      <c r="X16">
        <v>26.07</v>
      </c>
      <c r="AA16" s="10" t="s">
        <v>5592</v>
      </c>
      <c r="AB16" s="11" t="s">
        <v>5593</v>
      </c>
      <c r="AC16" s="11" t="str">
        <f t="shared" si="0"/>
        <v>Army</v>
      </c>
      <c r="AD16" s="11" t="str">
        <f t="shared" si="1"/>
        <v>Army</v>
      </c>
      <c r="AE16" s="12" t="s">
        <v>6470</v>
      </c>
      <c r="AF16" s="13" t="s">
        <v>5891</v>
      </c>
      <c r="AG16" t="str">
        <f>INDEX(Table14[Team_Name],MATCH(AE16,Table14[Team],0))</f>
        <v>Little Rock</v>
      </c>
    </row>
    <row r="17" spans="2:33">
      <c r="B17">
        <v>15</v>
      </c>
      <c r="C17" t="s">
        <v>402</v>
      </c>
      <c r="D17">
        <v>12</v>
      </c>
      <c r="G17" t="s">
        <v>459</v>
      </c>
      <c r="H17">
        <v>13</v>
      </c>
      <c r="I17">
        <v>16</v>
      </c>
      <c r="J17" t="s">
        <v>6516</v>
      </c>
      <c r="K17" t="s">
        <v>208</v>
      </c>
      <c r="L17" t="s">
        <v>7173</v>
      </c>
      <c r="M17" t="s">
        <v>764</v>
      </c>
      <c r="N17" t="s">
        <v>1090</v>
      </c>
      <c r="O17" t="s">
        <v>7174</v>
      </c>
      <c r="P17" t="s">
        <v>884</v>
      </c>
      <c r="Q17" t="s">
        <v>703</v>
      </c>
      <c r="R17" t="s">
        <v>697</v>
      </c>
      <c r="S17" t="s">
        <v>703</v>
      </c>
      <c r="T17">
        <v>58</v>
      </c>
      <c r="U17">
        <v>205</v>
      </c>
      <c r="V17">
        <v>28</v>
      </c>
      <c r="W17">
        <v>170</v>
      </c>
      <c r="X17">
        <v>8.07</v>
      </c>
      <c r="AA17" s="10" t="s">
        <v>5594</v>
      </c>
      <c r="AB17" s="11" t="s">
        <v>5595</v>
      </c>
      <c r="AC17" s="11" t="str">
        <f t="shared" si="0"/>
        <v>ArkansasState</v>
      </c>
      <c r="AD17" s="11" t="str">
        <f t="shared" si="1"/>
        <v>Arkansas State</v>
      </c>
      <c r="AE17" s="12" t="s">
        <v>605</v>
      </c>
      <c r="AF17" s="13" t="s">
        <v>5891</v>
      </c>
      <c r="AG17" t="str">
        <f>INDEX(Table14[Team_Name],MATCH(AE17,Table14[Team],0))</f>
        <v>Little Rock</v>
      </c>
    </row>
    <row r="18" spans="2:33">
      <c r="B18">
        <v>16</v>
      </c>
      <c r="C18" t="s">
        <v>208</v>
      </c>
      <c r="D18">
        <v>13</v>
      </c>
      <c r="G18" t="s">
        <v>270</v>
      </c>
      <c r="H18">
        <v>14</v>
      </c>
      <c r="I18">
        <v>17</v>
      </c>
      <c r="J18" t="s">
        <v>270</v>
      </c>
      <c r="K18" t="s">
        <v>270</v>
      </c>
      <c r="L18" t="s">
        <v>1083</v>
      </c>
      <c r="M18" t="s">
        <v>7178</v>
      </c>
      <c r="N18" t="s">
        <v>862</v>
      </c>
      <c r="O18" t="s">
        <v>1096</v>
      </c>
      <c r="P18" t="s">
        <v>1083</v>
      </c>
      <c r="Q18" t="s">
        <v>789</v>
      </c>
      <c r="R18" t="s">
        <v>1103</v>
      </c>
      <c r="S18" t="s">
        <v>7179</v>
      </c>
      <c r="T18">
        <v>15</v>
      </c>
      <c r="U18">
        <v>53</v>
      </c>
      <c r="V18">
        <v>11</v>
      </c>
      <c r="W18">
        <v>28</v>
      </c>
      <c r="X18">
        <v>19.579999999999998</v>
      </c>
      <c r="AA18" s="10" t="s">
        <v>5597</v>
      </c>
      <c r="AB18" s="11" t="s">
        <v>5598</v>
      </c>
      <c r="AC18" s="11" t="str">
        <f t="shared" si="0"/>
        <v>ArizonaState</v>
      </c>
      <c r="AD18" s="11" t="str">
        <f t="shared" si="1"/>
        <v>Arizona State</v>
      </c>
      <c r="AE18" s="12" t="s">
        <v>613</v>
      </c>
      <c r="AF18" s="13" t="s">
        <v>5595</v>
      </c>
      <c r="AG18" t="str">
        <f>INDEX(Table14[Team_Name],MATCH(AE18,Table14[Team],0))</f>
        <v>Arkansas State</v>
      </c>
    </row>
    <row r="19" spans="2:33">
      <c r="B19">
        <v>17</v>
      </c>
      <c r="C19" t="s">
        <v>270</v>
      </c>
      <c r="D19">
        <v>14</v>
      </c>
      <c r="G19" t="s">
        <v>6470</v>
      </c>
      <c r="H19">
        <v>16</v>
      </c>
      <c r="I19">
        <v>186</v>
      </c>
      <c r="J19" t="s">
        <v>7180</v>
      </c>
      <c r="K19" t="s">
        <v>96</v>
      </c>
      <c r="L19" t="s">
        <v>7181</v>
      </c>
      <c r="M19" t="s">
        <v>7182</v>
      </c>
      <c r="N19" t="s">
        <v>700</v>
      </c>
      <c r="O19" t="s">
        <v>7183</v>
      </c>
      <c r="P19" t="s">
        <v>7184</v>
      </c>
      <c r="Q19" t="s">
        <v>7119</v>
      </c>
      <c r="R19" t="s">
        <v>7147</v>
      </c>
      <c r="S19" t="s">
        <v>7185</v>
      </c>
      <c r="T19">
        <v>298</v>
      </c>
      <c r="U19">
        <v>285</v>
      </c>
      <c r="V19">
        <v>335</v>
      </c>
      <c r="W19">
        <v>204</v>
      </c>
      <c r="X19">
        <v>204</v>
      </c>
      <c r="AA19" s="10" t="s">
        <v>5603</v>
      </c>
      <c r="AB19" s="11" t="s">
        <v>5604</v>
      </c>
      <c r="AC19" s="11" t="str">
        <f t="shared" si="0"/>
        <v>BallState</v>
      </c>
      <c r="AD19" s="11" t="s">
        <v>278</v>
      </c>
      <c r="AE19" s="12" t="s">
        <v>671</v>
      </c>
      <c r="AF19" s="13" t="s">
        <v>6199</v>
      </c>
      <c r="AG19" t="str">
        <f>INDEX(Table14[Team_Name],MATCH(AE19,Table14[Team],0))</f>
        <v>Arkansas-Pine Bluff</v>
      </c>
    </row>
    <row r="20" spans="2:33">
      <c r="B20">
        <v>18</v>
      </c>
      <c r="C20" t="s">
        <v>25</v>
      </c>
      <c r="D20">
        <v>15</v>
      </c>
      <c r="G20" t="s">
        <v>605</v>
      </c>
      <c r="H20">
        <v>16</v>
      </c>
      <c r="I20">
        <v>186</v>
      </c>
      <c r="J20" t="s">
        <v>7180</v>
      </c>
      <c r="K20" t="s">
        <v>96</v>
      </c>
      <c r="L20" t="s">
        <v>7181</v>
      </c>
      <c r="M20" t="s">
        <v>7182</v>
      </c>
      <c r="N20" t="s">
        <v>700</v>
      </c>
      <c r="O20" t="s">
        <v>7183</v>
      </c>
      <c r="P20" t="s">
        <v>7184</v>
      </c>
      <c r="Q20" t="s">
        <v>7119</v>
      </c>
      <c r="R20" t="s">
        <v>7147</v>
      </c>
      <c r="S20" t="s">
        <v>7185</v>
      </c>
      <c r="T20">
        <v>298</v>
      </c>
      <c r="U20">
        <v>285</v>
      </c>
      <c r="V20">
        <v>335</v>
      </c>
      <c r="W20">
        <v>204</v>
      </c>
      <c r="X20">
        <v>204</v>
      </c>
      <c r="AA20" s="10" t="s">
        <v>5608</v>
      </c>
      <c r="AB20" s="11" t="s">
        <v>5609</v>
      </c>
      <c r="AC20" s="11" t="str">
        <f t="shared" si="0"/>
        <v>BostonCollege</v>
      </c>
      <c r="AD20" s="11" t="str">
        <f t="shared" ref="AD20:AD38" si="2">INDEX($AG$2:$AG$402,MATCH(AC20,$AE$2:$AE$402,0))</f>
        <v>Boston College</v>
      </c>
      <c r="AE20" s="12" t="s">
        <v>309</v>
      </c>
      <c r="AF20" s="13" t="s">
        <v>5593</v>
      </c>
      <c r="AG20" t="str">
        <f>INDEX(Table14[Team_Name],MATCH(AE20,Table14[Team],0))</f>
        <v>Army</v>
      </c>
    </row>
    <row r="21" spans="2:33">
      <c r="B21">
        <v>19</v>
      </c>
      <c r="C21" t="s">
        <v>150</v>
      </c>
      <c r="D21">
        <v>17</v>
      </c>
      <c r="G21" t="s">
        <v>613</v>
      </c>
      <c r="H21">
        <v>15</v>
      </c>
      <c r="I21">
        <v>18</v>
      </c>
      <c r="J21" t="s">
        <v>5596</v>
      </c>
      <c r="K21" t="s">
        <v>25</v>
      </c>
      <c r="L21" t="s">
        <v>7186</v>
      </c>
      <c r="M21" t="s">
        <v>7187</v>
      </c>
      <c r="N21" t="s">
        <v>7188</v>
      </c>
      <c r="O21" t="s">
        <v>7189</v>
      </c>
      <c r="P21" t="s">
        <v>7190</v>
      </c>
      <c r="Q21" t="s">
        <v>7191</v>
      </c>
      <c r="R21" t="s">
        <v>7167</v>
      </c>
      <c r="S21" t="s">
        <v>7192</v>
      </c>
      <c r="T21">
        <v>183</v>
      </c>
      <c r="U21">
        <v>237</v>
      </c>
      <c r="V21">
        <v>135</v>
      </c>
      <c r="W21">
        <v>110</v>
      </c>
      <c r="X21">
        <v>-1.05</v>
      </c>
      <c r="AA21" s="10" t="s">
        <v>5610</v>
      </c>
      <c r="AB21" s="11" t="s">
        <v>5611</v>
      </c>
      <c r="AC21" s="11" t="str">
        <f t="shared" si="0"/>
        <v>BethuneCookman</v>
      </c>
      <c r="AD21" s="11" t="str">
        <f t="shared" si="2"/>
        <v>Bethune Cookman</v>
      </c>
      <c r="AE21" s="12" t="s">
        <v>38</v>
      </c>
      <c r="AF21" s="12" t="s">
        <v>5601</v>
      </c>
      <c r="AG21" t="str">
        <f>INDEX(Table14[Team_Name],MATCH(AE21,Table14[Team],0))</f>
        <v>Auburn</v>
      </c>
    </row>
    <row r="22" spans="2:33">
      <c r="B22">
        <v>20</v>
      </c>
      <c r="C22" t="s">
        <v>309</v>
      </c>
      <c r="D22">
        <v>18</v>
      </c>
      <c r="G22" t="s">
        <v>7175</v>
      </c>
      <c r="H22">
        <v>17</v>
      </c>
      <c r="I22">
        <v>19</v>
      </c>
      <c r="J22" t="s">
        <v>6200</v>
      </c>
      <c r="K22" t="s">
        <v>7175</v>
      </c>
      <c r="L22" t="s">
        <v>7176</v>
      </c>
      <c r="M22" t="s">
        <v>7152</v>
      </c>
      <c r="N22" t="s">
        <v>7134</v>
      </c>
      <c r="O22" t="s">
        <v>7108</v>
      </c>
      <c r="P22" t="s">
        <v>7177</v>
      </c>
      <c r="Q22" t="s">
        <v>7154</v>
      </c>
      <c r="R22" t="s">
        <v>7108</v>
      </c>
      <c r="S22" t="s">
        <v>7156</v>
      </c>
      <c r="T22">
        <v>356</v>
      </c>
      <c r="U22">
        <v>270</v>
      </c>
      <c r="V22">
        <v>358</v>
      </c>
      <c r="W22">
        <v>186</v>
      </c>
      <c r="X22">
        <v>-21.54</v>
      </c>
      <c r="AA22" s="10" t="s">
        <v>5612</v>
      </c>
      <c r="AB22" s="11" t="s">
        <v>5613</v>
      </c>
      <c r="AC22" s="11" t="str">
        <f t="shared" si="0"/>
        <v>Belmont</v>
      </c>
      <c r="AD22" s="11" t="str">
        <f t="shared" si="2"/>
        <v>Belmont</v>
      </c>
      <c r="AE22" s="12" t="s">
        <v>628</v>
      </c>
      <c r="AF22" s="13" t="s">
        <v>5586</v>
      </c>
      <c r="AG22" t="str">
        <f>INDEX(Table14[Team_Name],MATCH(AE22,Table14[Team],0))</f>
        <v>Austin Peay</v>
      </c>
    </row>
    <row r="23" spans="2:33">
      <c r="B23">
        <v>21</v>
      </c>
      <c r="C23" t="s">
        <v>38</v>
      </c>
      <c r="D23">
        <v>19</v>
      </c>
      <c r="G23" t="s">
        <v>671</v>
      </c>
      <c r="H23">
        <v>17</v>
      </c>
      <c r="I23">
        <v>19</v>
      </c>
      <c r="J23" t="s">
        <v>6200</v>
      </c>
      <c r="K23" t="s">
        <v>150</v>
      </c>
      <c r="L23" t="s">
        <v>7176</v>
      </c>
      <c r="M23" t="s">
        <v>7152</v>
      </c>
      <c r="N23" t="s">
        <v>7134</v>
      </c>
      <c r="O23" t="s">
        <v>7108</v>
      </c>
      <c r="P23" t="s">
        <v>7177</v>
      </c>
      <c r="Q23" t="s">
        <v>7154</v>
      </c>
      <c r="R23" t="s">
        <v>7108</v>
      </c>
      <c r="S23" t="s">
        <v>7156</v>
      </c>
      <c r="T23">
        <v>356</v>
      </c>
      <c r="U23">
        <v>270</v>
      </c>
      <c r="V23">
        <v>358</v>
      </c>
      <c r="W23">
        <v>186</v>
      </c>
      <c r="X23">
        <v>-21.54</v>
      </c>
      <c r="AA23" s="10" t="s">
        <v>5616</v>
      </c>
      <c r="AB23" s="11" t="s">
        <v>5617</v>
      </c>
      <c r="AC23" s="11" t="str">
        <f t="shared" si="0"/>
        <v>BowlingGreen</v>
      </c>
      <c r="AD23" s="11" t="str">
        <f t="shared" si="2"/>
        <v>Bowling Green</v>
      </c>
      <c r="AE23" s="12" t="s">
        <v>653</v>
      </c>
      <c r="AF23" s="13" t="s">
        <v>5604</v>
      </c>
      <c r="AG23" t="str">
        <f>INDEX(Table14[Team_Name],MATCH(AE23,Table14[Team],0))</f>
        <v>Ball State</v>
      </c>
    </row>
    <row r="24" spans="2:33">
      <c r="B24">
        <v>22</v>
      </c>
      <c r="C24" t="s">
        <v>86</v>
      </c>
      <c r="D24">
        <v>20</v>
      </c>
      <c r="G24" t="s">
        <v>309</v>
      </c>
      <c r="H24">
        <v>18</v>
      </c>
      <c r="I24">
        <v>20</v>
      </c>
      <c r="J24" t="s">
        <v>309</v>
      </c>
      <c r="K24" t="s">
        <v>309</v>
      </c>
      <c r="L24" t="s">
        <v>7193</v>
      </c>
      <c r="M24" t="s">
        <v>7194</v>
      </c>
      <c r="N24" t="s">
        <v>7191</v>
      </c>
      <c r="O24" t="s">
        <v>7195</v>
      </c>
      <c r="P24" t="s">
        <v>7137</v>
      </c>
      <c r="Q24" t="s">
        <v>7118</v>
      </c>
      <c r="R24" t="s">
        <v>7137</v>
      </c>
      <c r="S24" t="s">
        <v>7196</v>
      </c>
      <c r="T24">
        <v>251</v>
      </c>
      <c r="U24">
        <v>295</v>
      </c>
      <c r="V24">
        <v>272</v>
      </c>
      <c r="W24">
        <v>89</v>
      </c>
      <c r="X24">
        <v>-11.09</v>
      </c>
      <c r="AA24" s="10" t="s">
        <v>5618</v>
      </c>
      <c r="AB24" s="10" t="s">
        <v>5619</v>
      </c>
      <c r="AC24" s="11" t="str">
        <f t="shared" si="0"/>
        <v>Binghamton</v>
      </c>
      <c r="AD24" s="11" t="str">
        <f t="shared" si="2"/>
        <v>Binghamton</v>
      </c>
      <c r="AE24" s="12" t="s">
        <v>47</v>
      </c>
      <c r="AF24" s="12" t="s">
        <v>5606</v>
      </c>
      <c r="AG24" t="str">
        <f>INDEX(Table14[Team_Name],MATCH(AE24,Table14[Team],0))</f>
        <v>Baylor</v>
      </c>
    </row>
    <row r="25" spans="2:33">
      <c r="B25">
        <v>23</v>
      </c>
      <c r="C25" t="s">
        <v>6517</v>
      </c>
      <c r="D25" t="e">
        <v>#N/A</v>
      </c>
      <c r="G25" t="s">
        <v>38</v>
      </c>
      <c r="H25">
        <v>19</v>
      </c>
      <c r="I25">
        <v>21</v>
      </c>
      <c r="J25" t="s">
        <v>38</v>
      </c>
      <c r="K25" t="s">
        <v>38</v>
      </c>
      <c r="L25" t="s">
        <v>7128</v>
      </c>
      <c r="M25" t="s">
        <v>7197</v>
      </c>
      <c r="N25" t="s">
        <v>7198</v>
      </c>
      <c r="O25" t="s">
        <v>912</v>
      </c>
      <c r="P25" t="s">
        <v>7199</v>
      </c>
      <c r="Q25" t="s">
        <v>304</v>
      </c>
      <c r="R25" t="s">
        <v>1114</v>
      </c>
      <c r="S25" t="s">
        <v>830</v>
      </c>
      <c r="T25">
        <v>28</v>
      </c>
      <c r="U25">
        <v>25</v>
      </c>
      <c r="V25">
        <v>8</v>
      </c>
      <c r="W25">
        <v>42</v>
      </c>
      <c r="X25">
        <v>23.13</v>
      </c>
      <c r="AA25" s="10" t="s">
        <v>5623</v>
      </c>
      <c r="AB25" s="11" t="s">
        <v>5624</v>
      </c>
      <c r="AC25" s="11" t="str">
        <f t="shared" si="0"/>
        <v>Bradley</v>
      </c>
      <c r="AD25" s="11" t="str">
        <f t="shared" si="2"/>
        <v>Bradley</v>
      </c>
      <c r="AE25" s="12" t="s">
        <v>61</v>
      </c>
      <c r="AF25" s="12" t="s">
        <v>5613</v>
      </c>
      <c r="AG25" t="str">
        <f>INDEX(Table14[Team_Name],MATCH(AE25,Table14[Team],0))</f>
        <v>Belmont</v>
      </c>
    </row>
    <row r="26" spans="2:33">
      <c r="B26">
        <v>24</v>
      </c>
      <c r="C26" t="s">
        <v>278</v>
      </c>
      <c r="D26">
        <v>21</v>
      </c>
      <c r="G26" t="s">
        <v>628</v>
      </c>
      <c r="H26">
        <v>20</v>
      </c>
      <c r="I26">
        <v>22</v>
      </c>
      <c r="J26" t="s">
        <v>86</v>
      </c>
      <c r="K26" t="s">
        <v>86</v>
      </c>
      <c r="L26" t="s">
        <v>7123</v>
      </c>
      <c r="M26" t="s">
        <v>7110</v>
      </c>
      <c r="N26" t="s">
        <v>7200</v>
      </c>
      <c r="O26" t="s">
        <v>7201</v>
      </c>
      <c r="P26" t="s">
        <v>7198</v>
      </c>
      <c r="Q26" t="s">
        <v>7202</v>
      </c>
      <c r="R26" t="s">
        <v>7203</v>
      </c>
      <c r="S26" t="s">
        <v>7204</v>
      </c>
      <c r="T26">
        <v>307</v>
      </c>
      <c r="U26">
        <v>318</v>
      </c>
      <c r="V26">
        <v>236</v>
      </c>
      <c r="W26">
        <v>312</v>
      </c>
      <c r="X26">
        <v>-10.83</v>
      </c>
      <c r="AA26" s="10" t="s">
        <v>5625</v>
      </c>
      <c r="AB26" s="11" t="s">
        <v>5626</v>
      </c>
      <c r="AC26" s="11" t="str">
        <f t="shared" si="0"/>
        <v>Brown</v>
      </c>
      <c r="AD26" s="11" t="str">
        <f t="shared" si="2"/>
        <v>Brown</v>
      </c>
      <c r="AE26" s="12" t="s">
        <v>640</v>
      </c>
      <c r="AF26" s="13" t="s">
        <v>5611</v>
      </c>
      <c r="AG26" t="str">
        <f>INDEX(Table14[Team_Name],MATCH(AE26,Table14[Team],0))</f>
        <v>Bethune Cookman</v>
      </c>
    </row>
    <row r="27" spans="2:33">
      <c r="B27">
        <v>25</v>
      </c>
      <c r="C27" t="s">
        <v>47</v>
      </c>
      <c r="D27">
        <v>22</v>
      </c>
      <c r="G27" t="s">
        <v>653</v>
      </c>
      <c r="H27">
        <v>21</v>
      </c>
      <c r="I27">
        <v>24</v>
      </c>
      <c r="J27" t="s">
        <v>6517</v>
      </c>
      <c r="K27" t="s">
        <v>278</v>
      </c>
      <c r="L27" t="s">
        <v>7184</v>
      </c>
      <c r="M27" t="s">
        <v>7205</v>
      </c>
      <c r="N27" t="s">
        <v>7206</v>
      </c>
      <c r="O27" t="s">
        <v>7207</v>
      </c>
      <c r="P27" t="s">
        <v>7208</v>
      </c>
      <c r="Q27" t="s">
        <v>7209</v>
      </c>
      <c r="R27" t="s">
        <v>7210</v>
      </c>
      <c r="S27" t="s">
        <v>7113</v>
      </c>
      <c r="T27">
        <v>258</v>
      </c>
      <c r="U27">
        <v>203</v>
      </c>
      <c r="V27">
        <v>302</v>
      </c>
      <c r="W27">
        <v>46</v>
      </c>
      <c r="X27">
        <v>-8.4</v>
      </c>
      <c r="AA27" s="10" t="s">
        <v>5627</v>
      </c>
      <c r="AB27" s="10" t="s">
        <v>5628</v>
      </c>
      <c r="AC27" s="11" t="str">
        <f t="shared" si="0"/>
        <v>Bryant</v>
      </c>
      <c r="AD27" s="11" t="str">
        <f t="shared" si="2"/>
        <v>Bryant</v>
      </c>
      <c r="AE27" s="12" t="s">
        <v>239</v>
      </c>
      <c r="AF27" s="13" t="s">
        <v>5619</v>
      </c>
      <c r="AG27" t="str">
        <f>INDEX(Table14[Team_Name],MATCH(AE27,Table14[Team],0))</f>
        <v>Binghamton</v>
      </c>
    </row>
    <row r="28" spans="2:33">
      <c r="B28">
        <v>26</v>
      </c>
      <c r="C28" t="s">
        <v>115</v>
      </c>
      <c r="D28">
        <v>483</v>
      </c>
      <c r="G28" t="s">
        <v>47</v>
      </c>
      <c r="H28">
        <v>22</v>
      </c>
      <c r="I28">
        <v>25</v>
      </c>
      <c r="J28" t="s">
        <v>47</v>
      </c>
      <c r="K28" t="s">
        <v>47</v>
      </c>
      <c r="L28" t="s">
        <v>7211</v>
      </c>
      <c r="M28" t="s">
        <v>57</v>
      </c>
      <c r="N28" t="s">
        <v>7212</v>
      </c>
      <c r="O28" t="s">
        <v>421</v>
      </c>
      <c r="P28" t="s">
        <v>7213</v>
      </c>
      <c r="Q28" t="s">
        <v>1096</v>
      </c>
      <c r="R28" t="s">
        <v>37</v>
      </c>
      <c r="S28" t="s">
        <v>19</v>
      </c>
      <c r="T28">
        <v>6</v>
      </c>
      <c r="U28">
        <v>10</v>
      </c>
      <c r="V28">
        <v>13</v>
      </c>
      <c r="W28">
        <v>163</v>
      </c>
      <c r="X28">
        <v>26.71</v>
      </c>
      <c r="AA28" s="10" t="s">
        <v>6465</v>
      </c>
      <c r="AB28" s="10" t="s">
        <v>5621</v>
      </c>
      <c r="AC28" s="11" t="str">
        <f t="shared" si="0"/>
        <v>BoiseState</v>
      </c>
      <c r="AD28" s="11" t="str">
        <f t="shared" si="2"/>
        <v>Boise St.</v>
      </c>
      <c r="AE28" s="12" t="s">
        <v>523</v>
      </c>
      <c r="AF28" s="13" t="s">
        <v>5621</v>
      </c>
      <c r="AG28" t="str">
        <f>INDEX(Table14[Team_Name],MATCH(AE28,Table14[Team],0))</f>
        <v>Boise St.</v>
      </c>
    </row>
    <row r="29" spans="2:33">
      <c r="B29">
        <v>27</v>
      </c>
      <c r="C29" t="s">
        <v>61</v>
      </c>
      <c r="D29">
        <v>23</v>
      </c>
      <c r="G29" t="s">
        <v>61</v>
      </c>
      <c r="H29">
        <v>23</v>
      </c>
      <c r="I29">
        <v>27</v>
      </c>
      <c r="J29" t="s">
        <v>61</v>
      </c>
      <c r="K29" t="s">
        <v>61</v>
      </c>
      <c r="L29" t="s">
        <v>7215</v>
      </c>
      <c r="M29" t="s">
        <v>7216</v>
      </c>
      <c r="N29" t="s">
        <v>7147</v>
      </c>
      <c r="O29" t="s">
        <v>775</v>
      </c>
      <c r="P29" t="s">
        <v>775</v>
      </c>
      <c r="Q29" t="s">
        <v>884</v>
      </c>
      <c r="R29" t="s">
        <v>7217</v>
      </c>
      <c r="S29" t="s">
        <v>7218</v>
      </c>
      <c r="T29">
        <v>77</v>
      </c>
      <c r="U29">
        <v>76</v>
      </c>
      <c r="V29">
        <v>105</v>
      </c>
      <c r="W29">
        <v>79</v>
      </c>
      <c r="X29">
        <v>9.44</v>
      </c>
      <c r="AA29" s="10" t="s">
        <v>5629</v>
      </c>
      <c r="AB29" s="10" t="s">
        <v>5630</v>
      </c>
      <c r="AC29" s="11" t="str">
        <f t="shared" si="0"/>
        <v>BostonU</v>
      </c>
      <c r="AD29" s="11" t="str">
        <f t="shared" si="2"/>
        <v>Boston University</v>
      </c>
      <c r="AE29" s="12" t="s">
        <v>471</v>
      </c>
      <c r="AF29" s="13" t="s">
        <v>5609</v>
      </c>
      <c r="AG29" t="str">
        <f>INDEX(Table14[Team_Name],MATCH(AE29,Table14[Team],0))</f>
        <v>Boston College</v>
      </c>
    </row>
    <row r="30" spans="2:33">
      <c r="B30">
        <v>28</v>
      </c>
      <c r="C30" t="s">
        <v>7674</v>
      </c>
      <c r="D30" t="e">
        <v>#N/A</v>
      </c>
      <c r="G30" t="s">
        <v>640</v>
      </c>
      <c r="H30">
        <v>24</v>
      </c>
      <c r="I30">
        <v>29</v>
      </c>
      <c r="J30" t="s">
        <v>53</v>
      </c>
      <c r="K30" t="s">
        <v>53</v>
      </c>
      <c r="L30" t="s">
        <v>7219</v>
      </c>
      <c r="M30" t="s">
        <v>7220</v>
      </c>
      <c r="N30" t="s">
        <v>7130</v>
      </c>
      <c r="O30" t="s">
        <v>7221</v>
      </c>
      <c r="P30" t="s">
        <v>7222</v>
      </c>
      <c r="Q30" t="s">
        <v>7130</v>
      </c>
      <c r="R30" t="s">
        <v>7223</v>
      </c>
      <c r="S30" t="s">
        <v>7133</v>
      </c>
      <c r="T30">
        <v>354</v>
      </c>
      <c r="U30">
        <v>335</v>
      </c>
      <c r="V30">
        <v>300</v>
      </c>
      <c r="W30">
        <v>251</v>
      </c>
      <c r="X30">
        <v>-16.68</v>
      </c>
      <c r="AA30" s="10" t="s">
        <v>5631</v>
      </c>
      <c r="AB30" s="11" t="s">
        <v>5632</v>
      </c>
      <c r="AC30" s="11" t="str">
        <f t="shared" si="0"/>
        <v>Bucknell</v>
      </c>
      <c r="AD30" s="11" t="str">
        <f t="shared" si="2"/>
        <v>Bucknell</v>
      </c>
      <c r="AE30" s="12" t="s">
        <v>502</v>
      </c>
      <c r="AF30" s="13" t="s">
        <v>5630</v>
      </c>
      <c r="AG30" t="str">
        <f>INDEX(Table14[Team_Name],MATCH(AE30,Table14[Team],0))</f>
        <v>Boston University</v>
      </c>
    </row>
    <row r="31" spans="2:33">
      <c r="B31">
        <v>29</v>
      </c>
      <c r="C31" t="s">
        <v>53</v>
      </c>
      <c r="D31">
        <v>24</v>
      </c>
      <c r="G31" t="s">
        <v>239</v>
      </c>
      <c r="H31">
        <v>25</v>
      </c>
      <c r="I31">
        <v>30</v>
      </c>
      <c r="J31" t="s">
        <v>239</v>
      </c>
      <c r="K31" t="s">
        <v>239</v>
      </c>
      <c r="L31" t="s">
        <v>7224</v>
      </c>
      <c r="M31" t="s">
        <v>7225</v>
      </c>
      <c r="N31" t="s">
        <v>7226</v>
      </c>
      <c r="O31" t="s">
        <v>7227</v>
      </c>
      <c r="P31" t="s">
        <v>7228</v>
      </c>
      <c r="Q31" t="s">
        <v>7141</v>
      </c>
      <c r="R31" t="s">
        <v>7224</v>
      </c>
      <c r="S31" t="s">
        <v>7221</v>
      </c>
      <c r="T31">
        <v>316</v>
      </c>
      <c r="U31">
        <v>315</v>
      </c>
      <c r="V31">
        <v>235</v>
      </c>
      <c r="W31">
        <v>182</v>
      </c>
      <c r="X31">
        <v>-10.73</v>
      </c>
      <c r="AA31" s="10" t="s">
        <v>5633</v>
      </c>
      <c r="AB31" s="11" t="s">
        <v>5634</v>
      </c>
      <c r="AC31" s="11" t="str">
        <f t="shared" si="0"/>
        <v>Buffalo</v>
      </c>
      <c r="AD31" s="11" t="str">
        <f t="shared" si="2"/>
        <v>Buffalo</v>
      </c>
      <c r="AE31" s="12" t="s">
        <v>456</v>
      </c>
      <c r="AF31" s="13" t="s">
        <v>5617</v>
      </c>
      <c r="AG31" t="str">
        <f>INDEX(Table14[Team_Name],MATCH(AE31,Table14[Team],0))</f>
        <v>Bowling Green</v>
      </c>
    </row>
    <row r="32" spans="2:33">
      <c r="B32">
        <v>30</v>
      </c>
      <c r="C32" t="s">
        <v>239</v>
      </c>
      <c r="D32">
        <v>25</v>
      </c>
      <c r="G32" t="s">
        <v>523</v>
      </c>
      <c r="H32">
        <v>26</v>
      </c>
      <c r="I32">
        <v>31</v>
      </c>
      <c r="J32" t="s">
        <v>293</v>
      </c>
      <c r="K32" t="s">
        <v>441</v>
      </c>
      <c r="L32" t="s">
        <v>862</v>
      </c>
      <c r="M32" t="s">
        <v>1103</v>
      </c>
      <c r="N32" t="s">
        <v>1101</v>
      </c>
      <c r="O32" t="s">
        <v>1085</v>
      </c>
      <c r="P32" t="s">
        <v>714</v>
      </c>
      <c r="Q32" t="s">
        <v>7197</v>
      </c>
      <c r="R32" t="s">
        <v>775</v>
      </c>
      <c r="S32" t="s">
        <v>740</v>
      </c>
      <c r="T32">
        <v>80</v>
      </c>
      <c r="U32">
        <v>86</v>
      </c>
      <c r="V32">
        <v>19</v>
      </c>
      <c r="W32">
        <v>318</v>
      </c>
      <c r="X32">
        <v>318</v>
      </c>
      <c r="AA32" s="10" t="s">
        <v>5635</v>
      </c>
      <c r="AB32" s="10" t="s">
        <v>5636</v>
      </c>
      <c r="AC32" s="11" t="str">
        <f t="shared" si="0"/>
        <v>Butler</v>
      </c>
      <c r="AD32" s="11" t="str">
        <f t="shared" si="2"/>
        <v>Butler</v>
      </c>
      <c r="AE32" s="12" t="s">
        <v>62</v>
      </c>
      <c r="AF32" s="12" t="s">
        <v>5624</v>
      </c>
      <c r="AG32" t="str">
        <f>INDEX(Table14[Team_Name],MATCH(AE32,Table14[Team],0))</f>
        <v>Bradley</v>
      </c>
    </row>
    <row r="33" spans="2:33">
      <c r="B33">
        <v>31</v>
      </c>
      <c r="C33" t="s">
        <v>441</v>
      </c>
      <c r="D33">
        <v>26</v>
      </c>
      <c r="G33" t="s">
        <v>471</v>
      </c>
      <c r="H33">
        <v>27</v>
      </c>
      <c r="I33">
        <v>33</v>
      </c>
      <c r="J33" t="s">
        <v>340</v>
      </c>
      <c r="K33" t="s">
        <v>340</v>
      </c>
      <c r="L33" t="s">
        <v>7216</v>
      </c>
      <c r="M33" t="s">
        <v>7229</v>
      </c>
      <c r="N33" t="s">
        <v>7230</v>
      </c>
      <c r="O33" t="s">
        <v>7208</v>
      </c>
      <c r="P33" t="s">
        <v>997</v>
      </c>
      <c r="Q33" t="s">
        <v>7231</v>
      </c>
      <c r="R33" t="s">
        <v>7232</v>
      </c>
      <c r="S33" t="s">
        <v>7233</v>
      </c>
      <c r="T33">
        <v>145</v>
      </c>
      <c r="U33">
        <v>148</v>
      </c>
      <c r="V33">
        <v>120</v>
      </c>
      <c r="W33">
        <v>294</v>
      </c>
      <c r="X33">
        <v>4.53</v>
      </c>
      <c r="AA33" s="10" t="s">
        <v>5639</v>
      </c>
      <c r="AB33" s="10" t="s">
        <v>5640</v>
      </c>
      <c r="AC33" s="11" t="str">
        <f t="shared" si="0"/>
        <v>California</v>
      </c>
      <c r="AD33" s="11" t="str">
        <f t="shared" si="2"/>
        <v>California</v>
      </c>
      <c r="AE33" s="12" t="s">
        <v>64</v>
      </c>
      <c r="AF33" s="12" t="s">
        <v>5626</v>
      </c>
      <c r="AG33" t="str">
        <f>INDEX(Table14[Team_Name],MATCH(AE33,Table14[Team],0))</f>
        <v>Brown</v>
      </c>
    </row>
    <row r="34" spans="2:33">
      <c r="B34">
        <v>32</v>
      </c>
      <c r="C34" t="s">
        <v>293</v>
      </c>
      <c r="D34" t="e">
        <v>#N/A</v>
      </c>
      <c r="G34" t="s">
        <v>502</v>
      </c>
      <c r="H34">
        <v>28</v>
      </c>
      <c r="I34">
        <v>34</v>
      </c>
      <c r="J34" t="s">
        <v>7234</v>
      </c>
      <c r="K34" t="s">
        <v>387</v>
      </c>
      <c r="L34" t="s">
        <v>7174</v>
      </c>
      <c r="M34" t="s">
        <v>7235</v>
      </c>
      <c r="N34" t="s">
        <v>7236</v>
      </c>
      <c r="O34" t="s">
        <v>7237</v>
      </c>
      <c r="P34" t="s">
        <v>7163</v>
      </c>
      <c r="Q34" t="s">
        <v>7236</v>
      </c>
      <c r="R34" t="s">
        <v>7238</v>
      </c>
      <c r="S34" t="s">
        <v>7144</v>
      </c>
      <c r="T34">
        <v>198</v>
      </c>
      <c r="U34">
        <v>127</v>
      </c>
      <c r="V34">
        <v>294</v>
      </c>
      <c r="W34">
        <v>286</v>
      </c>
      <c r="X34">
        <v>286</v>
      </c>
      <c r="AA34" s="10" t="s">
        <v>7675</v>
      </c>
      <c r="AB34" s="11" t="s">
        <v>5642</v>
      </c>
      <c r="AC34" s="11" t="str">
        <f t="shared" si="0"/>
        <v>Campbell</v>
      </c>
      <c r="AD34" s="11" t="str">
        <f t="shared" si="2"/>
        <v>Campbell</v>
      </c>
      <c r="AE34" s="12" t="s">
        <v>231</v>
      </c>
      <c r="AF34" s="12" t="s">
        <v>5628</v>
      </c>
      <c r="AG34" t="str">
        <f>INDEX(Table14[Team_Name],MATCH(AE34,Table14[Team],0))</f>
        <v>Bryant</v>
      </c>
    </row>
    <row r="35" spans="2:33">
      <c r="B35">
        <v>33</v>
      </c>
      <c r="C35" t="s">
        <v>340</v>
      </c>
      <c r="D35">
        <v>27</v>
      </c>
      <c r="G35" t="s">
        <v>456</v>
      </c>
      <c r="H35">
        <v>29</v>
      </c>
      <c r="I35">
        <v>35</v>
      </c>
      <c r="J35" t="s">
        <v>108</v>
      </c>
      <c r="K35" t="s">
        <v>108</v>
      </c>
      <c r="L35" t="s">
        <v>7239</v>
      </c>
      <c r="M35" t="s">
        <v>7115</v>
      </c>
      <c r="N35" t="s">
        <v>7195</v>
      </c>
      <c r="O35" t="s">
        <v>7240</v>
      </c>
      <c r="P35" t="s">
        <v>7241</v>
      </c>
      <c r="Q35" t="s">
        <v>7233</v>
      </c>
      <c r="R35" t="s">
        <v>7242</v>
      </c>
      <c r="S35" t="s">
        <v>7243</v>
      </c>
      <c r="T35">
        <v>139</v>
      </c>
      <c r="U35">
        <v>180</v>
      </c>
      <c r="V35">
        <v>343</v>
      </c>
      <c r="W35">
        <v>3</v>
      </c>
      <c r="X35">
        <v>-10.220000000000001</v>
      </c>
      <c r="AA35" s="10" t="s">
        <v>5643</v>
      </c>
      <c r="AB35" s="11" t="s">
        <v>5644</v>
      </c>
      <c r="AC35" s="11" t="str">
        <f t="shared" si="0"/>
        <v>Canisius</v>
      </c>
      <c r="AD35" s="11" t="str">
        <f t="shared" si="2"/>
        <v>Canisius</v>
      </c>
      <c r="AE35" s="12" t="s">
        <v>314</v>
      </c>
      <c r="AF35" s="12" t="s">
        <v>5632</v>
      </c>
      <c r="AG35" t="str">
        <f>INDEX(Table14[Team_Name],MATCH(AE35,Table14[Team],0))</f>
        <v>Bucknell</v>
      </c>
    </row>
    <row r="36" spans="2:33">
      <c r="B36">
        <v>34</v>
      </c>
      <c r="C36" t="s">
        <v>387</v>
      </c>
      <c r="D36">
        <v>28</v>
      </c>
      <c r="G36" t="s">
        <v>62</v>
      </c>
      <c r="H36">
        <v>30</v>
      </c>
      <c r="I36">
        <v>37</v>
      </c>
      <c r="J36" t="s">
        <v>62</v>
      </c>
      <c r="K36" t="s">
        <v>62</v>
      </c>
      <c r="L36" t="s">
        <v>7244</v>
      </c>
      <c r="M36" t="s">
        <v>7191</v>
      </c>
      <c r="N36" t="s">
        <v>7245</v>
      </c>
      <c r="O36" t="s">
        <v>7200</v>
      </c>
      <c r="P36" t="s">
        <v>7189</v>
      </c>
      <c r="Q36" t="s">
        <v>7186</v>
      </c>
      <c r="R36" t="s">
        <v>7246</v>
      </c>
      <c r="S36" t="s">
        <v>7125</v>
      </c>
      <c r="T36">
        <v>173</v>
      </c>
      <c r="U36">
        <v>140</v>
      </c>
      <c r="V36">
        <v>64</v>
      </c>
      <c r="W36">
        <v>176</v>
      </c>
      <c r="X36">
        <v>7.99</v>
      </c>
      <c r="AA36" s="10" t="s">
        <v>5647</v>
      </c>
      <c r="AB36" s="11" t="s">
        <v>5648</v>
      </c>
      <c r="AC36" s="11" t="str">
        <f t="shared" si="0"/>
        <v>CaliforniaBaptist</v>
      </c>
      <c r="AD36" s="11" t="str">
        <f t="shared" si="2"/>
        <v>Cal Baptist</v>
      </c>
      <c r="AE36" s="12" t="s">
        <v>277</v>
      </c>
      <c r="AF36" s="12" t="s">
        <v>5634</v>
      </c>
      <c r="AG36" t="str">
        <f>INDEX(Table14[Team_Name],MATCH(AE36,Table14[Team],0))</f>
        <v>Buffalo</v>
      </c>
    </row>
    <row r="37" spans="2:33">
      <c r="B37">
        <v>34</v>
      </c>
      <c r="C37" t="s">
        <v>7234</v>
      </c>
      <c r="D37">
        <v>28</v>
      </c>
      <c r="G37" t="s">
        <v>64</v>
      </c>
      <c r="H37">
        <v>32</v>
      </c>
      <c r="I37">
        <v>41</v>
      </c>
      <c r="J37" t="s">
        <v>64</v>
      </c>
      <c r="K37" t="s">
        <v>64</v>
      </c>
      <c r="L37" t="s">
        <v>7247</v>
      </c>
      <c r="M37" t="s">
        <v>7248</v>
      </c>
      <c r="N37" t="s">
        <v>7249</v>
      </c>
      <c r="O37" t="s">
        <v>7250</v>
      </c>
      <c r="P37" t="s">
        <v>7251</v>
      </c>
      <c r="Q37" t="s">
        <v>7252</v>
      </c>
      <c r="R37" t="s">
        <v>7253</v>
      </c>
      <c r="S37" t="s">
        <v>7254</v>
      </c>
      <c r="T37">
        <v>249</v>
      </c>
      <c r="U37">
        <v>231</v>
      </c>
      <c r="V37">
        <v>182</v>
      </c>
      <c r="W37">
        <v>165</v>
      </c>
      <c r="X37">
        <v>-2.74</v>
      </c>
      <c r="AA37" s="10" t="s">
        <v>5649</v>
      </c>
      <c r="AB37" s="11" t="s">
        <v>5650</v>
      </c>
      <c r="AC37" s="11" t="str">
        <f t="shared" si="0"/>
        <v>CentralConn</v>
      </c>
      <c r="AD37" s="11" t="str">
        <f t="shared" si="2"/>
        <v>Central Connecticut</v>
      </c>
      <c r="AE37" s="12" t="s">
        <v>219</v>
      </c>
      <c r="AF37" s="12" t="s">
        <v>5636</v>
      </c>
      <c r="AG37" t="str">
        <f>INDEX(Table14[Team_Name],MATCH(AE37,Table14[Team],0))</f>
        <v>Butler</v>
      </c>
    </row>
    <row r="38" spans="2:33">
      <c r="B38">
        <v>35</v>
      </c>
      <c r="C38" t="s">
        <v>108</v>
      </c>
      <c r="D38">
        <v>29</v>
      </c>
      <c r="G38" t="s">
        <v>231</v>
      </c>
      <c r="H38">
        <v>33</v>
      </c>
      <c r="I38">
        <v>42</v>
      </c>
      <c r="J38" t="s">
        <v>231</v>
      </c>
      <c r="K38" t="s">
        <v>231</v>
      </c>
      <c r="L38" t="s">
        <v>7255</v>
      </c>
      <c r="M38" t="s">
        <v>7256</v>
      </c>
      <c r="N38" t="s">
        <v>7153</v>
      </c>
      <c r="O38" t="s">
        <v>7190</v>
      </c>
      <c r="P38" t="s">
        <v>7134</v>
      </c>
      <c r="Q38" t="s">
        <v>7257</v>
      </c>
      <c r="R38" t="s">
        <v>7258</v>
      </c>
      <c r="S38" t="s">
        <v>7259</v>
      </c>
      <c r="T38">
        <v>204</v>
      </c>
      <c r="U38">
        <v>160</v>
      </c>
      <c r="V38">
        <v>224</v>
      </c>
      <c r="W38">
        <v>4</v>
      </c>
      <c r="X38">
        <v>-1.28</v>
      </c>
      <c r="AA38" s="10" t="s">
        <v>6498</v>
      </c>
      <c r="AB38" s="11" t="s">
        <v>5652</v>
      </c>
      <c r="AC38" s="11" t="str">
        <f t="shared" si="0"/>
        <v>CoastalCarolina</v>
      </c>
      <c r="AD38" s="11" t="str">
        <f t="shared" si="2"/>
        <v>Coastal Carolina</v>
      </c>
      <c r="AE38" s="12" t="s">
        <v>186</v>
      </c>
      <c r="AF38" s="12" t="s">
        <v>5638</v>
      </c>
      <c r="AG38" t="str">
        <f>INDEX(Table14[Team_Name],MATCH(AE38,Table14[Team],0))</f>
        <v>BYU</v>
      </c>
    </row>
    <row r="39" spans="2:33">
      <c r="B39">
        <v>36</v>
      </c>
      <c r="C39" t="s">
        <v>7676</v>
      </c>
      <c r="D39" t="e">
        <v>#N/A</v>
      </c>
      <c r="G39" t="s">
        <v>314</v>
      </c>
      <c r="H39">
        <v>34</v>
      </c>
      <c r="I39">
        <v>43</v>
      </c>
      <c r="J39" t="s">
        <v>314</v>
      </c>
      <c r="K39" t="s">
        <v>314</v>
      </c>
      <c r="L39" t="s">
        <v>7260</v>
      </c>
      <c r="M39" t="s">
        <v>7161</v>
      </c>
      <c r="N39" t="s">
        <v>7203</v>
      </c>
      <c r="O39" t="s">
        <v>746</v>
      </c>
      <c r="P39" t="s">
        <v>7215</v>
      </c>
      <c r="Q39" t="s">
        <v>7124</v>
      </c>
      <c r="R39" t="s">
        <v>7118</v>
      </c>
      <c r="S39" t="s">
        <v>7261</v>
      </c>
      <c r="T39">
        <v>303</v>
      </c>
      <c r="U39">
        <v>236</v>
      </c>
      <c r="V39">
        <v>356</v>
      </c>
      <c r="W39">
        <v>135</v>
      </c>
      <c r="X39">
        <v>-17.05</v>
      </c>
      <c r="AA39" s="10" t="s">
        <v>6457</v>
      </c>
      <c r="AB39" s="11" t="s">
        <v>5654</v>
      </c>
      <c r="AC39" s="11" t="str">
        <f t="shared" si="0"/>
        <v>CharlotteU</v>
      </c>
      <c r="AD39" s="11" t="s">
        <v>159</v>
      </c>
      <c r="AE39" s="12" t="s">
        <v>256</v>
      </c>
      <c r="AF39" s="13" t="s">
        <v>5640</v>
      </c>
      <c r="AG39" t="str">
        <f>INDEX(Table14[Team_Name],MATCH(AE39,Table14[Team],0))</f>
        <v>California</v>
      </c>
    </row>
    <row r="40" spans="2:33">
      <c r="B40">
        <v>37</v>
      </c>
      <c r="C40" t="s">
        <v>62</v>
      </c>
      <c r="D40">
        <v>30</v>
      </c>
      <c r="G40" t="s">
        <v>277</v>
      </c>
      <c r="H40">
        <v>35</v>
      </c>
      <c r="I40">
        <v>44</v>
      </c>
      <c r="J40" t="s">
        <v>277</v>
      </c>
      <c r="K40" t="s">
        <v>277</v>
      </c>
      <c r="L40" t="s">
        <v>7262</v>
      </c>
      <c r="M40" t="s">
        <v>750</v>
      </c>
      <c r="N40" t="s">
        <v>7263</v>
      </c>
      <c r="O40" t="s">
        <v>7128</v>
      </c>
      <c r="P40" t="s">
        <v>743</v>
      </c>
      <c r="Q40" t="s">
        <v>7264</v>
      </c>
      <c r="R40" t="s">
        <v>7265</v>
      </c>
      <c r="S40" t="s">
        <v>7266</v>
      </c>
      <c r="T40">
        <v>93</v>
      </c>
      <c r="U40">
        <v>96</v>
      </c>
      <c r="V40">
        <v>196</v>
      </c>
      <c r="W40">
        <v>20</v>
      </c>
      <c r="X40">
        <v>3.41</v>
      </c>
      <c r="AA40" s="10" t="s">
        <v>6457</v>
      </c>
      <c r="AB40" s="11" t="s">
        <v>5654</v>
      </c>
      <c r="AC40" s="11" t="str">
        <f t="shared" si="0"/>
        <v>CharlotteU</v>
      </c>
      <c r="AD40" s="11" t="s">
        <v>684</v>
      </c>
      <c r="AE40" s="12" t="s">
        <v>256</v>
      </c>
      <c r="AF40" s="13" t="s">
        <v>5640</v>
      </c>
      <c r="AG40" t="str">
        <f>INDEX(Table14[Team_Name],MATCH(AE40,Table14[Team],0))</f>
        <v>California</v>
      </c>
    </row>
    <row r="41" spans="2:33">
      <c r="B41">
        <v>38</v>
      </c>
      <c r="C41" t="s">
        <v>7677</v>
      </c>
      <c r="D41" t="e">
        <v>#N/A</v>
      </c>
      <c r="G41" t="s">
        <v>219</v>
      </c>
      <c r="H41">
        <v>36</v>
      </c>
      <c r="I41">
        <v>45</v>
      </c>
      <c r="J41" t="s">
        <v>219</v>
      </c>
      <c r="K41" t="s">
        <v>219</v>
      </c>
      <c r="L41" t="s">
        <v>7218</v>
      </c>
      <c r="M41" t="s">
        <v>7267</v>
      </c>
      <c r="N41" t="s">
        <v>7268</v>
      </c>
      <c r="O41" t="s">
        <v>7269</v>
      </c>
      <c r="P41" t="s">
        <v>7267</v>
      </c>
      <c r="Q41" t="s">
        <v>782</v>
      </c>
      <c r="R41" t="s">
        <v>7269</v>
      </c>
      <c r="S41" t="s">
        <v>775</v>
      </c>
      <c r="T41">
        <v>55</v>
      </c>
      <c r="U41">
        <v>187</v>
      </c>
      <c r="V41">
        <v>99</v>
      </c>
      <c r="W41">
        <v>334</v>
      </c>
      <c r="X41">
        <v>3.8</v>
      </c>
      <c r="AA41" s="10" t="s">
        <v>6458</v>
      </c>
      <c r="AB41" s="11" t="s">
        <v>5658</v>
      </c>
      <c r="AC41" s="11" t="str">
        <f t="shared" si="0"/>
        <v>ChicagoSt</v>
      </c>
      <c r="AD41" s="11" t="str">
        <f t="shared" ref="AD41:AD55" si="3">INDEX($AG$2:$AG$402,MATCH(AC41,$AE$2:$AE$402,0))</f>
        <v>Chicago St.</v>
      </c>
      <c r="AE41" s="12" t="s">
        <v>481</v>
      </c>
      <c r="AF41" s="13" t="s">
        <v>5648</v>
      </c>
      <c r="AG41" t="str">
        <f>INDEX(Table14[Team_Name],MATCH(AE41,Table14[Team],0))</f>
        <v>Cal Baptist</v>
      </c>
    </row>
    <row r="42" spans="2:33">
      <c r="B42">
        <v>39</v>
      </c>
      <c r="C42" t="s">
        <v>7678</v>
      </c>
      <c r="D42" t="e">
        <v>#N/A</v>
      </c>
      <c r="G42" t="s">
        <v>186</v>
      </c>
      <c r="H42">
        <v>31</v>
      </c>
      <c r="I42">
        <v>46</v>
      </c>
      <c r="J42" t="s">
        <v>186</v>
      </c>
      <c r="K42" t="s">
        <v>186</v>
      </c>
      <c r="L42" t="s">
        <v>884</v>
      </c>
      <c r="M42" t="s">
        <v>7171</v>
      </c>
      <c r="N42" t="s">
        <v>916</v>
      </c>
      <c r="O42" t="s">
        <v>796</v>
      </c>
      <c r="P42" t="s">
        <v>862</v>
      </c>
      <c r="Q42" t="s">
        <v>908</v>
      </c>
      <c r="R42" t="s">
        <v>421</v>
      </c>
      <c r="S42" t="s">
        <v>737</v>
      </c>
      <c r="T42">
        <v>38</v>
      </c>
      <c r="U42">
        <v>49</v>
      </c>
      <c r="V42">
        <v>67</v>
      </c>
      <c r="W42">
        <v>118</v>
      </c>
      <c r="X42">
        <v>13</v>
      </c>
      <c r="AA42" s="10" t="s">
        <v>5655</v>
      </c>
      <c r="AB42" s="11" t="s">
        <v>5656</v>
      </c>
      <c r="AC42" s="11" t="str">
        <f t="shared" si="0"/>
        <v>CharlestonSou</v>
      </c>
      <c r="AD42" s="11" t="str">
        <f t="shared" si="3"/>
        <v>Charleston Southern</v>
      </c>
      <c r="AE42" s="12" t="s">
        <v>574</v>
      </c>
      <c r="AF42" s="13" t="s">
        <v>6206</v>
      </c>
      <c r="AG42" t="str">
        <f>INDEX(Table14[Team_Name],MATCH(AE42,Table14[Team],0))</f>
        <v>UC Irvine</v>
      </c>
    </row>
    <row r="43" spans="2:33" ht="28.5" customHeight="1">
      <c r="B43">
        <v>40</v>
      </c>
      <c r="C43" t="s">
        <v>7679</v>
      </c>
      <c r="D43" t="e">
        <v>#N/A</v>
      </c>
      <c r="G43" t="s">
        <v>256</v>
      </c>
      <c r="H43">
        <v>41</v>
      </c>
      <c r="I43">
        <v>55</v>
      </c>
      <c r="J43" t="s">
        <v>256</v>
      </c>
      <c r="K43" t="s">
        <v>256</v>
      </c>
      <c r="L43" t="s">
        <v>711</v>
      </c>
      <c r="M43" t="s">
        <v>7296</v>
      </c>
      <c r="N43" t="s">
        <v>7171</v>
      </c>
      <c r="O43" t="s">
        <v>772</v>
      </c>
      <c r="P43" t="s">
        <v>7297</v>
      </c>
      <c r="Q43" t="s">
        <v>7271</v>
      </c>
      <c r="R43" t="s">
        <v>7252</v>
      </c>
      <c r="S43" t="s">
        <v>7298</v>
      </c>
      <c r="T43">
        <v>100</v>
      </c>
      <c r="U43">
        <v>223</v>
      </c>
      <c r="V43">
        <v>85</v>
      </c>
      <c r="W43">
        <v>329</v>
      </c>
      <c r="X43">
        <v>2.5099999999999998</v>
      </c>
      <c r="AA43" s="10" t="s">
        <v>5660</v>
      </c>
      <c r="AB43" s="10" t="s">
        <v>5661</v>
      </c>
      <c r="AC43" s="11" t="str">
        <f t="shared" si="0"/>
        <v>Cincinnati</v>
      </c>
      <c r="AD43" s="11" t="str">
        <f t="shared" si="3"/>
        <v>Cincinnati</v>
      </c>
      <c r="AE43" s="12" t="s">
        <v>603</v>
      </c>
      <c r="AF43" s="13" t="s">
        <v>5688</v>
      </c>
      <c r="AG43" t="str">
        <f>INDEX(Table14[Team_Name],MATCH(AE43,Table14[Team],0))</f>
        <v>Cal Poly</v>
      </c>
    </row>
    <row r="44" spans="2:33" ht="15.75" customHeight="1">
      <c r="B44">
        <v>41</v>
      </c>
      <c r="C44" t="s">
        <v>64</v>
      </c>
      <c r="D44">
        <v>32</v>
      </c>
      <c r="G44" t="s">
        <v>481</v>
      </c>
      <c r="H44">
        <v>354</v>
      </c>
      <c r="I44">
        <v>354</v>
      </c>
      <c r="J44" t="s">
        <v>212</v>
      </c>
      <c r="K44" t="s">
        <v>432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s">
        <v>7122</v>
      </c>
      <c r="R44" t="s">
        <v>7299</v>
      </c>
      <c r="S44" t="s">
        <v>7300</v>
      </c>
      <c r="T44">
        <v>206</v>
      </c>
      <c r="U44">
        <v>256</v>
      </c>
      <c r="V44">
        <v>186</v>
      </c>
      <c r="W44">
        <v>156</v>
      </c>
      <c r="X44">
        <v>156</v>
      </c>
      <c r="AA44" s="10" t="s">
        <v>5662</v>
      </c>
      <c r="AB44" s="11" t="s">
        <v>5663</v>
      </c>
      <c r="AC44" s="11" t="str">
        <f t="shared" si="0"/>
        <v>TheCitadel</v>
      </c>
      <c r="AD44" s="11" t="str">
        <f t="shared" si="3"/>
        <v>The Citadel</v>
      </c>
      <c r="AE44" s="12" t="s">
        <v>614</v>
      </c>
      <c r="AF44" s="13" t="s">
        <v>6211</v>
      </c>
      <c r="AG44" t="str">
        <f>INDEX(Table14[Team_Name],MATCH(AE44,Table14[Team],0))</f>
        <v>UC Riverside</v>
      </c>
    </row>
    <row r="45" spans="2:33">
      <c r="B45">
        <v>42</v>
      </c>
      <c r="C45" t="s">
        <v>231</v>
      </c>
      <c r="D45">
        <v>33</v>
      </c>
      <c r="G45" t="s">
        <v>7284</v>
      </c>
      <c r="H45">
        <v>43</v>
      </c>
      <c r="I45">
        <v>415</v>
      </c>
      <c r="J45" t="s">
        <v>380</v>
      </c>
      <c r="K45" t="s">
        <v>380</v>
      </c>
      <c r="L45" t="s">
        <v>1101</v>
      </c>
      <c r="M45" t="s">
        <v>1026</v>
      </c>
      <c r="N45" t="s">
        <v>900</v>
      </c>
      <c r="O45" t="s">
        <v>7197</v>
      </c>
      <c r="P45" t="s">
        <v>7285</v>
      </c>
      <c r="Q45" t="s">
        <v>862</v>
      </c>
      <c r="R45" t="s">
        <v>913</v>
      </c>
      <c r="S45" t="s">
        <v>7286</v>
      </c>
      <c r="T45">
        <v>112</v>
      </c>
      <c r="U45">
        <v>247</v>
      </c>
      <c r="V45">
        <v>57</v>
      </c>
      <c r="W45">
        <v>279</v>
      </c>
      <c r="X45">
        <v>3.11</v>
      </c>
      <c r="AA45" s="10" t="s">
        <v>5664</v>
      </c>
      <c r="AB45" s="11" t="s">
        <v>5665</v>
      </c>
      <c r="AC45" s="11" t="str">
        <f t="shared" si="0"/>
        <v>Clemson</v>
      </c>
      <c r="AD45" s="11" t="str">
        <f t="shared" si="3"/>
        <v>Clemson</v>
      </c>
      <c r="AE45" s="12" t="s">
        <v>609</v>
      </c>
      <c r="AF45" s="13" t="s">
        <v>6213</v>
      </c>
      <c r="AG45" t="str">
        <f>INDEX(Table14[Team_Name],MATCH(AE45,Table14[Team],0))</f>
        <v>UC Santa Barbara</v>
      </c>
    </row>
    <row r="46" spans="2:33">
      <c r="B46">
        <v>43</v>
      </c>
      <c r="C46" t="s">
        <v>314</v>
      </c>
      <c r="D46">
        <v>34</v>
      </c>
      <c r="G46" t="s">
        <v>574</v>
      </c>
      <c r="H46">
        <v>43</v>
      </c>
      <c r="I46">
        <v>415</v>
      </c>
      <c r="J46" t="s">
        <v>380</v>
      </c>
      <c r="K46" t="s">
        <v>380</v>
      </c>
      <c r="L46" t="s">
        <v>1101</v>
      </c>
      <c r="M46" t="s">
        <v>1026</v>
      </c>
      <c r="N46" t="s">
        <v>900</v>
      </c>
      <c r="O46" t="s">
        <v>7197</v>
      </c>
      <c r="P46" t="s">
        <v>7285</v>
      </c>
      <c r="Q46" t="s">
        <v>862</v>
      </c>
      <c r="R46" t="s">
        <v>913</v>
      </c>
      <c r="S46" t="s">
        <v>7286</v>
      </c>
      <c r="T46">
        <v>112</v>
      </c>
      <c r="U46">
        <v>247</v>
      </c>
      <c r="V46">
        <v>57</v>
      </c>
      <c r="W46">
        <v>279</v>
      </c>
      <c r="X46">
        <v>3.11</v>
      </c>
      <c r="AA46" s="10" t="s">
        <v>5666</v>
      </c>
      <c r="AB46" s="11" t="s">
        <v>5667</v>
      </c>
      <c r="AC46" s="11" t="str">
        <f t="shared" si="0"/>
        <v>ClevelandState</v>
      </c>
      <c r="AD46" s="11" t="str">
        <f t="shared" si="3"/>
        <v>Cleveland St.</v>
      </c>
      <c r="AE46" s="12" t="s">
        <v>119</v>
      </c>
      <c r="AF46" s="13" t="s">
        <v>5642</v>
      </c>
      <c r="AG46" t="str">
        <f>INDEX(Table14[Team_Name],MATCH(AE46,Table14[Team],0))</f>
        <v>Campbell</v>
      </c>
    </row>
    <row r="47" spans="2:33">
      <c r="B47">
        <v>44</v>
      </c>
      <c r="C47" t="s">
        <v>277</v>
      </c>
      <c r="D47">
        <v>35</v>
      </c>
      <c r="G47" t="s">
        <v>603</v>
      </c>
      <c r="H47">
        <v>37</v>
      </c>
      <c r="I47">
        <v>47</v>
      </c>
      <c r="J47" t="s">
        <v>145</v>
      </c>
      <c r="K47" t="s">
        <v>145</v>
      </c>
      <c r="L47" t="s">
        <v>7292</v>
      </c>
      <c r="M47" t="s">
        <v>7252</v>
      </c>
      <c r="N47" t="s">
        <v>7162</v>
      </c>
      <c r="O47" t="s">
        <v>7130</v>
      </c>
      <c r="P47" t="s">
        <v>7226</v>
      </c>
      <c r="Q47" t="s">
        <v>7293</v>
      </c>
      <c r="R47" t="s">
        <v>7294</v>
      </c>
      <c r="S47" t="s">
        <v>7164</v>
      </c>
      <c r="T47">
        <v>304</v>
      </c>
      <c r="U47">
        <v>336</v>
      </c>
      <c r="V47">
        <v>240</v>
      </c>
      <c r="W47">
        <v>313</v>
      </c>
      <c r="X47">
        <v>-12.72</v>
      </c>
      <c r="AA47" s="10" t="s">
        <v>6461</v>
      </c>
      <c r="AB47" s="11" t="s">
        <v>5679</v>
      </c>
      <c r="AC47" s="11" t="str">
        <f t="shared" si="0"/>
        <v>Columbia</v>
      </c>
      <c r="AD47" s="11" t="str">
        <f t="shared" si="3"/>
        <v>Columbia</v>
      </c>
      <c r="AE47" s="12" t="s">
        <v>247</v>
      </c>
      <c r="AF47" s="12" t="s">
        <v>5644</v>
      </c>
      <c r="AG47" t="str">
        <f>INDEX(Table14[Team_Name],MATCH(AE47,Table14[Team],0))</f>
        <v>Canisius</v>
      </c>
    </row>
    <row r="48" spans="2:33">
      <c r="B48">
        <v>45</v>
      </c>
      <c r="C48" t="s">
        <v>219</v>
      </c>
      <c r="D48">
        <v>36</v>
      </c>
      <c r="G48" t="s">
        <v>7287</v>
      </c>
      <c r="H48">
        <v>45</v>
      </c>
      <c r="I48">
        <v>416</v>
      </c>
      <c r="J48" t="s">
        <v>82</v>
      </c>
      <c r="K48" t="s">
        <v>82</v>
      </c>
      <c r="L48" t="s">
        <v>7288</v>
      </c>
      <c r="M48" t="s">
        <v>7289</v>
      </c>
      <c r="N48" t="s">
        <v>7196</v>
      </c>
      <c r="O48" t="s">
        <v>7290</v>
      </c>
      <c r="P48" t="s">
        <v>7248</v>
      </c>
      <c r="Q48" t="s">
        <v>7225</v>
      </c>
      <c r="R48" t="s">
        <v>7291</v>
      </c>
      <c r="S48" t="s">
        <v>7186</v>
      </c>
      <c r="T48">
        <v>154</v>
      </c>
      <c r="U48">
        <v>230</v>
      </c>
      <c r="V48">
        <v>133</v>
      </c>
      <c r="W48">
        <v>271</v>
      </c>
      <c r="X48">
        <v>-0.56999999999999995</v>
      </c>
      <c r="AA48" s="10" t="s">
        <v>5668</v>
      </c>
      <c r="AB48" s="10" t="s">
        <v>5669</v>
      </c>
      <c r="AC48" s="11" t="str">
        <f t="shared" si="0"/>
        <v>CentralMichigan</v>
      </c>
      <c r="AD48" s="11" t="str">
        <f t="shared" si="3"/>
        <v>Central Michigan</v>
      </c>
      <c r="AE48" s="12" t="s">
        <v>570</v>
      </c>
      <c r="AF48" s="13" t="s">
        <v>5646</v>
      </c>
      <c r="AG48" t="str">
        <f>INDEX(Table14[Team_Name],MATCH(AE48,Table14[Team],0))</f>
        <v>Central Arkansas</v>
      </c>
    </row>
    <row r="49" spans="2:33">
      <c r="B49">
        <v>46</v>
      </c>
      <c r="C49" t="s">
        <v>186</v>
      </c>
      <c r="D49">
        <v>31</v>
      </c>
      <c r="G49" t="s">
        <v>614</v>
      </c>
      <c r="H49">
        <v>45</v>
      </c>
      <c r="I49">
        <v>416</v>
      </c>
      <c r="J49" t="s">
        <v>82</v>
      </c>
      <c r="K49" t="s">
        <v>82</v>
      </c>
      <c r="L49" t="s">
        <v>7288</v>
      </c>
      <c r="M49" t="s">
        <v>7289</v>
      </c>
      <c r="N49" t="s">
        <v>7196</v>
      </c>
      <c r="O49" t="s">
        <v>7290</v>
      </c>
      <c r="P49" t="s">
        <v>7248</v>
      </c>
      <c r="Q49" t="s">
        <v>7225</v>
      </c>
      <c r="R49" t="s">
        <v>7291</v>
      </c>
      <c r="S49" t="s">
        <v>7186</v>
      </c>
      <c r="T49">
        <v>154</v>
      </c>
      <c r="U49">
        <v>230</v>
      </c>
      <c r="V49">
        <v>133</v>
      </c>
      <c r="W49">
        <v>271</v>
      </c>
      <c r="X49">
        <v>-0.56999999999999995</v>
      </c>
      <c r="AA49" s="10" t="s">
        <v>5670</v>
      </c>
      <c r="AB49" s="11" t="s">
        <v>5671</v>
      </c>
      <c r="AC49" s="11" t="str">
        <f t="shared" si="0"/>
        <v>CollCharleston</v>
      </c>
      <c r="AD49" s="11" t="str">
        <f t="shared" si="3"/>
        <v>Charleston</v>
      </c>
      <c r="AE49" s="12" t="s">
        <v>563</v>
      </c>
      <c r="AF49" s="13" t="s">
        <v>5650</v>
      </c>
      <c r="AG49" t="str">
        <f>INDEX(Table14[Team_Name],MATCH(AE49,Table14[Team],0))</f>
        <v>Central Connecticut</v>
      </c>
    </row>
    <row r="50" spans="2:33">
      <c r="B50">
        <v>47</v>
      </c>
      <c r="C50" t="s">
        <v>145</v>
      </c>
      <c r="D50">
        <v>37</v>
      </c>
      <c r="G50" t="s">
        <v>609</v>
      </c>
      <c r="H50">
        <v>46</v>
      </c>
      <c r="I50">
        <v>418</v>
      </c>
      <c r="J50" t="s">
        <v>214</v>
      </c>
      <c r="K50" t="s">
        <v>214</v>
      </c>
      <c r="L50" t="s">
        <v>1086</v>
      </c>
      <c r="M50" t="s">
        <v>7233</v>
      </c>
      <c r="N50" t="s">
        <v>7233</v>
      </c>
      <c r="O50" t="s">
        <v>7164</v>
      </c>
      <c r="P50" t="s">
        <v>7243</v>
      </c>
      <c r="Q50" t="s">
        <v>7203</v>
      </c>
      <c r="R50" t="s">
        <v>7260</v>
      </c>
      <c r="S50" t="s">
        <v>7295</v>
      </c>
      <c r="T50">
        <v>98</v>
      </c>
      <c r="U50">
        <v>132</v>
      </c>
      <c r="V50">
        <v>157</v>
      </c>
      <c r="W50">
        <v>260</v>
      </c>
      <c r="X50">
        <v>3.14</v>
      </c>
      <c r="AA50" s="10" t="s">
        <v>5673</v>
      </c>
      <c r="AB50" s="10" t="s">
        <v>5674</v>
      </c>
      <c r="AC50" s="11" t="str">
        <f t="shared" si="0"/>
        <v>Colgate</v>
      </c>
      <c r="AD50" s="11" t="str">
        <f t="shared" si="3"/>
        <v>Colgate</v>
      </c>
      <c r="AE50" s="12" t="s">
        <v>7314</v>
      </c>
      <c r="AF50" s="13" t="s">
        <v>5650</v>
      </c>
      <c r="AG50" t="str">
        <f>INDEX(Table14[Team_Name],MATCH(AE50,Table14[Team],0))</f>
        <v>Central Connecticut</v>
      </c>
    </row>
    <row r="51" spans="2:33">
      <c r="B51">
        <v>48</v>
      </c>
      <c r="C51" t="s">
        <v>5694</v>
      </c>
      <c r="D51" t="e">
        <v>#N/A</v>
      </c>
      <c r="G51" t="s">
        <v>119</v>
      </c>
      <c r="H51">
        <v>47</v>
      </c>
      <c r="I51">
        <v>57</v>
      </c>
      <c r="J51" t="s">
        <v>119</v>
      </c>
      <c r="K51" t="s">
        <v>119</v>
      </c>
      <c r="L51" t="s">
        <v>7257</v>
      </c>
      <c r="M51" t="s">
        <v>7132</v>
      </c>
      <c r="N51" t="s">
        <v>7228</v>
      </c>
      <c r="O51" t="s">
        <v>7301</v>
      </c>
      <c r="P51" t="s">
        <v>7302</v>
      </c>
      <c r="Q51" t="s">
        <v>7144</v>
      </c>
      <c r="R51" t="s">
        <v>7112</v>
      </c>
      <c r="S51" t="s">
        <v>7249</v>
      </c>
      <c r="T51">
        <v>169</v>
      </c>
      <c r="U51">
        <v>218</v>
      </c>
      <c r="V51">
        <v>210</v>
      </c>
      <c r="W51">
        <v>346</v>
      </c>
      <c r="X51">
        <v>-3.44</v>
      </c>
      <c r="AA51" s="10" t="s">
        <v>5676</v>
      </c>
      <c r="AB51" s="11" t="s">
        <v>5677</v>
      </c>
      <c r="AC51" s="11" t="str">
        <f t="shared" si="0"/>
        <v>Colorado</v>
      </c>
      <c r="AD51" s="11" t="str">
        <f t="shared" si="3"/>
        <v>Colorado</v>
      </c>
      <c r="AE51" s="12" t="s">
        <v>506</v>
      </c>
      <c r="AF51" s="12" t="s">
        <v>6204</v>
      </c>
      <c r="AG51" t="str">
        <f>INDEX(Table14[Team_Name],MATCH(AE51,Table14[Team],0))</f>
        <v>UCF</v>
      </c>
    </row>
    <row r="52" spans="2:33">
      <c r="B52">
        <v>49</v>
      </c>
      <c r="C52" t="s">
        <v>215</v>
      </c>
      <c r="D52">
        <v>39</v>
      </c>
      <c r="G52" t="s">
        <v>247</v>
      </c>
      <c r="H52">
        <v>48</v>
      </c>
      <c r="I52">
        <v>58</v>
      </c>
      <c r="J52" t="s">
        <v>247</v>
      </c>
      <c r="K52" t="s">
        <v>247</v>
      </c>
      <c r="L52" t="s">
        <v>7189</v>
      </c>
      <c r="M52" t="s">
        <v>7303</v>
      </c>
      <c r="N52" t="s">
        <v>7120</v>
      </c>
      <c r="O52" t="s">
        <v>7304</v>
      </c>
      <c r="P52" t="s">
        <v>7145</v>
      </c>
      <c r="Q52" t="s">
        <v>7150</v>
      </c>
      <c r="R52" t="s">
        <v>7163</v>
      </c>
      <c r="S52" t="s">
        <v>7305</v>
      </c>
      <c r="T52">
        <v>252</v>
      </c>
      <c r="U52">
        <v>276</v>
      </c>
      <c r="V52">
        <v>223</v>
      </c>
      <c r="W52">
        <v>114</v>
      </c>
      <c r="X52">
        <v>-7.64</v>
      </c>
      <c r="AA52" s="10" t="s">
        <v>6392</v>
      </c>
      <c r="AB52" s="11" t="s">
        <v>5681</v>
      </c>
      <c r="AC52" s="11" t="str">
        <f t="shared" si="0"/>
        <v>Connecticut</v>
      </c>
      <c r="AD52" s="11" t="str">
        <f t="shared" si="3"/>
        <v>Connecticut</v>
      </c>
      <c r="AE52" s="12" t="s">
        <v>556</v>
      </c>
      <c r="AF52" s="13" t="s">
        <v>5669</v>
      </c>
      <c r="AG52" t="str">
        <f>INDEX(Table14[Team_Name],MATCH(AE52,Table14[Team],0))</f>
        <v>Central Michigan</v>
      </c>
    </row>
    <row r="53" spans="2:33">
      <c r="B53">
        <v>49</v>
      </c>
      <c r="C53" t="s">
        <v>5699</v>
      </c>
      <c r="D53">
        <v>39</v>
      </c>
      <c r="G53" t="s">
        <v>570</v>
      </c>
      <c r="H53">
        <v>49</v>
      </c>
      <c r="I53">
        <v>60</v>
      </c>
      <c r="J53" t="s">
        <v>192</v>
      </c>
      <c r="K53" t="s">
        <v>192</v>
      </c>
      <c r="L53" t="s">
        <v>7177</v>
      </c>
      <c r="M53" t="s">
        <v>7156</v>
      </c>
      <c r="N53" t="s">
        <v>7306</v>
      </c>
      <c r="O53" t="s">
        <v>7307</v>
      </c>
      <c r="P53" t="s">
        <v>7308</v>
      </c>
      <c r="Q53" t="s">
        <v>7309</v>
      </c>
      <c r="R53" t="s">
        <v>7151</v>
      </c>
      <c r="S53" t="s">
        <v>7256</v>
      </c>
      <c r="T53">
        <v>331</v>
      </c>
      <c r="U53">
        <v>258</v>
      </c>
      <c r="V53">
        <v>341</v>
      </c>
      <c r="W53">
        <v>12</v>
      </c>
      <c r="X53">
        <v>-14.15</v>
      </c>
      <c r="AA53" s="10" t="s">
        <v>5682</v>
      </c>
      <c r="AB53" s="10" t="s">
        <v>5683</v>
      </c>
      <c r="AC53" s="11" t="str">
        <f t="shared" si="0"/>
        <v>CoppinState</v>
      </c>
      <c r="AD53" s="11" t="str">
        <f t="shared" si="3"/>
        <v>Coppin St.</v>
      </c>
      <c r="AE53" s="12" t="s">
        <v>7320</v>
      </c>
      <c r="AF53" s="10"/>
      <c r="AG53" t="str">
        <f>INDEX(Table14[Team_Name],MATCH(AE53,Table14[Team],0))</f>
        <v>Chaminade</v>
      </c>
    </row>
    <row r="54" spans="2:33">
      <c r="B54">
        <v>50</v>
      </c>
      <c r="C54" t="s">
        <v>7278</v>
      </c>
      <c r="D54" t="e">
        <v>#N/A</v>
      </c>
      <c r="G54" t="s">
        <v>563</v>
      </c>
      <c r="H54">
        <v>50</v>
      </c>
      <c r="I54">
        <v>61</v>
      </c>
      <c r="J54" t="s">
        <v>223</v>
      </c>
      <c r="K54" t="s">
        <v>223</v>
      </c>
      <c r="L54" t="s">
        <v>7310</v>
      </c>
      <c r="M54" t="s">
        <v>7134</v>
      </c>
      <c r="N54" t="s">
        <v>7133</v>
      </c>
      <c r="O54" t="s">
        <v>7311</v>
      </c>
      <c r="P54" t="s">
        <v>7312</v>
      </c>
      <c r="Q54" t="s">
        <v>7306</v>
      </c>
      <c r="R54" t="s">
        <v>7313</v>
      </c>
      <c r="S54" t="s">
        <v>7131</v>
      </c>
      <c r="T54">
        <v>347</v>
      </c>
      <c r="U54">
        <v>347</v>
      </c>
      <c r="V54">
        <v>325</v>
      </c>
      <c r="W54">
        <v>315</v>
      </c>
      <c r="X54">
        <v>-19.68</v>
      </c>
      <c r="AA54" s="10" t="s">
        <v>5685</v>
      </c>
      <c r="AB54" s="11" t="s">
        <v>5686</v>
      </c>
      <c r="AC54" s="11" t="str">
        <f t="shared" si="0"/>
        <v>Cornell</v>
      </c>
      <c r="AD54" s="11" t="str">
        <f t="shared" si="3"/>
        <v>Cornell</v>
      </c>
      <c r="AE54" s="12" t="s">
        <v>611</v>
      </c>
      <c r="AF54" s="13" t="s">
        <v>5656</v>
      </c>
      <c r="AG54" t="str">
        <f>INDEX(Table14[Team_Name],MATCH(AE54,Table14[Team],0))</f>
        <v>Charleston Southern</v>
      </c>
    </row>
    <row r="55" spans="2:33">
      <c r="B55">
        <v>51</v>
      </c>
      <c r="C55" t="s">
        <v>7270</v>
      </c>
      <c r="D55">
        <v>38</v>
      </c>
      <c r="G55" t="s">
        <v>7314</v>
      </c>
      <c r="H55">
        <v>50</v>
      </c>
      <c r="I55">
        <v>61</v>
      </c>
      <c r="J55" t="s">
        <v>223</v>
      </c>
      <c r="K55" t="s">
        <v>223</v>
      </c>
      <c r="L55" t="s">
        <v>7310</v>
      </c>
      <c r="M55" t="s">
        <v>7134</v>
      </c>
      <c r="N55" t="s">
        <v>7133</v>
      </c>
      <c r="O55" t="s">
        <v>7311</v>
      </c>
      <c r="P55" t="s">
        <v>7312</v>
      </c>
      <c r="Q55" t="s">
        <v>7306</v>
      </c>
      <c r="R55" t="s">
        <v>7313</v>
      </c>
      <c r="S55" t="s">
        <v>7131</v>
      </c>
      <c r="T55">
        <v>347</v>
      </c>
      <c r="U55">
        <v>347</v>
      </c>
      <c r="V55">
        <v>325</v>
      </c>
      <c r="W55">
        <v>315</v>
      </c>
      <c r="X55">
        <v>-19.68</v>
      </c>
      <c r="AA55" s="10" t="s">
        <v>5687</v>
      </c>
      <c r="AB55" s="10" t="s">
        <v>5688</v>
      </c>
      <c r="AC55" s="11" t="str">
        <f t="shared" si="0"/>
        <v>CalPolySLO</v>
      </c>
      <c r="AD55" s="11" t="str">
        <f t="shared" si="3"/>
        <v>Cal Poly</v>
      </c>
      <c r="AE55" s="12" t="s">
        <v>489</v>
      </c>
      <c r="AF55" s="12" t="s">
        <v>5654</v>
      </c>
      <c r="AG55" t="str">
        <f>INDEX(Table14[Team_Name],MATCH(AE55,Table14[Team],0))</f>
        <v>Charlotte</v>
      </c>
    </row>
    <row r="56" spans="2:33">
      <c r="B56">
        <v>52</v>
      </c>
      <c r="C56" t="s">
        <v>381</v>
      </c>
      <c r="D56">
        <v>39</v>
      </c>
      <c r="G56" t="s">
        <v>506</v>
      </c>
      <c r="H56">
        <v>51</v>
      </c>
      <c r="I56">
        <v>420</v>
      </c>
      <c r="J56" t="s">
        <v>7315</v>
      </c>
      <c r="K56" t="s">
        <v>300</v>
      </c>
      <c r="L56" t="s">
        <v>7206</v>
      </c>
      <c r="M56" t="s">
        <v>7190</v>
      </c>
      <c r="N56" t="s">
        <v>7204</v>
      </c>
      <c r="O56" t="s">
        <v>708</v>
      </c>
      <c r="P56" t="s">
        <v>1108</v>
      </c>
      <c r="Q56" t="s">
        <v>7213</v>
      </c>
      <c r="R56" t="s">
        <v>7316</v>
      </c>
      <c r="S56" t="s">
        <v>7215</v>
      </c>
      <c r="T56">
        <v>61</v>
      </c>
      <c r="U56">
        <v>105</v>
      </c>
      <c r="V56">
        <v>123</v>
      </c>
      <c r="W56">
        <v>153</v>
      </c>
      <c r="X56">
        <v>153</v>
      </c>
      <c r="AA56" s="10" t="s">
        <v>6453</v>
      </c>
      <c r="AB56" s="11" t="s">
        <v>5693</v>
      </c>
      <c r="AC56" s="11" t="str">
        <f t="shared" si="0"/>
        <v>CSBakersfield</v>
      </c>
      <c r="AD56" s="11" t="s">
        <v>7270</v>
      </c>
      <c r="AE56" s="12" t="s">
        <v>23</v>
      </c>
      <c r="AF56" s="13" t="s">
        <v>6289</v>
      </c>
      <c r="AG56" t="str">
        <f>INDEX(Table14[Team_Name],MATCH(AE56,Table14[Team],0))</f>
        <v>Chattanooga</v>
      </c>
    </row>
    <row r="57" spans="2:33">
      <c r="B57">
        <v>53</v>
      </c>
      <c r="C57" t="s">
        <v>7680</v>
      </c>
      <c r="D57" t="e">
        <v>#N/A</v>
      </c>
      <c r="G57" t="s">
        <v>556</v>
      </c>
      <c r="H57">
        <v>52</v>
      </c>
      <c r="I57">
        <v>64</v>
      </c>
      <c r="J57" t="s">
        <v>275</v>
      </c>
      <c r="K57" t="s">
        <v>275</v>
      </c>
      <c r="L57" t="s">
        <v>7138</v>
      </c>
      <c r="M57" t="s">
        <v>796</v>
      </c>
      <c r="N57" t="s">
        <v>7317</v>
      </c>
      <c r="O57" t="s">
        <v>7318</v>
      </c>
      <c r="P57" t="s">
        <v>7242</v>
      </c>
      <c r="Q57" t="s">
        <v>7147</v>
      </c>
      <c r="R57" t="s">
        <v>7289</v>
      </c>
      <c r="S57" t="s">
        <v>7319</v>
      </c>
      <c r="T57">
        <v>301</v>
      </c>
      <c r="U57">
        <v>299</v>
      </c>
      <c r="V57">
        <v>304</v>
      </c>
      <c r="W57">
        <v>149</v>
      </c>
      <c r="X57">
        <v>-13.79</v>
      </c>
      <c r="AA57" s="10" t="s">
        <v>6452</v>
      </c>
      <c r="AB57" s="10" t="s">
        <v>5698</v>
      </c>
      <c r="AC57" s="11" t="str">
        <f t="shared" si="0"/>
        <v>CSFullerton</v>
      </c>
      <c r="AD57" s="11" t="str">
        <f>INDEX($AG$2:$AG$402,MATCH(AC57,$AE$2:$AE$402,0))</f>
        <v>Cal St. Fullerton</v>
      </c>
      <c r="AE57" s="12" t="s">
        <v>567</v>
      </c>
      <c r="AF57" s="13" t="s">
        <v>5658</v>
      </c>
      <c r="AG57" t="str">
        <f>INDEX(Table14[Team_Name],MATCH(AE57,Table14[Team],0))</f>
        <v>Chicago St.</v>
      </c>
    </row>
    <row r="58" spans="2:33">
      <c r="B58">
        <v>54</v>
      </c>
      <c r="C58" t="s">
        <v>378</v>
      </c>
      <c r="D58">
        <v>40</v>
      </c>
      <c r="G58" t="s">
        <v>7320</v>
      </c>
      <c r="H58">
        <v>366</v>
      </c>
      <c r="I58" t="e">
        <v>#N/A</v>
      </c>
      <c r="J58" t="s">
        <v>7320</v>
      </c>
      <c r="K58" t="s">
        <v>7320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AA58" s="10" t="s">
        <v>5695</v>
      </c>
      <c r="AB58" s="11" t="s">
        <v>5696</v>
      </c>
      <c r="AC58" s="11" t="str">
        <f t="shared" si="0"/>
        <v>ColoradoState</v>
      </c>
      <c r="AD58" s="11" t="str">
        <f>INDEX($AG$2:$AG$402,MATCH(AC58,$AE$2:$AE$402,0))</f>
        <v>Colorado St.</v>
      </c>
      <c r="AE58" s="12" t="s">
        <v>228</v>
      </c>
      <c r="AF58" s="13" t="s">
        <v>5661</v>
      </c>
      <c r="AG58" t="str">
        <f>INDEX(Table14[Team_Name],MATCH(AE58,Table14[Team],0))</f>
        <v>Cincinnati</v>
      </c>
    </row>
    <row r="59" spans="2:33">
      <c r="B59">
        <v>55</v>
      </c>
      <c r="C59" t="s">
        <v>256</v>
      </c>
      <c r="D59">
        <v>41</v>
      </c>
      <c r="G59" t="s">
        <v>7321</v>
      </c>
      <c r="H59">
        <v>53</v>
      </c>
      <c r="I59">
        <v>66</v>
      </c>
      <c r="J59" t="s">
        <v>120</v>
      </c>
      <c r="K59" t="s">
        <v>120</v>
      </c>
      <c r="L59" t="s">
        <v>7322</v>
      </c>
      <c r="M59" t="s">
        <v>7323</v>
      </c>
      <c r="N59" t="s">
        <v>7111</v>
      </c>
      <c r="O59" t="s">
        <v>7324</v>
      </c>
      <c r="P59" t="s">
        <v>7325</v>
      </c>
      <c r="Q59" t="s">
        <v>7260</v>
      </c>
      <c r="R59" t="s">
        <v>7277</v>
      </c>
      <c r="S59" t="s">
        <v>7154</v>
      </c>
      <c r="T59">
        <v>340</v>
      </c>
      <c r="U59">
        <v>340</v>
      </c>
      <c r="V59">
        <v>338</v>
      </c>
      <c r="W59">
        <v>81</v>
      </c>
      <c r="X59">
        <v>-19.93</v>
      </c>
      <c r="AA59" s="10" t="s">
        <v>6454</v>
      </c>
      <c r="AB59" s="11" t="s">
        <v>5701</v>
      </c>
      <c r="AC59" s="11" t="str">
        <f t="shared" si="0"/>
        <v>CSNorthridge</v>
      </c>
      <c r="AD59" s="11" t="s">
        <v>7278</v>
      </c>
      <c r="AE59" s="12" t="s">
        <v>126</v>
      </c>
      <c r="AF59" s="12" t="s">
        <v>5665</v>
      </c>
      <c r="AG59" t="str">
        <f>INDEX(Table14[Team_Name],MATCH(AE59,Table14[Team],0))</f>
        <v>Clemson</v>
      </c>
    </row>
    <row r="60" spans="2:33">
      <c r="B60">
        <v>56</v>
      </c>
      <c r="C60" t="s">
        <v>212</v>
      </c>
      <c r="D60" t="e">
        <v>#N/A</v>
      </c>
      <c r="G60" t="s">
        <v>611</v>
      </c>
      <c r="H60">
        <v>53</v>
      </c>
      <c r="I60">
        <v>66</v>
      </c>
      <c r="J60" t="s">
        <v>120</v>
      </c>
      <c r="K60" t="s">
        <v>120</v>
      </c>
      <c r="L60" t="s">
        <v>7322</v>
      </c>
      <c r="M60" t="s">
        <v>7323</v>
      </c>
      <c r="N60" t="s">
        <v>7111</v>
      </c>
      <c r="O60" t="s">
        <v>7324</v>
      </c>
      <c r="P60" t="s">
        <v>7325</v>
      </c>
      <c r="Q60" t="s">
        <v>7260</v>
      </c>
      <c r="R60" t="s">
        <v>7277</v>
      </c>
      <c r="S60" t="s">
        <v>7154</v>
      </c>
      <c r="T60">
        <v>340</v>
      </c>
      <c r="U60">
        <v>340</v>
      </c>
      <c r="V60">
        <v>338</v>
      </c>
      <c r="W60">
        <v>81</v>
      </c>
      <c r="X60">
        <v>-19.93</v>
      </c>
      <c r="AA60" s="10" t="s">
        <v>5703</v>
      </c>
      <c r="AB60" s="11" t="s">
        <v>5704</v>
      </c>
      <c r="AC60" s="11" t="str">
        <f t="shared" si="0"/>
        <v>Dartmouth</v>
      </c>
      <c r="AD60" s="11" t="str">
        <f t="shared" ref="AD60:AD75" si="4">INDEX($AG$2:$AG$402,MATCH(AC60,$AE$2:$AE$402,0))</f>
        <v>Dartmouth</v>
      </c>
      <c r="AE60" s="12" t="s">
        <v>592</v>
      </c>
      <c r="AF60" s="13" t="s">
        <v>5667</v>
      </c>
      <c r="AG60" t="str">
        <f>INDEX(Table14[Team_Name],MATCH(AE60,Table14[Team],0))</f>
        <v>Cleveland St.</v>
      </c>
    </row>
    <row r="61" spans="2:33">
      <c r="B61">
        <v>57</v>
      </c>
      <c r="C61" t="s">
        <v>119</v>
      </c>
      <c r="D61">
        <v>47</v>
      </c>
      <c r="G61" t="s">
        <v>489</v>
      </c>
      <c r="H61">
        <v>211</v>
      </c>
      <c r="I61">
        <v>211</v>
      </c>
      <c r="J61" t="s">
        <v>684</v>
      </c>
      <c r="K61" t="s">
        <v>159</v>
      </c>
      <c r="L61" t="s">
        <v>7326</v>
      </c>
      <c r="M61" t="s">
        <v>7327</v>
      </c>
      <c r="N61" t="s">
        <v>7328</v>
      </c>
      <c r="O61" t="s">
        <v>7120</v>
      </c>
      <c r="P61" t="s">
        <v>7307</v>
      </c>
      <c r="Q61" t="s">
        <v>7228</v>
      </c>
      <c r="R61" t="s">
        <v>7329</v>
      </c>
      <c r="S61" t="s">
        <v>7329</v>
      </c>
      <c r="T61">
        <v>201</v>
      </c>
      <c r="U61">
        <v>138</v>
      </c>
      <c r="V61">
        <v>267</v>
      </c>
      <c r="W61">
        <v>266</v>
      </c>
      <c r="X61">
        <v>266</v>
      </c>
      <c r="AA61" s="10" t="s">
        <v>5705</v>
      </c>
      <c r="AB61" s="11" t="s">
        <v>5706</v>
      </c>
      <c r="AC61" s="11" t="str">
        <f t="shared" si="0"/>
        <v>Davidson</v>
      </c>
      <c r="AD61" s="11" t="str">
        <f t="shared" si="4"/>
        <v>Davidson</v>
      </c>
      <c r="AE61" s="12" t="s">
        <v>622</v>
      </c>
      <c r="AF61" s="13" t="s">
        <v>5652</v>
      </c>
      <c r="AG61" t="str">
        <f>INDEX(Table14[Team_Name],MATCH(AE61,Table14[Team],0))</f>
        <v>Coastal Carolina</v>
      </c>
    </row>
    <row r="62" spans="2:33">
      <c r="B62">
        <v>58</v>
      </c>
      <c r="C62" t="s">
        <v>247</v>
      </c>
      <c r="D62">
        <v>48</v>
      </c>
      <c r="G62" t="s">
        <v>23</v>
      </c>
      <c r="H62">
        <v>301</v>
      </c>
      <c r="I62">
        <v>68</v>
      </c>
      <c r="J62" t="s">
        <v>23</v>
      </c>
      <c r="K62" t="s">
        <v>23</v>
      </c>
      <c r="L62" t="s">
        <v>7149</v>
      </c>
      <c r="M62" t="s">
        <v>7330</v>
      </c>
      <c r="N62" t="s">
        <v>7217</v>
      </c>
      <c r="O62" t="s">
        <v>7331</v>
      </c>
      <c r="P62" t="s">
        <v>7332</v>
      </c>
      <c r="Q62" t="s">
        <v>7272</v>
      </c>
      <c r="R62" t="s">
        <v>7285</v>
      </c>
      <c r="S62" t="s">
        <v>7333</v>
      </c>
      <c r="T62">
        <v>156</v>
      </c>
      <c r="U62">
        <v>67</v>
      </c>
      <c r="V62">
        <v>77</v>
      </c>
      <c r="W62">
        <v>304</v>
      </c>
      <c r="X62">
        <v>11.53</v>
      </c>
      <c r="AA62" s="10" t="s">
        <v>5709</v>
      </c>
      <c r="AB62" s="11" t="s">
        <v>5710</v>
      </c>
      <c r="AC62" s="11" t="str">
        <f t="shared" si="0"/>
        <v>Delaware</v>
      </c>
      <c r="AD62" s="11" t="str">
        <f t="shared" si="4"/>
        <v>Delaware</v>
      </c>
      <c r="AE62" s="12" t="s">
        <v>424</v>
      </c>
      <c r="AF62" s="12" t="s">
        <v>5674</v>
      </c>
      <c r="AG62" t="str">
        <f>INDEX(Table14[Team_Name],MATCH(AE62,Table14[Team],0))</f>
        <v>Colgate</v>
      </c>
    </row>
    <row r="63" spans="2:33">
      <c r="B63">
        <v>59</v>
      </c>
      <c r="C63" t="s">
        <v>7681</v>
      </c>
      <c r="D63" t="e">
        <v>#N/A</v>
      </c>
      <c r="G63" t="s">
        <v>567</v>
      </c>
      <c r="H63">
        <v>54</v>
      </c>
      <c r="I63">
        <v>69</v>
      </c>
      <c r="J63" t="s">
        <v>343</v>
      </c>
      <c r="K63" t="s">
        <v>5659</v>
      </c>
      <c r="L63" t="s">
        <v>7281</v>
      </c>
      <c r="M63" t="s">
        <v>7257</v>
      </c>
      <c r="N63" t="s">
        <v>7313</v>
      </c>
      <c r="O63" t="s">
        <v>7334</v>
      </c>
      <c r="P63" t="s">
        <v>7153</v>
      </c>
      <c r="Q63" t="s">
        <v>7133</v>
      </c>
      <c r="R63" t="s">
        <v>7335</v>
      </c>
      <c r="S63" t="s">
        <v>7336</v>
      </c>
      <c r="T63">
        <v>357</v>
      </c>
      <c r="U63">
        <v>308</v>
      </c>
      <c r="V63">
        <v>344</v>
      </c>
      <c r="W63">
        <v>257</v>
      </c>
      <c r="X63">
        <v>257</v>
      </c>
      <c r="AA63" s="10" t="s">
        <v>5711</v>
      </c>
      <c r="AB63" s="11" t="s">
        <v>5712</v>
      </c>
      <c r="AC63" s="11" t="str">
        <f t="shared" si="0"/>
        <v>Denver</v>
      </c>
      <c r="AD63" s="11" t="str">
        <f t="shared" si="4"/>
        <v>Denver</v>
      </c>
      <c r="AE63" s="12" t="s">
        <v>463</v>
      </c>
      <c r="AF63" s="13" t="s">
        <v>5671</v>
      </c>
      <c r="AG63" t="str">
        <f>INDEX(Table14[Team_Name],MATCH(AE63,Table14[Team],0))</f>
        <v>Charleston</v>
      </c>
    </row>
    <row r="64" spans="2:33">
      <c r="B64">
        <v>60</v>
      </c>
      <c r="C64" t="s">
        <v>192</v>
      </c>
      <c r="D64">
        <v>49</v>
      </c>
      <c r="G64" t="s">
        <v>7337</v>
      </c>
      <c r="H64">
        <v>54</v>
      </c>
      <c r="I64">
        <v>69</v>
      </c>
      <c r="J64" t="s">
        <v>5659</v>
      </c>
      <c r="K64" t="s">
        <v>5659</v>
      </c>
      <c r="L64" t="s">
        <v>7281</v>
      </c>
      <c r="M64" t="s">
        <v>7257</v>
      </c>
      <c r="N64" t="s">
        <v>7313</v>
      </c>
      <c r="O64" t="s">
        <v>7334</v>
      </c>
      <c r="P64" t="s">
        <v>7153</v>
      </c>
      <c r="Q64" t="s">
        <v>7133</v>
      </c>
      <c r="R64" t="s">
        <v>7335</v>
      </c>
      <c r="S64" t="s">
        <v>7336</v>
      </c>
      <c r="T64">
        <v>357</v>
      </c>
      <c r="U64">
        <v>308</v>
      </c>
      <c r="V64">
        <v>344</v>
      </c>
      <c r="W64">
        <v>257</v>
      </c>
      <c r="X64">
        <v>-17.64</v>
      </c>
      <c r="AA64" s="10" t="s">
        <v>5713</v>
      </c>
      <c r="AB64" s="11" t="s">
        <v>5714</v>
      </c>
      <c r="AC64" s="11" t="str">
        <f t="shared" si="0"/>
        <v>Depaul</v>
      </c>
      <c r="AD64" s="11" t="str">
        <f t="shared" si="4"/>
        <v>Depaul</v>
      </c>
      <c r="AE64" s="12" t="s">
        <v>7350</v>
      </c>
      <c r="AF64" s="13" t="s">
        <v>5671</v>
      </c>
      <c r="AG64" t="str">
        <f>INDEX(Table14[Team_Name],MATCH(AE64,Table14[Team],0))</f>
        <v>Charleston</v>
      </c>
    </row>
    <row r="65" spans="2:33">
      <c r="B65">
        <v>61</v>
      </c>
      <c r="C65" t="s">
        <v>223</v>
      </c>
      <c r="D65">
        <v>50</v>
      </c>
      <c r="G65" t="s">
        <v>228</v>
      </c>
      <c r="H65">
        <v>55</v>
      </c>
      <c r="I65">
        <v>71</v>
      </c>
      <c r="J65" t="s">
        <v>228</v>
      </c>
      <c r="K65" t="s">
        <v>228</v>
      </c>
      <c r="L65" t="s">
        <v>7172</v>
      </c>
      <c r="M65" t="s">
        <v>1100</v>
      </c>
      <c r="N65" t="s">
        <v>7338</v>
      </c>
      <c r="O65" t="s">
        <v>7199</v>
      </c>
      <c r="P65" t="s">
        <v>26</v>
      </c>
      <c r="Q65" t="s">
        <v>7178</v>
      </c>
      <c r="R65" t="s">
        <v>1083</v>
      </c>
      <c r="S65" t="s">
        <v>912</v>
      </c>
      <c r="T65">
        <v>117</v>
      </c>
      <c r="U65">
        <v>145</v>
      </c>
      <c r="V65">
        <v>72</v>
      </c>
      <c r="W65">
        <v>143</v>
      </c>
      <c r="X65">
        <v>7.34</v>
      </c>
      <c r="AA65" s="10" t="s">
        <v>6459</v>
      </c>
      <c r="AB65" s="11" t="s">
        <v>5716</v>
      </c>
      <c r="AC65" s="11" t="str">
        <f t="shared" si="0"/>
        <v>DetroitU</v>
      </c>
      <c r="AD65" s="11" t="str">
        <f t="shared" si="4"/>
        <v>Detroit</v>
      </c>
      <c r="AE65" s="12" t="s">
        <v>260</v>
      </c>
      <c r="AF65" s="13" t="s">
        <v>5677</v>
      </c>
      <c r="AG65" t="str">
        <f>INDEX(Table14[Team_Name],MATCH(AE65,Table14[Team],0))</f>
        <v>Colorado</v>
      </c>
    </row>
    <row r="66" spans="2:33">
      <c r="B66">
        <v>62</v>
      </c>
      <c r="C66" t="s">
        <v>7682</v>
      </c>
      <c r="D66" t="e">
        <v>#N/A</v>
      </c>
      <c r="G66" t="s">
        <v>126</v>
      </c>
      <c r="H66">
        <v>57</v>
      </c>
      <c r="I66">
        <v>73</v>
      </c>
      <c r="J66" t="s">
        <v>126</v>
      </c>
      <c r="K66" t="s">
        <v>126</v>
      </c>
      <c r="L66" t="s">
        <v>859</v>
      </c>
      <c r="M66" t="s">
        <v>900</v>
      </c>
      <c r="N66" t="s">
        <v>786</v>
      </c>
      <c r="O66" t="s">
        <v>786</v>
      </c>
      <c r="P66" t="s">
        <v>57</v>
      </c>
      <c r="Q66" t="s">
        <v>1111</v>
      </c>
      <c r="R66" t="s">
        <v>782</v>
      </c>
      <c r="S66" t="s">
        <v>7170</v>
      </c>
      <c r="T66">
        <v>59</v>
      </c>
      <c r="U66">
        <v>48</v>
      </c>
      <c r="V66">
        <v>102</v>
      </c>
      <c r="W66">
        <v>226</v>
      </c>
      <c r="X66">
        <v>11.32</v>
      </c>
      <c r="AA66" s="10" t="s">
        <v>5717</v>
      </c>
      <c r="AB66" s="11" t="s">
        <v>5718</v>
      </c>
      <c r="AC66" s="11" t="str">
        <f t="shared" ref="AC66:AC129" si="5">INDEX($AE$2:$AE$402,MATCH(AB66,$AF$2:$AF$402,0))</f>
        <v>Drexel</v>
      </c>
      <c r="AD66" s="11" t="str">
        <f t="shared" si="4"/>
        <v>Drexel</v>
      </c>
      <c r="AE66" s="12" t="s">
        <v>512</v>
      </c>
      <c r="AF66" s="13" t="s">
        <v>5696</v>
      </c>
      <c r="AG66" t="str">
        <f>INDEX(Table14[Team_Name],MATCH(AE66,Table14[Team],0))</f>
        <v>Colorado St.</v>
      </c>
    </row>
    <row r="67" spans="2:33">
      <c r="B67">
        <v>63</v>
      </c>
      <c r="C67" t="s">
        <v>7315</v>
      </c>
      <c r="D67" t="e">
        <v>#N/A</v>
      </c>
      <c r="G67" t="s">
        <v>592</v>
      </c>
      <c r="H67">
        <v>58</v>
      </c>
      <c r="I67">
        <v>74</v>
      </c>
      <c r="J67" t="s">
        <v>172</v>
      </c>
      <c r="K67" t="s">
        <v>438</v>
      </c>
      <c r="L67" t="s">
        <v>1013</v>
      </c>
      <c r="M67" t="s">
        <v>823</v>
      </c>
      <c r="N67" t="s">
        <v>7339</v>
      </c>
      <c r="O67" t="s">
        <v>7118</v>
      </c>
      <c r="P67" t="s">
        <v>7340</v>
      </c>
      <c r="Q67" t="s">
        <v>7301</v>
      </c>
      <c r="R67" t="s">
        <v>7154</v>
      </c>
      <c r="S67" t="s">
        <v>7114</v>
      </c>
      <c r="T67">
        <v>151</v>
      </c>
      <c r="U67">
        <v>168</v>
      </c>
      <c r="V67">
        <v>229</v>
      </c>
      <c r="W67">
        <v>128</v>
      </c>
      <c r="X67">
        <v>128</v>
      </c>
      <c r="AA67" s="10" t="s">
        <v>5719</v>
      </c>
      <c r="AB67" s="11" t="s">
        <v>5720</v>
      </c>
      <c r="AC67" s="11" t="str">
        <f t="shared" si="5"/>
        <v>Drake</v>
      </c>
      <c r="AD67" s="11" t="str">
        <f t="shared" si="4"/>
        <v>Drake</v>
      </c>
      <c r="AE67" s="12" t="s">
        <v>63</v>
      </c>
      <c r="AF67" s="12" t="s">
        <v>5679</v>
      </c>
      <c r="AG67" t="str">
        <f>INDEX(Table14[Team_Name],MATCH(AE67,Table14[Team],0))</f>
        <v>Columbia</v>
      </c>
    </row>
    <row r="68" spans="2:33">
      <c r="B68">
        <v>64</v>
      </c>
      <c r="C68" t="s">
        <v>275</v>
      </c>
      <c r="D68">
        <v>52</v>
      </c>
      <c r="G68" t="s">
        <v>622</v>
      </c>
      <c r="H68">
        <v>59</v>
      </c>
      <c r="I68">
        <v>76</v>
      </c>
      <c r="J68" t="s">
        <v>351</v>
      </c>
      <c r="K68" t="s">
        <v>351</v>
      </c>
      <c r="L68" t="s">
        <v>7341</v>
      </c>
      <c r="M68" t="s">
        <v>7298</v>
      </c>
      <c r="N68" t="s">
        <v>7292</v>
      </c>
      <c r="O68" t="s">
        <v>7239</v>
      </c>
      <c r="P68" t="s">
        <v>7319</v>
      </c>
      <c r="Q68" t="s">
        <v>7342</v>
      </c>
      <c r="R68" t="s">
        <v>7343</v>
      </c>
      <c r="S68" t="s">
        <v>7344</v>
      </c>
      <c r="T68">
        <v>225</v>
      </c>
      <c r="U68">
        <v>192</v>
      </c>
      <c r="V68">
        <v>128</v>
      </c>
      <c r="W68">
        <v>201</v>
      </c>
      <c r="X68">
        <v>1.6</v>
      </c>
      <c r="AA68" s="10" t="s">
        <v>5721</v>
      </c>
      <c r="AB68" s="11" t="s">
        <v>5722</v>
      </c>
      <c r="AC68" s="11" t="str">
        <f t="shared" si="5"/>
        <v>DelawareState</v>
      </c>
      <c r="AD68" s="11" t="str">
        <f t="shared" si="4"/>
        <v>Delaware State</v>
      </c>
      <c r="AE68" s="13" t="s">
        <v>7683</v>
      </c>
      <c r="AF68" s="10"/>
      <c r="AG68" t="e">
        <f>INDEX(Table14[Team_Name],MATCH(AE68,Table14[Team],0))</f>
        <v>#N/A</v>
      </c>
    </row>
    <row r="69" spans="2:33">
      <c r="B69">
        <v>65</v>
      </c>
      <c r="C69" t="s">
        <v>399</v>
      </c>
      <c r="D69">
        <v>61</v>
      </c>
      <c r="G69" t="s">
        <v>424</v>
      </c>
      <c r="H69">
        <v>60</v>
      </c>
      <c r="I69">
        <v>77</v>
      </c>
      <c r="J69" t="s">
        <v>424</v>
      </c>
      <c r="K69" t="s">
        <v>424</v>
      </c>
      <c r="L69" t="s">
        <v>7114</v>
      </c>
      <c r="M69" t="s">
        <v>7207</v>
      </c>
      <c r="N69" t="s">
        <v>7345</v>
      </c>
      <c r="O69" t="s">
        <v>7248</v>
      </c>
      <c r="P69" t="s">
        <v>7299</v>
      </c>
      <c r="Q69" t="s">
        <v>7174</v>
      </c>
      <c r="R69" t="s">
        <v>7346</v>
      </c>
      <c r="S69" t="s">
        <v>7346</v>
      </c>
      <c r="T69">
        <v>121</v>
      </c>
      <c r="U69">
        <v>78</v>
      </c>
      <c r="V69">
        <v>201</v>
      </c>
      <c r="W69">
        <v>177</v>
      </c>
      <c r="X69">
        <v>4.4400000000000004</v>
      </c>
      <c r="AA69" s="10" t="s">
        <v>5727</v>
      </c>
      <c r="AB69" s="11" t="s">
        <v>5728</v>
      </c>
      <c r="AC69" s="11" t="str">
        <f t="shared" si="5"/>
        <v>Duquesne</v>
      </c>
      <c r="AD69" s="11" t="str">
        <f t="shared" si="4"/>
        <v>Duquesne</v>
      </c>
      <c r="AE69" s="12" t="s">
        <v>220</v>
      </c>
      <c r="AF69" s="12" t="s">
        <v>5681</v>
      </c>
      <c r="AG69" t="str">
        <f>INDEX(Table14[Team_Name],MATCH(AE69,Table14[Team],0))</f>
        <v>Connecticut</v>
      </c>
    </row>
    <row r="70" spans="2:33">
      <c r="B70">
        <v>66</v>
      </c>
      <c r="C70" t="s">
        <v>120</v>
      </c>
      <c r="D70">
        <v>53</v>
      </c>
      <c r="G70" t="s">
        <v>7347</v>
      </c>
      <c r="H70">
        <v>61</v>
      </c>
      <c r="I70">
        <v>65</v>
      </c>
      <c r="J70" t="s">
        <v>7348</v>
      </c>
      <c r="K70" t="s">
        <v>399</v>
      </c>
      <c r="L70" t="s">
        <v>7161</v>
      </c>
      <c r="M70" t="s">
        <v>7149</v>
      </c>
      <c r="N70" t="s">
        <v>7128</v>
      </c>
      <c r="O70" t="s">
        <v>823</v>
      </c>
      <c r="P70" t="s">
        <v>7115</v>
      </c>
      <c r="Q70" t="s">
        <v>7243</v>
      </c>
      <c r="R70" t="s">
        <v>7344</v>
      </c>
      <c r="S70" t="s">
        <v>7349</v>
      </c>
      <c r="T70">
        <v>248</v>
      </c>
      <c r="U70">
        <v>142</v>
      </c>
      <c r="V70">
        <v>164</v>
      </c>
      <c r="W70">
        <v>2</v>
      </c>
      <c r="X70">
        <v>2</v>
      </c>
      <c r="AA70" s="10" t="s">
        <v>7684</v>
      </c>
      <c r="AB70" s="11" t="s">
        <v>7684</v>
      </c>
      <c r="AC70" s="11" t="e">
        <f t="shared" si="5"/>
        <v>#N/A</v>
      </c>
      <c r="AD70" s="11" t="e">
        <f t="shared" si="4"/>
        <v>#N/A</v>
      </c>
      <c r="AE70" s="12" t="s">
        <v>542</v>
      </c>
      <c r="AF70" s="13" t="s">
        <v>5683</v>
      </c>
      <c r="AG70" t="str">
        <f>INDEX(Table14[Team_Name],MATCH(AE70,Table14[Team],0))</f>
        <v>Coppin St.</v>
      </c>
    </row>
    <row r="71" spans="2:33">
      <c r="B71">
        <v>67</v>
      </c>
      <c r="C71" t="s">
        <v>684</v>
      </c>
      <c r="D71">
        <v>211</v>
      </c>
      <c r="G71" t="s">
        <v>463</v>
      </c>
      <c r="H71">
        <v>61</v>
      </c>
      <c r="I71">
        <v>65</v>
      </c>
      <c r="J71" t="s">
        <v>399</v>
      </c>
      <c r="K71" t="s">
        <v>399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s">
        <v>7243</v>
      </c>
      <c r="R71" t="s">
        <v>7344</v>
      </c>
      <c r="S71" t="s">
        <v>7349</v>
      </c>
      <c r="T71">
        <v>248</v>
      </c>
      <c r="U71">
        <v>142</v>
      </c>
      <c r="V71">
        <v>164</v>
      </c>
      <c r="W71">
        <v>2</v>
      </c>
      <c r="X71">
        <v>2.2599999999999998</v>
      </c>
      <c r="AA71" s="10" t="s">
        <v>5729</v>
      </c>
      <c r="AB71" s="10" t="s">
        <v>5730</v>
      </c>
      <c r="AC71" s="11" t="str">
        <f t="shared" si="5"/>
        <v>EastCarolina</v>
      </c>
      <c r="AD71" s="11" t="str">
        <f t="shared" si="4"/>
        <v>East Carolina</v>
      </c>
      <c r="AE71" s="12" t="s">
        <v>413</v>
      </c>
      <c r="AF71" s="12" t="s">
        <v>5686</v>
      </c>
      <c r="AG71" t="str">
        <f>INDEX(Table14[Team_Name],MATCH(AE71,Table14[Team],0))</f>
        <v>Cornell</v>
      </c>
    </row>
    <row r="72" spans="2:33">
      <c r="B72">
        <v>67</v>
      </c>
      <c r="C72" t="s">
        <v>159</v>
      </c>
      <c r="D72">
        <v>211</v>
      </c>
      <c r="G72" t="s">
        <v>7350</v>
      </c>
      <c r="H72">
        <v>61</v>
      </c>
      <c r="I72">
        <v>65</v>
      </c>
      <c r="J72" t="s">
        <v>399</v>
      </c>
      <c r="K72" t="s">
        <v>399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s">
        <v>7243</v>
      </c>
      <c r="R72" t="s">
        <v>7344</v>
      </c>
      <c r="S72" t="s">
        <v>7349</v>
      </c>
      <c r="T72">
        <v>248</v>
      </c>
      <c r="U72">
        <v>142</v>
      </c>
      <c r="V72">
        <v>164</v>
      </c>
      <c r="W72">
        <v>2</v>
      </c>
      <c r="X72">
        <v>2.2599999999999998</v>
      </c>
      <c r="AA72" s="10" t="s">
        <v>5731</v>
      </c>
      <c r="AB72" s="10" t="s">
        <v>5732</v>
      </c>
      <c r="AC72" s="11" t="str">
        <f t="shared" si="5"/>
        <v>EasternIllinois</v>
      </c>
      <c r="AD72" s="11" t="str">
        <f t="shared" si="4"/>
        <v>Eastern Illinois</v>
      </c>
      <c r="AE72" s="12" t="s">
        <v>342</v>
      </c>
      <c r="AF72" s="13" t="s">
        <v>5690</v>
      </c>
      <c r="AG72" t="str">
        <f>INDEX(Table14[Team_Name],MATCH(AE72,Table14[Team],0))</f>
        <v>Creighton</v>
      </c>
    </row>
    <row r="73" spans="2:33">
      <c r="B73">
        <v>68</v>
      </c>
      <c r="C73" t="s">
        <v>23</v>
      </c>
      <c r="D73">
        <v>301</v>
      </c>
      <c r="G73" t="s">
        <v>260</v>
      </c>
      <c r="H73">
        <v>62</v>
      </c>
      <c r="I73">
        <v>79</v>
      </c>
      <c r="J73" t="s">
        <v>260</v>
      </c>
      <c r="K73" t="s">
        <v>260</v>
      </c>
      <c r="L73" t="s">
        <v>743</v>
      </c>
      <c r="M73" t="s">
        <v>1115</v>
      </c>
      <c r="N73" t="s">
        <v>703</v>
      </c>
      <c r="O73" t="s">
        <v>782</v>
      </c>
      <c r="P73" t="s">
        <v>7331</v>
      </c>
      <c r="Q73" t="s">
        <v>697</v>
      </c>
      <c r="R73" t="s">
        <v>1096</v>
      </c>
      <c r="S73" t="s">
        <v>7264</v>
      </c>
      <c r="T73">
        <v>35</v>
      </c>
      <c r="U73">
        <v>100</v>
      </c>
      <c r="V73">
        <v>48</v>
      </c>
      <c r="W73">
        <v>160</v>
      </c>
      <c r="X73">
        <v>10.78</v>
      </c>
      <c r="AA73" s="10" t="s">
        <v>5733</v>
      </c>
      <c r="AB73" s="11" t="s">
        <v>5734</v>
      </c>
      <c r="AC73" s="11" t="str">
        <f t="shared" si="5"/>
        <v>EasternKentucky</v>
      </c>
      <c r="AD73" s="11" t="str">
        <f t="shared" si="4"/>
        <v>Eastern Kentucky</v>
      </c>
      <c r="AE73" s="12" t="s">
        <v>660</v>
      </c>
      <c r="AF73" s="13" t="s">
        <v>5693</v>
      </c>
      <c r="AG73" t="str">
        <f>INDEX(Table14[Team_Name],MATCH(AE73,Table14[Team],0))</f>
        <v>CS Bakersfield</v>
      </c>
    </row>
    <row r="74" spans="2:33">
      <c r="B74">
        <v>69</v>
      </c>
      <c r="C74" t="s">
        <v>5659</v>
      </c>
      <c r="D74">
        <v>54</v>
      </c>
      <c r="G74" t="s">
        <v>512</v>
      </c>
      <c r="H74">
        <v>63</v>
      </c>
      <c r="I74">
        <v>80</v>
      </c>
      <c r="J74" t="s">
        <v>73</v>
      </c>
      <c r="K74" t="s">
        <v>680</v>
      </c>
      <c r="L74" t="s">
        <v>7202</v>
      </c>
      <c r="M74" t="s">
        <v>782</v>
      </c>
      <c r="N74" t="s">
        <v>7351</v>
      </c>
      <c r="O74" t="s">
        <v>908</v>
      </c>
      <c r="P74" t="s">
        <v>7253</v>
      </c>
      <c r="Q74" t="s">
        <v>7207</v>
      </c>
      <c r="R74" t="s">
        <v>7218</v>
      </c>
      <c r="S74" t="s">
        <v>1013</v>
      </c>
      <c r="T74">
        <v>72</v>
      </c>
      <c r="U74">
        <v>24</v>
      </c>
      <c r="V74">
        <v>91</v>
      </c>
      <c r="W74">
        <v>270</v>
      </c>
      <c r="X74">
        <v>270</v>
      </c>
      <c r="AA74" s="10" t="s">
        <v>5735</v>
      </c>
      <c r="AB74" s="10" t="s">
        <v>5736</v>
      </c>
      <c r="AC74" s="11" t="str">
        <f t="shared" si="5"/>
        <v>Elon</v>
      </c>
      <c r="AD74" s="11" t="str">
        <f t="shared" si="4"/>
        <v>Elon</v>
      </c>
      <c r="AE74" s="12" t="s">
        <v>538</v>
      </c>
      <c r="AF74" s="13" t="s">
        <v>5698</v>
      </c>
      <c r="AG74" t="str">
        <f>INDEX(Table14[Team_Name],MATCH(AE74,Table14[Team],0))</f>
        <v>Cal St. Fullerton</v>
      </c>
    </row>
    <row r="75" spans="2:33">
      <c r="B75">
        <v>70</v>
      </c>
      <c r="C75" t="s">
        <v>343</v>
      </c>
      <c r="D75" t="e">
        <v>#N/A</v>
      </c>
      <c r="G75" t="s">
        <v>63</v>
      </c>
      <c r="H75">
        <v>64</v>
      </c>
      <c r="I75">
        <v>82</v>
      </c>
      <c r="J75" t="s">
        <v>63</v>
      </c>
      <c r="K75" t="s">
        <v>63</v>
      </c>
      <c r="L75" t="s">
        <v>7352</v>
      </c>
      <c r="M75" t="s">
        <v>7353</v>
      </c>
      <c r="N75" t="s">
        <v>7296</v>
      </c>
      <c r="O75" t="s">
        <v>7182</v>
      </c>
      <c r="P75" t="s">
        <v>7236</v>
      </c>
      <c r="Q75" t="s">
        <v>7349</v>
      </c>
      <c r="R75" t="s">
        <v>7192</v>
      </c>
      <c r="S75" t="s">
        <v>7150</v>
      </c>
      <c r="T75">
        <v>334</v>
      </c>
      <c r="U75">
        <v>334</v>
      </c>
      <c r="V75">
        <v>348</v>
      </c>
      <c r="W75">
        <v>58</v>
      </c>
      <c r="X75">
        <v>-20.98</v>
      </c>
      <c r="AA75" s="10" t="s">
        <v>5737</v>
      </c>
      <c r="AB75" s="11" t="s">
        <v>5738</v>
      </c>
      <c r="AC75" s="11" t="str">
        <f t="shared" si="5"/>
        <v>EasternMichigan</v>
      </c>
      <c r="AD75" s="11" t="str">
        <f t="shared" si="4"/>
        <v>Eastern Michigan</v>
      </c>
      <c r="AE75" s="12" t="s">
        <v>654</v>
      </c>
      <c r="AF75" s="13" t="s">
        <v>5701</v>
      </c>
      <c r="AG75" t="str">
        <f>INDEX(Table14[Team_Name],MATCH(AE75,Table14[Team],0))</f>
        <v>Cal St. Northridge</v>
      </c>
    </row>
    <row r="76" spans="2:33">
      <c r="B76">
        <v>71</v>
      </c>
      <c r="C76" t="s">
        <v>228</v>
      </c>
      <c r="D76">
        <v>55</v>
      </c>
      <c r="G76" t="s">
        <v>220</v>
      </c>
      <c r="H76">
        <v>65</v>
      </c>
      <c r="I76">
        <v>84</v>
      </c>
      <c r="J76" t="s">
        <v>220</v>
      </c>
      <c r="K76" t="s">
        <v>220</v>
      </c>
      <c r="L76" t="s">
        <v>427</v>
      </c>
      <c r="M76" t="s">
        <v>862</v>
      </c>
      <c r="N76" t="s">
        <v>7211</v>
      </c>
      <c r="O76" t="s">
        <v>996</v>
      </c>
      <c r="P76" t="s">
        <v>7232</v>
      </c>
      <c r="Q76" t="s">
        <v>7354</v>
      </c>
      <c r="R76" t="s">
        <v>916</v>
      </c>
      <c r="S76" t="s">
        <v>7173</v>
      </c>
      <c r="T76">
        <v>21</v>
      </c>
      <c r="U76">
        <v>21</v>
      </c>
      <c r="V76">
        <v>43</v>
      </c>
      <c r="W76">
        <v>301</v>
      </c>
      <c r="X76">
        <v>18.5</v>
      </c>
      <c r="AA76" s="10" t="s">
        <v>5739</v>
      </c>
      <c r="AB76" s="10" t="s">
        <v>5740</v>
      </c>
      <c r="AC76" s="11" t="str">
        <f t="shared" si="5"/>
        <v>ETennesseeSt</v>
      </c>
      <c r="AD76" s="11" t="s">
        <v>7375</v>
      </c>
      <c r="AE76" s="12" t="s">
        <v>412</v>
      </c>
      <c r="AF76" s="13" t="s">
        <v>5704</v>
      </c>
      <c r="AG76" t="str">
        <f>INDEX(Table14[Team_Name],MATCH(AE76,Table14[Team],0))</f>
        <v>Dartmouth</v>
      </c>
    </row>
    <row r="77" spans="2:33">
      <c r="B77">
        <v>72</v>
      </c>
      <c r="C77" t="s">
        <v>7685</v>
      </c>
      <c r="D77" t="e">
        <v>#N/A</v>
      </c>
      <c r="G77" t="s">
        <v>405</v>
      </c>
      <c r="H77">
        <v>65</v>
      </c>
      <c r="I77">
        <v>84</v>
      </c>
      <c r="J77" t="s">
        <v>405</v>
      </c>
      <c r="K77" t="s">
        <v>220</v>
      </c>
      <c r="L77" t="s">
        <v>427</v>
      </c>
      <c r="M77" t="s">
        <v>862</v>
      </c>
      <c r="N77" t="s">
        <v>7211</v>
      </c>
      <c r="O77" t="s">
        <v>996</v>
      </c>
      <c r="P77" t="s">
        <v>7232</v>
      </c>
      <c r="Q77" t="s">
        <v>7354</v>
      </c>
      <c r="R77" t="s">
        <v>916</v>
      </c>
      <c r="S77" t="s">
        <v>7173</v>
      </c>
      <c r="T77">
        <v>21</v>
      </c>
      <c r="U77">
        <v>24</v>
      </c>
      <c r="V77">
        <v>25</v>
      </c>
      <c r="W77">
        <v>301</v>
      </c>
      <c r="X77">
        <v>301</v>
      </c>
      <c r="AA77" s="10" t="s">
        <v>5742</v>
      </c>
      <c r="AB77" s="11" t="s">
        <v>5743</v>
      </c>
      <c r="AC77" s="11" t="str">
        <f t="shared" si="5"/>
        <v>Evansville</v>
      </c>
      <c r="AD77" s="11" t="str">
        <f t="shared" ref="AD77:AD82" si="6">INDEX($AG$2:$AG$402,MATCH(AC77,$AE$2:$AE$402,0))</f>
        <v>Evansville</v>
      </c>
      <c r="AE77" s="12" t="s">
        <v>272</v>
      </c>
      <c r="AF77" s="13" t="s">
        <v>5706</v>
      </c>
      <c r="AG77" t="str">
        <f>INDEX(Table14[Team_Name],MATCH(AE77,Table14[Team],0))</f>
        <v>Davidson</v>
      </c>
    </row>
    <row r="78" spans="2:33">
      <c r="B78">
        <v>73</v>
      </c>
      <c r="C78" t="s">
        <v>126</v>
      </c>
      <c r="D78">
        <v>57</v>
      </c>
      <c r="G78" t="s">
        <v>542</v>
      </c>
      <c r="H78">
        <v>66</v>
      </c>
      <c r="I78">
        <v>66</v>
      </c>
      <c r="J78" t="s">
        <v>70</v>
      </c>
      <c r="K78" t="s">
        <v>5684</v>
      </c>
      <c r="L78" t="s">
        <v>7355</v>
      </c>
      <c r="M78" t="s">
        <v>7226</v>
      </c>
      <c r="N78" t="s">
        <v>7224</v>
      </c>
      <c r="O78" t="s">
        <v>7135</v>
      </c>
      <c r="P78" t="s">
        <v>7313</v>
      </c>
      <c r="Q78" t="s">
        <v>7109</v>
      </c>
      <c r="R78" t="s">
        <v>7257</v>
      </c>
      <c r="S78" t="s">
        <v>7334</v>
      </c>
      <c r="T78">
        <v>351</v>
      </c>
      <c r="U78">
        <v>344</v>
      </c>
      <c r="V78">
        <v>199</v>
      </c>
      <c r="W78">
        <v>8</v>
      </c>
      <c r="X78">
        <v>8</v>
      </c>
      <c r="AA78" s="10" t="s">
        <v>5744</v>
      </c>
      <c r="AB78" s="11" t="s">
        <v>5745</v>
      </c>
      <c r="AC78" s="11" t="str">
        <f t="shared" si="5"/>
        <v>E.Washington</v>
      </c>
      <c r="AD78" s="11" t="str">
        <f t="shared" si="6"/>
        <v>Eastern Washington</v>
      </c>
      <c r="AE78" s="12" t="s">
        <v>326</v>
      </c>
      <c r="AF78" s="12" t="s">
        <v>5708</v>
      </c>
      <c r="AG78" t="str">
        <f>INDEX(Table14[Team_Name],MATCH(AE78,Table14[Team],0))</f>
        <v>Dayton</v>
      </c>
    </row>
    <row r="79" spans="2:33">
      <c r="B79">
        <v>74</v>
      </c>
      <c r="C79" t="s">
        <v>438</v>
      </c>
      <c r="D79">
        <v>58</v>
      </c>
      <c r="G79" t="s">
        <v>413</v>
      </c>
      <c r="H79">
        <v>67</v>
      </c>
      <c r="I79">
        <v>86</v>
      </c>
      <c r="J79" t="s">
        <v>413</v>
      </c>
      <c r="K79" t="s">
        <v>413</v>
      </c>
      <c r="L79" t="s">
        <v>7221</v>
      </c>
      <c r="M79" t="s">
        <v>7299</v>
      </c>
      <c r="N79" t="s">
        <v>7356</v>
      </c>
      <c r="O79" t="s">
        <v>7276</v>
      </c>
      <c r="P79" t="s">
        <v>7249</v>
      </c>
      <c r="Q79" t="s">
        <v>7341</v>
      </c>
      <c r="R79" t="s">
        <v>7165</v>
      </c>
      <c r="S79" t="s">
        <v>7255</v>
      </c>
      <c r="T79">
        <v>287</v>
      </c>
      <c r="U79">
        <v>166</v>
      </c>
      <c r="V79">
        <v>221</v>
      </c>
      <c r="W79">
        <v>16</v>
      </c>
      <c r="X79">
        <v>-1.58</v>
      </c>
      <c r="AA79" s="10" t="s">
        <v>5746</v>
      </c>
      <c r="AB79" s="11" t="s">
        <v>5747</v>
      </c>
      <c r="AC79" s="11" t="str">
        <f t="shared" si="5"/>
        <v>Fairfield</v>
      </c>
      <c r="AD79" s="11" t="str">
        <f t="shared" si="6"/>
        <v>Fairfield</v>
      </c>
      <c r="AE79" s="12" t="s">
        <v>353</v>
      </c>
      <c r="AF79" s="13" t="s">
        <v>5710</v>
      </c>
      <c r="AG79" t="str">
        <f>INDEX(Table14[Team_Name],MATCH(AE79,Table14[Team],0))</f>
        <v>Delaware</v>
      </c>
    </row>
    <row r="80" spans="2:33">
      <c r="B80">
        <v>75</v>
      </c>
      <c r="C80" t="s">
        <v>172</v>
      </c>
      <c r="D80" t="e">
        <v>#N/A</v>
      </c>
      <c r="G80" t="s">
        <v>342</v>
      </c>
      <c r="H80">
        <v>68</v>
      </c>
      <c r="I80">
        <v>87</v>
      </c>
      <c r="J80" t="s">
        <v>342</v>
      </c>
      <c r="K80" t="s">
        <v>342</v>
      </c>
      <c r="L80" t="s">
        <v>198</v>
      </c>
      <c r="M80" t="s">
        <v>872</v>
      </c>
      <c r="N80" t="s">
        <v>7179</v>
      </c>
      <c r="O80" t="s">
        <v>7171</v>
      </c>
      <c r="P80" t="s">
        <v>7268</v>
      </c>
      <c r="Q80" t="s">
        <v>803</v>
      </c>
      <c r="R80" t="s">
        <v>396</v>
      </c>
      <c r="S80" t="s">
        <v>426</v>
      </c>
      <c r="T80">
        <v>53</v>
      </c>
      <c r="U80">
        <v>114</v>
      </c>
      <c r="V80">
        <v>18</v>
      </c>
      <c r="W80">
        <v>181</v>
      </c>
      <c r="X80">
        <v>13.67</v>
      </c>
      <c r="AA80" s="10" t="s">
        <v>5748</v>
      </c>
      <c r="AB80" s="10" t="s">
        <v>5749</v>
      </c>
      <c r="AC80" s="11" t="str">
        <f t="shared" si="5"/>
        <v>FloridaA&amp;M</v>
      </c>
      <c r="AD80" s="11" t="str">
        <f t="shared" si="6"/>
        <v>Florida A&amp;M</v>
      </c>
      <c r="AE80" s="12" t="s">
        <v>646</v>
      </c>
      <c r="AF80" s="13" t="s">
        <v>5722</v>
      </c>
      <c r="AG80" t="str">
        <f>INDEX(Table14[Team_Name],MATCH(AE80,Table14[Team],0))</f>
        <v>Delaware State</v>
      </c>
    </row>
    <row r="81" spans="2:33">
      <c r="B81">
        <v>75</v>
      </c>
      <c r="C81" t="s">
        <v>438</v>
      </c>
      <c r="D81">
        <v>58</v>
      </c>
      <c r="G81" t="s">
        <v>660</v>
      </c>
      <c r="H81">
        <v>38</v>
      </c>
      <c r="I81">
        <v>51</v>
      </c>
      <c r="J81" t="s">
        <v>5694</v>
      </c>
      <c r="K81" t="s">
        <v>7270</v>
      </c>
      <c r="L81" t="s">
        <v>7230</v>
      </c>
      <c r="M81" t="s">
        <v>7271</v>
      </c>
      <c r="N81" t="s">
        <v>7229</v>
      </c>
      <c r="O81" t="s">
        <v>1101</v>
      </c>
      <c r="P81" t="s">
        <v>7118</v>
      </c>
      <c r="Q81" t="s">
        <v>7254</v>
      </c>
      <c r="R81" t="s">
        <v>7272</v>
      </c>
      <c r="S81" t="s">
        <v>7206</v>
      </c>
      <c r="T81">
        <v>205</v>
      </c>
      <c r="U81">
        <v>275</v>
      </c>
      <c r="V81">
        <v>255</v>
      </c>
      <c r="W81">
        <v>319</v>
      </c>
      <c r="X81">
        <v>-9.09</v>
      </c>
      <c r="AA81" s="10" t="s">
        <v>5750</v>
      </c>
      <c r="AB81" s="11" t="s">
        <v>5751</v>
      </c>
      <c r="AC81" s="11" t="str">
        <f t="shared" si="5"/>
        <v>FlaAtlantic</v>
      </c>
      <c r="AD81" s="11" t="str">
        <f t="shared" si="6"/>
        <v>Florida Atlantic</v>
      </c>
      <c r="AE81" s="12" t="s">
        <v>35</v>
      </c>
      <c r="AF81" s="12" t="s">
        <v>5712</v>
      </c>
      <c r="AG81" t="str">
        <f>INDEX(Table14[Team_Name],MATCH(AE81,Table14[Team],0))</f>
        <v>Denver</v>
      </c>
    </row>
    <row r="82" spans="2:33">
      <c r="B82">
        <v>76</v>
      </c>
      <c r="C82" t="s">
        <v>351</v>
      </c>
      <c r="D82">
        <v>59</v>
      </c>
      <c r="G82" t="s">
        <v>538</v>
      </c>
      <c r="H82">
        <v>39</v>
      </c>
      <c r="I82">
        <v>49</v>
      </c>
      <c r="J82" t="s">
        <v>7273</v>
      </c>
      <c r="K82" t="s">
        <v>5699</v>
      </c>
      <c r="L82" t="s">
        <v>7240</v>
      </c>
      <c r="M82" t="s">
        <v>7223</v>
      </c>
      <c r="N82" t="s">
        <v>7137</v>
      </c>
      <c r="O82" t="s">
        <v>7274</v>
      </c>
      <c r="P82" t="s">
        <v>7247</v>
      </c>
      <c r="Q82" t="s">
        <v>7275</v>
      </c>
      <c r="R82" t="s">
        <v>7276</v>
      </c>
      <c r="S82" t="s">
        <v>7277</v>
      </c>
      <c r="T82">
        <v>207</v>
      </c>
      <c r="U82">
        <v>152</v>
      </c>
      <c r="V82">
        <v>173</v>
      </c>
      <c r="W82">
        <v>241</v>
      </c>
      <c r="X82">
        <v>241</v>
      </c>
      <c r="AA82" s="10" t="s">
        <v>5753</v>
      </c>
      <c r="AB82" s="11" t="s">
        <v>5754</v>
      </c>
      <c r="AC82" s="11" t="str">
        <f t="shared" si="5"/>
        <v>FairDickinson</v>
      </c>
      <c r="AD82" s="11" t="str">
        <f t="shared" si="6"/>
        <v>Fairleigh Dickinson</v>
      </c>
      <c r="AE82" s="12" t="s">
        <v>460</v>
      </c>
      <c r="AF82" s="12" t="s">
        <v>5712</v>
      </c>
      <c r="AG82" t="str">
        <f>INDEX(Table14[Team_Name],MATCH(AE82,Table14[Team],0))</f>
        <v>Denver</v>
      </c>
    </row>
    <row r="83" spans="2:33">
      <c r="B83">
        <v>77</v>
      </c>
      <c r="C83" t="s">
        <v>424</v>
      </c>
      <c r="D83">
        <v>60</v>
      </c>
      <c r="G83" t="s">
        <v>7283</v>
      </c>
      <c r="I83">
        <v>49</v>
      </c>
      <c r="J83" t="s">
        <v>215</v>
      </c>
      <c r="K83" t="s">
        <v>215</v>
      </c>
      <c r="L83" t="s">
        <v>7240</v>
      </c>
      <c r="M83" t="s">
        <v>7223</v>
      </c>
      <c r="N83" t="s">
        <v>7137</v>
      </c>
      <c r="O83" t="s">
        <v>7274</v>
      </c>
      <c r="P83" t="s">
        <v>7247</v>
      </c>
      <c r="Q83" t="s">
        <v>7275</v>
      </c>
      <c r="R83" t="s">
        <v>7276</v>
      </c>
      <c r="S83" t="s">
        <v>7277</v>
      </c>
      <c r="T83">
        <v>207</v>
      </c>
      <c r="U83">
        <v>152</v>
      </c>
      <c r="V83">
        <v>173</v>
      </c>
      <c r="W83">
        <v>241</v>
      </c>
      <c r="X83">
        <v>241</v>
      </c>
      <c r="AA83" s="10" t="s">
        <v>5756</v>
      </c>
      <c r="AB83" s="11" t="s">
        <v>5757</v>
      </c>
      <c r="AC83" s="11" t="str">
        <f t="shared" si="5"/>
        <v>FlaGulfCoast</v>
      </c>
      <c r="AD83" s="11" t="s">
        <v>7390</v>
      </c>
      <c r="AE83" s="12" t="s">
        <v>504</v>
      </c>
      <c r="AF83" s="13" t="s">
        <v>5714</v>
      </c>
      <c r="AG83" t="str">
        <f>INDEX(Table14[Team_Name],MATCH(AE83,Table14[Team],0))</f>
        <v>Depaul</v>
      </c>
    </row>
    <row r="84" spans="2:33">
      <c r="B84">
        <v>78</v>
      </c>
      <c r="C84" t="s">
        <v>7348</v>
      </c>
      <c r="D84" t="e">
        <v>#N/A</v>
      </c>
      <c r="G84" t="s">
        <v>654</v>
      </c>
      <c r="H84">
        <v>40</v>
      </c>
      <c r="I84">
        <v>54</v>
      </c>
      <c r="J84" t="s">
        <v>7278</v>
      </c>
      <c r="K84" t="s">
        <v>5702</v>
      </c>
      <c r="L84" t="s">
        <v>7279</v>
      </c>
      <c r="M84" t="s">
        <v>7280</v>
      </c>
      <c r="N84" t="s">
        <v>7235</v>
      </c>
      <c r="O84" t="s">
        <v>7281</v>
      </c>
      <c r="P84" t="s">
        <v>7220</v>
      </c>
      <c r="Q84" t="s">
        <v>7194</v>
      </c>
      <c r="R84" t="s">
        <v>7196</v>
      </c>
      <c r="S84" t="s">
        <v>7282</v>
      </c>
      <c r="T84">
        <v>280</v>
      </c>
      <c r="U84">
        <v>328</v>
      </c>
      <c r="V84">
        <v>305</v>
      </c>
      <c r="W84">
        <v>292</v>
      </c>
      <c r="X84">
        <v>292</v>
      </c>
      <c r="AA84" s="10" t="s">
        <v>5758</v>
      </c>
      <c r="AB84" s="11" t="s">
        <v>5759</v>
      </c>
      <c r="AC84" s="11" t="str">
        <f t="shared" si="5"/>
        <v>FloridaIntl</v>
      </c>
      <c r="AD84" s="11" t="s">
        <v>7392</v>
      </c>
      <c r="AE84" s="12" t="s">
        <v>576</v>
      </c>
      <c r="AF84" s="13" t="s">
        <v>5716</v>
      </c>
      <c r="AG84" t="str">
        <f>INDEX(Table14[Team_Name],MATCH(AE84,Table14[Team],0))</f>
        <v>Detroit</v>
      </c>
    </row>
    <row r="85" spans="2:33" ht="28.5" customHeight="1">
      <c r="B85">
        <v>78</v>
      </c>
      <c r="C85" t="s">
        <v>399</v>
      </c>
      <c r="D85">
        <v>61</v>
      </c>
      <c r="G85" t="s">
        <v>412</v>
      </c>
      <c r="H85">
        <v>70</v>
      </c>
      <c r="I85">
        <v>88</v>
      </c>
      <c r="J85" t="s">
        <v>412</v>
      </c>
      <c r="K85" t="s">
        <v>412</v>
      </c>
      <c r="L85" t="s">
        <v>7119</v>
      </c>
      <c r="M85" t="s">
        <v>7242</v>
      </c>
      <c r="N85" t="s">
        <v>7258</v>
      </c>
      <c r="O85" t="s">
        <v>7310</v>
      </c>
      <c r="P85" t="s">
        <v>7192</v>
      </c>
      <c r="Q85" t="s">
        <v>7302</v>
      </c>
      <c r="R85" t="s">
        <v>7357</v>
      </c>
      <c r="S85" t="s">
        <v>7248</v>
      </c>
      <c r="T85">
        <v>279</v>
      </c>
      <c r="U85">
        <v>259</v>
      </c>
      <c r="V85">
        <v>136</v>
      </c>
      <c r="W85">
        <v>310</v>
      </c>
      <c r="X85">
        <v>-2.39</v>
      </c>
      <c r="AA85" s="10" t="s">
        <v>5760</v>
      </c>
      <c r="AB85" s="10" t="s">
        <v>5761</v>
      </c>
      <c r="AC85" s="11" t="str">
        <f t="shared" si="5"/>
        <v>Florida</v>
      </c>
      <c r="AD85" s="11" t="str">
        <f t="shared" ref="AD85:AD116" si="7">INDEX($AG$2:$AG$402,MATCH(AC85,$AE$2:$AE$402,0))</f>
        <v>Florida</v>
      </c>
      <c r="AE85" s="12" t="s">
        <v>58</v>
      </c>
      <c r="AF85" s="12" t="s">
        <v>5720</v>
      </c>
      <c r="AG85" t="str">
        <f>INDEX(Table14[Team_Name],MATCH(AE85,Table14[Team],0))</f>
        <v>Drake</v>
      </c>
    </row>
    <row r="86" spans="2:33" ht="15.75" customHeight="1">
      <c r="B86">
        <v>79</v>
      </c>
      <c r="C86" t="s">
        <v>260</v>
      </c>
      <c r="D86">
        <v>62</v>
      </c>
      <c r="G86" t="s">
        <v>272</v>
      </c>
      <c r="H86">
        <v>71</v>
      </c>
      <c r="I86">
        <v>89</v>
      </c>
      <c r="J86" t="s">
        <v>272</v>
      </c>
      <c r="K86" t="s">
        <v>272</v>
      </c>
      <c r="L86" t="s">
        <v>7243</v>
      </c>
      <c r="M86" t="s">
        <v>1111</v>
      </c>
      <c r="N86" t="s">
        <v>913</v>
      </c>
      <c r="O86" t="s">
        <v>1013</v>
      </c>
      <c r="P86" t="s">
        <v>1100</v>
      </c>
      <c r="Q86" t="s">
        <v>1013</v>
      </c>
      <c r="R86" t="s">
        <v>740</v>
      </c>
      <c r="S86" t="s">
        <v>782</v>
      </c>
      <c r="T86">
        <v>91</v>
      </c>
      <c r="U86">
        <v>11</v>
      </c>
      <c r="V86">
        <v>153</v>
      </c>
      <c r="W86">
        <v>307</v>
      </c>
      <c r="X86">
        <v>14.9</v>
      </c>
      <c r="AA86" s="10" t="s">
        <v>5762</v>
      </c>
      <c r="AB86" s="11" t="s">
        <v>5763</v>
      </c>
      <c r="AC86" s="11" t="str">
        <f t="shared" si="5"/>
        <v>Fordham</v>
      </c>
      <c r="AD86" s="11" t="str">
        <f t="shared" si="7"/>
        <v>Fordham</v>
      </c>
      <c r="AE86" s="12" t="s">
        <v>355</v>
      </c>
      <c r="AF86" s="12" t="s">
        <v>5718</v>
      </c>
      <c r="AG86" t="str">
        <f>INDEX(Table14[Team_Name],MATCH(AE86,Table14[Team],0))</f>
        <v>Drexel</v>
      </c>
    </row>
    <row r="87" spans="2:33">
      <c r="B87">
        <v>80</v>
      </c>
      <c r="C87" t="s">
        <v>680</v>
      </c>
      <c r="D87">
        <v>63</v>
      </c>
      <c r="G87" t="s">
        <v>326</v>
      </c>
      <c r="H87">
        <v>72</v>
      </c>
      <c r="I87">
        <v>90</v>
      </c>
      <c r="J87" t="s">
        <v>326</v>
      </c>
      <c r="K87" t="s">
        <v>326</v>
      </c>
      <c r="L87" t="s">
        <v>7358</v>
      </c>
      <c r="M87" t="s">
        <v>7358</v>
      </c>
      <c r="N87" t="s">
        <v>720</v>
      </c>
      <c r="O87" t="s">
        <v>7173</v>
      </c>
      <c r="P87" t="s">
        <v>7203</v>
      </c>
      <c r="Q87" t="s">
        <v>772</v>
      </c>
      <c r="R87" t="s">
        <v>26</v>
      </c>
      <c r="S87" t="s">
        <v>743</v>
      </c>
      <c r="T87">
        <v>84</v>
      </c>
      <c r="U87">
        <v>66</v>
      </c>
      <c r="V87">
        <v>37</v>
      </c>
      <c r="W87">
        <v>343</v>
      </c>
      <c r="X87">
        <v>14.47</v>
      </c>
      <c r="AA87" s="10" t="s">
        <v>5764</v>
      </c>
      <c r="AB87" s="11" t="s">
        <v>5765</v>
      </c>
      <c r="AC87" s="11" t="str">
        <f t="shared" si="5"/>
        <v>FresnoState</v>
      </c>
      <c r="AD87" s="11" t="str">
        <f t="shared" si="7"/>
        <v>Fresno State</v>
      </c>
      <c r="AE87" s="12" t="s">
        <v>21</v>
      </c>
      <c r="AF87" s="12" t="s">
        <v>5725</v>
      </c>
      <c r="AG87" t="str">
        <f>INDEX(Table14[Team_Name],MATCH(AE87,Table14[Team],0))</f>
        <v>Duke</v>
      </c>
    </row>
    <row r="88" spans="2:33">
      <c r="B88">
        <v>81</v>
      </c>
      <c r="C88" t="s">
        <v>73</v>
      </c>
      <c r="D88" t="e">
        <v>#N/A</v>
      </c>
      <c r="G88" t="s">
        <v>353</v>
      </c>
      <c r="H88">
        <v>73</v>
      </c>
      <c r="I88">
        <v>91</v>
      </c>
      <c r="J88" t="s">
        <v>353</v>
      </c>
      <c r="K88" t="s">
        <v>353</v>
      </c>
      <c r="L88" t="s">
        <v>913</v>
      </c>
      <c r="M88" t="s">
        <v>7214</v>
      </c>
      <c r="N88" t="s">
        <v>7300</v>
      </c>
      <c r="O88" t="s">
        <v>7339</v>
      </c>
      <c r="P88" t="s">
        <v>7261</v>
      </c>
      <c r="Q88" t="s">
        <v>7249</v>
      </c>
      <c r="R88" t="s">
        <v>7207</v>
      </c>
      <c r="S88" t="s">
        <v>7276</v>
      </c>
      <c r="T88">
        <v>150</v>
      </c>
      <c r="U88">
        <v>95</v>
      </c>
      <c r="V88">
        <v>213</v>
      </c>
      <c r="W88">
        <v>202</v>
      </c>
      <c r="X88">
        <v>2.68</v>
      </c>
      <c r="AA88" s="10" t="s">
        <v>5770</v>
      </c>
      <c r="AB88" s="11" t="s">
        <v>5771</v>
      </c>
      <c r="AC88" s="11" t="str">
        <f t="shared" si="5"/>
        <v>Furman</v>
      </c>
      <c r="AD88" s="11" t="str">
        <f t="shared" si="7"/>
        <v>Furman</v>
      </c>
      <c r="AE88" s="12" t="s">
        <v>322</v>
      </c>
      <c r="AF88" s="13" t="s">
        <v>5728</v>
      </c>
      <c r="AG88" t="str">
        <f>INDEX(Table14[Team_Name],MATCH(AE88,Table14[Team],0))</f>
        <v>Duquesne</v>
      </c>
    </row>
    <row r="89" spans="2:33">
      <c r="B89">
        <v>82</v>
      </c>
      <c r="C89" t="s">
        <v>63</v>
      </c>
      <c r="D89">
        <v>64</v>
      </c>
      <c r="G89" t="s">
        <v>646</v>
      </c>
      <c r="H89">
        <v>74</v>
      </c>
      <c r="I89">
        <v>92</v>
      </c>
      <c r="J89" t="s">
        <v>5723</v>
      </c>
      <c r="K89" t="s">
        <v>55</v>
      </c>
      <c r="L89" t="s">
        <v>7359</v>
      </c>
      <c r="M89" t="s">
        <v>7112</v>
      </c>
      <c r="N89" t="s">
        <v>7360</v>
      </c>
      <c r="O89" t="s">
        <v>7139</v>
      </c>
      <c r="P89" t="s">
        <v>7360</v>
      </c>
      <c r="Q89" t="s">
        <v>7142</v>
      </c>
      <c r="R89" t="s">
        <v>7153</v>
      </c>
      <c r="S89" t="s">
        <v>7335</v>
      </c>
      <c r="T89">
        <v>349</v>
      </c>
      <c r="U89">
        <v>356</v>
      </c>
      <c r="V89">
        <v>314</v>
      </c>
      <c r="W89">
        <v>105</v>
      </c>
      <c r="X89">
        <v>-24.27</v>
      </c>
      <c r="AA89" s="10" t="s">
        <v>5773</v>
      </c>
      <c r="AB89" s="11" t="s">
        <v>5774</v>
      </c>
      <c r="AC89" s="11" t="str">
        <f t="shared" si="5"/>
        <v>GeorgiaSouthern</v>
      </c>
      <c r="AD89" s="11" t="str">
        <f t="shared" si="7"/>
        <v>Georgia Southern</v>
      </c>
      <c r="AE89" s="12" t="s">
        <v>608</v>
      </c>
      <c r="AF89" s="13" t="s">
        <v>5745</v>
      </c>
      <c r="AG89" t="str">
        <f>INDEX(Table14[Team_Name],MATCH(AE89,Table14[Team],0))</f>
        <v>Eastern Washington</v>
      </c>
    </row>
    <row r="90" spans="2:33">
      <c r="B90">
        <v>83</v>
      </c>
      <c r="C90" t="s">
        <v>7686</v>
      </c>
      <c r="D90" t="e">
        <v>#N/A</v>
      </c>
      <c r="G90" t="s">
        <v>35</v>
      </c>
      <c r="I90">
        <v>93</v>
      </c>
      <c r="J90" t="s">
        <v>35</v>
      </c>
      <c r="K90" t="s">
        <v>35</v>
      </c>
      <c r="L90" t="s">
        <v>7197</v>
      </c>
      <c r="M90" t="s">
        <v>7119</v>
      </c>
      <c r="N90" t="s">
        <v>7323</v>
      </c>
      <c r="O90" t="s">
        <v>7198</v>
      </c>
      <c r="P90" t="s">
        <v>7275</v>
      </c>
      <c r="Q90" t="s">
        <v>7361</v>
      </c>
      <c r="R90" t="s">
        <v>7310</v>
      </c>
      <c r="S90" t="s">
        <v>7219</v>
      </c>
      <c r="T90">
        <v>344</v>
      </c>
      <c r="U90">
        <v>242</v>
      </c>
      <c r="V90">
        <v>322</v>
      </c>
      <c r="W90">
        <v>222</v>
      </c>
      <c r="X90">
        <v>-11.1</v>
      </c>
      <c r="AA90" s="10" t="s">
        <v>5775</v>
      </c>
      <c r="AB90" s="11" t="s">
        <v>5776</v>
      </c>
      <c r="AC90" s="11" t="str">
        <f t="shared" si="5"/>
        <v>GeorgiaState</v>
      </c>
      <c r="AD90" s="11" t="str">
        <f t="shared" si="7"/>
        <v>Georgia State</v>
      </c>
      <c r="AE90" s="12" t="s">
        <v>516</v>
      </c>
      <c r="AF90" s="13" t="s">
        <v>5730</v>
      </c>
      <c r="AG90" t="str">
        <f>INDEX(Table14[Team_Name],MATCH(AE90,Table14[Team],0))</f>
        <v>East Carolina</v>
      </c>
    </row>
    <row r="91" spans="2:33">
      <c r="B91">
        <v>84</v>
      </c>
      <c r="C91" t="s">
        <v>220</v>
      </c>
      <c r="D91">
        <v>65</v>
      </c>
      <c r="G91" t="s">
        <v>460</v>
      </c>
      <c r="H91">
        <v>75</v>
      </c>
      <c r="I91">
        <v>93</v>
      </c>
      <c r="J91" t="s">
        <v>35</v>
      </c>
      <c r="K91" t="s">
        <v>35</v>
      </c>
      <c r="L91" t="s">
        <v>7197</v>
      </c>
      <c r="M91" t="s">
        <v>7119</v>
      </c>
      <c r="N91" t="s">
        <v>7323</v>
      </c>
      <c r="O91" t="s">
        <v>7198</v>
      </c>
      <c r="P91" t="s">
        <v>7275</v>
      </c>
      <c r="Q91" t="s">
        <v>7361</v>
      </c>
      <c r="R91" t="s">
        <v>7310</v>
      </c>
      <c r="S91" t="s">
        <v>7219</v>
      </c>
      <c r="T91">
        <v>344</v>
      </c>
      <c r="U91">
        <v>242</v>
      </c>
      <c r="V91">
        <v>322</v>
      </c>
      <c r="W91">
        <v>222</v>
      </c>
      <c r="X91">
        <v>-11.1</v>
      </c>
      <c r="AA91" s="10" t="s">
        <v>5778</v>
      </c>
      <c r="AB91" s="10" t="s">
        <v>5779</v>
      </c>
      <c r="AC91" s="11" t="str">
        <f t="shared" si="5"/>
        <v>WiscGreenBay</v>
      </c>
      <c r="AD91" s="11" t="str">
        <f t="shared" si="7"/>
        <v>Green Bay</v>
      </c>
      <c r="AE91" s="12" t="s">
        <v>527</v>
      </c>
      <c r="AF91" s="13" t="s">
        <v>5732</v>
      </c>
      <c r="AG91" t="str">
        <f>INDEX(Table14[Team_Name],MATCH(AE91,Table14[Team],0))</f>
        <v>Eastern Illinois</v>
      </c>
    </row>
    <row r="92" spans="2:33">
      <c r="B92">
        <v>84</v>
      </c>
      <c r="C92" t="s">
        <v>405</v>
      </c>
      <c r="D92">
        <v>65</v>
      </c>
      <c r="G92" t="s">
        <v>504</v>
      </c>
      <c r="H92">
        <v>76</v>
      </c>
      <c r="I92">
        <v>94</v>
      </c>
      <c r="J92" t="s">
        <v>504</v>
      </c>
      <c r="K92" t="s">
        <v>504</v>
      </c>
      <c r="L92" t="s">
        <v>7362</v>
      </c>
      <c r="M92" t="s">
        <v>7363</v>
      </c>
      <c r="N92" t="s">
        <v>7362</v>
      </c>
      <c r="O92" t="s">
        <v>7362</v>
      </c>
      <c r="P92" t="s">
        <v>7218</v>
      </c>
      <c r="Q92" t="s">
        <v>7346</v>
      </c>
      <c r="R92" t="s">
        <v>1085</v>
      </c>
      <c r="S92" t="s">
        <v>1045</v>
      </c>
      <c r="T92">
        <v>141</v>
      </c>
      <c r="U92">
        <v>99</v>
      </c>
      <c r="V92">
        <v>125</v>
      </c>
      <c r="W92">
        <v>91</v>
      </c>
      <c r="X92">
        <v>6.67</v>
      </c>
      <c r="AA92" s="10" t="s">
        <v>7465</v>
      </c>
      <c r="AB92" s="10" t="s">
        <v>7090</v>
      </c>
      <c r="AC92" s="11" t="str">
        <f t="shared" si="5"/>
        <v>GrandCanyon</v>
      </c>
      <c r="AD92" s="11" t="str">
        <f t="shared" si="7"/>
        <v>Grand Canyon</v>
      </c>
      <c r="AE92" s="12" t="s">
        <v>530</v>
      </c>
      <c r="AF92" s="13" t="s">
        <v>5734</v>
      </c>
      <c r="AG92" t="str">
        <f>INDEX(Table14[Team_Name],MATCH(AE92,Table14[Team],0))</f>
        <v>Eastern Kentucky</v>
      </c>
    </row>
    <row r="93" spans="2:33">
      <c r="B93">
        <v>85</v>
      </c>
      <c r="C93" t="s">
        <v>70</v>
      </c>
      <c r="D93" t="e">
        <v>#N/A</v>
      </c>
      <c r="G93" t="s">
        <v>7364</v>
      </c>
      <c r="H93">
        <v>77</v>
      </c>
      <c r="I93">
        <v>95</v>
      </c>
      <c r="J93" t="s">
        <v>7364</v>
      </c>
      <c r="K93" t="s">
        <v>7364</v>
      </c>
      <c r="L93" t="s">
        <v>7323</v>
      </c>
      <c r="M93" t="s">
        <v>7365</v>
      </c>
      <c r="N93" t="s">
        <v>7208</v>
      </c>
      <c r="O93" t="s">
        <v>7309</v>
      </c>
      <c r="P93" t="s">
        <v>7159</v>
      </c>
      <c r="Q93" t="s">
        <v>7196</v>
      </c>
      <c r="R93" t="s">
        <v>7130</v>
      </c>
      <c r="S93" t="s">
        <v>7118</v>
      </c>
      <c r="T93">
        <v>200</v>
      </c>
      <c r="U93" t="e">
        <v>#N/A</v>
      </c>
      <c r="V93" t="e">
        <v>#N/A</v>
      </c>
      <c r="W93" t="e">
        <v>#N/A</v>
      </c>
      <c r="X93" t="e">
        <v>#N/A</v>
      </c>
      <c r="AA93" s="10" t="s">
        <v>5780</v>
      </c>
      <c r="AB93" s="11" t="s">
        <v>5781</v>
      </c>
      <c r="AC93" s="11" t="str">
        <f t="shared" si="5"/>
        <v>GeorgeMason</v>
      </c>
      <c r="AD93" s="11" t="str">
        <f t="shared" si="7"/>
        <v>George Mason</v>
      </c>
      <c r="AE93" s="12" t="s">
        <v>629</v>
      </c>
      <c r="AF93" s="13" t="s">
        <v>5738</v>
      </c>
      <c r="AG93" t="str">
        <f>INDEX(Table14[Team_Name],MATCH(AE93,Table14[Team],0))</f>
        <v>Eastern Michigan</v>
      </c>
    </row>
    <row r="94" spans="2:33">
      <c r="B94">
        <v>86</v>
      </c>
      <c r="C94" t="s">
        <v>413</v>
      </c>
      <c r="D94">
        <v>67</v>
      </c>
      <c r="G94" t="s">
        <v>576</v>
      </c>
      <c r="H94">
        <v>77</v>
      </c>
      <c r="I94">
        <v>95</v>
      </c>
      <c r="J94" t="s">
        <v>7364</v>
      </c>
      <c r="K94" t="s">
        <v>7364</v>
      </c>
      <c r="L94" t="s">
        <v>7323</v>
      </c>
      <c r="M94" t="s">
        <v>7365</v>
      </c>
      <c r="N94" t="s">
        <v>7208</v>
      </c>
      <c r="O94" t="s">
        <v>7309</v>
      </c>
      <c r="P94" t="s">
        <v>7159</v>
      </c>
      <c r="Q94" t="s">
        <v>7196</v>
      </c>
      <c r="R94" t="s">
        <v>7130</v>
      </c>
      <c r="S94" t="s">
        <v>7118</v>
      </c>
      <c r="T94">
        <v>200</v>
      </c>
      <c r="U94" t="e">
        <v>#N/A</v>
      </c>
      <c r="V94" t="e">
        <v>#N/A</v>
      </c>
      <c r="W94" t="e">
        <v>#N/A</v>
      </c>
      <c r="X94" t="e">
        <v>#N/A</v>
      </c>
      <c r="AA94" s="10" t="s">
        <v>5785</v>
      </c>
      <c r="AB94" s="11" t="s">
        <v>5786</v>
      </c>
      <c r="AC94" s="11" t="str">
        <f t="shared" si="5"/>
        <v>Grambling</v>
      </c>
      <c r="AD94" s="11" t="str">
        <f t="shared" si="7"/>
        <v>Grambling State</v>
      </c>
      <c r="AE94" s="12" t="s">
        <v>7382</v>
      </c>
      <c r="AF94" s="13" t="s">
        <v>5745</v>
      </c>
      <c r="AG94" t="str">
        <f>INDEX(Table14[Team_Name],MATCH(AE94,Table14[Team],0))</f>
        <v>Eastern Washington</v>
      </c>
    </row>
    <row r="95" spans="2:33">
      <c r="B95">
        <v>87</v>
      </c>
      <c r="C95" t="s">
        <v>342</v>
      </c>
      <c r="D95">
        <v>68</v>
      </c>
      <c r="G95" t="s">
        <v>58</v>
      </c>
      <c r="H95">
        <v>78</v>
      </c>
      <c r="I95">
        <v>100</v>
      </c>
      <c r="J95" t="s">
        <v>58</v>
      </c>
      <c r="K95" t="s">
        <v>58</v>
      </c>
      <c r="L95" t="s">
        <v>7304</v>
      </c>
      <c r="M95" t="s">
        <v>7300</v>
      </c>
      <c r="N95" t="s">
        <v>7112</v>
      </c>
      <c r="O95" t="s">
        <v>7163</v>
      </c>
      <c r="P95" t="s">
        <v>7206</v>
      </c>
      <c r="Q95" t="s">
        <v>7368</v>
      </c>
      <c r="R95" t="s">
        <v>7369</v>
      </c>
      <c r="S95" t="s">
        <v>997</v>
      </c>
      <c r="T95">
        <v>74</v>
      </c>
      <c r="U95">
        <v>69</v>
      </c>
      <c r="V95">
        <v>111</v>
      </c>
      <c r="W95">
        <v>227</v>
      </c>
      <c r="X95">
        <v>9.49</v>
      </c>
      <c r="AA95" s="10" t="s">
        <v>5788</v>
      </c>
      <c r="AB95" s="11" t="s">
        <v>5789</v>
      </c>
      <c r="AC95" s="11" t="str">
        <f t="shared" si="5"/>
        <v>GeorgiaTech</v>
      </c>
      <c r="AD95" s="11" t="str">
        <f t="shared" si="7"/>
        <v>Georgia Tech</v>
      </c>
      <c r="AE95" s="12" t="s">
        <v>79</v>
      </c>
      <c r="AF95" s="12" t="s">
        <v>5736</v>
      </c>
      <c r="AG95" t="str">
        <f>INDEX(Table14[Team_Name],MATCH(AE95,Table14[Team],0))</f>
        <v>Elon</v>
      </c>
    </row>
    <row r="96" spans="2:33">
      <c r="B96">
        <v>88</v>
      </c>
      <c r="C96" t="s">
        <v>412</v>
      </c>
      <c r="D96">
        <v>70</v>
      </c>
      <c r="G96" t="s">
        <v>355</v>
      </c>
      <c r="H96">
        <v>79</v>
      </c>
      <c r="I96">
        <v>101</v>
      </c>
      <c r="J96" t="s">
        <v>355</v>
      </c>
      <c r="K96" t="s">
        <v>355</v>
      </c>
      <c r="L96" t="s">
        <v>7147</v>
      </c>
      <c r="M96" t="s">
        <v>7370</v>
      </c>
      <c r="N96" t="s">
        <v>7183</v>
      </c>
      <c r="O96" t="s">
        <v>7370</v>
      </c>
      <c r="P96" t="s">
        <v>7188</v>
      </c>
      <c r="Q96" t="s">
        <v>7188</v>
      </c>
      <c r="R96" t="s">
        <v>7297</v>
      </c>
      <c r="S96" t="s">
        <v>7148</v>
      </c>
      <c r="T96">
        <v>178</v>
      </c>
      <c r="U96">
        <v>146</v>
      </c>
      <c r="V96">
        <v>176</v>
      </c>
      <c r="W96">
        <v>220</v>
      </c>
      <c r="X96">
        <v>1.54</v>
      </c>
      <c r="AA96" s="10" t="s">
        <v>5790</v>
      </c>
      <c r="AB96" s="11" t="s">
        <v>5791</v>
      </c>
      <c r="AC96" s="11" t="str">
        <f t="shared" si="5"/>
        <v>Georgetown</v>
      </c>
      <c r="AD96" s="11" t="str">
        <f t="shared" si="7"/>
        <v>Georgetown</v>
      </c>
      <c r="AE96" s="12" t="s">
        <v>580</v>
      </c>
      <c r="AF96" s="13" t="s">
        <v>5740</v>
      </c>
      <c r="AG96" t="str">
        <f>INDEX(Table14[Team_Name],MATCH(AE96,Table14[Team],0))</f>
        <v>East Tennessee St.</v>
      </c>
    </row>
    <row r="97" spans="2:33">
      <c r="B97">
        <v>89</v>
      </c>
      <c r="C97" t="s">
        <v>272</v>
      </c>
      <c r="D97">
        <v>71</v>
      </c>
      <c r="G97" t="s">
        <v>21</v>
      </c>
      <c r="H97">
        <v>80</v>
      </c>
      <c r="I97">
        <v>102</v>
      </c>
      <c r="J97" t="s">
        <v>21</v>
      </c>
      <c r="K97" t="s">
        <v>21</v>
      </c>
      <c r="L97" t="s">
        <v>75</v>
      </c>
      <c r="M97" t="s">
        <v>37</v>
      </c>
      <c r="N97" t="s">
        <v>198</v>
      </c>
      <c r="O97" t="s">
        <v>57</v>
      </c>
      <c r="P97" t="s">
        <v>37</v>
      </c>
      <c r="Q97" t="s">
        <v>26</v>
      </c>
      <c r="R97" t="s">
        <v>44</v>
      </c>
      <c r="S97" t="s">
        <v>396</v>
      </c>
      <c r="T97">
        <v>10</v>
      </c>
      <c r="U97">
        <v>2</v>
      </c>
      <c r="V97">
        <v>46</v>
      </c>
      <c r="W97">
        <v>167</v>
      </c>
      <c r="X97">
        <v>25.21</v>
      </c>
      <c r="AA97" s="10" t="s">
        <v>5792</v>
      </c>
      <c r="AB97" s="11" t="s">
        <v>5793</v>
      </c>
      <c r="AC97" s="11" t="str">
        <f t="shared" si="5"/>
        <v>GeorgeWashington</v>
      </c>
      <c r="AD97" s="11" t="str">
        <f t="shared" si="7"/>
        <v>George Washington</v>
      </c>
      <c r="AE97" s="12" t="s">
        <v>59</v>
      </c>
      <c r="AF97" s="13" t="s">
        <v>5743</v>
      </c>
      <c r="AG97" t="str">
        <f>INDEX(Table14[Team_Name],MATCH(AE97,Table14[Team],0))</f>
        <v>Evansville</v>
      </c>
    </row>
    <row r="98" spans="2:33">
      <c r="B98">
        <v>90</v>
      </c>
      <c r="C98" t="s">
        <v>326</v>
      </c>
      <c r="D98">
        <v>72</v>
      </c>
      <c r="G98" t="s">
        <v>322</v>
      </c>
      <c r="H98">
        <v>81</v>
      </c>
      <c r="I98">
        <v>103</v>
      </c>
      <c r="J98" t="s">
        <v>322</v>
      </c>
      <c r="K98" t="s">
        <v>322</v>
      </c>
      <c r="L98" t="s">
        <v>7113</v>
      </c>
      <c r="M98" t="s">
        <v>7200</v>
      </c>
      <c r="N98" t="s">
        <v>7371</v>
      </c>
      <c r="O98" t="s">
        <v>7253</v>
      </c>
      <c r="P98" t="s">
        <v>7372</v>
      </c>
      <c r="Q98" t="s">
        <v>7208</v>
      </c>
      <c r="R98" t="s">
        <v>1045</v>
      </c>
      <c r="S98" t="s">
        <v>823</v>
      </c>
      <c r="T98">
        <v>180</v>
      </c>
      <c r="U98">
        <v>254</v>
      </c>
      <c r="V98">
        <v>281</v>
      </c>
      <c r="W98">
        <v>248</v>
      </c>
      <c r="X98">
        <v>-9.7899999999999991</v>
      </c>
      <c r="AA98" s="10" t="s">
        <v>5796</v>
      </c>
      <c r="AB98" s="11" t="s">
        <v>5797</v>
      </c>
      <c r="AC98" s="11" t="str">
        <f t="shared" si="5"/>
        <v>Hampton</v>
      </c>
      <c r="AD98" s="11" t="str">
        <f t="shared" si="7"/>
        <v>Hampton</v>
      </c>
      <c r="AE98" s="12" t="s">
        <v>564</v>
      </c>
      <c r="AF98" s="13" t="s">
        <v>5754</v>
      </c>
      <c r="AG98" t="str">
        <f>INDEX(Table14[Team_Name],MATCH(AE98,Table14[Team],0))</f>
        <v>Fairleigh Dickinson</v>
      </c>
    </row>
    <row r="99" spans="2:33">
      <c r="B99">
        <v>91</v>
      </c>
      <c r="C99" t="s">
        <v>353</v>
      </c>
      <c r="D99">
        <v>73</v>
      </c>
      <c r="G99" t="s">
        <v>608</v>
      </c>
      <c r="H99">
        <v>87</v>
      </c>
      <c r="I99">
        <v>110</v>
      </c>
      <c r="J99" t="s">
        <v>83</v>
      </c>
      <c r="K99" t="s">
        <v>83</v>
      </c>
      <c r="L99" t="s">
        <v>7196</v>
      </c>
      <c r="M99" t="s">
        <v>7209</v>
      </c>
      <c r="N99" t="s">
        <v>7122</v>
      </c>
      <c r="O99" t="s">
        <v>7373</v>
      </c>
      <c r="P99" t="s">
        <v>7295</v>
      </c>
      <c r="Q99" t="s">
        <v>7120</v>
      </c>
      <c r="R99" t="s">
        <v>7189</v>
      </c>
      <c r="S99" t="s">
        <v>7374</v>
      </c>
      <c r="T99">
        <v>242</v>
      </c>
      <c r="U99">
        <v>156</v>
      </c>
      <c r="V99">
        <v>278</v>
      </c>
      <c r="W99">
        <v>52</v>
      </c>
      <c r="X99">
        <v>-3.85</v>
      </c>
      <c r="AA99" s="10" t="s">
        <v>5798</v>
      </c>
      <c r="AB99" s="11" t="s">
        <v>5799</v>
      </c>
      <c r="AC99" s="11" t="str">
        <f t="shared" si="5"/>
        <v>Hartford</v>
      </c>
      <c r="AD99" s="11" t="str">
        <f t="shared" si="7"/>
        <v>Hartford</v>
      </c>
      <c r="AE99" s="12" t="s">
        <v>241</v>
      </c>
      <c r="AF99" s="12" t="s">
        <v>5747</v>
      </c>
      <c r="AG99" t="str">
        <f>INDEX(Table14[Team_Name],MATCH(AE99,Table14[Team],0))</f>
        <v>Fairfield</v>
      </c>
    </row>
    <row r="100" spans="2:33">
      <c r="B100">
        <v>92</v>
      </c>
      <c r="C100" t="s">
        <v>55</v>
      </c>
      <c r="D100">
        <v>74</v>
      </c>
      <c r="G100" t="s">
        <v>516</v>
      </c>
      <c r="H100">
        <v>82</v>
      </c>
      <c r="I100">
        <v>104</v>
      </c>
      <c r="J100" t="s">
        <v>264</v>
      </c>
      <c r="K100" t="s">
        <v>264</v>
      </c>
      <c r="L100" t="s">
        <v>7235</v>
      </c>
      <c r="M100" t="s">
        <v>7253</v>
      </c>
      <c r="N100" t="s">
        <v>7343</v>
      </c>
      <c r="O100" t="s">
        <v>7376</v>
      </c>
      <c r="P100" t="s">
        <v>7160</v>
      </c>
      <c r="Q100" t="s">
        <v>7137</v>
      </c>
      <c r="R100" t="s">
        <v>7200</v>
      </c>
      <c r="S100" t="s">
        <v>7147</v>
      </c>
      <c r="T100">
        <v>160</v>
      </c>
      <c r="U100">
        <v>183</v>
      </c>
      <c r="V100">
        <v>193</v>
      </c>
      <c r="W100">
        <v>137</v>
      </c>
      <c r="X100">
        <v>-0.78</v>
      </c>
      <c r="AA100" s="10" t="s">
        <v>5800</v>
      </c>
      <c r="AB100" s="11" t="s">
        <v>5801</v>
      </c>
      <c r="AC100" s="11" t="str">
        <f t="shared" si="5"/>
        <v>Harvard</v>
      </c>
      <c r="AD100" s="11" t="str">
        <f t="shared" si="7"/>
        <v>Harvard</v>
      </c>
      <c r="AE100" s="12" t="s">
        <v>7389</v>
      </c>
      <c r="AF100" s="13" t="s">
        <v>5754</v>
      </c>
      <c r="AG100" t="str">
        <f>INDEX(Table14[Team_Name],MATCH(AE100,Table14[Team],0))</f>
        <v>Fairleigh Dickinson</v>
      </c>
    </row>
    <row r="101" spans="2:33">
      <c r="B101">
        <v>93</v>
      </c>
      <c r="C101" t="s">
        <v>35</v>
      </c>
      <c r="D101">
        <v>0</v>
      </c>
      <c r="G101" t="s">
        <v>527</v>
      </c>
      <c r="H101">
        <v>84</v>
      </c>
      <c r="I101">
        <v>107</v>
      </c>
      <c r="J101" t="s">
        <v>93</v>
      </c>
      <c r="K101" t="s">
        <v>93</v>
      </c>
      <c r="L101" t="s">
        <v>7340</v>
      </c>
      <c r="M101" t="s">
        <v>7230</v>
      </c>
      <c r="N101" t="s">
        <v>7272</v>
      </c>
      <c r="O101" t="s">
        <v>7322</v>
      </c>
      <c r="P101" t="s">
        <v>7205</v>
      </c>
      <c r="Q101" t="s">
        <v>7160</v>
      </c>
      <c r="R101" t="s">
        <v>7378</v>
      </c>
      <c r="S101" t="s">
        <v>7304</v>
      </c>
      <c r="T101">
        <v>337</v>
      </c>
      <c r="U101">
        <v>357</v>
      </c>
      <c r="V101">
        <v>285</v>
      </c>
      <c r="W101">
        <v>305</v>
      </c>
      <c r="X101">
        <v>-25.72</v>
      </c>
      <c r="AA101" s="10" t="s">
        <v>5802</v>
      </c>
      <c r="AB101" s="10" t="s">
        <v>5803</v>
      </c>
      <c r="AC101" s="11" t="str">
        <f t="shared" si="5"/>
        <v>Hawaii</v>
      </c>
      <c r="AD101" s="11" t="str">
        <f t="shared" si="7"/>
        <v>Hawaii</v>
      </c>
      <c r="AE101" s="12" t="s">
        <v>585</v>
      </c>
      <c r="AF101" s="13" t="s">
        <v>5751</v>
      </c>
      <c r="AG101" t="str">
        <f>INDEX(Table14[Team_Name],MATCH(AE101,Table14[Team],0))</f>
        <v>Florida Atlantic</v>
      </c>
    </row>
    <row r="102" spans="2:33">
      <c r="B102">
        <v>94</v>
      </c>
      <c r="C102" t="s">
        <v>266</v>
      </c>
      <c r="D102">
        <v>76</v>
      </c>
      <c r="G102" t="s">
        <v>530</v>
      </c>
      <c r="H102">
        <v>85</v>
      </c>
      <c r="I102">
        <v>108</v>
      </c>
      <c r="J102" t="s">
        <v>85</v>
      </c>
      <c r="K102" t="s">
        <v>85</v>
      </c>
      <c r="L102" t="s">
        <v>7374</v>
      </c>
      <c r="M102" t="s">
        <v>7147</v>
      </c>
      <c r="N102" t="s">
        <v>7372</v>
      </c>
      <c r="O102" t="s">
        <v>7379</v>
      </c>
      <c r="P102" t="s">
        <v>7138</v>
      </c>
      <c r="Q102" t="s">
        <v>7182</v>
      </c>
      <c r="R102" t="s">
        <v>7282</v>
      </c>
      <c r="S102" t="s">
        <v>7380</v>
      </c>
      <c r="T102">
        <v>217</v>
      </c>
      <c r="U102">
        <v>207</v>
      </c>
      <c r="V102">
        <v>291</v>
      </c>
      <c r="W102">
        <v>24</v>
      </c>
      <c r="X102">
        <v>-7.95</v>
      </c>
      <c r="AA102" s="10" t="s">
        <v>7466</v>
      </c>
      <c r="AB102" s="11" t="s">
        <v>7467</v>
      </c>
      <c r="AC102" s="11" t="str">
        <f t="shared" si="5"/>
        <v>HoustonBaptist</v>
      </c>
      <c r="AD102" s="11" t="str">
        <f t="shared" si="7"/>
        <v>Houston Baptist</v>
      </c>
      <c r="AE102" s="12" t="s">
        <v>610</v>
      </c>
      <c r="AF102" s="13" t="s">
        <v>5757</v>
      </c>
      <c r="AG102" t="str">
        <f>INDEX(Table14[Team_Name],MATCH(AE102,Table14[Team],0))</f>
        <v>Fla Gulf Coast</v>
      </c>
    </row>
    <row r="103" spans="2:33">
      <c r="B103">
        <v>95</v>
      </c>
      <c r="C103" t="s">
        <v>7364</v>
      </c>
      <c r="D103">
        <v>77</v>
      </c>
      <c r="G103" t="s">
        <v>629</v>
      </c>
      <c r="H103">
        <v>86</v>
      </c>
      <c r="I103">
        <v>109</v>
      </c>
      <c r="J103" t="s">
        <v>41</v>
      </c>
      <c r="K103" t="s">
        <v>41</v>
      </c>
      <c r="L103" t="s">
        <v>7295</v>
      </c>
      <c r="M103" t="s">
        <v>7263</v>
      </c>
      <c r="N103" t="s">
        <v>7363</v>
      </c>
      <c r="O103" t="s">
        <v>7265</v>
      </c>
      <c r="P103" t="s">
        <v>7381</v>
      </c>
      <c r="Q103" t="s">
        <v>7238</v>
      </c>
      <c r="R103" t="s">
        <v>7255</v>
      </c>
      <c r="S103" t="s">
        <v>7166</v>
      </c>
      <c r="T103">
        <v>297</v>
      </c>
      <c r="U103">
        <v>330</v>
      </c>
      <c r="V103">
        <v>265</v>
      </c>
      <c r="W103">
        <v>69</v>
      </c>
      <c r="X103">
        <v>-13.61</v>
      </c>
      <c r="AA103" s="10" t="s">
        <v>5804</v>
      </c>
      <c r="AB103" s="11" t="s">
        <v>5805</v>
      </c>
      <c r="AC103" s="11" t="str">
        <f t="shared" si="5"/>
        <v>HolyCross</v>
      </c>
      <c r="AD103" s="11" t="str">
        <f t="shared" si="7"/>
        <v>Holy Cross</v>
      </c>
      <c r="AE103" s="12" t="s">
        <v>194</v>
      </c>
      <c r="AF103" s="12" t="s">
        <v>5761</v>
      </c>
      <c r="AG103" t="str">
        <f>INDEX(Table14[Team_Name],MATCH(AE103,Table14[Team],0))</f>
        <v>Florida</v>
      </c>
    </row>
    <row r="104" spans="2:33">
      <c r="B104">
        <v>96</v>
      </c>
      <c r="C104" t="s">
        <v>398</v>
      </c>
      <c r="D104" t="e">
        <v>#N/A</v>
      </c>
      <c r="G104" t="s">
        <v>7382</v>
      </c>
      <c r="H104">
        <v>87</v>
      </c>
      <c r="I104">
        <v>110</v>
      </c>
      <c r="J104" t="s">
        <v>83</v>
      </c>
      <c r="K104" t="s">
        <v>83</v>
      </c>
      <c r="L104" t="s">
        <v>7196</v>
      </c>
      <c r="M104" t="s">
        <v>7209</v>
      </c>
      <c r="N104" t="s">
        <v>7122</v>
      </c>
      <c r="O104" t="s">
        <v>7373</v>
      </c>
      <c r="P104" t="s">
        <v>7295</v>
      </c>
      <c r="Q104" t="s">
        <v>7120</v>
      </c>
      <c r="R104" t="s">
        <v>7189</v>
      </c>
      <c r="S104" t="s">
        <v>7374</v>
      </c>
      <c r="T104">
        <v>242</v>
      </c>
      <c r="U104">
        <v>156</v>
      </c>
      <c r="V104">
        <v>278</v>
      </c>
      <c r="W104">
        <v>52</v>
      </c>
      <c r="X104">
        <v>-3.85</v>
      </c>
      <c r="AA104" s="10" t="s">
        <v>5806</v>
      </c>
      <c r="AB104" s="11" t="s">
        <v>5807</v>
      </c>
      <c r="AC104" s="11" t="str">
        <f t="shared" si="5"/>
        <v>Hofstra</v>
      </c>
      <c r="AD104" s="11" t="str">
        <f t="shared" si="7"/>
        <v>Hofstra</v>
      </c>
      <c r="AE104" s="12" t="s">
        <v>668</v>
      </c>
      <c r="AF104" s="13" t="s">
        <v>5749</v>
      </c>
      <c r="AG104" t="str">
        <f>INDEX(Table14[Team_Name],MATCH(AE104,Table14[Team],0))</f>
        <v>Florida A&amp;M</v>
      </c>
    </row>
    <row r="105" spans="2:33">
      <c r="B105">
        <v>97</v>
      </c>
      <c r="C105" t="s">
        <v>7687</v>
      </c>
      <c r="D105" t="e">
        <v>#N/A</v>
      </c>
      <c r="G105" t="s">
        <v>7377</v>
      </c>
      <c r="H105">
        <v>83</v>
      </c>
      <c r="I105">
        <v>106</v>
      </c>
      <c r="J105" t="s">
        <v>5741</v>
      </c>
      <c r="K105" t="s">
        <v>22</v>
      </c>
      <c r="L105" t="s">
        <v>7121</v>
      </c>
      <c r="M105" t="s">
        <v>7302</v>
      </c>
      <c r="N105" t="s">
        <v>7252</v>
      </c>
      <c r="O105" t="s">
        <v>743</v>
      </c>
      <c r="P105" t="s">
        <v>1090</v>
      </c>
      <c r="Q105" t="s">
        <v>796</v>
      </c>
      <c r="R105" t="s">
        <v>700</v>
      </c>
      <c r="S105" t="s">
        <v>7238</v>
      </c>
      <c r="T105">
        <v>142</v>
      </c>
      <c r="U105">
        <v>83</v>
      </c>
      <c r="V105">
        <v>287</v>
      </c>
      <c r="W105">
        <v>272</v>
      </c>
      <c r="X105">
        <v>-1.24</v>
      </c>
      <c r="AA105" s="10" t="s">
        <v>5810</v>
      </c>
      <c r="AB105" s="11" t="s">
        <v>5811</v>
      </c>
      <c r="AC105" s="11" t="str">
        <f t="shared" si="5"/>
        <v>Howard</v>
      </c>
      <c r="AD105" s="11" t="str">
        <f t="shared" si="7"/>
        <v>Howard</v>
      </c>
      <c r="AE105" s="12" t="s">
        <v>7395</v>
      </c>
      <c r="AF105" s="13" t="s">
        <v>5749</v>
      </c>
      <c r="AG105" t="str">
        <f>INDEX(Table14[Team_Name],MATCH(AE105,Table14[Team],0))</f>
        <v>Florida A&amp;M</v>
      </c>
    </row>
    <row r="106" spans="2:33">
      <c r="B106">
        <v>98</v>
      </c>
      <c r="C106" t="s">
        <v>7367</v>
      </c>
      <c r="D106" t="e">
        <v>#N/A</v>
      </c>
      <c r="G106" t="s">
        <v>79</v>
      </c>
      <c r="H106">
        <v>88</v>
      </c>
      <c r="I106">
        <v>111</v>
      </c>
      <c r="J106" t="s">
        <v>79</v>
      </c>
      <c r="K106" t="s">
        <v>79</v>
      </c>
      <c r="L106" t="s">
        <v>7299</v>
      </c>
      <c r="M106" t="s">
        <v>7240</v>
      </c>
      <c r="N106" t="s">
        <v>7260</v>
      </c>
      <c r="O106" t="s">
        <v>7295</v>
      </c>
      <c r="P106" t="s">
        <v>7383</v>
      </c>
      <c r="Q106" t="s">
        <v>7324</v>
      </c>
      <c r="R106" t="s">
        <v>7250</v>
      </c>
      <c r="S106" t="s">
        <v>7230</v>
      </c>
      <c r="T106">
        <v>210</v>
      </c>
      <c r="U106">
        <v>238</v>
      </c>
      <c r="V106">
        <v>251</v>
      </c>
      <c r="W106">
        <v>254</v>
      </c>
      <c r="X106">
        <v>-6.59</v>
      </c>
      <c r="AA106" s="10" t="s">
        <v>5812</v>
      </c>
      <c r="AB106" s="11" t="s">
        <v>5813</v>
      </c>
      <c r="AC106" s="11" t="str">
        <f t="shared" si="5"/>
        <v>HighPoint</v>
      </c>
      <c r="AD106" s="11" t="str">
        <f t="shared" si="7"/>
        <v>High Point</v>
      </c>
      <c r="AE106" s="12" t="s">
        <v>7396</v>
      </c>
      <c r="AF106" s="13" t="s">
        <v>5751</v>
      </c>
      <c r="AG106" t="str">
        <f>INDEX(Table14[Team_Name],MATCH(AE106,Table14[Team],0))</f>
        <v>Florida Atlantic</v>
      </c>
    </row>
    <row r="107" spans="2:33">
      <c r="B107">
        <v>99</v>
      </c>
      <c r="C107" t="s">
        <v>7366</v>
      </c>
      <c r="D107">
        <v>482</v>
      </c>
      <c r="G107" t="s">
        <v>580</v>
      </c>
      <c r="H107">
        <v>83</v>
      </c>
      <c r="I107">
        <v>105</v>
      </c>
      <c r="J107" t="s">
        <v>7375</v>
      </c>
      <c r="K107" t="s">
        <v>5741</v>
      </c>
      <c r="L107" t="s">
        <v>7121</v>
      </c>
      <c r="M107" t="s">
        <v>7302</v>
      </c>
      <c r="N107" t="s">
        <v>7252</v>
      </c>
      <c r="O107" t="s">
        <v>743</v>
      </c>
      <c r="P107" t="s">
        <v>1090</v>
      </c>
      <c r="Q107" t="s">
        <v>796</v>
      </c>
      <c r="R107" t="s">
        <v>700</v>
      </c>
      <c r="S107" t="s">
        <v>7238</v>
      </c>
      <c r="T107">
        <v>142</v>
      </c>
      <c r="U107">
        <v>83</v>
      </c>
      <c r="V107">
        <v>287</v>
      </c>
      <c r="W107">
        <v>272</v>
      </c>
      <c r="X107">
        <v>272</v>
      </c>
      <c r="AA107" s="10" t="s">
        <v>5814</v>
      </c>
      <c r="AB107" s="11" t="s">
        <v>5815</v>
      </c>
      <c r="AC107" s="11" t="str">
        <f t="shared" si="5"/>
        <v>IdahoU</v>
      </c>
      <c r="AD107" s="11" t="str">
        <f t="shared" si="7"/>
        <v>Idaho</v>
      </c>
      <c r="AE107" s="12" t="s">
        <v>500</v>
      </c>
      <c r="AF107" s="12" t="s">
        <v>5759</v>
      </c>
      <c r="AG107" t="str">
        <f>INDEX(Table14[Team_Name],MATCH(AE107,Table14[Team],0))</f>
        <v>Florida International</v>
      </c>
    </row>
    <row r="108" spans="2:33">
      <c r="B108">
        <v>100</v>
      </c>
      <c r="C108" t="s">
        <v>58</v>
      </c>
      <c r="D108">
        <v>78</v>
      </c>
      <c r="G108" t="s">
        <v>59</v>
      </c>
      <c r="H108">
        <v>89</v>
      </c>
      <c r="I108">
        <v>112</v>
      </c>
      <c r="J108" t="s">
        <v>59</v>
      </c>
      <c r="K108" t="s">
        <v>59</v>
      </c>
      <c r="L108" t="s">
        <v>7291</v>
      </c>
      <c r="M108" t="s">
        <v>7331</v>
      </c>
      <c r="N108" t="s">
        <v>782</v>
      </c>
      <c r="O108" t="s">
        <v>7342</v>
      </c>
      <c r="P108" t="s">
        <v>7384</v>
      </c>
      <c r="Q108" t="s">
        <v>7385</v>
      </c>
      <c r="R108" t="s">
        <v>7386</v>
      </c>
      <c r="S108" t="s">
        <v>7356</v>
      </c>
      <c r="T108">
        <v>170</v>
      </c>
      <c r="U108">
        <v>339</v>
      </c>
      <c r="V108">
        <v>256</v>
      </c>
      <c r="W108">
        <v>330</v>
      </c>
      <c r="X108">
        <v>-14.18</v>
      </c>
      <c r="AA108" s="10" t="s">
        <v>5816</v>
      </c>
      <c r="AB108" s="10" t="s">
        <v>5817</v>
      </c>
      <c r="AC108" s="11" t="str">
        <f t="shared" si="5"/>
        <v>IdahoState</v>
      </c>
      <c r="AD108" s="11" t="str">
        <f t="shared" si="7"/>
        <v>Idaho State</v>
      </c>
      <c r="AE108" s="12" t="s">
        <v>495</v>
      </c>
      <c r="AF108" s="13" t="s">
        <v>5768</v>
      </c>
      <c r="AG108" t="str">
        <f>INDEX(Table14[Team_Name],MATCH(AE108,Table14[Team],0))</f>
        <v>Florida State</v>
      </c>
    </row>
    <row r="109" spans="2:33">
      <c r="B109">
        <v>101</v>
      </c>
      <c r="C109" t="s">
        <v>355</v>
      </c>
      <c r="D109">
        <v>79</v>
      </c>
      <c r="G109" t="s">
        <v>564</v>
      </c>
      <c r="H109">
        <v>91</v>
      </c>
      <c r="I109">
        <v>114</v>
      </c>
      <c r="J109" t="s">
        <v>262</v>
      </c>
      <c r="K109" t="s">
        <v>262</v>
      </c>
      <c r="L109" t="s">
        <v>7150</v>
      </c>
      <c r="M109" t="s">
        <v>7159</v>
      </c>
      <c r="N109" t="s">
        <v>7282</v>
      </c>
      <c r="O109" t="s">
        <v>7251</v>
      </c>
      <c r="P109" t="s">
        <v>7165</v>
      </c>
      <c r="Q109" t="s">
        <v>7291</v>
      </c>
      <c r="R109" t="s">
        <v>7201</v>
      </c>
      <c r="S109" t="s">
        <v>7222</v>
      </c>
      <c r="T109">
        <v>327</v>
      </c>
      <c r="U109">
        <v>317</v>
      </c>
      <c r="V109">
        <v>350</v>
      </c>
      <c r="W109">
        <v>54</v>
      </c>
      <c r="X109">
        <v>-19.66</v>
      </c>
      <c r="AA109" s="10" t="s">
        <v>5821</v>
      </c>
      <c r="AB109" s="11" t="s">
        <v>5822</v>
      </c>
      <c r="AC109" s="11" t="str">
        <f t="shared" si="5"/>
        <v>IllinoisState</v>
      </c>
      <c r="AD109" s="11" t="str">
        <f t="shared" si="7"/>
        <v>Illinois State</v>
      </c>
      <c r="AE109" s="12" t="s">
        <v>325</v>
      </c>
      <c r="AF109" s="12" t="s">
        <v>5763</v>
      </c>
      <c r="AG109" t="str">
        <f>INDEX(Table14[Team_Name],MATCH(AE109,Table14[Team],0))</f>
        <v>Fordham</v>
      </c>
    </row>
    <row r="110" spans="2:33">
      <c r="B110">
        <v>102</v>
      </c>
      <c r="C110" t="s">
        <v>21</v>
      </c>
      <c r="D110">
        <v>80</v>
      </c>
      <c r="G110" t="s">
        <v>241</v>
      </c>
      <c r="H110">
        <v>90</v>
      </c>
      <c r="I110">
        <v>113</v>
      </c>
      <c r="J110" t="s">
        <v>241</v>
      </c>
      <c r="K110" t="s">
        <v>241</v>
      </c>
      <c r="L110" t="s">
        <v>7387</v>
      </c>
      <c r="M110" t="s">
        <v>7184</v>
      </c>
      <c r="N110" t="s">
        <v>7166</v>
      </c>
      <c r="O110" t="s">
        <v>7117</v>
      </c>
      <c r="P110" t="s">
        <v>7388</v>
      </c>
      <c r="Q110" t="s">
        <v>7132</v>
      </c>
      <c r="R110" t="s">
        <v>7132</v>
      </c>
      <c r="S110" t="s">
        <v>7177</v>
      </c>
      <c r="T110">
        <v>229</v>
      </c>
      <c r="U110">
        <v>220</v>
      </c>
      <c r="V110">
        <v>190</v>
      </c>
      <c r="W110">
        <v>324</v>
      </c>
      <c r="X110">
        <v>-2.68</v>
      </c>
      <c r="AA110" s="10" t="s">
        <v>7688</v>
      </c>
      <c r="AB110" s="11" t="s">
        <v>5836</v>
      </c>
      <c r="AC110" s="11" t="str">
        <f t="shared" si="5"/>
        <v>IndianaU</v>
      </c>
      <c r="AD110" s="11" t="str">
        <f t="shared" si="7"/>
        <v>Indiana</v>
      </c>
      <c r="AE110" s="12" t="s">
        <v>578</v>
      </c>
      <c r="AF110" s="13" t="s">
        <v>5765</v>
      </c>
      <c r="AG110" t="str">
        <f>INDEX(Table14[Team_Name],MATCH(AE110,Table14[Team],0))</f>
        <v>Fresno State</v>
      </c>
    </row>
    <row r="111" spans="2:33">
      <c r="B111">
        <v>103</v>
      </c>
      <c r="C111" t="s">
        <v>322</v>
      </c>
      <c r="D111">
        <v>81</v>
      </c>
      <c r="G111" t="s">
        <v>7389</v>
      </c>
      <c r="H111">
        <v>91</v>
      </c>
      <c r="I111">
        <v>114</v>
      </c>
      <c r="J111" t="s">
        <v>262</v>
      </c>
      <c r="K111" t="s">
        <v>262</v>
      </c>
      <c r="L111" t="s">
        <v>7150</v>
      </c>
      <c r="M111" t="s">
        <v>7159</v>
      </c>
      <c r="N111" t="s">
        <v>7282</v>
      </c>
      <c r="O111" t="s">
        <v>7251</v>
      </c>
      <c r="P111" t="s">
        <v>7165</v>
      </c>
      <c r="Q111" t="s">
        <v>7291</v>
      </c>
      <c r="R111" t="s">
        <v>7201</v>
      </c>
      <c r="S111" t="s">
        <v>7222</v>
      </c>
      <c r="T111">
        <v>327</v>
      </c>
      <c r="U111">
        <v>317</v>
      </c>
      <c r="V111">
        <v>350</v>
      </c>
      <c r="W111">
        <v>54</v>
      </c>
      <c r="X111">
        <v>-19.66</v>
      </c>
      <c r="AA111" s="10" t="s">
        <v>5824</v>
      </c>
      <c r="AB111" s="11" t="s">
        <v>5825</v>
      </c>
      <c r="AC111" s="11" t="str">
        <f t="shared" si="5"/>
        <v>IndianaState</v>
      </c>
      <c r="AD111" s="11" t="str">
        <f t="shared" si="7"/>
        <v>Indiana State</v>
      </c>
      <c r="AE111" s="12" t="s">
        <v>257</v>
      </c>
      <c r="AF111" s="12" t="s">
        <v>5771</v>
      </c>
      <c r="AG111" t="str">
        <f>INDEX(Table14[Team_Name],MATCH(AE111,Table14[Team],0))</f>
        <v>Furman</v>
      </c>
    </row>
    <row r="112" spans="2:33">
      <c r="B112">
        <v>104</v>
      </c>
      <c r="C112" t="s">
        <v>264</v>
      </c>
      <c r="D112">
        <v>82</v>
      </c>
      <c r="G112" t="s">
        <v>585</v>
      </c>
      <c r="H112">
        <v>94</v>
      </c>
      <c r="I112">
        <v>118</v>
      </c>
      <c r="J112" t="s">
        <v>196</v>
      </c>
      <c r="K112" t="s">
        <v>196</v>
      </c>
      <c r="L112" t="s">
        <v>7297</v>
      </c>
      <c r="M112" t="s">
        <v>7339</v>
      </c>
      <c r="N112" t="s">
        <v>7355</v>
      </c>
      <c r="O112" t="s">
        <v>7387</v>
      </c>
      <c r="P112" t="s">
        <v>7196</v>
      </c>
      <c r="Q112" t="s">
        <v>7247</v>
      </c>
      <c r="R112" t="s">
        <v>7376</v>
      </c>
      <c r="S112" t="s">
        <v>7388</v>
      </c>
      <c r="T112">
        <v>194</v>
      </c>
      <c r="U112">
        <v>128</v>
      </c>
      <c r="V112">
        <v>152</v>
      </c>
      <c r="W112">
        <v>151</v>
      </c>
      <c r="X112">
        <v>3.51</v>
      </c>
      <c r="AA112" s="10" t="s">
        <v>5827</v>
      </c>
      <c r="AB112" s="11" t="s">
        <v>5828</v>
      </c>
      <c r="AC112" s="11" t="str">
        <f t="shared" si="5"/>
        <v>Iona</v>
      </c>
      <c r="AD112" s="11" t="str">
        <f t="shared" si="7"/>
        <v>Iona</v>
      </c>
      <c r="AE112" s="12" t="s">
        <v>645</v>
      </c>
      <c r="AF112" s="13" t="s">
        <v>7471</v>
      </c>
      <c r="AG112" t="str">
        <f>INDEX(Table14[Team_Name],MATCH(AE112,Table14[Team],0))</f>
        <v>Gardner-Webb</v>
      </c>
    </row>
    <row r="113" spans="2:33">
      <c r="B113">
        <v>105</v>
      </c>
      <c r="C113" t="s">
        <v>5741</v>
      </c>
      <c r="D113">
        <v>83</v>
      </c>
      <c r="G113" t="s">
        <v>610</v>
      </c>
      <c r="H113">
        <v>95</v>
      </c>
      <c r="I113">
        <v>119</v>
      </c>
      <c r="J113" t="s">
        <v>175</v>
      </c>
      <c r="K113" t="s">
        <v>7390</v>
      </c>
      <c r="L113" t="s">
        <v>7365</v>
      </c>
      <c r="M113" t="s">
        <v>7343</v>
      </c>
      <c r="N113" t="s">
        <v>7247</v>
      </c>
      <c r="O113" t="s">
        <v>7125</v>
      </c>
      <c r="P113" t="s">
        <v>7231</v>
      </c>
      <c r="Q113" t="s">
        <v>7308</v>
      </c>
      <c r="R113" t="s">
        <v>7312</v>
      </c>
      <c r="S113" t="s">
        <v>7318</v>
      </c>
      <c r="T113">
        <v>208</v>
      </c>
      <c r="U113">
        <v>147</v>
      </c>
      <c r="V113">
        <v>266</v>
      </c>
      <c r="W113">
        <v>40</v>
      </c>
      <c r="X113">
        <v>-2.93</v>
      </c>
      <c r="AA113" s="10" t="s">
        <v>5832</v>
      </c>
      <c r="AB113" s="10" t="s">
        <v>5833</v>
      </c>
      <c r="AC113" s="11" t="str">
        <f t="shared" si="5"/>
        <v>IowaState</v>
      </c>
      <c r="AD113" s="11" t="str">
        <f t="shared" si="7"/>
        <v>Iowa State</v>
      </c>
      <c r="AE113" s="12" t="s">
        <v>541</v>
      </c>
      <c r="AF113" s="13" t="s">
        <v>5781</v>
      </c>
      <c r="AG113" t="str">
        <f>INDEX(Table14[Team_Name],MATCH(AE113,Table14[Team],0))</f>
        <v>George Mason</v>
      </c>
    </row>
    <row r="114" spans="2:33">
      <c r="B114">
        <v>106</v>
      </c>
      <c r="C114" t="s">
        <v>22</v>
      </c>
      <c r="D114">
        <v>83</v>
      </c>
      <c r="G114" t="s">
        <v>194</v>
      </c>
      <c r="H114">
        <v>92</v>
      </c>
      <c r="I114">
        <v>116</v>
      </c>
      <c r="J114" t="s">
        <v>194</v>
      </c>
      <c r="K114" t="s">
        <v>194</v>
      </c>
      <c r="L114" t="s">
        <v>37</v>
      </c>
      <c r="M114" t="s">
        <v>7213</v>
      </c>
      <c r="N114" t="s">
        <v>1096</v>
      </c>
      <c r="O114" t="s">
        <v>44</v>
      </c>
      <c r="P114" t="s">
        <v>7264</v>
      </c>
      <c r="Q114" t="s">
        <v>7211</v>
      </c>
      <c r="R114" t="s">
        <v>7338</v>
      </c>
      <c r="S114" t="s">
        <v>7391</v>
      </c>
      <c r="T114">
        <v>25</v>
      </c>
      <c r="U114">
        <v>46</v>
      </c>
      <c r="V114">
        <v>80</v>
      </c>
      <c r="W114">
        <v>268</v>
      </c>
      <c r="X114">
        <v>12.55</v>
      </c>
      <c r="AA114" s="10" t="s">
        <v>5837</v>
      </c>
      <c r="AB114" s="11" t="s">
        <v>5838</v>
      </c>
      <c r="AC114" s="11" t="str">
        <f t="shared" si="5"/>
        <v>IUPUI</v>
      </c>
      <c r="AD114" s="11" t="str">
        <f t="shared" si="7"/>
        <v>IUPUI</v>
      </c>
      <c r="AE114" s="12" t="s">
        <v>267</v>
      </c>
      <c r="AF114" s="13" t="s">
        <v>5791</v>
      </c>
      <c r="AG114" t="str">
        <f>INDEX(Table14[Team_Name],MATCH(AE114,Table14[Team],0))</f>
        <v>Georgetown</v>
      </c>
    </row>
    <row r="115" spans="2:33">
      <c r="B115">
        <v>106</v>
      </c>
      <c r="C115" t="s">
        <v>7375</v>
      </c>
      <c r="D115" t="e">
        <v>#N/A</v>
      </c>
      <c r="G115" t="s">
        <v>668</v>
      </c>
      <c r="H115">
        <v>93</v>
      </c>
      <c r="I115">
        <v>117</v>
      </c>
      <c r="J115" t="s">
        <v>99</v>
      </c>
      <c r="K115" t="s">
        <v>99</v>
      </c>
      <c r="L115" t="s">
        <v>7228</v>
      </c>
      <c r="M115" t="s">
        <v>7360</v>
      </c>
      <c r="N115" t="s">
        <v>7156</v>
      </c>
      <c r="O115" t="s">
        <v>7394</v>
      </c>
      <c r="P115" t="s">
        <v>7311</v>
      </c>
      <c r="Q115" t="s">
        <v>7277</v>
      </c>
      <c r="R115" t="s">
        <v>7227</v>
      </c>
      <c r="S115" t="s">
        <v>7301</v>
      </c>
      <c r="T115">
        <v>283</v>
      </c>
      <c r="U115">
        <v>316</v>
      </c>
      <c r="V115">
        <v>274</v>
      </c>
      <c r="W115">
        <v>264</v>
      </c>
      <c r="X115">
        <v>-12.73</v>
      </c>
      <c r="AA115" s="10" t="s">
        <v>5842</v>
      </c>
      <c r="AB115" s="10" t="s">
        <v>5843</v>
      </c>
      <c r="AC115" s="11" t="str">
        <f t="shared" si="5"/>
        <v>JacksonState</v>
      </c>
      <c r="AD115" s="11" t="str">
        <f t="shared" si="7"/>
        <v>Jackson State</v>
      </c>
      <c r="AE115" s="12" t="s">
        <v>6406</v>
      </c>
      <c r="AF115" s="13" t="s">
        <v>5793</v>
      </c>
      <c r="AG115" t="str">
        <f>INDEX(Table14[Team_Name],MATCH(AE115,Table14[Team],0))</f>
        <v>George Washington</v>
      </c>
    </row>
    <row r="116" spans="2:33">
      <c r="B116">
        <v>107</v>
      </c>
      <c r="C116" t="s">
        <v>93</v>
      </c>
      <c r="D116">
        <v>84</v>
      </c>
      <c r="G116" t="s">
        <v>7395</v>
      </c>
      <c r="H116">
        <v>93</v>
      </c>
      <c r="I116">
        <v>117</v>
      </c>
      <c r="J116" t="s">
        <v>99</v>
      </c>
      <c r="K116" t="s">
        <v>99</v>
      </c>
      <c r="L116" t="s">
        <v>7228</v>
      </c>
      <c r="M116" t="s">
        <v>7360</v>
      </c>
      <c r="N116" t="s">
        <v>7156</v>
      </c>
      <c r="O116" t="s">
        <v>7394</v>
      </c>
      <c r="P116" t="s">
        <v>7311</v>
      </c>
      <c r="Q116" t="s">
        <v>7277</v>
      </c>
      <c r="R116" t="s">
        <v>7227</v>
      </c>
      <c r="S116" t="s">
        <v>7301</v>
      </c>
      <c r="T116">
        <v>283</v>
      </c>
      <c r="U116">
        <v>316</v>
      </c>
      <c r="V116">
        <v>274</v>
      </c>
      <c r="W116">
        <v>264</v>
      </c>
      <c r="X116">
        <v>-12.73</v>
      </c>
      <c r="AA116" s="10" t="s">
        <v>5845</v>
      </c>
      <c r="AB116" s="11" t="s">
        <v>5846</v>
      </c>
      <c r="AC116" s="11" t="str">
        <f t="shared" si="5"/>
        <v>JamesMadison</v>
      </c>
      <c r="AD116" s="11" t="str">
        <f t="shared" si="7"/>
        <v>James Madison</v>
      </c>
      <c r="AE116" s="12" t="s">
        <v>301</v>
      </c>
      <c r="AF116" s="13" t="s">
        <v>6218</v>
      </c>
      <c r="AG116" t="str">
        <f>INDEX(Table14[Team_Name],MATCH(AE116,Table14[Team],0))</f>
        <v>Georgia</v>
      </c>
    </row>
    <row r="117" spans="2:33">
      <c r="B117">
        <v>108</v>
      </c>
      <c r="C117" t="s">
        <v>85</v>
      </c>
      <c r="D117">
        <v>85</v>
      </c>
      <c r="G117" t="s">
        <v>7396</v>
      </c>
      <c r="I117">
        <v>118</v>
      </c>
      <c r="J117" t="s">
        <v>196</v>
      </c>
      <c r="K117" t="s">
        <v>196</v>
      </c>
      <c r="L117" t="s">
        <v>7297</v>
      </c>
      <c r="M117" t="s">
        <v>7339</v>
      </c>
      <c r="N117" t="s">
        <v>7355</v>
      </c>
      <c r="O117" t="s">
        <v>7387</v>
      </c>
      <c r="P117" t="s">
        <v>7196</v>
      </c>
      <c r="Q117" t="s">
        <v>7247</v>
      </c>
      <c r="R117" t="s">
        <v>7376</v>
      </c>
      <c r="S117" t="s">
        <v>7388</v>
      </c>
      <c r="T117">
        <v>194</v>
      </c>
      <c r="U117">
        <v>128</v>
      </c>
      <c r="V117">
        <v>152</v>
      </c>
      <c r="W117">
        <v>151</v>
      </c>
      <c r="X117">
        <v>3.51</v>
      </c>
      <c r="AA117" s="10" t="s">
        <v>5847</v>
      </c>
      <c r="AB117" s="10" t="s">
        <v>5848</v>
      </c>
      <c r="AC117" s="11" t="str">
        <f t="shared" si="5"/>
        <v>St. Josephs</v>
      </c>
      <c r="AD117" s="11" t="s">
        <v>5849</v>
      </c>
      <c r="AE117" s="12" t="s">
        <v>638</v>
      </c>
      <c r="AF117" s="13" t="s">
        <v>5774</v>
      </c>
      <c r="AG117" t="str">
        <f>INDEX(Table14[Team_Name],MATCH(AE117,Table14[Team],0))</f>
        <v>Georgia Southern</v>
      </c>
    </row>
    <row r="118" spans="2:33">
      <c r="B118">
        <v>109</v>
      </c>
      <c r="C118" t="s">
        <v>41</v>
      </c>
      <c r="D118">
        <v>86</v>
      </c>
      <c r="G118" t="s">
        <v>7392</v>
      </c>
      <c r="H118">
        <v>96</v>
      </c>
      <c r="I118">
        <v>120</v>
      </c>
      <c r="J118" t="s">
        <v>1025</v>
      </c>
      <c r="K118" t="s">
        <v>65</v>
      </c>
      <c r="L118" t="s">
        <v>7236</v>
      </c>
      <c r="M118" t="s">
        <v>7379</v>
      </c>
      <c r="N118" t="s">
        <v>7193</v>
      </c>
      <c r="O118" t="s">
        <v>7356</v>
      </c>
      <c r="P118" t="s">
        <v>7119</v>
      </c>
      <c r="Q118" t="s">
        <v>7117</v>
      </c>
      <c r="R118" t="s">
        <v>7303</v>
      </c>
      <c r="S118" t="s">
        <v>7393</v>
      </c>
      <c r="T118">
        <v>309</v>
      </c>
      <c r="U118">
        <v>278</v>
      </c>
      <c r="V118">
        <v>248</v>
      </c>
      <c r="W118">
        <v>200</v>
      </c>
      <c r="X118">
        <v>-8.8000000000000007</v>
      </c>
      <c r="AA118" s="10" t="s">
        <v>5840</v>
      </c>
      <c r="AB118" s="11" t="s">
        <v>5841</v>
      </c>
      <c r="AC118" s="11" t="str">
        <f t="shared" si="5"/>
        <v>Jacksonville</v>
      </c>
      <c r="AD118" s="11" t="str">
        <f t="shared" ref="AD118:AD124" si="8">INDEX($AG$2:$AG$402,MATCH(AC118,$AE$2:$AE$402,0))</f>
        <v>Jacksonville</v>
      </c>
      <c r="AE118" s="12" t="s">
        <v>547</v>
      </c>
      <c r="AF118" s="13" t="s">
        <v>5776</v>
      </c>
      <c r="AG118" t="str">
        <f>INDEX(Table14[Team_Name],MATCH(AE118,Table14[Team],0))</f>
        <v>Georgia State</v>
      </c>
    </row>
    <row r="119" spans="2:33">
      <c r="B119">
        <v>110</v>
      </c>
      <c r="C119" t="s">
        <v>83</v>
      </c>
      <c r="D119">
        <v>87</v>
      </c>
      <c r="G119" t="s">
        <v>500</v>
      </c>
      <c r="H119">
        <v>96</v>
      </c>
      <c r="I119">
        <v>120</v>
      </c>
      <c r="J119" t="s">
        <v>65</v>
      </c>
      <c r="K119" t="s">
        <v>65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AA119" s="10" t="s">
        <v>5850</v>
      </c>
      <c r="AB119" s="11" t="s">
        <v>5851</v>
      </c>
      <c r="AC119" s="11" t="str">
        <f t="shared" si="5"/>
        <v>JacksonvilleSt</v>
      </c>
      <c r="AD119" s="11" t="str">
        <f t="shared" si="8"/>
        <v>Jacksonville State</v>
      </c>
      <c r="AE119" s="12" t="s">
        <v>584</v>
      </c>
      <c r="AF119" s="13" t="s">
        <v>5789</v>
      </c>
      <c r="AG119" t="str">
        <f>INDEX(Table14[Team_Name],MATCH(AE119,Table14[Team],0))</f>
        <v>Georgia Tech</v>
      </c>
    </row>
    <row r="120" spans="2:33">
      <c r="B120">
        <v>111</v>
      </c>
      <c r="C120" t="s">
        <v>79</v>
      </c>
      <c r="D120">
        <v>88</v>
      </c>
      <c r="G120" t="s">
        <v>495</v>
      </c>
      <c r="H120">
        <v>97</v>
      </c>
      <c r="I120">
        <v>122</v>
      </c>
      <c r="J120" t="s">
        <v>5769</v>
      </c>
      <c r="K120" t="s">
        <v>16</v>
      </c>
      <c r="L120" t="s">
        <v>1095</v>
      </c>
      <c r="M120" t="s">
        <v>7218</v>
      </c>
      <c r="N120" t="s">
        <v>734</v>
      </c>
      <c r="O120" t="s">
        <v>7211</v>
      </c>
      <c r="P120" t="s">
        <v>7172</v>
      </c>
      <c r="Q120" t="s">
        <v>57</v>
      </c>
      <c r="R120" t="s">
        <v>427</v>
      </c>
      <c r="S120" t="s">
        <v>7338</v>
      </c>
      <c r="T120">
        <v>24</v>
      </c>
      <c r="U120">
        <v>130</v>
      </c>
      <c r="V120">
        <v>107</v>
      </c>
      <c r="W120">
        <v>129</v>
      </c>
      <c r="X120">
        <v>6.18</v>
      </c>
      <c r="AA120" s="10" t="s">
        <v>5856</v>
      </c>
      <c r="AB120" s="11" t="s">
        <v>5857</v>
      </c>
      <c r="AC120" s="11" t="str">
        <f t="shared" si="5"/>
        <v>KennesawSt</v>
      </c>
      <c r="AD120" s="11" t="str">
        <f t="shared" si="8"/>
        <v>Kennesaw St.</v>
      </c>
      <c r="AE120" s="12" t="s">
        <v>540</v>
      </c>
      <c r="AF120" s="13" t="s">
        <v>5793</v>
      </c>
      <c r="AG120" t="str">
        <f>INDEX(Table14[Team_Name],MATCH(AE120,Table14[Team],0))</f>
        <v>George Washington</v>
      </c>
    </row>
    <row r="121" spans="2:33">
      <c r="B121">
        <v>112</v>
      </c>
      <c r="C121" t="s">
        <v>59</v>
      </c>
      <c r="D121">
        <v>89</v>
      </c>
      <c r="G121" t="s">
        <v>325</v>
      </c>
      <c r="H121">
        <v>98</v>
      </c>
      <c r="I121">
        <v>123</v>
      </c>
      <c r="J121" t="s">
        <v>325</v>
      </c>
      <c r="K121" t="s">
        <v>325</v>
      </c>
      <c r="L121" t="s">
        <v>7372</v>
      </c>
      <c r="M121" t="s">
        <v>7166</v>
      </c>
      <c r="N121" t="s">
        <v>7186</v>
      </c>
      <c r="O121" t="s">
        <v>7299</v>
      </c>
      <c r="P121" t="s">
        <v>7223</v>
      </c>
      <c r="Q121" t="s">
        <v>7214</v>
      </c>
      <c r="R121" t="s">
        <v>7183</v>
      </c>
      <c r="S121" t="s">
        <v>7194</v>
      </c>
      <c r="T121">
        <v>243</v>
      </c>
      <c r="U121">
        <v>321</v>
      </c>
      <c r="V121">
        <v>40</v>
      </c>
      <c r="W121">
        <v>138</v>
      </c>
      <c r="X121">
        <v>-0.37</v>
      </c>
      <c r="AA121" s="10" t="s">
        <v>5859</v>
      </c>
      <c r="AB121" s="11" t="s">
        <v>5860</v>
      </c>
      <c r="AC121" s="11" t="str">
        <f t="shared" si="5"/>
        <v>KentState</v>
      </c>
      <c r="AD121" s="11" t="str">
        <f t="shared" si="8"/>
        <v>Kent State</v>
      </c>
      <c r="AE121" s="12" t="s">
        <v>205</v>
      </c>
      <c r="AF121" s="13" t="s">
        <v>5783</v>
      </c>
      <c r="AG121" t="str">
        <f>INDEX(Table14[Team_Name],MATCH(AE121,Table14[Team],0))</f>
        <v>Gonzaga</v>
      </c>
    </row>
    <row r="122" spans="2:33">
      <c r="B122">
        <v>113</v>
      </c>
      <c r="C122" t="s">
        <v>241</v>
      </c>
      <c r="D122">
        <v>90</v>
      </c>
      <c r="G122" t="s">
        <v>578</v>
      </c>
      <c r="H122">
        <v>99</v>
      </c>
      <c r="I122">
        <v>125</v>
      </c>
      <c r="J122" t="s">
        <v>5766</v>
      </c>
      <c r="K122" t="s">
        <v>134</v>
      </c>
      <c r="L122" t="s">
        <v>7210</v>
      </c>
      <c r="M122" t="s">
        <v>7162</v>
      </c>
      <c r="N122" t="s">
        <v>7125</v>
      </c>
      <c r="O122" t="s">
        <v>7354</v>
      </c>
      <c r="P122" t="s">
        <v>872</v>
      </c>
      <c r="Q122" t="s">
        <v>830</v>
      </c>
      <c r="R122" t="s">
        <v>7397</v>
      </c>
      <c r="S122" t="s">
        <v>7362</v>
      </c>
      <c r="T122">
        <v>131</v>
      </c>
      <c r="U122">
        <v>141</v>
      </c>
      <c r="V122">
        <v>36</v>
      </c>
      <c r="W122">
        <v>356</v>
      </c>
      <c r="X122">
        <v>10.23</v>
      </c>
      <c r="AA122" s="10" t="s">
        <v>6421</v>
      </c>
      <c r="AB122" s="11" t="s">
        <v>5862</v>
      </c>
      <c r="AC122" s="11" t="str">
        <f t="shared" si="5"/>
        <v>KansasState</v>
      </c>
      <c r="AD122" s="11" t="str">
        <f t="shared" si="8"/>
        <v>Kansas State</v>
      </c>
      <c r="AE122" s="12" t="s">
        <v>155</v>
      </c>
      <c r="AF122" s="13" t="s">
        <v>5786</v>
      </c>
      <c r="AG122" t="str">
        <f>INDEX(Table14[Team_Name],MATCH(AE122,Table14[Team],0))</f>
        <v>Grambling State</v>
      </c>
    </row>
    <row r="123" spans="2:33">
      <c r="B123">
        <v>114</v>
      </c>
      <c r="C123" t="s">
        <v>262</v>
      </c>
      <c r="D123">
        <v>91</v>
      </c>
      <c r="G123" t="s">
        <v>257</v>
      </c>
      <c r="H123">
        <v>100</v>
      </c>
      <c r="I123">
        <v>126</v>
      </c>
      <c r="J123" t="s">
        <v>257</v>
      </c>
      <c r="K123" t="s">
        <v>257</v>
      </c>
      <c r="L123" t="s">
        <v>7109</v>
      </c>
      <c r="M123" t="s">
        <v>7324</v>
      </c>
      <c r="N123" t="s">
        <v>7168</v>
      </c>
      <c r="O123" t="s">
        <v>913</v>
      </c>
      <c r="P123" t="s">
        <v>1045</v>
      </c>
      <c r="Q123" t="s">
        <v>720</v>
      </c>
      <c r="R123" t="s">
        <v>839</v>
      </c>
      <c r="S123" t="s">
        <v>746</v>
      </c>
      <c r="T123">
        <v>118</v>
      </c>
      <c r="U123">
        <v>20</v>
      </c>
      <c r="V123">
        <v>174</v>
      </c>
      <c r="W123">
        <v>297</v>
      </c>
      <c r="X123">
        <v>11</v>
      </c>
      <c r="AA123" s="10" t="s">
        <v>5896</v>
      </c>
      <c r="AB123" s="10" t="s">
        <v>5897</v>
      </c>
      <c r="AC123" s="11" t="str">
        <f t="shared" si="5"/>
        <v>LoyolaChicago</v>
      </c>
      <c r="AD123" s="11" t="str">
        <f t="shared" si="8"/>
        <v>Loyola Chicago</v>
      </c>
      <c r="AE123" s="12" t="s">
        <v>477</v>
      </c>
      <c r="AF123" s="13" t="s">
        <v>7090</v>
      </c>
      <c r="AG123" t="str">
        <f>INDEX(Table14[Team_Name],MATCH(AE123,Table14[Team],0))</f>
        <v>Grand Canyon</v>
      </c>
    </row>
    <row r="124" spans="2:33">
      <c r="B124">
        <v>115</v>
      </c>
      <c r="C124" t="s">
        <v>1025</v>
      </c>
      <c r="D124" t="e">
        <v>#N/A</v>
      </c>
      <c r="G124" t="s">
        <v>645</v>
      </c>
      <c r="H124">
        <v>101</v>
      </c>
      <c r="I124">
        <v>127</v>
      </c>
      <c r="J124" t="s">
        <v>6328</v>
      </c>
      <c r="K124" t="s">
        <v>329</v>
      </c>
      <c r="L124" t="s">
        <v>7261</v>
      </c>
      <c r="M124" t="s">
        <v>7388</v>
      </c>
      <c r="N124" t="s">
        <v>7256</v>
      </c>
      <c r="O124" t="s">
        <v>7144</v>
      </c>
      <c r="P124" t="s">
        <v>7274</v>
      </c>
      <c r="Q124" t="s">
        <v>7369</v>
      </c>
      <c r="R124" t="s">
        <v>7302</v>
      </c>
      <c r="S124" t="s">
        <v>7200</v>
      </c>
      <c r="T124">
        <v>216</v>
      </c>
      <c r="U124">
        <v>292</v>
      </c>
      <c r="V124">
        <v>58</v>
      </c>
      <c r="W124">
        <v>154</v>
      </c>
      <c r="X124">
        <v>0.23</v>
      </c>
      <c r="AA124" s="10" t="s">
        <v>7470</v>
      </c>
      <c r="AB124" s="11" t="s">
        <v>7063</v>
      </c>
      <c r="AC124" s="11" t="str">
        <f t="shared" si="5"/>
        <v>LoyolaMaryland</v>
      </c>
      <c r="AD124" s="11" t="str">
        <f t="shared" si="8"/>
        <v>Loyola (MD)</v>
      </c>
      <c r="AE124" s="12" t="s">
        <v>354</v>
      </c>
      <c r="AF124" s="13" t="s">
        <v>5797</v>
      </c>
      <c r="AG124" t="str">
        <f>INDEX(Table14[Team_Name],MATCH(AE124,Table14[Team],0))</f>
        <v>Hampton</v>
      </c>
    </row>
    <row r="125" spans="2:33">
      <c r="B125">
        <v>116</v>
      </c>
      <c r="C125" t="s">
        <v>194</v>
      </c>
      <c r="D125">
        <v>92</v>
      </c>
      <c r="G125" t="s">
        <v>541</v>
      </c>
      <c r="H125">
        <v>102</v>
      </c>
      <c r="I125">
        <v>128</v>
      </c>
      <c r="J125" t="s">
        <v>323</v>
      </c>
      <c r="K125" t="s">
        <v>323</v>
      </c>
      <c r="L125" t="s">
        <v>7399</v>
      </c>
      <c r="M125" t="s">
        <v>7357</v>
      </c>
      <c r="N125" t="s">
        <v>7259</v>
      </c>
      <c r="O125" t="s">
        <v>7243</v>
      </c>
      <c r="P125" t="s">
        <v>7322</v>
      </c>
      <c r="Q125" t="s">
        <v>7371</v>
      </c>
      <c r="R125" t="s">
        <v>7400</v>
      </c>
      <c r="S125" t="s">
        <v>7197</v>
      </c>
      <c r="T125">
        <v>211</v>
      </c>
      <c r="U125">
        <v>115</v>
      </c>
      <c r="V125">
        <v>137</v>
      </c>
      <c r="W125">
        <v>298</v>
      </c>
      <c r="X125">
        <v>4.84</v>
      </c>
      <c r="AA125" s="10" t="s">
        <v>5867</v>
      </c>
      <c r="AB125" s="11" t="s">
        <v>5868</v>
      </c>
      <c r="AC125" s="11" t="str">
        <f t="shared" si="5"/>
        <v>Lafayette</v>
      </c>
      <c r="AD125" s="11" t="s">
        <v>153</v>
      </c>
      <c r="AE125" s="12" t="s">
        <v>303</v>
      </c>
      <c r="AF125" s="12" t="s">
        <v>5799</v>
      </c>
      <c r="AG125" t="str">
        <f>INDEX(Table14[Team_Name],MATCH(AE125,Table14[Team],0))</f>
        <v>Hartford</v>
      </c>
    </row>
    <row r="126" spans="2:33">
      <c r="B126">
        <v>117</v>
      </c>
      <c r="C126" t="s">
        <v>99</v>
      </c>
      <c r="D126">
        <v>93</v>
      </c>
      <c r="G126" t="s">
        <v>267</v>
      </c>
      <c r="H126">
        <v>104</v>
      </c>
      <c r="I126">
        <v>130</v>
      </c>
      <c r="J126" t="s">
        <v>267</v>
      </c>
      <c r="K126" t="s">
        <v>267</v>
      </c>
      <c r="L126" t="s">
        <v>703</v>
      </c>
      <c r="M126" t="s">
        <v>7264</v>
      </c>
      <c r="N126" t="s">
        <v>772</v>
      </c>
      <c r="O126" t="s">
        <v>717</v>
      </c>
      <c r="P126" t="s">
        <v>1085</v>
      </c>
      <c r="Q126" t="s">
        <v>7126</v>
      </c>
      <c r="R126" t="s">
        <v>743</v>
      </c>
      <c r="S126" t="s">
        <v>913</v>
      </c>
      <c r="T126">
        <v>76</v>
      </c>
      <c r="U126">
        <v>139</v>
      </c>
      <c r="V126">
        <v>230</v>
      </c>
      <c r="W126">
        <v>44</v>
      </c>
      <c r="X126">
        <v>-0.53</v>
      </c>
      <c r="AA126" s="10" t="s">
        <v>5869</v>
      </c>
      <c r="AB126" s="10" t="s">
        <v>5870</v>
      </c>
      <c r="AC126" s="11" t="str">
        <f t="shared" si="5"/>
        <v>Lamar</v>
      </c>
      <c r="AD126" s="11" t="str">
        <f>INDEX($AG$2:$AG$402,MATCH(AC126,$AE$2:$AE$402,0))</f>
        <v>Lamar</v>
      </c>
      <c r="AE126" s="12" t="s">
        <v>410</v>
      </c>
      <c r="AF126" s="13" t="s">
        <v>5801</v>
      </c>
      <c r="AG126" t="str">
        <f>INDEX(Table14[Team_Name],MATCH(AE126,Table14[Team],0))</f>
        <v>Harvard</v>
      </c>
    </row>
    <row r="127" spans="2:33" ht="28.5" customHeight="1">
      <c r="B127">
        <v>118</v>
      </c>
      <c r="C127" t="s">
        <v>196</v>
      </c>
      <c r="D127">
        <v>94</v>
      </c>
      <c r="G127" t="s">
        <v>6406</v>
      </c>
      <c r="I127">
        <v>129</v>
      </c>
      <c r="J127" t="s">
        <v>319</v>
      </c>
      <c r="K127" t="s">
        <v>319</v>
      </c>
      <c r="L127" t="s">
        <v>1103</v>
      </c>
      <c r="M127" t="s">
        <v>717</v>
      </c>
      <c r="N127" t="s">
        <v>761</v>
      </c>
      <c r="O127" t="s">
        <v>7398</v>
      </c>
      <c r="P127" t="s">
        <v>7237</v>
      </c>
      <c r="Q127" t="s">
        <v>7355</v>
      </c>
      <c r="R127" t="s">
        <v>7271</v>
      </c>
      <c r="S127" t="s">
        <v>7167</v>
      </c>
      <c r="T127">
        <v>213</v>
      </c>
      <c r="U127">
        <v>248</v>
      </c>
      <c r="V127">
        <v>203</v>
      </c>
      <c r="W127">
        <v>83</v>
      </c>
      <c r="X127">
        <v>-4.43</v>
      </c>
      <c r="AA127" s="10" t="s">
        <v>5871</v>
      </c>
      <c r="AB127" s="11" t="s">
        <v>5872</v>
      </c>
      <c r="AC127" s="11" t="str">
        <f t="shared" si="5"/>
        <v>LaSalle</v>
      </c>
      <c r="AD127" s="11" t="str">
        <f>INDEX($AG$2:$AG$402,MATCH(AC127,$AE$2:$AE$402,0))</f>
        <v>La Salle</v>
      </c>
      <c r="AE127" s="12" t="s">
        <v>428</v>
      </c>
      <c r="AF127" s="13" t="s">
        <v>5803</v>
      </c>
      <c r="AG127" t="str">
        <f>INDEX(Table14[Team_Name],MATCH(AE127,Table14[Team],0))</f>
        <v>Hawaii</v>
      </c>
    </row>
    <row r="128" spans="2:33" ht="15.75" customHeight="1">
      <c r="B128">
        <v>119</v>
      </c>
      <c r="C128" t="s">
        <v>7390</v>
      </c>
      <c r="D128">
        <v>95</v>
      </c>
      <c r="G128" t="s">
        <v>301</v>
      </c>
      <c r="H128">
        <v>105</v>
      </c>
      <c r="I128">
        <v>131</v>
      </c>
      <c r="J128" t="s">
        <v>301</v>
      </c>
      <c r="K128" t="s">
        <v>301</v>
      </c>
      <c r="L128" t="s">
        <v>814</v>
      </c>
      <c r="M128" t="s">
        <v>1096</v>
      </c>
      <c r="N128" t="s">
        <v>830</v>
      </c>
      <c r="O128" t="s">
        <v>714</v>
      </c>
      <c r="P128" t="s">
        <v>764</v>
      </c>
      <c r="Q128" t="s">
        <v>7398</v>
      </c>
      <c r="R128" t="s">
        <v>996</v>
      </c>
      <c r="S128" t="s">
        <v>1026</v>
      </c>
      <c r="T128">
        <v>159</v>
      </c>
      <c r="U128">
        <v>102</v>
      </c>
      <c r="V128">
        <v>319</v>
      </c>
      <c r="W128">
        <v>99</v>
      </c>
      <c r="X128">
        <v>-4.07</v>
      </c>
      <c r="AA128" s="10" t="s">
        <v>5873</v>
      </c>
      <c r="AB128" s="11" t="s">
        <v>5874</v>
      </c>
      <c r="AC128" s="11" t="str">
        <f t="shared" si="5"/>
        <v>LongBeachState</v>
      </c>
      <c r="AD128" s="11" t="s">
        <v>147</v>
      </c>
      <c r="AE128" s="12" t="s">
        <v>551</v>
      </c>
      <c r="AF128" s="13" t="s">
        <v>5813</v>
      </c>
      <c r="AG128" t="str">
        <f>INDEX(Table14[Team_Name],MATCH(AE128,Table14[Team],0))</f>
        <v>High Point</v>
      </c>
    </row>
    <row r="129" spans="2:35">
      <c r="B129">
        <v>119</v>
      </c>
      <c r="C129" t="s">
        <v>175</v>
      </c>
      <c r="D129">
        <v>95</v>
      </c>
      <c r="G129" t="s">
        <v>638</v>
      </c>
      <c r="H129">
        <v>106</v>
      </c>
      <c r="I129">
        <v>132</v>
      </c>
      <c r="J129" t="s">
        <v>31</v>
      </c>
      <c r="K129" t="s">
        <v>31</v>
      </c>
      <c r="L129" t="s">
        <v>7401</v>
      </c>
      <c r="M129" t="s">
        <v>7285</v>
      </c>
      <c r="N129" t="s">
        <v>7275</v>
      </c>
      <c r="O129" t="s">
        <v>7323</v>
      </c>
      <c r="P129" t="s">
        <v>7113</v>
      </c>
      <c r="Q129" t="s">
        <v>7402</v>
      </c>
      <c r="R129" t="s">
        <v>7384</v>
      </c>
      <c r="S129" t="s">
        <v>7127</v>
      </c>
      <c r="T129">
        <v>262</v>
      </c>
      <c r="U129">
        <v>301</v>
      </c>
      <c r="V129">
        <v>189</v>
      </c>
      <c r="W129">
        <v>246</v>
      </c>
      <c r="X129">
        <v>-7.19</v>
      </c>
      <c r="AA129" s="10" t="s">
        <v>5876</v>
      </c>
      <c r="AB129" s="11" t="s">
        <v>5877</v>
      </c>
      <c r="AC129" s="11" t="str">
        <f t="shared" si="5"/>
        <v>Lehigh</v>
      </c>
      <c r="AD129" s="11" t="str">
        <f t="shared" ref="AD129:AD144" si="9">INDEX($AG$2:$AG$402,MATCH(AC129,$AE$2:$AE$402,0))</f>
        <v>Lehigh</v>
      </c>
      <c r="AE129" s="12" t="s">
        <v>359</v>
      </c>
      <c r="AF129" s="12" t="s">
        <v>5807</v>
      </c>
      <c r="AG129" t="str">
        <f>INDEX(Table14[Team_Name],MATCH(AE129,Table14[Team],0))</f>
        <v>Hofstra</v>
      </c>
    </row>
    <row r="130" spans="2:35">
      <c r="B130">
        <v>120</v>
      </c>
      <c r="C130" t="s">
        <v>65</v>
      </c>
      <c r="D130">
        <v>96</v>
      </c>
      <c r="G130" t="s">
        <v>547</v>
      </c>
      <c r="H130">
        <v>107</v>
      </c>
      <c r="I130">
        <v>133</v>
      </c>
      <c r="J130" t="s">
        <v>5777</v>
      </c>
      <c r="K130" t="s">
        <v>30</v>
      </c>
      <c r="L130" t="s">
        <v>737</v>
      </c>
      <c r="M130" t="s">
        <v>708</v>
      </c>
      <c r="N130" t="s">
        <v>7207</v>
      </c>
      <c r="O130" t="s">
        <v>7145</v>
      </c>
      <c r="P130" t="s">
        <v>7262</v>
      </c>
      <c r="Q130" t="s">
        <v>7189</v>
      </c>
      <c r="R130" t="s">
        <v>7174</v>
      </c>
      <c r="S130" t="s">
        <v>7246</v>
      </c>
      <c r="T130">
        <v>102</v>
      </c>
      <c r="U130">
        <v>200</v>
      </c>
      <c r="V130">
        <v>119</v>
      </c>
      <c r="W130">
        <v>168</v>
      </c>
      <c r="X130">
        <v>1.7</v>
      </c>
      <c r="AA130" s="10" t="s">
        <v>5878</v>
      </c>
      <c r="AB130" s="11" t="s">
        <v>5879</v>
      </c>
      <c r="AC130" s="11" t="str">
        <f t="shared" ref="AC130:AC193" si="10">INDEX($AE$2:$AE$402,MATCH(AB130,$AF$2:$AF$402,0))</f>
        <v>Liberty</v>
      </c>
      <c r="AD130" s="11" t="str">
        <f t="shared" si="9"/>
        <v>Liberty</v>
      </c>
      <c r="AE130" s="12" t="s">
        <v>496</v>
      </c>
      <c r="AF130" s="13" t="s">
        <v>5805</v>
      </c>
      <c r="AG130" t="str">
        <f>INDEX(Table14[Team_Name],MATCH(AE130,Table14[Team],0))</f>
        <v>Holy Cross</v>
      </c>
    </row>
    <row r="131" spans="2:35">
      <c r="B131">
        <v>121</v>
      </c>
      <c r="C131" t="s">
        <v>5769</v>
      </c>
      <c r="D131" t="e">
        <v>#N/A</v>
      </c>
      <c r="G131" t="s">
        <v>584</v>
      </c>
      <c r="H131">
        <v>108</v>
      </c>
      <c r="I131">
        <v>134</v>
      </c>
      <c r="J131" t="s">
        <v>289</v>
      </c>
      <c r="K131" t="s">
        <v>289</v>
      </c>
      <c r="L131" t="s">
        <v>7331</v>
      </c>
      <c r="M131" t="s">
        <v>908</v>
      </c>
      <c r="N131" t="s">
        <v>859</v>
      </c>
      <c r="O131" t="s">
        <v>997</v>
      </c>
      <c r="P131" t="s">
        <v>7352</v>
      </c>
      <c r="Q131" t="s">
        <v>7115</v>
      </c>
      <c r="R131" t="s">
        <v>725</v>
      </c>
      <c r="S131" t="s">
        <v>862</v>
      </c>
      <c r="T131">
        <v>54</v>
      </c>
      <c r="U131">
        <v>229</v>
      </c>
      <c r="V131">
        <v>109</v>
      </c>
      <c r="W131">
        <v>117</v>
      </c>
      <c r="X131">
        <v>1.1599999999999999</v>
      </c>
      <c r="AA131" s="10" t="s">
        <v>5880</v>
      </c>
      <c r="AB131" s="11" t="s">
        <v>5881</v>
      </c>
      <c r="AC131" s="11" t="str">
        <f t="shared" si="10"/>
        <v>Lipscomb</v>
      </c>
      <c r="AD131" s="11" t="str">
        <f t="shared" si="9"/>
        <v>Lipscomb</v>
      </c>
      <c r="AE131" s="12" t="s">
        <v>252</v>
      </c>
      <c r="AF131" s="13" t="s">
        <v>5809</v>
      </c>
      <c r="AG131" t="str">
        <f>INDEX(Table14[Team_Name],MATCH(AE131,Table14[Team],0))</f>
        <v>Houston</v>
      </c>
    </row>
    <row r="132" spans="2:35">
      <c r="B132">
        <v>122</v>
      </c>
      <c r="C132" t="s">
        <v>16</v>
      </c>
      <c r="D132">
        <v>97</v>
      </c>
      <c r="G132" t="s">
        <v>540</v>
      </c>
      <c r="H132">
        <v>103</v>
      </c>
      <c r="I132">
        <v>129</v>
      </c>
      <c r="J132" t="s">
        <v>319</v>
      </c>
      <c r="K132" t="s">
        <v>319</v>
      </c>
      <c r="L132" t="s">
        <v>1103</v>
      </c>
      <c r="M132" t="s">
        <v>717</v>
      </c>
      <c r="N132" t="s">
        <v>761</v>
      </c>
      <c r="O132" t="s">
        <v>7398</v>
      </c>
      <c r="P132" t="s">
        <v>7237</v>
      </c>
      <c r="Q132" t="s">
        <v>7355</v>
      </c>
      <c r="R132" t="s">
        <v>7271</v>
      </c>
      <c r="S132" t="s">
        <v>7167</v>
      </c>
      <c r="T132">
        <v>213</v>
      </c>
      <c r="U132">
        <v>248</v>
      </c>
      <c r="V132">
        <v>203</v>
      </c>
      <c r="W132">
        <v>83</v>
      </c>
      <c r="X132">
        <v>-4.43</v>
      </c>
      <c r="AA132" s="10" t="s">
        <v>5882</v>
      </c>
      <c r="AB132" s="11" t="s">
        <v>5883</v>
      </c>
      <c r="AC132" s="11" t="str">
        <f t="shared" si="10"/>
        <v>LongIsland</v>
      </c>
      <c r="AD132" s="11" t="str">
        <f t="shared" si="9"/>
        <v>Long Island University</v>
      </c>
      <c r="AE132" s="12" t="s">
        <v>601</v>
      </c>
      <c r="AF132" s="13" t="s">
        <v>7467</v>
      </c>
      <c r="AG132" t="str">
        <f>INDEX(Table14[Team_Name],MATCH(AE132,Table14[Team],0))</f>
        <v>Houston Baptist</v>
      </c>
    </row>
    <row r="133" spans="2:35">
      <c r="B133">
        <v>123</v>
      </c>
      <c r="C133" t="s">
        <v>325</v>
      </c>
      <c r="D133">
        <v>98</v>
      </c>
      <c r="G133" t="s">
        <v>205</v>
      </c>
      <c r="H133">
        <v>109</v>
      </c>
      <c r="I133">
        <v>135</v>
      </c>
      <c r="J133" t="s">
        <v>205</v>
      </c>
      <c r="K133" t="s">
        <v>205</v>
      </c>
      <c r="L133" t="s">
        <v>7212</v>
      </c>
      <c r="M133" t="s">
        <v>60</v>
      </c>
      <c r="N133" t="s">
        <v>7391</v>
      </c>
      <c r="O133" t="s">
        <v>18</v>
      </c>
      <c r="P133" t="s">
        <v>169</v>
      </c>
      <c r="Q133" t="s">
        <v>19</v>
      </c>
      <c r="R133" t="s">
        <v>19</v>
      </c>
      <c r="S133" t="s">
        <v>18</v>
      </c>
      <c r="T133">
        <v>1</v>
      </c>
      <c r="U133">
        <v>3</v>
      </c>
      <c r="V133">
        <v>9</v>
      </c>
      <c r="W133">
        <v>5</v>
      </c>
      <c r="X133">
        <v>30.97</v>
      </c>
      <c r="AA133" s="10" t="s">
        <v>5884</v>
      </c>
      <c r="AB133" s="11" t="s">
        <v>5885</v>
      </c>
      <c r="AC133" s="11" t="str">
        <f t="shared" si="10"/>
        <v>LoyolaMarymount</v>
      </c>
      <c r="AD133" s="11" t="str">
        <f t="shared" si="9"/>
        <v>Loyola Marymount</v>
      </c>
      <c r="AE133" s="12" t="s">
        <v>473</v>
      </c>
      <c r="AF133" s="13" t="s">
        <v>5809</v>
      </c>
      <c r="AG133" t="str">
        <f>INDEX(Table14[Team_Name],MATCH(AE133,Table14[Team],0))</f>
        <v>Houston</v>
      </c>
    </row>
    <row r="134" spans="2:35">
      <c r="B134">
        <v>124</v>
      </c>
      <c r="C134" t="s">
        <v>5766</v>
      </c>
      <c r="D134" t="e">
        <v>#N/A</v>
      </c>
      <c r="G134" t="s">
        <v>155</v>
      </c>
      <c r="H134">
        <v>110</v>
      </c>
      <c r="I134">
        <v>137</v>
      </c>
      <c r="J134" t="s">
        <v>5787</v>
      </c>
      <c r="K134" t="s">
        <v>439</v>
      </c>
      <c r="L134" t="s">
        <v>7360</v>
      </c>
      <c r="M134" t="s">
        <v>7133</v>
      </c>
      <c r="N134" t="s">
        <v>7394</v>
      </c>
      <c r="O134" t="s">
        <v>7257</v>
      </c>
      <c r="P134" t="s">
        <v>7187</v>
      </c>
      <c r="Q134" t="s">
        <v>7248</v>
      </c>
      <c r="R134" t="s">
        <v>7324</v>
      </c>
      <c r="S134" t="s">
        <v>7294</v>
      </c>
      <c r="T134">
        <v>325</v>
      </c>
      <c r="U134">
        <v>331</v>
      </c>
      <c r="V134">
        <v>245</v>
      </c>
      <c r="W134">
        <v>66</v>
      </c>
      <c r="X134">
        <v>-12.35</v>
      </c>
      <c r="AA134" s="10" t="s">
        <v>5886</v>
      </c>
      <c r="AB134" s="11" t="s">
        <v>5887</v>
      </c>
      <c r="AC134" s="11" t="str">
        <f t="shared" si="10"/>
        <v>Longwood</v>
      </c>
      <c r="AD134" s="11" t="str">
        <f t="shared" si="9"/>
        <v>Longwood</v>
      </c>
      <c r="AE134" s="12" t="s">
        <v>50</v>
      </c>
      <c r="AF134" s="12" t="s">
        <v>5811</v>
      </c>
      <c r="AG134" t="str">
        <f>INDEX(Table14[Team_Name],MATCH(AE134,Table14[Team],0))</f>
        <v>Howard</v>
      </c>
    </row>
    <row r="135" spans="2:35">
      <c r="B135">
        <v>125</v>
      </c>
      <c r="C135" t="s">
        <v>134</v>
      </c>
      <c r="D135">
        <v>99</v>
      </c>
      <c r="G135" t="s">
        <v>477</v>
      </c>
      <c r="H135">
        <v>111</v>
      </c>
      <c r="I135">
        <v>138</v>
      </c>
      <c r="J135" t="s">
        <v>183</v>
      </c>
      <c r="K135" t="s">
        <v>183</v>
      </c>
      <c r="L135" t="s">
        <v>7271</v>
      </c>
      <c r="M135" t="s">
        <v>7276</v>
      </c>
      <c r="N135" t="s">
        <v>7286</v>
      </c>
      <c r="O135" t="s">
        <v>7113</v>
      </c>
      <c r="P135" t="s">
        <v>7146</v>
      </c>
      <c r="Q135" t="s">
        <v>1108</v>
      </c>
      <c r="R135" t="s">
        <v>7249</v>
      </c>
      <c r="S135" t="s">
        <v>7216</v>
      </c>
      <c r="T135">
        <v>149</v>
      </c>
      <c r="U135">
        <v>143</v>
      </c>
      <c r="V135">
        <v>62</v>
      </c>
      <c r="W135">
        <v>265</v>
      </c>
      <c r="X135">
        <v>8.11</v>
      </c>
      <c r="AA135" s="10" t="s">
        <v>5892</v>
      </c>
      <c r="AB135" s="10" t="s">
        <v>5893</v>
      </c>
      <c r="AC135" s="11" t="str">
        <f t="shared" si="10"/>
        <v>LSU</v>
      </c>
      <c r="AD135" s="11" t="str">
        <f t="shared" si="9"/>
        <v>LSU</v>
      </c>
      <c r="AE135" s="12" t="s">
        <v>590</v>
      </c>
      <c r="AF135" s="13" t="s">
        <v>5817</v>
      </c>
      <c r="AG135" t="str">
        <f>INDEX(Table14[Team_Name],MATCH(AE135,Table14[Team],0))</f>
        <v>Idaho State</v>
      </c>
    </row>
    <row r="136" spans="2:35">
      <c r="B136">
        <v>126</v>
      </c>
      <c r="C136" t="s">
        <v>257</v>
      </c>
      <c r="D136">
        <v>100</v>
      </c>
      <c r="G136" t="s">
        <v>354</v>
      </c>
      <c r="H136">
        <v>112</v>
      </c>
      <c r="I136">
        <v>140</v>
      </c>
      <c r="J136" t="s">
        <v>354</v>
      </c>
      <c r="K136" t="s">
        <v>354</v>
      </c>
      <c r="L136" t="s">
        <v>7308</v>
      </c>
      <c r="M136" t="s">
        <v>7188</v>
      </c>
      <c r="N136" t="s">
        <v>7383</v>
      </c>
      <c r="O136" t="s">
        <v>7312</v>
      </c>
      <c r="P136" t="s">
        <v>7370</v>
      </c>
      <c r="Q136" t="s">
        <v>7344</v>
      </c>
      <c r="R136" t="s">
        <v>7307</v>
      </c>
      <c r="S136" t="s">
        <v>7220</v>
      </c>
      <c r="T136">
        <v>318</v>
      </c>
      <c r="U136">
        <v>350</v>
      </c>
      <c r="V136">
        <v>237</v>
      </c>
      <c r="W136">
        <v>74</v>
      </c>
      <c r="X136">
        <v>-15</v>
      </c>
      <c r="AA136" s="10" t="s">
        <v>5894</v>
      </c>
      <c r="AB136" s="11" t="s">
        <v>5895</v>
      </c>
      <c r="AC136" s="11" t="str">
        <f t="shared" si="10"/>
        <v>LouisianaTech</v>
      </c>
      <c r="AD136" s="11" t="str">
        <f t="shared" si="9"/>
        <v>Louisiana Tech</v>
      </c>
      <c r="AE136" s="12" t="s">
        <v>577</v>
      </c>
      <c r="AF136" s="12" t="s">
        <v>5815</v>
      </c>
      <c r="AG136" t="str">
        <f>INDEX(Table14[Team_Name],MATCH(AE136,Table14[Team],0))</f>
        <v>Idaho</v>
      </c>
    </row>
    <row r="137" spans="2:35">
      <c r="B137">
        <v>127</v>
      </c>
      <c r="C137" t="s">
        <v>329</v>
      </c>
      <c r="D137">
        <v>101</v>
      </c>
      <c r="G137" t="s">
        <v>303</v>
      </c>
      <c r="H137">
        <v>113</v>
      </c>
      <c r="I137">
        <v>141</v>
      </c>
      <c r="J137" t="s">
        <v>303</v>
      </c>
      <c r="K137" t="s">
        <v>303</v>
      </c>
      <c r="L137" t="s">
        <v>7258</v>
      </c>
      <c r="M137" t="s">
        <v>7281</v>
      </c>
      <c r="N137" t="s">
        <v>7152</v>
      </c>
      <c r="O137" t="s">
        <v>7293</v>
      </c>
      <c r="P137" t="s">
        <v>7349</v>
      </c>
      <c r="Q137" t="s">
        <v>7403</v>
      </c>
      <c r="R137" t="s">
        <v>7121</v>
      </c>
      <c r="S137" t="s">
        <v>7345</v>
      </c>
      <c r="T137">
        <v>227</v>
      </c>
      <c r="U137">
        <v>210</v>
      </c>
      <c r="V137">
        <v>324</v>
      </c>
      <c r="W137">
        <v>174</v>
      </c>
      <c r="X137">
        <v>-10.029999999999999</v>
      </c>
      <c r="AA137" s="10" t="s">
        <v>6463</v>
      </c>
      <c r="AB137" s="11" t="s">
        <v>5899</v>
      </c>
      <c r="AC137" s="11" t="str">
        <f t="shared" si="10"/>
        <v>MiamiOhio</v>
      </c>
      <c r="AD137" s="11" t="str">
        <f t="shared" si="9"/>
        <v>Miami Ohio</v>
      </c>
      <c r="AE137" s="12" t="s">
        <v>269</v>
      </c>
      <c r="AF137" s="13" t="s">
        <v>5820</v>
      </c>
      <c r="AG137" t="str">
        <f>INDEX(Table14[Team_Name],MATCH(AE137,Table14[Team],0))</f>
        <v>Illinois</v>
      </c>
      <c r="AI137" s="12"/>
    </row>
    <row r="138" spans="2:35">
      <c r="B138">
        <v>128</v>
      </c>
      <c r="C138" t="s">
        <v>323</v>
      </c>
      <c r="D138">
        <v>102</v>
      </c>
      <c r="G138" t="s">
        <v>410</v>
      </c>
      <c r="H138">
        <v>114</v>
      </c>
      <c r="I138">
        <v>142</v>
      </c>
      <c r="J138" t="s">
        <v>410</v>
      </c>
      <c r="K138" t="s">
        <v>410</v>
      </c>
      <c r="L138" t="s">
        <v>7338</v>
      </c>
      <c r="M138" t="s">
        <v>769</v>
      </c>
      <c r="N138" t="s">
        <v>7326</v>
      </c>
      <c r="O138" t="s">
        <v>7266</v>
      </c>
      <c r="P138" t="s">
        <v>7399</v>
      </c>
      <c r="Q138" t="s">
        <v>7331</v>
      </c>
      <c r="R138" t="s">
        <v>7229</v>
      </c>
      <c r="S138" t="s">
        <v>7371</v>
      </c>
      <c r="T138">
        <v>189</v>
      </c>
      <c r="U138">
        <v>269</v>
      </c>
      <c r="V138">
        <v>163</v>
      </c>
      <c r="W138">
        <v>178</v>
      </c>
      <c r="X138">
        <v>-4.6399999999999997</v>
      </c>
      <c r="AA138" s="10" t="s">
        <v>5901</v>
      </c>
      <c r="AB138" s="11" t="s">
        <v>5902</v>
      </c>
      <c r="AC138" s="11" t="str">
        <f t="shared" si="10"/>
        <v>Manhattan</v>
      </c>
      <c r="AD138" s="11" t="str">
        <f t="shared" si="9"/>
        <v>Manhattan</v>
      </c>
      <c r="AE138" s="12" t="s">
        <v>536</v>
      </c>
      <c r="AF138" s="12" t="s">
        <v>7689</v>
      </c>
      <c r="AG138" t="str">
        <f>INDEX(Table14[Team_Name],MATCH(AE138,Table14[Team],0))</f>
        <v>Illinois-Chicago</v>
      </c>
    </row>
    <row r="139" spans="2:35">
      <c r="B139">
        <v>129</v>
      </c>
      <c r="C139" t="s">
        <v>319</v>
      </c>
      <c r="D139">
        <v>0</v>
      </c>
      <c r="G139" t="s">
        <v>428</v>
      </c>
      <c r="H139">
        <v>115</v>
      </c>
      <c r="I139">
        <v>143</v>
      </c>
      <c r="J139" t="s">
        <v>428</v>
      </c>
      <c r="K139" t="s">
        <v>428</v>
      </c>
      <c r="L139" t="s">
        <v>7185</v>
      </c>
      <c r="M139" t="s">
        <v>7231</v>
      </c>
      <c r="N139" t="s">
        <v>711</v>
      </c>
      <c r="O139" t="s">
        <v>7280</v>
      </c>
      <c r="P139" t="s">
        <v>7161</v>
      </c>
      <c r="Q139" t="s">
        <v>7372</v>
      </c>
      <c r="R139" t="s">
        <v>7166</v>
      </c>
      <c r="S139" t="s">
        <v>7120</v>
      </c>
      <c r="T139">
        <v>220</v>
      </c>
      <c r="U139">
        <v>199</v>
      </c>
      <c r="V139">
        <v>148</v>
      </c>
      <c r="W139">
        <v>280</v>
      </c>
      <c r="X139">
        <v>0.08</v>
      </c>
      <c r="AA139" s="10" t="s">
        <v>6426</v>
      </c>
      <c r="AB139" s="10" t="s">
        <v>5904</v>
      </c>
      <c r="AC139" s="11" t="str">
        <f t="shared" si="10"/>
        <v>Marquette</v>
      </c>
      <c r="AD139" s="11" t="str">
        <f t="shared" si="9"/>
        <v>Marquette</v>
      </c>
      <c r="AE139" s="12" t="s">
        <v>466</v>
      </c>
      <c r="AF139" s="13" t="s">
        <v>5822</v>
      </c>
      <c r="AG139" t="str">
        <f>INDEX(Table14[Team_Name],MATCH(AE139,Table14[Team],0))</f>
        <v>Illinois State</v>
      </c>
    </row>
    <row r="140" spans="2:35">
      <c r="B140">
        <v>130</v>
      </c>
      <c r="C140" t="s">
        <v>267</v>
      </c>
      <c r="D140">
        <v>104</v>
      </c>
      <c r="G140" t="s">
        <v>551</v>
      </c>
      <c r="H140">
        <v>116</v>
      </c>
      <c r="I140">
        <v>145</v>
      </c>
      <c r="J140" t="s">
        <v>331</v>
      </c>
      <c r="K140" t="s">
        <v>331</v>
      </c>
      <c r="L140" t="s">
        <v>7383</v>
      </c>
      <c r="M140" t="s">
        <v>7124</v>
      </c>
      <c r="N140" t="s">
        <v>7303</v>
      </c>
      <c r="O140" t="s">
        <v>7404</v>
      </c>
      <c r="P140" t="s">
        <v>7271</v>
      </c>
      <c r="Q140" t="s">
        <v>7279</v>
      </c>
      <c r="R140" t="s">
        <v>7311</v>
      </c>
      <c r="S140" t="s">
        <v>7137</v>
      </c>
      <c r="T140">
        <v>274</v>
      </c>
      <c r="U140">
        <v>262</v>
      </c>
      <c r="V140">
        <v>215</v>
      </c>
      <c r="W140">
        <v>216</v>
      </c>
      <c r="X140">
        <v>-6.15</v>
      </c>
      <c r="AA140" s="10" t="s">
        <v>5906</v>
      </c>
      <c r="AB140" s="11" t="s">
        <v>5907</v>
      </c>
      <c r="AC140" s="11" t="str">
        <f t="shared" si="10"/>
        <v>Massachusetts</v>
      </c>
      <c r="AD140" s="11" t="str">
        <f t="shared" si="9"/>
        <v>Massachusetts</v>
      </c>
      <c r="AE140" s="12" t="s">
        <v>510</v>
      </c>
      <c r="AF140" s="13" t="s">
        <v>6224</v>
      </c>
      <c r="AG140" t="str">
        <f>INDEX(Table14[Team_Name],MATCH(AE140,Table14[Team],0))</f>
        <v>Incarnate Word</v>
      </c>
    </row>
    <row r="141" spans="2:35">
      <c r="B141">
        <v>131</v>
      </c>
      <c r="C141" t="s">
        <v>301</v>
      </c>
      <c r="D141">
        <v>105</v>
      </c>
      <c r="G141" t="s">
        <v>359</v>
      </c>
      <c r="H141">
        <v>117</v>
      </c>
      <c r="I141">
        <v>146</v>
      </c>
      <c r="J141" t="s">
        <v>359</v>
      </c>
      <c r="K141" t="s">
        <v>359</v>
      </c>
      <c r="L141" t="s">
        <v>7272</v>
      </c>
      <c r="M141" t="s">
        <v>1108</v>
      </c>
      <c r="N141" t="s">
        <v>1115</v>
      </c>
      <c r="O141" t="s">
        <v>7158</v>
      </c>
      <c r="P141" t="s">
        <v>7397</v>
      </c>
      <c r="Q141" t="s">
        <v>1090</v>
      </c>
      <c r="R141" t="s">
        <v>7125</v>
      </c>
      <c r="S141" t="s">
        <v>7327</v>
      </c>
      <c r="T141">
        <v>167</v>
      </c>
      <c r="U141">
        <v>70</v>
      </c>
      <c r="V141">
        <v>217</v>
      </c>
      <c r="W141">
        <v>77</v>
      </c>
      <c r="X141">
        <v>4</v>
      </c>
      <c r="AA141" s="10" t="s">
        <v>6492</v>
      </c>
      <c r="AB141" s="11" t="s">
        <v>5909</v>
      </c>
      <c r="AC141" s="11" t="str">
        <f t="shared" si="10"/>
        <v>McNeeseState</v>
      </c>
      <c r="AD141" s="11" t="str">
        <f t="shared" si="9"/>
        <v>McNeese State</v>
      </c>
      <c r="AE141" s="12" t="s">
        <v>461</v>
      </c>
      <c r="AF141" s="13" t="s">
        <v>5825</v>
      </c>
      <c r="AG141" t="str">
        <f>INDEX(Table14[Team_Name],MATCH(AE141,Table14[Team],0))</f>
        <v>Indiana State</v>
      </c>
    </row>
    <row r="142" spans="2:35">
      <c r="B142">
        <v>132</v>
      </c>
      <c r="C142" t="s">
        <v>31</v>
      </c>
      <c r="D142">
        <v>106</v>
      </c>
      <c r="G142" t="s">
        <v>496</v>
      </c>
      <c r="H142">
        <v>118</v>
      </c>
      <c r="I142">
        <v>147</v>
      </c>
      <c r="J142" t="s">
        <v>307</v>
      </c>
      <c r="K142" t="s">
        <v>307</v>
      </c>
      <c r="L142" t="s">
        <v>7317</v>
      </c>
      <c r="M142" t="s">
        <v>7118</v>
      </c>
      <c r="N142" t="s">
        <v>7155</v>
      </c>
      <c r="O142" t="s">
        <v>7349</v>
      </c>
      <c r="P142" t="s">
        <v>7339</v>
      </c>
      <c r="Q142" t="s">
        <v>7235</v>
      </c>
      <c r="R142" t="s">
        <v>7134</v>
      </c>
      <c r="S142" t="s">
        <v>7108</v>
      </c>
      <c r="T142">
        <v>322</v>
      </c>
      <c r="U142">
        <v>348</v>
      </c>
      <c r="V142">
        <v>327</v>
      </c>
      <c r="W142">
        <v>184</v>
      </c>
      <c r="X142">
        <v>-20.04</v>
      </c>
      <c r="AA142" s="10" t="s">
        <v>6530</v>
      </c>
      <c r="AB142" s="11" t="s">
        <v>6995</v>
      </c>
      <c r="AC142" s="11" t="str">
        <f t="shared" si="10"/>
        <v>Maine</v>
      </c>
      <c r="AD142" s="11" t="str">
        <f t="shared" si="9"/>
        <v>Maine</v>
      </c>
      <c r="AE142" s="12" t="s">
        <v>458</v>
      </c>
      <c r="AF142" s="13" t="s">
        <v>5836</v>
      </c>
      <c r="AG142" t="str">
        <f>INDEX(Table14[Team_Name],MATCH(AE142,Table14[Team],0))</f>
        <v>Indiana</v>
      </c>
    </row>
    <row r="143" spans="2:35">
      <c r="B143">
        <v>133</v>
      </c>
      <c r="C143" t="s">
        <v>30</v>
      </c>
      <c r="D143">
        <v>107</v>
      </c>
      <c r="G143" t="s">
        <v>252</v>
      </c>
      <c r="H143">
        <v>119</v>
      </c>
      <c r="I143">
        <v>148</v>
      </c>
      <c r="J143" t="s">
        <v>252</v>
      </c>
      <c r="K143" t="s">
        <v>252</v>
      </c>
      <c r="L143" t="s">
        <v>7398</v>
      </c>
      <c r="M143" t="s">
        <v>7244</v>
      </c>
      <c r="N143" t="s">
        <v>714</v>
      </c>
      <c r="O143" t="s">
        <v>916</v>
      </c>
      <c r="P143" t="s">
        <v>431</v>
      </c>
      <c r="Q143" t="s">
        <v>396</v>
      </c>
      <c r="R143" t="s">
        <v>57</v>
      </c>
      <c r="S143" t="s">
        <v>80</v>
      </c>
      <c r="T143">
        <v>11</v>
      </c>
      <c r="U143">
        <v>8</v>
      </c>
      <c r="V143">
        <v>10</v>
      </c>
      <c r="W143">
        <v>338</v>
      </c>
      <c r="X143">
        <v>28.28</v>
      </c>
      <c r="AA143" s="10" t="s">
        <v>5914</v>
      </c>
      <c r="AB143" s="10" t="s">
        <v>5915</v>
      </c>
      <c r="AC143" s="11" t="str">
        <f t="shared" si="10"/>
        <v>MemphisU</v>
      </c>
      <c r="AD143" s="11" t="str">
        <f t="shared" si="9"/>
        <v>Memphis</v>
      </c>
      <c r="AE143" s="12" t="s">
        <v>420</v>
      </c>
      <c r="AF143" s="12" t="s">
        <v>5828</v>
      </c>
      <c r="AG143" t="str">
        <f>INDEX(Table14[Team_Name],MATCH(AE143,Table14[Team],0))</f>
        <v>Iona</v>
      </c>
    </row>
    <row r="144" spans="2:35">
      <c r="B144">
        <v>134</v>
      </c>
      <c r="C144" t="s">
        <v>289</v>
      </c>
      <c r="D144">
        <v>108</v>
      </c>
      <c r="G144" t="s">
        <v>601</v>
      </c>
      <c r="H144">
        <v>120</v>
      </c>
      <c r="I144">
        <v>149</v>
      </c>
      <c r="J144" t="s">
        <v>683</v>
      </c>
      <c r="K144" t="s">
        <v>683</v>
      </c>
      <c r="L144" t="s">
        <v>7311</v>
      </c>
      <c r="M144" t="s">
        <v>7277</v>
      </c>
      <c r="N144" t="s">
        <v>7250</v>
      </c>
      <c r="O144" t="s">
        <v>7341</v>
      </c>
      <c r="P144" t="s">
        <v>7224</v>
      </c>
      <c r="Q144" t="s">
        <v>7190</v>
      </c>
      <c r="R144" t="s">
        <v>7109</v>
      </c>
      <c r="S144" t="s">
        <v>7313</v>
      </c>
      <c r="T144">
        <v>345</v>
      </c>
      <c r="U144">
        <v>311</v>
      </c>
      <c r="V144">
        <v>339</v>
      </c>
      <c r="W144">
        <v>92</v>
      </c>
      <c r="X144">
        <v>-17.18</v>
      </c>
      <c r="AA144" s="10" t="s">
        <v>5917</v>
      </c>
      <c r="AB144" s="11" t="s">
        <v>5918</v>
      </c>
      <c r="AC144" s="11" t="str">
        <f t="shared" si="10"/>
        <v>Mercer</v>
      </c>
      <c r="AD144" s="11" t="str">
        <f t="shared" si="9"/>
        <v>Mercer</v>
      </c>
      <c r="AE144" s="12" t="s">
        <v>346</v>
      </c>
      <c r="AF144" s="12" t="s">
        <v>5831</v>
      </c>
      <c r="AG144" t="str">
        <f>INDEX(Table14[Team_Name],MATCH(AE144,Table14[Team],0))</f>
        <v>Iowa</v>
      </c>
    </row>
    <row r="145" spans="2:33">
      <c r="B145">
        <v>135</v>
      </c>
      <c r="C145" t="s">
        <v>205</v>
      </c>
      <c r="D145">
        <v>109</v>
      </c>
      <c r="G145" t="s">
        <v>473</v>
      </c>
      <c r="H145">
        <v>119</v>
      </c>
      <c r="I145">
        <v>148</v>
      </c>
      <c r="J145" t="s">
        <v>252</v>
      </c>
      <c r="K145" t="s">
        <v>252</v>
      </c>
      <c r="L145" t="s">
        <v>7398</v>
      </c>
      <c r="M145" t="s">
        <v>7244</v>
      </c>
      <c r="N145" t="s">
        <v>714</v>
      </c>
      <c r="O145" t="s">
        <v>916</v>
      </c>
      <c r="P145" t="s">
        <v>431</v>
      </c>
      <c r="Q145" t="s">
        <v>396</v>
      </c>
      <c r="R145" t="s">
        <v>57</v>
      </c>
      <c r="S145" t="s">
        <v>80</v>
      </c>
      <c r="T145">
        <v>11</v>
      </c>
      <c r="U145">
        <v>8</v>
      </c>
      <c r="V145">
        <v>10</v>
      </c>
      <c r="W145">
        <v>338</v>
      </c>
      <c r="X145">
        <v>28.28</v>
      </c>
      <c r="AA145" s="10" t="s">
        <v>6373</v>
      </c>
      <c r="AB145" s="11" t="s">
        <v>5920</v>
      </c>
      <c r="AC145" s="11" t="str">
        <f t="shared" si="10"/>
        <v>MiamiFlorida</v>
      </c>
      <c r="AD145" s="11" t="s">
        <v>20</v>
      </c>
      <c r="AE145" s="12" t="s">
        <v>469</v>
      </c>
      <c r="AF145" s="13" t="s">
        <v>5833</v>
      </c>
      <c r="AG145" t="str">
        <f>INDEX(Table14[Team_Name],MATCH(AE145,Table14[Team],0))</f>
        <v>Iowa State</v>
      </c>
    </row>
    <row r="146" spans="2:33">
      <c r="B146">
        <v>136</v>
      </c>
      <c r="C146" t="s">
        <v>155</v>
      </c>
      <c r="D146" t="e">
        <v>#N/A</v>
      </c>
      <c r="G146" t="s">
        <v>50</v>
      </c>
      <c r="H146">
        <v>121</v>
      </c>
      <c r="I146">
        <v>150</v>
      </c>
      <c r="J146" t="s">
        <v>50</v>
      </c>
      <c r="K146" t="s">
        <v>50</v>
      </c>
      <c r="L146" t="s">
        <v>7141</v>
      </c>
      <c r="M146" t="s">
        <v>7405</v>
      </c>
      <c r="N146" t="s">
        <v>7177</v>
      </c>
      <c r="O146" t="s">
        <v>7136</v>
      </c>
      <c r="P146" t="s">
        <v>7334</v>
      </c>
      <c r="Q146" t="s">
        <v>7310</v>
      </c>
      <c r="R146" t="s">
        <v>7360</v>
      </c>
      <c r="S146" t="s">
        <v>7159</v>
      </c>
      <c r="T146">
        <v>272</v>
      </c>
      <c r="U146">
        <v>232</v>
      </c>
      <c r="V146">
        <v>238</v>
      </c>
      <c r="W146">
        <v>35</v>
      </c>
      <c r="X146">
        <v>-5.43</v>
      </c>
      <c r="AA146" s="10" t="s">
        <v>5923</v>
      </c>
      <c r="AB146" s="11" t="s">
        <v>5924</v>
      </c>
      <c r="AC146" s="11" t="str">
        <f t="shared" si="10"/>
        <v>WiscMilwaukee</v>
      </c>
      <c r="AD146" s="11" t="str">
        <f t="shared" ref="AD146:AD157" si="11">INDEX($AG$2:$AG$402,MATCH(AC146,$AE$2:$AE$402,0))</f>
        <v>Milwaukee</v>
      </c>
      <c r="AE146" s="12" t="s">
        <v>545</v>
      </c>
      <c r="AF146" s="10"/>
      <c r="AG146">
        <f>INDEX(Table14[Team_Name],MATCH(AE146,Table14[Team],0))</f>
        <v>0</v>
      </c>
    </row>
    <row r="147" spans="2:33">
      <c r="B147">
        <v>137</v>
      </c>
      <c r="C147" t="s">
        <v>439</v>
      </c>
      <c r="D147">
        <v>110</v>
      </c>
      <c r="G147" t="s">
        <v>190</v>
      </c>
      <c r="H147">
        <v>122</v>
      </c>
      <c r="I147">
        <v>151</v>
      </c>
      <c r="J147" t="s">
        <v>190</v>
      </c>
      <c r="K147" t="s">
        <v>190</v>
      </c>
      <c r="L147" t="s">
        <v>7191</v>
      </c>
      <c r="M147" t="s">
        <v>7236</v>
      </c>
      <c r="N147" t="s">
        <v>7244</v>
      </c>
      <c r="O147" t="s">
        <v>7289</v>
      </c>
      <c r="P147" t="s">
        <v>7174</v>
      </c>
      <c r="Q147" t="s">
        <v>7108</v>
      </c>
      <c r="R147" t="s">
        <v>7245</v>
      </c>
      <c r="S147" t="s">
        <v>7134</v>
      </c>
      <c r="T147">
        <v>353</v>
      </c>
      <c r="U147">
        <v>251</v>
      </c>
      <c r="V147">
        <v>346</v>
      </c>
      <c r="W147">
        <v>45</v>
      </c>
      <c r="X147">
        <v>-14.57</v>
      </c>
      <c r="AA147" s="10" t="s">
        <v>5925</v>
      </c>
      <c r="AB147" s="11" t="s">
        <v>5926</v>
      </c>
      <c r="AC147" s="11" t="str">
        <f t="shared" si="10"/>
        <v>Minnesota</v>
      </c>
      <c r="AD147" s="11" t="str">
        <f t="shared" si="11"/>
        <v>Minnesota</v>
      </c>
      <c r="AE147" s="12" t="s">
        <v>334</v>
      </c>
      <c r="AF147" s="12" t="s">
        <v>5838</v>
      </c>
      <c r="AG147" t="str">
        <f>INDEX(Table14[Team_Name],MATCH(AE147,Table14[Team],0))</f>
        <v>IUPUI</v>
      </c>
    </row>
    <row r="148" spans="2:33">
      <c r="B148">
        <v>138</v>
      </c>
      <c r="C148" t="s">
        <v>183</v>
      </c>
      <c r="D148">
        <v>111</v>
      </c>
      <c r="G148" t="s">
        <v>590</v>
      </c>
      <c r="H148">
        <v>123</v>
      </c>
      <c r="I148">
        <v>152</v>
      </c>
      <c r="J148" t="s">
        <v>5818</v>
      </c>
      <c r="K148" t="s">
        <v>189</v>
      </c>
      <c r="L148" t="s">
        <v>7214</v>
      </c>
      <c r="M148" t="s">
        <v>7154</v>
      </c>
      <c r="N148" t="s">
        <v>7404</v>
      </c>
      <c r="O148" t="s">
        <v>7141</v>
      </c>
      <c r="P148" t="s">
        <v>7254</v>
      </c>
      <c r="Q148" t="s">
        <v>7177</v>
      </c>
      <c r="R148" t="s">
        <v>7401</v>
      </c>
      <c r="S148" t="s">
        <v>7355</v>
      </c>
      <c r="T148">
        <v>187</v>
      </c>
      <c r="U148">
        <v>329</v>
      </c>
      <c r="V148">
        <v>328</v>
      </c>
      <c r="W148">
        <v>333</v>
      </c>
      <c r="X148">
        <v>-17.52</v>
      </c>
      <c r="AA148" s="10" t="s">
        <v>5927</v>
      </c>
      <c r="AB148" s="11" t="s">
        <v>5928</v>
      </c>
      <c r="AC148" s="11" t="str">
        <f t="shared" si="10"/>
        <v>Mississippi</v>
      </c>
      <c r="AD148" s="11" t="str">
        <f t="shared" si="11"/>
        <v>Mississippi</v>
      </c>
      <c r="AE148" s="12" t="s">
        <v>672</v>
      </c>
      <c r="AF148" s="13" t="s">
        <v>5843</v>
      </c>
      <c r="AG148" t="str">
        <f>INDEX(Table14[Team_Name],MATCH(AE148,Table14[Team],0))</f>
        <v>Jackson State</v>
      </c>
    </row>
    <row r="149" spans="2:33">
      <c r="B149">
        <v>139</v>
      </c>
      <c r="C149" t="s">
        <v>168</v>
      </c>
      <c r="D149">
        <v>344</v>
      </c>
      <c r="G149" t="s">
        <v>577</v>
      </c>
      <c r="H149">
        <v>122</v>
      </c>
      <c r="I149">
        <v>151</v>
      </c>
      <c r="J149" t="s">
        <v>190</v>
      </c>
      <c r="K149" t="s">
        <v>190</v>
      </c>
      <c r="L149" t="s">
        <v>7191</v>
      </c>
      <c r="M149" t="s">
        <v>7236</v>
      </c>
      <c r="N149" t="s">
        <v>7244</v>
      </c>
      <c r="O149" t="s">
        <v>7289</v>
      </c>
      <c r="P149" t="s">
        <v>7174</v>
      </c>
      <c r="Q149" t="s">
        <v>7108</v>
      </c>
      <c r="R149" t="s">
        <v>7245</v>
      </c>
      <c r="S149" t="s">
        <v>7134</v>
      </c>
      <c r="T149">
        <v>353</v>
      </c>
      <c r="U149">
        <v>251</v>
      </c>
      <c r="V149">
        <v>346</v>
      </c>
      <c r="W149">
        <v>45</v>
      </c>
      <c r="X149">
        <v>-14.57</v>
      </c>
      <c r="AA149" s="10" t="s">
        <v>5929</v>
      </c>
      <c r="AB149" s="10" t="s">
        <v>5930</v>
      </c>
      <c r="AC149" s="11" t="str">
        <f t="shared" si="10"/>
        <v>Missouri</v>
      </c>
      <c r="AD149" s="11" t="str">
        <f t="shared" si="11"/>
        <v>Missouri</v>
      </c>
      <c r="AE149" s="12" t="s">
        <v>364</v>
      </c>
      <c r="AF149" s="13" t="s">
        <v>5841</v>
      </c>
      <c r="AG149" t="str">
        <f>INDEX(Table14[Team_Name],MATCH(AE149,Table14[Team],0))</f>
        <v>Jacksonville</v>
      </c>
    </row>
    <row r="150" spans="2:33">
      <c r="B150">
        <v>140</v>
      </c>
      <c r="C150" t="s">
        <v>354</v>
      </c>
      <c r="D150">
        <v>112</v>
      </c>
      <c r="G150" t="s">
        <v>269</v>
      </c>
      <c r="H150">
        <v>124</v>
      </c>
      <c r="I150">
        <v>153</v>
      </c>
      <c r="J150" t="s">
        <v>269</v>
      </c>
      <c r="K150" t="s">
        <v>269</v>
      </c>
      <c r="L150" t="s">
        <v>761</v>
      </c>
      <c r="M150" t="s">
        <v>714</v>
      </c>
      <c r="N150" t="s">
        <v>7374</v>
      </c>
      <c r="O150" t="s">
        <v>737</v>
      </c>
      <c r="P150" t="s">
        <v>1086</v>
      </c>
      <c r="Q150" t="s">
        <v>900</v>
      </c>
      <c r="R150" t="s">
        <v>7268</v>
      </c>
      <c r="S150" t="s">
        <v>60</v>
      </c>
      <c r="T150">
        <v>4</v>
      </c>
      <c r="U150">
        <v>30</v>
      </c>
      <c r="V150">
        <v>29</v>
      </c>
      <c r="W150">
        <v>179</v>
      </c>
      <c r="X150">
        <v>18.73</v>
      </c>
      <c r="AA150" s="10" t="s">
        <v>5932</v>
      </c>
      <c r="AB150" s="11" t="s">
        <v>5933</v>
      </c>
      <c r="AC150" s="11" t="str">
        <f t="shared" si="10"/>
        <v>Monmouth</v>
      </c>
      <c r="AD150" s="11" t="str">
        <f t="shared" si="11"/>
        <v>Monmouth</v>
      </c>
      <c r="AE150" s="12" t="s">
        <v>615</v>
      </c>
      <c r="AF150" s="13" t="s">
        <v>5851</v>
      </c>
      <c r="AG150" t="str">
        <f>INDEX(Table14[Team_Name],MATCH(AE150,Table14[Team],0))</f>
        <v>Jacksonville State</v>
      </c>
    </row>
    <row r="151" spans="2:33">
      <c r="B151">
        <v>141</v>
      </c>
      <c r="C151" t="s">
        <v>303</v>
      </c>
      <c r="D151">
        <v>113</v>
      </c>
      <c r="G151" t="s">
        <v>6222</v>
      </c>
      <c r="H151">
        <v>125</v>
      </c>
      <c r="I151">
        <v>156</v>
      </c>
      <c r="J151" t="s">
        <v>6221</v>
      </c>
      <c r="K151" t="s">
        <v>6221</v>
      </c>
      <c r="L151" t="s">
        <v>7300</v>
      </c>
      <c r="M151" t="s">
        <v>7150</v>
      </c>
      <c r="N151" t="s">
        <v>7334</v>
      </c>
      <c r="O151" t="s">
        <v>7378</v>
      </c>
      <c r="P151" t="s">
        <v>7365</v>
      </c>
      <c r="Q151" t="s">
        <v>7255</v>
      </c>
      <c r="R151" t="s">
        <v>7117</v>
      </c>
      <c r="S151" t="s">
        <v>7239</v>
      </c>
      <c r="T151">
        <v>263</v>
      </c>
      <c r="U151" t="e">
        <v>#N/A</v>
      </c>
      <c r="V151" t="e">
        <v>#N/A</v>
      </c>
      <c r="W151" t="e">
        <v>#N/A</v>
      </c>
      <c r="X151" t="e">
        <v>#N/A</v>
      </c>
      <c r="AA151" s="10" t="s">
        <v>5934</v>
      </c>
      <c r="AB151" s="11" t="s">
        <v>5935</v>
      </c>
      <c r="AC151" s="11" t="str">
        <f t="shared" si="10"/>
        <v>Montana</v>
      </c>
      <c r="AD151" s="11" t="str">
        <f t="shared" si="11"/>
        <v>Montana</v>
      </c>
      <c r="AE151" s="12" t="s">
        <v>7409</v>
      </c>
      <c r="AF151" s="13" t="s">
        <v>5851</v>
      </c>
      <c r="AG151" t="str">
        <f>INDEX(Table14[Team_Name],MATCH(AE151,Table14[Team],0))</f>
        <v>Jacksonville State</v>
      </c>
    </row>
    <row r="152" spans="2:33">
      <c r="B152">
        <v>142</v>
      </c>
      <c r="C152" t="s">
        <v>410</v>
      </c>
      <c r="D152">
        <v>114</v>
      </c>
      <c r="G152" t="s">
        <v>536</v>
      </c>
      <c r="H152">
        <v>125</v>
      </c>
      <c r="I152">
        <v>156</v>
      </c>
      <c r="J152" t="s">
        <v>6221</v>
      </c>
      <c r="K152" t="s">
        <v>6221</v>
      </c>
      <c r="L152" t="s">
        <v>7300</v>
      </c>
      <c r="M152" t="s">
        <v>7150</v>
      </c>
      <c r="N152" t="s">
        <v>7334</v>
      </c>
      <c r="O152" t="s">
        <v>7378</v>
      </c>
      <c r="P152" t="s">
        <v>7365</v>
      </c>
      <c r="Q152" t="s">
        <v>7255</v>
      </c>
      <c r="R152" t="s">
        <v>7117</v>
      </c>
      <c r="S152" t="s">
        <v>7239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AA152" s="10" t="s">
        <v>5936</v>
      </c>
      <c r="AB152" s="10" t="s">
        <v>5937</v>
      </c>
      <c r="AC152" s="11" t="str">
        <f t="shared" si="10"/>
        <v>MoreheadState</v>
      </c>
      <c r="AD152" s="11" t="str">
        <f t="shared" si="11"/>
        <v>Morehead State</v>
      </c>
      <c r="AE152" s="12" t="s">
        <v>521</v>
      </c>
      <c r="AF152" s="13" t="s">
        <v>5846</v>
      </c>
      <c r="AG152" t="str">
        <f>INDEX(Table14[Team_Name],MATCH(AE152,Table14[Team],0))</f>
        <v>James Madison</v>
      </c>
    </row>
    <row r="153" spans="2:33">
      <c r="B153">
        <v>143</v>
      </c>
      <c r="C153" t="s">
        <v>428</v>
      </c>
      <c r="D153">
        <v>115</v>
      </c>
      <c r="G153" t="s">
        <v>466</v>
      </c>
      <c r="H153">
        <v>126</v>
      </c>
      <c r="I153">
        <v>155</v>
      </c>
      <c r="J153" t="s">
        <v>5823</v>
      </c>
      <c r="K153" t="s">
        <v>158</v>
      </c>
      <c r="L153" t="s">
        <v>7285</v>
      </c>
      <c r="M153" t="s">
        <v>772</v>
      </c>
      <c r="N153" t="s">
        <v>7157</v>
      </c>
      <c r="O153" t="s">
        <v>884</v>
      </c>
      <c r="P153" t="s">
        <v>7298</v>
      </c>
      <c r="Q153" t="s">
        <v>7357</v>
      </c>
      <c r="R153" t="s">
        <v>7322</v>
      </c>
      <c r="S153" t="s">
        <v>7116</v>
      </c>
      <c r="T153">
        <v>202</v>
      </c>
      <c r="U153">
        <v>136</v>
      </c>
      <c r="V153">
        <v>250</v>
      </c>
      <c r="W153">
        <v>119</v>
      </c>
      <c r="X153">
        <v>-1.5</v>
      </c>
      <c r="AA153" s="10" t="s">
        <v>5939</v>
      </c>
      <c r="AB153" s="11" t="s">
        <v>5940</v>
      </c>
      <c r="AC153" s="11" t="str">
        <f t="shared" si="10"/>
        <v>MorganState</v>
      </c>
      <c r="AD153" s="11" t="str">
        <f t="shared" si="11"/>
        <v>Morgan State</v>
      </c>
      <c r="AE153" s="12" t="s">
        <v>404</v>
      </c>
      <c r="AF153" s="13" t="s">
        <v>5865</v>
      </c>
      <c r="AG153" t="str">
        <f>INDEX(Table14[Team_Name],MATCH(AE153,Table14[Team],0))</f>
        <v>Kansas</v>
      </c>
    </row>
    <row r="154" spans="2:33">
      <c r="B154">
        <v>144</v>
      </c>
      <c r="C154" t="s">
        <v>7690</v>
      </c>
      <c r="D154" t="e">
        <v>#N/A</v>
      </c>
      <c r="G154" t="s">
        <v>510</v>
      </c>
      <c r="H154">
        <v>127</v>
      </c>
      <c r="I154">
        <v>157</v>
      </c>
      <c r="J154" t="s">
        <v>161</v>
      </c>
      <c r="K154" t="s">
        <v>161</v>
      </c>
      <c r="L154" t="s">
        <v>7274</v>
      </c>
      <c r="M154" t="s">
        <v>7193</v>
      </c>
      <c r="N154" t="s">
        <v>7121</v>
      </c>
      <c r="O154" t="s">
        <v>7332</v>
      </c>
      <c r="P154" t="s">
        <v>7109</v>
      </c>
      <c r="Q154" t="s">
        <v>7153</v>
      </c>
      <c r="R154" t="s">
        <v>7394</v>
      </c>
      <c r="S154" t="s">
        <v>7135</v>
      </c>
      <c r="T154">
        <v>352</v>
      </c>
      <c r="U154">
        <v>319</v>
      </c>
      <c r="V154">
        <v>355</v>
      </c>
      <c r="W154">
        <v>314</v>
      </c>
      <c r="X154">
        <v>-21.94</v>
      </c>
      <c r="AA154" s="10" t="s">
        <v>5942</v>
      </c>
      <c r="AB154" s="10" t="s">
        <v>5943</v>
      </c>
      <c r="AC154" s="11" t="str">
        <f t="shared" si="10"/>
        <v>MissouriSt</v>
      </c>
      <c r="AD154" s="11" t="str">
        <f t="shared" si="11"/>
        <v>Missouri St.</v>
      </c>
      <c r="AE154" s="12" t="s">
        <v>478</v>
      </c>
      <c r="AF154" s="13" t="s">
        <v>5862</v>
      </c>
      <c r="AG154" t="str">
        <f>INDEX(Table14[Team_Name],MATCH(AE154,Table14[Team],0))</f>
        <v>Kansas State</v>
      </c>
    </row>
    <row r="155" spans="2:33">
      <c r="B155">
        <v>145</v>
      </c>
      <c r="C155" t="s">
        <v>331</v>
      </c>
      <c r="D155">
        <v>116</v>
      </c>
      <c r="G155" t="s">
        <v>222</v>
      </c>
      <c r="H155">
        <v>129</v>
      </c>
      <c r="I155">
        <v>158</v>
      </c>
      <c r="J155" t="s">
        <v>222</v>
      </c>
      <c r="K155" t="s">
        <v>222</v>
      </c>
      <c r="L155" t="s">
        <v>697</v>
      </c>
      <c r="M155" t="s">
        <v>734</v>
      </c>
      <c r="N155" t="s">
        <v>304</v>
      </c>
      <c r="O155" t="s">
        <v>1083</v>
      </c>
      <c r="P155" t="s">
        <v>830</v>
      </c>
      <c r="Q155" t="s">
        <v>916</v>
      </c>
      <c r="R155" t="s">
        <v>7213</v>
      </c>
      <c r="S155" t="s">
        <v>7199</v>
      </c>
      <c r="T155">
        <v>30</v>
      </c>
      <c r="U155">
        <v>97</v>
      </c>
      <c r="V155">
        <v>23</v>
      </c>
      <c r="W155">
        <v>175</v>
      </c>
      <c r="X155">
        <v>14.02</v>
      </c>
      <c r="AA155" s="10" t="s">
        <v>5945</v>
      </c>
      <c r="AB155" s="11" t="s">
        <v>5946</v>
      </c>
      <c r="AC155" s="11" t="str">
        <f t="shared" si="10"/>
        <v>Merrimack</v>
      </c>
      <c r="AD155" s="11" t="str">
        <f t="shared" si="11"/>
        <v>Merrimack</v>
      </c>
      <c r="AE155" s="12" t="s">
        <v>664</v>
      </c>
      <c r="AF155" s="13" t="s">
        <v>5857</v>
      </c>
      <c r="AG155" t="str">
        <f>INDEX(Table14[Team_Name],MATCH(AE155,Table14[Team],0))</f>
        <v>Kennesaw St.</v>
      </c>
    </row>
    <row r="156" spans="2:33">
      <c r="B156">
        <v>146</v>
      </c>
      <c r="C156" t="s">
        <v>359</v>
      </c>
      <c r="D156">
        <v>117</v>
      </c>
      <c r="G156" t="s">
        <v>461</v>
      </c>
      <c r="H156">
        <v>128</v>
      </c>
      <c r="I156">
        <v>160</v>
      </c>
      <c r="J156" t="s">
        <v>5826</v>
      </c>
      <c r="K156" t="s">
        <v>129</v>
      </c>
      <c r="L156" t="s">
        <v>7125</v>
      </c>
      <c r="M156" t="s">
        <v>7333</v>
      </c>
      <c r="N156" t="s">
        <v>7242</v>
      </c>
      <c r="O156" t="s">
        <v>7406</v>
      </c>
      <c r="P156" t="s">
        <v>7263</v>
      </c>
      <c r="Q156" t="s">
        <v>7166</v>
      </c>
      <c r="R156" t="s">
        <v>7128</v>
      </c>
      <c r="S156" t="s">
        <v>7353</v>
      </c>
      <c r="T156">
        <v>186</v>
      </c>
      <c r="U156">
        <v>264</v>
      </c>
      <c r="V156">
        <v>181</v>
      </c>
      <c r="W156">
        <v>71</v>
      </c>
      <c r="X156">
        <v>-4.78</v>
      </c>
      <c r="AA156" s="10" t="s">
        <v>5947</v>
      </c>
      <c r="AB156" s="11" t="s">
        <v>5948</v>
      </c>
      <c r="AC156" s="11" t="str">
        <f t="shared" si="10"/>
        <v>Marshall</v>
      </c>
      <c r="AD156" s="11" t="str">
        <f t="shared" si="11"/>
        <v>Marshall</v>
      </c>
      <c r="AE156" s="12" t="s">
        <v>566</v>
      </c>
      <c r="AF156" s="13" t="s">
        <v>5860</v>
      </c>
      <c r="AG156" t="str">
        <f>INDEX(Table14[Team_Name],MATCH(AE156,Table14[Team],0))</f>
        <v>Kent State</v>
      </c>
    </row>
    <row r="157" spans="2:33">
      <c r="B157">
        <v>147</v>
      </c>
      <c r="C157" t="s">
        <v>307</v>
      </c>
      <c r="D157">
        <v>118</v>
      </c>
      <c r="G157" t="s">
        <v>458</v>
      </c>
      <c r="H157">
        <v>129</v>
      </c>
      <c r="I157">
        <v>158</v>
      </c>
      <c r="J157" t="s">
        <v>222</v>
      </c>
      <c r="K157" t="s">
        <v>222</v>
      </c>
      <c r="L157" t="s">
        <v>697</v>
      </c>
      <c r="M157" t="s">
        <v>734</v>
      </c>
      <c r="N157" t="s">
        <v>304</v>
      </c>
      <c r="O157" t="s">
        <v>1083</v>
      </c>
      <c r="P157" t="s">
        <v>830</v>
      </c>
      <c r="Q157" t="s">
        <v>916</v>
      </c>
      <c r="R157" t="s">
        <v>7213</v>
      </c>
      <c r="S157" t="s">
        <v>7199</v>
      </c>
      <c r="T157">
        <v>30</v>
      </c>
      <c r="U157">
        <v>97</v>
      </c>
      <c r="V157">
        <v>23</v>
      </c>
      <c r="W157">
        <v>175</v>
      </c>
      <c r="X157">
        <v>14.02</v>
      </c>
      <c r="AA157" s="10" t="s">
        <v>5949</v>
      </c>
      <c r="AB157" s="11" t="s">
        <v>5950</v>
      </c>
      <c r="AC157" s="11" t="str">
        <f t="shared" si="10"/>
        <v>Marist</v>
      </c>
      <c r="AD157" s="11" t="str">
        <f t="shared" si="11"/>
        <v>Marist</v>
      </c>
      <c r="AE157" s="12" t="s">
        <v>291</v>
      </c>
      <c r="AF157" s="13" t="s">
        <v>6226</v>
      </c>
      <c r="AG157" t="str">
        <f>INDEX(Table14[Team_Name],MATCH(AE157,Table14[Team],0))</f>
        <v>Kentucky</v>
      </c>
    </row>
    <row r="158" spans="2:33">
      <c r="B158">
        <v>148</v>
      </c>
      <c r="C158" t="s">
        <v>252</v>
      </c>
      <c r="D158">
        <v>119</v>
      </c>
      <c r="G158" t="s">
        <v>420</v>
      </c>
      <c r="H158">
        <v>130</v>
      </c>
      <c r="I158">
        <v>161</v>
      </c>
      <c r="J158" t="s">
        <v>420</v>
      </c>
      <c r="K158" t="s">
        <v>420</v>
      </c>
      <c r="L158" t="s">
        <v>746</v>
      </c>
      <c r="M158" t="s">
        <v>7126</v>
      </c>
      <c r="N158" t="s">
        <v>7407</v>
      </c>
      <c r="O158" t="s">
        <v>7316</v>
      </c>
      <c r="P158" t="s">
        <v>7185</v>
      </c>
      <c r="Q158" t="s">
        <v>7259</v>
      </c>
      <c r="R158" t="s">
        <v>7341</v>
      </c>
      <c r="S158" t="s">
        <v>7275</v>
      </c>
      <c r="T158">
        <v>162</v>
      </c>
      <c r="U158">
        <v>81</v>
      </c>
      <c r="V158">
        <v>104</v>
      </c>
      <c r="W158">
        <v>72</v>
      </c>
      <c r="X158">
        <v>9.0500000000000007</v>
      </c>
      <c r="AA158" s="10" t="s">
        <v>5951</v>
      </c>
      <c r="AB158" s="11" t="s">
        <v>5952</v>
      </c>
      <c r="AC158" s="11" t="str">
        <f t="shared" si="10"/>
        <v>MountStMarys</v>
      </c>
      <c r="AD158" s="11" t="s">
        <v>7426</v>
      </c>
      <c r="AE158" s="12" t="s">
        <v>153</v>
      </c>
      <c r="AF158" s="13" t="s">
        <v>5868</v>
      </c>
      <c r="AG158" t="str">
        <f>INDEX(Table14[Team_Name],MATCH(AE158,Table14[Team],0))</f>
        <v>Lafayette</v>
      </c>
    </row>
    <row r="159" spans="2:33">
      <c r="B159">
        <v>149</v>
      </c>
      <c r="C159" t="s">
        <v>683</v>
      </c>
      <c r="D159">
        <v>120</v>
      </c>
      <c r="G159" t="s">
        <v>346</v>
      </c>
      <c r="H159">
        <v>131</v>
      </c>
      <c r="I159">
        <v>162</v>
      </c>
      <c r="J159" t="s">
        <v>346</v>
      </c>
      <c r="K159" t="s">
        <v>346</v>
      </c>
      <c r="L159" t="s">
        <v>7264</v>
      </c>
      <c r="M159" t="s">
        <v>7199</v>
      </c>
      <c r="N159" t="s">
        <v>7199</v>
      </c>
      <c r="O159" t="s">
        <v>830</v>
      </c>
      <c r="P159" t="s">
        <v>897</v>
      </c>
      <c r="Q159" t="s">
        <v>7129</v>
      </c>
      <c r="R159" t="s">
        <v>7199</v>
      </c>
      <c r="S159" t="s">
        <v>27</v>
      </c>
      <c r="T159">
        <v>23</v>
      </c>
      <c r="U159">
        <v>4</v>
      </c>
      <c r="V159">
        <v>82</v>
      </c>
      <c r="W159">
        <v>53</v>
      </c>
      <c r="X159">
        <v>22.69</v>
      </c>
      <c r="AA159" s="10" t="s">
        <v>5953</v>
      </c>
      <c r="AB159" s="10" t="s">
        <v>5954</v>
      </c>
      <c r="AC159" s="11" t="str">
        <f t="shared" si="10"/>
        <v>MississippiSt</v>
      </c>
      <c r="AD159" s="11" t="str">
        <f t="shared" ref="AD159:AD216" si="12">INDEX($AG$2:$AG$402,MATCH(AC159,$AE$2:$AE$402,0))</f>
        <v>Mississippi State</v>
      </c>
      <c r="AE159" s="12" t="s">
        <v>162</v>
      </c>
      <c r="AF159" s="12" t="s">
        <v>5870</v>
      </c>
      <c r="AG159" t="str">
        <f>INDEX(Table14[Team_Name],MATCH(AE159,Table14[Team],0))</f>
        <v>Lamar</v>
      </c>
    </row>
    <row r="160" spans="2:33">
      <c r="B160">
        <v>150</v>
      </c>
      <c r="C160" t="s">
        <v>50</v>
      </c>
      <c r="D160">
        <v>121</v>
      </c>
      <c r="G160" t="s">
        <v>469</v>
      </c>
      <c r="H160">
        <v>132</v>
      </c>
      <c r="I160">
        <v>164</v>
      </c>
      <c r="J160" t="s">
        <v>6524</v>
      </c>
      <c r="K160" t="s">
        <v>287</v>
      </c>
      <c r="L160" t="s">
        <v>7267</v>
      </c>
      <c r="M160" t="s">
        <v>426</v>
      </c>
      <c r="N160" t="s">
        <v>7267</v>
      </c>
      <c r="O160" t="s">
        <v>198</v>
      </c>
      <c r="P160" t="s">
        <v>7402</v>
      </c>
      <c r="Q160" t="s">
        <v>427</v>
      </c>
      <c r="R160" t="s">
        <v>823</v>
      </c>
      <c r="S160" t="s">
        <v>1115</v>
      </c>
      <c r="T160">
        <v>113</v>
      </c>
      <c r="U160">
        <v>173</v>
      </c>
      <c r="V160">
        <v>5</v>
      </c>
      <c r="W160">
        <v>225</v>
      </c>
      <c r="X160">
        <v>14.36</v>
      </c>
      <c r="AA160" s="10" t="s">
        <v>5959</v>
      </c>
      <c r="AB160" s="10" t="s">
        <v>5960</v>
      </c>
      <c r="AC160" s="11" t="str">
        <f t="shared" si="10"/>
        <v>MontanaState</v>
      </c>
      <c r="AD160" s="11" t="str">
        <f t="shared" si="12"/>
        <v>Montana State</v>
      </c>
      <c r="AE160" s="12" t="s">
        <v>550</v>
      </c>
      <c r="AF160" s="13" t="s">
        <v>5872</v>
      </c>
      <c r="AG160" t="str">
        <f>INDEX(Table14[Team_Name],MATCH(AE160,Table14[Team],0))</f>
        <v>La Salle</v>
      </c>
    </row>
    <row r="161" spans="2:33">
      <c r="B161">
        <v>151</v>
      </c>
      <c r="C161" t="s">
        <v>190</v>
      </c>
      <c r="D161">
        <v>122</v>
      </c>
      <c r="G161" t="s">
        <v>545</v>
      </c>
      <c r="H161">
        <v>133</v>
      </c>
      <c r="I161">
        <v>133</v>
      </c>
      <c r="J161" t="s">
        <v>143</v>
      </c>
      <c r="L161" t="s">
        <v>7327</v>
      </c>
      <c r="M161" t="s">
        <v>7203</v>
      </c>
      <c r="N161" t="s">
        <v>7368</v>
      </c>
      <c r="O161" t="e">
        <v>#N/A</v>
      </c>
      <c r="P161" t="e">
        <v>#N/A</v>
      </c>
      <c r="Q161" t="s">
        <v>7237</v>
      </c>
      <c r="R161" t="s">
        <v>7274</v>
      </c>
      <c r="S161" t="s">
        <v>7240</v>
      </c>
      <c r="T161">
        <v>237</v>
      </c>
      <c r="U161">
        <v>260</v>
      </c>
      <c r="V161">
        <v>211</v>
      </c>
      <c r="W161">
        <v>106</v>
      </c>
      <c r="X161">
        <v>-5.69</v>
      </c>
      <c r="AA161" s="10" t="s">
        <v>5961</v>
      </c>
      <c r="AB161" s="11" t="s">
        <v>5962</v>
      </c>
      <c r="AC161" s="11" t="str">
        <f t="shared" si="10"/>
        <v>Middle Tenn St</v>
      </c>
      <c r="AD161" s="11" t="str">
        <f t="shared" si="12"/>
        <v>Middle Tennessee State</v>
      </c>
      <c r="AE161" s="12" t="s">
        <v>154</v>
      </c>
      <c r="AF161" s="13" t="s">
        <v>5877</v>
      </c>
      <c r="AG161" t="str">
        <f>INDEX(Table14[Team_Name],MATCH(AE161,Table14[Team],0))</f>
        <v>Lehigh</v>
      </c>
    </row>
    <row r="162" spans="2:33">
      <c r="B162">
        <v>152</v>
      </c>
      <c r="C162" t="s">
        <v>189</v>
      </c>
      <c r="D162">
        <v>123</v>
      </c>
      <c r="G162" t="s">
        <v>334</v>
      </c>
      <c r="H162">
        <v>134</v>
      </c>
      <c r="I162">
        <v>165</v>
      </c>
      <c r="J162" t="s">
        <v>334</v>
      </c>
      <c r="K162" t="s">
        <v>334</v>
      </c>
      <c r="L162" t="s">
        <v>7220</v>
      </c>
      <c r="M162" t="s">
        <v>7282</v>
      </c>
      <c r="N162" t="s">
        <v>7239</v>
      </c>
      <c r="O162" t="s">
        <v>7259</v>
      </c>
      <c r="P162" t="s">
        <v>7281</v>
      </c>
      <c r="Q162" t="s">
        <v>7376</v>
      </c>
      <c r="R162" t="s">
        <v>7140</v>
      </c>
      <c r="S162" t="s">
        <v>7250</v>
      </c>
      <c r="T162">
        <v>338</v>
      </c>
      <c r="U162">
        <v>358</v>
      </c>
      <c r="V162">
        <v>323</v>
      </c>
      <c r="W162">
        <v>347</v>
      </c>
      <c r="X162">
        <v>-31.59</v>
      </c>
      <c r="AA162" s="10" t="s">
        <v>5963</v>
      </c>
      <c r="AB162" s="11" t="s">
        <v>5964</v>
      </c>
      <c r="AC162" s="11" t="str">
        <f t="shared" si="10"/>
        <v>MurrayState</v>
      </c>
      <c r="AD162" s="11" t="str">
        <f t="shared" si="12"/>
        <v>Murray State</v>
      </c>
      <c r="AE162" s="12" t="s">
        <v>366</v>
      </c>
      <c r="AF162" s="12" t="s">
        <v>5879</v>
      </c>
      <c r="AG162" t="str">
        <f>INDEX(Table14[Team_Name],MATCH(AE162,Table14[Team],0))</f>
        <v>Liberty</v>
      </c>
    </row>
    <row r="163" spans="2:33">
      <c r="B163">
        <v>153</v>
      </c>
      <c r="C163" t="s">
        <v>269</v>
      </c>
      <c r="D163">
        <v>124</v>
      </c>
      <c r="G163" t="s">
        <v>672</v>
      </c>
      <c r="H163">
        <v>135</v>
      </c>
      <c r="I163">
        <v>167</v>
      </c>
      <c r="J163" t="s">
        <v>5844</v>
      </c>
      <c r="K163" t="s">
        <v>54</v>
      </c>
      <c r="L163" t="s">
        <v>7386</v>
      </c>
      <c r="M163" t="s">
        <v>7361</v>
      </c>
      <c r="N163" t="s">
        <v>7305</v>
      </c>
      <c r="O163" t="s">
        <v>7177</v>
      </c>
      <c r="P163" t="s">
        <v>7219</v>
      </c>
      <c r="Q163" t="s">
        <v>7159</v>
      </c>
      <c r="R163" t="s">
        <v>7190</v>
      </c>
      <c r="S163" t="s">
        <v>7359</v>
      </c>
      <c r="T163">
        <v>295</v>
      </c>
      <c r="U163">
        <v>332</v>
      </c>
      <c r="V163">
        <v>165</v>
      </c>
      <c r="W163">
        <v>337</v>
      </c>
      <c r="X163">
        <v>-9.2200000000000006</v>
      </c>
      <c r="AA163" s="10" t="s">
        <v>5966</v>
      </c>
      <c r="AB163" s="11" t="s">
        <v>5967</v>
      </c>
      <c r="AC163" s="11" t="str">
        <f t="shared" si="10"/>
        <v>MissValleySt</v>
      </c>
      <c r="AD163" s="11" t="str">
        <f t="shared" si="12"/>
        <v>Mississippi Valley State</v>
      </c>
      <c r="AE163" s="12" t="s">
        <v>116</v>
      </c>
      <c r="AF163" s="12" t="s">
        <v>5881</v>
      </c>
      <c r="AG163" t="str">
        <f>INDEX(Table14[Team_Name],MATCH(AE163,Table14[Team],0))</f>
        <v>Lipscomb</v>
      </c>
    </row>
    <row r="164" spans="2:33">
      <c r="B164">
        <v>154</v>
      </c>
      <c r="C164" t="s">
        <v>5823</v>
      </c>
      <c r="D164" t="e">
        <v>#N/A</v>
      </c>
      <c r="G164" t="s">
        <v>364</v>
      </c>
      <c r="H164">
        <v>136</v>
      </c>
      <c r="I164">
        <v>168</v>
      </c>
      <c r="J164" t="s">
        <v>364</v>
      </c>
      <c r="K164" t="s">
        <v>364</v>
      </c>
      <c r="L164" t="s">
        <v>7408</v>
      </c>
      <c r="M164" t="s">
        <v>7221</v>
      </c>
      <c r="N164" t="s">
        <v>7387</v>
      </c>
      <c r="O164" t="s">
        <v>7300</v>
      </c>
      <c r="P164" t="s">
        <v>7359</v>
      </c>
      <c r="Q164" t="s">
        <v>7261</v>
      </c>
      <c r="R164" t="s">
        <v>7305</v>
      </c>
      <c r="S164" t="s">
        <v>7132</v>
      </c>
      <c r="T164">
        <v>281</v>
      </c>
      <c r="U164">
        <v>233</v>
      </c>
      <c r="V164">
        <v>116</v>
      </c>
      <c r="W164">
        <v>355</v>
      </c>
      <c r="X164">
        <v>0.49</v>
      </c>
      <c r="AA164" s="10" t="s">
        <v>5969</v>
      </c>
      <c r="AB164" s="11" t="s">
        <v>5970</v>
      </c>
      <c r="AC164" s="11" t="str">
        <f t="shared" si="10"/>
        <v>NorthernArizona</v>
      </c>
      <c r="AD164" s="11" t="str">
        <f t="shared" si="12"/>
        <v>Northern Arizona</v>
      </c>
      <c r="AE164" s="12" t="s">
        <v>560</v>
      </c>
      <c r="AF164" s="13" t="s">
        <v>5874</v>
      </c>
      <c r="AG164" t="str">
        <f>INDEX(Table14[Team_Name],MATCH(AE164,Table14[Team],0))</f>
        <v>Long Beach St.</v>
      </c>
    </row>
    <row r="165" spans="2:33">
      <c r="B165">
        <v>155</v>
      </c>
      <c r="C165" t="s">
        <v>158</v>
      </c>
      <c r="D165">
        <v>126</v>
      </c>
      <c r="G165" t="s">
        <v>615</v>
      </c>
      <c r="H165">
        <v>137</v>
      </c>
      <c r="I165">
        <v>169</v>
      </c>
      <c r="J165" t="s">
        <v>5852</v>
      </c>
      <c r="K165" t="s">
        <v>375</v>
      </c>
      <c r="L165" t="s">
        <v>7324</v>
      </c>
      <c r="M165" t="s">
        <v>7290</v>
      </c>
      <c r="N165" t="s">
        <v>7184</v>
      </c>
      <c r="O165" t="s">
        <v>7397</v>
      </c>
      <c r="P165" t="s">
        <v>7216</v>
      </c>
      <c r="Q165" t="s">
        <v>7229</v>
      </c>
      <c r="R165" t="s">
        <v>7155</v>
      </c>
      <c r="S165" t="s">
        <v>7193</v>
      </c>
      <c r="T165">
        <v>136</v>
      </c>
      <c r="U165">
        <v>134</v>
      </c>
      <c r="V165">
        <v>184</v>
      </c>
      <c r="W165">
        <v>283</v>
      </c>
      <c r="X165">
        <v>1.99</v>
      </c>
      <c r="AA165" s="10" t="s">
        <v>5971</v>
      </c>
      <c r="AB165" s="10" t="s">
        <v>5972</v>
      </c>
      <c r="AC165" s="11" t="str">
        <f t="shared" si="10"/>
        <v>Navy</v>
      </c>
      <c r="AD165" s="11" t="str">
        <f t="shared" si="12"/>
        <v>Navy</v>
      </c>
      <c r="AE165" s="12" t="s">
        <v>641</v>
      </c>
      <c r="AF165" s="13" t="s">
        <v>5883</v>
      </c>
      <c r="AG165" t="str">
        <f>INDEX(Table14[Team_Name],MATCH(AE165,Table14[Team],0))</f>
        <v>Long Island University</v>
      </c>
    </row>
    <row r="166" spans="2:33">
      <c r="B166">
        <v>156</v>
      </c>
      <c r="C166" t="s">
        <v>6221</v>
      </c>
      <c r="D166">
        <v>125</v>
      </c>
      <c r="G166" t="s">
        <v>7409</v>
      </c>
      <c r="H166">
        <v>137</v>
      </c>
      <c r="I166">
        <v>169</v>
      </c>
      <c r="J166" t="s">
        <v>5852</v>
      </c>
      <c r="K166" t="s">
        <v>375</v>
      </c>
      <c r="L166" t="s">
        <v>7324</v>
      </c>
      <c r="M166" t="s">
        <v>7290</v>
      </c>
      <c r="N166" t="s">
        <v>7184</v>
      </c>
      <c r="O166" t="s">
        <v>7397</v>
      </c>
      <c r="P166" t="s">
        <v>7216</v>
      </c>
      <c r="Q166" t="s">
        <v>7229</v>
      </c>
      <c r="R166" t="s">
        <v>7155</v>
      </c>
      <c r="S166" t="s">
        <v>7193</v>
      </c>
      <c r="T166">
        <v>136</v>
      </c>
      <c r="U166">
        <v>134</v>
      </c>
      <c r="V166">
        <v>184</v>
      </c>
      <c r="W166">
        <v>283</v>
      </c>
      <c r="X166">
        <v>1.99</v>
      </c>
      <c r="AA166" s="10" t="s">
        <v>5973</v>
      </c>
      <c r="AB166" s="10" t="s">
        <v>5974</v>
      </c>
      <c r="AC166" s="11" t="str">
        <f t="shared" si="10"/>
        <v>N.CarolinaA&amp;T</v>
      </c>
      <c r="AD166" s="11" t="str">
        <f t="shared" si="12"/>
        <v>North Carolina A&amp;T</v>
      </c>
      <c r="AE166" s="12" t="s">
        <v>347</v>
      </c>
      <c r="AF166" s="13" t="s">
        <v>5887</v>
      </c>
      <c r="AG166" t="str">
        <f>INDEX(Table14[Team_Name],MATCH(AE166,Table14[Team],0))</f>
        <v>Longwood</v>
      </c>
    </row>
    <row r="167" spans="2:33">
      <c r="B167">
        <v>157</v>
      </c>
      <c r="C167" t="s">
        <v>161</v>
      </c>
      <c r="D167">
        <v>127</v>
      </c>
      <c r="G167" t="s">
        <v>521</v>
      </c>
      <c r="H167">
        <v>138</v>
      </c>
      <c r="I167">
        <v>170</v>
      </c>
      <c r="J167" t="s">
        <v>28</v>
      </c>
      <c r="K167" t="s">
        <v>28</v>
      </c>
      <c r="L167" t="s">
        <v>7251</v>
      </c>
      <c r="M167" t="s">
        <v>7406</v>
      </c>
      <c r="N167" t="s">
        <v>1026</v>
      </c>
      <c r="O167" t="s">
        <v>7279</v>
      </c>
      <c r="P167" t="s">
        <v>7318</v>
      </c>
      <c r="Q167" t="s">
        <v>7155</v>
      </c>
      <c r="R167" t="s">
        <v>7290</v>
      </c>
      <c r="S167" t="s">
        <v>7188</v>
      </c>
      <c r="T167">
        <v>181</v>
      </c>
      <c r="U167">
        <v>184</v>
      </c>
      <c r="V167">
        <v>264</v>
      </c>
      <c r="W167">
        <v>87</v>
      </c>
      <c r="X167">
        <v>-4.6399999999999997</v>
      </c>
      <c r="AA167" s="10" t="s">
        <v>5975</v>
      </c>
      <c r="AB167" s="11" t="s">
        <v>5976</v>
      </c>
      <c r="AC167" s="11" t="str">
        <f t="shared" si="10"/>
        <v>NCCentral</v>
      </c>
      <c r="AD167" s="11" t="str">
        <f t="shared" si="12"/>
        <v>North Carolina Central</v>
      </c>
      <c r="AE167" s="12" t="s">
        <v>607</v>
      </c>
      <c r="AF167" s="13" t="s">
        <v>5895</v>
      </c>
      <c r="AG167" t="str">
        <f>INDEX(Table14[Team_Name],MATCH(AE167,Table14[Team],0))</f>
        <v>Louisiana Tech</v>
      </c>
    </row>
    <row r="168" spans="2:33">
      <c r="B168">
        <v>158</v>
      </c>
      <c r="C168" t="s">
        <v>222</v>
      </c>
      <c r="D168">
        <v>129</v>
      </c>
      <c r="G168" t="s">
        <v>404</v>
      </c>
      <c r="H168">
        <v>139</v>
      </c>
      <c r="I168">
        <v>171</v>
      </c>
      <c r="J168" t="s">
        <v>404</v>
      </c>
      <c r="K168" t="s">
        <v>404</v>
      </c>
      <c r="L168" t="s">
        <v>60</v>
      </c>
      <c r="M168" t="s">
        <v>396</v>
      </c>
      <c r="N168" t="s">
        <v>37</v>
      </c>
      <c r="O168" t="s">
        <v>27</v>
      </c>
      <c r="P168" t="s">
        <v>80</v>
      </c>
      <c r="Q168" t="s">
        <v>198</v>
      </c>
      <c r="R168" t="s">
        <v>18</v>
      </c>
      <c r="S168" t="s">
        <v>421</v>
      </c>
      <c r="T168">
        <v>3</v>
      </c>
      <c r="U168">
        <v>6</v>
      </c>
      <c r="V168">
        <v>22</v>
      </c>
      <c r="W168">
        <v>63</v>
      </c>
      <c r="X168">
        <v>25.86</v>
      </c>
      <c r="AA168" s="10" t="s">
        <v>5977</v>
      </c>
      <c r="AB168" s="11" t="s">
        <v>5978</v>
      </c>
      <c r="AC168" s="11" t="str">
        <f t="shared" si="10"/>
        <v>NCState</v>
      </c>
      <c r="AD168" s="11" t="str">
        <f t="shared" si="12"/>
        <v>NC State</v>
      </c>
      <c r="AE168" s="12" t="s">
        <v>339</v>
      </c>
      <c r="AF168" s="13" t="s">
        <v>5889</v>
      </c>
      <c r="AG168" t="str">
        <f>INDEX(Table14[Team_Name],MATCH(AE168,Table14[Team],0))</f>
        <v>Louisville</v>
      </c>
    </row>
    <row r="169" spans="2:33" ht="28.5" customHeight="1">
      <c r="B169">
        <v>159</v>
      </c>
      <c r="C169" t="s">
        <v>5826</v>
      </c>
      <c r="D169" t="e">
        <v>#N/A</v>
      </c>
      <c r="G169" t="s">
        <v>478</v>
      </c>
      <c r="H169">
        <v>140</v>
      </c>
      <c r="I169">
        <v>173</v>
      </c>
      <c r="J169" t="s">
        <v>6526</v>
      </c>
      <c r="K169" t="s">
        <v>286</v>
      </c>
      <c r="L169" t="s">
        <v>786</v>
      </c>
      <c r="M169" t="s">
        <v>839</v>
      </c>
      <c r="N169" t="s">
        <v>803</v>
      </c>
      <c r="O169" t="s">
        <v>7268</v>
      </c>
      <c r="P169" t="s">
        <v>7358</v>
      </c>
      <c r="Q169" t="s">
        <v>7267</v>
      </c>
      <c r="R169" t="s">
        <v>1101</v>
      </c>
      <c r="S169" t="s">
        <v>7342</v>
      </c>
      <c r="T169">
        <v>82</v>
      </c>
      <c r="U169">
        <v>59</v>
      </c>
      <c r="V169">
        <v>71</v>
      </c>
      <c r="W169">
        <v>213</v>
      </c>
      <c r="X169">
        <v>12.29</v>
      </c>
      <c r="AA169" s="10" t="s">
        <v>5979</v>
      </c>
      <c r="AB169" s="11" t="s">
        <v>5980</v>
      </c>
      <c r="AC169" s="11" t="str">
        <f t="shared" si="10"/>
        <v>NotreDame</v>
      </c>
      <c r="AD169" s="11" t="str">
        <f t="shared" si="12"/>
        <v>Notre Dame</v>
      </c>
      <c r="AE169" s="12" t="s">
        <v>505</v>
      </c>
      <c r="AF169" s="13" t="s">
        <v>5897</v>
      </c>
      <c r="AG169" t="str">
        <f>INDEX(Table14[Team_Name],MATCH(AE169,Table14[Team],0))</f>
        <v>Loyola Chicago</v>
      </c>
    </row>
    <row r="170" spans="2:33" ht="15.75" customHeight="1">
      <c r="B170">
        <v>160</v>
      </c>
      <c r="C170" t="s">
        <v>129</v>
      </c>
      <c r="D170">
        <v>128</v>
      </c>
      <c r="G170" t="s">
        <v>7410</v>
      </c>
      <c r="H170">
        <v>141</v>
      </c>
      <c r="I170">
        <v>174</v>
      </c>
      <c r="J170" t="s">
        <v>174</v>
      </c>
      <c r="K170" t="s">
        <v>433</v>
      </c>
      <c r="L170" t="s">
        <v>7136</v>
      </c>
      <c r="M170" t="s">
        <v>7311</v>
      </c>
      <c r="N170" t="s">
        <v>7274</v>
      </c>
      <c r="O170" t="s">
        <v>7116</v>
      </c>
      <c r="P170" t="s">
        <v>7324</v>
      </c>
      <c r="Q170" t="s">
        <v>7139</v>
      </c>
      <c r="R170" t="s">
        <v>7142</v>
      </c>
      <c r="S170" t="s">
        <v>7360</v>
      </c>
      <c r="T170">
        <v>294</v>
      </c>
      <c r="U170">
        <v>144</v>
      </c>
      <c r="V170">
        <v>288</v>
      </c>
      <c r="W170">
        <v>232</v>
      </c>
      <c r="X170">
        <v>232</v>
      </c>
      <c r="AA170" s="10" t="s">
        <v>5981</v>
      </c>
      <c r="AB170" s="11" t="s">
        <v>5982</v>
      </c>
      <c r="AC170" s="11" t="str">
        <f t="shared" si="10"/>
        <v>NDakotaSt</v>
      </c>
      <c r="AD170" s="11" t="str">
        <f t="shared" si="12"/>
        <v>North Dakota State</v>
      </c>
      <c r="AE170" s="12" t="s">
        <v>565</v>
      </c>
      <c r="AF170" s="13" t="s">
        <v>7063</v>
      </c>
      <c r="AG170" t="str">
        <f>INDEX(Table14[Team_Name],MATCH(AE170,Table14[Team],0))</f>
        <v>Loyola (MD)</v>
      </c>
    </row>
    <row r="171" spans="2:33">
      <c r="B171">
        <v>161</v>
      </c>
      <c r="C171" t="s">
        <v>420</v>
      </c>
      <c r="D171">
        <v>130</v>
      </c>
      <c r="G171" t="s">
        <v>664</v>
      </c>
      <c r="H171">
        <v>141</v>
      </c>
      <c r="I171">
        <v>174</v>
      </c>
      <c r="J171" t="s">
        <v>433</v>
      </c>
      <c r="K171" t="s">
        <v>433</v>
      </c>
      <c r="L171" t="s">
        <v>7136</v>
      </c>
      <c r="M171" t="s">
        <v>7311</v>
      </c>
      <c r="N171" t="s">
        <v>7274</v>
      </c>
      <c r="O171" t="s">
        <v>7116</v>
      </c>
      <c r="P171" t="s">
        <v>7324</v>
      </c>
      <c r="Q171" t="s">
        <v>7139</v>
      </c>
      <c r="R171" t="s">
        <v>7142</v>
      </c>
      <c r="S171" t="s">
        <v>7360</v>
      </c>
      <c r="T171">
        <v>294</v>
      </c>
      <c r="U171">
        <v>144</v>
      </c>
      <c r="V171">
        <v>288</v>
      </c>
      <c r="W171">
        <v>232</v>
      </c>
      <c r="X171">
        <v>-4.32</v>
      </c>
      <c r="AA171" s="10" t="s">
        <v>5984</v>
      </c>
      <c r="AB171" s="11" t="s">
        <v>5985</v>
      </c>
      <c r="AC171" s="11" t="str">
        <f t="shared" si="10"/>
        <v>Nebraska</v>
      </c>
      <c r="AD171" s="11" t="str">
        <f t="shared" si="12"/>
        <v>Nebraska</v>
      </c>
      <c r="AE171" s="12" t="s">
        <v>528</v>
      </c>
      <c r="AF171" s="13" t="s">
        <v>5885</v>
      </c>
      <c r="AG171" t="str">
        <f>INDEX(Table14[Team_Name],MATCH(AE171,Table14[Team],0))</f>
        <v>Loyola Marymount</v>
      </c>
    </row>
    <row r="172" spans="2:33">
      <c r="B172">
        <v>162</v>
      </c>
      <c r="C172" t="s">
        <v>346</v>
      </c>
      <c r="D172">
        <v>131</v>
      </c>
      <c r="G172" t="s">
        <v>566</v>
      </c>
      <c r="H172">
        <v>142</v>
      </c>
      <c r="I172">
        <v>177</v>
      </c>
      <c r="J172" t="s">
        <v>6527</v>
      </c>
      <c r="K172" t="s">
        <v>282</v>
      </c>
      <c r="L172" t="s">
        <v>7328</v>
      </c>
      <c r="M172" t="s">
        <v>7346</v>
      </c>
      <c r="N172" t="s">
        <v>7232</v>
      </c>
      <c r="O172" t="s">
        <v>7399</v>
      </c>
      <c r="P172" t="s">
        <v>7291</v>
      </c>
      <c r="Q172" t="s">
        <v>7381</v>
      </c>
      <c r="R172" t="s">
        <v>7202</v>
      </c>
      <c r="S172" t="s">
        <v>7265</v>
      </c>
      <c r="T172">
        <v>143</v>
      </c>
      <c r="U172">
        <v>198</v>
      </c>
      <c r="V172">
        <v>121</v>
      </c>
      <c r="W172">
        <v>244</v>
      </c>
      <c r="X172">
        <v>1.56</v>
      </c>
      <c r="AA172" s="10" t="s">
        <v>5986</v>
      </c>
      <c r="AB172" s="11" t="s">
        <v>5987</v>
      </c>
      <c r="AC172" s="11" t="str">
        <f t="shared" si="10"/>
        <v>Northeastern</v>
      </c>
      <c r="AD172" s="11" t="str">
        <f t="shared" si="12"/>
        <v>Northeastern</v>
      </c>
      <c r="AE172" s="12" t="s">
        <v>43</v>
      </c>
      <c r="AF172" s="12" t="s">
        <v>5893</v>
      </c>
      <c r="AG172" t="str">
        <f>INDEX(Table14[Team_Name],MATCH(AE172,Table14[Team],0))</f>
        <v>LSU</v>
      </c>
    </row>
    <row r="173" spans="2:33">
      <c r="B173">
        <v>163</v>
      </c>
      <c r="C173" t="s">
        <v>6524</v>
      </c>
      <c r="D173" t="e">
        <v>#N/A</v>
      </c>
      <c r="G173" t="s">
        <v>291</v>
      </c>
      <c r="H173">
        <v>143</v>
      </c>
      <c r="I173">
        <v>178</v>
      </c>
      <c r="J173" t="s">
        <v>291</v>
      </c>
      <c r="K173" t="s">
        <v>291</v>
      </c>
      <c r="L173" t="s">
        <v>421</v>
      </c>
      <c r="M173" t="s">
        <v>18</v>
      </c>
      <c r="N173" t="s">
        <v>27</v>
      </c>
      <c r="O173" t="s">
        <v>26</v>
      </c>
      <c r="P173" t="s">
        <v>198</v>
      </c>
      <c r="Q173" t="s">
        <v>75</v>
      </c>
      <c r="R173" t="s">
        <v>7178</v>
      </c>
      <c r="S173" t="s">
        <v>911</v>
      </c>
      <c r="T173">
        <v>17</v>
      </c>
      <c r="U173">
        <v>5</v>
      </c>
      <c r="V173">
        <v>35</v>
      </c>
      <c r="W173">
        <v>152</v>
      </c>
      <c r="X173">
        <v>25.58</v>
      </c>
      <c r="AA173" s="10" t="s">
        <v>5988</v>
      </c>
      <c r="AB173" s="11" t="s">
        <v>5989</v>
      </c>
      <c r="AC173" s="11" t="str">
        <f t="shared" si="10"/>
        <v>Nevada</v>
      </c>
      <c r="AD173" s="11" t="str">
        <f t="shared" si="12"/>
        <v>Nevada</v>
      </c>
      <c r="AE173" s="12" t="s">
        <v>240</v>
      </c>
      <c r="AF173" s="13" t="s">
        <v>6995</v>
      </c>
      <c r="AG173" t="str">
        <f>INDEX(Table14[Team_Name],MATCH(AE173,Table14[Team],0))</f>
        <v>Maine</v>
      </c>
    </row>
    <row r="174" spans="2:33">
      <c r="B174">
        <v>164</v>
      </c>
      <c r="C174" t="s">
        <v>287</v>
      </c>
      <c r="D174">
        <v>132</v>
      </c>
      <c r="G174" t="s">
        <v>153</v>
      </c>
      <c r="H174">
        <v>145</v>
      </c>
      <c r="I174">
        <v>180</v>
      </c>
      <c r="J174" t="s">
        <v>153</v>
      </c>
      <c r="K174" t="s">
        <v>153</v>
      </c>
      <c r="L174" t="s">
        <v>7183</v>
      </c>
      <c r="M174" t="s">
        <v>7328</v>
      </c>
      <c r="N174" t="s">
        <v>7176</v>
      </c>
      <c r="O174" t="s">
        <v>7220</v>
      </c>
      <c r="P174" t="s">
        <v>7300</v>
      </c>
      <c r="Q174" t="s">
        <v>7111</v>
      </c>
      <c r="R174" t="s">
        <v>7193</v>
      </c>
      <c r="S174" t="s">
        <v>7258</v>
      </c>
      <c r="T174">
        <v>293</v>
      </c>
      <c r="U174">
        <v>281</v>
      </c>
      <c r="V174">
        <v>330</v>
      </c>
      <c r="W174">
        <v>303</v>
      </c>
      <c r="X174">
        <v>-14.38</v>
      </c>
      <c r="AA174" s="10" t="s">
        <v>6462</v>
      </c>
      <c r="AB174" s="11" t="s">
        <v>5992</v>
      </c>
      <c r="AC174" s="11" t="str">
        <f t="shared" si="10"/>
        <v>Niagara</v>
      </c>
      <c r="AD174" s="11" t="str">
        <f t="shared" si="12"/>
        <v>Niagara</v>
      </c>
      <c r="AE174" s="12" t="s">
        <v>245</v>
      </c>
      <c r="AF174" s="13" t="s">
        <v>5902</v>
      </c>
      <c r="AG174" t="str">
        <f>INDEX(Table14[Team_Name],MATCH(AE174,Table14[Team],0))</f>
        <v>Manhattan</v>
      </c>
    </row>
    <row r="175" spans="2:33">
      <c r="B175">
        <v>165</v>
      </c>
      <c r="C175" t="s">
        <v>334</v>
      </c>
      <c r="D175">
        <v>134</v>
      </c>
      <c r="G175" t="s">
        <v>162</v>
      </c>
      <c r="H175">
        <v>146</v>
      </c>
      <c r="I175">
        <v>181</v>
      </c>
      <c r="J175" t="s">
        <v>162</v>
      </c>
      <c r="K175" t="s">
        <v>162</v>
      </c>
      <c r="L175" t="s">
        <v>7135</v>
      </c>
      <c r="M175" t="s">
        <v>7356</v>
      </c>
      <c r="N175" t="s">
        <v>7359</v>
      </c>
      <c r="O175" t="s">
        <v>7254</v>
      </c>
      <c r="P175" t="s">
        <v>7162</v>
      </c>
      <c r="Q175" t="s">
        <v>7200</v>
      </c>
      <c r="R175" t="s">
        <v>7256</v>
      </c>
      <c r="S175" t="s">
        <v>7312</v>
      </c>
      <c r="T175">
        <v>275</v>
      </c>
      <c r="U175">
        <v>343</v>
      </c>
      <c r="V175">
        <v>337</v>
      </c>
      <c r="W175">
        <v>240</v>
      </c>
      <c r="X175">
        <v>-20.16</v>
      </c>
      <c r="AA175" s="10" t="s">
        <v>5993</v>
      </c>
      <c r="AB175" s="11" t="s">
        <v>5994</v>
      </c>
      <c r="AC175" s="11" t="str">
        <f t="shared" si="10"/>
        <v>NichollsState</v>
      </c>
      <c r="AD175" s="11" t="str">
        <f t="shared" si="12"/>
        <v>Nicholls State</v>
      </c>
      <c r="AE175" s="12" t="s">
        <v>249</v>
      </c>
      <c r="AF175" s="13" t="s">
        <v>5950</v>
      </c>
      <c r="AG175" t="str">
        <f>INDEX(Table14[Team_Name],MATCH(AE175,Table14[Team],0))</f>
        <v>Marist</v>
      </c>
    </row>
    <row r="176" spans="2:33">
      <c r="B176">
        <v>166</v>
      </c>
      <c r="C176" t="s">
        <v>5844</v>
      </c>
      <c r="D176" t="e">
        <v>#N/A</v>
      </c>
      <c r="G176" t="s">
        <v>550</v>
      </c>
      <c r="H176">
        <v>144</v>
      </c>
      <c r="I176">
        <v>179</v>
      </c>
      <c r="J176" t="s">
        <v>273</v>
      </c>
      <c r="K176" t="s">
        <v>273</v>
      </c>
      <c r="L176" t="s">
        <v>7233</v>
      </c>
      <c r="M176" t="s">
        <v>7402</v>
      </c>
      <c r="N176" t="s">
        <v>7251</v>
      </c>
      <c r="O176" t="s">
        <v>7298</v>
      </c>
      <c r="P176" t="s">
        <v>7371</v>
      </c>
      <c r="Q176" t="s">
        <v>7193</v>
      </c>
      <c r="R176" t="s">
        <v>7144</v>
      </c>
      <c r="S176" t="s">
        <v>7303</v>
      </c>
      <c r="T176">
        <v>197</v>
      </c>
      <c r="U176">
        <v>253</v>
      </c>
      <c r="V176">
        <v>194</v>
      </c>
      <c r="W176">
        <v>173</v>
      </c>
      <c r="X176">
        <v>-4.62</v>
      </c>
      <c r="AA176" s="10" t="s">
        <v>5996</v>
      </c>
      <c r="AB176" s="11" t="s">
        <v>5997</v>
      </c>
      <c r="AC176" s="11" t="str">
        <f t="shared" si="10"/>
        <v>NoIllinois</v>
      </c>
      <c r="AD176" s="11" t="str">
        <f t="shared" si="12"/>
        <v>Northern Illinois</v>
      </c>
      <c r="AE176" s="12" t="s">
        <v>45</v>
      </c>
      <c r="AF176" s="13" t="s">
        <v>5904</v>
      </c>
      <c r="AG176" t="str">
        <f>INDEX(Table14[Team_Name],MATCH(AE176,Table14[Team],0))</f>
        <v>Marquette</v>
      </c>
    </row>
    <row r="177" spans="2:33">
      <c r="B177">
        <v>167</v>
      </c>
      <c r="C177" t="s">
        <v>54</v>
      </c>
      <c r="D177">
        <v>135</v>
      </c>
      <c r="G177" t="s">
        <v>154</v>
      </c>
      <c r="H177">
        <v>147</v>
      </c>
      <c r="I177">
        <v>183</v>
      </c>
      <c r="J177" t="s">
        <v>154</v>
      </c>
      <c r="K177" t="s">
        <v>154</v>
      </c>
      <c r="L177" t="s">
        <v>7118</v>
      </c>
      <c r="M177" t="s">
        <v>7372</v>
      </c>
      <c r="N177" t="s">
        <v>7376</v>
      </c>
      <c r="O177" t="s">
        <v>7115</v>
      </c>
      <c r="P177" t="s">
        <v>7182</v>
      </c>
      <c r="Q177" t="s">
        <v>7333</v>
      </c>
      <c r="R177" t="s">
        <v>7332</v>
      </c>
      <c r="S177" t="s">
        <v>7386</v>
      </c>
      <c r="T177">
        <v>273</v>
      </c>
      <c r="U177">
        <v>266</v>
      </c>
      <c r="V177">
        <v>306</v>
      </c>
      <c r="W177">
        <v>116</v>
      </c>
      <c r="X177">
        <v>-12.04</v>
      </c>
      <c r="AA177" s="10" t="s">
        <v>5998</v>
      </c>
      <c r="AB177" s="11" t="s">
        <v>5999</v>
      </c>
      <c r="AC177" s="11" t="str">
        <f t="shared" si="10"/>
        <v>NJIT</v>
      </c>
      <c r="AD177" s="11" t="str">
        <f t="shared" si="12"/>
        <v>NJIT</v>
      </c>
      <c r="AE177" s="12" t="s">
        <v>24</v>
      </c>
      <c r="AF177" s="13" t="s">
        <v>5948</v>
      </c>
      <c r="AG177" t="str">
        <f>INDEX(Table14[Team_Name],MATCH(AE177,Table14[Team],0))</f>
        <v>Marshall</v>
      </c>
    </row>
    <row r="178" spans="2:33">
      <c r="B178">
        <v>168</v>
      </c>
      <c r="C178" t="s">
        <v>364</v>
      </c>
      <c r="D178">
        <v>136</v>
      </c>
      <c r="G178" t="s">
        <v>366</v>
      </c>
      <c r="H178">
        <v>148</v>
      </c>
      <c r="I178">
        <v>184</v>
      </c>
      <c r="J178" t="s">
        <v>366</v>
      </c>
      <c r="K178" t="s">
        <v>366</v>
      </c>
      <c r="L178" t="s">
        <v>7151</v>
      </c>
      <c r="M178" t="s">
        <v>7224</v>
      </c>
      <c r="N178" t="s">
        <v>7223</v>
      </c>
      <c r="O178" t="s">
        <v>7291</v>
      </c>
      <c r="P178" t="s">
        <v>7114</v>
      </c>
      <c r="Q178" t="s">
        <v>750</v>
      </c>
      <c r="R178" t="s">
        <v>872</v>
      </c>
      <c r="S178" t="s">
        <v>7402</v>
      </c>
      <c r="T178">
        <v>96</v>
      </c>
      <c r="U178">
        <v>137</v>
      </c>
      <c r="V178">
        <v>139</v>
      </c>
      <c r="W178">
        <v>273</v>
      </c>
      <c r="X178">
        <v>3.84</v>
      </c>
      <c r="AA178" s="10" t="s">
        <v>6000</v>
      </c>
      <c r="AB178" s="11" t="s">
        <v>6001</v>
      </c>
      <c r="AC178" s="11" t="str">
        <f t="shared" si="10"/>
        <v>NorthernKentucky</v>
      </c>
      <c r="AD178" s="11" t="str">
        <f t="shared" si="12"/>
        <v>Northern Kentucky</v>
      </c>
      <c r="AE178" s="12" t="s">
        <v>225</v>
      </c>
      <c r="AF178" s="13" t="s">
        <v>5912</v>
      </c>
      <c r="AG178" t="str">
        <f>INDEX(Table14[Team_Name],MATCH(AE178,Table14[Team],0))</f>
        <v>Maryland</v>
      </c>
    </row>
    <row r="179" spans="2:33">
      <c r="B179">
        <v>169</v>
      </c>
      <c r="C179" t="s">
        <v>375</v>
      </c>
      <c r="D179">
        <v>137</v>
      </c>
      <c r="G179" t="s">
        <v>116</v>
      </c>
      <c r="H179">
        <v>149</v>
      </c>
      <c r="I179">
        <v>185</v>
      </c>
      <c r="J179" t="s">
        <v>116</v>
      </c>
      <c r="K179" t="s">
        <v>116</v>
      </c>
      <c r="L179" t="s">
        <v>7249</v>
      </c>
      <c r="M179" t="s">
        <v>7111</v>
      </c>
      <c r="N179" t="s">
        <v>7165</v>
      </c>
      <c r="O179" t="s">
        <v>7353</v>
      </c>
      <c r="P179" t="s">
        <v>7393</v>
      </c>
      <c r="Q179" t="s">
        <v>786</v>
      </c>
      <c r="R179" t="s">
        <v>7261</v>
      </c>
      <c r="S179" t="s">
        <v>7289</v>
      </c>
      <c r="T179">
        <v>218</v>
      </c>
      <c r="U179">
        <v>191</v>
      </c>
      <c r="V179">
        <v>310</v>
      </c>
      <c r="W179">
        <v>70</v>
      </c>
      <c r="X179">
        <v>-8.07</v>
      </c>
      <c r="AA179" s="10" t="s">
        <v>6002</v>
      </c>
      <c r="AB179" s="11" t="s">
        <v>6003</v>
      </c>
      <c r="AC179" s="11" t="str">
        <f t="shared" si="10"/>
        <v>NewMexicoState</v>
      </c>
      <c r="AD179" s="11" t="str">
        <f t="shared" si="12"/>
        <v>New Mexico State</v>
      </c>
      <c r="AE179" s="12" t="s">
        <v>389</v>
      </c>
      <c r="AF179" s="13" t="s">
        <v>5907</v>
      </c>
      <c r="AG179" t="str">
        <f>INDEX(Table14[Team_Name],MATCH(AE179,Table14[Team],0))</f>
        <v>Massachusetts</v>
      </c>
    </row>
    <row r="180" spans="2:33">
      <c r="B180">
        <v>170</v>
      </c>
      <c r="C180" t="s">
        <v>28</v>
      </c>
      <c r="D180">
        <v>138</v>
      </c>
      <c r="G180" t="s">
        <v>147</v>
      </c>
      <c r="H180">
        <v>150</v>
      </c>
      <c r="I180">
        <v>188</v>
      </c>
      <c r="J180" t="s">
        <v>5875</v>
      </c>
      <c r="K180" t="s">
        <v>5875</v>
      </c>
      <c r="L180" t="s">
        <v>7351</v>
      </c>
      <c r="M180" t="s">
        <v>7295</v>
      </c>
      <c r="N180" t="s">
        <v>7246</v>
      </c>
      <c r="O180" t="s">
        <v>7230</v>
      </c>
      <c r="P180" t="s">
        <v>7376</v>
      </c>
      <c r="Q180" t="s">
        <v>7230</v>
      </c>
      <c r="R180" t="s">
        <v>7228</v>
      </c>
      <c r="S180" t="s">
        <v>7274</v>
      </c>
      <c r="T180">
        <v>291</v>
      </c>
      <c r="U180">
        <v>169</v>
      </c>
      <c r="V180">
        <v>166</v>
      </c>
      <c r="W180">
        <v>23</v>
      </c>
      <c r="X180">
        <v>0.78</v>
      </c>
      <c r="AA180" s="10" t="s">
        <v>6006</v>
      </c>
      <c r="AB180" s="11" t="s">
        <v>6007</v>
      </c>
      <c r="AC180" s="11" t="str">
        <f t="shared" si="10"/>
        <v>NorfolkSt</v>
      </c>
      <c r="AD180" s="11" t="str">
        <f t="shared" si="12"/>
        <v>Norfolk State</v>
      </c>
      <c r="AE180" s="12" t="s">
        <v>591</v>
      </c>
      <c r="AF180" s="13" t="s">
        <v>5909</v>
      </c>
      <c r="AG180" t="str">
        <f>INDEX(Table14[Team_Name],MATCH(AE180,Table14[Team],0))</f>
        <v>McNeese State</v>
      </c>
    </row>
    <row r="181" spans="2:33">
      <c r="B181">
        <v>171</v>
      </c>
      <c r="C181" t="s">
        <v>404</v>
      </c>
      <c r="D181">
        <v>139</v>
      </c>
      <c r="G181" t="s">
        <v>560</v>
      </c>
      <c r="H181">
        <v>150</v>
      </c>
      <c r="I181">
        <v>188</v>
      </c>
      <c r="J181" t="s">
        <v>5875</v>
      </c>
      <c r="K181" t="s">
        <v>5875</v>
      </c>
      <c r="L181" t="s">
        <v>7351</v>
      </c>
      <c r="M181" t="s">
        <v>7295</v>
      </c>
      <c r="N181" t="s">
        <v>7246</v>
      </c>
      <c r="O181" t="s">
        <v>7230</v>
      </c>
      <c r="P181" t="s">
        <v>7376</v>
      </c>
      <c r="Q181" t="s">
        <v>7230</v>
      </c>
      <c r="R181" t="s">
        <v>7228</v>
      </c>
      <c r="S181" t="s">
        <v>7274</v>
      </c>
      <c r="T181">
        <v>291</v>
      </c>
      <c r="U181">
        <v>169</v>
      </c>
      <c r="V181">
        <v>166</v>
      </c>
      <c r="W181">
        <v>23</v>
      </c>
      <c r="X181">
        <v>0.78</v>
      </c>
      <c r="AA181" s="10" t="s">
        <v>6009</v>
      </c>
      <c r="AB181" s="11" t="s">
        <v>6010</v>
      </c>
      <c r="AC181" s="11" t="str">
        <f t="shared" si="10"/>
        <v>Northwestern</v>
      </c>
      <c r="AD181" s="11" t="str">
        <f t="shared" si="12"/>
        <v>Northwestern</v>
      </c>
      <c r="AE181" s="12" t="s">
        <v>568</v>
      </c>
      <c r="AF181" s="10" t="s">
        <v>7414</v>
      </c>
      <c r="AG181" t="str">
        <f>INDEX(Table14[Team_Name],MATCH(AE181,Table14[Team],0))</f>
        <v>Maryland-Baltimore County</v>
      </c>
    </row>
    <row r="182" spans="2:33">
      <c r="B182">
        <v>172</v>
      </c>
      <c r="C182" t="s">
        <v>6526</v>
      </c>
      <c r="D182" t="e">
        <v>#N/A</v>
      </c>
      <c r="G182" t="s">
        <v>641</v>
      </c>
      <c r="H182">
        <v>151</v>
      </c>
      <c r="I182">
        <v>189</v>
      </c>
      <c r="J182" t="s">
        <v>224</v>
      </c>
      <c r="K182" t="s">
        <v>349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s">
        <v>7251</v>
      </c>
      <c r="S182" t="s">
        <v>7190</v>
      </c>
      <c r="T182">
        <v>257</v>
      </c>
      <c r="U182">
        <v>243</v>
      </c>
      <c r="V182">
        <v>225</v>
      </c>
      <c r="W182">
        <v>6</v>
      </c>
      <c r="X182">
        <v>-5.48</v>
      </c>
      <c r="AA182" s="10" t="s">
        <v>6012</v>
      </c>
      <c r="AB182" s="11" t="s">
        <v>6013</v>
      </c>
      <c r="AC182" s="11" t="str">
        <f t="shared" si="10"/>
        <v>NorthwesternSt</v>
      </c>
      <c r="AD182" s="11" t="str">
        <f t="shared" si="12"/>
        <v>Northwestern State</v>
      </c>
      <c r="AE182" s="12" t="s">
        <v>616</v>
      </c>
      <c r="AF182" s="13" t="s">
        <v>6236</v>
      </c>
      <c r="AG182" t="str">
        <f>INDEX(Table14[Team_Name],MATCH(AE182,Table14[Team],0))</f>
        <v>Maryland-Eastern Shore</v>
      </c>
    </row>
    <row r="183" spans="2:33">
      <c r="B183">
        <v>173</v>
      </c>
      <c r="C183" t="s">
        <v>286</v>
      </c>
      <c r="D183">
        <v>140</v>
      </c>
      <c r="G183" t="s">
        <v>347</v>
      </c>
      <c r="H183">
        <v>152</v>
      </c>
      <c r="I183">
        <v>190</v>
      </c>
      <c r="J183" t="s">
        <v>347</v>
      </c>
      <c r="K183" t="s">
        <v>347</v>
      </c>
      <c r="L183" t="s">
        <v>7153</v>
      </c>
      <c r="M183" t="s">
        <v>7411</v>
      </c>
      <c r="N183" t="s">
        <v>7187</v>
      </c>
      <c r="O183" t="s">
        <v>7313</v>
      </c>
      <c r="P183" t="s">
        <v>7221</v>
      </c>
      <c r="Q183" t="s">
        <v>7345</v>
      </c>
      <c r="R183" t="s">
        <v>7159</v>
      </c>
      <c r="S183" t="s">
        <v>7290</v>
      </c>
      <c r="T183">
        <v>246</v>
      </c>
      <c r="U183">
        <v>113</v>
      </c>
      <c r="V183">
        <v>200</v>
      </c>
      <c r="W183">
        <v>236</v>
      </c>
      <c r="X183">
        <v>2.23</v>
      </c>
      <c r="AA183" s="10" t="s">
        <v>6014</v>
      </c>
      <c r="AB183" s="11" t="s">
        <v>6015</v>
      </c>
      <c r="AC183" s="11" t="str">
        <f t="shared" si="10"/>
        <v>Oakland</v>
      </c>
      <c r="AD183" s="11" t="str">
        <f t="shared" si="12"/>
        <v>Oakland</v>
      </c>
      <c r="AE183" s="12" t="s">
        <v>602</v>
      </c>
      <c r="AF183" s="12" t="s">
        <v>5915</v>
      </c>
      <c r="AG183" t="str">
        <f>INDEX(Table14[Team_Name],MATCH(AE183,Table14[Team],0))</f>
        <v>Memphis</v>
      </c>
    </row>
    <row r="184" spans="2:33">
      <c r="B184">
        <v>174</v>
      </c>
      <c r="C184" t="s">
        <v>433</v>
      </c>
      <c r="D184">
        <v>141</v>
      </c>
      <c r="G184" t="s">
        <v>607</v>
      </c>
      <c r="H184">
        <v>156</v>
      </c>
      <c r="I184">
        <v>194</v>
      </c>
      <c r="J184" t="s">
        <v>102</v>
      </c>
      <c r="K184" t="s">
        <v>102</v>
      </c>
      <c r="L184" t="s">
        <v>7129</v>
      </c>
      <c r="M184" t="s">
        <v>746</v>
      </c>
      <c r="N184" t="s">
        <v>7342</v>
      </c>
      <c r="O184" t="s">
        <v>1090</v>
      </c>
      <c r="P184" t="s">
        <v>7303</v>
      </c>
      <c r="Q184" t="s">
        <v>7399</v>
      </c>
      <c r="R184" t="s">
        <v>830</v>
      </c>
      <c r="S184" t="s">
        <v>1108</v>
      </c>
      <c r="T184">
        <v>88</v>
      </c>
      <c r="U184">
        <v>123</v>
      </c>
      <c r="V184">
        <v>88</v>
      </c>
      <c r="W184">
        <v>103</v>
      </c>
      <c r="X184">
        <v>7.3</v>
      </c>
      <c r="AA184" s="10" t="s">
        <v>6016</v>
      </c>
      <c r="AB184" s="11" t="s">
        <v>6017</v>
      </c>
      <c r="AC184" s="11" t="str">
        <f t="shared" si="10"/>
        <v>OldDominion</v>
      </c>
      <c r="AD184" s="11" t="str">
        <f t="shared" si="12"/>
        <v>Old Dominion</v>
      </c>
      <c r="AE184" s="12" t="s">
        <v>76</v>
      </c>
      <c r="AF184" s="12" t="s">
        <v>5918</v>
      </c>
      <c r="AG184" t="str">
        <f>INDEX(Table14[Team_Name],MATCH(AE184,Table14[Team],0))</f>
        <v>Mercer</v>
      </c>
    </row>
    <row r="185" spans="2:33">
      <c r="B185">
        <v>175</v>
      </c>
      <c r="C185" t="s">
        <v>174</v>
      </c>
      <c r="D185" t="e">
        <v>#N/A</v>
      </c>
      <c r="G185" t="s">
        <v>339</v>
      </c>
      <c r="H185">
        <v>157</v>
      </c>
      <c r="I185">
        <v>196</v>
      </c>
      <c r="J185" t="s">
        <v>339</v>
      </c>
      <c r="K185" t="s">
        <v>339</v>
      </c>
      <c r="L185" t="s">
        <v>18</v>
      </c>
      <c r="M185" t="s">
        <v>198</v>
      </c>
      <c r="N185" t="s">
        <v>60</v>
      </c>
      <c r="O185" t="s">
        <v>80</v>
      </c>
      <c r="P185" t="s">
        <v>1095</v>
      </c>
      <c r="Q185" t="s">
        <v>7199</v>
      </c>
      <c r="R185" t="s">
        <v>80</v>
      </c>
      <c r="S185" t="s">
        <v>7212</v>
      </c>
      <c r="T185">
        <v>36</v>
      </c>
      <c r="U185">
        <v>176</v>
      </c>
      <c r="V185">
        <v>113</v>
      </c>
      <c r="W185">
        <v>188</v>
      </c>
      <c r="X185">
        <v>3.52</v>
      </c>
      <c r="AA185" s="10" t="s">
        <v>6018</v>
      </c>
      <c r="AB185" s="11" t="s">
        <v>6019</v>
      </c>
      <c r="AC185" s="11" t="str">
        <f t="shared" si="10"/>
        <v>Ohio</v>
      </c>
      <c r="AD185" s="11" t="str">
        <f t="shared" si="12"/>
        <v>Ohio</v>
      </c>
      <c r="AE185" s="12" t="s">
        <v>235</v>
      </c>
      <c r="AF185" s="13" t="s">
        <v>5946</v>
      </c>
      <c r="AG185" t="str">
        <f>INDEX(Table14[Team_Name],MATCH(AE185,Table14[Team],0))</f>
        <v>Merrimack</v>
      </c>
    </row>
    <row r="186" spans="2:33">
      <c r="B186">
        <v>176</v>
      </c>
      <c r="C186" t="s">
        <v>6527</v>
      </c>
      <c r="D186" t="e">
        <v>#N/A</v>
      </c>
      <c r="G186" t="s">
        <v>505</v>
      </c>
      <c r="H186">
        <v>158</v>
      </c>
      <c r="I186">
        <v>199</v>
      </c>
      <c r="J186" t="s">
        <v>72</v>
      </c>
      <c r="K186" t="s">
        <v>72</v>
      </c>
      <c r="L186" t="s">
        <v>7325</v>
      </c>
      <c r="M186" t="s">
        <v>7398</v>
      </c>
      <c r="N186" t="s">
        <v>7114</v>
      </c>
      <c r="O186" t="s">
        <v>7215</v>
      </c>
      <c r="P186" t="s">
        <v>7412</v>
      </c>
      <c r="Q186" t="s">
        <v>7145</v>
      </c>
      <c r="R186" t="s">
        <v>7262</v>
      </c>
      <c r="S186" t="s">
        <v>799</v>
      </c>
      <c r="T186">
        <v>32</v>
      </c>
      <c r="U186">
        <v>74</v>
      </c>
      <c r="V186">
        <v>17</v>
      </c>
      <c r="W186">
        <v>308</v>
      </c>
      <c r="X186">
        <v>16.53</v>
      </c>
      <c r="AA186" s="10" t="s">
        <v>7691</v>
      </c>
      <c r="AB186" s="11" t="s">
        <v>6037</v>
      </c>
      <c r="AC186" s="11" t="str">
        <f t="shared" si="10"/>
        <v>Oklahoma</v>
      </c>
      <c r="AD186" s="11" t="str">
        <f t="shared" si="12"/>
        <v>Oklahoma</v>
      </c>
      <c r="AE186" s="12" t="s">
        <v>503</v>
      </c>
      <c r="AF186" s="13" t="s">
        <v>5920</v>
      </c>
      <c r="AG186" t="str">
        <f>INDEX(Table14[Team_Name],MATCH(AE186,Table14[Team],0))</f>
        <v>Miami Florida</v>
      </c>
    </row>
    <row r="187" spans="2:33">
      <c r="B187">
        <v>177</v>
      </c>
      <c r="C187" t="s">
        <v>282</v>
      </c>
      <c r="D187">
        <v>142</v>
      </c>
      <c r="G187" t="s">
        <v>565</v>
      </c>
      <c r="H187">
        <v>159</v>
      </c>
      <c r="I187">
        <v>198</v>
      </c>
      <c r="J187" t="s">
        <v>308</v>
      </c>
      <c r="K187" t="s">
        <v>689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AA187" s="10" t="s">
        <v>6020</v>
      </c>
      <c r="AB187" s="11" t="s">
        <v>6021</v>
      </c>
      <c r="AC187" s="11" t="str">
        <f t="shared" si="10"/>
        <v>OklahomaState</v>
      </c>
      <c r="AD187" s="11" t="str">
        <f t="shared" si="12"/>
        <v>Oklahoma State</v>
      </c>
      <c r="AE187" s="12" t="s">
        <v>454</v>
      </c>
      <c r="AF187" s="13" t="s">
        <v>5899</v>
      </c>
      <c r="AG187" t="str">
        <f>INDEX(Table14[Team_Name],MATCH(AE187,Table14[Team],0))</f>
        <v>Miami Ohio</v>
      </c>
    </row>
    <row r="188" spans="2:33">
      <c r="B188">
        <v>178</v>
      </c>
      <c r="C188" t="s">
        <v>291</v>
      </c>
      <c r="D188">
        <v>143</v>
      </c>
      <c r="G188" t="s">
        <v>528</v>
      </c>
      <c r="H188">
        <v>160</v>
      </c>
      <c r="I188">
        <v>200</v>
      </c>
      <c r="J188" t="s">
        <v>376</v>
      </c>
      <c r="K188" t="s">
        <v>376</v>
      </c>
      <c r="L188" t="s">
        <v>7413</v>
      </c>
      <c r="M188" t="s">
        <v>7387</v>
      </c>
      <c r="N188" t="s">
        <v>7302</v>
      </c>
      <c r="O188" t="s">
        <v>7168</v>
      </c>
      <c r="P188" t="s">
        <v>7258</v>
      </c>
      <c r="Q188" t="s">
        <v>7384</v>
      </c>
      <c r="R188" t="s">
        <v>7319</v>
      </c>
      <c r="S188" t="s">
        <v>7145</v>
      </c>
      <c r="T188">
        <v>68</v>
      </c>
      <c r="U188">
        <v>116</v>
      </c>
      <c r="V188">
        <v>280</v>
      </c>
      <c r="W188">
        <v>249</v>
      </c>
      <c r="X188">
        <v>-2.65</v>
      </c>
      <c r="AA188" s="10" t="s">
        <v>6023</v>
      </c>
      <c r="AB188" s="11" t="s">
        <v>6024</v>
      </c>
      <c r="AC188" s="11" t="str">
        <f t="shared" si="10"/>
        <v>NebraskaOmaha</v>
      </c>
      <c r="AD188" s="11" t="str">
        <f t="shared" si="12"/>
        <v>Nebraska Omaha</v>
      </c>
      <c r="AE188" s="12" t="s">
        <v>234</v>
      </c>
      <c r="AF188" s="13" t="s">
        <v>5922</v>
      </c>
      <c r="AG188" t="str">
        <f>INDEX(Table14[Team_Name],MATCH(AE188,Table14[Team],0))</f>
        <v>Michigan</v>
      </c>
    </row>
    <row r="189" spans="2:33">
      <c r="B189">
        <v>179</v>
      </c>
      <c r="C189" t="s">
        <v>273</v>
      </c>
      <c r="D189">
        <v>144</v>
      </c>
      <c r="G189" t="s">
        <v>43</v>
      </c>
      <c r="H189">
        <v>155</v>
      </c>
      <c r="I189">
        <v>202</v>
      </c>
      <c r="J189" t="s">
        <v>43</v>
      </c>
      <c r="K189" t="s">
        <v>43</v>
      </c>
      <c r="L189" t="s">
        <v>720</v>
      </c>
      <c r="M189" t="s">
        <v>884</v>
      </c>
      <c r="N189" t="s">
        <v>839</v>
      </c>
      <c r="O189" t="s">
        <v>7203</v>
      </c>
      <c r="P189" t="s">
        <v>737</v>
      </c>
      <c r="Q189" t="s">
        <v>7170</v>
      </c>
      <c r="R189" t="s">
        <v>7129</v>
      </c>
      <c r="S189" t="s">
        <v>7269</v>
      </c>
      <c r="T189">
        <v>43</v>
      </c>
      <c r="U189">
        <v>89</v>
      </c>
      <c r="V189">
        <v>6</v>
      </c>
      <c r="W189">
        <v>101</v>
      </c>
      <c r="X189">
        <v>18.55</v>
      </c>
      <c r="AA189" s="10" t="s">
        <v>6027</v>
      </c>
      <c r="AB189" s="11" t="s">
        <v>6028</v>
      </c>
      <c r="AC189" s="11" t="str">
        <f t="shared" si="10"/>
        <v>OregonState</v>
      </c>
      <c r="AD189" s="11" t="str">
        <f t="shared" si="12"/>
        <v>Oregon State</v>
      </c>
      <c r="AE189" s="12" t="s">
        <v>452</v>
      </c>
      <c r="AF189" s="13" t="s">
        <v>5957</v>
      </c>
      <c r="AG189" t="str">
        <f>INDEX(Table14[Team_Name],MATCH(AE189,Table14[Team],0))</f>
        <v>Michigan State</v>
      </c>
    </row>
    <row r="190" spans="2:33">
      <c r="B190">
        <v>180</v>
      </c>
      <c r="C190" t="s">
        <v>153</v>
      </c>
      <c r="D190">
        <v>145</v>
      </c>
      <c r="G190" t="s">
        <v>240</v>
      </c>
      <c r="H190">
        <v>161</v>
      </c>
      <c r="I190">
        <v>203</v>
      </c>
      <c r="J190" t="s">
        <v>240</v>
      </c>
      <c r="K190" t="s">
        <v>240</v>
      </c>
      <c r="L190" t="s">
        <v>7139</v>
      </c>
      <c r="M190" t="s">
        <v>7394</v>
      </c>
      <c r="N190" t="s">
        <v>7131</v>
      </c>
      <c r="O190" t="s">
        <v>7219</v>
      </c>
      <c r="P190" t="s">
        <v>7141</v>
      </c>
      <c r="Q190" t="s">
        <v>7136</v>
      </c>
      <c r="R190" t="s">
        <v>7359</v>
      </c>
      <c r="S190" t="s">
        <v>7109</v>
      </c>
      <c r="T190">
        <v>333</v>
      </c>
      <c r="U190">
        <v>342</v>
      </c>
      <c r="V190">
        <v>349</v>
      </c>
      <c r="W190">
        <v>229</v>
      </c>
      <c r="X190">
        <v>-22.03</v>
      </c>
      <c r="AA190" s="10" t="s">
        <v>6030</v>
      </c>
      <c r="AB190" s="11" t="s">
        <v>6031</v>
      </c>
      <c r="AC190" s="11" t="str">
        <f t="shared" si="10"/>
        <v>OralRoberts</v>
      </c>
      <c r="AD190" s="11" t="str">
        <f t="shared" si="12"/>
        <v>Oral Roberts</v>
      </c>
      <c r="AE190" s="12" t="s">
        <v>6455</v>
      </c>
      <c r="AF190" s="13" t="s">
        <v>5962</v>
      </c>
      <c r="AG190" t="str">
        <f>INDEX(Table14[Team_Name],MATCH(AE190,Table14[Team],0))</f>
        <v>Middle Tennessee State</v>
      </c>
    </row>
    <row r="191" spans="2:33">
      <c r="B191">
        <v>181</v>
      </c>
      <c r="C191" t="s">
        <v>162</v>
      </c>
      <c r="D191">
        <v>146</v>
      </c>
      <c r="G191" t="s">
        <v>245</v>
      </c>
      <c r="H191">
        <v>162</v>
      </c>
      <c r="I191">
        <v>204</v>
      </c>
      <c r="J191" t="s">
        <v>245</v>
      </c>
      <c r="K191" t="s">
        <v>245</v>
      </c>
      <c r="L191" t="s">
        <v>805</v>
      </c>
      <c r="M191" t="s">
        <v>7247</v>
      </c>
      <c r="N191" t="s">
        <v>7205</v>
      </c>
      <c r="O191" t="s">
        <v>7123</v>
      </c>
      <c r="P191" t="s">
        <v>7289</v>
      </c>
      <c r="Q191" t="s">
        <v>7245</v>
      </c>
      <c r="R191" t="s">
        <v>7280</v>
      </c>
      <c r="S191" t="s">
        <v>7257</v>
      </c>
      <c r="T191">
        <v>255</v>
      </c>
      <c r="U191">
        <v>224</v>
      </c>
      <c r="V191">
        <v>279</v>
      </c>
      <c r="W191">
        <v>98</v>
      </c>
      <c r="X191">
        <v>-7.57</v>
      </c>
      <c r="AA191" s="10" t="s">
        <v>6038</v>
      </c>
      <c r="AB191" s="11" t="s">
        <v>6039</v>
      </c>
      <c r="AC191" s="11" t="str">
        <f t="shared" si="10"/>
        <v>Pacific</v>
      </c>
      <c r="AD191" s="11" t="str">
        <f t="shared" si="12"/>
        <v>Pacific</v>
      </c>
      <c r="AE191" s="12" t="s">
        <v>233</v>
      </c>
      <c r="AF191" s="13" t="s">
        <v>5926</v>
      </c>
      <c r="AG191" t="str">
        <f>INDEX(Table14[Team_Name],MATCH(AE191,Table14[Team],0))</f>
        <v>Minnesota</v>
      </c>
    </row>
    <row r="192" spans="2:33">
      <c r="B192">
        <v>182</v>
      </c>
      <c r="C192" t="s">
        <v>7692</v>
      </c>
      <c r="D192" t="e">
        <v>#N/A</v>
      </c>
      <c r="G192" t="s">
        <v>249</v>
      </c>
      <c r="H192">
        <v>163</v>
      </c>
      <c r="I192">
        <v>205</v>
      </c>
      <c r="J192" t="s">
        <v>249</v>
      </c>
      <c r="K192" t="s">
        <v>249</v>
      </c>
      <c r="L192" t="s">
        <v>7167</v>
      </c>
      <c r="M192" t="s">
        <v>7310</v>
      </c>
      <c r="N192" t="s">
        <v>7160</v>
      </c>
      <c r="O192" t="s">
        <v>7361</v>
      </c>
      <c r="P192" t="s">
        <v>7306</v>
      </c>
      <c r="Q192" t="s">
        <v>7356</v>
      </c>
      <c r="R192" t="s">
        <v>7110</v>
      </c>
      <c r="S192" t="s">
        <v>7183</v>
      </c>
      <c r="T192">
        <v>263</v>
      </c>
      <c r="U192">
        <v>214</v>
      </c>
      <c r="V192">
        <v>197</v>
      </c>
      <c r="W192">
        <v>233</v>
      </c>
      <c r="X192">
        <v>-2.72</v>
      </c>
      <c r="AA192" s="10" t="s">
        <v>6040</v>
      </c>
      <c r="AB192" s="11" t="s">
        <v>6041</v>
      </c>
      <c r="AC192" s="11" t="str">
        <f t="shared" si="10"/>
        <v>Pennsylvania</v>
      </c>
      <c r="AD192" s="11" t="str">
        <f t="shared" si="12"/>
        <v>Pennsylvania</v>
      </c>
      <c r="AE192" s="12" t="s">
        <v>7693</v>
      </c>
      <c r="AF192" s="13" t="s">
        <v>5926</v>
      </c>
      <c r="AG192" t="e">
        <f>INDEX(Table14[Team_Name],MATCH(AE192,Table14[Team],0))</f>
        <v>#N/A</v>
      </c>
    </row>
    <row r="193" spans="2:33">
      <c r="B193">
        <v>183</v>
      </c>
      <c r="C193" t="s">
        <v>154</v>
      </c>
      <c r="D193">
        <v>147</v>
      </c>
      <c r="G193" t="s">
        <v>45</v>
      </c>
      <c r="H193">
        <v>164</v>
      </c>
      <c r="I193">
        <v>206</v>
      </c>
      <c r="J193" t="s">
        <v>45</v>
      </c>
      <c r="K193" t="s">
        <v>45</v>
      </c>
      <c r="L193" t="s">
        <v>708</v>
      </c>
      <c r="M193" t="s">
        <v>1090</v>
      </c>
      <c r="N193" t="s">
        <v>7215</v>
      </c>
      <c r="O193" t="s">
        <v>7338</v>
      </c>
      <c r="P193" t="s">
        <v>761</v>
      </c>
      <c r="Q193" t="s">
        <v>1114</v>
      </c>
      <c r="R193" t="s">
        <v>7412</v>
      </c>
      <c r="S193" t="s">
        <v>859</v>
      </c>
      <c r="T193">
        <v>87</v>
      </c>
      <c r="U193">
        <v>64</v>
      </c>
      <c r="V193">
        <v>56</v>
      </c>
      <c r="W193">
        <v>25</v>
      </c>
      <c r="X193">
        <v>12.94</v>
      </c>
      <c r="AA193" s="10" t="s">
        <v>6042</v>
      </c>
      <c r="AB193" s="11" t="s">
        <v>6043</v>
      </c>
      <c r="AC193" s="11" t="str">
        <f t="shared" si="10"/>
        <v>Pepperdine</v>
      </c>
      <c r="AD193" s="11" t="str">
        <f t="shared" si="12"/>
        <v>Pepperdine</v>
      </c>
      <c r="AE193" s="12" t="s">
        <v>440</v>
      </c>
      <c r="AF193" s="12" t="s">
        <v>5928</v>
      </c>
      <c r="AG193" t="str">
        <f>INDEX(Table14[Team_Name],MATCH(AE193,Table14[Team],0))</f>
        <v>Mississippi</v>
      </c>
    </row>
    <row r="194" spans="2:33">
      <c r="B194">
        <v>184</v>
      </c>
      <c r="C194" t="s">
        <v>366</v>
      </c>
      <c r="D194">
        <v>148</v>
      </c>
      <c r="G194" t="s">
        <v>24</v>
      </c>
      <c r="H194">
        <v>165</v>
      </c>
      <c r="I194">
        <v>207</v>
      </c>
      <c r="J194" t="s">
        <v>24</v>
      </c>
      <c r="K194" t="s">
        <v>24</v>
      </c>
      <c r="L194" t="s">
        <v>7256</v>
      </c>
      <c r="M194" t="s">
        <v>7274</v>
      </c>
      <c r="N194" t="s">
        <v>7285</v>
      </c>
      <c r="O194" t="s">
        <v>7303</v>
      </c>
      <c r="P194" t="s">
        <v>7233</v>
      </c>
      <c r="Q194" t="s">
        <v>7397</v>
      </c>
      <c r="R194" t="s">
        <v>7381</v>
      </c>
      <c r="S194" t="s">
        <v>839</v>
      </c>
      <c r="T194">
        <v>111</v>
      </c>
      <c r="U194">
        <v>206</v>
      </c>
      <c r="V194">
        <v>258</v>
      </c>
      <c r="W194">
        <v>7</v>
      </c>
      <c r="X194">
        <v>-5.73</v>
      </c>
      <c r="AA194" s="10" t="s">
        <v>6044</v>
      </c>
      <c r="AB194" s="11" t="s">
        <v>6045</v>
      </c>
      <c r="AC194" s="11" t="e">
        <f t="shared" ref="AC194:AC221" si="13">INDEX($AE$2:$AE$402,MATCH(AB194,$AF$2:$AF$402,0))</f>
        <v>#N/A</v>
      </c>
      <c r="AD194" s="11" t="e">
        <f t="shared" si="12"/>
        <v>#N/A</v>
      </c>
      <c r="AE194" s="12" t="s">
        <v>501</v>
      </c>
      <c r="AF194" s="13" t="s">
        <v>5954</v>
      </c>
      <c r="AG194" t="str">
        <f>INDEX(Table14[Team_Name],MATCH(AE194,Table14[Team],0))</f>
        <v>Mississippi State</v>
      </c>
    </row>
    <row r="195" spans="2:33">
      <c r="B195">
        <v>185</v>
      </c>
      <c r="C195" t="s">
        <v>116</v>
      </c>
      <c r="D195">
        <v>149</v>
      </c>
      <c r="G195" t="s">
        <v>225</v>
      </c>
      <c r="H195">
        <v>166</v>
      </c>
      <c r="I195">
        <v>209</v>
      </c>
      <c r="J195" t="s">
        <v>225</v>
      </c>
      <c r="K195" t="s">
        <v>225</v>
      </c>
      <c r="L195" t="s">
        <v>1100</v>
      </c>
      <c r="M195" t="s">
        <v>1114</v>
      </c>
      <c r="N195" t="s">
        <v>7264</v>
      </c>
      <c r="O195" t="s">
        <v>799</v>
      </c>
      <c r="P195" t="s">
        <v>7173</v>
      </c>
      <c r="Q195" t="s">
        <v>7212</v>
      </c>
      <c r="R195" t="s">
        <v>304</v>
      </c>
      <c r="S195" t="s">
        <v>786</v>
      </c>
      <c r="T195">
        <v>18</v>
      </c>
      <c r="U195">
        <v>62</v>
      </c>
      <c r="V195">
        <v>110</v>
      </c>
      <c r="W195">
        <v>211</v>
      </c>
      <c r="X195">
        <v>10.029999999999999</v>
      </c>
      <c r="AA195" s="10" t="s">
        <v>6407</v>
      </c>
      <c r="AB195" s="11" t="s">
        <v>6047</v>
      </c>
      <c r="AC195" s="11" t="str">
        <f t="shared" si="13"/>
        <v>Pittsburgh</v>
      </c>
      <c r="AD195" s="11" t="str">
        <f t="shared" si="12"/>
        <v>Pittsburgh</v>
      </c>
      <c r="AE195" s="12" t="s">
        <v>122</v>
      </c>
      <c r="AF195" s="12" t="s">
        <v>5930</v>
      </c>
      <c r="AG195" t="str">
        <f>INDEX(Table14[Team_Name],MATCH(AE195,Table14[Team],0))</f>
        <v>Missouri</v>
      </c>
    </row>
    <row r="196" spans="2:33">
      <c r="B196">
        <v>186</v>
      </c>
      <c r="C196" t="s">
        <v>7180</v>
      </c>
      <c r="D196" t="e">
        <v>#N/A</v>
      </c>
      <c r="G196" t="s">
        <v>389</v>
      </c>
      <c r="H196">
        <v>169</v>
      </c>
      <c r="I196">
        <v>213</v>
      </c>
      <c r="J196" t="s">
        <v>389</v>
      </c>
      <c r="K196" t="s">
        <v>389</v>
      </c>
      <c r="L196" t="s">
        <v>911</v>
      </c>
      <c r="M196" t="s">
        <v>7374</v>
      </c>
      <c r="N196" t="s">
        <v>7393</v>
      </c>
      <c r="O196" t="s">
        <v>7317</v>
      </c>
      <c r="P196" t="s">
        <v>7239</v>
      </c>
      <c r="Q196" t="s">
        <v>7256</v>
      </c>
      <c r="R196" t="s">
        <v>7353</v>
      </c>
      <c r="S196" t="s">
        <v>7210</v>
      </c>
      <c r="T196">
        <v>107</v>
      </c>
      <c r="U196">
        <v>32</v>
      </c>
      <c r="V196">
        <v>342</v>
      </c>
      <c r="W196">
        <v>76</v>
      </c>
      <c r="X196">
        <v>-1.18</v>
      </c>
      <c r="AA196" s="10" t="s">
        <v>6049</v>
      </c>
      <c r="AB196" s="11" t="s">
        <v>6050</v>
      </c>
      <c r="AC196" s="11" t="str">
        <f t="shared" si="13"/>
        <v>Portland</v>
      </c>
      <c r="AD196" s="11" t="str">
        <f t="shared" si="12"/>
        <v>Portland</v>
      </c>
      <c r="AE196" s="12" t="s">
        <v>595</v>
      </c>
      <c r="AF196" s="13" t="s">
        <v>5943</v>
      </c>
      <c r="AG196" t="str">
        <f>INDEX(Table14[Team_Name],MATCH(AE196,Table14[Team],0))</f>
        <v>Missouri St.</v>
      </c>
    </row>
    <row r="197" spans="2:33">
      <c r="B197">
        <v>186</v>
      </c>
      <c r="C197" t="s">
        <v>96</v>
      </c>
      <c r="D197">
        <v>16</v>
      </c>
      <c r="G197" t="s">
        <v>591</v>
      </c>
      <c r="H197">
        <v>171</v>
      </c>
      <c r="I197">
        <v>216</v>
      </c>
      <c r="J197" t="s">
        <v>5910</v>
      </c>
      <c r="K197" t="s">
        <v>7417</v>
      </c>
      <c r="L197" t="s">
        <v>7312</v>
      </c>
      <c r="M197" t="s">
        <v>7340</v>
      </c>
      <c r="N197" t="s">
        <v>7257</v>
      </c>
      <c r="O197" t="s">
        <v>7411</v>
      </c>
      <c r="P197" t="s">
        <v>7401</v>
      </c>
      <c r="Q197" t="s">
        <v>7164</v>
      </c>
      <c r="R197" t="s">
        <v>7356</v>
      </c>
      <c r="S197" t="s">
        <v>7224</v>
      </c>
      <c r="T197">
        <v>332</v>
      </c>
      <c r="U197">
        <v>273</v>
      </c>
      <c r="V197">
        <v>318</v>
      </c>
      <c r="W197">
        <v>55</v>
      </c>
      <c r="X197">
        <v>-13</v>
      </c>
      <c r="AA197" s="10" t="s">
        <v>6051</v>
      </c>
      <c r="AB197" s="11" t="s">
        <v>6052</v>
      </c>
      <c r="AC197" s="11" t="str">
        <f t="shared" si="13"/>
        <v>Presbyterian</v>
      </c>
      <c r="AD197" s="11" t="str">
        <f t="shared" si="12"/>
        <v>Presbyterian</v>
      </c>
      <c r="AE197" s="12" t="s">
        <v>594</v>
      </c>
      <c r="AF197" s="13" t="s">
        <v>5967</v>
      </c>
      <c r="AG197" t="str">
        <f>INDEX(Table14[Team_Name],MATCH(AE197,Table14[Team],0))</f>
        <v>Mississippi Valley State</v>
      </c>
    </row>
    <row r="198" spans="2:33">
      <c r="B198">
        <v>187</v>
      </c>
      <c r="C198" t="s">
        <v>224</v>
      </c>
      <c r="D198" t="e">
        <v>#N/A</v>
      </c>
      <c r="G198" t="s">
        <v>568</v>
      </c>
      <c r="H198">
        <v>167</v>
      </c>
      <c r="I198">
        <v>211</v>
      </c>
      <c r="J198" t="s">
        <v>312</v>
      </c>
      <c r="K198" t="s">
        <v>7415</v>
      </c>
      <c r="L198" t="s">
        <v>7245</v>
      </c>
      <c r="M198" t="s">
        <v>7135</v>
      </c>
      <c r="N198" t="s">
        <v>7293</v>
      </c>
      <c r="O198" t="s">
        <v>7372</v>
      </c>
      <c r="P198" t="s">
        <v>7330</v>
      </c>
      <c r="Q198" t="s">
        <v>7195</v>
      </c>
      <c r="R198" t="s">
        <v>7345</v>
      </c>
      <c r="S198" t="s">
        <v>7122</v>
      </c>
      <c r="T198">
        <v>219</v>
      </c>
      <c r="U198">
        <v>161</v>
      </c>
      <c r="V198">
        <v>301</v>
      </c>
      <c r="W198">
        <v>108</v>
      </c>
      <c r="X198">
        <v>-5.99</v>
      </c>
      <c r="AA198" s="10" t="s">
        <v>6053</v>
      </c>
      <c r="AB198" s="11" t="s">
        <v>6054</v>
      </c>
      <c r="AC198" s="11" t="str">
        <f t="shared" si="13"/>
        <v>Princeton</v>
      </c>
      <c r="AD198" s="11" t="str">
        <f t="shared" si="12"/>
        <v>Princeton</v>
      </c>
      <c r="AE198" s="12" t="s">
        <v>7694</v>
      </c>
      <c r="AF198" s="10"/>
      <c r="AG198" t="e">
        <f>INDEX(Table14[Team_Name],MATCH(AE198,Table14[Team],0))</f>
        <v>#N/A</v>
      </c>
    </row>
    <row r="199" spans="2:33">
      <c r="B199">
        <v>188</v>
      </c>
      <c r="C199" t="s">
        <v>5875</v>
      </c>
      <c r="D199">
        <v>150</v>
      </c>
      <c r="G199" t="s">
        <v>7414</v>
      </c>
      <c r="H199">
        <v>167</v>
      </c>
      <c r="I199">
        <v>211</v>
      </c>
      <c r="J199" t="s">
        <v>312</v>
      </c>
      <c r="K199" t="s">
        <v>7414</v>
      </c>
      <c r="L199" t="s">
        <v>7245</v>
      </c>
      <c r="M199" t="s">
        <v>7135</v>
      </c>
      <c r="N199" t="s">
        <v>7293</v>
      </c>
      <c r="O199" t="s">
        <v>7372</v>
      </c>
      <c r="P199" t="s">
        <v>7330</v>
      </c>
      <c r="Q199" t="s">
        <v>7195</v>
      </c>
      <c r="R199" t="s">
        <v>7345</v>
      </c>
      <c r="S199" t="s">
        <v>7122</v>
      </c>
      <c r="T199">
        <v>219</v>
      </c>
      <c r="U199">
        <v>161</v>
      </c>
      <c r="V199">
        <v>301</v>
      </c>
      <c r="W199">
        <v>108</v>
      </c>
      <c r="X199">
        <v>-5.99</v>
      </c>
      <c r="AA199" s="10" t="s">
        <v>6428</v>
      </c>
      <c r="AB199" s="11" t="s">
        <v>6057</v>
      </c>
      <c r="AC199" s="11" t="str">
        <f t="shared" si="13"/>
        <v>Providence</v>
      </c>
      <c r="AD199" s="11" t="str">
        <f t="shared" si="12"/>
        <v>Providence</v>
      </c>
      <c r="AE199" s="12" t="s">
        <v>357</v>
      </c>
      <c r="AF199" s="13" t="s">
        <v>5933</v>
      </c>
      <c r="AG199" t="str">
        <f>INDEX(Table14[Team_Name],MATCH(AE199,Table14[Team],0))</f>
        <v>Monmouth</v>
      </c>
    </row>
    <row r="200" spans="2:33">
      <c r="B200">
        <v>189</v>
      </c>
      <c r="C200" t="s">
        <v>349</v>
      </c>
      <c r="D200">
        <v>151</v>
      </c>
      <c r="G200" t="s">
        <v>616</v>
      </c>
      <c r="H200">
        <v>168</v>
      </c>
      <c r="I200">
        <v>212</v>
      </c>
      <c r="J200" t="s">
        <v>7416</v>
      </c>
      <c r="K200" t="s">
        <v>51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AA200" s="10" t="s">
        <v>6059</v>
      </c>
      <c r="AB200" s="11" t="s">
        <v>6060</v>
      </c>
      <c r="AC200" s="11" t="str">
        <f t="shared" si="13"/>
        <v>PortlandState</v>
      </c>
      <c r="AD200" s="11" t="str">
        <f t="shared" si="12"/>
        <v>Portland State</v>
      </c>
      <c r="AE200" s="12" t="s">
        <v>204</v>
      </c>
      <c r="AF200" s="13" t="s">
        <v>5935</v>
      </c>
      <c r="AG200" t="str">
        <f>INDEX(Table14[Team_Name],MATCH(AE200,Table14[Team],0))</f>
        <v>Montana</v>
      </c>
    </row>
    <row r="201" spans="2:33">
      <c r="B201">
        <v>190</v>
      </c>
      <c r="C201" t="s">
        <v>347</v>
      </c>
      <c r="D201">
        <v>152</v>
      </c>
      <c r="G201" t="s">
        <v>227</v>
      </c>
      <c r="H201">
        <v>172</v>
      </c>
      <c r="I201">
        <v>217</v>
      </c>
      <c r="J201" t="s">
        <v>227</v>
      </c>
      <c r="K201" t="s">
        <v>227</v>
      </c>
      <c r="L201" t="s">
        <v>1111</v>
      </c>
      <c r="M201" t="s">
        <v>1091</v>
      </c>
      <c r="N201" t="s">
        <v>769</v>
      </c>
      <c r="O201" t="s">
        <v>7262</v>
      </c>
      <c r="P201" t="s">
        <v>7186</v>
      </c>
      <c r="Q201" t="s">
        <v>700</v>
      </c>
      <c r="R201" t="s">
        <v>720</v>
      </c>
      <c r="S201" t="s">
        <v>711</v>
      </c>
      <c r="T201">
        <v>16</v>
      </c>
      <c r="U201">
        <v>37</v>
      </c>
      <c r="V201">
        <v>32</v>
      </c>
      <c r="W201">
        <v>49</v>
      </c>
      <c r="X201">
        <v>17.329999999999998</v>
      </c>
      <c r="AA201" s="10" t="s">
        <v>6439</v>
      </c>
      <c r="AB201" s="11" t="s">
        <v>6066</v>
      </c>
      <c r="AC201" s="11" t="str">
        <f t="shared" si="13"/>
        <v>Purdue</v>
      </c>
      <c r="AD201" s="11" t="str">
        <f t="shared" si="12"/>
        <v>Purdue</v>
      </c>
      <c r="AE201" s="12" t="s">
        <v>652</v>
      </c>
      <c r="AF201" s="13" t="s">
        <v>5960</v>
      </c>
      <c r="AG201" t="str">
        <f>INDEX(Table14[Team_Name],MATCH(AE201,Table14[Team],0))</f>
        <v>Montana State</v>
      </c>
    </row>
    <row r="202" spans="2:33">
      <c r="B202">
        <v>191</v>
      </c>
      <c r="C202" t="s">
        <v>111</v>
      </c>
      <c r="D202" t="e">
        <v>#N/A</v>
      </c>
      <c r="G202" t="s">
        <v>602</v>
      </c>
      <c r="H202">
        <v>172</v>
      </c>
      <c r="I202">
        <v>217</v>
      </c>
      <c r="J202" t="s">
        <v>227</v>
      </c>
      <c r="K202" t="s">
        <v>227</v>
      </c>
      <c r="L202" t="s">
        <v>1111</v>
      </c>
      <c r="M202" t="s">
        <v>1091</v>
      </c>
      <c r="N202" t="s">
        <v>769</v>
      </c>
      <c r="O202" t="s">
        <v>7262</v>
      </c>
      <c r="P202" t="s">
        <v>7186</v>
      </c>
      <c r="Q202" t="s">
        <v>700</v>
      </c>
      <c r="R202" t="s">
        <v>720</v>
      </c>
      <c r="S202" t="s">
        <v>711</v>
      </c>
      <c r="T202">
        <v>16</v>
      </c>
      <c r="U202">
        <v>37</v>
      </c>
      <c r="V202">
        <v>32</v>
      </c>
      <c r="W202">
        <v>49</v>
      </c>
      <c r="X202">
        <v>17.329999999999998</v>
      </c>
      <c r="AA202" s="10" t="s">
        <v>6068</v>
      </c>
      <c r="AB202" s="11" t="s">
        <v>6069</v>
      </c>
      <c r="AC202" s="11" t="str">
        <f t="shared" si="13"/>
        <v>PrairieViewA&amp;M</v>
      </c>
      <c r="AD202" s="11" t="str">
        <f t="shared" si="12"/>
        <v>Prairie View A&amp;M</v>
      </c>
      <c r="AE202" s="12" t="s">
        <v>553</v>
      </c>
      <c r="AF202" s="13" t="s">
        <v>5937</v>
      </c>
      <c r="AG202" t="str">
        <f>INDEX(Table14[Team_Name],MATCH(AE202,Table14[Team],0))</f>
        <v>Morehead State</v>
      </c>
    </row>
    <row r="203" spans="2:33">
      <c r="B203">
        <v>192</v>
      </c>
      <c r="C203" t="s">
        <v>6231</v>
      </c>
      <c r="D203">
        <v>154</v>
      </c>
      <c r="G203" t="s">
        <v>76</v>
      </c>
      <c r="H203">
        <v>173</v>
      </c>
      <c r="I203">
        <v>218</v>
      </c>
      <c r="J203" t="s">
        <v>76</v>
      </c>
      <c r="K203" t="s">
        <v>76</v>
      </c>
      <c r="L203" t="s">
        <v>1091</v>
      </c>
      <c r="M203" t="s">
        <v>7204</v>
      </c>
      <c r="N203" t="s">
        <v>7365</v>
      </c>
      <c r="O203" t="s">
        <v>7124</v>
      </c>
      <c r="P203" t="s">
        <v>7342</v>
      </c>
      <c r="Q203" t="s">
        <v>7406</v>
      </c>
      <c r="R203" t="s">
        <v>7259</v>
      </c>
      <c r="S203" t="s">
        <v>7397</v>
      </c>
      <c r="T203">
        <v>177</v>
      </c>
      <c r="U203">
        <v>121</v>
      </c>
      <c r="V203">
        <v>268</v>
      </c>
      <c r="W203">
        <v>309</v>
      </c>
      <c r="X203">
        <v>-1.78</v>
      </c>
      <c r="AA203" s="10" t="s">
        <v>6070</v>
      </c>
      <c r="AB203" s="10" t="s">
        <v>6071</v>
      </c>
      <c r="AC203" s="11" t="str">
        <f t="shared" si="13"/>
        <v>Quinnipiac</v>
      </c>
      <c r="AD203" s="11" t="str">
        <f t="shared" si="12"/>
        <v>Quinnipiac</v>
      </c>
      <c r="AE203" s="12" t="s">
        <v>670</v>
      </c>
      <c r="AF203" s="13" t="s">
        <v>5940</v>
      </c>
      <c r="AG203" t="str">
        <f>INDEX(Table14[Team_Name],MATCH(AE203,Table14[Team],0))</f>
        <v>Morgan State</v>
      </c>
    </row>
    <row r="204" spans="2:33">
      <c r="B204">
        <v>193</v>
      </c>
      <c r="C204" t="s">
        <v>7695</v>
      </c>
      <c r="D204" t="e">
        <v>#N/A</v>
      </c>
      <c r="G204" t="s">
        <v>235</v>
      </c>
      <c r="H204">
        <v>362</v>
      </c>
      <c r="I204">
        <v>219</v>
      </c>
      <c r="J204" t="s">
        <v>235</v>
      </c>
      <c r="K204" t="s">
        <v>235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s">
        <v>7385</v>
      </c>
      <c r="S204" t="s">
        <v>7111</v>
      </c>
      <c r="T204">
        <v>209</v>
      </c>
      <c r="U204">
        <v>325</v>
      </c>
      <c r="V204">
        <v>239</v>
      </c>
      <c r="W204">
        <v>350</v>
      </c>
      <c r="X204">
        <v>-11.53</v>
      </c>
      <c r="AA204" s="10" t="s">
        <v>6072</v>
      </c>
      <c r="AB204" s="11" t="s">
        <v>6073</v>
      </c>
      <c r="AC204" s="11" t="str">
        <f t="shared" si="13"/>
        <v>Radford</v>
      </c>
      <c r="AD204" s="11" t="str">
        <f t="shared" si="12"/>
        <v>Radford</v>
      </c>
      <c r="AE204" s="12" t="s">
        <v>642</v>
      </c>
      <c r="AF204" s="13" t="s">
        <v>5952</v>
      </c>
      <c r="AG204" t="str">
        <f>INDEX(Table14[Team_Name],MATCH(AE204,Table14[Team],0))</f>
        <v>Mount St. Mary's</v>
      </c>
    </row>
    <row r="205" spans="2:33">
      <c r="B205">
        <v>194</v>
      </c>
      <c r="C205" t="s">
        <v>102</v>
      </c>
      <c r="D205">
        <v>156</v>
      </c>
      <c r="G205" t="s">
        <v>503</v>
      </c>
      <c r="H205">
        <v>174</v>
      </c>
      <c r="I205">
        <v>220</v>
      </c>
      <c r="J205" t="s">
        <v>430</v>
      </c>
      <c r="K205" t="s">
        <v>20</v>
      </c>
      <c r="L205" t="s">
        <v>997</v>
      </c>
      <c r="M205" t="s">
        <v>1113</v>
      </c>
      <c r="N205" t="s">
        <v>427</v>
      </c>
      <c r="O205" t="s">
        <v>7358</v>
      </c>
      <c r="P205" t="s">
        <v>7129</v>
      </c>
      <c r="Q205" t="s">
        <v>769</v>
      </c>
      <c r="R205" t="s">
        <v>7407</v>
      </c>
      <c r="S205" t="s">
        <v>725</v>
      </c>
      <c r="T205">
        <v>83</v>
      </c>
      <c r="U205">
        <v>18</v>
      </c>
      <c r="V205">
        <v>114</v>
      </c>
      <c r="W205">
        <v>139</v>
      </c>
      <c r="X205">
        <v>15.36</v>
      </c>
      <c r="AA205" s="10" t="s">
        <v>6074</v>
      </c>
      <c r="AB205" s="11" t="s">
        <v>6075</v>
      </c>
      <c r="AC205" s="11" t="str">
        <f t="shared" si="13"/>
        <v>Rice</v>
      </c>
      <c r="AD205" s="11" t="str">
        <f t="shared" si="12"/>
        <v>Rice</v>
      </c>
      <c r="AE205" s="12" t="s">
        <v>639</v>
      </c>
      <c r="AF205" s="13" t="s">
        <v>5964</v>
      </c>
      <c r="AG205" t="str">
        <f>INDEX(Table14[Team_Name],MATCH(AE205,Table14[Team],0))</f>
        <v>Murray State</v>
      </c>
    </row>
    <row r="206" spans="2:33">
      <c r="B206">
        <v>192</v>
      </c>
      <c r="C206" t="s">
        <v>6497</v>
      </c>
      <c r="D206">
        <v>154</v>
      </c>
      <c r="G206" t="s">
        <v>503</v>
      </c>
      <c r="H206">
        <v>174</v>
      </c>
      <c r="I206">
        <v>220</v>
      </c>
      <c r="J206" t="s">
        <v>422</v>
      </c>
      <c r="K206" t="s">
        <v>20</v>
      </c>
      <c r="L206" t="s">
        <v>997</v>
      </c>
      <c r="M206" t="s">
        <v>1113</v>
      </c>
      <c r="N206" t="s">
        <v>427</v>
      </c>
      <c r="O206" t="s">
        <v>7358</v>
      </c>
      <c r="P206" t="s">
        <v>7129</v>
      </c>
      <c r="Q206" t="s">
        <v>769</v>
      </c>
      <c r="R206" t="s">
        <v>7407</v>
      </c>
      <c r="S206" t="s">
        <v>725</v>
      </c>
      <c r="T206">
        <v>83</v>
      </c>
      <c r="U206">
        <v>18</v>
      </c>
      <c r="V206">
        <v>114</v>
      </c>
      <c r="W206">
        <v>139</v>
      </c>
      <c r="X206">
        <v>15.36</v>
      </c>
      <c r="AA206" s="10" t="s">
        <v>6076</v>
      </c>
      <c r="AB206" s="11" t="s">
        <v>6077</v>
      </c>
      <c r="AC206" s="11" t="str">
        <f t="shared" si="13"/>
        <v>Richmond</v>
      </c>
      <c r="AD206" s="11" t="str">
        <f t="shared" si="12"/>
        <v>Richmond</v>
      </c>
      <c r="AE206" s="12" t="s">
        <v>634</v>
      </c>
      <c r="AF206" s="13" t="s">
        <v>5974</v>
      </c>
      <c r="AG206" t="str">
        <f>INDEX(Table14[Team_Name],MATCH(AE206,Table14[Team],0))</f>
        <v>North Carolina A&amp;T</v>
      </c>
    </row>
    <row r="207" spans="2:33">
      <c r="B207">
        <v>192</v>
      </c>
      <c r="C207" t="s">
        <v>7696</v>
      </c>
      <c r="D207" t="e">
        <v>#N/A</v>
      </c>
      <c r="G207" t="s">
        <v>454</v>
      </c>
      <c r="H207">
        <v>175</v>
      </c>
      <c r="I207">
        <v>221</v>
      </c>
      <c r="J207" t="s">
        <v>5900</v>
      </c>
      <c r="K207" t="s">
        <v>7418</v>
      </c>
      <c r="L207" t="s">
        <v>7302</v>
      </c>
      <c r="M207" t="s">
        <v>7349</v>
      </c>
      <c r="N207" t="s">
        <v>7261</v>
      </c>
      <c r="O207" t="s">
        <v>7149</v>
      </c>
      <c r="P207" t="s">
        <v>7403</v>
      </c>
      <c r="Q207" t="s">
        <v>7265</v>
      </c>
      <c r="R207" t="s">
        <v>7318</v>
      </c>
      <c r="S207" t="s">
        <v>7406</v>
      </c>
      <c r="T207">
        <v>137</v>
      </c>
      <c r="U207">
        <v>164</v>
      </c>
      <c r="V207">
        <v>332</v>
      </c>
      <c r="W207">
        <v>132</v>
      </c>
      <c r="X207">
        <v>-8.17</v>
      </c>
      <c r="AA207" s="10" t="s">
        <v>6078</v>
      </c>
      <c r="AB207" s="11" t="s">
        <v>6079</v>
      </c>
      <c r="AC207" s="11" t="str">
        <f t="shared" si="13"/>
        <v>Rider</v>
      </c>
      <c r="AD207" s="11" t="str">
        <f t="shared" si="12"/>
        <v>Rider</v>
      </c>
      <c r="AE207" s="12" t="s">
        <v>313</v>
      </c>
      <c r="AF207" s="12" t="s">
        <v>5972</v>
      </c>
      <c r="AG207" t="str">
        <f>INDEX(Table14[Team_Name],MATCH(AE207,Table14[Team],0))</f>
        <v>Navy</v>
      </c>
    </row>
    <row r="208" spans="2:33">
      <c r="B208">
        <v>196</v>
      </c>
      <c r="C208" t="s">
        <v>339</v>
      </c>
      <c r="D208">
        <v>157</v>
      </c>
      <c r="G208" t="s">
        <v>234</v>
      </c>
      <c r="H208">
        <v>176</v>
      </c>
      <c r="I208">
        <v>224</v>
      </c>
      <c r="J208" t="s">
        <v>234</v>
      </c>
      <c r="K208" t="s">
        <v>234</v>
      </c>
      <c r="L208" t="s">
        <v>396</v>
      </c>
      <c r="M208" t="s">
        <v>805</v>
      </c>
      <c r="N208" t="s">
        <v>911</v>
      </c>
      <c r="O208" t="s">
        <v>7267</v>
      </c>
      <c r="P208" t="s">
        <v>60</v>
      </c>
      <c r="Q208" t="s">
        <v>27</v>
      </c>
      <c r="R208" t="s">
        <v>426</v>
      </c>
      <c r="S208" t="s">
        <v>169</v>
      </c>
      <c r="T208">
        <v>2</v>
      </c>
      <c r="U208">
        <v>22</v>
      </c>
      <c r="V208">
        <v>73</v>
      </c>
      <c r="W208">
        <v>203</v>
      </c>
      <c r="X208">
        <v>16.55</v>
      </c>
      <c r="AA208" s="10" t="s">
        <v>6294</v>
      </c>
      <c r="AB208" s="11" t="s">
        <v>6295</v>
      </c>
      <c r="AC208" s="11" t="str">
        <f t="shared" si="13"/>
        <v>UTRioGrandeValley</v>
      </c>
      <c r="AD208" s="11" t="str">
        <f t="shared" si="12"/>
        <v>UT Rio Grande Valley</v>
      </c>
      <c r="AE208" s="12" t="s">
        <v>626</v>
      </c>
      <c r="AF208" s="13" t="s">
        <v>6243</v>
      </c>
      <c r="AG208" t="str">
        <f>INDEX(Table14[Team_Name],MATCH(AE208,Table14[Team],0))</f>
        <v>NC Asheville</v>
      </c>
    </row>
    <row r="209" spans="2:33">
      <c r="B209">
        <v>197</v>
      </c>
      <c r="C209" t="s">
        <v>7697</v>
      </c>
      <c r="D209" t="e">
        <v>#N/A</v>
      </c>
      <c r="G209" t="s">
        <v>452</v>
      </c>
      <c r="H209">
        <v>177</v>
      </c>
      <c r="I209">
        <v>226</v>
      </c>
      <c r="J209" t="s">
        <v>6532</v>
      </c>
      <c r="K209" t="s">
        <v>221</v>
      </c>
      <c r="L209" t="s">
        <v>80</v>
      </c>
      <c r="M209" t="s">
        <v>427</v>
      </c>
      <c r="N209" t="s">
        <v>44</v>
      </c>
      <c r="O209" t="s">
        <v>7179</v>
      </c>
      <c r="P209" t="s">
        <v>27</v>
      </c>
      <c r="Q209" t="s">
        <v>37</v>
      </c>
      <c r="R209" t="s">
        <v>60</v>
      </c>
      <c r="S209" t="s">
        <v>916</v>
      </c>
      <c r="T209">
        <v>22</v>
      </c>
      <c r="U209">
        <v>31</v>
      </c>
      <c r="V209">
        <v>66</v>
      </c>
      <c r="W209">
        <v>148</v>
      </c>
      <c r="X209">
        <v>14.69</v>
      </c>
      <c r="AA209" s="10" t="s">
        <v>6080</v>
      </c>
      <c r="AB209" s="11" t="s">
        <v>6081</v>
      </c>
      <c r="AC209" s="11" t="str">
        <f t="shared" si="13"/>
        <v>RobertMorris</v>
      </c>
      <c r="AD209" s="11" t="str">
        <f t="shared" si="12"/>
        <v>Robert Morris</v>
      </c>
      <c r="AE209" s="12" t="s">
        <v>633</v>
      </c>
      <c r="AF209" s="13" t="s">
        <v>5976</v>
      </c>
      <c r="AG209" t="str">
        <f>INDEX(Table14[Team_Name],MATCH(AE209,Table14[Team],0))</f>
        <v>North Carolina Central</v>
      </c>
    </row>
    <row r="210" spans="2:33">
      <c r="B210">
        <v>198</v>
      </c>
      <c r="C210" t="s">
        <v>689</v>
      </c>
      <c r="D210">
        <v>159</v>
      </c>
      <c r="G210" t="s">
        <v>6455</v>
      </c>
      <c r="H210">
        <v>178</v>
      </c>
      <c r="I210">
        <v>229</v>
      </c>
      <c r="J210" t="s">
        <v>101</v>
      </c>
      <c r="K210" t="s">
        <v>7419</v>
      </c>
      <c r="L210" t="s">
        <v>823</v>
      </c>
      <c r="M210" t="s">
        <v>7317</v>
      </c>
      <c r="N210" t="s">
        <v>7352</v>
      </c>
      <c r="O210" t="s">
        <v>1100</v>
      </c>
      <c r="P210" t="s">
        <v>786</v>
      </c>
      <c r="Q210" t="s">
        <v>7325</v>
      </c>
      <c r="R210" t="s">
        <v>7187</v>
      </c>
      <c r="S210" t="s">
        <v>7299</v>
      </c>
      <c r="T210">
        <v>284</v>
      </c>
      <c r="U210">
        <v>101</v>
      </c>
      <c r="V210">
        <v>89</v>
      </c>
      <c r="W210">
        <v>185</v>
      </c>
      <c r="X210">
        <v>8.24</v>
      </c>
      <c r="AA210" s="10" t="s">
        <v>6082</v>
      </c>
      <c r="AB210" s="10" t="s">
        <v>6083</v>
      </c>
      <c r="AC210" s="11" t="str">
        <f t="shared" si="13"/>
        <v>Rutgers</v>
      </c>
      <c r="AD210" s="11" t="str">
        <f t="shared" si="12"/>
        <v>Rutgers</v>
      </c>
      <c r="AE210" s="12" t="s">
        <v>581</v>
      </c>
      <c r="AF210" s="13" t="s">
        <v>6246</v>
      </c>
      <c r="AG210" t="str">
        <f>INDEX(Table14[Team_Name],MATCH(AE210,Table14[Team],0))</f>
        <v>UNC Greensboro</v>
      </c>
    </row>
    <row r="211" spans="2:33" ht="28.5" customHeight="1">
      <c r="B211">
        <v>199</v>
      </c>
      <c r="C211" t="s">
        <v>72</v>
      </c>
      <c r="D211">
        <v>158</v>
      </c>
      <c r="G211" t="s">
        <v>571</v>
      </c>
      <c r="H211">
        <v>178</v>
      </c>
      <c r="I211">
        <v>229</v>
      </c>
      <c r="J211" t="s">
        <v>101</v>
      </c>
      <c r="K211" t="s">
        <v>7419</v>
      </c>
      <c r="L211" t="s">
        <v>823</v>
      </c>
      <c r="M211" t="s">
        <v>7317</v>
      </c>
      <c r="N211" t="s">
        <v>7352</v>
      </c>
      <c r="O211" t="s">
        <v>1100</v>
      </c>
      <c r="P211" t="s">
        <v>786</v>
      </c>
      <c r="Q211" t="s">
        <v>7325</v>
      </c>
      <c r="R211" t="s">
        <v>7187</v>
      </c>
      <c r="S211" t="s">
        <v>7299</v>
      </c>
      <c r="T211">
        <v>284</v>
      </c>
      <c r="U211">
        <v>101</v>
      </c>
      <c r="V211">
        <v>89</v>
      </c>
      <c r="W211">
        <v>185</v>
      </c>
      <c r="X211">
        <v>8.24</v>
      </c>
      <c r="AA211" s="10" t="s">
        <v>6084</v>
      </c>
      <c r="AB211" s="10" t="s">
        <v>6085</v>
      </c>
      <c r="AC211" s="11" t="str">
        <f t="shared" si="13"/>
        <v>SacramentoState</v>
      </c>
      <c r="AD211" s="11" t="str">
        <f t="shared" si="12"/>
        <v>Sacramento State</v>
      </c>
      <c r="AE211" s="12" t="s">
        <v>508</v>
      </c>
      <c r="AF211" s="13" t="s">
        <v>5978</v>
      </c>
      <c r="AG211" t="str">
        <f>INDEX(Table14[Team_Name],MATCH(AE211,Table14[Team],0))</f>
        <v>NC State</v>
      </c>
    </row>
    <row r="212" spans="2:33" ht="15.75" customHeight="1">
      <c r="B212">
        <v>200</v>
      </c>
      <c r="C212" t="s">
        <v>376</v>
      </c>
      <c r="D212">
        <v>160</v>
      </c>
      <c r="G212" t="s">
        <v>233</v>
      </c>
      <c r="H212">
        <v>179</v>
      </c>
      <c r="I212">
        <v>231</v>
      </c>
      <c r="J212" t="s">
        <v>233</v>
      </c>
      <c r="K212" t="s">
        <v>233</v>
      </c>
      <c r="L212" t="s">
        <v>799</v>
      </c>
      <c r="M212" t="s">
        <v>916</v>
      </c>
      <c r="N212" t="s">
        <v>7237</v>
      </c>
      <c r="O212" t="s">
        <v>7129</v>
      </c>
      <c r="P212" t="s">
        <v>7316</v>
      </c>
      <c r="Q212" t="s">
        <v>799</v>
      </c>
      <c r="R212" t="s">
        <v>7172</v>
      </c>
      <c r="S212" t="s">
        <v>7213</v>
      </c>
      <c r="T212">
        <v>119</v>
      </c>
      <c r="U212">
        <v>94</v>
      </c>
      <c r="V212">
        <v>155</v>
      </c>
      <c r="W212">
        <v>285</v>
      </c>
      <c r="X212">
        <v>5.15</v>
      </c>
      <c r="AA212" s="10" t="s">
        <v>6271</v>
      </c>
      <c r="AB212" s="11" t="s">
        <v>6272</v>
      </c>
      <c r="AC212" s="11" t="str">
        <f t="shared" si="13"/>
        <v>SouthAlabama</v>
      </c>
      <c r="AD212" s="11" t="str">
        <f t="shared" si="12"/>
        <v>South Alabama</v>
      </c>
      <c r="AE212" s="12" t="s">
        <v>648</v>
      </c>
      <c r="AF212" s="13" t="s">
        <v>6252</v>
      </c>
      <c r="AG212" t="str">
        <f>INDEX(Table14[Team_Name],MATCH(AE212,Table14[Team],0))</f>
        <v>NC Wilmington</v>
      </c>
    </row>
    <row r="213" spans="2:33">
      <c r="B213">
        <v>201</v>
      </c>
      <c r="C213" t="s">
        <v>6369</v>
      </c>
      <c r="D213" t="e">
        <v>#N/A</v>
      </c>
      <c r="G213" t="s">
        <v>440</v>
      </c>
      <c r="H213">
        <v>180</v>
      </c>
      <c r="I213">
        <v>232</v>
      </c>
      <c r="J213" t="s">
        <v>440</v>
      </c>
      <c r="K213" t="s">
        <v>440</v>
      </c>
      <c r="L213" t="s">
        <v>775</v>
      </c>
      <c r="M213" t="s">
        <v>799</v>
      </c>
      <c r="N213" t="s">
        <v>997</v>
      </c>
      <c r="O213" t="s">
        <v>805</v>
      </c>
      <c r="P213" t="s">
        <v>7125</v>
      </c>
      <c r="Q213" t="s">
        <v>911</v>
      </c>
      <c r="R213" t="s">
        <v>1086</v>
      </c>
      <c r="S213" t="s">
        <v>761</v>
      </c>
      <c r="T213">
        <v>57</v>
      </c>
      <c r="U213">
        <v>120</v>
      </c>
      <c r="V213">
        <v>117</v>
      </c>
      <c r="W213">
        <v>277</v>
      </c>
      <c r="X213">
        <v>5.92</v>
      </c>
      <c r="AA213" s="10" t="s">
        <v>6087</v>
      </c>
      <c r="AB213" s="11" t="s">
        <v>6088</v>
      </c>
      <c r="AC213" s="11" t="str">
        <f t="shared" si="13"/>
        <v>Samford</v>
      </c>
      <c r="AD213" s="11" t="str">
        <f t="shared" si="12"/>
        <v>Samford</v>
      </c>
      <c r="AE213" s="12" t="s">
        <v>6494</v>
      </c>
      <c r="AF213" s="13" t="s">
        <v>5982</v>
      </c>
      <c r="AG213" t="str">
        <f>INDEX(Table14[Team_Name],MATCH(AE213,Table14[Team],0))</f>
        <v>North Dakota State</v>
      </c>
    </row>
    <row r="214" spans="2:33">
      <c r="B214">
        <v>202</v>
      </c>
      <c r="C214" t="s">
        <v>43</v>
      </c>
      <c r="D214">
        <v>155</v>
      </c>
      <c r="G214" t="s">
        <v>7421</v>
      </c>
      <c r="H214">
        <v>181</v>
      </c>
      <c r="I214">
        <v>233</v>
      </c>
      <c r="J214" t="s">
        <v>6533</v>
      </c>
      <c r="K214" t="s">
        <v>195</v>
      </c>
      <c r="L214" t="s">
        <v>7357</v>
      </c>
      <c r="M214" t="s">
        <v>7238</v>
      </c>
      <c r="N214" t="s">
        <v>814</v>
      </c>
      <c r="O214" t="s">
        <v>897</v>
      </c>
      <c r="P214" t="s">
        <v>789</v>
      </c>
      <c r="Q214" t="s">
        <v>7391</v>
      </c>
      <c r="R214" t="s">
        <v>734</v>
      </c>
      <c r="S214" t="s">
        <v>805</v>
      </c>
      <c r="T214">
        <v>65</v>
      </c>
      <c r="U214">
        <v>56</v>
      </c>
      <c r="V214">
        <v>49</v>
      </c>
      <c r="W214">
        <v>259</v>
      </c>
      <c r="X214">
        <v>13.79</v>
      </c>
      <c r="AA214" s="10" t="s">
        <v>6151</v>
      </c>
      <c r="AB214" s="11" t="s">
        <v>6152</v>
      </c>
      <c r="AC214" s="11" t="str">
        <f t="shared" si="13"/>
        <v>StonyBrook</v>
      </c>
      <c r="AD214" s="11" t="str">
        <f t="shared" si="12"/>
        <v>Stony Brook</v>
      </c>
      <c r="AE214" s="12" t="s">
        <v>317</v>
      </c>
      <c r="AF214" s="13" t="s">
        <v>5985</v>
      </c>
      <c r="AG214" t="str">
        <f>INDEX(Table14[Team_Name],MATCH(AE214,Table14[Team],0))</f>
        <v>Nebraska</v>
      </c>
    </row>
    <row r="215" spans="2:33">
      <c r="B215">
        <v>203</v>
      </c>
      <c r="C215" t="s">
        <v>240</v>
      </c>
      <c r="D215">
        <v>161</v>
      </c>
      <c r="G215" t="s">
        <v>501</v>
      </c>
      <c r="H215">
        <v>181</v>
      </c>
      <c r="I215">
        <v>233</v>
      </c>
      <c r="J215" t="s">
        <v>6533</v>
      </c>
      <c r="K215" t="s">
        <v>195</v>
      </c>
      <c r="L215" t="s">
        <v>7357</v>
      </c>
      <c r="M215" t="s">
        <v>7238</v>
      </c>
      <c r="N215" t="s">
        <v>814</v>
      </c>
      <c r="O215" t="s">
        <v>897</v>
      </c>
      <c r="P215" t="s">
        <v>789</v>
      </c>
      <c r="Q215" t="s">
        <v>7391</v>
      </c>
      <c r="R215" t="s">
        <v>734</v>
      </c>
      <c r="S215" t="s">
        <v>805</v>
      </c>
      <c r="T215">
        <v>65</v>
      </c>
      <c r="U215">
        <v>56</v>
      </c>
      <c r="V215">
        <v>49</v>
      </c>
      <c r="W215">
        <v>259</v>
      </c>
      <c r="X215">
        <v>13.79</v>
      </c>
      <c r="AA215" s="10" t="s">
        <v>6089</v>
      </c>
      <c r="AB215" s="11" t="s">
        <v>6090</v>
      </c>
      <c r="AC215" s="11" t="str">
        <f t="shared" si="13"/>
        <v>St.Bonaventure</v>
      </c>
      <c r="AD215" s="11" t="str">
        <f t="shared" si="12"/>
        <v>St. Bonaventure</v>
      </c>
      <c r="AE215" s="12" t="s">
        <v>557</v>
      </c>
      <c r="AF215" s="13" t="s">
        <v>6024</v>
      </c>
      <c r="AG215" t="str">
        <f>INDEX(Table14[Team_Name],MATCH(AE215,Table14[Team],0))</f>
        <v>Nebraska Omaha</v>
      </c>
    </row>
    <row r="216" spans="2:33">
      <c r="B216">
        <v>204</v>
      </c>
      <c r="C216" t="s">
        <v>245</v>
      </c>
      <c r="D216">
        <v>162</v>
      </c>
      <c r="G216" t="s">
        <v>7422</v>
      </c>
      <c r="H216">
        <v>182</v>
      </c>
      <c r="I216">
        <v>234</v>
      </c>
      <c r="J216" t="s">
        <v>5968</v>
      </c>
      <c r="K216" t="s">
        <v>156</v>
      </c>
      <c r="L216" t="s">
        <v>7313</v>
      </c>
      <c r="M216" t="s">
        <v>7108</v>
      </c>
      <c r="N216" t="s">
        <v>7311</v>
      </c>
      <c r="O216" t="s">
        <v>7134</v>
      </c>
      <c r="P216" t="s">
        <v>7108</v>
      </c>
      <c r="Q216" t="s">
        <v>7360</v>
      </c>
      <c r="R216" t="s">
        <v>7133</v>
      </c>
      <c r="S216" t="s">
        <v>7420</v>
      </c>
      <c r="T216">
        <v>358</v>
      </c>
      <c r="U216">
        <v>338</v>
      </c>
      <c r="V216">
        <v>351</v>
      </c>
      <c r="W216">
        <v>27</v>
      </c>
      <c r="X216">
        <v>-22.55</v>
      </c>
      <c r="AA216" s="10" t="s">
        <v>6094</v>
      </c>
      <c r="AB216" s="10" t="s">
        <v>6095</v>
      </c>
      <c r="AC216" s="11" t="str">
        <f t="shared" si="13"/>
        <v>SouthCarolina</v>
      </c>
      <c r="AD216" s="11" t="str">
        <f t="shared" si="12"/>
        <v>South Carolina</v>
      </c>
      <c r="AE216" s="12" t="s">
        <v>408</v>
      </c>
      <c r="AF216" s="13" t="s">
        <v>5989</v>
      </c>
      <c r="AG216" t="str">
        <f>INDEX(Table14[Team_Name],MATCH(AE216,Table14[Team],0))</f>
        <v>Nevada</v>
      </c>
    </row>
    <row r="217" spans="2:33">
      <c r="B217">
        <v>205</v>
      </c>
      <c r="C217" t="s">
        <v>249</v>
      </c>
      <c r="D217">
        <v>163</v>
      </c>
      <c r="G217" t="s">
        <v>122</v>
      </c>
      <c r="H217">
        <v>184</v>
      </c>
      <c r="I217">
        <v>235</v>
      </c>
      <c r="J217" t="s">
        <v>122</v>
      </c>
      <c r="K217" t="s">
        <v>122</v>
      </c>
      <c r="L217" t="s">
        <v>717</v>
      </c>
      <c r="M217" t="s">
        <v>7237</v>
      </c>
      <c r="N217" t="s">
        <v>7238</v>
      </c>
      <c r="O217" t="s">
        <v>7371</v>
      </c>
      <c r="P217" t="s">
        <v>7179</v>
      </c>
      <c r="Q217" t="s">
        <v>708</v>
      </c>
      <c r="R217" t="s">
        <v>7215</v>
      </c>
      <c r="S217" t="s">
        <v>1113</v>
      </c>
      <c r="T217">
        <v>95</v>
      </c>
      <c r="U217">
        <v>158</v>
      </c>
      <c r="V217">
        <v>140</v>
      </c>
      <c r="W217">
        <v>261</v>
      </c>
      <c r="X217">
        <v>2.89</v>
      </c>
      <c r="AA217" s="10" t="s">
        <v>6091</v>
      </c>
      <c r="AB217" s="11" t="s">
        <v>6092</v>
      </c>
      <c r="AC217" s="11" t="str">
        <f t="shared" si="13"/>
        <v>SoCarolinaSt</v>
      </c>
      <c r="AD217" s="11" t="s">
        <v>52</v>
      </c>
      <c r="AE217" s="12" t="s">
        <v>539</v>
      </c>
      <c r="AF217" s="12" t="s">
        <v>6258</v>
      </c>
      <c r="AG217" t="str">
        <f>INDEX(Table14[Team_Name],MATCH(AE217,Table14[Team],0))</f>
        <v>New Hampshire</v>
      </c>
    </row>
    <row r="218" spans="2:33">
      <c r="B218">
        <v>206</v>
      </c>
      <c r="C218" t="s">
        <v>45</v>
      </c>
      <c r="D218">
        <v>164</v>
      </c>
      <c r="G218" t="s">
        <v>595</v>
      </c>
      <c r="H218">
        <v>183</v>
      </c>
      <c r="I218">
        <v>236</v>
      </c>
      <c r="J218" t="s">
        <v>5944</v>
      </c>
      <c r="K218" t="s">
        <v>5944</v>
      </c>
      <c r="L218" t="s">
        <v>7397</v>
      </c>
      <c r="M218" t="s">
        <v>7127</v>
      </c>
      <c r="N218" t="s">
        <v>7253</v>
      </c>
      <c r="O218" t="s">
        <v>7384</v>
      </c>
      <c r="P218" t="s">
        <v>7157</v>
      </c>
      <c r="Q218" t="s">
        <v>7326</v>
      </c>
      <c r="R218" t="s">
        <v>7146</v>
      </c>
      <c r="S218" t="s">
        <v>7209</v>
      </c>
      <c r="T218">
        <v>66</v>
      </c>
      <c r="U218">
        <v>23</v>
      </c>
      <c r="V218">
        <v>151</v>
      </c>
      <c r="W218">
        <v>180</v>
      </c>
      <c r="X218">
        <v>11.41</v>
      </c>
      <c r="AA218" s="10" t="s">
        <v>6096</v>
      </c>
      <c r="AB218" s="10" t="s">
        <v>6097</v>
      </c>
      <c r="AC218" s="11" t="str">
        <f t="shared" si="13"/>
        <v>SantaClara</v>
      </c>
      <c r="AD218" s="11" t="str">
        <f>INDEX($AG$2:$AG$402,MATCH(AC218,$AE$2:$AE$402,0))</f>
        <v>Santa Clara</v>
      </c>
      <c r="AE218" s="12" t="s">
        <v>476</v>
      </c>
      <c r="AF218" s="13" t="s">
        <v>6264</v>
      </c>
      <c r="AG218" t="str">
        <f>INDEX(Table14[Team_Name],MATCH(AE218,Table14[Team],0))</f>
        <v>New Mexico</v>
      </c>
    </row>
    <row r="219" spans="2:33">
      <c r="B219">
        <v>207</v>
      </c>
      <c r="C219" t="s">
        <v>24</v>
      </c>
      <c r="D219">
        <v>165</v>
      </c>
      <c r="G219" t="s">
        <v>7423</v>
      </c>
      <c r="H219">
        <v>183</v>
      </c>
      <c r="I219">
        <v>237</v>
      </c>
      <c r="J219" t="s">
        <v>5944</v>
      </c>
      <c r="K219" t="s">
        <v>284</v>
      </c>
      <c r="L219" t="s">
        <v>7397</v>
      </c>
      <c r="M219" t="s">
        <v>7127</v>
      </c>
      <c r="N219" t="s">
        <v>7253</v>
      </c>
      <c r="O219" t="s">
        <v>7384</v>
      </c>
      <c r="P219" t="s">
        <v>7157</v>
      </c>
      <c r="Q219" t="s">
        <v>7326</v>
      </c>
      <c r="R219" t="s">
        <v>7146</v>
      </c>
      <c r="S219" t="s">
        <v>7209</v>
      </c>
      <c r="T219">
        <v>66</v>
      </c>
      <c r="U219">
        <v>23</v>
      </c>
      <c r="V219">
        <v>151</v>
      </c>
      <c r="W219">
        <v>180</v>
      </c>
      <c r="X219">
        <v>11.41</v>
      </c>
      <c r="AA219" s="10" t="s">
        <v>7473</v>
      </c>
      <c r="AB219" s="11" t="s">
        <v>7474</v>
      </c>
      <c r="AC219" s="11" t="str">
        <f t="shared" si="13"/>
        <v>USCUpstate</v>
      </c>
      <c r="AD219" s="11" t="str">
        <f>INDEX($AG$2:$AG$402,MATCH(AC219,$AE$2:$AE$402,0))</f>
        <v>USC Upstate</v>
      </c>
      <c r="AE219" s="12" t="s">
        <v>636</v>
      </c>
      <c r="AF219" s="13" t="s">
        <v>6003</v>
      </c>
      <c r="AG219" t="str">
        <f>INDEX(Table14[Team_Name],MATCH(AE219,Table14[Team],0))</f>
        <v>New Mexico State</v>
      </c>
    </row>
    <row r="220" spans="2:33">
      <c r="B220">
        <v>208</v>
      </c>
      <c r="C220" t="s">
        <v>7698</v>
      </c>
      <c r="D220" t="e">
        <v>#N/A</v>
      </c>
      <c r="G220" t="s">
        <v>594</v>
      </c>
      <c r="H220">
        <v>182</v>
      </c>
      <c r="I220">
        <v>234</v>
      </c>
      <c r="J220" t="s">
        <v>5968</v>
      </c>
      <c r="K220" t="s">
        <v>156</v>
      </c>
      <c r="L220" t="s">
        <v>7313</v>
      </c>
      <c r="M220" t="s">
        <v>7108</v>
      </c>
      <c r="N220" t="s">
        <v>7311</v>
      </c>
      <c r="O220" t="s">
        <v>7134</v>
      </c>
      <c r="P220" t="s">
        <v>7108</v>
      </c>
      <c r="Q220" t="s">
        <v>7360</v>
      </c>
      <c r="R220" t="s">
        <v>7133</v>
      </c>
      <c r="S220" t="s">
        <v>7420</v>
      </c>
      <c r="T220">
        <v>358</v>
      </c>
      <c r="U220">
        <v>338</v>
      </c>
      <c r="V220">
        <v>351</v>
      </c>
      <c r="W220">
        <v>27</v>
      </c>
      <c r="X220">
        <v>-22.55</v>
      </c>
      <c r="AA220" s="10" t="s">
        <v>6098</v>
      </c>
      <c r="AB220" s="11" t="s">
        <v>6099</v>
      </c>
      <c r="AC220" s="11" t="str">
        <f t="shared" si="13"/>
        <v>SouthDakota</v>
      </c>
      <c r="AD220" s="11" t="str">
        <f>INDEX($AG$2:$AG$402,MATCH(AC220,$AE$2:$AE$402,0))</f>
        <v>South Dakota</v>
      </c>
      <c r="AE220" s="12" t="s">
        <v>618</v>
      </c>
      <c r="AF220" s="13" t="s">
        <v>6266</v>
      </c>
      <c r="AG220" t="str">
        <f>INDEX(Table14[Team_Name],MATCH(AE220,Table14[Team],0))</f>
        <v>New Orleans</v>
      </c>
    </row>
    <row r="221" spans="2:33">
      <c r="B221">
        <v>209</v>
      </c>
      <c r="C221" t="s">
        <v>225</v>
      </c>
      <c r="D221">
        <v>166</v>
      </c>
      <c r="G221" t="s">
        <v>357</v>
      </c>
      <c r="H221">
        <v>186</v>
      </c>
      <c r="I221">
        <v>239</v>
      </c>
      <c r="J221" t="s">
        <v>357</v>
      </c>
      <c r="K221" t="s">
        <v>357</v>
      </c>
      <c r="L221" t="s">
        <v>7280</v>
      </c>
      <c r="M221" t="s">
        <v>7362</v>
      </c>
      <c r="N221" t="s">
        <v>1045</v>
      </c>
      <c r="O221" t="s">
        <v>839</v>
      </c>
      <c r="P221" t="s">
        <v>7362</v>
      </c>
      <c r="Q221" t="s">
        <v>7187</v>
      </c>
      <c r="R221" t="s">
        <v>7372</v>
      </c>
      <c r="S221" t="s">
        <v>7242</v>
      </c>
      <c r="T221">
        <v>231</v>
      </c>
      <c r="U221">
        <v>186</v>
      </c>
      <c r="V221">
        <v>143</v>
      </c>
      <c r="W221">
        <v>234</v>
      </c>
      <c r="X221">
        <v>1.29</v>
      </c>
      <c r="AA221" s="10" t="s">
        <v>6100</v>
      </c>
      <c r="AB221" s="10" t="s">
        <v>6101</v>
      </c>
      <c r="AC221" s="11" t="str">
        <f t="shared" si="13"/>
        <v>SDakotaSt</v>
      </c>
      <c r="AD221" s="11" t="str">
        <f>INDEX($AG$2:$AG$402,MATCH(AC221,$AE$2:$AE$402,0))</f>
        <v>South Dakota State</v>
      </c>
      <c r="AE221" s="12" t="s">
        <v>243</v>
      </c>
      <c r="AF221" s="13" t="s">
        <v>5992</v>
      </c>
      <c r="AG221" t="str">
        <f>INDEX(Table14[Team_Name],MATCH(AE221,Table14[Team],0))</f>
        <v>Niagara</v>
      </c>
    </row>
    <row r="222" spans="2:33">
      <c r="B222">
        <v>210</v>
      </c>
      <c r="C222" t="s">
        <v>6237</v>
      </c>
      <c r="D222" t="e">
        <v>#N/A</v>
      </c>
      <c r="G222" t="s">
        <v>204</v>
      </c>
      <c r="H222">
        <v>187</v>
      </c>
      <c r="I222">
        <v>240</v>
      </c>
      <c r="J222" t="s">
        <v>204</v>
      </c>
      <c r="K222" t="s">
        <v>204</v>
      </c>
      <c r="L222" t="s">
        <v>7289</v>
      </c>
      <c r="M222" t="s">
        <v>7329</v>
      </c>
      <c r="N222" t="s">
        <v>7381</v>
      </c>
      <c r="O222" t="s">
        <v>7403</v>
      </c>
      <c r="P222" t="s">
        <v>782</v>
      </c>
      <c r="Q222" t="s">
        <v>7185</v>
      </c>
      <c r="R222" t="s">
        <v>7185</v>
      </c>
      <c r="S222" t="s">
        <v>7252</v>
      </c>
      <c r="T222">
        <v>148</v>
      </c>
      <c r="U222">
        <v>234</v>
      </c>
      <c r="V222">
        <v>257</v>
      </c>
      <c r="W222">
        <v>274</v>
      </c>
      <c r="X222">
        <v>-6.65</v>
      </c>
      <c r="AA222" s="10" t="s">
        <v>6106</v>
      </c>
      <c r="AB222" s="11" t="s">
        <v>6107</v>
      </c>
      <c r="AC222" s="11" t="s">
        <v>437</v>
      </c>
      <c r="AD222" s="11" t="str">
        <f>INDEX($AG$2:$AG$402,MATCH(AC222,$AE$2:$AE$402,0))</f>
        <v>Seattle U</v>
      </c>
      <c r="AE222" s="12" t="s">
        <v>659</v>
      </c>
      <c r="AF222" s="13" t="s">
        <v>5994</v>
      </c>
      <c r="AG222" t="str">
        <f>INDEX(Table14[Team_Name],MATCH(AE222,Table14[Team],0))</f>
        <v>Nicholls State</v>
      </c>
    </row>
    <row r="223" spans="2:33">
      <c r="B223">
        <v>211</v>
      </c>
      <c r="C223" t="s">
        <v>7415</v>
      </c>
      <c r="D223">
        <v>167</v>
      </c>
      <c r="G223" t="s">
        <v>652</v>
      </c>
      <c r="H223">
        <v>188</v>
      </c>
      <c r="I223">
        <v>242</v>
      </c>
      <c r="J223" t="s">
        <v>6534</v>
      </c>
      <c r="K223" t="s">
        <v>203</v>
      </c>
      <c r="L223" t="s">
        <v>7309</v>
      </c>
      <c r="M223" t="s">
        <v>7359</v>
      </c>
      <c r="N223" t="s">
        <v>7325</v>
      </c>
      <c r="O223" t="s">
        <v>7305</v>
      </c>
      <c r="P223" t="s">
        <v>7404</v>
      </c>
      <c r="Q223" t="s">
        <v>7370</v>
      </c>
      <c r="R223" t="s">
        <v>7119</v>
      </c>
      <c r="S223" t="s">
        <v>7291</v>
      </c>
      <c r="T223">
        <v>175</v>
      </c>
      <c r="U223">
        <v>150</v>
      </c>
      <c r="V223">
        <v>144</v>
      </c>
      <c r="W223">
        <v>155</v>
      </c>
      <c r="X223">
        <v>2.97</v>
      </c>
      <c r="AA223" s="10" t="s">
        <v>6109</v>
      </c>
      <c r="AB223" s="11" t="s">
        <v>6110</v>
      </c>
      <c r="AC223" s="11" t="str">
        <f t="shared" ref="AC223:AC273" si="14">INDEX($AE$2:$AE$402,MATCH(AB223,$AF$2:$AF$402,0))</f>
        <v>SELouisiana</v>
      </c>
      <c r="AD223" s="11" t="s">
        <v>88</v>
      </c>
      <c r="AE223" s="12" t="s">
        <v>229</v>
      </c>
      <c r="AF223" s="13" t="s">
        <v>5999</v>
      </c>
      <c r="AG223" t="str">
        <f>INDEX(Table14[Team_Name],MATCH(AE223,Table14[Team],0))</f>
        <v>NJIT</v>
      </c>
    </row>
    <row r="224" spans="2:33">
      <c r="B224">
        <v>212</v>
      </c>
      <c r="C224" t="s">
        <v>51</v>
      </c>
      <c r="D224">
        <v>168</v>
      </c>
      <c r="G224" t="s">
        <v>553</v>
      </c>
      <c r="H224">
        <v>189</v>
      </c>
      <c r="I224">
        <v>243</v>
      </c>
      <c r="J224" t="s">
        <v>5938</v>
      </c>
      <c r="K224" t="s">
        <v>97</v>
      </c>
      <c r="L224" t="s">
        <v>7207</v>
      </c>
      <c r="M224" t="s">
        <v>7342</v>
      </c>
      <c r="N224" t="s">
        <v>7174</v>
      </c>
      <c r="O224" t="s">
        <v>7162</v>
      </c>
      <c r="P224" t="s">
        <v>7288</v>
      </c>
      <c r="Q224" t="s">
        <v>7183</v>
      </c>
      <c r="R224" t="s">
        <v>7411</v>
      </c>
      <c r="S224" t="s">
        <v>7404</v>
      </c>
      <c r="T224">
        <v>161</v>
      </c>
      <c r="U224">
        <v>165</v>
      </c>
      <c r="V224">
        <v>108</v>
      </c>
      <c r="W224">
        <v>300</v>
      </c>
      <c r="X224">
        <v>4.3499999999999996</v>
      </c>
      <c r="AA224" s="10" t="s">
        <v>6113</v>
      </c>
      <c r="AB224" s="11" t="s">
        <v>6114</v>
      </c>
      <c r="AC224" s="11" t="str">
        <f t="shared" si="14"/>
        <v>SEMissouriSt</v>
      </c>
      <c r="AD224" s="11" t="s">
        <v>114</v>
      </c>
      <c r="AE224" s="12" t="s">
        <v>544</v>
      </c>
      <c r="AF224" s="13" t="s">
        <v>6250</v>
      </c>
      <c r="AG224" t="str">
        <f>INDEX(Table14[Team_Name],MATCH(AE224,Table14[Team],0))</f>
        <v>Northern Colorado</v>
      </c>
    </row>
    <row r="225" spans="2:33">
      <c r="B225">
        <v>213</v>
      </c>
      <c r="C225" t="s">
        <v>389</v>
      </c>
      <c r="D225">
        <v>169</v>
      </c>
      <c r="G225" t="s">
        <v>670</v>
      </c>
      <c r="H225">
        <v>190</v>
      </c>
      <c r="I225">
        <v>245</v>
      </c>
      <c r="J225" t="s">
        <v>5941</v>
      </c>
      <c r="K225" t="s">
        <v>49</v>
      </c>
      <c r="L225" t="s">
        <v>7253</v>
      </c>
      <c r="M225" t="s">
        <v>7141</v>
      </c>
      <c r="N225" t="s">
        <v>7332</v>
      </c>
      <c r="O225" t="s">
        <v>7152</v>
      </c>
      <c r="P225" t="s">
        <v>7152</v>
      </c>
      <c r="Q225" t="s">
        <v>7224</v>
      </c>
      <c r="R225" t="s">
        <v>7225</v>
      </c>
      <c r="S225" t="s">
        <v>7307</v>
      </c>
      <c r="T225">
        <v>254</v>
      </c>
      <c r="U225">
        <v>322</v>
      </c>
      <c r="V225">
        <v>227</v>
      </c>
      <c r="W225">
        <v>13</v>
      </c>
      <c r="X225">
        <v>-10.94</v>
      </c>
      <c r="AA225" s="10" t="s">
        <v>6115</v>
      </c>
      <c r="AB225" s="11" t="s">
        <v>6116</v>
      </c>
      <c r="AC225" s="11" t="str">
        <f t="shared" si="14"/>
        <v>StephenF.Austin</v>
      </c>
      <c r="AD225" s="11" t="str">
        <f t="shared" ref="AD225:AD234" si="15">INDEX($AG$2:$AG$402,MATCH(AC225,$AE$2:$AE$402,0))</f>
        <v>Stephen F. Austin</v>
      </c>
      <c r="AE225" s="12" t="s">
        <v>663</v>
      </c>
      <c r="AF225" s="13" t="s">
        <v>5997</v>
      </c>
      <c r="AG225" t="str">
        <f>INDEX(Table14[Team_Name],MATCH(AE225,Table14[Team],0))</f>
        <v>Northern Illinois</v>
      </c>
    </row>
    <row r="226" spans="2:33">
      <c r="B226">
        <v>214</v>
      </c>
      <c r="C226" t="s">
        <v>7699</v>
      </c>
      <c r="D226" t="e">
        <v>#N/A</v>
      </c>
      <c r="G226" t="s">
        <v>642</v>
      </c>
      <c r="H226">
        <v>191</v>
      </c>
      <c r="I226">
        <v>246</v>
      </c>
      <c r="J226" t="s">
        <v>7424</v>
      </c>
      <c r="K226" t="s">
        <v>250</v>
      </c>
      <c r="L226" t="s">
        <v>7319</v>
      </c>
      <c r="M226" t="s">
        <v>7254</v>
      </c>
      <c r="N226" t="s">
        <v>7276</v>
      </c>
      <c r="O226" t="s">
        <v>7319</v>
      </c>
      <c r="P226" t="s">
        <v>7378</v>
      </c>
      <c r="Q226" t="s">
        <v>7152</v>
      </c>
      <c r="R226" t="s">
        <v>7111</v>
      </c>
      <c r="S226" t="s">
        <v>7235</v>
      </c>
      <c r="T226">
        <v>290</v>
      </c>
      <c r="U226">
        <v>302</v>
      </c>
      <c r="V226">
        <v>170</v>
      </c>
      <c r="W226">
        <v>340</v>
      </c>
      <c r="X226">
        <v>340</v>
      </c>
      <c r="AA226" s="10" t="s">
        <v>7475</v>
      </c>
      <c r="AB226" s="10" t="s">
        <v>7053</v>
      </c>
      <c r="AC226" s="11" t="str">
        <f t="shared" si="14"/>
        <v>St.FrancisNY</v>
      </c>
      <c r="AD226" s="11" t="str">
        <f t="shared" si="15"/>
        <v>St. Francis NY</v>
      </c>
      <c r="AE226" s="12" t="s">
        <v>658</v>
      </c>
      <c r="AF226" s="13" t="s">
        <v>6007</v>
      </c>
      <c r="AG226" t="str">
        <f>INDEX(Table14[Team_Name],MATCH(AE226,Table14[Team],0))</f>
        <v>Norfolk State</v>
      </c>
    </row>
    <row r="227" spans="2:33">
      <c r="B227">
        <v>215</v>
      </c>
      <c r="C227" t="s">
        <v>5910</v>
      </c>
      <c r="D227" t="e">
        <v>#N/A</v>
      </c>
      <c r="G227" t="s">
        <v>7425</v>
      </c>
      <c r="H227">
        <v>191</v>
      </c>
      <c r="I227">
        <v>246</v>
      </c>
      <c r="J227" t="s">
        <v>250</v>
      </c>
      <c r="K227" t="s">
        <v>7426</v>
      </c>
      <c r="L227" t="s">
        <v>7319</v>
      </c>
      <c r="M227" t="s">
        <v>7254</v>
      </c>
      <c r="N227" t="s">
        <v>7276</v>
      </c>
      <c r="O227" t="s">
        <v>7319</v>
      </c>
      <c r="P227" t="s">
        <v>7378</v>
      </c>
      <c r="Q227" t="s">
        <v>7152</v>
      </c>
      <c r="R227" t="s">
        <v>7111</v>
      </c>
      <c r="S227" t="s">
        <v>7235</v>
      </c>
      <c r="T227">
        <v>290</v>
      </c>
      <c r="U227">
        <v>302</v>
      </c>
      <c r="V227">
        <v>170</v>
      </c>
      <c r="W227">
        <v>340</v>
      </c>
      <c r="X227">
        <v>-6.52</v>
      </c>
      <c r="AA227" s="10" t="s">
        <v>6117</v>
      </c>
      <c r="AB227" s="11" t="s">
        <v>6118</v>
      </c>
      <c r="AC227" s="11" t="str">
        <f t="shared" si="14"/>
        <v>St.FrancisPA</v>
      </c>
      <c r="AD227" s="11" t="str">
        <f t="shared" si="15"/>
        <v>St. Francis PA</v>
      </c>
      <c r="AE227" s="12" t="s">
        <v>651</v>
      </c>
      <c r="AF227" s="13" t="s">
        <v>6241</v>
      </c>
      <c r="AG227" t="str">
        <f>INDEX(Table14[Team_Name],MATCH(AE227,Table14[Team],0))</f>
        <v>North Alabama</v>
      </c>
    </row>
    <row r="228" spans="2:33">
      <c r="B228">
        <v>216</v>
      </c>
      <c r="C228" t="s">
        <v>7417</v>
      </c>
      <c r="D228">
        <v>171</v>
      </c>
      <c r="G228" t="s">
        <v>639</v>
      </c>
      <c r="H228">
        <v>192</v>
      </c>
      <c r="I228">
        <v>248</v>
      </c>
      <c r="J228" t="s">
        <v>5965</v>
      </c>
      <c r="K228" t="s">
        <v>130</v>
      </c>
      <c r="L228" t="s">
        <v>7368</v>
      </c>
      <c r="M228" t="s">
        <v>703</v>
      </c>
      <c r="N228" t="s">
        <v>7369</v>
      </c>
      <c r="O228" t="s">
        <v>7122</v>
      </c>
      <c r="P228" t="s">
        <v>772</v>
      </c>
      <c r="Q228" t="s">
        <v>859</v>
      </c>
      <c r="R228" t="s">
        <v>7295</v>
      </c>
      <c r="S228" t="s">
        <v>7368</v>
      </c>
      <c r="T228">
        <v>128</v>
      </c>
      <c r="U228">
        <v>34</v>
      </c>
      <c r="V228">
        <v>52</v>
      </c>
      <c r="W228">
        <v>243</v>
      </c>
      <c r="X228">
        <v>15.46</v>
      </c>
      <c r="AA228" s="10" t="s">
        <v>6120</v>
      </c>
      <c r="AB228" s="10" t="s">
        <v>6121</v>
      </c>
      <c r="AC228" s="11" t="str">
        <f t="shared" si="14"/>
        <v>SanFrancisco</v>
      </c>
      <c r="AD228" s="11" t="str">
        <f t="shared" si="15"/>
        <v>San Francisco</v>
      </c>
      <c r="AE228" s="12" t="s">
        <v>479</v>
      </c>
      <c r="AF228" s="13" t="s">
        <v>6248</v>
      </c>
      <c r="AG228" t="str">
        <f>INDEX(Table14[Team_Name],MATCH(AE228,Table14[Team],0))</f>
        <v>North Carolina</v>
      </c>
    </row>
    <row r="229" spans="2:33">
      <c r="B229">
        <v>217</v>
      </c>
      <c r="C229" t="s">
        <v>227</v>
      </c>
      <c r="D229">
        <v>172</v>
      </c>
      <c r="G229" t="s">
        <v>7427</v>
      </c>
      <c r="H229">
        <v>207</v>
      </c>
      <c r="I229">
        <v>268</v>
      </c>
      <c r="J229" t="s">
        <v>356</v>
      </c>
      <c r="K229" t="s">
        <v>356</v>
      </c>
      <c r="L229" t="s">
        <v>7293</v>
      </c>
      <c r="M229" t="s">
        <v>7219</v>
      </c>
      <c r="N229" t="s">
        <v>7139</v>
      </c>
      <c r="O229" t="s">
        <v>7156</v>
      </c>
      <c r="P229" t="s">
        <v>7130</v>
      </c>
      <c r="Q229" t="s">
        <v>7340</v>
      </c>
      <c r="R229" t="s">
        <v>7123</v>
      </c>
      <c r="S229" t="s">
        <v>7110</v>
      </c>
      <c r="T229">
        <v>244</v>
      </c>
      <c r="U229">
        <v>288</v>
      </c>
      <c r="V229">
        <v>273</v>
      </c>
      <c r="W229">
        <v>158</v>
      </c>
      <c r="X229">
        <v>-10.73</v>
      </c>
      <c r="AA229" s="10" t="s">
        <v>6503</v>
      </c>
      <c r="AB229" s="11" t="s">
        <v>6123</v>
      </c>
      <c r="AC229" s="11" t="str">
        <f t="shared" si="14"/>
        <v>SamHoustonSt</v>
      </c>
      <c r="AD229" s="11" t="str">
        <f t="shared" si="15"/>
        <v>Sam Houston State</v>
      </c>
      <c r="AE229" s="12" t="s">
        <v>7437</v>
      </c>
      <c r="AF229" s="13" t="s">
        <v>5974</v>
      </c>
      <c r="AG229" t="str">
        <f>INDEX(Table14[Team_Name],MATCH(AE229,Table14[Team],0))</f>
        <v>North Carolina A&amp;T</v>
      </c>
    </row>
    <row r="230" spans="2:33">
      <c r="B230">
        <v>218</v>
      </c>
      <c r="C230" t="s">
        <v>76</v>
      </c>
      <c r="D230">
        <v>173</v>
      </c>
      <c r="G230" t="s">
        <v>634</v>
      </c>
      <c r="H230">
        <v>207</v>
      </c>
      <c r="I230">
        <v>268</v>
      </c>
      <c r="J230" t="s">
        <v>356</v>
      </c>
      <c r="K230" t="s">
        <v>356</v>
      </c>
      <c r="L230" t="s">
        <v>7293</v>
      </c>
      <c r="M230" t="s">
        <v>7219</v>
      </c>
      <c r="N230" t="s">
        <v>7139</v>
      </c>
      <c r="O230" t="s">
        <v>7156</v>
      </c>
      <c r="P230" t="s">
        <v>7130</v>
      </c>
      <c r="Q230" t="s">
        <v>7340</v>
      </c>
      <c r="R230" t="s">
        <v>7123</v>
      </c>
      <c r="S230" t="s">
        <v>7110</v>
      </c>
      <c r="T230">
        <v>244</v>
      </c>
      <c r="U230">
        <v>288</v>
      </c>
      <c r="V230">
        <v>273</v>
      </c>
      <c r="W230">
        <v>158</v>
      </c>
      <c r="X230">
        <v>-10.73</v>
      </c>
      <c r="AA230" s="10" t="s">
        <v>6125</v>
      </c>
      <c r="AB230" s="11" t="s">
        <v>6126</v>
      </c>
      <c r="AC230" s="11" t="str">
        <f t="shared" si="14"/>
        <v>SacredHeart</v>
      </c>
      <c r="AD230" s="11" t="str">
        <f t="shared" si="15"/>
        <v>Sacred Heart</v>
      </c>
      <c r="AE230" s="12" t="s">
        <v>7438</v>
      </c>
      <c r="AF230" s="13" t="s">
        <v>5976</v>
      </c>
      <c r="AG230" t="str">
        <f>INDEX(Table14[Team_Name],MATCH(AE230,Table14[Team],0))</f>
        <v>North Carolina Central</v>
      </c>
    </row>
    <row r="231" spans="2:33">
      <c r="B231">
        <v>219</v>
      </c>
      <c r="C231" t="s">
        <v>235</v>
      </c>
      <c r="D231">
        <v>362</v>
      </c>
      <c r="G231" t="s">
        <v>313</v>
      </c>
      <c r="H231">
        <v>193</v>
      </c>
      <c r="I231">
        <v>250</v>
      </c>
      <c r="J231" t="s">
        <v>313</v>
      </c>
      <c r="K231" t="s">
        <v>313</v>
      </c>
      <c r="L231" t="s">
        <v>7307</v>
      </c>
      <c r="M231" t="s">
        <v>7250</v>
      </c>
      <c r="N231" t="s">
        <v>7117</v>
      </c>
      <c r="O231" t="s">
        <v>7167</v>
      </c>
      <c r="P231" t="s">
        <v>7230</v>
      </c>
      <c r="Q231" t="s">
        <v>7282</v>
      </c>
      <c r="R231" t="s">
        <v>7127</v>
      </c>
      <c r="S231" t="s">
        <v>7413</v>
      </c>
      <c r="T231">
        <v>188</v>
      </c>
      <c r="U231">
        <v>310</v>
      </c>
      <c r="V231">
        <v>60</v>
      </c>
      <c r="W231">
        <v>306</v>
      </c>
      <c r="X231">
        <v>-1.1599999999999999</v>
      </c>
      <c r="AA231" s="10" t="s">
        <v>6127</v>
      </c>
      <c r="AB231" s="11" t="s">
        <v>6128</v>
      </c>
      <c r="AC231" s="11" t="str">
        <f t="shared" si="14"/>
        <v>Siena</v>
      </c>
      <c r="AD231" s="11" t="str">
        <f t="shared" si="15"/>
        <v>Siena</v>
      </c>
      <c r="AE231" s="12" t="s">
        <v>572</v>
      </c>
      <c r="AF231" s="13" t="s">
        <v>6254</v>
      </c>
      <c r="AG231" t="str">
        <f>INDEX(Table14[Team_Name],MATCH(AE231,Table14[Team],0))</f>
        <v>North Dakota</v>
      </c>
    </row>
    <row r="232" spans="2:33">
      <c r="B232">
        <v>220</v>
      </c>
      <c r="C232" t="s">
        <v>20</v>
      </c>
      <c r="D232">
        <v>174</v>
      </c>
      <c r="G232" t="s">
        <v>626</v>
      </c>
      <c r="H232">
        <v>210</v>
      </c>
      <c r="I232">
        <v>271</v>
      </c>
      <c r="J232" t="s">
        <v>298</v>
      </c>
      <c r="K232" t="s">
        <v>7429</v>
      </c>
      <c r="L232" t="s">
        <v>7182</v>
      </c>
      <c r="M232" t="s">
        <v>7120</v>
      </c>
      <c r="N232" t="s">
        <v>7145</v>
      </c>
      <c r="O232" t="s">
        <v>7229</v>
      </c>
      <c r="P232" t="s">
        <v>7304</v>
      </c>
      <c r="Q232" t="s">
        <v>7313</v>
      </c>
      <c r="R232" t="s">
        <v>7309</v>
      </c>
      <c r="S232" t="s">
        <v>7385</v>
      </c>
      <c r="T232">
        <v>271</v>
      </c>
      <c r="U232">
        <v>189</v>
      </c>
      <c r="V232">
        <v>226</v>
      </c>
      <c r="W232">
        <v>199</v>
      </c>
      <c r="X232">
        <v>-2.97</v>
      </c>
      <c r="AA232" s="10" t="s">
        <v>6129</v>
      </c>
      <c r="AB232" s="11" t="s">
        <v>6130</v>
      </c>
      <c r="AC232" s="11" t="str">
        <f t="shared" si="14"/>
        <v>SIUEdwardsville</v>
      </c>
      <c r="AD232" s="11" t="str">
        <f t="shared" si="15"/>
        <v>SIU Edwardsville</v>
      </c>
      <c r="AE232" s="12" t="s">
        <v>6494</v>
      </c>
      <c r="AF232" s="13" t="s">
        <v>5982</v>
      </c>
      <c r="AG232" t="str">
        <f>INDEX(Table14[Team_Name],MATCH(AE232,Table14[Team],0))</f>
        <v>North Dakota State</v>
      </c>
    </row>
    <row r="233" spans="2:33">
      <c r="B233">
        <v>221</v>
      </c>
      <c r="C233" t="s">
        <v>107</v>
      </c>
      <c r="D233" t="e">
        <v>#N/A</v>
      </c>
      <c r="G233" t="s">
        <v>633</v>
      </c>
      <c r="H233">
        <v>208</v>
      </c>
      <c r="I233">
        <v>269</v>
      </c>
      <c r="J233" t="s">
        <v>56</v>
      </c>
      <c r="K233" t="s">
        <v>56</v>
      </c>
      <c r="L233" t="s">
        <v>1115</v>
      </c>
      <c r="M233" t="s">
        <v>7407</v>
      </c>
      <c r="N233" t="s">
        <v>7309</v>
      </c>
      <c r="O233" t="s">
        <v>7186</v>
      </c>
      <c r="P233" t="s">
        <v>7411</v>
      </c>
      <c r="Q233" t="s">
        <v>7408</v>
      </c>
      <c r="R233" t="s">
        <v>7379</v>
      </c>
      <c r="S233" t="s">
        <v>7272</v>
      </c>
      <c r="T233">
        <v>342</v>
      </c>
      <c r="U233">
        <v>289</v>
      </c>
      <c r="V233">
        <v>259</v>
      </c>
      <c r="W233">
        <v>141</v>
      </c>
      <c r="X233">
        <v>-10.33</v>
      </c>
      <c r="AA233" s="10" t="s">
        <v>6131</v>
      </c>
      <c r="AB233" s="11" t="s">
        <v>6132</v>
      </c>
      <c r="AC233" s="11" t="str">
        <f t="shared" si="14"/>
        <v>SoIllinois</v>
      </c>
      <c r="AD233" s="11" t="str">
        <f t="shared" si="15"/>
        <v>Southern Illinois</v>
      </c>
      <c r="AE233" s="12" t="s">
        <v>362</v>
      </c>
      <c r="AF233" s="13" t="s">
        <v>5987</v>
      </c>
      <c r="AG233" t="str">
        <f>INDEX(Table14[Team_Name],MATCH(AE233,Table14[Team],0))</f>
        <v>Northeastern</v>
      </c>
    </row>
    <row r="234" spans="2:33">
      <c r="B234">
        <v>220</v>
      </c>
      <c r="C234" t="s">
        <v>430</v>
      </c>
      <c r="D234">
        <v>174</v>
      </c>
      <c r="G234" t="s">
        <v>7428</v>
      </c>
      <c r="H234">
        <v>212</v>
      </c>
      <c r="I234">
        <v>272</v>
      </c>
      <c r="J234" t="s">
        <v>77</v>
      </c>
      <c r="K234" t="s">
        <v>7428</v>
      </c>
      <c r="L234" t="s">
        <v>7294</v>
      </c>
      <c r="M234" t="s">
        <v>7155</v>
      </c>
      <c r="N234" t="s">
        <v>7322</v>
      </c>
      <c r="O234" t="s">
        <v>7146</v>
      </c>
      <c r="P234" t="s">
        <v>912</v>
      </c>
      <c r="Q234" t="s">
        <v>1091</v>
      </c>
      <c r="R234" t="s">
        <v>1115</v>
      </c>
      <c r="S234" t="s">
        <v>7352</v>
      </c>
      <c r="T234">
        <v>163</v>
      </c>
      <c r="U234">
        <v>225</v>
      </c>
      <c r="V234">
        <v>141</v>
      </c>
      <c r="W234">
        <v>349</v>
      </c>
      <c r="X234">
        <v>-0.65</v>
      </c>
      <c r="AA234" s="10" t="s">
        <v>7484</v>
      </c>
      <c r="AB234" s="11" t="s">
        <v>6134</v>
      </c>
      <c r="AC234" s="11" t="str">
        <f t="shared" si="14"/>
        <v>SanJoseState</v>
      </c>
      <c r="AD234" s="11" t="str">
        <f t="shared" si="15"/>
        <v>San Jose State</v>
      </c>
      <c r="AE234" s="12" t="s">
        <v>588</v>
      </c>
      <c r="AF234" s="13" t="s">
        <v>5970</v>
      </c>
      <c r="AG234" t="str">
        <f>INDEX(Table14[Team_Name],MATCH(AE234,Table14[Team],0))</f>
        <v>Northern Arizona</v>
      </c>
    </row>
    <row r="235" spans="2:33">
      <c r="B235">
        <v>220</v>
      </c>
      <c r="C235" t="s">
        <v>422</v>
      </c>
      <c r="D235">
        <v>174</v>
      </c>
      <c r="G235" t="s">
        <v>581</v>
      </c>
      <c r="H235">
        <v>212</v>
      </c>
      <c r="I235">
        <v>430</v>
      </c>
      <c r="J235" t="s">
        <v>7430</v>
      </c>
      <c r="K235" t="s">
        <v>77</v>
      </c>
      <c r="L235" t="s">
        <v>7294</v>
      </c>
      <c r="M235" t="s">
        <v>7155</v>
      </c>
      <c r="N235" t="s">
        <v>7322</v>
      </c>
      <c r="O235" t="s">
        <v>7146</v>
      </c>
      <c r="P235" t="s">
        <v>912</v>
      </c>
      <c r="Q235" t="s">
        <v>1091</v>
      </c>
      <c r="R235" t="s">
        <v>1115</v>
      </c>
      <c r="S235" t="s">
        <v>7352</v>
      </c>
      <c r="T235">
        <v>163</v>
      </c>
      <c r="U235">
        <v>225</v>
      </c>
      <c r="V235">
        <v>141</v>
      </c>
      <c r="W235">
        <v>349</v>
      </c>
      <c r="X235">
        <v>349</v>
      </c>
      <c r="AA235" s="10" t="s">
        <v>6137</v>
      </c>
      <c r="AB235" s="11" t="s">
        <v>6138</v>
      </c>
      <c r="AC235" s="11" t="str">
        <f t="shared" si="14"/>
        <v>St.Johns</v>
      </c>
      <c r="AD235" s="11" t="s">
        <v>687</v>
      </c>
      <c r="AE235" s="12" t="s">
        <v>7439</v>
      </c>
      <c r="AF235" s="13" t="s">
        <v>5997</v>
      </c>
      <c r="AG235" t="str">
        <f>INDEX(Table14[Team_Name],MATCH(AE235,Table14[Team],0))</f>
        <v>Northern Illinois</v>
      </c>
    </row>
    <row r="236" spans="2:33">
      <c r="B236">
        <v>221</v>
      </c>
      <c r="C236" t="s">
        <v>7418</v>
      </c>
      <c r="D236">
        <v>175</v>
      </c>
      <c r="G236" t="s">
        <v>508</v>
      </c>
      <c r="H236">
        <v>209</v>
      </c>
      <c r="I236">
        <v>270</v>
      </c>
      <c r="J236" t="s">
        <v>6918</v>
      </c>
      <c r="K236" t="s">
        <v>103</v>
      </c>
      <c r="L236" t="s">
        <v>772</v>
      </c>
      <c r="M236" t="s">
        <v>7338</v>
      </c>
      <c r="N236" t="s">
        <v>805</v>
      </c>
      <c r="O236" t="s">
        <v>7217</v>
      </c>
      <c r="P236" t="s">
        <v>799</v>
      </c>
      <c r="Q236" t="s">
        <v>1113</v>
      </c>
      <c r="R236" t="s">
        <v>911</v>
      </c>
      <c r="S236" t="s">
        <v>1103</v>
      </c>
      <c r="T236">
        <v>56</v>
      </c>
      <c r="U236">
        <v>58</v>
      </c>
      <c r="V236">
        <v>246</v>
      </c>
      <c r="W236">
        <v>191</v>
      </c>
      <c r="X236">
        <v>3.47</v>
      </c>
      <c r="AA236" s="10" t="s">
        <v>6139</v>
      </c>
      <c r="AB236" s="11" t="s">
        <v>6140</v>
      </c>
      <c r="AC236" s="11" t="str">
        <f t="shared" si="14"/>
        <v>SaintLouis</v>
      </c>
      <c r="AD236" s="11" t="str">
        <f>INDEX($AG$2:$AG$402,MATCH(AC236,$AE$2:$AE$402,0))</f>
        <v>Saint Louis</v>
      </c>
      <c r="AE236" s="12" t="s">
        <v>621</v>
      </c>
      <c r="AF236" s="13" t="s">
        <v>6260</v>
      </c>
      <c r="AG236" t="str">
        <f>INDEX(Table14[Team_Name],MATCH(AE236,Table14[Team],0))</f>
        <v>Northern Iowa</v>
      </c>
    </row>
    <row r="237" spans="2:33">
      <c r="B237">
        <v>224</v>
      </c>
      <c r="C237" t="s">
        <v>234</v>
      </c>
      <c r="D237">
        <v>176</v>
      </c>
      <c r="G237" t="s">
        <v>508</v>
      </c>
      <c r="H237">
        <v>209</v>
      </c>
      <c r="I237">
        <v>270</v>
      </c>
      <c r="J237" t="s">
        <v>7431</v>
      </c>
      <c r="K237" t="s">
        <v>7432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AA237" s="10" t="s">
        <v>6372</v>
      </c>
      <c r="AB237" s="11" t="s">
        <v>6142</v>
      </c>
      <c r="AC237" s="11" t="str">
        <f t="shared" si="14"/>
        <v>SaintMarysCA</v>
      </c>
      <c r="AD237" s="11" t="s">
        <v>682</v>
      </c>
      <c r="AE237" s="12" t="s">
        <v>462</v>
      </c>
      <c r="AF237" s="13" t="s">
        <v>6001</v>
      </c>
      <c r="AG237" t="str">
        <f>INDEX(Table14[Team_Name],MATCH(AE237,Table14[Team],0))</f>
        <v>Northern Kentucky</v>
      </c>
    </row>
    <row r="238" spans="2:33">
      <c r="B238">
        <v>225</v>
      </c>
      <c r="C238" t="s">
        <v>6532</v>
      </c>
      <c r="D238" t="e">
        <v>#N/A</v>
      </c>
      <c r="G238" t="s">
        <v>7700</v>
      </c>
      <c r="H238">
        <v>213</v>
      </c>
      <c r="I238">
        <v>273</v>
      </c>
      <c r="J238" t="s">
        <v>358</v>
      </c>
      <c r="K238" t="s">
        <v>7434</v>
      </c>
      <c r="L238" t="s">
        <v>7282</v>
      </c>
      <c r="M238" t="s">
        <v>7400</v>
      </c>
      <c r="N238" t="s">
        <v>775</v>
      </c>
      <c r="O238" t="s">
        <v>720</v>
      </c>
      <c r="P238" t="s">
        <v>7183</v>
      </c>
      <c r="Q238" t="s">
        <v>7379</v>
      </c>
      <c r="R238" t="s">
        <v>7361</v>
      </c>
      <c r="S238" t="s">
        <v>7161</v>
      </c>
      <c r="T238">
        <v>277</v>
      </c>
      <c r="U238">
        <v>133</v>
      </c>
      <c r="V238">
        <v>183</v>
      </c>
      <c r="W238">
        <v>263</v>
      </c>
      <c r="X238">
        <v>2.06</v>
      </c>
      <c r="AA238" s="10" t="s">
        <v>6143</v>
      </c>
      <c r="AB238" s="11" t="s">
        <v>6144</v>
      </c>
      <c r="AC238" s="11" t="str">
        <f t="shared" si="14"/>
        <v>SMU</v>
      </c>
      <c r="AD238" s="11" t="str">
        <f>INDEX($AG$2:$AG$402,MATCH(AC238,$AE$2:$AE$402,0))</f>
        <v>SMU</v>
      </c>
      <c r="AE238" s="12" t="s">
        <v>600</v>
      </c>
      <c r="AF238" s="13" t="s">
        <v>6256</v>
      </c>
      <c r="AG238" t="str">
        <f>INDEX(Table14[Team_Name],MATCH(AE238,Table14[Team],0))</f>
        <v>North Florida</v>
      </c>
    </row>
    <row r="239" spans="2:33">
      <c r="B239">
        <v>226</v>
      </c>
      <c r="C239" t="s">
        <v>221</v>
      </c>
      <c r="D239">
        <v>177</v>
      </c>
      <c r="G239" t="s">
        <v>648</v>
      </c>
      <c r="H239">
        <v>213</v>
      </c>
      <c r="I239">
        <v>273</v>
      </c>
      <c r="J239" t="s">
        <v>7433</v>
      </c>
      <c r="K239" t="s">
        <v>7433</v>
      </c>
      <c r="L239" t="s">
        <v>7282</v>
      </c>
      <c r="M239" t="s">
        <v>7400</v>
      </c>
      <c r="N239" t="s">
        <v>775</v>
      </c>
      <c r="O239" t="s">
        <v>720</v>
      </c>
      <c r="P239" t="s">
        <v>7183</v>
      </c>
      <c r="Q239" t="s">
        <v>7379</v>
      </c>
      <c r="R239" t="s">
        <v>7361</v>
      </c>
      <c r="S239" t="s">
        <v>7161</v>
      </c>
      <c r="T239">
        <v>277</v>
      </c>
      <c r="U239">
        <v>133</v>
      </c>
      <c r="V239">
        <v>183</v>
      </c>
      <c r="W239">
        <v>263</v>
      </c>
      <c r="X239">
        <v>2.06</v>
      </c>
      <c r="AA239" s="10" t="s">
        <v>6145</v>
      </c>
      <c r="AB239" s="11" t="s">
        <v>6146</v>
      </c>
      <c r="AC239" s="11" t="str">
        <f t="shared" si="14"/>
        <v>Southern</v>
      </c>
      <c r="AD239" s="11" t="str">
        <f>INDEX($AG$2:$AG$402,MATCH(AC239,$AE$2:$AE$402,0))</f>
        <v>Southern</v>
      </c>
      <c r="AE239" s="12" t="s">
        <v>596</v>
      </c>
      <c r="AF239" s="13" t="s">
        <v>6268</v>
      </c>
      <c r="AG239" t="str">
        <f>INDEX(Table14[Team_Name],MATCH(AE239,Table14[Team],0))</f>
        <v>North Texas</v>
      </c>
    </row>
    <row r="240" spans="2:33">
      <c r="B240">
        <v>227</v>
      </c>
      <c r="C240" t="s">
        <v>7701</v>
      </c>
      <c r="D240" t="e">
        <v>#N/A</v>
      </c>
      <c r="G240" t="s">
        <v>317</v>
      </c>
      <c r="H240">
        <v>194</v>
      </c>
      <c r="I240">
        <v>251</v>
      </c>
      <c r="J240" t="s">
        <v>317</v>
      </c>
      <c r="K240" t="s">
        <v>317</v>
      </c>
      <c r="L240" t="s">
        <v>700</v>
      </c>
      <c r="M240" t="s">
        <v>7146</v>
      </c>
      <c r="N240" t="s">
        <v>1013</v>
      </c>
      <c r="O240" t="s">
        <v>7246</v>
      </c>
      <c r="P240" t="s">
        <v>803</v>
      </c>
      <c r="Q240" t="s">
        <v>1103</v>
      </c>
      <c r="R240" t="s">
        <v>7247</v>
      </c>
      <c r="S240" t="s">
        <v>7157</v>
      </c>
      <c r="T240">
        <v>81</v>
      </c>
      <c r="U240">
        <v>117</v>
      </c>
      <c r="V240">
        <v>179</v>
      </c>
      <c r="W240">
        <v>19</v>
      </c>
      <c r="X240">
        <v>2.79</v>
      </c>
      <c r="AA240" s="10" t="s">
        <v>6147</v>
      </c>
      <c r="AB240" s="11" t="s">
        <v>6148</v>
      </c>
      <c r="AC240" s="11" t="str">
        <f t="shared" si="14"/>
        <v>St.Peter's</v>
      </c>
      <c r="AD240" s="11" t="s">
        <v>244</v>
      </c>
      <c r="AE240" s="12" t="s">
        <v>316</v>
      </c>
      <c r="AF240" s="13" t="s">
        <v>6010</v>
      </c>
      <c r="AG240" t="str">
        <f>INDEX(Table14[Team_Name],MATCH(AE240,Table14[Team],0))</f>
        <v>Northwestern</v>
      </c>
    </row>
    <row r="241" spans="2:33">
      <c r="B241">
        <v>228</v>
      </c>
      <c r="C241" t="s">
        <v>101</v>
      </c>
      <c r="D241" t="e">
        <v>#N/A</v>
      </c>
      <c r="G241" t="s">
        <v>557</v>
      </c>
      <c r="H241">
        <v>195</v>
      </c>
      <c r="I241">
        <v>252</v>
      </c>
      <c r="J241" t="s">
        <v>686</v>
      </c>
      <c r="K241" t="s">
        <v>686</v>
      </c>
      <c r="L241" t="s">
        <v>7380</v>
      </c>
      <c r="M241" t="s">
        <v>7345</v>
      </c>
      <c r="N241" t="s">
        <v>7265</v>
      </c>
      <c r="O241" t="s">
        <v>7292</v>
      </c>
      <c r="P241" t="s">
        <v>7151</v>
      </c>
      <c r="Q241" t="s">
        <v>7329</v>
      </c>
      <c r="R241" t="s">
        <v>7181</v>
      </c>
      <c r="S241" t="s">
        <v>7383</v>
      </c>
      <c r="T241">
        <v>320</v>
      </c>
      <c r="U241">
        <v>271</v>
      </c>
      <c r="V241">
        <v>353</v>
      </c>
      <c r="W241">
        <v>50</v>
      </c>
      <c r="X241">
        <v>-18.68</v>
      </c>
      <c r="AA241" s="10" t="s">
        <v>6149</v>
      </c>
      <c r="AB241" s="11" t="s">
        <v>6150</v>
      </c>
      <c r="AC241" s="11" t="str">
        <f t="shared" si="14"/>
        <v>Stanford</v>
      </c>
      <c r="AD241" s="11" t="str">
        <f t="shared" ref="AD241:AD272" si="16">INDEX($AG$2:$AG$402,MATCH(AC241,$AE$2:$AE$402,0))</f>
        <v>Stanford</v>
      </c>
      <c r="AE241" s="12" t="s">
        <v>554</v>
      </c>
      <c r="AF241" s="13" t="s">
        <v>6013</v>
      </c>
      <c r="AG241" t="str">
        <f>INDEX(Table14[Team_Name],MATCH(AE241,Table14[Team],0))</f>
        <v>Northwestern State</v>
      </c>
    </row>
    <row r="242" spans="2:33">
      <c r="B242">
        <v>229</v>
      </c>
      <c r="C242" t="s">
        <v>7419</v>
      </c>
      <c r="D242">
        <v>178</v>
      </c>
      <c r="G242" t="s">
        <v>408</v>
      </c>
      <c r="H242">
        <v>197</v>
      </c>
      <c r="I242">
        <v>253</v>
      </c>
      <c r="J242" t="s">
        <v>408</v>
      </c>
      <c r="K242" t="s">
        <v>408</v>
      </c>
      <c r="L242" t="s">
        <v>7381</v>
      </c>
      <c r="M242" t="s">
        <v>7404</v>
      </c>
      <c r="N242" t="s">
        <v>7189</v>
      </c>
      <c r="O242" t="s">
        <v>789</v>
      </c>
      <c r="P242" t="s">
        <v>7269</v>
      </c>
      <c r="Q242" t="s">
        <v>7172</v>
      </c>
      <c r="R242" t="s">
        <v>1013</v>
      </c>
      <c r="S242" t="s">
        <v>7146</v>
      </c>
      <c r="T242">
        <v>49</v>
      </c>
      <c r="U242">
        <v>109</v>
      </c>
      <c r="V242">
        <v>159</v>
      </c>
      <c r="W242">
        <v>41</v>
      </c>
      <c r="X242">
        <v>4.38</v>
      </c>
      <c r="AA242" s="10" t="s">
        <v>6153</v>
      </c>
      <c r="AB242" s="11" t="s">
        <v>6154</v>
      </c>
      <c r="AC242" s="11" t="str">
        <f t="shared" si="14"/>
        <v>Stetson</v>
      </c>
      <c r="AD242" s="11" t="str">
        <f t="shared" si="16"/>
        <v>Stetson</v>
      </c>
      <c r="AE242" s="12" t="s">
        <v>7440</v>
      </c>
      <c r="AF242" s="13" t="s">
        <v>6013</v>
      </c>
      <c r="AG242" t="str">
        <f>INDEX(Table14[Team_Name],MATCH(AE242,Table14[Team],0))</f>
        <v>Northwestern State</v>
      </c>
    </row>
    <row r="243" spans="2:33">
      <c r="B243">
        <v>230</v>
      </c>
      <c r="C243" t="s">
        <v>171</v>
      </c>
      <c r="D243">
        <v>345</v>
      </c>
      <c r="G243" t="s">
        <v>539</v>
      </c>
      <c r="H243">
        <v>198</v>
      </c>
      <c r="I243">
        <v>255</v>
      </c>
      <c r="J243" t="s">
        <v>388</v>
      </c>
      <c r="K243" t="s">
        <v>388</v>
      </c>
      <c r="L243" t="s">
        <v>7140</v>
      </c>
      <c r="M243" t="s">
        <v>7198</v>
      </c>
      <c r="N243" t="s">
        <v>7182</v>
      </c>
      <c r="O243" t="s">
        <v>7365</v>
      </c>
      <c r="P243" t="s">
        <v>7301</v>
      </c>
      <c r="Q243" t="s">
        <v>7394</v>
      </c>
      <c r="R243" t="s">
        <v>7383</v>
      </c>
      <c r="S243" t="s">
        <v>7378</v>
      </c>
      <c r="T243">
        <v>224</v>
      </c>
      <c r="U243">
        <v>172</v>
      </c>
      <c r="V243">
        <v>293</v>
      </c>
      <c r="W243">
        <v>348</v>
      </c>
      <c r="X243">
        <v>-6.3</v>
      </c>
      <c r="AA243" s="10" t="s">
        <v>6155</v>
      </c>
      <c r="AB243" s="11" t="s">
        <v>6156</v>
      </c>
      <c r="AC243" s="11" t="str">
        <f t="shared" si="14"/>
        <v>SouthernUtah</v>
      </c>
      <c r="AD243" s="11" t="str">
        <f t="shared" si="16"/>
        <v>Southern Utah</v>
      </c>
      <c r="AE243" s="12" t="s">
        <v>531</v>
      </c>
      <c r="AF243" s="13" t="s">
        <v>5980</v>
      </c>
      <c r="AG243" t="str">
        <f>INDEX(Table14[Team_Name],MATCH(AE243,Table14[Team],0))</f>
        <v>Notre Dame</v>
      </c>
    </row>
    <row r="244" spans="2:33">
      <c r="B244">
        <v>231</v>
      </c>
      <c r="C244" t="s">
        <v>233</v>
      </c>
      <c r="D244">
        <v>179</v>
      </c>
      <c r="G244" t="s">
        <v>476</v>
      </c>
      <c r="H244">
        <v>199</v>
      </c>
      <c r="I244">
        <v>256</v>
      </c>
      <c r="J244" t="s">
        <v>392</v>
      </c>
      <c r="K244" t="s">
        <v>392</v>
      </c>
      <c r="L244" t="s">
        <v>1114</v>
      </c>
      <c r="M244" t="s">
        <v>7185</v>
      </c>
      <c r="N244" t="s">
        <v>7115</v>
      </c>
      <c r="O244" t="s">
        <v>7352</v>
      </c>
      <c r="P244" t="s">
        <v>913</v>
      </c>
      <c r="Q244" t="s">
        <v>7158</v>
      </c>
      <c r="R244" t="s">
        <v>7263</v>
      </c>
      <c r="S244" t="s">
        <v>7325</v>
      </c>
      <c r="T244">
        <v>286</v>
      </c>
      <c r="U244">
        <v>107</v>
      </c>
      <c r="V244">
        <v>243</v>
      </c>
      <c r="W244">
        <v>22</v>
      </c>
      <c r="X244">
        <v>0.6</v>
      </c>
      <c r="AA244" s="10" t="s">
        <v>6157</v>
      </c>
      <c r="AB244" s="11" t="s">
        <v>6158</v>
      </c>
      <c r="AC244" s="11" t="str">
        <f t="shared" si="14"/>
        <v>Syracuse</v>
      </c>
      <c r="AD244" s="11" t="str">
        <f t="shared" si="16"/>
        <v>Syracuse</v>
      </c>
      <c r="AE244" s="12" t="s">
        <v>397</v>
      </c>
      <c r="AF244" s="13" t="s">
        <v>6015</v>
      </c>
      <c r="AG244" t="str">
        <f>INDEX(Table14[Team_Name],MATCH(AE244,Table14[Team],0))</f>
        <v>Oakland</v>
      </c>
    </row>
    <row r="245" spans="2:33">
      <c r="B245">
        <v>232</v>
      </c>
      <c r="C245" t="s">
        <v>440</v>
      </c>
      <c r="D245">
        <v>180</v>
      </c>
      <c r="G245" t="s">
        <v>636</v>
      </c>
      <c r="H245">
        <v>200</v>
      </c>
      <c r="I245">
        <v>258</v>
      </c>
      <c r="J245" t="s">
        <v>6005</v>
      </c>
      <c r="K245" t="s">
        <v>199</v>
      </c>
      <c r="L245" t="s">
        <v>782</v>
      </c>
      <c r="M245" t="s">
        <v>7354</v>
      </c>
      <c r="N245" t="s">
        <v>1108</v>
      </c>
      <c r="O245" t="s">
        <v>900</v>
      </c>
      <c r="P245" t="s">
        <v>711</v>
      </c>
      <c r="Q245" t="s">
        <v>761</v>
      </c>
      <c r="R245" t="s">
        <v>1026</v>
      </c>
      <c r="S245" t="s">
        <v>7229</v>
      </c>
      <c r="T245">
        <v>110</v>
      </c>
      <c r="U245">
        <v>93</v>
      </c>
      <c r="V245">
        <v>61</v>
      </c>
      <c r="W245">
        <v>237</v>
      </c>
      <c r="X245">
        <v>10.62</v>
      </c>
      <c r="AA245" s="10" t="s">
        <v>6483</v>
      </c>
      <c r="AB245" s="11" t="s">
        <v>6160</v>
      </c>
      <c r="AC245" s="11" t="str">
        <f t="shared" si="14"/>
        <v>TexasA&amp;M</v>
      </c>
      <c r="AD245" s="11" t="str">
        <f t="shared" si="16"/>
        <v>Texas A&amp;M</v>
      </c>
      <c r="AE245" s="12" t="s">
        <v>280</v>
      </c>
      <c r="AF245" s="12" t="s">
        <v>6019</v>
      </c>
      <c r="AG245" t="str">
        <f>INDEX(Table14[Team_Name],MATCH(AE245,Table14[Team],0))</f>
        <v>Ohio</v>
      </c>
    </row>
    <row r="246" spans="2:33">
      <c r="B246">
        <v>232</v>
      </c>
      <c r="C246" t="s">
        <v>271</v>
      </c>
      <c r="D246" t="e">
        <v>#N/A</v>
      </c>
      <c r="G246" t="s">
        <v>7435</v>
      </c>
      <c r="H246">
        <v>201</v>
      </c>
      <c r="I246">
        <v>259</v>
      </c>
      <c r="J246" t="s">
        <v>106</v>
      </c>
      <c r="K246" t="s">
        <v>106</v>
      </c>
      <c r="L246" t="s">
        <v>7110</v>
      </c>
      <c r="M246" t="s">
        <v>7312</v>
      </c>
      <c r="N246" t="s">
        <v>7411</v>
      </c>
      <c r="O246" t="s">
        <v>7413</v>
      </c>
      <c r="P246" t="s">
        <v>7272</v>
      </c>
      <c r="Q246" t="s">
        <v>7112</v>
      </c>
      <c r="R246" t="s">
        <v>7176</v>
      </c>
      <c r="S246" t="s">
        <v>7152</v>
      </c>
      <c r="T246">
        <v>321</v>
      </c>
      <c r="U246">
        <v>284</v>
      </c>
      <c r="V246">
        <v>233</v>
      </c>
      <c r="W246">
        <v>10</v>
      </c>
      <c r="X246">
        <v>-8.52</v>
      </c>
      <c r="AA246" s="10" t="s">
        <v>6422</v>
      </c>
      <c r="AB246" s="11" t="s">
        <v>6165</v>
      </c>
      <c r="AC246" s="11" t="str">
        <f t="shared" si="14"/>
        <v>TCU</v>
      </c>
      <c r="AD246" s="11" t="str">
        <f t="shared" si="16"/>
        <v>TCU</v>
      </c>
      <c r="AE246" s="12" t="s">
        <v>453</v>
      </c>
      <c r="AF246" s="13" t="s">
        <v>6034</v>
      </c>
      <c r="AG246" t="str">
        <f>INDEX(Table14[Team_Name],MATCH(AE246,Table14[Team],0))</f>
        <v>Ohio State</v>
      </c>
    </row>
    <row r="247" spans="2:33">
      <c r="B247">
        <v>233</v>
      </c>
      <c r="C247" t="s">
        <v>195</v>
      </c>
      <c r="D247">
        <v>181</v>
      </c>
      <c r="G247" t="s">
        <v>618</v>
      </c>
      <c r="H247">
        <v>201</v>
      </c>
      <c r="I247">
        <v>259</v>
      </c>
      <c r="J247" t="s">
        <v>106</v>
      </c>
      <c r="K247" t="s">
        <v>106</v>
      </c>
      <c r="L247" t="s">
        <v>7110</v>
      </c>
      <c r="M247" t="s">
        <v>7312</v>
      </c>
      <c r="N247" t="s">
        <v>7411</v>
      </c>
      <c r="O247" t="s">
        <v>7413</v>
      </c>
      <c r="P247" t="s">
        <v>7272</v>
      </c>
      <c r="Q247" t="s">
        <v>7112</v>
      </c>
      <c r="R247" t="s">
        <v>7176</v>
      </c>
      <c r="S247" t="s">
        <v>7152</v>
      </c>
      <c r="T247">
        <v>321</v>
      </c>
      <c r="U247">
        <v>284</v>
      </c>
      <c r="V247">
        <v>233</v>
      </c>
      <c r="W247">
        <v>10</v>
      </c>
      <c r="X247">
        <v>-8.52</v>
      </c>
      <c r="AA247" s="10" t="s">
        <v>6167</v>
      </c>
      <c r="AB247" s="11" t="s">
        <v>6168</v>
      </c>
      <c r="AC247" s="11" t="str">
        <f t="shared" si="14"/>
        <v>Temple</v>
      </c>
      <c r="AD247" s="11" t="str">
        <f t="shared" si="16"/>
        <v>Temple</v>
      </c>
      <c r="AE247" s="12" t="s">
        <v>48</v>
      </c>
      <c r="AF247" s="13" t="s">
        <v>6037</v>
      </c>
      <c r="AG247" t="str">
        <f>INDEX(Table14[Team_Name],MATCH(AE247,Table14[Team],0))</f>
        <v>Oklahoma</v>
      </c>
    </row>
    <row r="248" spans="2:33">
      <c r="B248">
        <v>234</v>
      </c>
      <c r="C248" t="s">
        <v>156</v>
      </c>
      <c r="D248">
        <v>182</v>
      </c>
      <c r="G248" t="s">
        <v>243</v>
      </c>
      <c r="H248">
        <v>202</v>
      </c>
      <c r="I248">
        <v>260</v>
      </c>
      <c r="J248" t="s">
        <v>243</v>
      </c>
      <c r="K248" t="s">
        <v>243</v>
      </c>
      <c r="L248" t="s">
        <v>7404</v>
      </c>
      <c r="M248" t="s">
        <v>7192</v>
      </c>
      <c r="N248" t="s">
        <v>7307</v>
      </c>
      <c r="O248" t="s">
        <v>7345</v>
      </c>
      <c r="P248" t="s">
        <v>7357</v>
      </c>
      <c r="Q248" t="s">
        <v>7294</v>
      </c>
      <c r="R248" t="s">
        <v>7340</v>
      </c>
      <c r="S248" t="s">
        <v>7117</v>
      </c>
      <c r="T248">
        <v>259</v>
      </c>
      <c r="U248">
        <v>227</v>
      </c>
      <c r="V248">
        <v>150</v>
      </c>
      <c r="W248">
        <v>322</v>
      </c>
      <c r="X248">
        <v>-1.32</v>
      </c>
      <c r="AA248" s="10" t="s">
        <v>6485</v>
      </c>
      <c r="AB248" s="11" t="s">
        <v>6170</v>
      </c>
      <c r="AC248" s="11" t="str">
        <f t="shared" si="14"/>
        <v>Tennessee</v>
      </c>
      <c r="AD248" s="11" t="str">
        <f t="shared" si="16"/>
        <v>Tennessee</v>
      </c>
      <c r="AE248" s="12" t="s">
        <v>480</v>
      </c>
      <c r="AF248" s="13" t="s">
        <v>6021</v>
      </c>
      <c r="AG248" t="str">
        <f>INDEX(Table14[Team_Name],MATCH(AE248,Table14[Team],0))</f>
        <v>Oklahoma State</v>
      </c>
    </row>
    <row r="249" spans="2:33">
      <c r="B249">
        <v>235</v>
      </c>
      <c r="C249" t="s">
        <v>122</v>
      </c>
      <c r="D249">
        <v>184</v>
      </c>
      <c r="G249" t="s">
        <v>659</v>
      </c>
      <c r="H249">
        <v>203</v>
      </c>
      <c r="I249">
        <v>262</v>
      </c>
      <c r="J249" t="s">
        <v>5995</v>
      </c>
      <c r="K249" t="s">
        <v>7436</v>
      </c>
      <c r="L249" t="s">
        <v>7332</v>
      </c>
      <c r="M249" t="s">
        <v>7140</v>
      </c>
      <c r="N249" t="s">
        <v>7164</v>
      </c>
      <c r="O249" t="s">
        <v>7294</v>
      </c>
      <c r="P249" t="s">
        <v>7204</v>
      </c>
      <c r="Q249" t="s">
        <v>7312</v>
      </c>
      <c r="R249" t="s">
        <v>7328</v>
      </c>
      <c r="S249" t="s">
        <v>7119</v>
      </c>
      <c r="T249">
        <v>226</v>
      </c>
      <c r="U249">
        <v>217</v>
      </c>
      <c r="V249">
        <v>198</v>
      </c>
      <c r="W249">
        <v>51</v>
      </c>
      <c r="X249">
        <v>-2.82</v>
      </c>
      <c r="AA249" s="10" t="s">
        <v>6417</v>
      </c>
      <c r="AB249" s="11" t="s">
        <v>6172</v>
      </c>
      <c r="AC249" s="11" t="str">
        <f t="shared" si="14"/>
        <v>Texas</v>
      </c>
      <c r="AD249" s="11" t="str">
        <f t="shared" si="16"/>
        <v>Texas</v>
      </c>
      <c r="AE249" s="12" t="s">
        <v>491</v>
      </c>
      <c r="AF249" s="13" t="s">
        <v>6017</v>
      </c>
      <c r="AG249" t="str">
        <f>INDEX(Table14[Team_Name],MATCH(AE249,Table14[Team],0))</f>
        <v>Old Dominion</v>
      </c>
    </row>
    <row r="250" spans="2:33">
      <c r="B250">
        <v>236</v>
      </c>
      <c r="C250" t="s">
        <v>5944</v>
      </c>
      <c r="D250">
        <v>183</v>
      </c>
      <c r="G250" t="s">
        <v>229</v>
      </c>
      <c r="H250">
        <v>204</v>
      </c>
      <c r="I250">
        <v>263</v>
      </c>
      <c r="J250" t="s">
        <v>229</v>
      </c>
      <c r="K250" t="s">
        <v>229</v>
      </c>
      <c r="L250" t="s">
        <v>7160</v>
      </c>
      <c r="M250" t="s">
        <v>7208</v>
      </c>
      <c r="N250" t="s">
        <v>7299</v>
      </c>
      <c r="O250" t="s">
        <v>7138</v>
      </c>
      <c r="P250" t="s">
        <v>7191</v>
      </c>
      <c r="Q250" t="s">
        <v>7362</v>
      </c>
      <c r="R250" t="s">
        <v>7184</v>
      </c>
      <c r="S250" t="s">
        <v>7403</v>
      </c>
      <c r="T250">
        <v>288</v>
      </c>
      <c r="U250">
        <v>354</v>
      </c>
      <c r="V250">
        <v>275</v>
      </c>
      <c r="W250">
        <v>245</v>
      </c>
      <c r="X250">
        <v>-18.29</v>
      </c>
      <c r="AA250" s="10" t="s">
        <v>6174</v>
      </c>
      <c r="AB250" s="11" t="s">
        <v>6175</v>
      </c>
      <c r="AC250" s="11" t="str">
        <f t="shared" si="14"/>
        <v>Tulsa</v>
      </c>
      <c r="AD250" s="11" t="str">
        <f t="shared" si="16"/>
        <v>Tulsa</v>
      </c>
      <c r="AE250" s="12" t="s">
        <v>655</v>
      </c>
      <c r="AF250" s="13" t="s">
        <v>6031</v>
      </c>
      <c r="AG250" t="str">
        <f>INDEX(Table14[Team_Name],MATCH(AE250,Table14[Team],0))</f>
        <v>Oral Roberts</v>
      </c>
    </row>
    <row r="251" spans="2:33">
      <c r="B251">
        <v>237</v>
      </c>
      <c r="C251" t="s">
        <v>284</v>
      </c>
      <c r="D251">
        <v>183</v>
      </c>
      <c r="G251" t="s">
        <v>544</v>
      </c>
      <c r="H251">
        <v>220</v>
      </c>
      <c r="I251">
        <v>282</v>
      </c>
      <c r="J251" t="s">
        <v>191</v>
      </c>
      <c r="K251" t="s">
        <v>191</v>
      </c>
      <c r="L251" t="s">
        <v>7385</v>
      </c>
      <c r="M251" t="s">
        <v>7116</v>
      </c>
      <c r="N251" t="s">
        <v>7227</v>
      </c>
      <c r="O251" t="s">
        <v>7151</v>
      </c>
      <c r="P251" t="s">
        <v>7407</v>
      </c>
      <c r="Q251" t="s">
        <v>7328</v>
      </c>
      <c r="R251" t="s">
        <v>769</v>
      </c>
      <c r="S251" t="s">
        <v>7308</v>
      </c>
      <c r="T251">
        <v>199</v>
      </c>
      <c r="U251">
        <v>84</v>
      </c>
      <c r="V251">
        <v>329</v>
      </c>
      <c r="W251">
        <v>57</v>
      </c>
      <c r="X251">
        <v>-3.79</v>
      </c>
      <c r="AA251" s="10" t="s">
        <v>6176</v>
      </c>
      <c r="AB251" s="11" t="s">
        <v>6177</v>
      </c>
      <c r="AC251" s="11" t="str">
        <f t="shared" si="14"/>
        <v>TennesseeState</v>
      </c>
      <c r="AD251" s="11" t="str">
        <f t="shared" si="16"/>
        <v>Tennessee State</v>
      </c>
      <c r="AE251" s="12" t="s">
        <v>217</v>
      </c>
      <c r="AF251" s="12" t="s">
        <v>6026</v>
      </c>
      <c r="AG251" t="str">
        <f>INDEX(Table14[Team_Name],MATCH(AE251,Table14[Team],0))</f>
        <v>Oregon</v>
      </c>
    </row>
    <row r="252" spans="2:33">
      <c r="B252">
        <v>238</v>
      </c>
      <c r="C252" t="s">
        <v>7702</v>
      </c>
      <c r="D252" t="e">
        <v>#N/A</v>
      </c>
      <c r="G252" t="s">
        <v>663</v>
      </c>
      <c r="H252">
        <v>221</v>
      </c>
      <c r="I252">
        <v>283</v>
      </c>
      <c r="J252" t="s">
        <v>40</v>
      </c>
      <c r="K252" t="s">
        <v>40</v>
      </c>
      <c r="L252" t="s">
        <v>7166</v>
      </c>
      <c r="M252" t="s">
        <v>7232</v>
      </c>
      <c r="N252" t="s">
        <v>7353</v>
      </c>
      <c r="O252" t="s">
        <v>7357</v>
      </c>
      <c r="P252" t="s">
        <v>7240</v>
      </c>
      <c r="Q252" t="s">
        <v>7295</v>
      </c>
      <c r="R252" t="s">
        <v>7365</v>
      </c>
      <c r="S252" t="s">
        <v>7225</v>
      </c>
      <c r="T252">
        <v>326</v>
      </c>
      <c r="U252">
        <v>337</v>
      </c>
      <c r="V252">
        <v>209</v>
      </c>
      <c r="W252">
        <v>189</v>
      </c>
      <c r="X252">
        <v>-11.34</v>
      </c>
      <c r="AA252" s="10" t="s">
        <v>6179</v>
      </c>
      <c r="AB252" s="11" t="s">
        <v>6180</v>
      </c>
      <c r="AC252" s="11" t="str">
        <f t="shared" si="14"/>
        <v>TennesseeTech</v>
      </c>
      <c r="AD252" s="11" t="str">
        <f t="shared" si="16"/>
        <v>Tennessee Tech</v>
      </c>
      <c r="AE252" s="12" t="s">
        <v>487</v>
      </c>
      <c r="AF252" s="13" t="s">
        <v>6028</v>
      </c>
      <c r="AG252" t="str">
        <f>INDEX(Table14[Team_Name],MATCH(AE252,Table14[Team],0))</f>
        <v>Oregon State</v>
      </c>
    </row>
    <row r="253" spans="2:33" ht="28.5" customHeight="1">
      <c r="B253">
        <v>239</v>
      </c>
      <c r="C253" t="s">
        <v>357</v>
      </c>
      <c r="D253">
        <v>186</v>
      </c>
      <c r="G253" t="s">
        <v>658</v>
      </c>
      <c r="H253">
        <v>205</v>
      </c>
      <c r="I253">
        <v>265</v>
      </c>
      <c r="J253" t="s">
        <v>6008</v>
      </c>
      <c r="K253" t="s">
        <v>69</v>
      </c>
      <c r="L253" t="s">
        <v>7163</v>
      </c>
      <c r="M253" t="s">
        <v>7376</v>
      </c>
      <c r="N253" t="s">
        <v>7116</v>
      </c>
      <c r="O253" t="s">
        <v>7192</v>
      </c>
      <c r="P253" t="s">
        <v>7361</v>
      </c>
      <c r="Q253" t="s">
        <v>7297</v>
      </c>
      <c r="R253" t="s">
        <v>7191</v>
      </c>
      <c r="S253" t="s">
        <v>7241</v>
      </c>
      <c r="T253">
        <v>305</v>
      </c>
      <c r="U253">
        <v>195</v>
      </c>
      <c r="V253">
        <v>171</v>
      </c>
      <c r="W253">
        <v>197</v>
      </c>
      <c r="X253">
        <v>-0.51</v>
      </c>
      <c r="AA253" s="10" t="s">
        <v>6181</v>
      </c>
      <c r="AB253" s="10" t="s">
        <v>6182</v>
      </c>
      <c r="AC253" s="11" t="str">
        <f t="shared" si="14"/>
        <v>Toledo</v>
      </c>
      <c r="AD253" s="11" t="str">
        <f t="shared" si="16"/>
        <v>Toledo</v>
      </c>
      <c r="AE253" s="12" t="s">
        <v>206</v>
      </c>
      <c r="AF253" s="12" t="s">
        <v>6039</v>
      </c>
      <c r="AG253" t="str">
        <f>INDEX(Table14[Team_Name],MATCH(AE253,Table14[Team],0))</f>
        <v>Pacific</v>
      </c>
    </row>
    <row r="254" spans="2:33" ht="15.75" customHeight="1">
      <c r="B254">
        <v>240</v>
      </c>
      <c r="C254" t="s">
        <v>204</v>
      </c>
      <c r="D254">
        <v>187</v>
      </c>
      <c r="G254" t="s">
        <v>651</v>
      </c>
      <c r="H254">
        <v>361</v>
      </c>
      <c r="I254">
        <v>266</v>
      </c>
      <c r="J254" t="s">
        <v>193</v>
      </c>
      <c r="K254" t="s">
        <v>193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s">
        <v>7281</v>
      </c>
      <c r="R254" t="s">
        <v>7281</v>
      </c>
      <c r="S254" t="s">
        <v>7251</v>
      </c>
      <c r="T254">
        <v>299</v>
      </c>
      <c r="U254">
        <v>351</v>
      </c>
      <c r="V254">
        <v>204</v>
      </c>
      <c r="W254">
        <v>134</v>
      </c>
      <c r="X254">
        <v>-13.55</v>
      </c>
      <c r="AA254" s="10" t="s">
        <v>6183</v>
      </c>
      <c r="AB254" s="11" t="s">
        <v>6184</v>
      </c>
      <c r="AC254" s="11" t="str">
        <f t="shared" si="14"/>
        <v>Towson</v>
      </c>
      <c r="AD254" s="11" t="str">
        <f t="shared" si="16"/>
        <v>Towson</v>
      </c>
      <c r="AE254" s="12" t="s">
        <v>497</v>
      </c>
      <c r="AF254" s="13" t="s">
        <v>6063</v>
      </c>
      <c r="AG254" t="str">
        <f>INDEX(Table14[Team_Name],MATCH(AE254,Table14[Team],0))</f>
        <v>Penn State</v>
      </c>
    </row>
    <row r="255" spans="2:33">
      <c r="B255">
        <v>241</v>
      </c>
      <c r="C255" t="s">
        <v>6534</v>
      </c>
      <c r="D255" t="e">
        <v>#N/A</v>
      </c>
      <c r="G255" t="s">
        <v>479</v>
      </c>
      <c r="H255">
        <v>206</v>
      </c>
      <c r="I255">
        <v>267</v>
      </c>
      <c r="J255" t="s">
        <v>104</v>
      </c>
      <c r="K255" t="s">
        <v>104</v>
      </c>
      <c r="L255" t="s">
        <v>7178</v>
      </c>
      <c r="M255" t="s">
        <v>169</v>
      </c>
      <c r="N255" t="s">
        <v>19</v>
      </c>
      <c r="O255" t="s">
        <v>37</v>
      </c>
      <c r="P255" t="s">
        <v>75</v>
      </c>
      <c r="Q255" t="s">
        <v>60</v>
      </c>
      <c r="R255" t="s">
        <v>900</v>
      </c>
      <c r="S255" t="s">
        <v>7268</v>
      </c>
      <c r="T255">
        <v>40</v>
      </c>
      <c r="U255">
        <v>19</v>
      </c>
      <c r="V255">
        <v>42</v>
      </c>
      <c r="W255">
        <v>36</v>
      </c>
      <c r="X255">
        <v>19.149999999999999</v>
      </c>
      <c r="AA255" s="10" t="s">
        <v>6185</v>
      </c>
      <c r="AB255" s="11" t="s">
        <v>6186</v>
      </c>
      <c r="AC255" s="11" t="str">
        <f t="shared" si="14"/>
        <v>Troy</v>
      </c>
      <c r="AD255" s="11" t="str">
        <f t="shared" si="16"/>
        <v>Troy</v>
      </c>
      <c r="AE255" s="12" t="s">
        <v>131</v>
      </c>
      <c r="AF255" s="13" t="s">
        <v>6041</v>
      </c>
      <c r="AG255" t="str">
        <f>INDEX(Table14[Team_Name],MATCH(AE255,Table14[Team],0))</f>
        <v>Pennsylvania</v>
      </c>
    </row>
    <row r="256" spans="2:33">
      <c r="B256">
        <v>242</v>
      </c>
      <c r="C256" t="s">
        <v>203</v>
      </c>
      <c r="D256">
        <v>188</v>
      </c>
      <c r="G256" t="s">
        <v>7437</v>
      </c>
      <c r="I256">
        <v>268</v>
      </c>
      <c r="J256" t="s">
        <v>356</v>
      </c>
      <c r="K256" t="s">
        <v>356</v>
      </c>
      <c r="L256" t="s">
        <v>7293</v>
      </c>
      <c r="M256" t="s">
        <v>7219</v>
      </c>
      <c r="N256" t="s">
        <v>7139</v>
      </c>
      <c r="O256" t="s">
        <v>7156</v>
      </c>
      <c r="P256" t="s">
        <v>7130</v>
      </c>
      <c r="Q256" t="s">
        <v>7340</v>
      </c>
      <c r="R256" t="s">
        <v>7123</v>
      </c>
      <c r="S256" t="s">
        <v>7110</v>
      </c>
      <c r="T256">
        <v>244</v>
      </c>
      <c r="U256">
        <v>288</v>
      </c>
      <c r="V256">
        <v>273</v>
      </c>
      <c r="W256">
        <v>158</v>
      </c>
      <c r="X256">
        <v>-10.73</v>
      </c>
      <c r="AA256" s="10" t="s">
        <v>6187</v>
      </c>
      <c r="AB256" s="11" t="s">
        <v>6188</v>
      </c>
      <c r="AC256" s="11" t="str">
        <f t="shared" si="14"/>
        <v>TexasTech</v>
      </c>
      <c r="AD256" s="11" t="str">
        <f t="shared" si="16"/>
        <v>Texas Tech</v>
      </c>
      <c r="AE256" s="12" t="s">
        <v>141</v>
      </c>
      <c r="AF256" s="13" t="s">
        <v>6043</v>
      </c>
      <c r="AG256" t="str">
        <f>INDEX(Table14[Team_Name],MATCH(AE256,Table14[Team],0))</f>
        <v>Pepperdine</v>
      </c>
    </row>
    <row r="257" spans="2:33">
      <c r="B257">
        <v>243</v>
      </c>
      <c r="C257" t="s">
        <v>97</v>
      </c>
      <c r="D257">
        <v>189</v>
      </c>
      <c r="G257" t="s">
        <v>7438</v>
      </c>
      <c r="I257">
        <v>269</v>
      </c>
      <c r="J257" t="s">
        <v>56</v>
      </c>
      <c r="K257" t="s">
        <v>56</v>
      </c>
      <c r="L257" t="s">
        <v>1115</v>
      </c>
      <c r="M257" t="s">
        <v>7407</v>
      </c>
      <c r="N257" t="s">
        <v>7309</v>
      </c>
      <c r="O257" t="s">
        <v>7186</v>
      </c>
      <c r="P257" t="s">
        <v>7411</v>
      </c>
      <c r="Q257" t="s">
        <v>7408</v>
      </c>
      <c r="R257" t="s">
        <v>7379</v>
      </c>
      <c r="S257" t="s">
        <v>7272</v>
      </c>
      <c r="T257">
        <v>342</v>
      </c>
      <c r="U257">
        <v>289</v>
      </c>
      <c r="V257">
        <v>259</v>
      </c>
      <c r="W257">
        <v>141</v>
      </c>
      <c r="X257">
        <v>-10.33</v>
      </c>
      <c r="AA257" s="10" t="s">
        <v>6189</v>
      </c>
      <c r="AB257" s="11" t="s">
        <v>6190</v>
      </c>
      <c r="AC257" s="11" t="str">
        <f t="shared" si="14"/>
        <v>Tulane</v>
      </c>
      <c r="AD257" s="11" t="str">
        <f t="shared" si="16"/>
        <v>Tulane</v>
      </c>
      <c r="AE257" s="12" t="s">
        <v>17</v>
      </c>
      <c r="AF257" s="13" t="s">
        <v>6047</v>
      </c>
      <c r="AG257" t="str">
        <f>INDEX(Table14[Team_Name],MATCH(AE257,Table14[Team],0))</f>
        <v>Pittsburgh</v>
      </c>
    </row>
    <row r="258" spans="2:33">
      <c r="B258">
        <v>244</v>
      </c>
      <c r="C258" t="s">
        <v>5941</v>
      </c>
      <c r="D258" t="e">
        <v>#N/A</v>
      </c>
      <c r="G258" t="s">
        <v>572</v>
      </c>
      <c r="H258">
        <v>214</v>
      </c>
      <c r="I258">
        <v>274</v>
      </c>
      <c r="J258" t="s">
        <v>400</v>
      </c>
      <c r="K258" t="s">
        <v>400</v>
      </c>
      <c r="L258" t="s">
        <v>7137</v>
      </c>
      <c r="M258" t="s">
        <v>7227</v>
      </c>
      <c r="N258" t="s">
        <v>7406</v>
      </c>
      <c r="O258" t="s">
        <v>7242</v>
      </c>
      <c r="P258" t="s">
        <v>7235</v>
      </c>
      <c r="Q258" t="s">
        <v>7387</v>
      </c>
      <c r="R258" t="s">
        <v>7236</v>
      </c>
      <c r="S258" t="s">
        <v>7387</v>
      </c>
      <c r="T258">
        <v>317</v>
      </c>
      <c r="U258">
        <v>294</v>
      </c>
      <c r="V258">
        <v>354</v>
      </c>
      <c r="W258">
        <v>164</v>
      </c>
      <c r="X258">
        <v>-19.97</v>
      </c>
      <c r="AA258" s="10" t="s">
        <v>6191</v>
      </c>
      <c r="AB258" s="11" t="s">
        <v>6192</v>
      </c>
      <c r="AC258" s="11" t="str">
        <f t="shared" si="14"/>
        <v>TexasSouthern</v>
      </c>
      <c r="AD258" s="11" t="str">
        <f t="shared" si="16"/>
        <v>Texas Southern</v>
      </c>
      <c r="AE258" s="12" t="s">
        <v>142</v>
      </c>
      <c r="AF258" s="12" t="s">
        <v>6050</v>
      </c>
      <c r="AG258" t="str">
        <f>INDEX(Table14[Team_Name],MATCH(AE258,Table14[Team],0))</f>
        <v>Portland</v>
      </c>
    </row>
    <row r="259" spans="2:33">
      <c r="B259">
        <v>245</v>
      </c>
      <c r="C259" t="s">
        <v>49</v>
      </c>
      <c r="D259">
        <v>190</v>
      </c>
      <c r="G259" t="s">
        <v>6494</v>
      </c>
      <c r="H259">
        <v>215</v>
      </c>
      <c r="I259">
        <v>276</v>
      </c>
      <c r="J259" t="s">
        <v>5983</v>
      </c>
      <c r="K259" t="s">
        <v>401</v>
      </c>
      <c r="L259" t="s">
        <v>714</v>
      </c>
      <c r="M259" t="s">
        <v>7113</v>
      </c>
      <c r="N259" t="s">
        <v>7124</v>
      </c>
      <c r="O259" t="s">
        <v>7393</v>
      </c>
      <c r="P259" t="s">
        <v>7292</v>
      </c>
      <c r="Q259" t="s">
        <v>7299</v>
      </c>
      <c r="R259" t="s">
        <v>7266</v>
      </c>
      <c r="S259" t="s">
        <v>7247</v>
      </c>
      <c r="T259">
        <v>125</v>
      </c>
      <c r="U259">
        <v>175</v>
      </c>
      <c r="V259">
        <v>145</v>
      </c>
      <c r="W259">
        <v>221</v>
      </c>
      <c r="X259">
        <v>1.53</v>
      </c>
      <c r="AA259" s="10" t="s">
        <v>6194</v>
      </c>
      <c r="AB259" s="11" t="s">
        <v>6195</v>
      </c>
      <c r="AC259" s="11" t="str">
        <f t="shared" si="14"/>
        <v>TexasState</v>
      </c>
      <c r="AD259" s="11" t="str">
        <f t="shared" si="16"/>
        <v>Texas State</v>
      </c>
      <c r="AE259" s="12" t="s">
        <v>619</v>
      </c>
      <c r="AF259" s="13" t="s">
        <v>6060</v>
      </c>
      <c r="AG259" t="str">
        <f>INDEX(Table14[Team_Name],MATCH(AE259,Table14[Team],0))</f>
        <v>Portland State</v>
      </c>
    </row>
    <row r="260" spans="2:33">
      <c r="B260">
        <v>246</v>
      </c>
      <c r="C260" t="s">
        <v>250</v>
      </c>
      <c r="D260">
        <v>191</v>
      </c>
      <c r="G260" t="s">
        <v>362</v>
      </c>
      <c r="H260">
        <v>218</v>
      </c>
      <c r="I260">
        <v>280</v>
      </c>
      <c r="J260" t="s">
        <v>362</v>
      </c>
      <c r="K260" t="s">
        <v>362</v>
      </c>
      <c r="L260" t="s">
        <v>7162</v>
      </c>
      <c r="M260" t="s">
        <v>7316</v>
      </c>
      <c r="N260" t="s">
        <v>7398</v>
      </c>
      <c r="O260" t="s">
        <v>7238</v>
      </c>
      <c r="P260" t="s">
        <v>996</v>
      </c>
      <c r="Q260" t="s">
        <v>823</v>
      </c>
      <c r="R260" t="s">
        <v>7216</v>
      </c>
      <c r="S260" t="s">
        <v>7260</v>
      </c>
      <c r="T260">
        <v>158</v>
      </c>
      <c r="U260">
        <v>286</v>
      </c>
      <c r="V260">
        <v>216</v>
      </c>
      <c r="W260">
        <v>320</v>
      </c>
      <c r="X260">
        <v>-7.63</v>
      </c>
      <c r="AA260" s="10" t="s">
        <v>6196</v>
      </c>
      <c r="AB260" s="10" t="s">
        <v>6197</v>
      </c>
      <c r="AC260" s="11" t="str">
        <f t="shared" si="14"/>
        <v>UAB</v>
      </c>
      <c r="AD260" s="11" t="str">
        <f t="shared" si="16"/>
        <v>UAB</v>
      </c>
      <c r="AE260" s="12" t="s">
        <v>526</v>
      </c>
      <c r="AF260" s="12" t="s">
        <v>6050</v>
      </c>
      <c r="AG260" t="str">
        <f>INDEX(Table14[Team_Name],MATCH(AE260,Table14[Team],0))</f>
        <v>Portland</v>
      </c>
    </row>
    <row r="261" spans="2:33">
      <c r="B261">
        <v>246</v>
      </c>
      <c r="C261" t="s">
        <v>7426</v>
      </c>
      <c r="D261">
        <v>191</v>
      </c>
      <c r="G261" t="s">
        <v>588</v>
      </c>
      <c r="H261">
        <v>219</v>
      </c>
      <c r="I261">
        <v>281</v>
      </c>
      <c r="J261" t="s">
        <v>84</v>
      </c>
      <c r="K261" t="s">
        <v>84</v>
      </c>
      <c r="L261" t="s">
        <v>7112</v>
      </c>
      <c r="M261" t="s">
        <v>7413</v>
      </c>
      <c r="N261" t="s">
        <v>7135</v>
      </c>
      <c r="O261" t="s">
        <v>7245</v>
      </c>
      <c r="P261" t="s">
        <v>7257</v>
      </c>
      <c r="Q261" t="s">
        <v>7332</v>
      </c>
      <c r="R261" t="s">
        <v>7349</v>
      </c>
      <c r="S261" t="s">
        <v>7245</v>
      </c>
      <c r="T261">
        <v>324</v>
      </c>
      <c r="U261">
        <v>306</v>
      </c>
      <c r="V261">
        <v>340</v>
      </c>
      <c r="W261">
        <v>284</v>
      </c>
      <c r="X261">
        <v>-16.88</v>
      </c>
      <c r="AA261" s="10" t="s">
        <v>6469</v>
      </c>
      <c r="AB261" s="11" t="s">
        <v>5891</v>
      </c>
      <c r="AC261" s="11" t="str">
        <f t="shared" si="14"/>
        <v>ArkansasLittleRock</v>
      </c>
      <c r="AD261" s="11" t="str">
        <f t="shared" si="16"/>
        <v>Little Rock</v>
      </c>
      <c r="AE261" s="12" t="s">
        <v>575</v>
      </c>
      <c r="AF261" s="13" t="s">
        <v>6069</v>
      </c>
      <c r="AG261" t="str">
        <f>INDEX(Table14[Team_Name],MATCH(AE261,Table14[Team],0))</f>
        <v>Prairie View A&amp;M</v>
      </c>
    </row>
    <row r="262" spans="2:33">
      <c r="B262">
        <v>247</v>
      </c>
      <c r="C262" t="s">
        <v>5965</v>
      </c>
      <c r="D262" t="e">
        <v>#N/A</v>
      </c>
      <c r="G262" t="s">
        <v>7439</v>
      </c>
      <c r="I262">
        <v>283</v>
      </c>
      <c r="J262" t="s">
        <v>40</v>
      </c>
      <c r="K262" t="s">
        <v>40</v>
      </c>
      <c r="L262" t="s">
        <v>7166</v>
      </c>
      <c r="M262" t="s">
        <v>7232</v>
      </c>
      <c r="N262" t="s">
        <v>7353</v>
      </c>
      <c r="O262" t="s">
        <v>7357</v>
      </c>
      <c r="P262" t="s">
        <v>7240</v>
      </c>
      <c r="Q262" t="s">
        <v>7295</v>
      </c>
      <c r="R262" t="s">
        <v>7365</v>
      </c>
      <c r="S262" t="s">
        <v>7225</v>
      </c>
      <c r="T262">
        <v>326</v>
      </c>
      <c r="U262">
        <v>337</v>
      </c>
      <c r="V262">
        <v>209</v>
      </c>
      <c r="W262">
        <v>189</v>
      </c>
      <c r="X262">
        <v>-11.34</v>
      </c>
      <c r="AA262" s="10" t="s">
        <v>6198</v>
      </c>
      <c r="AB262" s="11" t="s">
        <v>6199</v>
      </c>
      <c r="AC262" s="11" t="str">
        <f t="shared" si="14"/>
        <v>ArkPineBluff</v>
      </c>
      <c r="AD262" s="11" t="str">
        <f t="shared" si="16"/>
        <v>Arkansas-Pine Bluff</v>
      </c>
      <c r="AE262" s="12" t="s">
        <v>7441</v>
      </c>
      <c r="AF262" s="13" t="s">
        <v>6069</v>
      </c>
      <c r="AG262" t="str">
        <f>INDEX(Table14[Team_Name],MATCH(AE262,Table14[Team],0))</f>
        <v>Prairie View A&amp;M</v>
      </c>
    </row>
    <row r="263" spans="2:33">
      <c r="B263">
        <v>248</v>
      </c>
      <c r="C263" t="s">
        <v>130</v>
      </c>
      <c r="D263">
        <v>192</v>
      </c>
      <c r="G263" t="s">
        <v>621</v>
      </c>
      <c r="H263">
        <v>222</v>
      </c>
      <c r="I263">
        <v>284</v>
      </c>
      <c r="J263" t="s">
        <v>336</v>
      </c>
      <c r="K263" t="s">
        <v>336</v>
      </c>
      <c r="L263" t="s">
        <v>1045</v>
      </c>
      <c r="M263" t="s">
        <v>431</v>
      </c>
      <c r="N263" t="s">
        <v>743</v>
      </c>
      <c r="O263" t="s">
        <v>7333</v>
      </c>
      <c r="P263" t="s">
        <v>7128</v>
      </c>
      <c r="Q263" t="s">
        <v>7380</v>
      </c>
      <c r="R263" t="s">
        <v>884</v>
      </c>
      <c r="S263" t="s">
        <v>7217</v>
      </c>
      <c r="T263">
        <v>108</v>
      </c>
      <c r="U263">
        <v>41</v>
      </c>
      <c r="V263">
        <v>162</v>
      </c>
      <c r="W263">
        <v>171</v>
      </c>
      <c r="X263">
        <v>8.4700000000000006</v>
      </c>
      <c r="AA263" s="10" t="s">
        <v>7703</v>
      </c>
      <c r="AB263" s="11" t="s">
        <v>5646</v>
      </c>
      <c r="AC263" s="11" t="str">
        <f t="shared" si="14"/>
        <v>CentralArkansas</v>
      </c>
      <c r="AD263" s="11" t="str">
        <f t="shared" si="16"/>
        <v>Central Arkansas</v>
      </c>
      <c r="AE263" s="12" t="s">
        <v>297</v>
      </c>
      <c r="AF263" s="13" t="s">
        <v>6052</v>
      </c>
      <c r="AG263" t="str">
        <f>INDEX(Table14[Team_Name],MATCH(AE263,Table14[Team],0))</f>
        <v>Presbyterian</v>
      </c>
    </row>
    <row r="264" spans="2:33">
      <c r="B264">
        <v>249</v>
      </c>
      <c r="C264" t="s">
        <v>6918</v>
      </c>
      <c r="D264" t="e">
        <v>#N/A</v>
      </c>
      <c r="G264" t="s">
        <v>462</v>
      </c>
      <c r="H264">
        <v>223</v>
      </c>
      <c r="I264">
        <v>285</v>
      </c>
      <c r="J264" t="s">
        <v>144</v>
      </c>
      <c r="K264" t="s">
        <v>144</v>
      </c>
      <c r="L264" t="s">
        <v>7290</v>
      </c>
      <c r="M264" t="s">
        <v>7325</v>
      </c>
      <c r="N264" t="s">
        <v>7127</v>
      </c>
      <c r="O264" t="s">
        <v>7263</v>
      </c>
      <c r="P264" t="s">
        <v>1101</v>
      </c>
      <c r="Q264" t="s">
        <v>996</v>
      </c>
      <c r="R264" t="s">
        <v>7351</v>
      </c>
      <c r="S264" t="s">
        <v>7357</v>
      </c>
      <c r="T264">
        <v>129</v>
      </c>
      <c r="U264">
        <v>215</v>
      </c>
      <c r="V264">
        <v>180</v>
      </c>
      <c r="W264">
        <v>327</v>
      </c>
      <c r="X264">
        <v>-2.1</v>
      </c>
      <c r="AA264" s="10" t="s">
        <v>6201</v>
      </c>
      <c r="AB264" s="10" t="s">
        <v>6202</v>
      </c>
      <c r="AC264" s="11" t="str">
        <f t="shared" si="14"/>
        <v>UCDavis</v>
      </c>
      <c r="AD264" s="11" t="str">
        <f t="shared" si="16"/>
        <v>UC Davis</v>
      </c>
      <c r="AE264" s="12" t="s">
        <v>411</v>
      </c>
      <c r="AF264" s="12" t="s">
        <v>6054</v>
      </c>
      <c r="AG264" t="str">
        <f>INDEX(Table14[Team_Name],MATCH(AE264,Table14[Team],0))</f>
        <v>Princeton</v>
      </c>
    </row>
    <row r="265" spans="2:33">
      <c r="B265">
        <v>250</v>
      </c>
      <c r="C265" t="s">
        <v>313</v>
      </c>
      <c r="D265">
        <v>193</v>
      </c>
      <c r="G265" t="s">
        <v>600</v>
      </c>
      <c r="H265">
        <v>216</v>
      </c>
      <c r="I265">
        <v>277</v>
      </c>
      <c r="J265" t="s">
        <v>373</v>
      </c>
      <c r="K265" t="s">
        <v>373</v>
      </c>
      <c r="L265" t="s">
        <v>7276</v>
      </c>
      <c r="M265" t="s">
        <v>7381</v>
      </c>
      <c r="N265" t="s">
        <v>7380</v>
      </c>
      <c r="O265" t="s">
        <v>7127</v>
      </c>
      <c r="P265" t="s">
        <v>7150</v>
      </c>
      <c r="Q265" t="s">
        <v>7393</v>
      </c>
      <c r="R265" t="s">
        <v>7330</v>
      </c>
      <c r="S265" t="s">
        <v>7187</v>
      </c>
      <c r="T265">
        <v>233</v>
      </c>
      <c r="U265">
        <v>280</v>
      </c>
      <c r="V265">
        <v>241</v>
      </c>
      <c r="W265">
        <v>133</v>
      </c>
      <c r="X265">
        <v>-8.64</v>
      </c>
      <c r="AA265" s="10" t="s">
        <v>6203</v>
      </c>
      <c r="AB265" s="11" t="s">
        <v>6204</v>
      </c>
      <c r="AC265" s="11" t="str">
        <f t="shared" si="14"/>
        <v>CentralFlorida</v>
      </c>
      <c r="AD265" s="11" t="str">
        <f t="shared" si="16"/>
        <v>UCF</v>
      </c>
      <c r="AE265" s="12" t="s">
        <v>337</v>
      </c>
      <c r="AF265" s="13" t="s">
        <v>6057</v>
      </c>
      <c r="AG265" t="str">
        <f>INDEX(Table14[Team_Name],MATCH(AE265,Table14[Team],0))</f>
        <v>Providence</v>
      </c>
    </row>
    <row r="266" spans="2:33">
      <c r="B266">
        <v>251</v>
      </c>
      <c r="C266" t="s">
        <v>317</v>
      </c>
      <c r="D266">
        <v>194</v>
      </c>
      <c r="G266" t="s">
        <v>596</v>
      </c>
      <c r="H266">
        <v>217</v>
      </c>
      <c r="I266">
        <v>279</v>
      </c>
      <c r="J266" t="s">
        <v>67</v>
      </c>
      <c r="K266" t="s">
        <v>67</v>
      </c>
      <c r="L266" t="s">
        <v>7241</v>
      </c>
      <c r="M266" t="s">
        <v>7183</v>
      </c>
      <c r="N266" t="s">
        <v>7201</v>
      </c>
      <c r="O266" t="s">
        <v>7359</v>
      </c>
      <c r="P266" t="s">
        <v>7327</v>
      </c>
      <c r="Q266" t="s">
        <v>7317</v>
      </c>
      <c r="R266" t="s">
        <v>997</v>
      </c>
      <c r="S266" t="s">
        <v>7262</v>
      </c>
      <c r="T266">
        <v>135</v>
      </c>
      <c r="U266">
        <v>118</v>
      </c>
      <c r="V266">
        <v>21</v>
      </c>
      <c r="W266">
        <v>358</v>
      </c>
      <c r="X266">
        <v>12.96</v>
      </c>
      <c r="AA266" s="10" t="s">
        <v>6205</v>
      </c>
      <c r="AB266" s="11" t="s">
        <v>6206</v>
      </c>
      <c r="AC266" s="11" t="str">
        <f t="shared" si="14"/>
        <v>CalIrvine</v>
      </c>
      <c r="AD266" s="11" t="str">
        <f t="shared" si="16"/>
        <v>UC Irvine</v>
      </c>
      <c r="AE266" s="12" t="s">
        <v>226</v>
      </c>
      <c r="AF266" s="13" t="s">
        <v>6066</v>
      </c>
      <c r="AG266" t="str">
        <f>INDEX(Table14[Team_Name],MATCH(AE266,Table14[Team],0))</f>
        <v>Purdue</v>
      </c>
    </row>
    <row r="267" spans="2:33">
      <c r="B267">
        <v>252</v>
      </c>
      <c r="C267" t="s">
        <v>686</v>
      </c>
      <c r="D267">
        <v>195</v>
      </c>
      <c r="G267" t="s">
        <v>316</v>
      </c>
      <c r="H267">
        <v>224</v>
      </c>
      <c r="I267">
        <v>286</v>
      </c>
      <c r="J267" t="s">
        <v>316</v>
      </c>
      <c r="K267" t="s">
        <v>316</v>
      </c>
      <c r="L267" t="s">
        <v>7384</v>
      </c>
      <c r="M267" t="s">
        <v>7128</v>
      </c>
      <c r="N267" t="s">
        <v>708</v>
      </c>
      <c r="O267" t="s">
        <v>1095</v>
      </c>
      <c r="P267" t="s">
        <v>1013</v>
      </c>
      <c r="Q267" t="s">
        <v>805</v>
      </c>
      <c r="R267" t="s">
        <v>7398</v>
      </c>
      <c r="S267" t="s">
        <v>789</v>
      </c>
      <c r="T267">
        <v>48</v>
      </c>
      <c r="U267">
        <v>104</v>
      </c>
      <c r="V267">
        <v>76</v>
      </c>
      <c r="W267">
        <v>136</v>
      </c>
      <c r="X267">
        <v>9.35</v>
      </c>
      <c r="AA267" s="10" t="s">
        <v>6471</v>
      </c>
      <c r="AB267" s="11" t="s">
        <v>6208</v>
      </c>
      <c r="AC267" s="11" t="str">
        <f t="shared" si="14"/>
        <v>UCLA</v>
      </c>
      <c r="AD267" s="11" t="str">
        <f t="shared" si="16"/>
        <v>UCLA</v>
      </c>
      <c r="AE267" s="12" t="s">
        <v>248</v>
      </c>
      <c r="AF267" s="13" t="s">
        <v>6071</v>
      </c>
      <c r="AG267" t="str">
        <f>INDEX(Table14[Team_Name],MATCH(AE267,Table14[Team],0))</f>
        <v>Quinnipiac</v>
      </c>
    </row>
    <row r="268" spans="2:33">
      <c r="B268">
        <v>253</v>
      </c>
      <c r="C268" t="s">
        <v>408</v>
      </c>
      <c r="D268">
        <v>197</v>
      </c>
      <c r="G268" t="s">
        <v>554</v>
      </c>
      <c r="H268">
        <v>225</v>
      </c>
      <c r="I268">
        <v>287</v>
      </c>
      <c r="J268" t="s">
        <v>6011</v>
      </c>
      <c r="K268" t="s">
        <v>105</v>
      </c>
      <c r="L268" t="s">
        <v>7204</v>
      </c>
      <c r="M268" t="s">
        <v>7318</v>
      </c>
      <c r="N268" t="s">
        <v>7220</v>
      </c>
      <c r="O268" t="s">
        <v>7355</v>
      </c>
      <c r="P268" t="s">
        <v>7394</v>
      </c>
      <c r="Q268" t="s">
        <v>7311</v>
      </c>
      <c r="R268" t="s">
        <v>7404</v>
      </c>
      <c r="S268" t="s">
        <v>7408</v>
      </c>
      <c r="T268">
        <v>330</v>
      </c>
      <c r="U268">
        <v>263</v>
      </c>
      <c r="V268">
        <v>347</v>
      </c>
      <c r="W268">
        <v>18</v>
      </c>
      <c r="X268">
        <v>-15.45</v>
      </c>
      <c r="AA268" s="10" t="s">
        <v>6210</v>
      </c>
      <c r="AB268" s="11" t="s">
        <v>6211</v>
      </c>
      <c r="AC268" s="11" t="str">
        <f t="shared" si="14"/>
        <v>CalRiverside</v>
      </c>
      <c r="AD268" s="11" t="str">
        <f t="shared" si="16"/>
        <v>UC Riverside</v>
      </c>
      <c r="AE268" s="12" t="s">
        <v>348</v>
      </c>
      <c r="AF268" s="13" t="s">
        <v>6073</v>
      </c>
      <c r="AG268" t="str">
        <f>INDEX(Table14[Team_Name],MATCH(AE268,Table14[Team],0))</f>
        <v>Radford</v>
      </c>
    </row>
    <row r="269" spans="2:33">
      <c r="B269">
        <v>254</v>
      </c>
      <c r="C269" t="s">
        <v>7704</v>
      </c>
      <c r="D269" t="e">
        <v>#N/A</v>
      </c>
      <c r="G269" t="s">
        <v>7440</v>
      </c>
      <c r="I269">
        <v>287</v>
      </c>
      <c r="J269" t="s">
        <v>6011</v>
      </c>
      <c r="K269" t="s">
        <v>105</v>
      </c>
      <c r="L269" t="s">
        <v>7204</v>
      </c>
      <c r="M269" t="s">
        <v>7318</v>
      </c>
      <c r="N269" t="s">
        <v>7220</v>
      </c>
      <c r="O269" t="s">
        <v>7355</v>
      </c>
      <c r="P269" t="s">
        <v>7394</v>
      </c>
      <c r="Q269" t="s">
        <v>7311</v>
      </c>
      <c r="R269" t="s">
        <v>7404</v>
      </c>
      <c r="S269" t="s">
        <v>7408</v>
      </c>
      <c r="T269">
        <v>330</v>
      </c>
      <c r="U269">
        <v>263</v>
      </c>
      <c r="V269">
        <v>347</v>
      </c>
      <c r="W269">
        <v>18</v>
      </c>
      <c r="X269">
        <v>-15.45</v>
      </c>
      <c r="AA269" s="10" t="s">
        <v>6212</v>
      </c>
      <c r="AB269" s="10" t="s">
        <v>6213</v>
      </c>
      <c r="AC269" s="11" t="str">
        <f t="shared" si="14"/>
        <v>CalSantaBarb</v>
      </c>
      <c r="AD269" s="11" t="str">
        <f t="shared" si="16"/>
        <v>UC Santa Barbara</v>
      </c>
      <c r="AE269" s="12" t="s">
        <v>457</v>
      </c>
      <c r="AF269" s="13" t="s">
        <v>6270</v>
      </c>
      <c r="AG269" t="str">
        <f>INDEX(Table14[Team_Name],MATCH(AE269,Table14[Team],0))</f>
        <v>Rhode Island</v>
      </c>
    </row>
    <row r="270" spans="2:33">
      <c r="B270">
        <v>255</v>
      </c>
      <c r="C270" t="s">
        <v>388</v>
      </c>
      <c r="D270">
        <v>198</v>
      </c>
      <c r="G270" t="s">
        <v>531</v>
      </c>
      <c r="H270">
        <v>226</v>
      </c>
      <c r="I270">
        <v>288</v>
      </c>
      <c r="J270" t="s">
        <v>265</v>
      </c>
      <c r="K270" t="s">
        <v>265</v>
      </c>
      <c r="L270" t="s">
        <v>996</v>
      </c>
      <c r="M270" t="s">
        <v>80</v>
      </c>
      <c r="N270" t="s">
        <v>1111</v>
      </c>
      <c r="O270" t="s">
        <v>7172</v>
      </c>
      <c r="P270" t="s">
        <v>1096</v>
      </c>
      <c r="Q270" t="s">
        <v>7215</v>
      </c>
      <c r="R270" t="s">
        <v>703</v>
      </c>
      <c r="S270" t="s">
        <v>1091</v>
      </c>
      <c r="T270">
        <v>27</v>
      </c>
      <c r="U270">
        <v>28</v>
      </c>
      <c r="V270">
        <v>69</v>
      </c>
      <c r="W270">
        <v>258</v>
      </c>
      <c r="X270">
        <v>15.17</v>
      </c>
      <c r="AA270" s="10" t="s">
        <v>6217</v>
      </c>
      <c r="AB270" s="11" t="s">
        <v>6218</v>
      </c>
      <c r="AC270" s="11" t="str">
        <f t="shared" si="14"/>
        <v>Georgia</v>
      </c>
      <c r="AD270" s="11" t="str">
        <f t="shared" si="16"/>
        <v>Georgia</v>
      </c>
      <c r="AE270" s="12" t="s">
        <v>367</v>
      </c>
      <c r="AF270" s="12" t="s">
        <v>6075</v>
      </c>
      <c r="AG270" t="str">
        <f>INDEX(Table14[Team_Name],MATCH(AE270,Table14[Team],0))</f>
        <v>Rice</v>
      </c>
    </row>
    <row r="271" spans="2:33">
      <c r="B271">
        <v>256</v>
      </c>
      <c r="C271" t="s">
        <v>392</v>
      </c>
      <c r="D271">
        <v>199</v>
      </c>
      <c r="G271" t="s">
        <v>397</v>
      </c>
      <c r="H271">
        <v>227</v>
      </c>
      <c r="I271">
        <v>289</v>
      </c>
      <c r="J271" t="s">
        <v>397</v>
      </c>
      <c r="K271" t="s">
        <v>397</v>
      </c>
      <c r="L271" t="s">
        <v>7403</v>
      </c>
      <c r="M271" t="s">
        <v>7393</v>
      </c>
      <c r="N271" t="s">
        <v>872</v>
      </c>
      <c r="O271" t="s">
        <v>7402</v>
      </c>
      <c r="P271" t="s">
        <v>7168</v>
      </c>
      <c r="Q271" t="s">
        <v>7304</v>
      </c>
      <c r="R271" t="s">
        <v>7235</v>
      </c>
      <c r="S271" t="s">
        <v>7165</v>
      </c>
      <c r="T271">
        <v>193</v>
      </c>
      <c r="U271">
        <v>177</v>
      </c>
      <c r="V271">
        <v>212</v>
      </c>
      <c r="W271">
        <v>157</v>
      </c>
      <c r="X271">
        <v>-1.34</v>
      </c>
      <c r="AA271" s="10" t="s">
        <v>6219</v>
      </c>
      <c r="AB271" s="11" t="s">
        <v>6220</v>
      </c>
      <c r="AC271" s="11" t="str">
        <f t="shared" si="14"/>
        <v>Illinois Chicago</v>
      </c>
      <c r="AD271" s="11" t="str">
        <f t="shared" si="16"/>
        <v>Illinois-Chicago</v>
      </c>
      <c r="AE271" s="12" t="s">
        <v>320</v>
      </c>
      <c r="AF271" s="13" t="s">
        <v>6077</v>
      </c>
      <c r="AG271" t="str">
        <f>INDEX(Table14[Team_Name],MATCH(AE271,Table14[Team],0))</f>
        <v>Richmond</v>
      </c>
    </row>
    <row r="272" spans="2:33">
      <c r="B272">
        <v>257</v>
      </c>
      <c r="C272" t="s">
        <v>6005</v>
      </c>
      <c r="D272" t="e">
        <v>#N/A</v>
      </c>
      <c r="G272" t="s">
        <v>280</v>
      </c>
      <c r="H272">
        <v>228</v>
      </c>
      <c r="I272">
        <v>291</v>
      </c>
      <c r="J272" t="s">
        <v>280</v>
      </c>
      <c r="K272" t="s">
        <v>280</v>
      </c>
      <c r="L272" t="s">
        <v>7231</v>
      </c>
      <c r="M272" t="s">
        <v>7241</v>
      </c>
      <c r="N272" t="s">
        <v>7399</v>
      </c>
      <c r="O272" t="s">
        <v>7233</v>
      </c>
      <c r="P272" t="s">
        <v>7328</v>
      </c>
      <c r="Q272" t="s">
        <v>7114</v>
      </c>
      <c r="R272" t="s">
        <v>7393</v>
      </c>
      <c r="S272" t="s">
        <v>7296</v>
      </c>
      <c r="T272">
        <v>114</v>
      </c>
      <c r="U272">
        <v>151</v>
      </c>
      <c r="V272">
        <v>138</v>
      </c>
      <c r="W272">
        <v>144</v>
      </c>
      <c r="X272">
        <v>3.12</v>
      </c>
      <c r="AA272" s="10" t="s">
        <v>6223</v>
      </c>
      <c r="AB272" s="11" t="s">
        <v>6224</v>
      </c>
      <c r="AC272" s="11" t="str">
        <f t="shared" si="14"/>
        <v>IncarnateWord</v>
      </c>
      <c r="AD272" s="11" t="str">
        <f t="shared" si="16"/>
        <v>Incarnate Word</v>
      </c>
      <c r="AE272" s="12" t="s">
        <v>246</v>
      </c>
      <c r="AF272" s="12" t="s">
        <v>6079</v>
      </c>
      <c r="AG272" t="str">
        <f>INDEX(Table14[Team_Name],MATCH(AE272,Table14[Team],0))</f>
        <v>Rider</v>
      </c>
    </row>
    <row r="273" spans="2:33">
      <c r="B273">
        <v>258</v>
      </c>
      <c r="C273" t="s">
        <v>199</v>
      </c>
      <c r="D273">
        <v>200</v>
      </c>
      <c r="G273" t="s">
        <v>453</v>
      </c>
      <c r="H273">
        <v>229</v>
      </c>
      <c r="I273">
        <v>293</v>
      </c>
      <c r="J273" t="s">
        <v>6035</v>
      </c>
      <c r="K273" t="s">
        <v>268</v>
      </c>
      <c r="L273" t="s">
        <v>7170</v>
      </c>
      <c r="M273" t="s">
        <v>7170</v>
      </c>
      <c r="N273" t="s">
        <v>746</v>
      </c>
      <c r="O273" t="s">
        <v>862</v>
      </c>
      <c r="P273" t="s">
        <v>426</v>
      </c>
      <c r="Q273" t="s">
        <v>1083</v>
      </c>
      <c r="R273" t="s">
        <v>75</v>
      </c>
      <c r="S273" t="s">
        <v>304</v>
      </c>
      <c r="T273">
        <v>8</v>
      </c>
      <c r="U273">
        <v>13</v>
      </c>
      <c r="V273">
        <v>112</v>
      </c>
      <c r="W273">
        <v>289</v>
      </c>
      <c r="X273">
        <v>16.22</v>
      </c>
      <c r="AA273" s="10" t="s">
        <v>6496</v>
      </c>
      <c r="AB273" s="11" t="s">
        <v>6228</v>
      </c>
      <c r="AC273" s="11" t="str">
        <f t="shared" si="14"/>
        <v>ULLafayette</v>
      </c>
      <c r="AD273" s="11" t="s">
        <v>7451</v>
      </c>
      <c r="AE273" s="12" t="s">
        <v>630</v>
      </c>
      <c r="AF273" s="13" t="s">
        <v>6081</v>
      </c>
      <c r="AG273" t="str">
        <f>INDEX(Table14[Team_Name],MATCH(AE273,Table14[Team],0))</f>
        <v>Robert Morris</v>
      </c>
    </row>
    <row r="274" spans="2:33">
      <c r="B274">
        <v>259</v>
      </c>
      <c r="C274" t="s">
        <v>106</v>
      </c>
      <c r="D274">
        <v>201</v>
      </c>
      <c r="G274" t="s">
        <v>48</v>
      </c>
      <c r="H274">
        <v>230</v>
      </c>
      <c r="I274">
        <v>294</v>
      </c>
      <c r="J274" t="s">
        <v>48</v>
      </c>
      <c r="K274" t="s">
        <v>48</v>
      </c>
      <c r="L274" t="s">
        <v>7268</v>
      </c>
      <c r="M274" t="s">
        <v>304</v>
      </c>
      <c r="N274" t="s">
        <v>169</v>
      </c>
      <c r="O274" t="s">
        <v>764</v>
      </c>
      <c r="P274" t="s">
        <v>734</v>
      </c>
      <c r="Q274" t="s">
        <v>7338</v>
      </c>
      <c r="R274" t="s">
        <v>1111</v>
      </c>
      <c r="S274" t="s">
        <v>1100</v>
      </c>
      <c r="T274">
        <v>52</v>
      </c>
      <c r="U274">
        <v>39</v>
      </c>
      <c r="V274">
        <v>38</v>
      </c>
      <c r="W274">
        <v>287</v>
      </c>
      <c r="X274">
        <v>16.2</v>
      </c>
      <c r="AA274" s="10" t="s">
        <v>6229</v>
      </c>
      <c r="AB274" s="11" t="s">
        <v>6230</v>
      </c>
      <c r="AC274" s="11" t="s">
        <v>6497</v>
      </c>
      <c r="AD274" s="11" t="str">
        <f>INDEX($AG$2:$AG$402,MATCH(AC274,$AE$2:$AE$402,0))</f>
        <v>UL - Monroe</v>
      </c>
      <c r="AE274" s="12" t="s">
        <v>391</v>
      </c>
      <c r="AF274" s="13" t="s">
        <v>6083</v>
      </c>
      <c r="AG274" t="str">
        <f>INDEX(Table14[Team_Name],MATCH(AE274,Table14[Team],0))</f>
        <v>Rutgers</v>
      </c>
    </row>
    <row r="275" spans="2:33">
      <c r="B275">
        <v>260</v>
      </c>
      <c r="C275" t="s">
        <v>243</v>
      </c>
      <c r="D275">
        <v>202</v>
      </c>
      <c r="G275" t="s">
        <v>480</v>
      </c>
      <c r="H275">
        <v>231</v>
      </c>
      <c r="I275">
        <v>295</v>
      </c>
      <c r="J275" t="s">
        <v>6022</v>
      </c>
      <c r="K275" t="s">
        <v>288</v>
      </c>
      <c r="L275" t="s">
        <v>7391</v>
      </c>
      <c r="M275" t="s">
        <v>1095</v>
      </c>
      <c r="N275" t="s">
        <v>7354</v>
      </c>
      <c r="O275" t="s">
        <v>7264</v>
      </c>
      <c r="P275" t="s">
        <v>720</v>
      </c>
      <c r="Q275" t="s">
        <v>775</v>
      </c>
      <c r="R275" t="s">
        <v>761</v>
      </c>
      <c r="S275" t="s">
        <v>1095</v>
      </c>
      <c r="T275">
        <v>37</v>
      </c>
      <c r="U275">
        <v>163</v>
      </c>
      <c r="V275">
        <v>4</v>
      </c>
      <c r="W275">
        <v>142</v>
      </c>
      <c r="X275">
        <v>15.3</v>
      </c>
      <c r="AA275" s="10" t="s">
        <v>6232</v>
      </c>
      <c r="AB275" s="10" t="s">
        <v>6233</v>
      </c>
      <c r="AC275" s="11" t="s">
        <v>6400</v>
      </c>
      <c r="AD275" s="11" t="s">
        <v>312</v>
      </c>
      <c r="AE275" s="12" t="s">
        <v>650</v>
      </c>
      <c r="AF275" s="13" t="s">
        <v>6085</v>
      </c>
      <c r="AG275" t="str">
        <f>INDEX(Table14[Team_Name],MATCH(AE275,Table14[Team],0))</f>
        <v>Sacramento State</v>
      </c>
    </row>
    <row r="276" spans="2:33">
      <c r="B276">
        <v>261</v>
      </c>
      <c r="C276" t="s">
        <v>5995</v>
      </c>
      <c r="D276" t="e">
        <v>#N/A</v>
      </c>
      <c r="G276" t="s">
        <v>491</v>
      </c>
      <c r="H276">
        <v>232</v>
      </c>
      <c r="I276">
        <v>296</v>
      </c>
      <c r="J276" t="s">
        <v>166</v>
      </c>
      <c r="K276" t="s">
        <v>166</v>
      </c>
      <c r="L276" t="s">
        <v>7168</v>
      </c>
      <c r="M276" t="s">
        <v>740</v>
      </c>
      <c r="N276" t="s">
        <v>7126</v>
      </c>
      <c r="O276" t="s">
        <v>7157</v>
      </c>
      <c r="P276" t="s">
        <v>725</v>
      </c>
      <c r="Q276" t="s">
        <v>7296</v>
      </c>
      <c r="R276" t="s">
        <v>7326</v>
      </c>
      <c r="S276" t="s">
        <v>7202</v>
      </c>
      <c r="T276">
        <v>132</v>
      </c>
      <c r="U276">
        <v>213</v>
      </c>
      <c r="V276">
        <v>169</v>
      </c>
      <c r="W276">
        <v>321</v>
      </c>
      <c r="X276">
        <v>-1.67</v>
      </c>
      <c r="AA276" s="10" t="s">
        <v>6235</v>
      </c>
      <c r="AB276" s="10" t="s">
        <v>6236</v>
      </c>
      <c r="AC276" s="11" t="str">
        <f t="shared" ref="AC276:AC339" si="17">INDEX($AE$2:$AE$402,MATCH(AB276,$AF$2:$AF$402,0))</f>
        <v>MDEasternShore</v>
      </c>
      <c r="AD276" s="11" t="str">
        <f>INDEX($AG$2:$AG$402,MATCH(AC276,$AE$2:$AE$402,0))</f>
        <v>Maryland-Eastern Shore</v>
      </c>
      <c r="AE276" s="12" t="s">
        <v>562</v>
      </c>
      <c r="AF276" s="13" t="s">
        <v>6126</v>
      </c>
      <c r="AG276" t="str">
        <f>INDEX(Table14[Team_Name],MATCH(AE276,Table14[Team],0))</f>
        <v>Sacred Heart</v>
      </c>
    </row>
    <row r="277" spans="2:33">
      <c r="B277">
        <v>262</v>
      </c>
      <c r="C277" t="s">
        <v>7436</v>
      </c>
      <c r="D277">
        <v>203</v>
      </c>
      <c r="G277" t="s">
        <v>655</v>
      </c>
      <c r="H277">
        <v>233</v>
      </c>
      <c r="I277">
        <v>298</v>
      </c>
      <c r="J277" t="s">
        <v>371</v>
      </c>
      <c r="K277" t="s">
        <v>371</v>
      </c>
      <c r="L277" t="s">
        <v>7158</v>
      </c>
      <c r="M277" t="s">
        <v>7167</v>
      </c>
      <c r="N277" t="s">
        <v>7400</v>
      </c>
      <c r="O277" t="s">
        <v>7256</v>
      </c>
      <c r="P277" t="s">
        <v>7256</v>
      </c>
      <c r="Q277" t="s">
        <v>7339</v>
      </c>
      <c r="R277" t="s">
        <v>7368</v>
      </c>
      <c r="S277" t="s">
        <v>7326</v>
      </c>
      <c r="T277">
        <v>157</v>
      </c>
      <c r="U277">
        <v>60</v>
      </c>
      <c r="V277">
        <v>290</v>
      </c>
      <c r="W277">
        <v>37</v>
      </c>
      <c r="X277">
        <v>0.31</v>
      </c>
      <c r="AA277" s="10" t="s">
        <v>6495</v>
      </c>
      <c r="AB277" s="10" t="s">
        <v>5854</v>
      </c>
      <c r="AC277" s="11" t="str">
        <f t="shared" si="17"/>
        <v>UMKC</v>
      </c>
      <c r="AD277" s="11" t="str">
        <f>INDEX($AG$2:$AG$402,MATCH(AC277,$AE$2:$AE$402,0))</f>
        <v>UMKC</v>
      </c>
      <c r="AE277" s="12" t="s">
        <v>474</v>
      </c>
      <c r="AF277" s="13" t="s">
        <v>6140</v>
      </c>
      <c r="AG277" t="str">
        <f>INDEX(Table14[Team_Name],MATCH(AE277,Table14[Team],0))</f>
        <v>Saint Louis</v>
      </c>
    </row>
    <row r="278" spans="2:33">
      <c r="B278">
        <v>263</v>
      </c>
      <c r="C278" t="s">
        <v>229</v>
      </c>
      <c r="D278">
        <v>204</v>
      </c>
      <c r="G278" t="s">
        <v>217</v>
      </c>
      <c r="H278">
        <v>234</v>
      </c>
      <c r="I278">
        <v>299</v>
      </c>
      <c r="J278" t="s">
        <v>217</v>
      </c>
      <c r="K278" t="s">
        <v>217</v>
      </c>
      <c r="L278" t="s">
        <v>7171</v>
      </c>
      <c r="M278" t="s">
        <v>786</v>
      </c>
      <c r="N278" t="s">
        <v>396</v>
      </c>
      <c r="O278" t="s">
        <v>169</v>
      </c>
      <c r="P278" t="s">
        <v>769</v>
      </c>
      <c r="Q278" t="s">
        <v>7171</v>
      </c>
      <c r="R278" t="s">
        <v>198</v>
      </c>
      <c r="S278" t="s">
        <v>198</v>
      </c>
      <c r="T278">
        <v>29</v>
      </c>
      <c r="U278">
        <v>52</v>
      </c>
      <c r="V278">
        <v>115</v>
      </c>
      <c r="W278">
        <v>123</v>
      </c>
      <c r="X278">
        <v>10.45</v>
      </c>
      <c r="AA278" s="10" t="s">
        <v>6238</v>
      </c>
      <c r="AB278" s="11" t="s">
        <v>6239</v>
      </c>
      <c r="AC278" s="11" t="str">
        <f t="shared" si="17"/>
        <v>UMassLowell</v>
      </c>
      <c r="AD278" s="11" t="str">
        <f>INDEX($AG$2:$AG$402,MATCH(AC278,$AE$2:$AE$402,0))</f>
        <v>UMass Lowell</v>
      </c>
      <c r="AE278" s="12" t="s">
        <v>483</v>
      </c>
      <c r="AF278" s="13" t="s">
        <v>6142</v>
      </c>
      <c r="AG278" t="str">
        <f>INDEX(Table14[Team_Name],MATCH(AE278,Table14[Team],0))</f>
        <v>Saint Mary's (CA)</v>
      </c>
    </row>
    <row r="279" spans="2:33">
      <c r="B279">
        <v>264</v>
      </c>
      <c r="C279" t="s">
        <v>6008</v>
      </c>
      <c r="D279" t="e">
        <v>#N/A</v>
      </c>
      <c r="G279" t="s">
        <v>487</v>
      </c>
      <c r="H279">
        <v>235</v>
      </c>
      <c r="I279">
        <v>301</v>
      </c>
      <c r="J279" t="s">
        <v>6029</v>
      </c>
      <c r="K279" t="s">
        <v>255</v>
      </c>
      <c r="L279" t="s">
        <v>7246</v>
      </c>
      <c r="M279" t="s">
        <v>7246</v>
      </c>
      <c r="N279" t="s">
        <v>725</v>
      </c>
      <c r="O279" t="s">
        <v>7137</v>
      </c>
      <c r="P279" t="s">
        <v>7126</v>
      </c>
      <c r="Q279" t="s">
        <v>839</v>
      </c>
      <c r="R279" t="s">
        <v>1091</v>
      </c>
      <c r="S279" t="s">
        <v>7398</v>
      </c>
      <c r="T279">
        <v>73</v>
      </c>
      <c r="U279">
        <v>126</v>
      </c>
      <c r="V279">
        <v>320</v>
      </c>
      <c r="W279">
        <v>209</v>
      </c>
      <c r="X279">
        <v>-5.25</v>
      </c>
      <c r="AA279" s="10" t="s">
        <v>6240</v>
      </c>
      <c r="AB279" s="11" t="s">
        <v>6241</v>
      </c>
      <c r="AC279" s="11" t="str">
        <f t="shared" si="17"/>
        <v>NorthAlabama</v>
      </c>
      <c r="AD279" s="11" t="str">
        <f>INDEX($AG$2:$AG$402,MATCH(AC279,$AE$2:$AE$402,0))</f>
        <v>North Alabama</v>
      </c>
      <c r="AE279" s="12" t="s">
        <v>140</v>
      </c>
      <c r="AF279" s="13" t="s">
        <v>6088</v>
      </c>
      <c r="AG279" t="str">
        <f>INDEX(Table14[Team_Name],MATCH(AE279,Table14[Team],0))</f>
        <v>Samford</v>
      </c>
    </row>
    <row r="280" spans="2:33">
      <c r="B280">
        <v>265</v>
      </c>
      <c r="C280" t="s">
        <v>69</v>
      </c>
      <c r="D280">
        <v>205</v>
      </c>
      <c r="G280" t="s">
        <v>206</v>
      </c>
      <c r="H280">
        <v>236</v>
      </c>
      <c r="I280">
        <v>302</v>
      </c>
      <c r="J280" t="s">
        <v>206</v>
      </c>
      <c r="K280" t="s">
        <v>206</v>
      </c>
      <c r="L280" t="s">
        <v>7265</v>
      </c>
      <c r="M280" t="s">
        <v>7305</v>
      </c>
      <c r="N280" t="s">
        <v>7385</v>
      </c>
      <c r="O280" t="s">
        <v>7325</v>
      </c>
      <c r="P280" t="s">
        <v>7413</v>
      </c>
      <c r="Q280" t="s">
        <v>7289</v>
      </c>
      <c r="R280" t="s">
        <v>7157</v>
      </c>
      <c r="S280" t="s">
        <v>7263</v>
      </c>
      <c r="T280">
        <v>127</v>
      </c>
      <c r="U280">
        <v>314</v>
      </c>
      <c r="V280">
        <v>244</v>
      </c>
      <c r="W280">
        <v>115</v>
      </c>
      <c r="X280">
        <v>-10.91</v>
      </c>
      <c r="AA280" s="10" t="s">
        <v>6242</v>
      </c>
      <c r="AB280" s="11" t="s">
        <v>6243</v>
      </c>
      <c r="AC280" s="11" t="str">
        <f t="shared" si="17"/>
        <v>NCAsheville</v>
      </c>
      <c r="AD280" s="11" t="str">
        <f>INDEX($AG$2:$AG$402,MATCH(AC280,$AE$2:$AE$402,0))</f>
        <v>NC Asheville</v>
      </c>
      <c r="AE280" s="12" t="s">
        <v>669</v>
      </c>
      <c r="AF280" s="13" t="s">
        <v>6123</v>
      </c>
      <c r="AG280" t="str">
        <f>INDEX(Table14[Team_Name],MATCH(AE280,Table14[Team],0))</f>
        <v>Sam Houston State</v>
      </c>
    </row>
    <row r="281" spans="2:33">
      <c r="B281">
        <v>266</v>
      </c>
      <c r="C281" t="s">
        <v>193</v>
      </c>
      <c r="D281">
        <v>361</v>
      </c>
      <c r="G281" t="s">
        <v>497</v>
      </c>
      <c r="H281">
        <v>237</v>
      </c>
      <c r="I281">
        <v>305</v>
      </c>
      <c r="J281" t="s">
        <v>6535</v>
      </c>
      <c r="K281" t="s">
        <v>384</v>
      </c>
      <c r="L281" t="s">
        <v>839</v>
      </c>
      <c r="M281" t="s">
        <v>912</v>
      </c>
      <c r="N281" t="s">
        <v>7298</v>
      </c>
      <c r="O281" t="s">
        <v>1091</v>
      </c>
      <c r="P281" t="s">
        <v>7170</v>
      </c>
      <c r="Q281" t="s">
        <v>1100</v>
      </c>
      <c r="R281" t="s">
        <v>7211</v>
      </c>
      <c r="S281" t="s">
        <v>884</v>
      </c>
      <c r="T281">
        <v>67</v>
      </c>
      <c r="U281">
        <v>129</v>
      </c>
      <c r="V281">
        <v>50</v>
      </c>
      <c r="W281">
        <v>354</v>
      </c>
      <c r="X281">
        <v>9.31</v>
      </c>
      <c r="AA281" s="10" t="s">
        <v>6245</v>
      </c>
      <c r="AB281" s="11" t="s">
        <v>6246</v>
      </c>
      <c r="AC281" s="11" t="str">
        <f t="shared" si="17"/>
        <v>NCGreensboro</v>
      </c>
      <c r="AD281" s="11" t="s">
        <v>7428</v>
      </c>
      <c r="AE281" s="12" t="s">
        <v>525</v>
      </c>
      <c r="AF281" s="13" t="s">
        <v>6277</v>
      </c>
      <c r="AG281" t="str">
        <f>INDEX(Table14[Team_Name],MATCH(AE281,Table14[Team],0))</f>
        <v>San Diego</v>
      </c>
    </row>
    <row r="282" spans="2:33">
      <c r="B282">
        <v>267</v>
      </c>
      <c r="C282" t="s">
        <v>104</v>
      </c>
      <c r="D282">
        <v>206</v>
      </c>
      <c r="G282" t="s">
        <v>131</v>
      </c>
      <c r="H282">
        <v>238</v>
      </c>
      <c r="I282">
        <v>306</v>
      </c>
      <c r="J282" t="s">
        <v>6888</v>
      </c>
      <c r="K282" t="s">
        <v>131</v>
      </c>
      <c r="L282" t="s">
        <v>7205</v>
      </c>
      <c r="M282" t="s">
        <v>7401</v>
      </c>
      <c r="N282" t="s">
        <v>7194</v>
      </c>
      <c r="O282" t="s">
        <v>7326</v>
      </c>
      <c r="P282" t="s">
        <v>7374</v>
      </c>
      <c r="Q282" t="s">
        <v>7286</v>
      </c>
      <c r="R282" t="s">
        <v>7399</v>
      </c>
      <c r="S282" t="s">
        <v>7323</v>
      </c>
      <c r="T282">
        <v>214</v>
      </c>
      <c r="U282">
        <v>111</v>
      </c>
      <c r="V282">
        <v>295</v>
      </c>
      <c r="W282">
        <v>140</v>
      </c>
      <c r="X282">
        <v>-3.3</v>
      </c>
      <c r="AA282" s="10" t="s">
        <v>6247</v>
      </c>
      <c r="AB282" s="10" t="s">
        <v>6248</v>
      </c>
      <c r="AC282" s="11" t="str">
        <f t="shared" si="17"/>
        <v>NorthCarolina</v>
      </c>
      <c r="AD282" s="11" t="str">
        <f>INDEX($AG$2:$AG$402,MATCH(AC282,$AE$2:$AE$402,0))</f>
        <v>North Carolina</v>
      </c>
      <c r="AE282" s="12" t="s">
        <v>482</v>
      </c>
      <c r="AF282" s="13" t="s">
        <v>6104</v>
      </c>
      <c r="AG282" t="str">
        <f>INDEX(Table14[Team_Name],MATCH(AE282,Table14[Team],0))</f>
        <v>San Diego State</v>
      </c>
    </row>
    <row r="283" spans="2:33">
      <c r="B283">
        <v>268</v>
      </c>
      <c r="C283" t="s">
        <v>356</v>
      </c>
      <c r="D283">
        <v>207</v>
      </c>
      <c r="G283" t="s">
        <v>141</v>
      </c>
      <c r="H283">
        <v>239</v>
      </c>
      <c r="I283">
        <v>307</v>
      </c>
      <c r="J283" t="s">
        <v>141</v>
      </c>
      <c r="K283" t="s">
        <v>141</v>
      </c>
      <c r="L283" t="s">
        <v>7238</v>
      </c>
      <c r="M283" t="s">
        <v>7174</v>
      </c>
      <c r="N283" t="s">
        <v>7185</v>
      </c>
      <c r="O283" t="s">
        <v>7408</v>
      </c>
      <c r="P283" t="s">
        <v>7387</v>
      </c>
      <c r="Q283" t="s">
        <v>7148</v>
      </c>
      <c r="R283" t="s">
        <v>7197</v>
      </c>
      <c r="S283" t="s">
        <v>7124</v>
      </c>
      <c r="T283">
        <v>147</v>
      </c>
      <c r="U283">
        <v>277</v>
      </c>
      <c r="V283">
        <v>261</v>
      </c>
      <c r="W283">
        <v>48</v>
      </c>
      <c r="X283">
        <v>-9.68</v>
      </c>
      <c r="AA283" s="10" t="s">
        <v>6249</v>
      </c>
      <c r="AB283" s="11" t="s">
        <v>6250</v>
      </c>
      <c r="AC283" s="11" t="str">
        <f t="shared" si="17"/>
        <v>No.Colorado</v>
      </c>
      <c r="AD283" s="11" t="str">
        <f>INDEX($AG$2:$AG$402,MATCH(AC283,$AE$2:$AE$402,0))</f>
        <v>Northern Colorado</v>
      </c>
      <c r="AE283" s="12" t="s">
        <v>514</v>
      </c>
      <c r="AF283" s="13" t="s">
        <v>6121</v>
      </c>
      <c r="AG283" t="str">
        <f>INDEX(Table14[Team_Name],MATCH(AE283,Table14[Team],0))</f>
        <v>San Francisco</v>
      </c>
    </row>
    <row r="284" spans="2:33">
      <c r="B284">
        <v>269</v>
      </c>
      <c r="C284" t="s">
        <v>56</v>
      </c>
      <c r="D284">
        <v>208</v>
      </c>
      <c r="G284" t="s">
        <v>17</v>
      </c>
      <c r="H284">
        <v>240</v>
      </c>
      <c r="I284">
        <v>309</v>
      </c>
      <c r="J284" t="s">
        <v>17</v>
      </c>
      <c r="K284" t="s">
        <v>17</v>
      </c>
      <c r="L284" t="s">
        <v>426</v>
      </c>
      <c r="M284" t="s">
        <v>814</v>
      </c>
      <c r="N284" t="s">
        <v>7129</v>
      </c>
      <c r="O284" t="s">
        <v>872</v>
      </c>
      <c r="P284" t="s">
        <v>7385</v>
      </c>
      <c r="Q284" t="s">
        <v>7262</v>
      </c>
      <c r="R284" t="s">
        <v>1108</v>
      </c>
      <c r="S284" t="s">
        <v>872</v>
      </c>
      <c r="T284">
        <v>146</v>
      </c>
      <c r="U284">
        <v>244</v>
      </c>
      <c r="V284">
        <v>147</v>
      </c>
      <c r="W284">
        <v>332</v>
      </c>
      <c r="X284">
        <v>-1.8</v>
      </c>
      <c r="AA284" s="10" t="s">
        <v>6251</v>
      </c>
      <c r="AB284" s="11" t="s">
        <v>6252</v>
      </c>
      <c r="AC284" s="11" t="str">
        <f t="shared" si="17"/>
        <v>NCWilmington</v>
      </c>
      <c r="AD284" s="11" t="s">
        <v>7433</v>
      </c>
      <c r="AE284" s="12" t="s">
        <v>517</v>
      </c>
      <c r="AF284" s="13" t="s">
        <v>6134</v>
      </c>
      <c r="AG284" t="str">
        <f>INDEX(Table14[Team_Name],MATCH(AE284,Table14[Team],0))</f>
        <v>San Jose State</v>
      </c>
    </row>
    <row r="285" spans="2:33">
      <c r="B285">
        <v>270</v>
      </c>
      <c r="C285" t="s">
        <v>103</v>
      </c>
      <c r="D285">
        <v>209</v>
      </c>
      <c r="G285" t="s">
        <v>142</v>
      </c>
      <c r="H285">
        <v>241</v>
      </c>
      <c r="I285">
        <v>311</v>
      </c>
      <c r="J285" t="s">
        <v>142</v>
      </c>
      <c r="K285" t="s">
        <v>142</v>
      </c>
      <c r="L285" t="s">
        <v>1108</v>
      </c>
      <c r="M285" t="s">
        <v>7384</v>
      </c>
      <c r="N285" t="s">
        <v>7167</v>
      </c>
      <c r="O285" t="s">
        <v>7282</v>
      </c>
      <c r="P285" t="s">
        <v>7379</v>
      </c>
      <c r="Q285" t="s">
        <v>7176</v>
      </c>
      <c r="R285" t="s">
        <v>7138</v>
      </c>
      <c r="S285" t="s">
        <v>7281</v>
      </c>
      <c r="T285">
        <v>329</v>
      </c>
      <c r="U285">
        <v>178</v>
      </c>
      <c r="V285">
        <v>188</v>
      </c>
      <c r="W285">
        <v>67</v>
      </c>
      <c r="X285">
        <v>-0.48</v>
      </c>
      <c r="AA285" s="10" t="s">
        <v>6253</v>
      </c>
      <c r="AB285" s="11" t="s">
        <v>6254</v>
      </c>
      <c r="AC285" s="11" t="str">
        <f t="shared" si="17"/>
        <v>NorthDakota</v>
      </c>
      <c r="AD285" s="11" t="str">
        <f t="shared" ref="AD285:AD303" si="18">INDEX($AG$2:$AG$402,MATCH(AC285,$AE$2:$AE$402,0))</f>
        <v>North Dakota</v>
      </c>
      <c r="AE285" s="12" t="s">
        <v>484</v>
      </c>
      <c r="AF285" s="13" t="s">
        <v>6097</v>
      </c>
      <c r="AG285" t="str">
        <f>INDEX(Table14[Team_Name],MATCH(AE285,Table14[Team],0))</f>
        <v>Santa Clara</v>
      </c>
    </row>
    <row r="286" spans="2:33">
      <c r="B286">
        <v>270</v>
      </c>
      <c r="C286" t="s">
        <v>7432</v>
      </c>
      <c r="D286">
        <v>209</v>
      </c>
      <c r="G286" t="s">
        <v>619</v>
      </c>
      <c r="H286">
        <v>242</v>
      </c>
      <c r="I286">
        <v>312</v>
      </c>
      <c r="J286" t="s">
        <v>6061</v>
      </c>
      <c r="K286" t="s">
        <v>188</v>
      </c>
      <c r="L286" t="s">
        <v>7301</v>
      </c>
      <c r="M286" t="s">
        <v>7163</v>
      </c>
      <c r="N286" t="s">
        <v>7214</v>
      </c>
      <c r="O286" t="s">
        <v>7235</v>
      </c>
      <c r="P286" t="s">
        <v>7329</v>
      </c>
      <c r="Q286" t="s">
        <v>7138</v>
      </c>
      <c r="R286" t="s">
        <v>7208</v>
      </c>
      <c r="S286" t="s">
        <v>7160</v>
      </c>
      <c r="T286">
        <v>222</v>
      </c>
      <c r="U286">
        <v>304</v>
      </c>
      <c r="V286">
        <v>187</v>
      </c>
      <c r="W286">
        <v>21</v>
      </c>
      <c r="X286">
        <v>-7.65</v>
      </c>
      <c r="AA286" s="10" t="s">
        <v>6255</v>
      </c>
      <c r="AB286" s="11" t="s">
        <v>6256</v>
      </c>
      <c r="AC286" s="11" t="str">
        <f t="shared" si="17"/>
        <v>NorthFlorida</v>
      </c>
      <c r="AD286" s="11" t="str">
        <f t="shared" si="18"/>
        <v>North Florida</v>
      </c>
      <c r="AE286" s="12" t="s">
        <v>7705</v>
      </c>
      <c r="AF286" s="10"/>
      <c r="AG286" t="e">
        <f>INDEX(Table14[Team_Name],MATCH(AE286,Table14[Team],0))</f>
        <v>#N/A</v>
      </c>
    </row>
    <row r="287" spans="2:33">
      <c r="B287">
        <v>271</v>
      </c>
      <c r="C287" t="s">
        <v>7429</v>
      </c>
      <c r="D287">
        <v>210</v>
      </c>
      <c r="G287" t="s">
        <v>526</v>
      </c>
      <c r="H287">
        <v>241</v>
      </c>
      <c r="I287">
        <v>311</v>
      </c>
      <c r="J287" t="s">
        <v>142</v>
      </c>
      <c r="K287" t="s">
        <v>142</v>
      </c>
      <c r="L287" t="s">
        <v>1108</v>
      </c>
      <c r="M287" t="s">
        <v>7384</v>
      </c>
      <c r="N287" t="s">
        <v>7167</v>
      </c>
      <c r="O287" t="s">
        <v>7282</v>
      </c>
      <c r="P287" t="s">
        <v>7379</v>
      </c>
      <c r="Q287" t="s">
        <v>7176</v>
      </c>
      <c r="R287" t="s">
        <v>7138</v>
      </c>
      <c r="S287" t="s">
        <v>7281</v>
      </c>
      <c r="T287">
        <v>329</v>
      </c>
      <c r="U287">
        <v>178</v>
      </c>
      <c r="V287">
        <v>188</v>
      </c>
      <c r="W287">
        <v>67</v>
      </c>
      <c r="X287">
        <v>-0.48</v>
      </c>
      <c r="AA287" s="10" t="s">
        <v>6257</v>
      </c>
      <c r="AB287" s="10" t="s">
        <v>6258</v>
      </c>
      <c r="AC287" s="11" t="str">
        <f t="shared" si="17"/>
        <v>NewHampshire</v>
      </c>
      <c r="AD287" s="11" t="str">
        <f t="shared" si="18"/>
        <v>New Hampshire</v>
      </c>
      <c r="AE287" s="12" t="s">
        <v>6493</v>
      </c>
      <c r="AF287" s="13" t="s">
        <v>6101</v>
      </c>
      <c r="AG287" t="str">
        <f>INDEX(Table14[Team_Name],MATCH(AE287,Table14[Team],0))</f>
        <v>South Dakota State</v>
      </c>
    </row>
    <row r="288" spans="2:33">
      <c r="B288">
        <v>272</v>
      </c>
      <c r="C288" t="s">
        <v>7428</v>
      </c>
      <c r="D288">
        <v>212</v>
      </c>
      <c r="G288" t="s">
        <v>575</v>
      </c>
      <c r="H288">
        <v>243</v>
      </c>
      <c r="I288">
        <v>314</v>
      </c>
      <c r="J288" t="s">
        <v>151</v>
      </c>
      <c r="K288" t="s">
        <v>151</v>
      </c>
      <c r="L288" t="s">
        <v>7226</v>
      </c>
      <c r="M288" t="s">
        <v>7309</v>
      </c>
      <c r="N288" t="s">
        <v>7219</v>
      </c>
      <c r="O288" t="s">
        <v>7154</v>
      </c>
      <c r="P288" t="s">
        <v>7280</v>
      </c>
      <c r="Q288" t="s">
        <v>7319</v>
      </c>
      <c r="R288" t="s">
        <v>7308</v>
      </c>
      <c r="S288" t="s">
        <v>7340</v>
      </c>
      <c r="T288">
        <v>223</v>
      </c>
      <c r="U288">
        <v>282</v>
      </c>
      <c r="V288">
        <v>260</v>
      </c>
      <c r="W288">
        <v>39</v>
      </c>
      <c r="X288">
        <v>-9.9700000000000006</v>
      </c>
      <c r="AA288" s="10" t="s">
        <v>6259</v>
      </c>
      <c r="AB288" s="11" t="s">
        <v>6260</v>
      </c>
      <c r="AC288" s="11" t="str">
        <f t="shared" si="17"/>
        <v>NorthernIowa</v>
      </c>
      <c r="AD288" s="11" t="str">
        <f t="shared" si="18"/>
        <v>Northern Iowa</v>
      </c>
      <c r="AE288" s="12" t="s">
        <v>437</v>
      </c>
      <c r="AF288" s="13" t="s">
        <v>6107</v>
      </c>
      <c r="AG288" t="str">
        <f>INDEX(Table14[Team_Name],MATCH(AE288,Table14[Team],0))</f>
        <v>Seattle U</v>
      </c>
    </row>
    <row r="289" spans="2:33">
      <c r="B289">
        <v>273</v>
      </c>
      <c r="C289" t="s">
        <v>7434</v>
      </c>
      <c r="D289">
        <v>213</v>
      </c>
      <c r="G289" t="s">
        <v>7441</v>
      </c>
      <c r="H289">
        <v>243</v>
      </c>
      <c r="I289">
        <v>314</v>
      </c>
      <c r="J289" t="s">
        <v>151</v>
      </c>
      <c r="K289" t="s">
        <v>151</v>
      </c>
      <c r="L289" t="s">
        <v>7226</v>
      </c>
      <c r="M289" t="s">
        <v>7309</v>
      </c>
      <c r="N289" t="s">
        <v>7219</v>
      </c>
      <c r="O289" t="s">
        <v>7154</v>
      </c>
      <c r="P289" t="s">
        <v>7280</v>
      </c>
      <c r="Q289" t="s">
        <v>7319</v>
      </c>
      <c r="R289" t="s">
        <v>7308</v>
      </c>
      <c r="S289" t="s">
        <v>7340</v>
      </c>
      <c r="T289">
        <v>223</v>
      </c>
      <c r="U289">
        <v>282</v>
      </c>
      <c r="V289">
        <v>260</v>
      </c>
      <c r="W289">
        <v>39</v>
      </c>
      <c r="X289">
        <v>-9.9700000000000006</v>
      </c>
      <c r="AA289" s="10" t="s">
        <v>6261</v>
      </c>
      <c r="AB289" s="10" t="s">
        <v>6262</v>
      </c>
      <c r="AC289" s="11" t="str">
        <f t="shared" si="17"/>
        <v>UNLV</v>
      </c>
      <c r="AD289" s="11" t="str">
        <f t="shared" si="18"/>
        <v>UNLV</v>
      </c>
      <c r="AE289" s="12" t="s">
        <v>661</v>
      </c>
      <c r="AF289" s="13" t="s">
        <v>6110</v>
      </c>
      <c r="AG289" t="str">
        <f>INDEX(Table14[Team_Name],MATCH(AE289,Table14[Team],0))</f>
        <v>Southeastern Louisiana</v>
      </c>
    </row>
    <row r="290" spans="2:33">
      <c r="B290">
        <v>273</v>
      </c>
      <c r="C290" t="s">
        <v>7433</v>
      </c>
      <c r="D290">
        <v>213</v>
      </c>
      <c r="G290" t="s">
        <v>297</v>
      </c>
      <c r="H290">
        <v>244</v>
      </c>
      <c r="I290">
        <v>315</v>
      </c>
      <c r="J290" t="s">
        <v>297</v>
      </c>
      <c r="K290" t="s">
        <v>297</v>
      </c>
      <c r="L290" t="s">
        <v>7156</v>
      </c>
      <c r="M290" t="s">
        <v>7176</v>
      </c>
      <c r="N290" t="s">
        <v>7140</v>
      </c>
      <c r="O290" t="s">
        <v>7360</v>
      </c>
      <c r="P290" t="s">
        <v>7293</v>
      </c>
      <c r="Q290" t="s">
        <v>7232</v>
      </c>
      <c r="R290" t="s">
        <v>7334</v>
      </c>
      <c r="S290" t="s">
        <v>7394</v>
      </c>
      <c r="T290">
        <v>266</v>
      </c>
      <c r="U290">
        <v>296</v>
      </c>
      <c r="V290">
        <v>214</v>
      </c>
      <c r="W290">
        <v>328</v>
      </c>
      <c r="X290">
        <v>-8.0399999999999991</v>
      </c>
      <c r="AA290" s="10" t="s">
        <v>6263</v>
      </c>
      <c r="AB290" s="11" t="s">
        <v>6264</v>
      </c>
      <c r="AC290" s="11" t="str">
        <f t="shared" si="17"/>
        <v>NewMexico</v>
      </c>
      <c r="AD290" s="11" t="str">
        <f t="shared" si="18"/>
        <v>New Mexico</v>
      </c>
      <c r="AE290" s="12" t="s">
        <v>649</v>
      </c>
      <c r="AF290" s="13" t="s">
        <v>6114</v>
      </c>
      <c r="AG290" t="str">
        <f>INDEX(Table14[Team_Name],MATCH(AE290,Table14[Team],0))</f>
        <v>Southeast Missouri St.</v>
      </c>
    </row>
    <row r="291" spans="2:33">
      <c r="B291">
        <v>274</v>
      </c>
      <c r="C291" t="s">
        <v>400</v>
      </c>
      <c r="D291">
        <v>214</v>
      </c>
      <c r="G291" t="s">
        <v>411</v>
      </c>
      <c r="H291">
        <v>245</v>
      </c>
      <c r="I291">
        <v>316</v>
      </c>
      <c r="J291" t="s">
        <v>411</v>
      </c>
      <c r="K291" t="s">
        <v>411</v>
      </c>
      <c r="L291" t="s">
        <v>7126</v>
      </c>
      <c r="M291" t="s">
        <v>7260</v>
      </c>
      <c r="N291" t="s">
        <v>740</v>
      </c>
      <c r="O291" t="s">
        <v>750</v>
      </c>
      <c r="P291" t="s">
        <v>7343</v>
      </c>
      <c r="Q291" t="s">
        <v>7168</v>
      </c>
      <c r="R291" t="s">
        <v>7363</v>
      </c>
      <c r="S291" t="s">
        <v>7285</v>
      </c>
      <c r="T291">
        <v>164</v>
      </c>
      <c r="U291">
        <v>27</v>
      </c>
      <c r="V291">
        <v>249</v>
      </c>
      <c r="W291">
        <v>194</v>
      </c>
      <c r="X291">
        <v>6.07</v>
      </c>
      <c r="AA291" s="10" t="s">
        <v>6265</v>
      </c>
      <c r="AB291" s="11" t="s">
        <v>6266</v>
      </c>
      <c r="AC291" s="11" t="str">
        <f t="shared" si="17"/>
        <v>NewOrleansU</v>
      </c>
      <c r="AD291" s="11" t="str">
        <f t="shared" si="18"/>
        <v>New Orleans</v>
      </c>
      <c r="AE291" s="12" t="s">
        <v>7442</v>
      </c>
      <c r="AF291" s="13" t="s">
        <v>6114</v>
      </c>
      <c r="AG291" t="str">
        <f>INDEX(Table14[Team_Name],MATCH(AE291,Table14[Team],0))</f>
        <v>Southeast Missouri State</v>
      </c>
    </row>
    <row r="292" spans="2:33">
      <c r="B292">
        <v>275</v>
      </c>
      <c r="C292" t="s">
        <v>6494</v>
      </c>
      <c r="D292" t="e">
        <v>#N/A</v>
      </c>
      <c r="G292" t="s">
        <v>337</v>
      </c>
      <c r="H292">
        <v>246</v>
      </c>
      <c r="I292">
        <v>317</v>
      </c>
      <c r="J292" t="s">
        <v>337</v>
      </c>
      <c r="K292" t="s">
        <v>337</v>
      </c>
      <c r="L292" t="s">
        <v>734</v>
      </c>
      <c r="M292" t="s">
        <v>7172</v>
      </c>
      <c r="N292" t="s">
        <v>1083</v>
      </c>
      <c r="O292" t="s">
        <v>711</v>
      </c>
      <c r="P292" t="s">
        <v>697</v>
      </c>
      <c r="Q292" t="s">
        <v>872</v>
      </c>
      <c r="R292" t="s">
        <v>7179</v>
      </c>
      <c r="S292" t="s">
        <v>750</v>
      </c>
      <c r="T292">
        <v>85</v>
      </c>
      <c r="U292">
        <v>35</v>
      </c>
      <c r="V292">
        <v>45</v>
      </c>
      <c r="W292">
        <v>278</v>
      </c>
      <c r="X292">
        <v>15.8</v>
      </c>
      <c r="AA292" s="10" t="s">
        <v>6267</v>
      </c>
      <c r="AB292" s="11" t="s">
        <v>6268</v>
      </c>
      <c r="AC292" s="11" t="str">
        <f t="shared" si="17"/>
        <v>NorthTexas</v>
      </c>
      <c r="AD292" s="11" t="str">
        <f t="shared" si="18"/>
        <v>North Texas</v>
      </c>
      <c r="AE292" s="12" t="s">
        <v>522</v>
      </c>
      <c r="AF292" s="13" t="s">
        <v>5795</v>
      </c>
      <c r="AG292" t="str">
        <f>INDEX(Table14[Team_Name],MATCH(AE292,Table14[Team],0))</f>
        <v>Seton Hall</v>
      </c>
    </row>
    <row r="293" spans="2:33">
      <c r="B293">
        <v>276</v>
      </c>
      <c r="C293" t="s">
        <v>401</v>
      </c>
      <c r="D293">
        <v>215</v>
      </c>
      <c r="G293" t="s">
        <v>226</v>
      </c>
      <c r="H293">
        <v>247</v>
      </c>
      <c r="I293">
        <v>318</v>
      </c>
      <c r="J293" t="s">
        <v>226</v>
      </c>
      <c r="K293" t="s">
        <v>226</v>
      </c>
      <c r="L293" t="s">
        <v>1090</v>
      </c>
      <c r="M293" t="s">
        <v>1083</v>
      </c>
      <c r="N293" t="s">
        <v>80</v>
      </c>
      <c r="O293" t="s">
        <v>7170</v>
      </c>
      <c r="P293" t="s">
        <v>44</v>
      </c>
      <c r="Q293" t="s">
        <v>80</v>
      </c>
      <c r="R293" t="s">
        <v>7212</v>
      </c>
      <c r="S293" t="s">
        <v>1111</v>
      </c>
      <c r="T293">
        <v>5</v>
      </c>
      <c r="U293">
        <v>1</v>
      </c>
      <c r="V293">
        <v>93</v>
      </c>
      <c r="W293">
        <v>238</v>
      </c>
      <c r="X293">
        <v>22.33</v>
      </c>
      <c r="AA293" s="10" t="s">
        <v>6269</v>
      </c>
      <c r="AB293" s="10" t="s">
        <v>6270</v>
      </c>
      <c r="AC293" s="11" t="str">
        <f t="shared" si="17"/>
        <v>RhodeIsland</v>
      </c>
      <c r="AD293" s="11" t="str">
        <f t="shared" si="18"/>
        <v>Rhode Island</v>
      </c>
      <c r="AE293" s="12" t="s">
        <v>242</v>
      </c>
      <c r="AF293" s="12" t="s">
        <v>6128</v>
      </c>
      <c r="AG293" t="str">
        <f>INDEX(Table14[Team_Name],MATCH(AE293,Table14[Team],0))</f>
        <v>Siena</v>
      </c>
    </row>
    <row r="294" spans="2:33">
      <c r="B294">
        <v>277</v>
      </c>
      <c r="C294" t="s">
        <v>373</v>
      </c>
      <c r="D294">
        <v>216</v>
      </c>
      <c r="G294" t="s">
        <v>248</v>
      </c>
      <c r="H294">
        <v>248</v>
      </c>
      <c r="I294">
        <v>321</v>
      </c>
      <c r="J294" t="s">
        <v>248</v>
      </c>
      <c r="K294" t="s">
        <v>248</v>
      </c>
      <c r="L294" t="s">
        <v>7303</v>
      </c>
      <c r="M294" t="s">
        <v>7380</v>
      </c>
      <c r="N294" t="s">
        <v>7401</v>
      </c>
      <c r="O294" t="s">
        <v>7386</v>
      </c>
      <c r="P294" t="s">
        <v>7282</v>
      </c>
      <c r="Q294" t="s">
        <v>7258</v>
      </c>
      <c r="R294" t="s">
        <v>7188</v>
      </c>
      <c r="S294" t="s">
        <v>7280</v>
      </c>
      <c r="T294">
        <v>238</v>
      </c>
      <c r="U294">
        <v>174</v>
      </c>
      <c r="V294">
        <v>276</v>
      </c>
      <c r="W294">
        <v>90</v>
      </c>
      <c r="X294">
        <v>-4.78</v>
      </c>
      <c r="AA294" s="10" t="s">
        <v>6273</v>
      </c>
      <c r="AB294" s="11" t="s">
        <v>6274</v>
      </c>
      <c r="AC294" s="11" t="str">
        <f t="shared" si="17"/>
        <v>USC</v>
      </c>
      <c r="AD294" s="11" t="str">
        <f t="shared" si="18"/>
        <v>USC</v>
      </c>
      <c r="AE294" s="12" t="s">
        <v>598</v>
      </c>
      <c r="AF294" s="13" t="s">
        <v>6130</v>
      </c>
      <c r="AG294" t="str">
        <f>INDEX(Table14[Team_Name],MATCH(AE294,Table14[Team],0))</f>
        <v>SIU Edwardsville</v>
      </c>
    </row>
    <row r="295" spans="2:33" ht="28.5" customHeight="1">
      <c r="B295">
        <v>278</v>
      </c>
      <c r="C295" t="s">
        <v>7706</v>
      </c>
      <c r="D295" t="e">
        <v>#N/A</v>
      </c>
      <c r="G295" t="s">
        <v>348</v>
      </c>
      <c r="H295">
        <v>249</v>
      </c>
      <c r="I295">
        <v>322</v>
      </c>
      <c r="J295" t="s">
        <v>348</v>
      </c>
      <c r="K295" t="s">
        <v>348</v>
      </c>
      <c r="L295" t="s">
        <v>7345</v>
      </c>
      <c r="M295" t="s">
        <v>7326</v>
      </c>
      <c r="N295" t="s">
        <v>7119</v>
      </c>
      <c r="O295" t="s">
        <v>7184</v>
      </c>
      <c r="P295" t="s">
        <v>7344</v>
      </c>
      <c r="Q295" t="s">
        <v>7128</v>
      </c>
      <c r="R295" t="s">
        <v>7373</v>
      </c>
      <c r="S295" t="s">
        <v>7228</v>
      </c>
      <c r="T295">
        <v>256</v>
      </c>
      <c r="U295">
        <v>309</v>
      </c>
      <c r="V295">
        <v>234</v>
      </c>
      <c r="W295">
        <v>326</v>
      </c>
      <c r="X295">
        <v>-10.199999999999999</v>
      </c>
      <c r="AA295" s="10" t="s">
        <v>6276</v>
      </c>
      <c r="AB295" s="11" t="s">
        <v>6277</v>
      </c>
      <c r="AC295" s="11" t="str">
        <f t="shared" si="17"/>
        <v>SanDiego</v>
      </c>
      <c r="AD295" s="11" t="str">
        <f t="shared" si="18"/>
        <v>San Diego</v>
      </c>
      <c r="AE295" s="12" t="s">
        <v>254</v>
      </c>
      <c r="AF295" s="12" t="s">
        <v>6144</v>
      </c>
      <c r="AG295" t="str">
        <f>INDEX(Table14[Team_Name],MATCH(AE295,Table14[Team],0))</f>
        <v>SMU</v>
      </c>
    </row>
    <row r="296" spans="2:33" ht="15.75" customHeight="1">
      <c r="B296">
        <v>279</v>
      </c>
      <c r="C296" t="s">
        <v>67</v>
      </c>
      <c r="D296">
        <v>217</v>
      </c>
      <c r="G296" t="s">
        <v>457</v>
      </c>
      <c r="H296">
        <v>250</v>
      </c>
      <c r="I296">
        <v>323</v>
      </c>
      <c r="J296" t="s">
        <v>327</v>
      </c>
      <c r="K296" t="s">
        <v>327</v>
      </c>
      <c r="L296" t="s">
        <v>7115</v>
      </c>
      <c r="M296" t="s">
        <v>711</v>
      </c>
      <c r="N296" t="s">
        <v>912</v>
      </c>
      <c r="O296" t="s">
        <v>7213</v>
      </c>
      <c r="P296" t="s">
        <v>916</v>
      </c>
      <c r="Q296" t="s">
        <v>7216</v>
      </c>
      <c r="R296" t="s">
        <v>764</v>
      </c>
      <c r="S296" t="s">
        <v>769</v>
      </c>
      <c r="T296">
        <v>99</v>
      </c>
      <c r="U296">
        <v>249</v>
      </c>
      <c r="V296">
        <v>51</v>
      </c>
      <c r="W296">
        <v>172</v>
      </c>
      <c r="X296">
        <v>3.32</v>
      </c>
      <c r="AA296" s="10" t="s">
        <v>6278</v>
      </c>
      <c r="AB296" s="11" t="s">
        <v>6279</v>
      </c>
      <c r="AC296" s="11" t="str">
        <f t="shared" si="17"/>
        <v>SouthFlorida</v>
      </c>
      <c r="AD296" s="11" t="str">
        <f t="shared" si="18"/>
        <v>South Florida</v>
      </c>
      <c r="AE296" s="12" t="s">
        <v>656</v>
      </c>
      <c r="AF296" s="13" t="s">
        <v>6092</v>
      </c>
      <c r="AG296" t="str">
        <f>INDEX(Table14[Team_Name],MATCH(AE296,Table14[Team],0))</f>
        <v>South Carolina St.</v>
      </c>
    </row>
    <row r="297" spans="2:33">
      <c r="B297">
        <v>280</v>
      </c>
      <c r="C297" t="s">
        <v>362</v>
      </c>
      <c r="D297">
        <v>218</v>
      </c>
      <c r="G297" t="s">
        <v>367</v>
      </c>
      <c r="H297">
        <v>251</v>
      </c>
      <c r="I297">
        <v>324</v>
      </c>
      <c r="J297" t="s">
        <v>367</v>
      </c>
      <c r="K297" t="s">
        <v>367</v>
      </c>
      <c r="L297" t="s">
        <v>7192</v>
      </c>
      <c r="M297" t="s">
        <v>7275</v>
      </c>
      <c r="N297" t="s">
        <v>7379</v>
      </c>
      <c r="O297" t="s">
        <v>7206</v>
      </c>
      <c r="P297" t="s">
        <v>7201</v>
      </c>
      <c r="Q297" t="s">
        <v>7383</v>
      </c>
      <c r="R297" t="s">
        <v>7406</v>
      </c>
      <c r="S297" t="s">
        <v>7279</v>
      </c>
      <c r="T297">
        <v>144</v>
      </c>
      <c r="U297">
        <v>125</v>
      </c>
      <c r="V297">
        <v>299</v>
      </c>
      <c r="W297">
        <v>147</v>
      </c>
      <c r="X297">
        <v>-4.1399999999999997</v>
      </c>
      <c r="AA297" s="10" t="s">
        <v>6280</v>
      </c>
      <c r="AB297" s="11" t="s">
        <v>6281</v>
      </c>
      <c r="AC297" s="11" t="str">
        <f t="shared" si="17"/>
        <v>SouthernMiss</v>
      </c>
      <c r="AD297" s="11" t="str">
        <f t="shared" si="18"/>
        <v>Southern Miss</v>
      </c>
      <c r="AE297" s="12" t="s">
        <v>472</v>
      </c>
      <c r="AF297" s="13" t="s">
        <v>6132</v>
      </c>
      <c r="AG297" t="str">
        <f>INDEX(Table14[Team_Name],MATCH(AE297,Table14[Team],0))</f>
        <v>Southern Illinois</v>
      </c>
    </row>
    <row r="298" spans="2:33">
      <c r="B298">
        <v>281</v>
      </c>
      <c r="C298" t="s">
        <v>84</v>
      </c>
      <c r="D298">
        <v>219</v>
      </c>
      <c r="G298" t="s">
        <v>320</v>
      </c>
      <c r="H298">
        <v>252</v>
      </c>
      <c r="I298">
        <v>325</v>
      </c>
      <c r="J298" t="s">
        <v>320</v>
      </c>
      <c r="K298" t="s">
        <v>320</v>
      </c>
      <c r="L298" t="s">
        <v>1026</v>
      </c>
      <c r="M298" t="s">
        <v>720</v>
      </c>
      <c r="N298" t="s">
        <v>7218</v>
      </c>
      <c r="O298" t="s">
        <v>1115</v>
      </c>
      <c r="P298" t="s">
        <v>7144</v>
      </c>
      <c r="Q298" t="s">
        <v>7162</v>
      </c>
      <c r="R298" t="s">
        <v>799</v>
      </c>
      <c r="S298" t="s">
        <v>720</v>
      </c>
      <c r="T298">
        <v>64</v>
      </c>
      <c r="U298">
        <v>79</v>
      </c>
      <c r="V298">
        <v>94</v>
      </c>
      <c r="W298">
        <v>196</v>
      </c>
      <c r="X298">
        <v>9.48</v>
      </c>
      <c r="AA298" s="10" t="s">
        <v>6282</v>
      </c>
      <c r="AB298" s="11" t="s">
        <v>6283</v>
      </c>
      <c r="AC298" s="11" t="str">
        <f t="shared" si="17"/>
        <v>UtahState</v>
      </c>
      <c r="AD298" s="11" t="str">
        <f t="shared" si="18"/>
        <v>Utah State</v>
      </c>
      <c r="AE298" s="12" t="s">
        <v>573</v>
      </c>
      <c r="AF298" s="13" t="s">
        <v>6272</v>
      </c>
      <c r="AG298" t="str">
        <f>INDEX(Table14[Team_Name],MATCH(AE298,Table14[Team],0))</f>
        <v>South Alabama</v>
      </c>
    </row>
    <row r="299" spans="2:33">
      <c r="B299">
        <v>282</v>
      </c>
      <c r="C299" t="s">
        <v>191</v>
      </c>
      <c r="D299">
        <v>220</v>
      </c>
      <c r="G299" t="s">
        <v>246</v>
      </c>
      <c r="H299">
        <v>253</v>
      </c>
      <c r="I299">
        <v>326</v>
      </c>
      <c r="J299" t="s">
        <v>246</v>
      </c>
      <c r="K299" t="s">
        <v>246</v>
      </c>
      <c r="L299" t="s">
        <v>7200</v>
      </c>
      <c r="M299" t="s">
        <v>7369</v>
      </c>
      <c r="N299" t="s">
        <v>7279</v>
      </c>
      <c r="O299" t="s">
        <v>7166</v>
      </c>
      <c r="P299" t="s">
        <v>7124</v>
      </c>
      <c r="Q299" t="s">
        <v>7388</v>
      </c>
      <c r="R299" t="s">
        <v>7304</v>
      </c>
      <c r="S299" t="s">
        <v>7227</v>
      </c>
      <c r="T299">
        <v>232</v>
      </c>
      <c r="U299">
        <v>250</v>
      </c>
      <c r="V299">
        <v>192</v>
      </c>
      <c r="W299">
        <v>193</v>
      </c>
      <c r="X299">
        <v>-4.24</v>
      </c>
      <c r="AA299" s="10" t="s">
        <v>6284</v>
      </c>
      <c r="AB299" s="11" t="s">
        <v>6285</v>
      </c>
      <c r="AC299" s="11" t="str">
        <f t="shared" si="17"/>
        <v>UtahU</v>
      </c>
      <c r="AD299" s="11" t="str">
        <f t="shared" si="18"/>
        <v>Utah</v>
      </c>
      <c r="AE299" s="12" t="s">
        <v>518</v>
      </c>
      <c r="AF299" s="13" t="s">
        <v>6095</v>
      </c>
      <c r="AG299" t="str">
        <f>INDEX(Table14[Team_Name],MATCH(AE299,Table14[Team],0))</f>
        <v>South Carolina</v>
      </c>
    </row>
    <row r="300" spans="2:33">
      <c r="B300">
        <v>283</v>
      </c>
      <c r="C300" t="s">
        <v>40</v>
      </c>
      <c r="D300">
        <v>221</v>
      </c>
      <c r="G300" t="s">
        <v>630</v>
      </c>
      <c r="H300">
        <v>254</v>
      </c>
      <c r="I300">
        <v>327</v>
      </c>
      <c r="J300" t="s">
        <v>167</v>
      </c>
      <c r="K300" t="s">
        <v>167</v>
      </c>
      <c r="L300" t="s">
        <v>7208</v>
      </c>
      <c r="M300" t="s">
        <v>7114</v>
      </c>
      <c r="N300" t="s">
        <v>7408</v>
      </c>
      <c r="O300" t="s">
        <v>7272</v>
      </c>
      <c r="P300" t="s">
        <v>7194</v>
      </c>
      <c r="Q300" t="s">
        <v>7280</v>
      </c>
      <c r="R300" t="s">
        <v>7239</v>
      </c>
      <c r="S300" t="s">
        <v>7182</v>
      </c>
      <c r="T300">
        <v>282</v>
      </c>
      <c r="U300">
        <v>261</v>
      </c>
      <c r="V300">
        <v>345</v>
      </c>
      <c r="W300">
        <v>206</v>
      </c>
      <c r="X300">
        <v>-15.17</v>
      </c>
      <c r="AA300" s="10" t="s">
        <v>6286</v>
      </c>
      <c r="AB300" s="11" t="s">
        <v>6287</v>
      </c>
      <c r="AC300" s="11" t="str">
        <f t="shared" si="17"/>
        <v>UTArlington</v>
      </c>
      <c r="AD300" s="11" t="str">
        <f t="shared" si="18"/>
        <v>UT Arlington</v>
      </c>
      <c r="AE300" s="12" t="s">
        <v>7445</v>
      </c>
      <c r="AF300" s="13" t="s">
        <v>6092</v>
      </c>
      <c r="AG300" t="str">
        <f>INDEX(Table14[Team_Name],MATCH(AE300,Table14[Team],0))</f>
        <v>South Carolina State</v>
      </c>
    </row>
    <row r="301" spans="2:33">
      <c r="B301">
        <v>284</v>
      </c>
      <c r="C301" t="s">
        <v>336</v>
      </c>
      <c r="D301">
        <v>222</v>
      </c>
      <c r="G301" t="s">
        <v>391</v>
      </c>
      <c r="H301">
        <v>255</v>
      </c>
      <c r="I301">
        <v>328</v>
      </c>
      <c r="J301" t="s">
        <v>391</v>
      </c>
      <c r="K301" t="s">
        <v>391</v>
      </c>
      <c r="L301" t="s">
        <v>7344</v>
      </c>
      <c r="M301" t="s">
        <v>7259</v>
      </c>
      <c r="N301" t="s">
        <v>7149</v>
      </c>
      <c r="O301" t="s">
        <v>7368</v>
      </c>
      <c r="P301" t="s">
        <v>7286</v>
      </c>
      <c r="Q301" t="s">
        <v>814</v>
      </c>
      <c r="R301" t="s">
        <v>7171</v>
      </c>
      <c r="S301" t="s">
        <v>7267</v>
      </c>
      <c r="T301">
        <v>69</v>
      </c>
      <c r="U301">
        <v>98</v>
      </c>
      <c r="V301">
        <v>53</v>
      </c>
      <c r="W301">
        <v>295</v>
      </c>
      <c r="X301">
        <v>10.79</v>
      </c>
      <c r="AA301" s="10" t="s">
        <v>6288</v>
      </c>
      <c r="AB301" s="11" t="s">
        <v>6289</v>
      </c>
      <c r="AC301" s="11" t="str">
        <f t="shared" si="17"/>
        <v>Chattanooga</v>
      </c>
      <c r="AD301" s="11" t="str">
        <f t="shared" si="18"/>
        <v>Chattanooga</v>
      </c>
      <c r="AE301" s="12" t="s">
        <v>524</v>
      </c>
      <c r="AF301" s="13" t="s">
        <v>6099</v>
      </c>
      <c r="AG301" t="str">
        <f>INDEX(Table14[Team_Name],MATCH(AE301,Table14[Team],0))</f>
        <v>South Dakota</v>
      </c>
    </row>
    <row r="302" spans="2:33">
      <c r="B302">
        <v>285</v>
      </c>
      <c r="C302" t="s">
        <v>144</v>
      </c>
      <c r="D302">
        <v>223</v>
      </c>
      <c r="G302" t="s">
        <v>650</v>
      </c>
      <c r="H302">
        <v>256</v>
      </c>
      <c r="I302">
        <v>330</v>
      </c>
      <c r="J302" t="s">
        <v>6086</v>
      </c>
      <c r="K302" t="s">
        <v>201</v>
      </c>
      <c r="L302" t="s">
        <v>7356</v>
      </c>
      <c r="M302" t="s">
        <v>7255</v>
      </c>
      <c r="N302" t="s">
        <v>7288</v>
      </c>
      <c r="O302" t="s">
        <v>7401</v>
      </c>
      <c r="P302" t="s">
        <v>7155</v>
      </c>
      <c r="Q302" t="s">
        <v>7165</v>
      </c>
      <c r="R302" t="s">
        <v>7362</v>
      </c>
      <c r="S302" t="s">
        <v>7244</v>
      </c>
      <c r="T302">
        <v>308</v>
      </c>
      <c r="U302">
        <v>313</v>
      </c>
      <c r="V302">
        <v>283</v>
      </c>
      <c r="W302">
        <v>323</v>
      </c>
      <c r="X302">
        <v>-13.69</v>
      </c>
      <c r="AA302" s="10" t="s">
        <v>6290</v>
      </c>
      <c r="AB302" s="11" t="s">
        <v>6291</v>
      </c>
      <c r="AC302" s="11" t="str">
        <f t="shared" si="17"/>
        <v>UTEP</v>
      </c>
      <c r="AD302" s="11" t="str">
        <f t="shared" si="18"/>
        <v>UTEP</v>
      </c>
      <c r="AE302" s="12" t="s">
        <v>7707</v>
      </c>
      <c r="AF302" s="13" t="s">
        <v>6101</v>
      </c>
      <c r="AG302" t="e">
        <f>INDEX(Table14[Team_Name],MATCH(AE302,Table14[Team],0))</f>
        <v>#N/A</v>
      </c>
    </row>
    <row r="303" spans="2:33">
      <c r="B303">
        <v>286</v>
      </c>
      <c r="C303" t="s">
        <v>316</v>
      </c>
      <c r="D303">
        <v>224</v>
      </c>
      <c r="G303" t="s">
        <v>562</v>
      </c>
      <c r="H303">
        <v>360</v>
      </c>
      <c r="I303">
        <v>331</v>
      </c>
      <c r="J303" t="s">
        <v>237</v>
      </c>
      <c r="K303" t="s">
        <v>237</v>
      </c>
      <c r="L303" t="s">
        <v>7132</v>
      </c>
      <c r="M303" t="s">
        <v>7378</v>
      </c>
      <c r="N303" t="s">
        <v>7340</v>
      </c>
      <c r="O303" t="s">
        <v>7132</v>
      </c>
      <c r="P303" t="s">
        <v>7310</v>
      </c>
      <c r="Q303" t="s">
        <v>7305</v>
      </c>
      <c r="R303" t="s">
        <v>7161</v>
      </c>
      <c r="S303" t="s">
        <v>7141</v>
      </c>
      <c r="T303">
        <v>260</v>
      </c>
      <c r="U303">
        <v>204</v>
      </c>
      <c r="V303">
        <v>352</v>
      </c>
      <c r="W303">
        <v>161</v>
      </c>
      <c r="X303">
        <v>-14.13</v>
      </c>
      <c r="AA303" s="10" t="s">
        <v>6292</v>
      </c>
      <c r="AB303" s="11" t="s">
        <v>6293</v>
      </c>
      <c r="AC303" s="11" t="str">
        <f t="shared" si="17"/>
        <v>TennesseeMartin</v>
      </c>
      <c r="AD303" s="11" t="str">
        <f t="shared" si="18"/>
        <v>Tennessee Martin</v>
      </c>
      <c r="AE303" s="12" t="s">
        <v>597</v>
      </c>
      <c r="AF303" s="13" t="s">
        <v>6101</v>
      </c>
      <c r="AG303" t="str">
        <f>INDEX(Table14[Team_Name],MATCH(AE303,Table14[Team],0))</f>
        <v>South Dakota State</v>
      </c>
    </row>
    <row r="304" spans="2:33">
      <c r="B304">
        <v>287</v>
      </c>
      <c r="C304" t="s">
        <v>105</v>
      </c>
      <c r="D304">
        <v>225</v>
      </c>
      <c r="G304" t="s">
        <v>474</v>
      </c>
      <c r="H304">
        <v>289</v>
      </c>
      <c r="I304">
        <v>334</v>
      </c>
      <c r="J304" t="s">
        <v>407</v>
      </c>
      <c r="K304" t="s">
        <v>407</v>
      </c>
      <c r="L304" t="s">
        <v>1096</v>
      </c>
      <c r="M304" t="s">
        <v>7201</v>
      </c>
      <c r="N304" t="s">
        <v>7254</v>
      </c>
      <c r="O304" t="s">
        <v>7288</v>
      </c>
      <c r="P304" t="s">
        <v>7265</v>
      </c>
      <c r="Q304" t="s">
        <v>913</v>
      </c>
      <c r="R304" t="s">
        <v>772</v>
      </c>
      <c r="S304" t="s">
        <v>7178</v>
      </c>
      <c r="T304">
        <v>106</v>
      </c>
      <c r="U304">
        <v>61</v>
      </c>
      <c r="V304">
        <v>83</v>
      </c>
      <c r="W304">
        <v>124</v>
      </c>
      <c r="X304">
        <v>11.5</v>
      </c>
      <c r="AA304" s="10" t="s">
        <v>7708</v>
      </c>
      <c r="AB304" s="11" t="s">
        <v>6297</v>
      </c>
      <c r="AC304" s="11" t="str">
        <f t="shared" si="17"/>
        <v>TexasSanAntonio</v>
      </c>
      <c r="AD304" s="11" t="s">
        <v>66</v>
      </c>
      <c r="AE304" s="12" t="s">
        <v>149</v>
      </c>
      <c r="AF304" s="13" t="s">
        <v>6146</v>
      </c>
      <c r="AG304" t="str">
        <f>INDEX(Table14[Team_Name],MATCH(AE304,Table14[Team],0))</f>
        <v>Southern</v>
      </c>
    </row>
    <row r="305" spans="2:33">
      <c r="B305">
        <v>288</v>
      </c>
      <c r="C305" t="s">
        <v>265</v>
      </c>
      <c r="D305">
        <v>226</v>
      </c>
      <c r="G305" t="s">
        <v>682</v>
      </c>
      <c r="H305">
        <v>290</v>
      </c>
      <c r="I305">
        <v>336</v>
      </c>
      <c r="J305" t="s">
        <v>254</v>
      </c>
      <c r="K305" t="s">
        <v>7709</v>
      </c>
      <c r="L305" t="s">
        <v>7412</v>
      </c>
      <c r="M305" t="s">
        <v>7211</v>
      </c>
      <c r="N305" t="s">
        <v>426</v>
      </c>
      <c r="O305" t="s">
        <v>304</v>
      </c>
      <c r="P305" t="s">
        <v>900</v>
      </c>
      <c r="Q305" t="s">
        <v>7246</v>
      </c>
      <c r="R305" t="s">
        <v>897</v>
      </c>
      <c r="S305" t="s">
        <v>734</v>
      </c>
      <c r="T305">
        <v>60</v>
      </c>
      <c r="U305">
        <v>68</v>
      </c>
      <c r="V305">
        <v>55</v>
      </c>
      <c r="W305">
        <v>107</v>
      </c>
      <c r="X305">
        <v>12.7</v>
      </c>
      <c r="AA305" s="10" t="s">
        <v>6300</v>
      </c>
      <c r="AB305" s="11" t="s">
        <v>6301</v>
      </c>
      <c r="AC305" s="11" t="str">
        <f t="shared" si="17"/>
        <v>Vermont</v>
      </c>
      <c r="AD305" s="11" t="str">
        <f>INDEX($AG$2:$AG$402,MATCH(AC305,$AE$2:$AE$402,0))</f>
        <v>Vermont</v>
      </c>
      <c r="AE305" s="12" t="s">
        <v>631</v>
      </c>
      <c r="AF305" s="13" t="s">
        <v>6281</v>
      </c>
      <c r="AG305" t="str">
        <f>INDEX(Table14[Team_Name],MATCH(AE305,Table14[Team],0))</f>
        <v>Southern Miss</v>
      </c>
    </row>
    <row r="306" spans="2:33">
      <c r="B306">
        <v>289</v>
      </c>
      <c r="C306" t="s">
        <v>397</v>
      </c>
      <c r="D306">
        <v>227</v>
      </c>
      <c r="G306" t="s">
        <v>483</v>
      </c>
      <c r="H306">
        <v>290</v>
      </c>
      <c r="I306">
        <v>336</v>
      </c>
      <c r="J306" t="s">
        <v>254</v>
      </c>
      <c r="K306" t="s">
        <v>7443</v>
      </c>
      <c r="L306" t="s">
        <v>7412</v>
      </c>
      <c r="M306" t="s">
        <v>7211</v>
      </c>
      <c r="N306" t="s">
        <v>426</v>
      </c>
      <c r="O306" t="s">
        <v>304</v>
      </c>
      <c r="P306" t="s">
        <v>900</v>
      </c>
      <c r="Q306" t="s">
        <v>7246</v>
      </c>
      <c r="R306" t="s">
        <v>897</v>
      </c>
      <c r="S306" t="s">
        <v>734</v>
      </c>
      <c r="T306">
        <v>60</v>
      </c>
      <c r="U306">
        <v>68</v>
      </c>
      <c r="V306">
        <v>55</v>
      </c>
      <c r="W306">
        <v>107</v>
      </c>
      <c r="X306">
        <v>12.7</v>
      </c>
      <c r="AA306" s="10" t="s">
        <v>6303</v>
      </c>
      <c r="AB306" s="11" t="s">
        <v>6304</v>
      </c>
      <c r="AC306" s="11" t="str">
        <f t="shared" si="17"/>
        <v>UtahValley</v>
      </c>
      <c r="AD306" s="11" t="str">
        <f>INDEX($AG$2:$AG$402,MATCH(AC306,$AE$2:$AE$402,0))</f>
        <v>Utah Valley</v>
      </c>
      <c r="AE306" s="12" t="s">
        <v>635</v>
      </c>
      <c r="AF306" s="13" t="s">
        <v>6156</v>
      </c>
      <c r="AG306" t="str">
        <f>INDEX(Table14[Team_Name],MATCH(AE306,Table14[Team],0))</f>
        <v>Southern Utah</v>
      </c>
    </row>
    <row r="307" spans="2:33">
      <c r="B307">
        <v>290</v>
      </c>
      <c r="C307" t="s">
        <v>7710</v>
      </c>
      <c r="D307" t="e">
        <v>#N/A</v>
      </c>
      <c r="G307" t="s">
        <v>140</v>
      </c>
      <c r="H307">
        <v>258</v>
      </c>
      <c r="I307">
        <v>339</v>
      </c>
      <c r="J307" t="s">
        <v>140</v>
      </c>
      <c r="K307" t="s">
        <v>140</v>
      </c>
      <c r="L307" t="s">
        <v>7306</v>
      </c>
      <c r="M307" t="s">
        <v>7355</v>
      </c>
      <c r="N307" t="s">
        <v>7341</v>
      </c>
      <c r="O307" t="s">
        <v>7330</v>
      </c>
      <c r="P307" t="s">
        <v>7111</v>
      </c>
      <c r="Q307" t="s">
        <v>7351</v>
      </c>
      <c r="R307" t="s">
        <v>7306</v>
      </c>
      <c r="S307" t="s">
        <v>7191</v>
      </c>
      <c r="T307">
        <v>253</v>
      </c>
      <c r="U307">
        <v>135</v>
      </c>
      <c r="V307">
        <v>247</v>
      </c>
      <c r="W307">
        <v>75</v>
      </c>
      <c r="X307">
        <v>-1.1100000000000001</v>
      </c>
      <c r="AA307" s="10" t="s">
        <v>7479</v>
      </c>
      <c r="AB307" s="11" t="s">
        <v>7480</v>
      </c>
      <c r="AC307" s="11" t="str">
        <f t="shared" si="17"/>
        <v>Valparaiso</v>
      </c>
      <c r="AD307" s="11" t="str">
        <f>INDEX($AG$2:$AG$402,MATCH(AC307,$AE$2:$AE$402,0))</f>
        <v>Valparaiso</v>
      </c>
      <c r="AE307" s="12" t="s">
        <v>468</v>
      </c>
      <c r="AF307" s="13" t="s">
        <v>6279</v>
      </c>
      <c r="AG307" t="str">
        <f>INDEX(Table14[Team_Name],MATCH(AE307,Table14[Team],0))</f>
        <v>South Florida</v>
      </c>
    </row>
    <row r="308" spans="2:33">
      <c r="B308">
        <v>291</v>
      </c>
      <c r="C308" t="s">
        <v>280</v>
      </c>
      <c r="D308">
        <v>228</v>
      </c>
      <c r="G308" t="s">
        <v>669</v>
      </c>
      <c r="H308">
        <v>257</v>
      </c>
      <c r="I308">
        <v>257</v>
      </c>
      <c r="J308" t="s">
        <v>6124</v>
      </c>
      <c r="K308" t="s">
        <v>436</v>
      </c>
      <c r="L308" t="s">
        <v>7122</v>
      </c>
      <c r="M308" t="s">
        <v>1045</v>
      </c>
      <c r="N308" t="s">
        <v>7308</v>
      </c>
      <c r="O308" t="s">
        <v>7258</v>
      </c>
      <c r="P308" t="s">
        <v>7117</v>
      </c>
      <c r="Q308" t="s">
        <v>7292</v>
      </c>
      <c r="R308" t="s">
        <v>7388</v>
      </c>
      <c r="S308" t="s">
        <v>7405</v>
      </c>
      <c r="T308">
        <v>196</v>
      </c>
      <c r="U308">
        <v>222</v>
      </c>
      <c r="V308">
        <v>87</v>
      </c>
      <c r="W308">
        <v>299</v>
      </c>
      <c r="X308">
        <v>2.2999999999999998</v>
      </c>
      <c r="AA308" s="10" t="s">
        <v>6305</v>
      </c>
      <c r="AB308" s="11" t="s">
        <v>6306</v>
      </c>
      <c r="AC308" s="11" t="str">
        <f t="shared" si="17"/>
        <v>Vanderbilt</v>
      </c>
      <c r="AD308" s="11" t="str">
        <f>INDEX($AG$2:$AG$402,MATCH(AC308,$AE$2:$AE$402,0))</f>
        <v>Vanderbilt</v>
      </c>
      <c r="AE308" s="12" t="s">
        <v>492</v>
      </c>
      <c r="AF308" s="13" t="s">
        <v>6090</v>
      </c>
      <c r="AG308" t="str">
        <f>INDEX(Table14[Team_Name],MATCH(AE308,Table14[Team],0))</f>
        <v>St. Bonaventure</v>
      </c>
    </row>
    <row r="309" spans="2:33">
      <c r="B309">
        <v>292</v>
      </c>
      <c r="C309" t="s">
        <v>6035</v>
      </c>
      <c r="D309" t="e">
        <v>#N/A</v>
      </c>
      <c r="G309" t="s">
        <v>525</v>
      </c>
      <c r="H309">
        <v>259</v>
      </c>
      <c r="I309">
        <v>340</v>
      </c>
      <c r="J309" t="s">
        <v>148</v>
      </c>
      <c r="K309" t="s">
        <v>377</v>
      </c>
      <c r="L309" t="s">
        <v>7263</v>
      </c>
      <c r="M309" t="s">
        <v>913</v>
      </c>
      <c r="N309" t="s">
        <v>7280</v>
      </c>
      <c r="O309" t="s">
        <v>7214</v>
      </c>
      <c r="P309" t="s">
        <v>7398</v>
      </c>
      <c r="Q309" t="s">
        <v>1101</v>
      </c>
      <c r="R309" t="s">
        <v>7195</v>
      </c>
      <c r="S309" t="s">
        <v>7373</v>
      </c>
      <c r="T309">
        <v>179</v>
      </c>
      <c r="U309">
        <v>197</v>
      </c>
      <c r="V309">
        <v>296</v>
      </c>
      <c r="W309">
        <v>126</v>
      </c>
      <c r="X309">
        <v>-7.99</v>
      </c>
      <c r="AA309" s="10" t="s">
        <v>6307</v>
      </c>
      <c r="AB309" s="11" t="s">
        <v>6308</v>
      </c>
      <c r="AC309" s="11" t="str">
        <f t="shared" si="17"/>
        <v>VaCommonwealth</v>
      </c>
      <c r="AD309" s="11" t="s">
        <v>690</v>
      </c>
      <c r="AE309" s="12" t="s">
        <v>599</v>
      </c>
      <c r="AF309" s="13" t="s">
        <v>7053</v>
      </c>
      <c r="AG309" t="str">
        <f>INDEX(Table14[Team_Name],MATCH(AE309,Table14[Team],0))</f>
        <v>St. Francis NY</v>
      </c>
    </row>
    <row r="310" spans="2:33">
      <c r="B310">
        <v>293</v>
      </c>
      <c r="C310" t="s">
        <v>268</v>
      </c>
      <c r="D310">
        <v>229</v>
      </c>
      <c r="G310" t="s">
        <v>482</v>
      </c>
      <c r="H310">
        <v>260</v>
      </c>
      <c r="I310">
        <v>342</v>
      </c>
      <c r="J310" t="s">
        <v>416</v>
      </c>
      <c r="K310" t="s">
        <v>209</v>
      </c>
      <c r="L310" t="s">
        <v>7199</v>
      </c>
      <c r="M310" t="s">
        <v>7412</v>
      </c>
      <c r="N310" t="s">
        <v>799</v>
      </c>
      <c r="O310" t="s">
        <v>814</v>
      </c>
      <c r="P310" t="s">
        <v>911</v>
      </c>
      <c r="Q310" t="s">
        <v>7374</v>
      </c>
      <c r="R310" t="s">
        <v>27</v>
      </c>
      <c r="S310" t="s">
        <v>7412</v>
      </c>
      <c r="T310">
        <v>33</v>
      </c>
      <c r="U310">
        <v>170</v>
      </c>
      <c r="V310">
        <v>2</v>
      </c>
      <c r="W310">
        <v>267</v>
      </c>
      <c r="X310">
        <v>16.899999999999999</v>
      </c>
      <c r="AA310" s="10" t="s">
        <v>6312</v>
      </c>
      <c r="AB310" s="11" t="s">
        <v>6313</v>
      </c>
      <c r="AC310" s="11" t="str">
        <f t="shared" si="17"/>
        <v>VMI</v>
      </c>
      <c r="AD310" s="11" t="str">
        <f t="shared" ref="AD310:AD373" si="19">INDEX($AG$2:$AG$402,MATCH(AC310,$AE$2:$AE$402,0))</f>
        <v>VMI</v>
      </c>
      <c r="AE310" s="12" t="s">
        <v>552</v>
      </c>
      <c r="AF310" s="13" t="s">
        <v>6118</v>
      </c>
      <c r="AG310" t="str">
        <f>INDEX(Table14[Team_Name],MATCH(AE310,Table14[Team],0))</f>
        <v>St. Francis PA</v>
      </c>
    </row>
    <row r="311" spans="2:33">
      <c r="B311">
        <v>294</v>
      </c>
      <c r="C311" t="s">
        <v>48</v>
      </c>
      <c r="D311">
        <v>230</v>
      </c>
      <c r="G311" t="s">
        <v>514</v>
      </c>
      <c r="H311">
        <v>261</v>
      </c>
      <c r="I311">
        <v>343</v>
      </c>
      <c r="J311" t="s">
        <v>187</v>
      </c>
      <c r="K311" t="s">
        <v>187</v>
      </c>
      <c r="L311" t="s">
        <v>897</v>
      </c>
      <c r="M311" t="s">
        <v>7351</v>
      </c>
      <c r="N311" t="s">
        <v>7357</v>
      </c>
      <c r="O311" t="s">
        <v>1108</v>
      </c>
      <c r="P311" t="s">
        <v>7317</v>
      </c>
      <c r="Q311" t="s">
        <v>743</v>
      </c>
      <c r="R311" t="s">
        <v>805</v>
      </c>
      <c r="S311" t="s">
        <v>814</v>
      </c>
      <c r="T311">
        <v>34</v>
      </c>
      <c r="U311">
        <v>42</v>
      </c>
      <c r="V311">
        <v>27</v>
      </c>
      <c r="W311">
        <v>82</v>
      </c>
      <c r="X311">
        <v>17.399999999999999</v>
      </c>
      <c r="AA311" s="10" t="s">
        <v>6314</v>
      </c>
      <c r="AB311" s="11" t="s">
        <v>6315</v>
      </c>
      <c r="AC311" s="11" t="str">
        <f t="shared" si="17"/>
        <v>VirginiaTech</v>
      </c>
      <c r="AD311" s="11" t="str">
        <f t="shared" si="19"/>
        <v>Virginia Tech</v>
      </c>
      <c r="AE311" s="12" t="s">
        <v>490</v>
      </c>
      <c r="AF311" s="13" t="s">
        <v>6138</v>
      </c>
      <c r="AG311" t="str">
        <f>INDEX(Table14[Team_Name],MATCH(AE311,Table14[Team],0))</f>
        <v>St. John's</v>
      </c>
    </row>
    <row r="312" spans="2:33">
      <c r="B312">
        <v>295</v>
      </c>
      <c r="C312" t="s">
        <v>288</v>
      </c>
      <c r="D312">
        <v>231</v>
      </c>
      <c r="G312" t="s">
        <v>517</v>
      </c>
      <c r="H312">
        <v>262</v>
      </c>
      <c r="I312">
        <v>345</v>
      </c>
      <c r="J312" t="s">
        <v>6135</v>
      </c>
      <c r="K312" t="s">
        <v>135</v>
      </c>
      <c r="L312" t="s">
        <v>7201</v>
      </c>
      <c r="M312" t="s">
        <v>7313</v>
      </c>
      <c r="N312" t="s">
        <v>7240</v>
      </c>
      <c r="O312" t="s">
        <v>7244</v>
      </c>
      <c r="P312" t="s">
        <v>7132</v>
      </c>
      <c r="Q312" t="s">
        <v>7135</v>
      </c>
      <c r="R312" t="s">
        <v>7339</v>
      </c>
      <c r="S312" t="s">
        <v>7309</v>
      </c>
      <c r="T312">
        <v>335</v>
      </c>
      <c r="U312">
        <v>255</v>
      </c>
      <c r="V312">
        <v>297</v>
      </c>
      <c r="W312">
        <v>269</v>
      </c>
      <c r="X312">
        <v>-10.78</v>
      </c>
      <c r="AA312" s="10" t="s">
        <v>6316</v>
      </c>
      <c r="AB312" s="10" t="s">
        <v>6317</v>
      </c>
      <c r="AC312" s="11" t="str">
        <f t="shared" si="17"/>
        <v>William&amp;Mary</v>
      </c>
      <c r="AD312" s="11" t="str">
        <f t="shared" si="19"/>
        <v>William &amp; Mary</v>
      </c>
      <c r="AE312" s="12" t="s">
        <v>5849</v>
      </c>
      <c r="AF312" s="13" t="s">
        <v>5848</v>
      </c>
      <c r="AG312" t="str">
        <f>INDEX(Table14[Team_Name],MATCH(AE312,Table14[Team],0))</f>
        <v>Saint Joseph's</v>
      </c>
    </row>
    <row r="313" spans="2:33">
      <c r="B313">
        <v>296</v>
      </c>
      <c r="C313" t="s">
        <v>166</v>
      </c>
      <c r="D313">
        <v>232</v>
      </c>
      <c r="G313" t="s">
        <v>484</v>
      </c>
      <c r="H313">
        <v>263</v>
      </c>
      <c r="I313">
        <v>346</v>
      </c>
      <c r="J313" t="s">
        <v>184</v>
      </c>
      <c r="K313" t="s">
        <v>184</v>
      </c>
      <c r="L313" t="s">
        <v>7342</v>
      </c>
      <c r="M313" t="s">
        <v>7403</v>
      </c>
      <c r="N313" t="s">
        <v>7297</v>
      </c>
      <c r="O313" t="s">
        <v>7374</v>
      </c>
      <c r="P313" t="s">
        <v>7250</v>
      </c>
      <c r="Q313" t="s">
        <v>7373</v>
      </c>
      <c r="R313" t="s">
        <v>7148</v>
      </c>
      <c r="S313" t="s">
        <v>7189</v>
      </c>
      <c r="T313">
        <v>124</v>
      </c>
      <c r="U313">
        <v>33</v>
      </c>
      <c r="V313">
        <v>134</v>
      </c>
      <c r="W313">
        <v>26</v>
      </c>
      <c r="X313">
        <v>10.87</v>
      </c>
      <c r="AA313" s="10" t="s">
        <v>6318</v>
      </c>
      <c r="AB313" s="11" t="s">
        <v>6319</v>
      </c>
      <c r="AC313" s="11" t="str">
        <f t="shared" si="17"/>
        <v>Wagner</v>
      </c>
      <c r="AD313" s="11" t="str">
        <f t="shared" si="19"/>
        <v>Wagner</v>
      </c>
      <c r="AE313" s="12" t="s">
        <v>569</v>
      </c>
      <c r="AF313" s="13" t="s">
        <v>5848</v>
      </c>
      <c r="AG313" t="str">
        <f>INDEX(Table14[Team_Name],MATCH(AE313,Table14[Team],0))</f>
        <v>Saint Joseph's</v>
      </c>
    </row>
    <row r="314" spans="2:33">
      <c r="B314">
        <v>297</v>
      </c>
      <c r="C314" t="s">
        <v>369</v>
      </c>
      <c r="D314" t="e">
        <v>#N/A</v>
      </c>
      <c r="G314" t="s">
        <v>437</v>
      </c>
      <c r="H314">
        <v>265</v>
      </c>
      <c r="I314">
        <v>347</v>
      </c>
      <c r="J314" t="s">
        <v>437</v>
      </c>
      <c r="K314" t="s">
        <v>138</v>
      </c>
      <c r="L314" t="s">
        <v>7305</v>
      </c>
      <c r="M314" t="s">
        <v>7297</v>
      </c>
      <c r="N314" t="s">
        <v>7386</v>
      </c>
      <c r="O314" t="s">
        <v>7249</v>
      </c>
      <c r="P314" t="s">
        <v>7323</v>
      </c>
      <c r="Q314" t="s">
        <v>7343</v>
      </c>
      <c r="R314" t="s">
        <v>7244</v>
      </c>
      <c r="S314" t="s">
        <v>7149</v>
      </c>
      <c r="T314">
        <v>190</v>
      </c>
      <c r="U314">
        <v>241</v>
      </c>
      <c r="V314">
        <v>65</v>
      </c>
      <c r="W314">
        <v>32</v>
      </c>
      <c r="X314">
        <v>2.94</v>
      </c>
      <c r="AA314" s="10" t="s">
        <v>6320</v>
      </c>
      <c r="AB314" s="11" t="s">
        <v>6321</v>
      </c>
      <c r="AC314" s="11" t="str">
        <f t="shared" si="17"/>
        <v>WakeForest</v>
      </c>
      <c r="AD314" s="11" t="str">
        <f t="shared" si="19"/>
        <v>Wake Forest</v>
      </c>
      <c r="AE314" s="12" t="s">
        <v>499</v>
      </c>
      <c r="AF314" s="13" t="s">
        <v>6148</v>
      </c>
      <c r="AG314" t="str">
        <f>INDEX(Table14[Team_Name],MATCH(AE314,Table14[Team],0))</f>
        <v>St. Peters</v>
      </c>
    </row>
    <row r="315" spans="2:33">
      <c r="B315">
        <v>298</v>
      </c>
      <c r="C315" t="s">
        <v>371</v>
      </c>
      <c r="D315">
        <v>233</v>
      </c>
      <c r="G315" t="s">
        <v>661</v>
      </c>
      <c r="H315">
        <v>277</v>
      </c>
      <c r="I315">
        <v>362</v>
      </c>
      <c r="J315" t="s">
        <v>6112</v>
      </c>
      <c r="K315" t="s">
        <v>6112</v>
      </c>
      <c r="L315" t="s">
        <v>7361</v>
      </c>
      <c r="M315" t="s">
        <v>7130</v>
      </c>
      <c r="N315" t="s">
        <v>7312</v>
      </c>
      <c r="O315" t="s">
        <v>7236</v>
      </c>
      <c r="P315" t="s">
        <v>7406</v>
      </c>
      <c r="Q315" t="s">
        <v>7241</v>
      </c>
      <c r="R315" t="s">
        <v>7131</v>
      </c>
      <c r="S315" t="s">
        <v>7140</v>
      </c>
      <c r="T315">
        <v>315</v>
      </c>
      <c r="U315">
        <v>181</v>
      </c>
      <c r="V315">
        <v>331</v>
      </c>
      <c r="W315">
        <v>31</v>
      </c>
      <c r="X315">
        <v>-8.73</v>
      </c>
      <c r="AA315" s="10" t="s">
        <v>6322</v>
      </c>
      <c r="AB315" s="11" t="s">
        <v>6323</v>
      </c>
      <c r="AC315" s="11" t="str">
        <f t="shared" si="17"/>
        <v>Washington</v>
      </c>
      <c r="AD315" s="11" t="str">
        <f t="shared" si="19"/>
        <v>Washington</v>
      </c>
      <c r="AE315" s="12" t="s">
        <v>218</v>
      </c>
      <c r="AF315" s="13" t="s">
        <v>6150</v>
      </c>
      <c r="AG315" t="str">
        <f>INDEX(Table14[Team_Name],MATCH(AE315,Table14[Team],0))</f>
        <v>Stanford</v>
      </c>
    </row>
    <row r="316" spans="2:33">
      <c r="B316">
        <v>299</v>
      </c>
      <c r="C316" t="s">
        <v>217</v>
      </c>
      <c r="D316">
        <v>234</v>
      </c>
      <c r="G316" t="s">
        <v>88</v>
      </c>
      <c r="H316">
        <v>277</v>
      </c>
      <c r="I316">
        <v>362</v>
      </c>
      <c r="J316" t="s">
        <v>6112</v>
      </c>
      <c r="K316" t="s">
        <v>6112</v>
      </c>
      <c r="L316" t="s">
        <v>7361</v>
      </c>
      <c r="M316" t="s">
        <v>7130</v>
      </c>
      <c r="N316" t="s">
        <v>7312</v>
      </c>
      <c r="O316" t="s">
        <v>7236</v>
      </c>
      <c r="P316" t="s">
        <v>7406</v>
      </c>
      <c r="Q316" t="s">
        <v>7241</v>
      </c>
      <c r="R316" t="s">
        <v>7131</v>
      </c>
      <c r="S316" t="s">
        <v>7140</v>
      </c>
      <c r="T316">
        <v>315</v>
      </c>
      <c r="U316">
        <v>181</v>
      </c>
      <c r="V316">
        <v>331</v>
      </c>
      <c r="W316">
        <v>31</v>
      </c>
      <c r="X316">
        <v>-8.73</v>
      </c>
      <c r="AA316" s="10" t="s">
        <v>6324</v>
      </c>
      <c r="AB316" s="11" t="s">
        <v>6325</v>
      </c>
      <c r="AC316" s="11" t="str">
        <f t="shared" si="17"/>
        <v>WesternCarolina</v>
      </c>
      <c r="AD316" s="11" t="str">
        <f t="shared" si="19"/>
        <v>Western Carolina</v>
      </c>
      <c r="AE316" s="12" t="s">
        <v>533</v>
      </c>
      <c r="AF316" s="13" t="s">
        <v>6116</v>
      </c>
      <c r="AG316" t="str">
        <f>INDEX(Table14[Team_Name],MATCH(AE316,Table14[Team],0))</f>
        <v>Stephen F. Austin</v>
      </c>
    </row>
    <row r="317" spans="2:33">
      <c r="B317">
        <v>300</v>
      </c>
      <c r="C317" t="s">
        <v>6029</v>
      </c>
      <c r="D317" t="e">
        <v>#N/A</v>
      </c>
      <c r="G317" t="s">
        <v>114</v>
      </c>
      <c r="H317">
        <v>276</v>
      </c>
      <c r="I317">
        <v>360</v>
      </c>
      <c r="J317" t="s">
        <v>6921</v>
      </c>
      <c r="K317" t="s">
        <v>372</v>
      </c>
      <c r="L317" t="s">
        <v>7254</v>
      </c>
      <c r="M317" t="s">
        <v>7196</v>
      </c>
      <c r="N317" t="s">
        <v>7221</v>
      </c>
      <c r="O317" t="s">
        <v>7193</v>
      </c>
      <c r="P317" t="s">
        <v>7345</v>
      </c>
      <c r="Q317" t="s">
        <v>7307</v>
      </c>
      <c r="R317" t="s">
        <v>7221</v>
      </c>
      <c r="S317" t="s">
        <v>7176</v>
      </c>
      <c r="T317">
        <v>268</v>
      </c>
      <c r="U317">
        <v>154</v>
      </c>
      <c r="V317">
        <v>315</v>
      </c>
      <c r="W317">
        <v>14</v>
      </c>
      <c r="X317">
        <v>-6.39</v>
      </c>
      <c r="AA317" s="10" t="s">
        <v>6437</v>
      </c>
      <c r="AB317" s="10" t="s">
        <v>7471</v>
      </c>
      <c r="AC317" s="11" t="str">
        <f t="shared" si="17"/>
        <v>GardnerWebb</v>
      </c>
      <c r="AD317" s="11" t="str">
        <f t="shared" si="19"/>
        <v>Gardner-Webb</v>
      </c>
      <c r="AE317" s="12" t="s">
        <v>365</v>
      </c>
      <c r="AF317" s="12" t="s">
        <v>6154</v>
      </c>
      <c r="AG317" t="str">
        <f>INDEX(Table14[Team_Name],MATCH(AE317,Table14[Team],0))</f>
        <v>Stetson</v>
      </c>
    </row>
    <row r="318" spans="2:33">
      <c r="B318">
        <v>301</v>
      </c>
      <c r="C318" t="s">
        <v>255</v>
      </c>
      <c r="D318">
        <v>235</v>
      </c>
      <c r="G318" t="s">
        <v>649</v>
      </c>
      <c r="H318">
        <v>276</v>
      </c>
      <c r="I318">
        <v>360</v>
      </c>
      <c r="J318" t="s">
        <v>6921</v>
      </c>
      <c r="K318" t="s">
        <v>6921</v>
      </c>
      <c r="L318" t="s">
        <v>7254</v>
      </c>
      <c r="M318" t="s">
        <v>7196</v>
      </c>
      <c r="N318" t="s">
        <v>7221</v>
      </c>
      <c r="O318" t="s">
        <v>7193</v>
      </c>
      <c r="P318" t="s">
        <v>7345</v>
      </c>
      <c r="Q318" t="s">
        <v>7307</v>
      </c>
      <c r="R318" t="s">
        <v>7221</v>
      </c>
      <c r="S318" t="s">
        <v>7176</v>
      </c>
      <c r="T318">
        <v>268</v>
      </c>
      <c r="U318">
        <v>154</v>
      </c>
      <c r="V318">
        <v>315</v>
      </c>
      <c r="W318">
        <v>14</v>
      </c>
      <c r="X318">
        <v>-6.39</v>
      </c>
      <c r="AA318" s="10" t="s">
        <v>6329</v>
      </c>
      <c r="AB318" s="11" t="s">
        <v>6330</v>
      </c>
      <c r="AC318" s="11" t="str">
        <f t="shared" si="17"/>
        <v>WeberState</v>
      </c>
      <c r="AD318" s="11" t="str">
        <f t="shared" si="19"/>
        <v>Weber State</v>
      </c>
      <c r="AE318" s="12" t="s">
        <v>643</v>
      </c>
      <c r="AF318" s="13" t="s">
        <v>6152</v>
      </c>
      <c r="AG318" t="str">
        <f>INDEX(Table14[Team_Name],MATCH(AE318,Table14[Team],0))</f>
        <v>Stony Brook</v>
      </c>
    </row>
    <row r="319" spans="2:33">
      <c r="B319">
        <v>302</v>
      </c>
      <c r="C319" t="s">
        <v>206</v>
      </c>
      <c r="D319">
        <v>236</v>
      </c>
      <c r="G319" t="s">
        <v>7442</v>
      </c>
      <c r="H319">
        <v>276</v>
      </c>
      <c r="I319">
        <v>360</v>
      </c>
      <c r="J319" t="s">
        <v>6921</v>
      </c>
      <c r="K319" t="s">
        <v>372</v>
      </c>
      <c r="L319" t="s">
        <v>7254</v>
      </c>
      <c r="M319" t="s">
        <v>7196</v>
      </c>
      <c r="N319" t="s">
        <v>7221</v>
      </c>
      <c r="O319" t="s">
        <v>7193</v>
      </c>
      <c r="P319" t="s">
        <v>7345</v>
      </c>
      <c r="Q319" t="s">
        <v>7307</v>
      </c>
      <c r="R319" t="s">
        <v>7221</v>
      </c>
      <c r="S319" t="s">
        <v>7176</v>
      </c>
      <c r="T319">
        <v>268</v>
      </c>
      <c r="U319">
        <v>154</v>
      </c>
      <c r="V319">
        <v>315</v>
      </c>
      <c r="W319">
        <v>14</v>
      </c>
      <c r="X319">
        <v>-6.39</v>
      </c>
      <c r="AA319" s="10" t="s">
        <v>6486</v>
      </c>
      <c r="AB319" s="11" t="s">
        <v>6170</v>
      </c>
      <c r="AC319" s="11" t="str">
        <f t="shared" si="17"/>
        <v>Tennessee</v>
      </c>
      <c r="AD319" s="11" t="str">
        <f t="shared" si="19"/>
        <v>Tennessee</v>
      </c>
      <c r="AE319" s="12" t="s">
        <v>290</v>
      </c>
      <c r="AF319" s="13" t="s">
        <v>6158</v>
      </c>
      <c r="AG319" t="str">
        <f>INDEX(Table14[Team_Name],MATCH(AE319,Table14[Team],0))</f>
        <v>Syracuse</v>
      </c>
    </row>
    <row r="320" spans="2:33">
      <c r="B320">
        <v>303</v>
      </c>
      <c r="C320" t="s">
        <v>6888</v>
      </c>
      <c r="D320" t="e">
        <v>#N/A</v>
      </c>
      <c r="G320" t="s">
        <v>522</v>
      </c>
      <c r="H320">
        <v>266</v>
      </c>
      <c r="I320">
        <v>348</v>
      </c>
      <c r="J320" t="s">
        <v>46</v>
      </c>
      <c r="K320" t="s">
        <v>46</v>
      </c>
      <c r="L320" t="s">
        <v>1085</v>
      </c>
      <c r="M320" t="s">
        <v>775</v>
      </c>
      <c r="N320" t="s">
        <v>7178</v>
      </c>
      <c r="O320" t="s">
        <v>859</v>
      </c>
      <c r="P320" t="s">
        <v>7211</v>
      </c>
      <c r="Q320" t="s">
        <v>711</v>
      </c>
      <c r="R320" t="s">
        <v>7267</v>
      </c>
      <c r="S320" t="s">
        <v>1096</v>
      </c>
      <c r="T320">
        <v>50</v>
      </c>
      <c r="U320">
        <v>92</v>
      </c>
      <c r="V320">
        <v>30</v>
      </c>
      <c r="W320">
        <v>169</v>
      </c>
      <c r="X320">
        <v>13.53</v>
      </c>
      <c r="AA320" s="10" t="s">
        <v>6331</v>
      </c>
      <c r="AB320" s="11" t="s">
        <v>6332</v>
      </c>
      <c r="AC320" s="11" t="str">
        <f t="shared" si="17"/>
        <v>WichitaState</v>
      </c>
      <c r="AD320" s="11" t="str">
        <f t="shared" si="19"/>
        <v>Wichita State</v>
      </c>
      <c r="AE320" s="12" t="s">
        <v>281</v>
      </c>
      <c r="AF320" s="13" t="s">
        <v>6165</v>
      </c>
      <c r="AG320" t="str">
        <f>INDEX(Table14[Team_Name],MATCH(AE320,Table14[Team],0))</f>
        <v>TCU</v>
      </c>
    </row>
    <row r="321" spans="2:33">
      <c r="B321">
        <v>304</v>
      </c>
      <c r="C321" t="s">
        <v>6535</v>
      </c>
      <c r="D321" t="e">
        <v>#N/A</v>
      </c>
      <c r="G321" t="s">
        <v>242</v>
      </c>
      <c r="H321">
        <v>267</v>
      </c>
      <c r="I321">
        <v>349</v>
      </c>
      <c r="J321" t="s">
        <v>242</v>
      </c>
      <c r="K321" t="s">
        <v>242</v>
      </c>
      <c r="L321" t="s">
        <v>7329</v>
      </c>
      <c r="M321" t="s">
        <v>7249</v>
      </c>
      <c r="N321" t="s">
        <v>7202</v>
      </c>
      <c r="O321" t="s">
        <v>7344</v>
      </c>
      <c r="P321" t="s">
        <v>7408</v>
      </c>
      <c r="Q321" t="s">
        <v>7251</v>
      </c>
      <c r="R321" t="s">
        <v>7124</v>
      </c>
      <c r="S321" t="s">
        <v>7381</v>
      </c>
      <c r="T321">
        <v>265</v>
      </c>
      <c r="U321">
        <v>265</v>
      </c>
      <c r="V321">
        <v>205</v>
      </c>
      <c r="W321">
        <v>224</v>
      </c>
      <c r="X321">
        <v>-5.61</v>
      </c>
      <c r="AA321" s="10" t="s">
        <v>6334</v>
      </c>
      <c r="AB321" s="11" t="s">
        <v>6335</v>
      </c>
      <c r="AC321" s="11" t="str">
        <f t="shared" si="17"/>
        <v>Winthrop</v>
      </c>
      <c r="AD321" s="11" t="str">
        <f t="shared" si="19"/>
        <v>Winthrop</v>
      </c>
      <c r="AE321" s="12" t="s">
        <v>251</v>
      </c>
      <c r="AF321" s="12" t="s">
        <v>6168</v>
      </c>
      <c r="AG321" t="str">
        <f>INDEX(Table14[Team_Name],MATCH(AE321,Table14[Team],0))</f>
        <v>Temple</v>
      </c>
    </row>
    <row r="322" spans="2:33">
      <c r="B322">
        <v>305</v>
      </c>
      <c r="C322" t="s">
        <v>384</v>
      </c>
      <c r="D322">
        <v>237</v>
      </c>
      <c r="G322" t="s">
        <v>598</v>
      </c>
      <c r="H322">
        <v>268</v>
      </c>
      <c r="I322">
        <v>350</v>
      </c>
      <c r="J322" t="s">
        <v>92</v>
      </c>
      <c r="K322" t="s">
        <v>92</v>
      </c>
      <c r="L322" t="s">
        <v>7339</v>
      </c>
      <c r="M322" t="s">
        <v>7383</v>
      </c>
      <c r="N322" t="s">
        <v>7290</v>
      </c>
      <c r="O322" t="s">
        <v>7277</v>
      </c>
      <c r="P322" t="s">
        <v>7277</v>
      </c>
      <c r="Q322" t="s">
        <v>7220</v>
      </c>
      <c r="R322" t="s">
        <v>7219</v>
      </c>
      <c r="S322" t="s">
        <v>7306</v>
      </c>
      <c r="T322">
        <v>314</v>
      </c>
      <c r="U322">
        <v>326</v>
      </c>
      <c r="V322">
        <v>232</v>
      </c>
      <c r="W322">
        <v>104</v>
      </c>
      <c r="X322">
        <v>-11.46</v>
      </c>
      <c r="AA322" s="10" t="s">
        <v>6338</v>
      </c>
      <c r="AB322" s="10" t="s">
        <v>6339</v>
      </c>
      <c r="AC322" s="11" t="str">
        <f t="shared" si="17"/>
        <v>WesternIllinois</v>
      </c>
      <c r="AD322" s="11" t="str">
        <f t="shared" si="19"/>
        <v>Western Illinois</v>
      </c>
      <c r="AE322" s="12" t="s">
        <v>42</v>
      </c>
      <c r="AF322" s="13" t="s">
        <v>6170</v>
      </c>
      <c r="AG322" t="str">
        <f>INDEX(Table14[Team_Name],MATCH(AE322,Table14[Team],0))</f>
        <v>Tennessee</v>
      </c>
    </row>
    <row r="323" spans="2:33">
      <c r="B323">
        <v>306</v>
      </c>
      <c r="C323" t="s">
        <v>131</v>
      </c>
      <c r="D323">
        <v>238</v>
      </c>
      <c r="G323" t="s">
        <v>254</v>
      </c>
      <c r="H323">
        <v>352</v>
      </c>
      <c r="I323">
        <v>351</v>
      </c>
      <c r="J323" t="s">
        <v>254</v>
      </c>
      <c r="K323" t="s">
        <v>254</v>
      </c>
      <c r="L323" t="s">
        <v>7412</v>
      </c>
      <c r="M323" t="s">
        <v>7211</v>
      </c>
      <c r="N323" t="s">
        <v>426</v>
      </c>
      <c r="O323" t="s">
        <v>304</v>
      </c>
      <c r="P323" t="s">
        <v>900</v>
      </c>
      <c r="Q323" t="s">
        <v>7246</v>
      </c>
      <c r="R323" t="s">
        <v>897</v>
      </c>
      <c r="S323" t="s">
        <v>734</v>
      </c>
      <c r="T323">
        <v>60</v>
      </c>
      <c r="U323">
        <v>68</v>
      </c>
      <c r="V323">
        <v>55</v>
      </c>
      <c r="W323">
        <v>107</v>
      </c>
      <c r="X323">
        <v>12.7</v>
      </c>
      <c r="AA323" s="10" t="s">
        <v>6340</v>
      </c>
      <c r="AB323" s="11" t="s">
        <v>6341</v>
      </c>
      <c r="AC323" s="11" t="str">
        <f t="shared" si="17"/>
        <v>WesternKentucky</v>
      </c>
      <c r="AD323" s="11" t="str">
        <f t="shared" si="19"/>
        <v>Western Kentucky</v>
      </c>
      <c r="AE323" s="12" t="s">
        <v>7711</v>
      </c>
      <c r="AF323" s="13" t="s">
        <v>6289</v>
      </c>
      <c r="AG323" t="e">
        <f>INDEX(Table14[Team_Name],MATCH(AE323,Table14[Team],0))</f>
        <v>#N/A</v>
      </c>
    </row>
    <row r="324" spans="2:33">
      <c r="B324">
        <v>307</v>
      </c>
      <c r="C324" t="s">
        <v>141</v>
      </c>
      <c r="D324">
        <v>239</v>
      </c>
      <c r="G324" t="s">
        <v>656</v>
      </c>
      <c r="H324">
        <v>271</v>
      </c>
      <c r="I324">
        <v>354</v>
      </c>
      <c r="J324" t="s">
        <v>6093</v>
      </c>
      <c r="K324" t="s">
        <v>6093</v>
      </c>
      <c r="L324" t="s">
        <v>7134</v>
      </c>
      <c r="M324" t="s">
        <v>7164</v>
      </c>
      <c r="N324" t="s">
        <v>7248</v>
      </c>
      <c r="O324" t="s">
        <v>7131</v>
      </c>
      <c r="P324" t="s">
        <v>7135</v>
      </c>
      <c r="Q324" t="s">
        <v>7219</v>
      </c>
      <c r="R324" t="s">
        <v>7139</v>
      </c>
      <c r="S324" t="s">
        <v>7444</v>
      </c>
      <c r="T324">
        <v>350</v>
      </c>
      <c r="U324">
        <v>333</v>
      </c>
      <c r="V324">
        <v>242</v>
      </c>
      <c r="W324">
        <v>43</v>
      </c>
      <c r="X324">
        <v>-12.54</v>
      </c>
      <c r="AA324" s="10" t="s">
        <v>6342</v>
      </c>
      <c r="AB324" s="11" t="s">
        <v>6343</v>
      </c>
      <c r="AC324" s="11" t="str">
        <f t="shared" si="17"/>
        <v>WesternMichigan</v>
      </c>
      <c r="AD324" s="11" t="str">
        <f t="shared" si="19"/>
        <v>Western Michigan</v>
      </c>
      <c r="AE324" s="12" t="s">
        <v>6468</v>
      </c>
      <c r="AF324" s="13" t="s">
        <v>6293</v>
      </c>
      <c r="AG324" t="str">
        <f>INDEX(Table14[Team_Name],MATCH(AE324,Table14[Team],0))</f>
        <v>Tennessee Martin</v>
      </c>
    </row>
    <row r="325" spans="2:33">
      <c r="B325">
        <v>308</v>
      </c>
      <c r="C325" t="s">
        <v>7712</v>
      </c>
      <c r="D325" t="e">
        <v>#N/A</v>
      </c>
      <c r="G325" t="s">
        <v>472</v>
      </c>
      <c r="H325">
        <v>280</v>
      </c>
      <c r="I325">
        <v>365</v>
      </c>
      <c r="J325" t="s">
        <v>285</v>
      </c>
      <c r="K325" t="s">
        <v>285</v>
      </c>
      <c r="L325" t="s">
        <v>7353</v>
      </c>
      <c r="M325" t="s">
        <v>7279</v>
      </c>
      <c r="N325" t="s">
        <v>7197</v>
      </c>
      <c r="O325" t="s">
        <v>7363</v>
      </c>
      <c r="P325" t="s">
        <v>7368</v>
      </c>
      <c r="Q325" t="s">
        <v>7327</v>
      </c>
      <c r="R325" t="s">
        <v>7413</v>
      </c>
      <c r="S325" t="s">
        <v>7400</v>
      </c>
      <c r="T325">
        <v>134</v>
      </c>
      <c r="U325">
        <v>188</v>
      </c>
      <c r="V325">
        <v>98</v>
      </c>
      <c r="W325">
        <v>351</v>
      </c>
      <c r="X325">
        <v>3.72</v>
      </c>
      <c r="AA325" s="10" t="s">
        <v>6344</v>
      </c>
      <c r="AB325" s="10" t="s">
        <v>6345</v>
      </c>
      <c r="AC325" s="11" t="str">
        <f t="shared" si="17"/>
        <v>Wofford</v>
      </c>
      <c r="AD325" s="11" t="str">
        <f t="shared" si="19"/>
        <v>Wofford</v>
      </c>
      <c r="AE325" s="12" t="s">
        <v>549</v>
      </c>
      <c r="AF325" s="13" t="s">
        <v>6177</v>
      </c>
      <c r="AG325" t="str">
        <f>INDEX(Table14[Team_Name],MATCH(AE325,Table14[Team],0))</f>
        <v>Tennessee State</v>
      </c>
    </row>
    <row r="326" spans="2:33">
      <c r="B326">
        <v>309</v>
      </c>
      <c r="C326" t="s">
        <v>17</v>
      </c>
      <c r="D326">
        <v>240</v>
      </c>
      <c r="G326" t="s">
        <v>573</v>
      </c>
      <c r="H326">
        <v>269</v>
      </c>
      <c r="I326">
        <v>352</v>
      </c>
      <c r="J326" t="s">
        <v>368</v>
      </c>
      <c r="K326" t="s">
        <v>368</v>
      </c>
      <c r="L326" t="s">
        <v>7194</v>
      </c>
      <c r="M326" t="s">
        <v>7228</v>
      </c>
      <c r="N326" t="s">
        <v>7405</v>
      </c>
      <c r="O326" t="s">
        <v>7121</v>
      </c>
      <c r="P326" t="s">
        <v>7341</v>
      </c>
      <c r="Q326" t="s">
        <v>7244</v>
      </c>
      <c r="R326" t="s">
        <v>7206</v>
      </c>
      <c r="S326" t="s">
        <v>7162</v>
      </c>
      <c r="T326">
        <v>267</v>
      </c>
      <c r="U326">
        <v>167</v>
      </c>
      <c r="V326">
        <v>154</v>
      </c>
      <c r="W326">
        <v>218</v>
      </c>
      <c r="X326">
        <v>1.5</v>
      </c>
      <c r="AA326" s="10" t="s">
        <v>6346</v>
      </c>
      <c r="AB326" s="11" t="s">
        <v>6347</v>
      </c>
      <c r="AC326" s="11" t="str">
        <f t="shared" si="17"/>
        <v>WrightState</v>
      </c>
      <c r="AD326" s="11" t="str">
        <f t="shared" si="19"/>
        <v>Wright State</v>
      </c>
      <c r="AE326" s="12" t="s">
        <v>586</v>
      </c>
      <c r="AF326" s="13" t="s">
        <v>6180</v>
      </c>
      <c r="AG326" t="str">
        <f>INDEX(Table14[Team_Name],MATCH(AE326,Table14[Team],0))</f>
        <v>Tennessee Tech</v>
      </c>
    </row>
    <row r="327" spans="2:33">
      <c r="B327">
        <v>310</v>
      </c>
      <c r="C327" t="s">
        <v>7713</v>
      </c>
      <c r="D327" t="e">
        <v>#N/A</v>
      </c>
      <c r="G327" t="s">
        <v>518</v>
      </c>
      <c r="H327">
        <v>270</v>
      </c>
      <c r="I327">
        <v>353</v>
      </c>
      <c r="J327" t="s">
        <v>39</v>
      </c>
      <c r="K327" t="s">
        <v>39</v>
      </c>
      <c r="L327" t="s">
        <v>7266</v>
      </c>
      <c r="M327" t="s">
        <v>697</v>
      </c>
      <c r="N327" t="s">
        <v>750</v>
      </c>
      <c r="O327" t="s">
        <v>7212</v>
      </c>
      <c r="P327" t="s">
        <v>796</v>
      </c>
      <c r="Q327" t="s">
        <v>740</v>
      </c>
      <c r="R327" t="s">
        <v>717</v>
      </c>
      <c r="S327" t="s">
        <v>708</v>
      </c>
      <c r="T327">
        <v>86</v>
      </c>
      <c r="U327">
        <v>202</v>
      </c>
      <c r="V327">
        <v>33</v>
      </c>
      <c r="W327">
        <v>33</v>
      </c>
      <c r="X327">
        <v>7.47</v>
      </c>
      <c r="AA327" s="10" t="s">
        <v>6349</v>
      </c>
      <c r="AB327" s="11" t="s">
        <v>6350</v>
      </c>
      <c r="AC327" s="11" t="str">
        <f t="shared" si="17"/>
        <v>WashingtonState</v>
      </c>
      <c r="AD327" s="11" t="str">
        <f t="shared" si="19"/>
        <v>Washington State</v>
      </c>
      <c r="AE327" s="12" t="s">
        <v>604</v>
      </c>
      <c r="AF327" s="13" t="s">
        <v>6293</v>
      </c>
      <c r="AG327" t="str">
        <f>INDEX(Table14[Team_Name],MATCH(AE327,Table14[Team],0))</f>
        <v>Tennessee Martin</v>
      </c>
    </row>
    <row r="328" spans="2:33">
      <c r="B328">
        <v>311</v>
      </c>
      <c r="C328" t="s">
        <v>142</v>
      </c>
      <c r="D328">
        <v>241</v>
      </c>
      <c r="G328" t="s">
        <v>7445</v>
      </c>
      <c r="H328">
        <v>272</v>
      </c>
      <c r="I328">
        <v>354</v>
      </c>
      <c r="J328" t="s">
        <v>6093</v>
      </c>
      <c r="K328" t="s">
        <v>52</v>
      </c>
      <c r="L328" t="s">
        <v>7134</v>
      </c>
      <c r="M328" t="s">
        <v>7164</v>
      </c>
      <c r="N328" t="s">
        <v>7248</v>
      </c>
      <c r="O328" t="s">
        <v>7131</v>
      </c>
      <c r="P328" t="s">
        <v>7135</v>
      </c>
      <c r="Q328" t="s">
        <v>7219</v>
      </c>
      <c r="R328" t="s">
        <v>7139</v>
      </c>
      <c r="S328" t="s">
        <v>7444</v>
      </c>
      <c r="T328">
        <v>350</v>
      </c>
      <c r="U328">
        <v>333</v>
      </c>
      <c r="V328">
        <v>242</v>
      </c>
      <c r="W328">
        <v>43</v>
      </c>
      <c r="X328">
        <v>-12.54</v>
      </c>
      <c r="AA328" s="10" t="s">
        <v>6352</v>
      </c>
      <c r="AB328" s="11" t="s">
        <v>6353</v>
      </c>
      <c r="AC328" s="11" t="str">
        <f t="shared" si="17"/>
        <v>WestVirginia</v>
      </c>
      <c r="AD328" s="11" t="str">
        <f t="shared" si="19"/>
        <v>West Virginia</v>
      </c>
      <c r="AE328" s="12" t="s">
        <v>123</v>
      </c>
      <c r="AF328" s="12" t="s">
        <v>6172</v>
      </c>
      <c r="AG328" t="str">
        <f>INDEX(Table14[Team_Name],MATCH(AE328,Table14[Team],0))</f>
        <v>Texas</v>
      </c>
    </row>
    <row r="329" spans="2:33">
      <c r="B329">
        <v>312</v>
      </c>
      <c r="C329" t="s">
        <v>188</v>
      </c>
      <c r="D329">
        <v>242</v>
      </c>
      <c r="G329" t="s">
        <v>524</v>
      </c>
      <c r="H329">
        <v>273</v>
      </c>
      <c r="I329">
        <v>357</v>
      </c>
      <c r="J329" t="s">
        <v>352</v>
      </c>
      <c r="K329" t="s">
        <v>352</v>
      </c>
      <c r="L329" t="s">
        <v>7127</v>
      </c>
      <c r="M329" t="s">
        <v>7181</v>
      </c>
      <c r="N329" t="s">
        <v>7289</v>
      </c>
      <c r="O329" t="s">
        <v>7381</v>
      </c>
      <c r="P329" t="s">
        <v>839</v>
      </c>
      <c r="Q329" t="s">
        <v>7318</v>
      </c>
      <c r="R329" t="s">
        <v>7380</v>
      </c>
      <c r="S329" t="s">
        <v>7237</v>
      </c>
      <c r="T329">
        <v>185</v>
      </c>
      <c r="U329">
        <v>149</v>
      </c>
      <c r="V329">
        <v>269</v>
      </c>
      <c r="W329">
        <v>256</v>
      </c>
      <c r="X329">
        <v>-3.06</v>
      </c>
      <c r="AA329" s="10" t="s">
        <v>6355</v>
      </c>
      <c r="AB329" s="11" t="s">
        <v>6356</v>
      </c>
      <c r="AC329" s="11" t="str">
        <f t="shared" si="17"/>
        <v>Wyoming</v>
      </c>
      <c r="AD329" s="11" t="str">
        <f t="shared" si="19"/>
        <v>Wyoming</v>
      </c>
      <c r="AE329" s="12" t="s">
        <v>470</v>
      </c>
      <c r="AF329" s="13" t="s">
        <v>6160</v>
      </c>
      <c r="AG329" t="str">
        <f>INDEX(Table14[Team_Name],MATCH(AE329,Table14[Team],0))</f>
        <v>Texas A&amp;M</v>
      </c>
    </row>
    <row r="330" spans="2:33">
      <c r="B330">
        <v>313</v>
      </c>
      <c r="C330" t="s">
        <v>7714</v>
      </c>
      <c r="D330" t="e">
        <v>#N/A</v>
      </c>
      <c r="G330" t="s">
        <v>6493</v>
      </c>
      <c r="H330">
        <v>274</v>
      </c>
      <c r="I330">
        <v>358</v>
      </c>
      <c r="J330" t="s">
        <v>6102</v>
      </c>
      <c r="K330" t="s">
        <v>36</v>
      </c>
      <c r="L330" t="s">
        <v>7298</v>
      </c>
      <c r="M330" t="s">
        <v>1085</v>
      </c>
      <c r="N330" t="s">
        <v>796</v>
      </c>
      <c r="O330" t="s">
        <v>7204</v>
      </c>
      <c r="P330" t="s">
        <v>814</v>
      </c>
      <c r="Q330" t="s">
        <v>1115</v>
      </c>
      <c r="R330" t="s">
        <v>7352</v>
      </c>
      <c r="S330" t="s">
        <v>996</v>
      </c>
      <c r="T330">
        <v>89</v>
      </c>
      <c r="U330">
        <v>14</v>
      </c>
      <c r="V330">
        <v>218</v>
      </c>
      <c r="W330">
        <v>61</v>
      </c>
      <c r="X330">
        <v>10.59</v>
      </c>
      <c r="AA330" s="10" t="s">
        <v>6427</v>
      </c>
      <c r="AB330" s="11" t="s">
        <v>6358</v>
      </c>
      <c r="AC330" s="11" t="str">
        <f t="shared" si="17"/>
        <v>Xavier</v>
      </c>
      <c r="AD330" s="11" t="str">
        <f t="shared" si="19"/>
        <v>Xavier</v>
      </c>
      <c r="AE330" s="12" t="s">
        <v>543</v>
      </c>
      <c r="AF330" s="13" t="s">
        <v>7072</v>
      </c>
      <c r="AG330" t="str">
        <f>INDEX(Table14[Team_Name],MATCH(AE330,Table14[Team],0))</f>
        <v>Texas A&amp;M - Corpus Chris</v>
      </c>
    </row>
    <row r="331" spans="2:33">
      <c r="B331">
        <v>314</v>
      </c>
      <c r="C331" t="s">
        <v>151</v>
      </c>
      <c r="D331">
        <v>243</v>
      </c>
      <c r="G331" t="s">
        <v>597</v>
      </c>
      <c r="H331">
        <v>274</v>
      </c>
      <c r="I331">
        <v>358</v>
      </c>
      <c r="J331" t="s">
        <v>6102</v>
      </c>
      <c r="K331" t="s">
        <v>36</v>
      </c>
      <c r="L331" t="s">
        <v>7298</v>
      </c>
      <c r="M331" t="s">
        <v>1085</v>
      </c>
      <c r="N331" t="s">
        <v>796</v>
      </c>
      <c r="O331" t="s">
        <v>7204</v>
      </c>
      <c r="P331" t="s">
        <v>814</v>
      </c>
      <c r="Q331" t="s">
        <v>1115</v>
      </c>
      <c r="R331" t="s">
        <v>7352</v>
      </c>
      <c r="S331" t="s">
        <v>996</v>
      </c>
      <c r="T331">
        <v>89</v>
      </c>
      <c r="U331">
        <v>14</v>
      </c>
      <c r="V331">
        <v>218</v>
      </c>
      <c r="W331">
        <v>61</v>
      </c>
      <c r="X331">
        <v>10.59</v>
      </c>
      <c r="AA331" s="10" t="s">
        <v>6360</v>
      </c>
      <c r="AB331" s="11" t="s">
        <v>6361</v>
      </c>
      <c r="AC331" s="11" t="str">
        <f t="shared" si="17"/>
        <v>Yale</v>
      </c>
      <c r="AD331" s="11" t="str">
        <f t="shared" si="19"/>
        <v>Yale</v>
      </c>
      <c r="AE331" s="12" t="s">
        <v>7450</v>
      </c>
      <c r="AF331" s="13" t="s">
        <v>6297</v>
      </c>
      <c r="AG331" t="str">
        <f>INDEX(Table14[Team_Name],MATCH(AE331,Table14[Team],0))</f>
        <v>Texas-San Antonio</v>
      </c>
    </row>
    <row r="332" spans="2:33">
      <c r="B332">
        <v>315</v>
      </c>
      <c r="C332" t="s">
        <v>297</v>
      </c>
      <c r="D332">
        <v>244</v>
      </c>
      <c r="G332" t="s">
        <v>149</v>
      </c>
      <c r="H332">
        <v>279</v>
      </c>
      <c r="I332">
        <v>363</v>
      </c>
      <c r="J332" t="s">
        <v>149</v>
      </c>
      <c r="K332" t="s">
        <v>149</v>
      </c>
      <c r="L332" t="s">
        <v>7259</v>
      </c>
      <c r="M332" t="s">
        <v>7301</v>
      </c>
      <c r="N332" t="s">
        <v>7318</v>
      </c>
      <c r="O332" t="s">
        <v>7176</v>
      </c>
      <c r="P332" t="s">
        <v>7176</v>
      </c>
      <c r="Q332" t="s">
        <v>7334</v>
      </c>
      <c r="R332" t="s">
        <v>7370</v>
      </c>
      <c r="S332" t="s">
        <v>7401</v>
      </c>
      <c r="T332">
        <v>319</v>
      </c>
      <c r="U332">
        <v>290</v>
      </c>
      <c r="V332">
        <v>126</v>
      </c>
      <c r="W332">
        <v>47</v>
      </c>
      <c r="X332">
        <v>-3.65</v>
      </c>
      <c r="AA332" s="10" t="s">
        <v>7482</v>
      </c>
      <c r="AB332" s="11" t="s">
        <v>6363</v>
      </c>
      <c r="AC332" s="11" t="str">
        <f t="shared" si="17"/>
        <v>YoungstownState</v>
      </c>
      <c r="AD332" s="11" t="str">
        <f t="shared" si="19"/>
        <v>Youngstown State</v>
      </c>
      <c r="AE332" s="12" t="s">
        <v>561</v>
      </c>
      <c r="AF332" s="13" t="s">
        <v>6192</v>
      </c>
      <c r="AG332" t="str">
        <f>INDEX(Table14[Team_Name],MATCH(AE332,Table14[Team],0))</f>
        <v>Texas Southern</v>
      </c>
    </row>
    <row r="333" spans="2:33">
      <c r="B333">
        <v>316</v>
      </c>
      <c r="C333" t="s">
        <v>411</v>
      </c>
      <c r="D333">
        <v>245</v>
      </c>
      <c r="G333" t="s">
        <v>7446</v>
      </c>
      <c r="H333">
        <v>280</v>
      </c>
      <c r="I333">
        <v>365</v>
      </c>
      <c r="J333" t="s">
        <v>285</v>
      </c>
      <c r="K333" t="s">
        <v>285</v>
      </c>
      <c r="L333" t="s">
        <v>7353</v>
      </c>
      <c r="M333" t="s">
        <v>7279</v>
      </c>
      <c r="N333" t="s">
        <v>7197</v>
      </c>
      <c r="O333" t="s">
        <v>7363</v>
      </c>
      <c r="P333" t="s">
        <v>7368</v>
      </c>
      <c r="Q333" t="s">
        <v>7327</v>
      </c>
      <c r="R333" t="s">
        <v>7413</v>
      </c>
      <c r="S333" t="s">
        <v>7400</v>
      </c>
      <c r="T333">
        <v>134</v>
      </c>
      <c r="U333">
        <v>188</v>
      </c>
      <c r="V333">
        <v>98</v>
      </c>
      <c r="W333">
        <v>351</v>
      </c>
      <c r="X333">
        <v>3.72</v>
      </c>
      <c r="AA333" s="10" t="s">
        <v>6307</v>
      </c>
      <c r="AB333" s="10" t="s">
        <v>6308</v>
      </c>
      <c r="AC333" s="11" t="str">
        <f t="shared" si="17"/>
        <v>VaCommonwealth</v>
      </c>
      <c r="AD333" s="11" t="str">
        <f t="shared" si="19"/>
        <v>Virginia Commonwealth</v>
      </c>
      <c r="AE333" s="12" t="s">
        <v>647</v>
      </c>
      <c r="AF333" s="13" t="s">
        <v>6195</v>
      </c>
      <c r="AG333" t="str">
        <f>INDEX(Table14[Team_Name],MATCH(AE333,Table14[Team],0))</f>
        <v>Texas State</v>
      </c>
    </row>
    <row r="334" spans="2:33">
      <c r="B334">
        <v>317</v>
      </c>
      <c r="C334" t="s">
        <v>337</v>
      </c>
      <c r="D334">
        <v>246</v>
      </c>
      <c r="G334" t="s">
        <v>631</v>
      </c>
      <c r="H334">
        <v>282</v>
      </c>
      <c r="I334">
        <v>367</v>
      </c>
      <c r="J334" t="s">
        <v>29</v>
      </c>
      <c r="K334" t="s">
        <v>29</v>
      </c>
      <c r="L334" t="s">
        <v>725</v>
      </c>
      <c r="M334" t="s">
        <v>7294</v>
      </c>
      <c r="N334" t="s">
        <v>7310</v>
      </c>
      <c r="O334" t="s">
        <v>7226</v>
      </c>
      <c r="P334" t="s">
        <v>7167</v>
      </c>
      <c r="Q334" t="s">
        <v>7157</v>
      </c>
      <c r="R334" t="s">
        <v>7149</v>
      </c>
      <c r="S334" t="s">
        <v>7339</v>
      </c>
      <c r="T334">
        <v>191</v>
      </c>
      <c r="U334">
        <v>327</v>
      </c>
      <c r="V334">
        <v>334</v>
      </c>
      <c r="W334">
        <v>187</v>
      </c>
      <c r="X334">
        <v>-17.829999999999998</v>
      </c>
      <c r="AA334" s="10" t="s">
        <v>6488</v>
      </c>
      <c r="AB334" s="11" t="s">
        <v>6306</v>
      </c>
      <c r="AC334" s="11" t="str">
        <f t="shared" si="17"/>
        <v>Vanderbilt</v>
      </c>
      <c r="AD334" s="11" t="str">
        <f t="shared" si="19"/>
        <v>Vanderbilt</v>
      </c>
      <c r="AE334" s="12" t="s">
        <v>513</v>
      </c>
      <c r="AF334" s="13" t="s">
        <v>6188</v>
      </c>
      <c r="AG334" t="str">
        <f>INDEX(Table14[Team_Name],MATCH(AE334,Table14[Team],0))</f>
        <v>Texas Tech</v>
      </c>
    </row>
    <row r="335" spans="2:33">
      <c r="B335">
        <v>318</v>
      </c>
      <c r="C335" t="s">
        <v>226</v>
      </c>
      <c r="D335">
        <v>247</v>
      </c>
      <c r="G335" t="s">
        <v>635</v>
      </c>
      <c r="H335">
        <v>283</v>
      </c>
      <c r="I335">
        <v>369</v>
      </c>
      <c r="J335" t="s">
        <v>137</v>
      </c>
      <c r="K335" t="s">
        <v>137</v>
      </c>
      <c r="L335" t="s">
        <v>7133</v>
      </c>
      <c r="M335" t="s">
        <v>7160</v>
      </c>
      <c r="N335" t="s">
        <v>7109</v>
      </c>
      <c r="O335" t="s">
        <v>7224</v>
      </c>
      <c r="P335" t="s">
        <v>7116</v>
      </c>
      <c r="Q335" t="s">
        <v>7288</v>
      </c>
      <c r="R335" t="s">
        <v>7186</v>
      </c>
      <c r="S335" t="s">
        <v>7207</v>
      </c>
      <c r="T335">
        <v>122</v>
      </c>
      <c r="U335">
        <v>90</v>
      </c>
      <c r="V335">
        <v>252</v>
      </c>
      <c r="W335">
        <v>102</v>
      </c>
      <c r="X335">
        <v>0.69</v>
      </c>
      <c r="AA335" s="10" t="s">
        <v>6312</v>
      </c>
      <c r="AB335" s="10" t="s">
        <v>6313</v>
      </c>
      <c r="AC335" s="11" t="str">
        <f t="shared" si="17"/>
        <v>VMI</v>
      </c>
      <c r="AD335" s="11" t="str">
        <f t="shared" si="19"/>
        <v>VMI</v>
      </c>
      <c r="AE335" s="12" t="s">
        <v>583</v>
      </c>
      <c r="AF335" s="13" t="s">
        <v>6297</v>
      </c>
      <c r="AG335" t="str">
        <f>INDEX(Table14[Team_Name],MATCH(AE335,Table14[Team],0))</f>
        <v>Texas-San Antonio</v>
      </c>
    </row>
    <row r="336" spans="2:33">
      <c r="B336">
        <v>319</v>
      </c>
      <c r="C336" t="s">
        <v>143</v>
      </c>
      <c r="D336" t="e">
        <v>#N/A</v>
      </c>
      <c r="G336" t="s">
        <v>468</v>
      </c>
      <c r="H336">
        <v>275</v>
      </c>
      <c r="I336">
        <v>359</v>
      </c>
      <c r="J336" t="s">
        <v>306</v>
      </c>
      <c r="K336" t="s">
        <v>306</v>
      </c>
      <c r="L336" t="s">
        <v>7376</v>
      </c>
      <c r="M336" t="s">
        <v>7165</v>
      </c>
      <c r="N336" t="s">
        <v>7378</v>
      </c>
      <c r="O336" t="s">
        <v>7223</v>
      </c>
      <c r="P336" t="s">
        <v>7149</v>
      </c>
      <c r="Q336" t="s">
        <v>7218</v>
      </c>
      <c r="R336" t="s">
        <v>7374</v>
      </c>
      <c r="S336" t="s">
        <v>7126</v>
      </c>
      <c r="T336">
        <v>166</v>
      </c>
      <c r="U336">
        <v>349</v>
      </c>
      <c r="V336">
        <v>81</v>
      </c>
      <c r="W336">
        <v>290</v>
      </c>
      <c r="X336">
        <v>-6.76</v>
      </c>
      <c r="AA336" s="10" t="s">
        <v>6314</v>
      </c>
      <c r="AB336" s="11" t="s">
        <v>6315</v>
      </c>
      <c r="AC336" s="11" t="str">
        <f t="shared" si="17"/>
        <v>VirginiaTech</v>
      </c>
      <c r="AD336" s="11" t="str">
        <f t="shared" si="19"/>
        <v>Virginia Tech</v>
      </c>
      <c r="AE336" s="12" t="s">
        <v>532</v>
      </c>
      <c r="AF336" s="13" t="s">
        <v>5663</v>
      </c>
      <c r="AG336" t="str">
        <f>INDEX(Table14[Team_Name],MATCH(AE336,Table14[Team],0))</f>
        <v>The Citadel</v>
      </c>
    </row>
    <row r="337" spans="2:33" ht="28.5" customHeight="1">
      <c r="B337">
        <v>320</v>
      </c>
      <c r="C337" t="s">
        <v>7715</v>
      </c>
      <c r="D337" t="e">
        <v>#N/A</v>
      </c>
      <c r="G337" t="s">
        <v>492</v>
      </c>
      <c r="H337">
        <v>284</v>
      </c>
      <c r="I337">
        <v>370</v>
      </c>
      <c r="J337" t="s">
        <v>71</v>
      </c>
      <c r="K337" t="s">
        <v>71</v>
      </c>
      <c r="L337" t="s">
        <v>900</v>
      </c>
      <c r="M337" t="s">
        <v>7266</v>
      </c>
      <c r="N337" t="s">
        <v>823</v>
      </c>
      <c r="O337" t="s">
        <v>1026</v>
      </c>
      <c r="P337" t="s">
        <v>708</v>
      </c>
      <c r="Q337" t="s">
        <v>7146</v>
      </c>
      <c r="R337" t="s">
        <v>7243</v>
      </c>
      <c r="S337" t="s">
        <v>717</v>
      </c>
      <c r="T337">
        <v>31</v>
      </c>
      <c r="U337">
        <v>73</v>
      </c>
      <c r="V337">
        <v>79</v>
      </c>
      <c r="W337">
        <v>253</v>
      </c>
      <c r="X337">
        <v>11.02</v>
      </c>
      <c r="AA337" s="10" t="s">
        <v>6316</v>
      </c>
      <c r="AB337" s="11" t="s">
        <v>6317</v>
      </c>
      <c r="AC337" s="11" t="str">
        <f t="shared" si="17"/>
        <v>William&amp;Mary</v>
      </c>
      <c r="AD337" s="11" t="str">
        <f t="shared" si="19"/>
        <v>William &amp; Mary</v>
      </c>
      <c r="AE337" s="12" t="s">
        <v>274</v>
      </c>
      <c r="AF337" s="12" t="s">
        <v>6182</v>
      </c>
      <c r="AG337" t="str">
        <f>INDEX(Table14[Team_Name],MATCH(AE337,Table14[Team],0))</f>
        <v>Toledo</v>
      </c>
    </row>
    <row r="338" spans="2:33" ht="15.75" customHeight="1">
      <c r="B338">
        <v>321</v>
      </c>
      <c r="C338" t="s">
        <v>248</v>
      </c>
      <c r="D338">
        <v>248</v>
      </c>
      <c r="G338" t="s">
        <v>599</v>
      </c>
      <c r="H338">
        <v>285</v>
      </c>
      <c r="I338">
        <v>372</v>
      </c>
      <c r="J338" t="s">
        <v>236</v>
      </c>
      <c r="K338" t="s">
        <v>344</v>
      </c>
      <c r="L338" t="s">
        <v>7406</v>
      </c>
      <c r="M338" t="s">
        <v>7397</v>
      </c>
      <c r="N338" t="s">
        <v>7281</v>
      </c>
      <c r="O338" t="s">
        <v>7153</v>
      </c>
      <c r="P338" t="s">
        <v>7154</v>
      </c>
      <c r="Q338" t="s">
        <v>7300</v>
      </c>
      <c r="R338" t="s">
        <v>7160</v>
      </c>
      <c r="S338" t="s">
        <v>7361</v>
      </c>
      <c r="T338">
        <v>323</v>
      </c>
      <c r="U338">
        <v>320</v>
      </c>
      <c r="V338">
        <v>286</v>
      </c>
      <c r="W338">
        <v>208</v>
      </c>
      <c r="X338">
        <v>208</v>
      </c>
      <c r="AA338" s="10" t="s">
        <v>6318</v>
      </c>
      <c r="AB338" s="11" t="s">
        <v>6319</v>
      </c>
      <c r="AC338" s="11" t="str">
        <f t="shared" si="17"/>
        <v>Wagner</v>
      </c>
      <c r="AD338" s="11" t="str">
        <f t="shared" si="19"/>
        <v>Wagner</v>
      </c>
      <c r="AE338" s="12" t="s">
        <v>78</v>
      </c>
      <c r="AF338" s="12" t="s">
        <v>6184</v>
      </c>
      <c r="AG338" t="str">
        <f>INDEX(Table14[Team_Name],MATCH(AE338,Table14[Team],0))</f>
        <v>Towson</v>
      </c>
    </row>
    <row r="339" spans="2:33">
      <c r="B339">
        <v>322</v>
      </c>
      <c r="C339" t="s">
        <v>348</v>
      </c>
      <c r="D339">
        <v>249</v>
      </c>
      <c r="G339" t="s">
        <v>552</v>
      </c>
      <c r="H339">
        <v>286</v>
      </c>
      <c r="I339" t="e">
        <v>#N/A</v>
      </c>
      <c r="J339" t="s">
        <v>350</v>
      </c>
      <c r="K339" t="s">
        <v>6119</v>
      </c>
      <c r="L339" t="s">
        <v>7227</v>
      </c>
      <c r="M339" t="s">
        <v>7341</v>
      </c>
      <c r="N339" t="s">
        <v>7192</v>
      </c>
      <c r="O339" t="s">
        <v>7191</v>
      </c>
      <c r="P339" t="s">
        <v>7244</v>
      </c>
      <c r="Q339" t="s">
        <v>7274</v>
      </c>
      <c r="R339" t="s">
        <v>7292</v>
      </c>
      <c r="S339" t="s">
        <v>7112</v>
      </c>
      <c r="T339">
        <v>241</v>
      </c>
      <c r="U339">
        <v>312</v>
      </c>
      <c r="V339">
        <v>298</v>
      </c>
      <c r="W339">
        <v>166</v>
      </c>
      <c r="X339">
        <v>166</v>
      </c>
      <c r="AA339" s="10" t="s">
        <v>6320</v>
      </c>
      <c r="AB339" s="11" t="s">
        <v>6321</v>
      </c>
      <c r="AC339" s="11" t="str">
        <f t="shared" si="17"/>
        <v>WakeForest</v>
      </c>
      <c r="AD339" s="11" t="str">
        <f t="shared" si="19"/>
        <v>Wake Forest</v>
      </c>
      <c r="AE339" s="12" t="s">
        <v>110</v>
      </c>
      <c r="AF339" s="12" t="s">
        <v>6186</v>
      </c>
      <c r="AG339" t="str">
        <f>INDEX(Table14[Team_Name],MATCH(AE339,Table14[Team],0))</f>
        <v>Troy</v>
      </c>
    </row>
    <row r="340" spans="2:33">
      <c r="B340">
        <v>323</v>
      </c>
      <c r="C340" t="s">
        <v>327</v>
      </c>
      <c r="D340">
        <v>250</v>
      </c>
      <c r="G340" t="s">
        <v>687</v>
      </c>
      <c r="H340">
        <v>287</v>
      </c>
      <c r="I340">
        <v>374</v>
      </c>
      <c r="J340" t="s">
        <v>341</v>
      </c>
      <c r="K340" t="s">
        <v>341</v>
      </c>
      <c r="L340" t="s">
        <v>789</v>
      </c>
      <c r="M340" t="s">
        <v>911</v>
      </c>
      <c r="N340" t="s">
        <v>7291</v>
      </c>
      <c r="O340" t="s">
        <v>7218</v>
      </c>
      <c r="P340" t="s">
        <v>805</v>
      </c>
      <c r="Q340" t="s">
        <v>897</v>
      </c>
      <c r="R340" t="s">
        <v>737</v>
      </c>
      <c r="S340" t="s">
        <v>1090</v>
      </c>
      <c r="T340">
        <v>51</v>
      </c>
      <c r="U340">
        <v>45</v>
      </c>
      <c r="V340">
        <v>74</v>
      </c>
      <c r="W340">
        <v>1</v>
      </c>
      <c r="X340">
        <v>13</v>
      </c>
      <c r="AA340" s="10" t="s">
        <v>6322</v>
      </c>
      <c r="AB340" s="11" t="s">
        <v>6323</v>
      </c>
      <c r="AC340" s="11" t="str">
        <f t="shared" ref="AC340:AC391" si="20">INDEX($AE$2:$AE$402,MATCH(AB340,$AF$2:$AF$402,0))</f>
        <v>Washington</v>
      </c>
      <c r="AD340" s="11" t="str">
        <f t="shared" si="19"/>
        <v>Washington</v>
      </c>
      <c r="AE340" s="12" t="s">
        <v>176</v>
      </c>
      <c r="AF340" s="13" t="s">
        <v>6190</v>
      </c>
      <c r="AG340" t="str">
        <f>INDEX(Table14[Team_Name],MATCH(AE340,Table14[Team],0))</f>
        <v>Tulane</v>
      </c>
    </row>
    <row r="341" spans="2:33">
      <c r="B341">
        <v>324</v>
      </c>
      <c r="C341" t="s">
        <v>367</v>
      </c>
      <c r="D341">
        <v>251</v>
      </c>
      <c r="G341" t="s">
        <v>490</v>
      </c>
      <c r="H341">
        <v>287</v>
      </c>
      <c r="I341">
        <v>374</v>
      </c>
      <c r="J341" t="s">
        <v>341</v>
      </c>
      <c r="K341" t="s">
        <v>341</v>
      </c>
      <c r="L341" t="s">
        <v>789</v>
      </c>
      <c r="M341" t="s">
        <v>911</v>
      </c>
      <c r="N341" t="s">
        <v>7291</v>
      </c>
      <c r="O341" t="s">
        <v>7218</v>
      </c>
      <c r="P341" t="s">
        <v>805</v>
      </c>
      <c r="Q341" t="s">
        <v>897</v>
      </c>
      <c r="R341" t="s">
        <v>737</v>
      </c>
      <c r="S341" t="s">
        <v>1090</v>
      </c>
      <c r="T341">
        <v>51</v>
      </c>
      <c r="U341">
        <v>45</v>
      </c>
      <c r="V341">
        <v>74</v>
      </c>
      <c r="W341">
        <v>1</v>
      </c>
      <c r="X341">
        <v>13</v>
      </c>
      <c r="AA341" s="10" t="s">
        <v>6324</v>
      </c>
      <c r="AB341" s="11" t="s">
        <v>6325</v>
      </c>
      <c r="AC341" s="11" t="str">
        <f t="shared" si="20"/>
        <v>WesternCarolina</v>
      </c>
      <c r="AD341" s="11" t="str">
        <f t="shared" si="19"/>
        <v>Western Carolina</v>
      </c>
      <c r="AE341" s="12" t="s">
        <v>177</v>
      </c>
      <c r="AF341" s="13" t="s">
        <v>6175</v>
      </c>
      <c r="AG341" t="str">
        <f>INDEX(Table14[Team_Name],MATCH(AE341,Table14[Team],0))</f>
        <v>Tulsa</v>
      </c>
    </row>
    <row r="342" spans="2:33">
      <c r="B342">
        <v>325</v>
      </c>
      <c r="C342" t="s">
        <v>320</v>
      </c>
      <c r="D342">
        <v>252</v>
      </c>
      <c r="G342" t="s">
        <v>5849</v>
      </c>
      <c r="H342">
        <v>288</v>
      </c>
      <c r="I342">
        <v>333</v>
      </c>
      <c r="J342" t="s">
        <v>318</v>
      </c>
      <c r="K342" t="s">
        <v>318</v>
      </c>
      <c r="L342" t="s">
        <v>803</v>
      </c>
      <c r="M342" t="s">
        <v>7186</v>
      </c>
      <c r="N342" t="s">
        <v>1100</v>
      </c>
      <c r="O342" t="s">
        <v>7114</v>
      </c>
      <c r="P342" t="s">
        <v>7210</v>
      </c>
      <c r="Q342" t="s">
        <v>7198</v>
      </c>
      <c r="R342" t="s">
        <v>7214</v>
      </c>
      <c r="S342" t="s">
        <v>7232</v>
      </c>
      <c r="T342">
        <v>203</v>
      </c>
      <c r="U342">
        <v>226</v>
      </c>
      <c r="V342">
        <v>118</v>
      </c>
      <c r="W342">
        <v>121</v>
      </c>
      <c r="X342">
        <v>0.67</v>
      </c>
      <c r="AA342" s="10" t="s">
        <v>6437</v>
      </c>
      <c r="AB342" s="11" t="s">
        <v>7471</v>
      </c>
      <c r="AC342" s="11" t="str">
        <f t="shared" si="20"/>
        <v>GardnerWebb</v>
      </c>
      <c r="AD342" s="11" t="str">
        <f t="shared" si="19"/>
        <v>Gardner-Webb</v>
      </c>
      <c r="AE342" s="12" t="s">
        <v>68</v>
      </c>
      <c r="AF342" s="12" t="s">
        <v>6197</v>
      </c>
      <c r="AG342" t="str">
        <f>INDEX(Table14[Team_Name],MATCH(AE342,Table14[Team],0))</f>
        <v>UAB</v>
      </c>
    </row>
    <row r="343" spans="2:33">
      <c r="B343">
        <v>326</v>
      </c>
      <c r="C343" t="s">
        <v>246</v>
      </c>
      <c r="D343">
        <v>253</v>
      </c>
      <c r="G343" t="s">
        <v>569</v>
      </c>
      <c r="H343">
        <v>288</v>
      </c>
      <c r="I343">
        <v>333</v>
      </c>
      <c r="J343" t="s">
        <v>318</v>
      </c>
      <c r="K343" t="s">
        <v>318</v>
      </c>
      <c r="L343" t="s">
        <v>803</v>
      </c>
      <c r="M343" t="s">
        <v>7186</v>
      </c>
      <c r="N343" t="s">
        <v>1100</v>
      </c>
      <c r="O343" t="s">
        <v>7114</v>
      </c>
      <c r="P343" t="s">
        <v>7210</v>
      </c>
      <c r="Q343" t="s">
        <v>7198</v>
      </c>
      <c r="R343" t="s">
        <v>7214</v>
      </c>
      <c r="S343" t="s">
        <v>7232</v>
      </c>
      <c r="T343">
        <v>203</v>
      </c>
      <c r="U343">
        <v>226</v>
      </c>
      <c r="V343">
        <v>118</v>
      </c>
      <c r="W343">
        <v>121</v>
      </c>
      <c r="X343">
        <v>0.67</v>
      </c>
      <c r="AA343" s="10" t="s">
        <v>6329</v>
      </c>
      <c r="AB343" s="11" t="s">
        <v>6330</v>
      </c>
      <c r="AC343" s="11" t="str">
        <f t="shared" si="20"/>
        <v>WeberState</v>
      </c>
      <c r="AD343" s="11" t="str">
        <f t="shared" si="19"/>
        <v>Weber State</v>
      </c>
      <c r="AE343" s="12" t="s">
        <v>589</v>
      </c>
      <c r="AF343" s="12" t="s">
        <v>6202</v>
      </c>
      <c r="AG343" t="str">
        <f>INDEX(Table14[Team_Name],MATCH(AE343,Table14[Team],0))</f>
        <v>UC Davis</v>
      </c>
    </row>
    <row r="344" spans="2:33">
      <c r="B344">
        <v>327</v>
      </c>
      <c r="C344" t="s">
        <v>167</v>
      </c>
      <c r="D344">
        <v>254</v>
      </c>
      <c r="G344" t="s">
        <v>499</v>
      </c>
      <c r="H344">
        <v>291</v>
      </c>
      <c r="I344">
        <v>337</v>
      </c>
      <c r="J344" t="s">
        <v>429</v>
      </c>
      <c r="K344" t="s">
        <v>7716</v>
      </c>
      <c r="L344" t="s">
        <v>7378</v>
      </c>
      <c r="M344" t="s">
        <v>7304</v>
      </c>
      <c r="N344" t="s">
        <v>7181</v>
      </c>
      <c r="O344" t="s">
        <v>1045</v>
      </c>
      <c r="P344" t="s">
        <v>7200</v>
      </c>
      <c r="Q344" t="s">
        <v>7411</v>
      </c>
      <c r="R344" t="s">
        <v>7403</v>
      </c>
      <c r="S344" t="s">
        <v>7330</v>
      </c>
      <c r="T344">
        <v>171</v>
      </c>
      <c r="U344">
        <v>216</v>
      </c>
      <c r="V344">
        <v>24</v>
      </c>
      <c r="W344">
        <v>242</v>
      </c>
      <c r="X344">
        <v>7.91</v>
      </c>
      <c r="AA344" s="10" t="s">
        <v>6331</v>
      </c>
      <c r="AB344" s="11" t="s">
        <v>6332</v>
      </c>
      <c r="AC344" s="11" t="str">
        <f t="shared" si="20"/>
        <v>WichitaState</v>
      </c>
      <c r="AD344" s="11" t="str">
        <f t="shared" si="19"/>
        <v>Wichita State</v>
      </c>
      <c r="AE344" s="12" t="s">
        <v>374</v>
      </c>
      <c r="AF344" s="12" t="s">
        <v>6208</v>
      </c>
      <c r="AG344" t="str">
        <f>INDEX(Table14[Team_Name],MATCH(AE344,Table14[Team],0))</f>
        <v>UCLA</v>
      </c>
    </row>
    <row r="345" spans="2:33">
      <c r="B345">
        <v>328</v>
      </c>
      <c r="C345" t="s">
        <v>391</v>
      </c>
      <c r="D345">
        <v>255</v>
      </c>
      <c r="G345" t="s">
        <v>218</v>
      </c>
      <c r="H345">
        <v>292</v>
      </c>
      <c r="I345">
        <v>376</v>
      </c>
      <c r="J345" t="s">
        <v>218</v>
      </c>
      <c r="K345" t="s">
        <v>218</v>
      </c>
      <c r="L345" t="s">
        <v>7213</v>
      </c>
      <c r="M345" t="s">
        <v>7173</v>
      </c>
      <c r="N345" t="s">
        <v>7262</v>
      </c>
      <c r="O345" t="s">
        <v>1086</v>
      </c>
      <c r="P345" t="s">
        <v>1091</v>
      </c>
      <c r="Q345" t="s">
        <v>7266</v>
      </c>
      <c r="R345" t="s">
        <v>1100</v>
      </c>
      <c r="S345" t="s">
        <v>1083</v>
      </c>
      <c r="T345">
        <v>70</v>
      </c>
      <c r="U345">
        <v>131</v>
      </c>
      <c r="V345">
        <v>106</v>
      </c>
      <c r="W345">
        <v>252</v>
      </c>
      <c r="X345">
        <v>6.2</v>
      </c>
      <c r="AA345" s="10" t="s">
        <v>6334</v>
      </c>
      <c r="AB345" s="10" t="s">
        <v>6335</v>
      </c>
      <c r="AC345" s="11" t="str">
        <f t="shared" si="20"/>
        <v>Winthrop</v>
      </c>
      <c r="AD345" s="11" t="str">
        <f t="shared" si="19"/>
        <v>Winthrop</v>
      </c>
      <c r="AE345" s="12" t="s">
        <v>582</v>
      </c>
      <c r="AF345" s="13" t="s">
        <v>6228</v>
      </c>
      <c r="AG345" t="str">
        <f>INDEX(Table14[Team_Name],MATCH(AE345,Table14[Team],0))</f>
        <v>UL Lafayette</v>
      </c>
    </row>
    <row r="346" spans="2:33">
      <c r="B346">
        <v>329</v>
      </c>
      <c r="C346" t="s">
        <v>6086</v>
      </c>
      <c r="D346" t="e">
        <v>#N/A</v>
      </c>
      <c r="G346" t="s">
        <v>533</v>
      </c>
      <c r="H346">
        <v>293</v>
      </c>
      <c r="I346">
        <v>377</v>
      </c>
      <c r="J346" t="s">
        <v>335</v>
      </c>
      <c r="K346" t="s">
        <v>335</v>
      </c>
      <c r="L346" t="s">
        <v>740</v>
      </c>
      <c r="M346" t="s">
        <v>859</v>
      </c>
      <c r="N346" t="s">
        <v>1113</v>
      </c>
      <c r="O346" t="s">
        <v>7196</v>
      </c>
      <c r="P346" t="s">
        <v>7266</v>
      </c>
      <c r="Q346" t="s">
        <v>7290</v>
      </c>
      <c r="R346" t="s">
        <v>7126</v>
      </c>
      <c r="S346" t="s">
        <v>7292</v>
      </c>
      <c r="T346">
        <v>138</v>
      </c>
      <c r="U346">
        <v>190</v>
      </c>
      <c r="V346">
        <v>90</v>
      </c>
      <c r="W346">
        <v>73</v>
      </c>
      <c r="X346">
        <v>3.8</v>
      </c>
      <c r="AA346" s="10" t="s">
        <v>6447</v>
      </c>
      <c r="AB346" s="11" t="s">
        <v>6337</v>
      </c>
      <c r="AC346" s="11" t="str">
        <f t="shared" si="20"/>
        <v>Wisconsin</v>
      </c>
      <c r="AD346" s="11" t="str">
        <f t="shared" si="19"/>
        <v>Wisconsin</v>
      </c>
      <c r="AE346" s="12" t="s">
        <v>7452</v>
      </c>
      <c r="AF346" s="13" t="s">
        <v>6228</v>
      </c>
      <c r="AG346" t="str">
        <f>INDEX(Table14[Team_Name],MATCH(AE346,Table14[Team],0))</f>
        <v>UL-Lafayette (Lafayette)</v>
      </c>
    </row>
    <row r="347" spans="2:33">
      <c r="B347">
        <v>330</v>
      </c>
      <c r="C347" t="s">
        <v>201</v>
      </c>
      <c r="D347">
        <v>256</v>
      </c>
      <c r="G347" t="s">
        <v>365</v>
      </c>
      <c r="H347">
        <v>294</v>
      </c>
      <c r="I347">
        <v>378</v>
      </c>
      <c r="J347" t="s">
        <v>365</v>
      </c>
      <c r="K347" t="s">
        <v>365</v>
      </c>
      <c r="L347" t="s">
        <v>7334</v>
      </c>
      <c r="M347" t="s">
        <v>7136</v>
      </c>
      <c r="N347" t="s">
        <v>7301</v>
      </c>
      <c r="O347" t="s">
        <v>7159</v>
      </c>
      <c r="P347" t="s">
        <v>7227</v>
      </c>
      <c r="Q347" t="s">
        <v>7226</v>
      </c>
      <c r="R347" t="s">
        <v>7222</v>
      </c>
      <c r="S347" t="s">
        <v>7121</v>
      </c>
      <c r="T347">
        <v>195</v>
      </c>
      <c r="U347">
        <v>293</v>
      </c>
      <c r="V347">
        <v>289</v>
      </c>
      <c r="W347">
        <v>255</v>
      </c>
      <c r="X347">
        <v>-12.42</v>
      </c>
      <c r="AA347" s="10" t="s">
        <v>6338</v>
      </c>
      <c r="AB347" s="11" t="s">
        <v>6339</v>
      </c>
      <c r="AC347" s="11" t="str">
        <f t="shared" si="20"/>
        <v>WesternIllinois</v>
      </c>
      <c r="AD347" s="11" t="str">
        <f t="shared" si="19"/>
        <v>Western Illinois</v>
      </c>
      <c r="AE347" s="12" t="s">
        <v>657</v>
      </c>
      <c r="AF347" s="13" t="s">
        <v>6230</v>
      </c>
      <c r="AG347" t="str">
        <f>INDEX(Table14[Team_Name],MATCH(AE347,Table14[Team],0))</f>
        <v>Louisiana Monroe</v>
      </c>
    </row>
    <row r="348" spans="2:33">
      <c r="B348">
        <v>331</v>
      </c>
      <c r="C348" t="s">
        <v>237</v>
      </c>
      <c r="D348">
        <v>360</v>
      </c>
      <c r="G348" t="s">
        <v>643</v>
      </c>
      <c r="H348">
        <v>295</v>
      </c>
      <c r="I348">
        <v>379</v>
      </c>
      <c r="J348" t="s">
        <v>360</v>
      </c>
      <c r="K348" t="s">
        <v>360</v>
      </c>
      <c r="L348" t="s">
        <v>7333</v>
      </c>
      <c r="M348" t="s">
        <v>7286</v>
      </c>
      <c r="N348" t="s">
        <v>1085</v>
      </c>
      <c r="O348" t="s">
        <v>7308</v>
      </c>
      <c r="P348" t="s">
        <v>7279</v>
      </c>
      <c r="Q348" t="s">
        <v>7330</v>
      </c>
      <c r="R348" t="s">
        <v>7237</v>
      </c>
      <c r="S348" t="s">
        <v>7253</v>
      </c>
      <c r="T348">
        <v>184</v>
      </c>
      <c r="U348">
        <v>155</v>
      </c>
      <c r="V348">
        <v>321</v>
      </c>
      <c r="W348">
        <v>111</v>
      </c>
      <c r="X348">
        <v>-6.75</v>
      </c>
      <c r="AA348" s="10" t="s">
        <v>6340</v>
      </c>
      <c r="AB348" s="11" t="s">
        <v>6341</v>
      </c>
      <c r="AC348" s="11" t="str">
        <f t="shared" si="20"/>
        <v>WesternKentucky</v>
      </c>
      <c r="AD348" s="11" t="str">
        <f t="shared" si="19"/>
        <v>Western Kentucky</v>
      </c>
      <c r="AE348" s="12" t="s">
        <v>6497</v>
      </c>
      <c r="AF348" s="13" t="s">
        <v>6230</v>
      </c>
      <c r="AG348" t="str">
        <f>INDEX(Table14[Team_Name],MATCH(AE348,Table14[Team],0))</f>
        <v>UL - Monroe</v>
      </c>
    </row>
    <row r="349" spans="2:33">
      <c r="B349">
        <v>332</v>
      </c>
      <c r="C349" t="s">
        <v>7717</v>
      </c>
      <c r="D349" t="e">
        <v>#N/A</v>
      </c>
      <c r="G349" t="s">
        <v>290</v>
      </c>
      <c r="H349">
        <v>296</v>
      </c>
      <c r="I349">
        <v>380</v>
      </c>
      <c r="J349" t="s">
        <v>290</v>
      </c>
      <c r="K349" t="s">
        <v>290</v>
      </c>
      <c r="L349" t="s">
        <v>431</v>
      </c>
      <c r="M349" t="s">
        <v>761</v>
      </c>
      <c r="N349" t="s">
        <v>7172</v>
      </c>
      <c r="O349" t="s">
        <v>803</v>
      </c>
      <c r="P349" t="s">
        <v>1113</v>
      </c>
      <c r="Q349" t="s">
        <v>7173</v>
      </c>
      <c r="R349" t="s">
        <v>859</v>
      </c>
      <c r="S349" t="s">
        <v>7171</v>
      </c>
      <c r="T349">
        <v>42</v>
      </c>
      <c r="U349">
        <v>15</v>
      </c>
      <c r="V349">
        <v>207</v>
      </c>
      <c r="W349">
        <v>145</v>
      </c>
      <c r="X349">
        <v>11.45</v>
      </c>
      <c r="AA349" s="10" t="s">
        <v>6342</v>
      </c>
      <c r="AB349" s="11" t="s">
        <v>6343</v>
      </c>
      <c r="AC349" s="11" t="str">
        <f t="shared" si="20"/>
        <v>WesternMichigan</v>
      </c>
      <c r="AD349" s="11" t="str">
        <f t="shared" si="19"/>
        <v>Western Michigan</v>
      </c>
      <c r="AE349" s="12" t="s">
        <v>579</v>
      </c>
      <c r="AF349" s="13" t="s">
        <v>6239</v>
      </c>
      <c r="AG349" t="str">
        <f>INDEX(Table14[Team_Name],MATCH(AE349,Table14[Team],0))</f>
        <v>UMass Lowell</v>
      </c>
    </row>
    <row r="350" spans="2:33">
      <c r="B350">
        <v>333</v>
      </c>
      <c r="C350" t="s">
        <v>318</v>
      </c>
      <c r="D350">
        <v>288</v>
      </c>
      <c r="G350" t="s">
        <v>281</v>
      </c>
      <c r="H350">
        <v>306</v>
      </c>
      <c r="I350">
        <v>383</v>
      </c>
      <c r="J350" t="s">
        <v>281</v>
      </c>
      <c r="K350" t="s">
        <v>281</v>
      </c>
      <c r="L350" t="s">
        <v>7388</v>
      </c>
      <c r="M350" t="s">
        <v>700</v>
      </c>
      <c r="N350" t="s">
        <v>7295</v>
      </c>
      <c r="O350" t="s">
        <v>7178</v>
      </c>
      <c r="P350" t="s">
        <v>7212</v>
      </c>
      <c r="Q350" t="s">
        <v>7179</v>
      </c>
      <c r="R350" t="s">
        <v>908</v>
      </c>
      <c r="S350" t="s">
        <v>697</v>
      </c>
      <c r="T350">
        <v>75</v>
      </c>
      <c r="U350">
        <v>75</v>
      </c>
      <c r="V350">
        <v>16</v>
      </c>
      <c r="W350">
        <v>247</v>
      </c>
      <c r="X350">
        <v>16.670000000000002</v>
      </c>
      <c r="AA350" s="10" t="s">
        <v>6344</v>
      </c>
      <c r="AB350" s="10" t="s">
        <v>6345</v>
      </c>
      <c r="AC350" s="11" t="str">
        <f t="shared" si="20"/>
        <v>Wofford</v>
      </c>
      <c r="AD350" s="11" t="str">
        <f t="shared" si="19"/>
        <v>Wofford</v>
      </c>
      <c r="AE350" s="12" t="s">
        <v>625</v>
      </c>
      <c r="AF350" s="13" t="s">
        <v>5854</v>
      </c>
      <c r="AG350" t="str">
        <f>INDEX(Table14[Team_Name],MATCH(AE350,Table14[Team],0))</f>
        <v>UMKC</v>
      </c>
    </row>
    <row r="351" spans="2:33">
      <c r="B351">
        <v>334</v>
      </c>
      <c r="C351" t="s">
        <v>407</v>
      </c>
      <c r="D351">
        <v>289</v>
      </c>
      <c r="G351" t="s">
        <v>251</v>
      </c>
      <c r="H351">
        <v>297</v>
      </c>
      <c r="I351">
        <v>385</v>
      </c>
      <c r="J351" t="s">
        <v>251</v>
      </c>
      <c r="K351" t="s">
        <v>251</v>
      </c>
      <c r="L351" t="s">
        <v>7363</v>
      </c>
      <c r="M351" t="s">
        <v>737</v>
      </c>
      <c r="N351" t="s">
        <v>908</v>
      </c>
      <c r="O351" t="s">
        <v>7346</v>
      </c>
      <c r="P351" t="s">
        <v>908</v>
      </c>
      <c r="Q351" t="s">
        <v>717</v>
      </c>
      <c r="R351" t="s">
        <v>7115</v>
      </c>
      <c r="S351" t="s">
        <v>7363</v>
      </c>
      <c r="T351">
        <v>105</v>
      </c>
      <c r="U351">
        <v>194</v>
      </c>
      <c r="V351">
        <v>78</v>
      </c>
      <c r="W351">
        <v>223</v>
      </c>
      <c r="X351">
        <v>4.58</v>
      </c>
      <c r="AA351" s="10" t="s">
        <v>6346</v>
      </c>
      <c r="AB351" s="11" t="s">
        <v>6347</v>
      </c>
      <c r="AC351" s="11" t="str">
        <f t="shared" si="20"/>
        <v>WrightState</v>
      </c>
      <c r="AD351" s="11" t="str">
        <f t="shared" si="19"/>
        <v>Wright State</v>
      </c>
      <c r="AE351" s="12" t="s">
        <v>133</v>
      </c>
      <c r="AF351" s="12" t="s">
        <v>6262</v>
      </c>
      <c r="AG351" t="str">
        <f>INDEX(Table14[Team_Name],MATCH(AE351,Table14[Team],0))</f>
        <v>UNLV</v>
      </c>
    </row>
    <row r="352" spans="2:33">
      <c r="B352">
        <v>335</v>
      </c>
      <c r="C352" t="s">
        <v>185</v>
      </c>
      <c r="D352" t="e">
        <v>#N/A</v>
      </c>
      <c r="G352" t="s">
        <v>42</v>
      </c>
      <c r="H352">
        <v>298</v>
      </c>
      <c r="I352">
        <v>386</v>
      </c>
      <c r="J352" t="s">
        <v>42</v>
      </c>
      <c r="K352" t="s">
        <v>42</v>
      </c>
      <c r="L352" t="s">
        <v>169</v>
      </c>
      <c r="M352" t="s">
        <v>1101</v>
      </c>
      <c r="N352" t="s">
        <v>7402</v>
      </c>
      <c r="O352" t="s">
        <v>703</v>
      </c>
      <c r="P352" t="s">
        <v>421</v>
      </c>
      <c r="Q352" t="s">
        <v>169</v>
      </c>
      <c r="R352" t="s">
        <v>708</v>
      </c>
      <c r="S352" t="s">
        <v>75</v>
      </c>
      <c r="T352">
        <v>13</v>
      </c>
      <c r="U352">
        <v>36</v>
      </c>
      <c r="V352">
        <v>3</v>
      </c>
      <c r="W352">
        <v>159</v>
      </c>
      <c r="X352">
        <v>24.97</v>
      </c>
      <c r="AA352" s="10" t="s">
        <v>6349</v>
      </c>
      <c r="AB352" s="11" t="s">
        <v>6350</v>
      </c>
      <c r="AC352" s="11" t="str">
        <f t="shared" si="20"/>
        <v>WashingtonState</v>
      </c>
      <c r="AD352" s="11" t="str">
        <f t="shared" si="19"/>
        <v>Washington State</v>
      </c>
      <c r="AE352" s="12" t="s">
        <v>207</v>
      </c>
      <c r="AF352" s="12" t="s">
        <v>6274</v>
      </c>
      <c r="AG352" t="str">
        <f>INDEX(Table14[Team_Name],MATCH(AE352,Table14[Team],0))</f>
        <v>USC</v>
      </c>
    </row>
    <row r="353" spans="2:33">
      <c r="B353">
        <v>336</v>
      </c>
      <c r="C353" t="s">
        <v>7709</v>
      </c>
      <c r="D353">
        <v>290</v>
      </c>
      <c r="G353" t="s">
        <v>6468</v>
      </c>
      <c r="I353">
        <v>387</v>
      </c>
      <c r="J353" t="s">
        <v>6904</v>
      </c>
      <c r="K353" t="s">
        <v>6904</v>
      </c>
      <c r="L353" t="s">
        <v>7277</v>
      </c>
      <c r="M353" t="s">
        <v>7265</v>
      </c>
      <c r="N353" t="s">
        <v>7319</v>
      </c>
      <c r="O353" t="s">
        <v>7275</v>
      </c>
      <c r="P353" t="s">
        <v>7386</v>
      </c>
      <c r="Q353" t="s">
        <v>7201</v>
      </c>
      <c r="R353" t="s">
        <v>7136</v>
      </c>
      <c r="S353" t="s">
        <v>7311</v>
      </c>
      <c r="T353">
        <v>348</v>
      </c>
      <c r="U353">
        <v>303</v>
      </c>
      <c r="V353">
        <v>282</v>
      </c>
      <c r="W353">
        <v>84</v>
      </c>
      <c r="X353">
        <v>-12.63</v>
      </c>
      <c r="AA353" s="10" t="s">
        <v>6479</v>
      </c>
      <c r="AB353" s="11" t="s">
        <v>6350</v>
      </c>
      <c r="AC353" s="11" t="str">
        <f t="shared" si="20"/>
        <v>WashingtonState</v>
      </c>
      <c r="AD353" s="11" t="str">
        <f t="shared" si="19"/>
        <v>Washington State</v>
      </c>
      <c r="AE353" s="12" t="s">
        <v>593</v>
      </c>
      <c r="AF353" s="13" t="s">
        <v>7474</v>
      </c>
      <c r="AG353" t="str">
        <f>INDEX(Table14[Team_Name],MATCH(AE353,Table14[Team],0))</f>
        <v>USC Upstate</v>
      </c>
    </row>
    <row r="354" spans="2:33">
      <c r="B354">
        <v>336</v>
      </c>
      <c r="C354" t="s">
        <v>7443</v>
      </c>
      <c r="D354">
        <v>290</v>
      </c>
      <c r="G354" t="s">
        <v>549</v>
      </c>
      <c r="H354">
        <v>299</v>
      </c>
      <c r="I354">
        <v>389</v>
      </c>
      <c r="J354" t="s">
        <v>6178</v>
      </c>
      <c r="K354" t="s">
        <v>95</v>
      </c>
      <c r="L354" t="s">
        <v>7222</v>
      </c>
      <c r="M354" t="s">
        <v>7293</v>
      </c>
      <c r="N354" t="s">
        <v>7329</v>
      </c>
      <c r="O354" t="s">
        <v>7260</v>
      </c>
      <c r="P354" t="s">
        <v>7259</v>
      </c>
      <c r="Q354" t="s">
        <v>7223</v>
      </c>
      <c r="R354" t="s">
        <v>7405</v>
      </c>
      <c r="S354" t="s">
        <v>7310</v>
      </c>
      <c r="T354">
        <v>312</v>
      </c>
      <c r="U354">
        <v>267</v>
      </c>
      <c r="V354">
        <v>254</v>
      </c>
      <c r="W354">
        <v>146</v>
      </c>
      <c r="X354">
        <v>-8.6300000000000008</v>
      </c>
      <c r="AA354" s="10" t="s">
        <v>6355</v>
      </c>
      <c r="AB354" s="11" t="s">
        <v>6356</v>
      </c>
      <c r="AC354" s="11" t="str">
        <f t="shared" si="20"/>
        <v>Wyoming</v>
      </c>
      <c r="AD354" s="11" t="str">
        <f t="shared" si="19"/>
        <v>Wyoming</v>
      </c>
      <c r="AE354" s="12" t="s">
        <v>475</v>
      </c>
      <c r="AF354" s="13" t="s">
        <v>6283</v>
      </c>
      <c r="AG354" t="str">
        <f>INDEX(Table14[Team_Name],MATCH(AE354,Table14[Team],0))</f>
        <v>Utah State</v>
      </c>
    </row>
    <row r="355" spans="2:33">
      <c r="B355">
        <v>337</v>
      </c>
      <c r="C355" t="s">
        <v>7716</v>
      </c>
      <c r="D355">
        <v>291</v>
      </c>
      <c r="G355" t="s">
        <v>586</v>
      </c>
      <c r="H355">
        <v>300</v>
      </c>
      <c r="I355">
        <v>390</v>
      </c>
      <c r="J355" t="s">
        <v>113</v>
      </c>
      <c r="K355" t="s">
        <v>113</v>
      </c>
      <c r="L355" t="s">
        <v>7248</v>
      </c>
      <c r="M355" t="s">
        <v>7261</v>
      </c>
      <c r="N355" t="s">
        <v>7255</v>
      </c>
      <c r="O355" t="s">
        <v>7205</v>
      </c>
      <c r="P355" t="s">
        <v>7181</v>
      </c>
      <c r="Q355" t="s">
        <v>7359</v>
      </c>
      <c r="R355" t="s">
        <v>7164</v>
      </c>
      <c r="S355" t="s">
        <v>7226</v>
      </c>
      <c r="T355">
        <v>296</v>
      </c>
      <c r="U355">
        <v>240</v>
      </c>
      <c r="V355">
        <v>277</v>
      </c>
      <c r="W355">
        <v>65</v>
      </c>
      <c r="X355">
        <v>-7.93</v>
      </c>
      <c r="AA355" s="10" t="s">
        <v>6427</v>
      </c>
      <c r="AB355" s="11" t="s">
        <v>6358</v>
      </c>
      <c r="AC355" s="11" t="str">
        <f t="shared" si="20"/>
        <v>Xavier</v>
      </c>
      <c r="AD355" s="11" t="str">
        <f t="shared" si="19"/>
        <v>Xavier</v>
      </c>
      <c r="AE355" s="12" t="s">
        <v>515</v>
      </c>
      <c r="AF355" s="12" t="s">
        <v>6285</v>
      </c>
      <c r="AG355" t="str">
        <f>INDEX(Table14[Team_Name],MATCH(AE355,Table14[Team],0))</f>
        <v>Utah</v>
      </c>
    </row>
    <row r="356" spans="2:33">
      <c r="B356">
        <v>338</v>
      </c>
      <c r="C356" t="s">
        <v>6124</v>
      </c>
      <c r="D356" t="e">
        <v>#N/A</v>
      </c>
      <c r="G356" t="s">
        <v>604</v>
      </c>
      <c r="H356">
        <v>302</v>
      </c>
      <c r="I356">
        <v>387</v>
      </c>
      <c r="J356" t="s">
        <v>6904</v>
      </c>
      <c r="K356" t="s">
        <v>6904</v>
      </c>
      <c r="L356" t="s">
        <v>7277</v>
      </c>
      <c r="M356" t="s">
        <v>7265</v>
      </c>
      <c r="N356" t="s">
        <v>7319</v>
      </c>
      <c r="O356" t="s">
        <v>7275</v>
      </c>
      <c r="P356" t="s">
        <v>7386</v>
      </c>
      <c r="Q356" t="s">
        <v>7201</v>
      </c>
      <c r="R356" t="s">
        <v>7136</v>
      </c>
      <c r="S356" t="s">
        <v>7311</v>
      </c>
      <c r="T356">
        <v>348</v>
      </c>
      <c r="U356">
        <v>303</v>
      </c>
      <c r="V356">
        <v>282</v>
      </c>
      <c r="W356">
        <v>84</v>
      </c>
      <c r="X356">
        <v>-12.63</v>
      </c>
      <c r="AA356" s="10" t="s">
        <v>6360</v>
      </c>
      <c r="AB356" s="10" t="s">
        <v>6361</v>
      </c>
      <c r="AC356" s="11" t="str">
        <f t="shared" si="20"/>
        <v>Yale</v>
      </c>
      <c r="AD356" s="11" t="str">
        <f t="shared" si="19"/>
        <v>Yale</v>
      </c>
      <c r="AE356" s="12" t="s">
        <v>546</v>
      </c>
      <c r="AF356" s="13" t="s">
        <v>6304</v>
      </c>
      <c r="AG356" t="str">
        <f>INDEX(Table14[Team_Name],MATCH(AE356,Table14[Team],0))</f>
        <v>Utah Valley</v>
      </c>
    </row>
    <row r="357" spans="2:33">
      <c r="B357">
        <v>339</v>
      </c>
      <c r="C357" t="s">
        <v>140</v>
      </c>
      <c r="D357">
        <v>258</v>
      </c>
      <c r="G357" t="s">
        <v>123</v>
      </c>
      <c r="H357">
        <v>303</v>
      </c>
      <c r="I357">
        <v>392</v>
      </c>
      <c r="J357" t="s">
        <v>123</v>
      </c>
      <c r="K357" t="s">
        <v>123</v>
      </c>
      <c r="L357" t="s">
        <v>1113</v>
      </c>
      <c r="M357" t="s">
        <v>7212</v>
      </c>
      <c r="N357" t="s">
        <v>7173</v>
      </c>
      <c r="O357" t="s">
        <v>740</v>
      </c>
      <c r="P357" t="s">
        <v>1111</v>
      </c>
      <c r="Q357" t="s">
        <v>7269</v>
      </c>
      <c r="R357" t="s">
        <v>714</v>
      </c>
      <c r="S357" t="s">
        <v>44</v>
      </c>
      <c r="T357">
        <v>14</v>
      </c>
      <c r="U357">
        <v>29</v>
      </c>
      <c r="V357">
        <v>15</v>
      </c>
      <c r="W357">
        <v>336</v>
      </c>
      <c r="X357">
        <v>20.57</v>
      </c>
      <c r="AA357" s="10" t="s">
        <v>7482</v>
      </c>
      <c r="AB357" s="11" t="s">
        <v>6363</v>
      </c>
      <c r="AC357" s="11" t="str">
        <f t="shared" si="20"/>
        <v>YoungstownState</v>
      </c>
      <c r="AD357" s="11" t="str">
        <f t="shared" si="19"/>
        <v>Youngstown State</v>
      </c>
      <c r="AE357" s="12" t="s">
        <v>587</v>
      </c>
      <c r="AF357" s="13" t="s">
        <v>6287</v>
      </c>
      <c r="AG357" t="str">
        <f>INDEX(Table14[Team_Name],MATCH(AE357,Table14[Team],0))</f>
        <v>UT Arlington</v>
      </c>
    </row>
    <row r="358" spans="2:33">
      <c r="B358">
        <v>340</v>
      </c>
      <c r="C358" t="s">
        <v>377</v>
      </c>
      <c r="D358">
        <v>259</v>
      </c>
      <c r="G358" t="s">
        <v>470</v>
      </c>
      <c r="H358">
        <v>304</v>
      </c>
      <c r="I358">
        <v>393</v>
      </c>
      <c r="J358" t="s">
        <v>338</v>
      </c>
      <c r="K358" t="s">
        <v>338</v>
      </c>
      <c r="L358" t="s">
        <v>7229</v>
      </c>
      <c r="M358" t="s">
        <v>789</v>
      </c>
      <c r="N358" t="s">
        <v>431</v>
      </c>
      <c r="O358" t="s">
        <v>725</v>
      </c>
      <c r="P358" t="s">
        <v>7178</v>
      </c>
      <c r="Q358" t="s">
        <v>1026</v>
      </c>
      <c r="R358" t="s">
        <v>7145</v>
      </c>
      <c r="S358" t="s">
        <v>908</v>
      </c>
      <c r="T358">
        <v>78</v>
      </c>
      <c r="U358">
        <v>72</v>
      </c>
      <c r="V358">
        <v>31</v>
      </c>
      <c r="W358">
        <v>205</v>
      </c>
      <c r="X358">
        <v>15</v>
      </c>
      <c r="AA358" s="10" t="s">
        <v>6426</v>
      </c>
      <c r="AB358" s="11" t="s">
        <v>5904</v>
      </c>
      <c r="AC358" s="11" t="str">
        <f t="shared" si="20"/>
        <v>Marquette</v>
      </c>
      <c r="AD358" s="11" t="str">
        <f t="shared" si="19"/>
        <v>Marquette</v>
      </c>
      <c r="AE358" s="12" t="s">
        <v>197</v>
      </c>
      <c r="AF358" s="12" t="s">
        <v>6291</v>
      </c>
      <c r="AG358" t="str">
        <f>INDEX(Table14[Team_Name],MATCH(AE358,Table14[Team],0))</f>
        <v>UTEP</v>
      </c>
    </row>
    <row r="359" spans="2:33">
      <c r="B359">
        <v>341</v>
      </c>
      <c r="C359" t="s">
        <v>416</v>
      </c>
      <c r="D359" t="e">
        <v>#N/A</v>
      </c>
      <c r="G359" t="s">
        <v>681</v>
      </c>
      <c r="H359">
        <v>305</v>
      </c>
      <c r="I359">
        <v>396</v>
      </c>
      <c r="J359" t="s">
        <v>6920</v>
      </c>
      <c r="K359" t="s">
        <v>180</v>
      </c>
      <c r="L359" t="s">
        <v>7195</v>
      </c>
      <c r="M359" t="s">
        <v>7385</v>
      </c>
      <c r="N359" t="s">
        <v>7344</v>
      </c>
      <c r="O359" t="s">
        <v>7380</v>
      </c>
      <c r="P359" t="s">
        <v>7290</v>
      </c>
      <c r="Q359" t="s">
        <v>7123</v>
      </c>
      <c r="R359" t="s">
        <v>7408</v>
      </c>
      <c r="S359" t="s">
        <v>7130</v>
      </c>
      <c r="T359">
        <v>343</v>
      </c>
      <c r="U359">
        <v>291</v>
      </c>
      <c r="V359">
        <v>185</v>
      </c>
      <c r="W359">
        <v>64</v>
      </c>
      <c r="X359">
        <v>-6.59</v>
      </c>
      <c r="AA359" s="10" t="s">
        <v>6430</v>
      </c>
      <c r="AB359" s="11" t="s">
        <v>5690</v>
      </c>
      <c r="AC359" s="11" t="str">
        <f t="shared" si="20"/>
        <v>Creighton</v>
      </c>
      <c r="AD359" s="11" t="str">
        <f t="shared" si="19"/>
        <v>Creighton</v>
      </c>
      <c r="AE359" s="12" t="s">
        <v>606</v>
      </c>
      <c r="AF359" s="13" t="s">
        <v>6295</v>
      </c>
      <c r="AG359" t="str">
        <f>INDEX(Table14[Team_Name],MATCH(AE359,Table14[Team],0))</f>
        <v>UT Rio Grande Valley</v>
      </c>
    </row>
    <row r="360" spans="2:33">
      <c r="B360">
        <v>342</v>
      </c>
      <c r="C360" t="s">
        <v>209</v>
      </c>
      <c r="D360">
        <v>260</v>
      </c>
      <c r="G360" t="s">
        <v>543</v>
      </c>
      <c r="H360">
        <v>305</v>
      </c>
      <c r="I360">
        <v>396</v>
      </c>
      <c r="J360" t="s">
        <v>7718</v>
      </c>
      <c r="K360" t="s">
        <v>7718</v>
      </c>
      <c r="L360">
        <v>230</v>
      </c>
      <c r="M360">
        <v>227</v>
      </c>
      <c r="N360">
        <v>170</v>
      </c>
      <c r="O360">
        <v>177</v>
      </c>
      <c r="P360">
        <v>311</v>
      </c>
      <c r="Q360">
        <v>287</v>
      </c>
      <c r="R360">
        <v>303</v>
      </c>
      <c r="S360">
        <v>306</v>
      </c>
      <c r="T360">
        <v>343</v>
      </c>
      <c r="U360" t="e">
        <v>#N/A</v>
      </c>
      <c r="V360" t="e">
        <v>#N/A</v>
      </c>
      <c r="W360" t="e">
        <v>#N/A</v>
      </c>
      <c r="X360" t="e">
        <v>#N/A</v>
      </c>
      <c r="AA360" s="10" t="s">
        <v>6476</v>
      </c>
      <c r="AB360" s="11" t="s">
        <v>5598</v>
      </c>
      <c r="AC360" s="11" t="str">
        <f t="shared" si="20"/>
        <v>ArizonaState</v>
      </c>
      <c r="AD360" s="11" t="str">
        <f t="shared" si="19"/>
        <v>Arizona State</v>
      </c>
      <c r="AE360" s="12" t="s">
        <v>7455</v>
      </c>
      <c r="AF360" s="13" t="s">
        <v>6295</v>
      </c>
      <c r="AG360" t="str">
        <f>INDEX(Table14[Team_Name],MATCH(AE360,Table14[Team],0))</f>
        <v>Texas-Rio Grande Valley</v>
      </c>
    </row>
    <row r="361" spans="2:33">
      <c r="B361">
        <v>343</v>
      </c>
      <c r="C361" t="s">
        <v>187</v>
      </c>
      <c r="D361">
        <v>261</v>
      </c>
      <c r="G361" t="s">
        <v>7449</v>
      </c>
      <c r="H361">
        <v>304</v>
      </c>
      <c r="I361">
        <v>393</v>
      </c>
      <c r="J361" t="s">
        <v>338</v>
      </c>
      <c r="K361" t="s">
        <v>338</v>
      </c>
      <c r="L361" t="s">
        <v>7229</v>
      </c>
      <c r="M361" t="s">
        <v>789</v>
      </c>
      <c r="N361" t="s">
        <v>431</v>
      </c>
      <c r="O361" t="s">
        <v>725</v>
      </c>
      <c r="P361" t="s">
        <v>7178</v>
      </c>
      <c r="Q361" t="s">
        <v>1026</v>
      </c>
      <c r="R361" t="s">
        <v>7145</v>
      </c>
      <c r="S361" t="s">
        <v>908</v>
      </c>
      <c r="T361">
        <v>78</v>
      </c>
      <c r="U361">
        <v>72</v>
      </c>
      <c r="V361">
        <v>31</v>
      </c>
      <c r="W361">
        <v>205</v>
      </c>
      <c r="X361">
        <v>15</v>
      </c>
      <c r="AA361" s="10" t="s">
        <v>6432</v>
      </c>
      <c r="AB361" s="11" t="s">
        <v>6311</v>
      </c>
      <c r="AC361" s="11" t="str">
        <f t="shared" si="20"/>
        <v>Villanova</v>
      </c>
      <c r="AD361" s="11" t="str">
        <f t="shared" si="19"/>
        <v>Villanova</v>
      </c>
      <c r="AE361" s="12" t="s">
        <v>455</v>
      </c>
      <c r="AF361" s="12" t="s">
        <v>6308</v>
      </c>
      <c r="AG361" t="str">
        <f>INDEX(Table14[Team_Name],MATCH(AE361,Table14[Team],0))</f>
        <v>Virginia Commonwealth</v>
      </c>
    </row>
    <row r="362" spans="2:33">
      <c r="B362">
        <v>344</v>
      </c>
      <c r="C362" t="s">
        <v>6135</v>
      </c>
      <c r="D362" t="e">
        <v>#N/A</v>
      </c>
      <c r="G362" t="s">
        <v>7450</v>
      </c>
      <c r="I362">
        <v>406</v>
      </c>
      <c r="J362" t="s">
        <v>66</v>
      </c>
      <c r="K362" t="s">
        <v>7448</v>
      </c>
      <c r="L362" t="s">
        <v>7154</v>
      </c>
      <c r="M362" t="s">
        <v>7319</v>
      </c>
      <c r="N362" t="s">
        <v>7136</v>
      </c>
      <c r="O362" t="s">
        <v>7188</v>
      </c>
      <c r="P362" t="s">
        <v>7400</v>
      </c>
      <c r="Q362" t="s">
        <v>7303</v>
      </c>
      <c r="R362" t="s">
        <v>7275</v>
      </c>
      <c r="S362" t="s">
        <v>7372</v>
      </c>
      <c r="T362">
        <v>235</v>
      </c>
      <c r="U362">
        <v>324</v>
      </c>
      <c r="V362">
        <v>271</v>
      </c>
      <c r="W362">
        <v>95</v>
      </c>
      <c r="X362">
        <v>-13.2</v>
      </c>
      <c r="AA362" s="10" t="s">
        <v>6433</v>
      </c>
      <c r="AB362" s="11" t="s">
        <v>5795</v>
      </c>
      <c r="AC362" s="11" t="str">
        <f t="shared" si="20"/>
        <v>SetonHall</v>
      </c>
      <c r="AD362" s="11" t="str">
        <f t="shared" si="19"/>
        <v>Seton Hall</v>
      </c>
      <c r="AE362" s="12" t="s">
        <v>157</v>
      </c>
      <c r="AF362" s="13" t="s">
        <v>7480</v>
      </c>
      <c r="AG362" t="str">
        <f>INDEX(Table14[Team_Name],MATCH(AE362,Table14[Team],0))</f>
        <v>Valparaiso</v>
      </c>
    </row>
    <row r="363" spans="2:33">
      <c r="B363">
        <v>345</v>
      </c>
      <c r="C363" t="s">
        <v>135</v>
      </c>
      <c r="D363">
        <v>262</v>
      </c>
      <c r="G363" t="s">
        <v>561</v>
      </c>
      <c r="H363">
        <v>307</v>
      </c>
      <c r="I363">
        <v>398</v>
      </c>
      <c r="J363" t="s">
        <v>127</v>
      </c>
      <c r="K363" t="s">
        <v>127</v>
      </c>
      <c r="L363" t="s">
        <v>7405</v>
      </c>
      <c r="M363" t="s">
        <v>7308</v>
      </c>
      <c r="N363" t="s">
        <v>7413</v>
      </c>
      <c r="O363" t="s">
        <v>7388</v>
      </c>
      <c r="P363" t="s">
        <v>7121</v>
      </c>
      <c r="Q363" t="s">
        <v>7323</v>
      </c>
      <c r="R363" t="s">
        <v>7301</v>
      </c>
      <c r="S363" t="s">
        <v>7302</v>
      </c>
      <c r="T363">
        <v>239</v>
      </c>
      <c r="U363">
        <v>274</v>
      </c>
      <c r="V363">
        <v>103</v>
      </c>
      <c r="W363">
        <v>113</v>
      </c>
      <c r="X363">
        <v>-1.34</v>
      </c>
      <c r="AA363" s="10" t="s">
        <v>6477</v>
      </c>
      <c r="AB363" s="10" t="s">
        <v>6026</v>
      </c>
      <c r="AC363" s="11" t="str">
        <f t="shared" si="20"/>
        <v>Oregon</v>
      </c>
      <c r="AD363" s="11" t="str">
        <f t="shared" si="19"/>
        <v>Oregon</v>
      </c>
      <c r="AE363" s="12" t="s">
        <v>292</v>
      </c>
      <c r="AF363" s="13" t="s">
        <v>6306</v>
      </c>
      <c r="AG363" t="str">
        <f>INDEX(Table14[Team_Name],MATCH(AE363,Table14[Team],0))</f>
        <v>Vanderbilt</v>
      </c>
    </row>
    <row r="364" spans="2:33">
      <c r="B364">
        <v>346</v>
      </c>
      <c r="C364" t="s">
        <v>184</v>
      </c>
      <c r="D364">
        <v>263</v>
      </c>
      <c r="G364" t="s">
        <v>647</v>
      </c>
      <c r="H364">
        <v>308</v>
      </c>
      <c r="I364">
        <v>400</v>
      </c>
      <c r="J364" t="s">
        <v>6173</v>
      </c>
      <c r="K364" t="s">
        <v>112</v>
      </c>
      <c r="L364" t="s">
        <v>7250</v>
      </c>
      <c r="M364" t="s">
        <v>7195</v>
      </c>
      <c r="N364" t="s">
        <v>7388</v>
      </c>
      <c r="O364" t="s">
        <v>7400</v>
      </c>
      <c r="P364" t="s">
        <v>7193</v>
      </c>
      <c r="Q364" t="s">
        <v>7263</v>
      </c>
      <c r="R364" t="s">
        <v>1090</v>
      </c>
      <c r="S364" t="s">
        <v>7369</v>
      </c>
      <c r="T364">
        <v>152</v>
      </c>
      <c r="U364">
        <v>119</v>
      </c>
      <c r="V364">
        <v>168</v>
      </c>
      <c r="W364">
        <v>335</v>
      </c>
      <c r="X364">
        <v>3.16</v>
      </c>
      <c r="AA364" s="10" t="s">
        <v>6487</v>
      </c>
      <c r="AB364" s="10" t="s">
        <v>5601</v>
      </c>
      <c r="AC364" s="11" t="str">
        <f t="shared" si="20"/>
        <v>Auburn</v>
      </c>
      <c r="AD364" s="11" t="str">
        <f t="shared" si="19"/>
        <v>Auburn</v>
      </c>
      <c r="AE364" s="12" t="s">
        <v>230</v>
      </c>
      <c r="AF364" s="13" t="s">
        <v>6301</v>
      </c>
      <c r="AG364" t="str">
        <f>INDEX(Table14[Team_Name],MATCH(AE364,Table14[Team],0))</f>
        <v>Vermont</v>
      </c>
    </row>
    <row r="365" spans="2:33">
      <c r="B365">
        <v>347</v>
      </c>
      <c r="C365" t="s">
        <v>138</v>
      </c>
      <c r="D365">
        <v>265</v>
      </c>
      <c r="G365" t="s">
        <v>513</v>
      </c>
      <c r="H365">
        <v>309</v>
      </c>
      <c r="I365">
        <v>401</v>
      </c>
      <c r="J365" t="s">
        <v>305</v>
      </c>
      <c r="K365" t="s">
        <v>305</v>
      </c>
      <c r="L365" t="s">
        <v>796</v>
      </c>
      <c r="M365" t="s">
        <v>7206</v>
      </c>
      <c r="N365" t="s">
        <v>789</v>
      </c>
      <c r="O365" t="s">
        <v>1113</v>
      </c>
      <c r="P365" t="s">
        <v>304</v>
      </c>
      <c r="Q365" t="s">
        <v>44</v>
      </c>
      <c r="R365" t="s">
        <v>7391</v>
      </c>
      <c r="S365" t="s">
        <v>427</v>
      </c>
      <c r="T365">
        <v>12</v>
      </c>
      <c r="U365">
        <v>43</v>
      </c>
      <c r="V365">
        <v>1</v>
      </c>
      <c r="W365">
        <v>219</v>
      </c>
      <c r="X365">
        <v>25.3</v>
      </c>
      <c r="AA365" s="10" t="s">
        <v>6449</v>
      </c>
      <c r="AB365" s="11" t="s">
        <v>6063</v>
      </c>
      <c r="AC365" s="11" t="str">
        <f t="shared" si="20"/>
        <v>PennState</v>
      </c>
      <c r="AD365" s="11" t="str">
        <f t="shared" si="19"/>
        <v>Penn State</v>
      </c>
      <c r="AE365" s="12" t="s">
        <v>390</v>
      </c>
      <c r="AF365" s="13" t="s">
        <v>6311</v>
      </c>
      <c r="AG365" t="str">
        <f>INDEX(Table14[Team_Name],MATCH(AE365,Table14[Team],0))</f>
        <v>Villanova</v>
      </c>
    </row>
    <row r="366" spans="2:33">
      <c r="B366">
        <v>348</v>
      </c>
      <c r="C366" t="s">
        <v>46</v>
      </c>
      <c r="D366">
        <v>266</v>
      </c>
      <c r="G366" t="s">
        <v>583</v>
      </c>
      <c r="H366">
        <v>313</v>
      </c>
      <c r="I366">
        <v>406</v>
      </c>
      <c r="J366" t="s">
        <v>66</v>
      </c>
      <c r="K366" t="s">
        <v>7448</v>
      </c>
      <c r="L366" t="s">
        <v>7154</v>
      </c>
      <c r="M366" t="s">
        <v>7319</v>
      </c>
      <c r="N366" t="s">
        <v>7136</v>
      </c>
      <c r="O366" t="s">
        <v>7188</v>
      </c>
      <c r="P366" t="s">
        <v>7400</v>
      </c>
      <c r="Q366" t="s">
        <v>7303</v>
      </c>
      <c r="R366" t="s">
        <v>7275</v>
      </c>
      <c r="S366" t="s">
        <v>7372</v>
      </c>
      <c r="T366">
        <v>235</v>
      </c>
      <c r="U366">
        <v>324</v>
      </c>
      <c r="V366">
        <v>271</v>
      </c>
      <c r="W366">
        <v>95</v>
      </c>
      <c r="X366">
        <v>-13.2</v>
      </c>
      <c r="AA366" s="10" t="s">
        <v>6501</v>
      </c>
      <c r="AB366" s="10" t="s">
        <v>5638</v>
      </c>
      <c r="AC366" s="11" t="str">
        <f t="shared" si="20"/>
        <v>BYU</v>
      </c>
      <c r="AD366" s="11" t="str">
        <f t="shared" si="19"/>
        <v>BYU</v>
      </c>
      <c r="AE366" s="12" t="s">
        <v>406</v>
      </c>
      <c r="AF366" s="13" t="s">
        <v>6299</v>
      </c>
      <c r="AG366" t="str">
        <f>INDEX(Table14[Team_Name],MATCH(AE366,Table14[Team],0))</f>
        <v>Virginia</v>
      </c>
    </row>
    <row r="367" spans="2:33">
      <c r="B367">
        <v>349</v>
      </c>
      <c r="C367" t="s">
        <v>242</v>
      </c>
      <c r="D367">
        <v>267</v>
      </c>
      <c r="G367" t="s">
        <v>532</v>
      </c>
      <c r="H367">
        <v>56</v>
      </c>
      <c r="I367">
        <v>407</v>
      </c>
      <c r="J367" t="s">
        <v>332</v>
      </c>
      <c r="K367" t="s">
        <v>332</v>
      </c>
      <c r="L367" t="s">
        <v>7394</v>
      </c>
      <c r="M367" t="s">
        <v>7177</v>
      </c>
      <c r="N367" t="s">
        <v>7361</v>
      </c>
      <c r="O367" t="s">
        <v>7222</v>
      </c>
      <c r="P367" t="s">
        <v>7294</v>
      </c>
      <c r="Q367" t="s">
        <v>7205</v>
      </c>
      <c r="R367" t="s">
        <v>7293</v>
      </c>
      <c r="S367" t="s">
        <v>7411</v>
      </c>
      <c r="T367">
        <v>228</v>
      </c>
      <c r="U367">
        <v>209</v>
      </c>
      <c r="V367">
        <v>263</v>
      </c>
      <c r="W367">
        <v>34</v>
      </c>
      <c r="X367">
        <v>-6.03</v>
      </c>
      <c r="AA367" s="10" t="s">
        <v>6442</v>
      </c>
      <c r="AB367" s="10" t="s">
        <v>5831</v>
      </c>
      <c r="AC367" s="11" t="str">
        <f t="shared" si="20"/>
        <v>Iowa</v>
      </c>
      <c r="AD367" s="11" t="str">
        <f t="shared" si="19"/>
        <v>Iowa</v>
      </c>
      <c r="AE367" s="12" t="s">
        <v>511</v>
      </c>
      <c r="AF367" s="13" t="s">
        <v>6315</v>
      </c>
      <c r="AG367" t="str">
        <f>INDEX(Table14[Team_Name],MATCH(AE367,Table14[Team],0))</f>
        <v>Virginia Tech</v>
      </c>
    </row>
    <row r="368" spans="2:33">
      <c r="B368">
        <v>350</v>
      </c>
      <c r="C368" t="s">
        <v>92</v>
      </c>
      <c r="D368">
        <v>268</v>
      </c>
      <c r="G368" t="s">
        <v>274</v>
      </c>
      <c r="H368">
        <v>314</v>
      </c>
      <c r="I368">
        <v>408</v>
      </c>
      <c r="J368" t="s">
        <v>274</v>
      </c>
      <c r="K368" t="s">
        <v>274</v>
      </c>
      <c r="L368" t="s">
        <v>7407</v>
      </c>
      <c r="M368" t="s">
        <v>897</v>
      </c>
      <c r="N368" t="s">
        <v>7243</v>
      </c>
      <c r="O368" t="s">
        <v>7202</v>
      </c>
      <c r="P368" t="s">
        <v>7296</v>
      </c>
      <c r="Q368" t="s">
        <v>714</v>
      </c>
      <c r="R368" t="s">
        <v>7113</v>
      </c>
      <c r="S368" t="s">
        <v>1101</v>
      </c>
      <c r="T368">
        <v>116</v>
      </c>
      <c r="U368">
        <v>47</v>
      </c>
      <c r="V368">
        <v>161</v>
      </c>
      <c r="W368">
        <v>85</v>
      </c>
      <c r="X368">
        <v>8.0399999999999991</v>
      </c>
      <c r="AA368" s="10" t="s">
        <v>6443</v>
      </c>
      <c r="AB368" s="11" t="s">
        <v>5836</v>
      </c>
      <c r="AC368" s="11" t="str">
        <f t="shared" si="20"/>
        <v>IndianaU</v>
      </c>
      <c r="AD368" s="11" t="str">
        <f t="shared" si="19"/>
        <v>Indiana</v>
      </c>
      <c r="AE368" s="12" t="s">
        <v>333</v>
      </c>
      <c r="AF368" s="12" t="s">
        <v>6313</v>
      </c>
      <c r="AG368" t="str">
        <f>INDEX(Table14[Team_Name],MATCH(AE368,Table14[Team],0))</f>
        <v>VMI</v>
      </c>
    </row>
    <row r="369" spans="2:33">
      <c r="B369">
        <v>351</v>
      </c>
      <c r="C369" t="s">
        <v>254</v>
      </c>
      <c r="D369">
        <v>352</v>
      </c>
      <c r="G369" t="s">
        <v>78</v>
      </c>
      <c r="H369">
        <v>315</v>
      </c>
      <c r="I369">
        <v>409</v>
      </c>
      <c r="J369" t="s">
        <v>78</v>
      </c>
      <c r="K369" t="s">
        <v>78</v>
      </c>
      <c r="L369" t="s">
        <v>7286</v>
      </c>
      <c r="M369" t="s">
        <v>7251</v>
      </c>
      <c r="N369" t="s">
        <v>7113</v>
      </c>
      <c r="O369" t="s">
        <v>7210</v>
      </c>
      <c r="P369" t="s">
        <v>7252</v>
      </c>
      <c r="Q369" t="s">
        <v>7401</v>
      </c>
      <c r="R369" t="s">
        <v>7317</v>
      </c>
      <c r="S369" t="s">
        <v>7341</v>
      </c>
      <c r="T369">
        <v>245</v>
      </c>
      <c r="U369">
        <v>57</v>
      </c>
      <c r="V369">
        <v>95</v>
      </c>
      <c r="W369">
        <v>302</v>
      </c>
      <c r="X369">
        <v>10.92</v>
      </c>
      <c r="AA369" s="10" t="s">
        <v>6414</v>
      </c>
      <c r="AB369" s="11" t="s">
        <v>5865</v>
      </c>
      <c r="AC369" s="11" t="str">
        <f t="shared" si="20"/>
        <v>Kansas</v>
      </c>
      <c r="AD369" s="11" t="str">
        <f t="shared" si="19"/>
        <v>Kansas</v>
      </c>
      <c r="AE369" s="12" t="s">
        <v>238</v>
      </c>
      <c r="AF369" s="13" t="s">
        <v>6319</v>
      </c>
      <c r="AG369" t="str">
        <f>INDEX(Table14[Team_Name],MATCH(AE369,Table14[Team],0))</f>
        <v>Wagner</v>
      </c>
    </row>
    <row r="370" spans="2:33">
      <c r="B370">
        <v>352</v>
      </c>
      <c r="C370" t="s">
        <v>368</v>
      </c>
      <c r="D370">
        <v>269</v>
      </c>
      <c r="G370" t="s">
        <v>110</v>
      </c>
      <c r="H370">
        <v>316</v>
      </c>
      <c r="I370">
        <v>410</v>
      </c>
      <c r="J370" t="s">
        <v>110</v>
      </c>
      <c r="K370" t="s">
        <v>110</v>
      </c>
      <c r="L370" t="s">
        <v>7370</v>
      </c>
      <c r="M370" t="s">
        <v>7123</v>
      </c>
      <c r="N370" t="s">
        <v>7190</v>
      </c>
      <c r="O370" t="s">
        <v>7185</v>
      </c>
      <c r="P370" t="s">
        <v>7380</v>
      </c>
      <c r="Q370" t="s">
        <v>7240</v>
      </c>
      <c r="R370" t="s">
        <v>7355</v>
      </c>
      <c r="S370" t="s">
        <v>7184</v>
      </c>
      <c r="T370">
        <v>230</v>
      </c>
      <c r="U370">
        <v>257</v>
      </c>
      <c r="V370">
        <v>122</v>
      </c>
      <c r="W370">
        <v>190</v>
      </c>
      <c r="X370">
        <v>-1.51</v>
      </c>
      <c r="AA370" s="10" t="s">
        <v>6424</v>
      </c>
      <c r="AB370" s="11" t="s">
        <v>6353</v>
      </c>
      <c r="AC370" s="11" t="str">
        <f t="shared" si="20"/>
        <v>WestVirginia</v>
      </c>
      <c r="AD370" s="11" t="str">
        <f t="shared" si="19"/>
        <v>West Virginia</v>
      </c>
      <c r="AE370" s="12" t="s">
        <v>467</v>
      </c>
      <c r="AF370" s="13" t="s">
        <v>6321</v>
      </c>
      <c r="AG370" t="str">
        <f>INDEX(Table14[Team_Name],MATCH(AE370,Table14[Team],0))</f>
        <v>Wake Forest</v>
      </c>
    </row>
    <row r="371" spans="2:33">
      <c r="B371">
        <v>353</v>
      </c>
      <c r="C371" t="s">
        <v>39</v>
      </c>
      <c r="D371">
        <v>270</v>
      </c>
      <c r="G371" t="s">
        <v>176</v>
      </c>
      <c r="H371">
        <v>317</v>
      </c>
      <c r="I371">
        <v>411</v>
      </c>
      <c r="J371" t="s">
        <v>176</v>
      </c>
      <c r="K371" t="s">
        <v>176</v>
      </c>
      <c r="L371" t="s">
        <v>7155</v>
      </c>
      <c r="M371" t="s">
        <v>7322</v>
      </c>
      <c r="N371" t="s">
        <v>7161</v>
      </c>
      <c r="O371" t="s">
        <v>7271</v>
      </c>
      <c r="P371" t="s">
        <v>7326</v>
      </c>
      <c r="Q371" t="s">
        <v>7151</v>
      </c>
      <c r="R371" t="s">
        <v>7204</v>
      </c>
      <c r="S371" t="s">
        <v>7376</v>
      </c>
      <c r="T371">
        <v>123</v>
      </c>
      <c r="U371">
        <v>71</v>
      </c>
      <c r="V371">
        <v>132</v>
      </c>
      <c r="W371">
        <v>120</v>
      </c>
      <c r="X371">
        <v>7.91</v>
      </c>
      <c r="AA371" s="10" t="s">
        <v>5676</v>
      </c>
      <c r="AB371" s="11" t="s">
        <v>5677</v>
      </c>
      <c r="AC371" s="11" t="str">
        <f t="shared" si="20"/>
        <v>Colorado</v>
      </c>
      <c r="AD371" s="11" t="str">
        <f t="shared" si="19"/>
        <v>Colorado</v>
      </c>
      <c r="AE371" s="12" t="s">
        <v>178</v>
      </c>
      <c r="AF371" s="13" t="s">
        <v>6323</v>
      </c>
      <c r="AG371" t="str">
        <f>INDEX(Table14[Team_Name],MATCH(AE371,Table14[Team],0))</f>
        <v>Washington</v>
      </c>
    </row>
    <row r="372" spans="2:33">
      <c r="B372">
        <v>354</v>
      </c>
      <c r="C372" t="s">
        <v>6093</v>
      </c>
      <c r="D372">
        <v>271</v>
      </c>
      <c r="G372" t="s">
        <v>177</v>
      </c>
      <c r="H372">
        <v>318</v>
      </c>
      <c r="I372">
        <v>412</v>
      </c>
      <c r="J372" t="s">
        <v>177</v>
      </c>
      <c r="K372" t="s">
        <v>177</v>
      </c>
      <c r="L372" t="s">
        <v>912</v>
      </c>
      <c r="M372" t="s">
        <v>1013</v>
      </c>
      <c r="N372" t="s">
        <v>764</v>
      </c>
      <c r="O372" t="s">
        <v>7351</v>
      </c>
      <c r="P372" t="s">
        <v>7229</v>
      </c>
      <c r="Q372" t="s">
        <v>7352</v>
      </c>
      <c r="R372" t="s">
        <v>796</v>
      </c>
      <c r="S372" t="s">
        <v>796</v>
      </c>
      <c r="T372">
        <v>133</v>
      </c>
      <c r="U372">
        <v>162</v>
      </c>
      <c r="V372">
        <v>206</v>
      </c>
      <c r="W372">
        <v>214</v>
      </c>
      <c r="X372">
        <v>-0.19</v>
      </c>
      <c r="AA372" t="s">
        <v>6425</v>
      </c>
      <c r="AB372" s="11" t="s">
        <v>6188</v>
      </c>
      <c r="AC372" s="11" t="str">
        <f t="shared" si="20"/>
        <v>TexasTech</v>
      </c>
      <c r="AD372" s="11" t="str">
        <f t="shared" si="19"/>
        <v>Texas Tech</v>
      </c>
      <c r="AE372" s="12" t="s">
        <v>464</v>
      </c>
      <c r="AF372" s="13" t="s">
        <v>6350</v>
      </c>
      <c r="AG372" t="str">
        <f>INDEX(Table14[Team_Name],MATCH(AE372,Table14[Team],0))</f>
        <v>Washington State</v>
      </c>
    </row>
    <row r="373" spans="2:33">
      <c r="B373">
        <v>354</v>
      </c>
      <c r="C373" t="s">
        <v>52</v>
      </c>
      <c r="D373">
        <v>272</v>
      </c>
      <c r="G373" t="s">
        <v>68</v>
      </c>
      <c r="H373">
        <v>42</v>
      </c>
      <c r="I373">
        <v>413</v>
      </c>
      <c r="J373" t="s">
        <v>68</v>
      </c>
      <c r="K373" t="s">
        <v>68</v>
      </c>
      <c r="L373" t="s">
        <v>7371</v>
      </c>
      <c r="M373" t="s">
        <v>7368</v>
      </c>
      <c r="N373" t="s">
        <v>7210</v>
      </c>
      <c r="O373" t="s">
        <v>7255</v>
      </c>
      <c r="P373" t="s">
        <v>7217</v>
      </c>
      <c r="Q373" t="s">
        <v>7285</v>
      </c>
      <c r="R373" t="s">
        <v>7198</v>
      </c>
      <c r="S373" t="s">
        <v>7354</v>
      </c>
      <c r="T373">
        <v>71</v>
      </c>
      <c r="U373">
        <v>26</v>
      </c>
      <c r="V373">
        <v>97</v>
      </c>
      <c r="W373">
        <v>80</v>
      </c>
      <c r="X373">
        <v>13.68</v>
      </c>
      <c r="AA373" s="10" t="s">
        <v>6450</v>
      </c>
      <c r="AB373" s="11" t="s">
        <v>6034</v>
      </c>
      <c r="AC373" s="11" t="str">
        <f t="shared" si="20"/>
        <v>OhioState</v>
      </c>
      <c r="AD373" s="11" t="str">
        <f t="shared" si="19"/>
        <v>Ohio State</v>
      </c>
      <c r="AE373" s="12" t="s">
        <v>486</v>
      </c>
      <c r="AF373" s="13" t="s">
        <v>6323</v>
      </c>
      <c r="AG373" t="str">
        <f>INDEX(Table14[Team_Name],MATCH(AE373,Table14[Team],0))</f>
        <v>Washington</v>
      </c>
    </row>
    <row r="374" spans="2:33">
      <c r="B374">
        <v>356</v>
      </c>
      <c r="C374" t="s">
        <v>328</v>
      </c>
      <c r="D374" t="e">
        <v>#N/A</v>
      </c>
      <c r="G374" t="s">
        <v>589</v>
      </c>
      <c r="H374">
        <v>44</v>
      </c>
      <c r="I374">
        <v>414</v>
      </c>
      <c r="J374" t="s">
        <v>146</v>
      </c>
      <c r="K374" t="s">
        <v>146</v>
      </c>
      <c r="L374" t="s">
        <v>7411</v>
      </c>
      <c r="M374" t="s">
        <v>7262</v>
      </c>
      <c r="N374" t="s">
        <v>7271</v>
      </c>
      <c r="O374" t="s">
        <v>7302</v>
      </c>
      <c r="P374" t="s">
        <v>7147</v>
      </c>
      <c r="Q374" t="s">
        <v>7116</v>
      </c>
      <c r="R374" t="s">
        <v>7230</v>
      </c>
      <c r="S374" t="s">
        <v>7343</v>
      </c>
      <c r="T374">
        <v>212</v>
      </c>
      <c r="U374">
        <v>268</v>
      </c>
      <c r="V374">
        <v>160</v>
      </c>
      <c r="W374">
        <v>183</v>
      </c>
      <c r="X374">
        <v>-4.21</v>
      </c>
      <c r="AA374" s="10" t="s">
        <v>6444</v>
      </c>
      <c r="AB374" s="11" t="s">
        <v>5957</v>
      </c>
      <c r="AC374" s="11" t="str">
        <f t="shared" si="20"/>
        <v>MichiganState</v>
      </c>
      <c r="AD374" s="11" t="str">
        <f t="shared" ref="AD374:AD391" si="21">INDEX($AG$2:$AG$402,MATCH(AC374,$AE$2:$AE$402,0))</f>
        <v>Michigan State</v>
      </c>
      <c r="AE374" s="12" t="s">
        <v>644</v>
      </c>
      <c r="AF374" s="13" t="s">
        <v>6330</v>
      </c>
      <c r="AG374" t="str">
        <f>INDEX(Table14[Team_Name],MATCH(AE374,Table14[Team],0))</f>
        <v>Weber State</v>
      </c>
    </row>
    <row r="375" spans="2:33">
      <c r="B375">
        <v>357</v>
      </c>
      <c r="C375" t="s">
        <v>352</v>
      </c>
      <c r="D375">
        <v>273</v>
      </c>
      <c r="G375" t="s">
        <v>374</v>
      </c>
      <c r="H375">
        <v>126</v>
      </c>
      <c r="I375">
        <v>422</v>
      </c>
      <c r="J375" t="s">
        <v>374</v>
      </c>
      <c r="K375" t="s">
        <v>374</v>
      </c>
      <c r="L375" t="s">
        <v>57</v>
      </c>
      <c r="M375" t="s">
        <v>7179</v>
      </c>
      <c r="N375" t="s">
        <v>717</v>
      </c>
      <c r="O375" t="s">
        <v>426</v>
      </c>
      <c r="P375" t="s">
        <v>700</v>
      </c>
      <c r="Q375" t="s">
        <v>1086</v>
      </c>
      <c r="R375" t="s">
        <v>814</v>
      </c>
      <c r="S375" t="s">
        <v>1114</v>
      </c>
      <c r="T375">
        <v>7</v>
      </c>
      <c r="U375">
        <v>12</v>
      </c>
      <c r="V375">
        <v>14</v>
      </c>
      <c r="W375">
        <v>276</v>
      </c>
      <c r="X375">
        <v>24.36</v>
      </c>
      <c r="AA375" s="10" t="s">
        <v>6401</v>
      </c>
      <c r="AB375" s="11" t="s">
        <v>5809</v>
      </c>
      <c r="AC375" s="11" t="str">
        <f t="shared" si="20"/>
        <v>Houston</v>
      </c>
      <c r="AD375" s="11" t="str">
        <f t="shared" si="21"/>
        <v>Houston</v>
      </c>
      <c r="AE375" s="12" t="s">
        <v>637</v>
      </c>
      <c r="AF375" s="13" t="s">
        <v>6325</v>
      </c>
      <c r="AG375" t="str">
        <f>INDEX(Table14[Team_Name],MATCH(AE375,Table14[Team],0))</f>
        <v>Western Carolina</v>
      </c>
    </row>
    <row r="376" spans="2:33">
      <c r="B376">
        <v>358</v>
      </c>
      <c r="C376" t="s">
        <v>36</v>
      </c>
      <c r="D376">
        <v>274</v>
      </c>
      <c r="G376" t="s">
        <v>7451</v>
      </c>
      <c r="H376">
        <v>153</v>
      </c>
      <c r="I376" t="e">
        <v>#N/A</v>
      </c>
      <c r="J376" t="s">
        <v>111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s">
        <v>7413</v>
      </c>
      <c r="R376" t="s">
        <v>7254</v>
      </c>
      <c r="S376" t="s">
        <v>7365</v>
      </c>
      <c r="T376">
        <v>176</v>
      </c>
      <c r="U376">
        <v>201</v>
      </c>
      <c r="V376">
        <v>167</v>
      </c>
      <c r="W376">
        <v>56</v>
      </c>
      <c r="X376">
        <v>-1.06</v>
      </c>
      <c r="AA376" s="10" t="s">
        <v>6419</v>
      </c>
      <c r="AB376" s="10" t="s">
        <v>5606</v>
      </c>
      <c r="AC376" s="11" t="str">
        <f t="shared" si="20"/>
        <v>Baylor</v>
      </c>
      <c r="AD376" s="11" t="str">
        <f t="shared" si="21"/>
        <v>Baylor</v>
      </c>
      <c r="AE376" s="12" t="s">
        <v>623</v>
      </c>
      <c r="AF376" s="13" t="s">
        <v>6339</v>
      </c>
      <c r="AG376" t="str">
        <f>INDEX(Table14[Team_Name],MATCH(AE376,Table14[Team],0))</f>
        <v>Western Illinois</v>
      </c>
    </row>
    <row r="377" spans="2:33">
      <c r="B377">
        <v>359</v>
      </c>
      <c r="C377" t="s">
        <v>306</v>
      </c>
      <c r="D377">
        <v>275</v>
      </c>
      <c r="G377" t="s">
        <v>582</v>
      </c>
      <c r="H377">
        <v>153</v>
      </c>
      <c r="I377" t="e">
        <v>#N/A</v>
      </c>
      <c r="J377" t="s">
        <v>7454</v>
      </c>
      <c r="K377" t="s">
        <v>7454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s">
        <v>7413</v>
      </c>
      <c r="R377" t="s">
        <v>7254</v>
      </c>
      <c r="S377" t="s">
        <v>7365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AA377" s="10" t="s">
        <v>6499</v>
      </c>
      <c r="AB377" s="11" t="s">
        <v>5783</v>
      </c>
      <c r="AC377" s="11" t="str">
        <f t="shared" si="20"/>
        <v>Gonzaga</v>
      </c>
      <c r="AD377" s="11" t="str">
        <f t="shared" si="21"/>
        <v>Gonzaga</v>
      </c>
      <c r="AE377" s="12" t="s">
        <v>627</v>
      </c>
      <c r="AF377" s="13" t="s">
        <v>6341</v>
      </c>
      <c r="AG377" t="str">
        <f>INDEX(Table14[Team_Name],MATCH(AE377,Table14[Team],0))</f>
        <v>Western Kentucky</v>
      </c>
    </row>
    <row r="378" spans="2:33">
      <c r="B378">
        <v>360</v>
      </c>
      <c r="C378" t="s">
        <v>6921</v>
      </c>
      <c r="D378">
        <v>276</v>
      </c>
      <c r="G378" t="s">
        <v>7452</v>
      </c>
      <c r="H378">
        <v>153</v>
      </c>
      <c r="I378" t="e">
        <v>#N/A</v>
      </c>
      <c r="J378" t="s">
        <v>7453</v>
      </c>
      <c r="K378" t="s">
        <v>7453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s">
        <v>7413</v>
      </c>
      <c r="R378" t="s">
        <v>7254</v>
      </c>
      <c r="S378" t="s">
        <v>7365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AA378" s="10" t="s">
        <v>6405</v>
      </c>
      <c r="AB378" s="10" t="s">
        <v>5708</v>
      </c>
      <c r="AC378" s="11" t="str">
        <f t="shared" si="20"/>
        <v>Dayton</v>
      </c>
      <c r="AD378" s="11" t="str">
        <f t="shared" si="21"/>
        <v>Dayton</v>
      </c>
      <c r="AE378" s="12" t="s">
        <v>620</v>
      </c>
      <c r="AF378" s="13" t="s">
        <v>6343</v>
      </c>
      <c r="AG378" t="str">
        <f>INDEX(Table14[Team_Name],MATCH(AE378,Table14[Team],0))</f>
        <v>Western Michigan</v>
      </c>
    </row>
    <row r="379" spans="2:33">
      <c r="B379">
        <v>360</v>
      </c>
      <c r="C379" t="s">
        <v>372</v>
      </c>
      <c r="D379">
        <v>276</v>
      </c>
      <c r="G379" t="s">
        <v>657</v>
      </c>
      <c r="H379">
        <v>154</v>
      </c>
      <c r="I379">
        <v>192</v>
      </c>
      <c r="J379" t="s">
        <v>6231</v>
      </c>
      <c r="K379" t="s">
        <v>6231</v>
      </c>
      <c r="L379" t="s">
        <v>7188</v>
      </c>
      <c r="M379" t="s">
        <v>7344</v>
      </c>
      <c r="N379" t="s">
        <v>7209</v>
      </c>
      <c r="O379" t="s">
        <v>7112</v>
      </c>
      <c r="P379" t="s">
        <v>7195</v>
      </c>
      <c r="Q379" t="s">
        <v>7298</v>
      </c>
      <c r="R379" t="s">
        <v>7116</v>
      </c>
      <c r="S379" t="s">
        <v>7138</v>
      </c>
      <c r="T379">
        <v>250</v>
      </c>
      <c r="U379">
        <v>212</v>
      </c>
      <c r="V379">
        <v>292</v>
      </c>
      <c r="W379">
        <v>131</v>
      </c>
      <c r="X379">
        <v>-8.32</v>
      </c>
      <c r="AA379" s="10" t="s">
        <v>6464</v>
      </c>
      <c r="AB379" s="11" t="s">
        <v>6104</v>
      </c>
      <c r="AC379" s="11" t="str">
        <f t="shared" si="20"/>
        <v>SanDiegoState</v>
      </c>
      <c r="AD379" s="11" t="str">
        <f t="shared" si="21"/>
        <v>San Diego State</v>
      </c>
      <c r="AE379" s="12" t="s">
        <v>494</v>
      </c>
      <c r="AF379" s="13" t="s">
        <v>6353</v>
      </c>
      <c r="AG379" t="str">
        <f>INDEX(Table14[Team_Name],MATCH(AE379,Table14[Team],0))</f>
        <v>West Virginia</v>
      </c>
    </row>
    <row r="380" spans="2:33">
      <c r="B380">
        <v>362</v>
      </c>
      <c r="C380" t="s">
        <v>6112</v>
      </c>
      <c r="D380">
        <v>277</v>
      </c>
      <c r="G380" t="s">
        <v>6497</v>
      </c>
      <c r="H380">
        <v>154</v>
      </c>
      <c r="I380">
        <v>192</v>
      </c>
      <c r="J380" t="s">
        <v>6497</v>
      </c>
      <c r="K380" t="s">
        <v>6497</v>
      </c>
      <c r="L380" t="s">
        <v>7188</v>
      </c>
      <c r="M380" t="s">
        <v>7344</v>
      </c>
      <c r="N380" t="s">
        <v>7209</v>
      </c>
      <c r="O380" t="s">
        <v>7112</v>
      </c>
      <c r="P380" t="s">
        <v>7195</v>
      </c>
      <c r="Q380" t="s">
        <v>7298</v>
      </c>
      <c r="R380" t="s">
        <v>7116</v>
      </c>
      <c r="S380" t="s">
        <v>7138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AA380" s="10" t="s">
        <v>5767</v>
      </c>
      <c r="AB380" s="11" t="s">
        <v>5768</v>
      </c>
      <c r="AC380" s="11" t="str">
        <f t="shared" si="20"/>
        <v>FloridaState</v>
      </c>
      <c r="AD380" s="11" t="str">
        <f t="shared" si="21"/>
        <v>Florida State</v>
      </c>
      <c r="AE380" s="12" t="s">
        <v>509</v>
      </c>
      <c r="AF380" s="13" t="s">
        <v>6332</v>
      </c>
      <c r="AG380" t="str">
        <f>INDEX(Table14[Team_Name],MATCH(AE380,Table14[Team],0))</f>
        <v>Wichita State</v>
      </c>
    </row>
    <row r="381" spans="2:33">
      <c r="B381">
        <v>363</v>
      </c>
      <c r="C381" t="s">
        <v>149</v>
      </c>
      <c r="D381">
        <v>279</v>
      </c>
      <c r="G381" t="s">
        <v>579</v>
      </c>
      <c r="H381">
        <v>170</v>
      </c>
      <c r="I381">
        <v>426</v>
      </c>
      <c r="J381" t="s">
        <v>232</v>
      </c>
      <c r="K381" t="s">
        <v>232</v>
      </c>
      <c r="L381" t="s">
        <v>7225</v>
      </c>
      <c r="M381" t="s">
        <v>7408</v>
      </c>
      <c r="N381" t="s">
        <v>7294</v>
      </c>
      <c r="O381" t="s">
        <v>7187</v>
      </c>
      <c r="P381" t="s">
        <v>7123</v>
      </c>
      <c r="Q381" t="s">
        <v>7163</v>
      </c>
      <c r="R381" t="s">
        <v>7300</v>
      </c>
      <c r="S381" t="s">
        <v>7322</v>
      </c>
      <c r="T381">
        <v>276</v>
      </c>
      <c r="U381">
        <v>300</v>
      </c>
      <c r="V381">
        <v>175</v>
      </c>
      <c r="W381">
        <v>150</v>
      </c>
      <c r="X381">
        <v>-6.69</v>
      </c>
      <c r="AA381" s="10" t="s">
        <v>5635</v>
      </c>
      <c r="AB381" s="10" t="s">
        <v>5636</v>
      </c>
      <c r="AC381" s="11" t="str">
        <f t="shared" si="20"/>
        <v>Butler</v>
      </c>
      <c r="AD381" s="11" t="str">
        <f t="shared" si="21"/>
        <v>Butler</v>
      </c>
      <c r="AE381" s="12" t="s">
        <v>493</v>
      </c>
      <c r="AF381" s="13" t="s">
        <v>6317</v>
      </c>
      <c r="AG381" t="str">
        <f>INDEX(Table14[Team_Name],MATCH(AE381,Table14[Team],0))</f>
        <v>William &amp; Mary</v>
      </c>
    </row>
    <row r="382" spans="2:33">
      <c r="B382">
        <v>364</v>
      </c>
      <c r="C382" t="s">
        <v>7719</v>
      </c>
      <c r="D382" t="e">
        <v>#N/A</v>
      </c>
      <c r="G382" t="s">
        <v>625</v>
      </c>
      <c r="H382">
        <v>356</v>
      </c>
      <c r="I382">
        <v>428</v>
      </c>
      <c r="J382" t="s">
        <v>625</v>
      </c>
      <c r="K382" t="s">
        <v>625</v>
      </c>
      <c r="L382" t="s">
        <v>7379</v>
      </c>
      <c r="M382" t="s">
        <v>7138</v>
      </c>
      <c r="N382" t="s">
        <v>7370</v>
      </c>
      <c r="O382" t="s">
        <v>7181</v>
      </c>
      <c r="P382" t="s">
        <v>7356</v>
      </c>
      <c r="Q382" t="s">
        <v>7378</v>
      </c>
      <c r="R382" t="s">
        <v>7182</v>
      </c>
      <c r="S382" t="s">
        <v>7155</v>
      </c>
      <c r="T382">
        <v>247</v>
      </c>
      <c r="U382">
        <v>235</v>
      </c>
      <c r="V382">
        <v>195</v>
      </c>
      <c r="W382">
        <v>162</v>
      </c>
      <c r="X382">
        <v>-3.56</v>
      </c>
      <c r="AA382" s="10" t="s">
        <v>7468</v>
      </c>
      <c r="AB382" s="11" t="s">
        <v>7469</v>
      </c>
      <c r="AC382" s="11" t="str">
        <f t="shared" si="20"/>
        <v>Dixie State</v>
      </c>
      <c r="AD382" s="11" t="str">
        <f t="shared" si="21"/>
        <v>Dixie State</v>
      </c>
      <c r="AE382" s="12" t="s">
        <v>330</v>
      </c>
      <c r="AF382" s="12" t="s">
        <v>6335</v>
      </c>
      <c r="AG382" t="str">
        <f>INDEX(Table14[Team_Name],MATCH(AE382,Table14[Team],0))</f>
        <v>Winthrop</v>
      </c>
    </row>
    <row r="383" spans="2:33">
      <c r="B383">
        <v>365</v>
      </c>
      <c r="C383" t="s">
        <v>285</v>
      </c>
      <c r="D383">
        <v>280</v>
      </c>
      <c r="G383" t="s">
        <v>133</v>
      </c>
      <c r="H383">
        <v>196</v>
      </c>
      <c r="I383">
        <v>434</v>
      </c>
      <c r="J383" t="s">
        <v>133</v>
      </c>
      <c r="K383" t="s">
        <v>133</v>
      </c>
      <c r="L383" t="s">
        <v>872</v>
      </c>
      <c r="M383" t="s">
        <v>1086</v>
      </c>
      <c r="N383" t="s">
        <v>7316</v>
      </c>
      <c r="O383" t="s">
        <v>7383</v>
      </c>
      <c r="P383" t="s">
        <v>7246</v>
      </c>
      <c r="Q383" t="s">
        <v>7353</v>
      </c>
      <c r="R383" t="s">
        <v>7354</v>
      </c>
      <c r="S383" t="s">
        <v>7399</v>
      </c>
      <c r="T383">
        <v>130</v>
      </c>
      <c r="U383">
        <v>87</v>
      </c>
      <c r="V383">
        <v>100</v>
      </c>
      <c r="W383">
        <v>228</v>
      </c>
      <c r="X383">
        <v>8.67</v>
      </c>
      <c r="AA383" s="10" t="s">
        <v>6408</v>
      </c>
      <c r="AB383" s="11" t="s">
        <v>6299</v>
      </c>
      <c r="AC383" s="11" t="str">
        <f t="shared" si="20"/>
        <v>Virginia</v>
      </c>
      <c r="AD383" s="11" t="str">
        <f t="shared" si="21"/>
        <v>Virginia</v>
      </c>
      <c r="AE383" s="12" t="s">
        <v>624</v>
      </c>
      <c r="AF383" s="13" t="s">
        <v>5779</v>
      </c>
      <c r="AG383" t="str">
        <f>INDEX(Table14[Team_Name],MATCH(AE383,Table14[Team],0))</f>
        <v>Green Bay</v>
      </c>
    </row>
    <row r="384" spans="2:33">
      <c r="B384">
        <v>366</v>
      </c>
      <c r="C384" t="s">
        <v>7720</v>
      </c>
      <c r="D384" t="e">
        <v>#N/A</v>
      </c>
      <c r="G384" t="s">
        <v>207</v>
      </c>
      <c r="H384">
        <v>359</v>
      </c>
      <c r="I384">
        <v>435</v>
      </c>
      <c r="J384" t="s">
        <v>207</v>
      </c>
      <c r="K384" t="s">
        <v>207</v>
      </c>
      <c r="L384" t="s">
        <v>7148</v>
      </c>
      <c r="M384" t="s">
        <v>7148</v>
      </c>
      <c r="N384" t="s">
        <v>884</v>
      </c>
      <c r="O384" t="s">
        <v>761</v>
      </c>
      <c r="P384" t="s">
        <v>859</v>
      </c>
      <c r="Q384" t="s">
        <v>912</v>
      </c>
      <c r="R384" t="s">
        <v>803</v>
      </c>
      <c r="S384" t="s">
        <v>7211</v>
      </c>
      <c r="T384">
        <v>20</v>
      </c>
      <c r="U384">
        <v>54</v>
      </c>
      <c r="V384">
        <v>44</v>
      </c>
      <c r="W384">
        <v>231</v>
      </c>
      <c r="X384">
        <v>14.28</v>
      </c>
      <c r="AA384" s="10" t="s">
        <v>6474</v>
      </c>
      <c r="AB384" s="11" t="s">
        <v>5588</v>
      </c>
      <c r="AC384" s="11" t="str">
        <f t="shared" si="20"/>
        <v>Arizona</v>
      </c>
      <c r="AD384" s="11" t="str">
        <f t="shared" si="21"/>
        <v>Arizona</v>
      </c>
      <c r="AE384" s="12" t="s">
        <v>617</v>
      </c>
      <c r="AF384" s="13" t="s">
        <v>5924</v>
      </c>
      <c r="AG384" t="str">
        <f>INDEX(Table14[Team_Name],MATCH(AE384,Table14[Team],0))</f>
        <v>Milwaukee</v>
      </c>
    </row>
    <row r="385" spans="2:36">
      <c r="B385">
        <v>367</v>
      </c>
      <c r="C385" t="s">
        <v>29</v>
      </c>
      <c r="D385">
        <v>282</v>
      </c>
      <c r="G385" t="s">
        <v>593</v>
      </c>
      <c r="H385">
        <v>272</v>
      </c>
      <c r="I385">
        <v>436</v>
      </c>
      <c r="J385" t="s">
        <v>6900</v>
      </c>
      <c r="K385" t="s">
        <v>6900</v>
      </c>
      <c r="L385" t="s">
        <v>7393</v>
      </c>
      <c r="M385" t="s">
        <v>7144</v>
      </c>
      <c r="N385" t="s">
        <v>7225</v>
      </c>
      <c r="O385" t="s">
        <v>7297</v>
      </c>
      <c r="P385" t="s">
        <v>7136</v>
      </c>
      <c r="Q385" t="s">
        <v>7131</v>
      </c>
      <c r="R385" t="s">
        <v>7226</v>
      </c>
      <c r="S385" t="s">
        <v>7332</v>
      </c>
      <c r="T385">
        <v>336</v>
      </c>
      <c r="U385">
        <v>193</v>
      </c>
      <c r="V385">
        <v>308</v>
      </c>
      <c r="W385">
        <v>100</v>
      </c>
      <c r="X385">
        <v>-8.0299999999999994</v>
      </c>
      <c r="AA385" s="10" t="s">
        <v>6478</v>
      </c>
      <c r="AB385" s="11" t="s">
        <v>6026</v>
      </c>
      <c r="AC385" s="11" t="str">
        <f t="shared" si="20"/>
        <v>Oregon</v>
      </c>
      <c r="AD385" s="11" t="str">
        <f t="shared" si="21"/>
        <v>Oregon</v>
      </c>
      <c r="AE385" s="12" t="s">
        <v>315</v>
      </c>
      <c r="AF385" s="13" t="s">
        <v>6337</v>
      </c>
      <c r="AG385" t="str">
        <f>INDEX(Table14[Team_Name],MATCH(AE385,Table14[Team],0))</f>
        <v>Wisconsin</v>
      </c>
    </row>
    <row r="386" spans="2:36">
      <c r="B386">
        <v>368</v>
      </c>
      <c r="C386" t="s">
        <v>7721</v>
      </c>
      <c r="D386" t="e">
        <v>#N/A</v>
      </c>
      <c r="G386" t="s">
        <v>179</v>
      </c>
      <c r="H386">
        <v>319</v>
      </c>
      <c r="I386">
        <v>439</v>
      </c>
      <c r="J386" t="s">
        <v>179</v>
      </c>
      <c r="K386" t="s">
        <v>179</v>
      </c>
      <c r="L386" t="s">
        <v>7179</v>
      </c>
      <c r="M386" t="s">
        <v>75</v>
      </c>
      <c r="N386" t="s">
        <v>1114</v>
      </c>
      <c r="O386" t="s">
        <v>1103</v>
      </c>
      <c r="P386" t="s">
        <v>750</v>
      </c>
      <c r="Q386" t="s">
        <v>7217</v>
      </c>
      <c r="R386" t="s">
        <v>7331</v>
      </c>
      <c r="S386" t="s">
        <v>764</v>
      </c>
      <c r="T386">
        <v>92</v>
      </c>
      <c r="U386">
        <v>88</v>
      </c>
      <c r="V386">
        <v>191</v>
      </c>
      <c r="W386">
        <v>235</v>
      </c>
      <c r="X386">
        <v>3.96</v>
      </c>
      <c r="AA386" s="10" t="s">
        <v>5689</v>
      </c>
      <c r="AB386" s="11" t="s">
        <v>5690</v>
      </c>
      <c r="AC386" s="11" t="str">
        <f t="shared" si="20"/>
        <v>Creighton</v>
      </c>
      <c r="AD386" s="11" t="str">
        <f t="shared" si="21"/>
        <v>Creighton</v>
      </c>
      <c r="AE386" s="12" t="s">
        <v>258</v>
      </c>
      <c r="AF386" s="12" t="s">
        <v>6345</v>
      </c>
      <c r="AG386" t="str">
        <f>INDEX(Table14[Team_Name],MATCH(AE386,Table14[Team],0))</f>
        <v>Wofford</v>
      </c>
    </row>
    <row r="387" spans="2:36">
      <c r="B387">
        <v>369</v>
      </c>
      <c r="C387" t="s">
        <v>137</v>
      </c>
      <c r="D387">
        <v>283</v>
      </c>
      <c r="G387" t="s">
        <v>475</v>
      </c>
      <c r="H387">
        <v>320</v>
      </c>
      <c r="I387">
        <v>441</v>
      </c>
      <c r="J387" t="s">
        <v>6540</v>
      </c>
      <c r="K387" t="s">
        <v>136</v>
      </c>
      <c r="L387" t="s">
        <v>7146</v>
      </c>
      <c r="M387" t="s">
        <v>7189</v>
      </c>
      <c r="N387" t="s">
        <v>7384</v>
      </c>
      <c r="O387" t="s">
        <v>7286</v>
      </c>
      <c r="P387" t="s">
        <v>7197</v>
      </c>
      <c r="Q387" t="s">
        <v>1095</v>
      </c>
      <c r="R387" t="s">
        <v>1113</v>
      </c>
      <c r="S387" t="s">
        <v>714</v>
      </c>
      <c r="T387">
        <v>94</v>
      </c>
      <c r="U387">
        <v>55</v>
      </c>
      <c r="V387">
        <v>70</v>
      </c>
      <c r="W387">
        <v>198</v>
      </c>
      <c r="X387">
        <v>12.52</v>
      </c>
      <c r="AA387" s="10" t="s">
        <v>6409</v>
      </c>
      <c r="AB387" s="11" t="s">
        <v>5725</v>
      </c>
      <c r="AC387" s="11" t="str">
        <f t="shared" si="20"/>
        <v>Duke</v>
      </c>
      <c r="AD387" s="11" t="str">
        <f t="shared" si="21"/>
        <v>Duke</v>
      </c>
      <c r="AE387" s="12" t="s">
        <v>519</v>
      </c>
      <c r="AF387" s="13" t="s">
        <v>6347</v>
      </c>
      <c r="AG387" t="str">
        <f>INDEX(Table14[Team_Name],MATCH(AE387,Table14[Team],0))</f>
        <v>Wright State</v>
      </c>
    </row>
    <row r="388" spans="2:36">
      <c r="B388">
        <v>370</v>
      </c>
      <c r="C388" t="s">
        <v>71</v>
      </c>
      <c r="D388">
        <v>284</v>
      </c>
      <c r="G388" t="s">
        <v>515</v>
      </c>
      <c r="H388">
        <v>319</v>
      </c>
      <c r="I388">
        <v>439</v>
      </c>
      <c r="J388" t="s">
        <v>179</v>
      </c>
      <c r="K388" t="s">
        <v>179</v>
      </c>
      <c r="L388" t="s">
        <v>7179</v>
      </c>
      <c r="M388" t="s">
        <v>75</v>
      </c>
      <c r="N388" t="s">
        <v>1114</v>
      </c>
      <c r="O388" t="s">
        <v>1103</v>
      </c>
      <c r="P388" t="s">
        <v>750</v>
      </c>
      <c r="Q388" t="s">
        <v>7217</v>
      </c>
      <c r="R388" t="s">
        <v>7331</v>
      </c>
      <c r="S388" t="s">
        <v>764</v>
      </c>
      <c r="T388">
        <v>92</v>
      </c>
      <c r="U388">
        <v>88</v>
      </c>
      <c r="V388">
        <v>191</v>
      </c>
      <c r="W388">
        <v>235</v>
      </c>
      <c r="X388">
        <v>3.96</v>
      </c>
      <c r="AA388" s="10" t="s">
        <v>6423</v>
      </c>
      <c r="AB388" s="10" t="s">
        <v>5833</v>
      </c>
      <c r="AC388" s="11" t="str">
        <f t="shared" si="20"/>
        <v>IowaState</v>
      </c>
      <c r="AD388" s="11" t="str">
        <f t="shared" si="21"/>
        <v>Iowa State</v>
      </c>
      <c r="AE388" s="12" t="s">
        <v>74</v>
      </c>
      <c r="AF388" s="13" t="s">
        <v>6356</v>
      </c>
      <c r="AG388" t="str">
        <f>INDEX(Table14[Team_Name],MATCH(AE388,Table14[Team],0))</f>
        <v>Wyoming</v>
      </c>
    </row>
    <row r="389" spans="2:36">
      <c r="B389">
        <v>371</v>
      </c>
      <c r="C389" t="s">
        <v>236</v>
      </c>
      <c r="D389">
        <v>285</v>
      </c>
      <c r="G389" t="s">
        <v>546</v>
      </c>
      <c r="H389">
        <v>321</v>
      </c>
      <c r="I389">
        <v>442</v>
      </c>
      <c r="J389" t="s">
        <v>182</v>
      </c>
      <c r="K389" t="s">
        <v>182</v>
      </c>
      <c r="L389" t="s">
        <v>7117</v>
      </c>
      <c r="M389" t="s">
        <v>7306</v>
      </c>
      <c r="N389" t="s">
        <v>7151</v>
      </c>
      <c r="O389" t="s">
        <v>7285</v>
      </c>
      <c r="P389" t="s">
        <v>1115</v>
      </c>
      <c r="Q389" t="s">
        <v>7407</v>
      </c>
      <c r="R389" t="s">
        <v>7194</v>
      </c>
      <c r="S389" t="s">
        <v>7201</v>
      </c>
      <c r="T389">
        <v>221</v>
      </c>
      <c r="U389">
        <v>185</v>
      </c>
      <c r="V389">
        <v>86</v>
      </c>
      <c r="W389">
        <v>250</v>
      </c>
      <c r="X389">
        <v>4.33</v>
      </c>
      <c r="AA389" s="10" t="s">
        <v>6431</v>
      </c>
      <c r="AB389" s="11" t="s">
        <v>6311</v>
      </c>
      <c r="AC389" s="11" t="str">
        <f t="shared" si="20"/>
        <v>Villanova</v>
      </c>
      <c r="AD389" s="11" t="str">
        <f t="shared" si="21"/>
        <v>Villanova</v>
      </c>
      <c r="AE389" s="12" t="s">
        <v>386</v>
      </c>
      <c r="AF389" s="13" t="s">
        <v>6358</v>
      </c>
      <c r="AG389" t="str">
        <f>INDEX(Table14[Team_Name],MATCH(AE389,Table14[Team],0))</f>
        <v>Xavier</v>
      </c>
    </row>
    <row r="390" spans="2:36">
      <c r="B390">
        <v>372</v>
      </c>
      <c r="C390" t="s">
        <v>344</v>
      </c>
      <c r="D390">
        <v>285</v>
      </c>
      <c r="G390" t="s">
        <v>587</v>
      </c>
      <c r="H390">
        <v>310</v>
      </c>
      <c r="I390">
        <v>437</v>
      </c>
      <c r="J390" t="s">
        <v>163</v>
      </c>
      <c r="K390" t="s">
        <v>163</v>
      </c>
      <c r="L390" t="s">
        <v>7349</v>
      </c>
      <c r="M390" t="s">
        <v>7122</v>
      </c>
      <c r="N390" t="s">
        <v>1086</v>
      </c>
      <c r="O390" t="s">
        <v>769</v>
      </c>
      <c r="P390" t="s">
        <v>7202</v>
      </c>
      <c r="Q390" t="s">
        <v>7363</v>
      </c>
      <c r="R390" t="s">
        <v>7286</v>
      </c>
      <c r="S390" t="s">
        <v>7168</v>
      </c>
      <c r="T390">
        <v>261</v>
      </c>
      <c r="U390">
        <v>272</v>
      </c>
      <c r="V390">
        <v>156</v>
      </c>
      <c r="W390">
        <v>282</v>
      </c>
      <c r="X390">
        <v>-4.2300000000000004</v>
      </c>
      <c r="AA390" s="10" t="s">
        <v>6502</v>
      </c>
      <c r="AB390" s="10" t="s">
        <v>5638</v>
      </c>
      <c r="AC390" s="11" t="str">
        <f t="shared" si="20"/>
        <v>BYU</v>
      </c>
      <c r="AD390" s="11" t="str">
        <f t="shared" si="21"/>
        <v>BYU</v>
      </c>
      <c r="AE390" s="12" t="s">
        <v>132</v>
      </c>
      <c r="AF390" s="12" t="s">
        <v>6361</v>
      </c>
      <c r="AG390" t="str">
        <f>INDEX(Table14[Team_Name],MATCH(AE390,Table14[Team],0))</f>
        <v>Yale</v>
      </c>
    </row>
    <row r="391" spans="2:36">
      <c r="B391">
        <v>373</v>
      </c>
      <c r="C391" t="s">
        <v>350</v>
      </c>
      <c r="D391">
        <v>286</v>
      </c>
      <c r="G391" t="s">
        <v>197</v>
      </c>
      <c r="H391">
        <v>311</v>
      </c>
      <c r="I391">
        <v>443</v>
      </c>
      <c r="J391" t="s">
        <v>197</v>
      </c>
      <c r="K391" t="s">
        <v>197</v>
      </c>
      <c r="L391" t="s">
        <v>7402</v>
      </c>
      <c r="M391" t="s">
        <v>7215</v>
      </c>
      <c r="N391" t="s">
        <v>7349</v>
      </c>
      <c r="O391" t="s">
        <v>7161</v>
      </c>
      <c r="P391" t="s">
        <v>7305</v>
      </c>
      <c r="Q391" t="s">
        <v>7192</v>
      </c>
      <c r="R391" t="s">
        <v>7158</v>
      </c>
      <c r="S391" t="s">
        <v>7317</v>
      </c>
      <c r="T391">
        <v>153</v>
      </c>
      <c r="U391">
        <v>221</v>
      </c>
      <c r="V391">
        <v>127</v>
      </c>
      <c r="W391">
        <v>210</v>
      </c>
      <c r="X391">
        <v>0.14000000000000001</v>
      </c>
      <c r="AA391" s="10" t="s">
        <v>6445</v>
      </c>
      <c r="AB391" s="11" t="s">
        <v>5957</v>
      </c>
      <c r="AC391" s="11" t="str">
        <f t="shared" si="20"/>
        <v>MichiganState</v>
      </c>
      <c r="AD391" s="11" t="str">
        <f t="shared" si="21"/>
        <v>Michigan State</v>
      </c>
      <c r="AE391" s="12" t="s">
        <v>520</v>
      </c>
      <c r="AF391" s="13" t="s">
        <v>6363</v>
      </c>
      <c r="AG391" t="str">
        <f>INDEX(Table14[Team_Name],MATCH(AE391,Table14[Team],0))</f>
        <v>Youngstown State</v>
      </c>
    </row>
    <row r="392" spans="2:36">
      <c r="B392">
        <v>374</v>
      </c>
      <c r="C392" t="s">
        <v>341</v>
      </c>
      <c r="D392">
        <v>287</v>
      </c>
      <c r="G392" t="s">
        <v>606</v>
      </c>
      <c r="H392">
        <v>355</v>
      </c>
      <c r="I392">
        <v>438</v>
      </c>
      <c r="J392" t="s">
        <v>117</v>
      </c>
      <c r="K392" t="s">
        <v>117</v>
      </c>
      <c r="L392" t="e">
        <v>#N/A</v>
      </c>
      <c r="M392" t="e">
        <v>#N/A</v>
      </c>
      <c r="N392" t="s">
        <v>7108</v>
      </c>
      <c r="O392" t="s">
        <v>7340</v>
      </c>
      <c r="P392" t="s">
        <v>7214</v>
      </c>
      <c r="Q392" t="s">
        <v>7365</v>
      </c>
      <c r="R392" t="s">
        <v>7240</v>
      </c>
      <c r="S392" t="s">
        <v>7195</v>
      </c>
      <c r="T392">
        <v>302</v>
      </c>
      <c r="U392">
        <v>239</v>
      </c>
      <c r="V392">
        <v>333</v>
      </c>
      <c r="W392">
        <v>15</v>
      </c>
      <c r="X392">
        <v>-11.81</v>
      </c>
      <c r="AA392" s="10" t="s">
        <v>6482</v>
      </c>
      <c r="AB392" s="10" t="s">
        <v>5571</v>
      </c>
      <c r="AC392" s="11" t="s">
        <v>121</v>
      </c>
      <c r="AD392" s="11" t="s">
        <v>121</v>
      </c>
      <c r="AE392" t="s">
        <v>6504</v>
      </c>
      <c r="AF392" t="s">
        <v>6162</v>
      </c>
      <c r="AG392" t="e">
        <f>INDEX(Table14[Team_Name],MATCH(AE392,Table14[Team],0))</f>
        <v>#N/A</v>
      </c>
    </row>
    <row r="393" spans="2:36">
      <c r="B393">
        <v>375</v>
      </c>
      <c r="C393" t="s">
        <v>7722</v>
      </c>
      <c r="D393" t="e">
        <v>#N/A</v>
      </c>
      <c r="G393" t="s">
        <v>7455</v>
      </c>
      <c r="H393">
        <v>355</v>
      </c>
      <c r="I393">
        <v>405</v>
      </c>
      <c r="J393" t="s">
        <v>7456</v>
      </c>
      <c r="K393" t="s">
        <v>7456</v>
      </c>
      <c r="L393" t="e">
        <v>#N/A</v>
      </c>
      <c r="M393" t="e">
        <v>#N/A</v>
      </c>
      <c r="N393" t="s">
        <v>7108</v>
      </c>
      <c r="O393" t="s">
        <v>7340</v>
      </c>
      <c r="P393" t="s">
        <v>7214</v>
      </c>
      <c r="Q393" t="s">
        <v>7365</v>
      </c>
      <c r="R393" t="s">
        <v>7240</v>
      </c>
      <c r="S393" t="s">
        <v>7195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AA393" s="10" t="s">
        <v>5830</v>
      </c>
      <c r="AB393" s="10" t="s">
        <v>5831</v>
      </c>
      <c r="AC393" s="11" t="str">
        <f t="shared" ref="AC393:AC406" si="22">INDEX($AE$2:$AE$402,MATCH(AB393,$AF$2:$AF$402,0))</f>
        <v>Iowa</v>
      </c>
      <c r="AD393" s="11" t="str">
        <f t="shared" ref="AD393:AD406" si="23">INDEX($AG$2:$AG$402,MATCH(AC393,$AE$2:$AE$402,0))</f>
        <v>Iowa</v>
      </c>
      <c r="AE393" t="s">
        <v>7366</v>
      </c>
      <c r="AF393" s="13" t="s">
        <v>7469</v>
      </c>
      <c r="AG393" t="str">
        <f>INDEX(Table14[Team_Name],MATCH(AE393,Table14[Team],0))</f>
        <v>Dixie State</v>
      </c>
    </row>
    <row r="394" spans="2:36">
      <c r="B394">
        <v>376</v>
      </c>
      <c r="C394" t="s">
        <v>218</v>
      </c>
      <c r="D394">
        <v>292</v>
      </c>
      <c r="G394" t="s">
        <v>690</v>
      </c>
      <c r="H394">
        <v>327</v>
      </c>
      <c r="I394">
        <v>451</v>
      </c>
      <c r="J394" t="s">
        <v>324</v>
      </c>
      <c r="K394" t="s">
        <v>7457</v>
      </c>
      <c r="L394" t="s">
        <v>7269</v>
      </c>
      <c r="M394" t="s">
        <v>7268</v>
      </c>
      <c r="N394" t="s">
        <v>7412</v>
      </c>
      <c r="O394" t="s">
        <v>734</v>
      </c>
      <c r="P394" t="s">
        <v>7351</v>
      </c>
      <c r="Q394" t="s">
        <v>7358</v>
      </c>
      <c r="R394" t="s">
        <v>862</v>
      </c>
      <c r="S394" t="s">
        <v>700</v>
      </c>
      <c r="T394">
        <v>97</v>
      </c>
      <c r="U394">
        <v>208</v>
      </c>
      <c r="V394">
        <v>7</v>
      </c>
      <c r="W394">
        <v>97</v>
      </c>
      <c r="X394">
        <v>12.36</v>
      </c>
      <c r="AA394" s="10" t="s">
        <v>6451</v>
      </c>
      <c r="AB394" s="11" t="s">
        <v>6034</v>
      </c>
      <c r="AC394" s="11" t="str">
        <f t="shared" si="22"/>
        <v>OhioState</v>
      </c>
      <c r="AD394" s="11" t="str">
        <f t="shared" si="23"/>
        <v>Ohio State</v>
      </c>
      <c r="AE394" t="s">
        <v>6222</v>
      </c>
      <c r="AF394" t="s">
        <v>6220</v>
      </c>
      <c r="AG394" t="str">
        <f>INDEX(Table14[Team_Name],MATCH(AE394,Table14[Team],0))</f>
        <v>Illinois-Chicago</v>
      </c>
      <c r="AJ394" t="s">
        <v>7723</v>
      </c>
    </row>
    <row r="395" spans="2:36">
      <c r="B395">
        <v>377</v>
      </c>
      <c r="C395" t="s">
        <v>335</v>
      </c>
      <c r="D395">
        <v>293</v>
      </c>
      <c r="G395" t="s">
        <v>455</v>
      </c>
      <c r="H395">
        <v>327</v>
      </c>
      <c r="I395">
        <v>451</v>
      </c>
      <c r="J395" t="s">
        <v>324</v>
      </c>
      <c r="K395" t="s">
        <v>7457</v>
      </c>
      <c r="L395" t="s">
        <v>7269</v>
      </c>
      <c r="M395" t="s">
        <v>7268</v>
      </c>
      <c r="N395" t="s">
        <v>7412</v>
      </c>
      <c r="O395" t="s">
        <v>734</v>
      </c>
      <c r="P395" t="s">
        <v>7351</v>
      </c>
      <c r="Q395" t="s">
        <v>7358</v>
      </c>
      <c r="R395" t="s">
        <v>862</v>
      </c>
      <c r="S395" t="s">
        <v>700</v>
      </c>
      <c r="T395">
        <v>97</v>
      </c>
      <c r="U395">
        <v>208</v>
      </c>
      <c r="V395">
        <v>7</v>
      </c>
      <c r="W395">
        <v>97</v>
      </c>
      <c r="X395">
        <v>12.36</v>
      </c>
      <c r="AA395" s="10" t="s">
        <v>6415</v>
      </c>
      <c r="AB395" s="11" t="s">
        <v>5865</v>
      </c>
      <c r="AC395" s="11" t="str">
        <f t="shared" si="22"/>
        <v>Kansas</v>
      </c>
      <c r="AD395" s="11" t="str">
        <f t="shared" si="23"/>
        <v>Kansas</v>
      </c>
      <c r="AJ395" t="s">
        <v>6474</v>
      </c>
    </row>
    <row r="396" spans="2:36">
      <c r="B396">
        <v>378</v>
      </c>
      <c r="C396" t="s">
        <v>365</v>
      </c>
      <c r="D396">
        <v>294</v>
      </c>
      <c r="G396" t="s">
        <v>157</v>
      </c>
      <c r="H396">
        <v>322</v>
      </c>
      <c r="I396">
        <v>445</v>
      </c>
      <c r="J396" t="s">
        <v>157</v>
      </c>
      <c r="K396" t="s">
        <v>157</v>
      </c>
      <c r="L396" t="s">
        <v>7369</v>
      </c>
      <c r="M396" t="s">
        <v>725</v>
      </c>
      <c r="N396" t="s">
        <v>7358</v>
      </c>
      <c r="O396" t="s">
        <v>7407</v>
      </c>
      <c r="P396" t="s">
        <v>7363</v>
      </c>
      <c r="Q396" t="s">
        <v>7322</v>
      </c>
      <c r="R396" t="s">
        <v>7327</v>
      </c>
      <c r="S396" t="s">
        <v>7203</v>
      </c>
      <c r="T396">
        <v>234</v>
      </c>
      <c r="U396">
        <v>182</v>
      </c>
      <c r="V396">
        <v>231</v>
      </c>
      <c r="W396">
        <v>288</v>
      </c>
      <c r="X396">
        <v>-2.61</v>
      </c>
      <c r="AA396" s="10" t="s">
        <v>6062</v>
      </c>
      <c r="AB396" s="11" t="s">
        <v>6063</v>
      </c>
      <c r="AC396" s="11" t="str">
        <f t="shared" si="22"/>
        <v>PennState</v>
      </c>
      <c r="AD396" s="11" t="str">
        <f t="shared" si="23"/>
        <v>Penn State</v>
      </c>
      <c r="AJ396" t="s">
        <v>6489</v>
      </c>
    </row>
    <row r="397" spans="2:36">
      <c r="B397">
        <v>379</v>
      </c>
      <c r="C397" t="s">
        <v>360</v>
      </c>
      <c r="D397">
        <v>295</v>
      </c>
      <c r="G397" t="s">
        <v>292</v>
      </c>
      <c r="H397">
        <v>323</v>
      </c>
      <c r="I397">
        <v>446</v>
      </c>
      <c r="J397" t="s">
        <v>292</v>
      </c>
      <c r="K397" t="s">
        <v>292</v>
      </c>
      <c r="L397" t="s">
        <v>7217</v>
      </c>
      <c r="M397" t="s">
        <v>7129</v>
      </c>
      <c r="N397" t="s">
        <v>7269</v>
      </c>
      <c r="O397" t="s">
        <v>1114</v>
      </c>
      <c r="P397" t="s">
        <v>1026</v>
      </c>
      <c r="Q397" t="s">
        <v>7206</v>
      </c>
      <c r="R397" t="s">
        <v>7333</v>
      </c>
      <c r="S397" t="s">
        <v>7351</v>
      </c>
      <c r="T397">
        <v>79</v>
      </c>
      <c r="U397">
        <v>91</v>
      </c>
      <c r="V397">
        <v>39</v>
      </c>
      <c r="W397">
        <v>130</v>
      </c>
      <c r="X397">
        <v>12.19</v>
      </c>
      <c r="AA397" s="10" t="s">
        <v>6402</v>
      </c>
      <c r="AB397" s="11" t="s">
        <v>5809</v>
      </c>
      <c r="AC397" s="11" t="str">
        <f t="shared" si="22"/>
        <v>Houston</v>
      </c>
      <c r="AD397" s="11" t="str">
        <f t="shared" si="23"/>
        <v>Houston</v>
      </c>
      <c r="AJ397" t="s">
        <v>6486</v>
      </c>
    </row>
    <row r="398" spans="2:36">
      <c r="B398">
        <v>380</v>
      </c>
      <c r="C398" t="s">
        <v>290</v>
      </c>
      <c r="D398">
        <v>296</v>
      </c>
      <c r="G398" t="s">
        <v>230</v>
      </c>
      <c r="H398">
        <v>324</v>
      </c>
      <c r="I398">
        <v>448</v>
      </c>
      <c r="J398" t="s">
        <v>230</v>
      </c>
      <c r="K398" t="s">
        <v>230</v>
      </c>
      <c r="L398" t="s">
        <v>769</v>
      </c>
      <c r="M398" t="s">
        <v>7243</v>
      </c>
      <c r="N398" t="s">
        <v>7148</v>
      </c>
      <c r="O398" t="s">
        <v>697</v>
      </c>
      <c r="P398" t="s">
        <v>746</v>
      </c>
      <c r="Q398" t="s">
        <v>746</v>
      </c>
      <c r="R398" t="s">
        <v>746</v>
      </c>
      <c r="S398" t="s">
        <v>7331</v>
      </c>
      <c r="T398">
        <v>104</v>
      </c>
      <c r="U398">
        <v>38</v>
      </c>
      <c r="V398">
        <v>84</v>
      </c>
      <c r="W398">
        <v>293</v>
      </c>
      <c r="X398">
        <v>13.22</v>
      </c>
      <c r="AA398" s="10" t="s">
        <v>6408</v>
      </c>
      <c r="AB398" s="11" t="s">
        <v>6299</v>
      </c>
      <c r="AC398" s="11" t="str">
        <f t="shared" si="22"/>
        <v>Virginia</v>
      </c>
      <c r="AD398" s="11" t="str">
        <f t="shared" si="23"/>
        <v>Virginia</v>
      </c>
      <c r="AJ398" t="s">
        <v>6401</v>
      </c>
    </row>
    <row r="399" spans="2:36">
      <c r="B399">
        <v>381</v>
      </c>
      <c r="C399" t="s">
        <v>6163</v>
      </c>
      <c r="D399" t="e">
        <v>#N/A</v>
      </c>
      <c r="G399" t="s">
        <v>390</v>
      </c>
      <c r="H399">
        <v>325</v>
      </c>
      <c r="I399">
        <v>449</v>
      </c>
      <c r="J399" t="s">
        <v>390</v>
      </c>
      <c r="K399" t="s">
        <v>390</v>
      </c>
      <c r="L399" t="s">
        <v>304</v>
      </c>
      <c r="M399" t="s">
        <v>44</v>
      </c>
      <c r="N399" t="s">
        <v>18</v>
      </c>
      <c r="O399" t="s">
        <v>19</v>
      </c>
      <c r="P399" t="s">
        <v>18</v>
      </c>
      <c r="Q399" t="s">
        <v>7268</v>
      </c>
      <c r="R399" t="s">
        <v>431</v>
      </c>
      <c r="S399" t="s">
        <v>37</v>
      </c>
      <c r="T399">
        <v>9</v>
      </c>
      <c r="U399">
        <v>9</v>
      </c>
      <c r="V399">
        <v>25</v>
      </c>
      <c r="W399">
        <v>345</v>
      </c>
      <c r="X399">
        <v>24.84</v>
      </c>
      <c r="AA399" s="10" t="s">
        <v>5819</v>
      </c>
      <c r="AB399" s="11" t="s">
        <v>5820</v>
      </c>
      <c r="AC399" s="11" t="str">
        <f t="shared" si="22"/>
        <v>Illinois</v>
      </c>
      <c r="AD399" s="11" t="str">
        <f t="shared" si="23"/>
        <v>Illinois</v>
      </c>
      <c r="AJ399" t="s">
        <v>7464</v>
      </c>
    </row>
    <row r="400" spans="2:36">
      <c r="B400">
        <v>382</v>
      </c>
      <c r="C400" t="s">
        <v>6504</v>
      </c>
      <c r="D400">
        <v>381</v>
      </c>
      <c r="G400" t="s">
        <v>406</v>
      </c>
      <c r="H400">
        <v>326</v>
      </c>
      <c r="I400">
        <v>450</v>
      </c>
      <c r="J400" t="s">
        <v>406</v>
      </c>
      <c r="K400" t="s">
        <v>406</v>
      </c>
      <c r="L400" t="s">
        <v>26</v>
      </c>
      <c r="M400" t="s">
        <v>27</v>
      </c>
      <c r="N400" t="s">
        <v>26</v>
      </c>
      <c r="O400" t="s">
        <v>396</v>
      </c>
      <c r="P400" t="s">
        <v>19</v>
      </c>
      <c r="Q400" t="s">
        <v>18</v>
      </c>
      <c r="R400" t="s">
        <v>7358</v>
      </c>
      <c r="S400" t="s">
        <v>431</v>
      </c>
      <c r="T400">
        <v>45</v>
      </c>
      <c r="U400">
        <v>85</v>
      </c>
      <c r="V400">
        <v>59</v>
      </c>
      <c r="W400">
        <v>357</v>
      </c>
      <c r="X400">
        <v>11.2</v>
      </c>
      <c r="AA400" s="10" t="s">
        <v>6448</v>
      </c>
      <c r="AB400" s="11" t="s">
        <v>6337</v>
      </c>
      <c r="AC400" s="11" t="str">
        <f t="shared" si="22"/>
        <v>Wisconsin</v>
      </c>
      <c r="AD400" s="11" t="str">
        <f t="shared" si="23"/>
        <v>Wisconsin</v>
      </c>
      <c r="AJ400" t="s">
        <v>6475</v>
      </c>
    </row>
    <row r="401" spans="2:36">
      <c r="B401">
        <v>383</v>
      </c>
      <c r="C401" t="s">
        <v>281</v>
      </c>
      <c r="D401">
        <v>306</v>
      </c>
      <c r="G401" t="s">
        <v>511</v>
      </c>
      <c r="H401">
        <v>329</v>
      </c>
      <c r="I401">
        <v>452</v>
      </c>
      <c r="J401" t="s">
        <v>125</v>
      </c>
      <c r="K401" t="s">
        <v>125</v>
      </c>
      <c r="L401" t="s">
        <v>7400</v>
      </c>
      <c r="M401" t="s">
        <v>7168</v>
      </c>
      <c r="N401" t="s">
        <v>697</v>
      </c>
      <c r="O401" t="s">
        <v>911</v>
      </c>
      <c r="P401" t="s">
        <v>1114</v>
      </c>
      <c r="Q401" t="s">
        <v>421</v>
      </c>
      <c r="R401" t="s">
        <v>7233</v>
      </c>
      <c r="S401" t="s">
        <v>7358</v>
      </c>
      <c r="T401">
        <v>39</v>
      </c>
      <c r="U401">
        <v>17</v>
      </c>
      <c r="V401">
        <v>54</v>
      </c>
      <c r="W401">
        <v>341</v>
      </c>
      <c r="X401">
        <v>18.78</v>
      </c>
      <c r="AA401" s="10" t="s">
        <v>5921</v>
      </c>
      <c r="AB401" s="11" t="s">
        <v>5922</v>
      </c>
      <c r="AC401" s="11" t="str">
        <f t="shared" si="22"/>
        <v>Michigan</v>
      </c>
      <c r="AD401" s="11" t="str">
        <f t="shared" si="23"/>
        <v>Michigan</v>
      </c>
      <c r="AJ401" t="s">
        <v>6423</v>
      </c>
    </row>
    <row r="402" spans="2:36">
      <c r="B402">
        <v>384</v>
      </c>
      <c r="C402" t="s">
        <v>6792</v>
      </c>
      <c r="D402" t="e">
        <v>#N/A</v>
      </c>
      <c r="G402" t="s">
        <v>333</v>
      </c>
      <c r="H402">
        <v>328</v>
      </c>
      <c r="I402">
        <v>453</v>
      </c>
      <c r="J402" t="s">
        <v>333</v>
      </c>
      <c r="K402" t="s">
        <v>333</v>
      </c>
      <c r="L402" t="s">
        <v>7275</v>
      </c>
      <c r="M402" t="s">
        <v>7386</v>
      </c>
      <c r="N402" t="s">
        <v>7324</v>
      </c>
      <c r="O402" t="s">
        <v>7140</v>
      </c>
      <c r="P402" t="s">
        <v>7164</v>
      </c>
      <c r="Q402" t="s">
        <v>7222</v>
      </c>
      <c r="R402" t="s">
        <v>7205</v>
      </c>
      <c r="S402" t="s">
        <v>7297</v>
      </c>
      <c r="T402">
        <v>236</v>
      </c>
      <c r="U402">
        <v>44</v>
      </c>
      <c r="V402">
        <v>316</v>
      </c>
      <c r="W402">
        <v>78</v>
      </c>
      <c r="X402">
        <v>-0.15</v>
      </c>
      <c r="AA402" s="10" t="s">
        <v>6500</v>
      </c>
      <c r="AB402" s="11" t="s">
        <v>5783</v>
      </c>
      <c r="AC402" s="11" t="str">
        <f t="shared" si="22"/>
        <v>Gonzaga</v>
      </c>
      <c r="AD402" s="11" t="str">
        <f t="shared" si="23"/>
        <v>Gonzaga</v>
      </c>
      <c r="AJ402" t="s">
        <v>7724</v>
      </c>
    </row>
    <row r="403" spans="2:36">
      <c r="B403">
        <v>385</v>
      </c>
      <c r="C403" t="s">
        <v>251</v>
      </c>
      <c r="D403">
        <v>297</v>
      </c>
      <c r="G403" t="s">
        <v>238</v>
      </c>
      <c r="H403">
        <v>330</v>
      </c>
      <c r="I403">
        <v>454</v>
      </c>
      <c r="J403" t="s">
        <v>238</v>
      </c>
      <c r="K403" t="s">
        <v>238</v>
      </c>
      <c r="L403" t="s">
        <v>7198</v>
      </c>
      <c r="M403" t="s">
        <v>7332</v>
      </c>
      <c r="N403" t="s">
        <v>7158</v>
      </c>
      <c r="O403" t="s">
        <v>7261</v>
      </c>
      <c r="P403" t="s">
        <v>7207</v>
      </c>
      <c r="Q403" t="s">
        <v>7227</v>
      </c>
      <c r="R403" t="s">
        <v>7177</v>
      </c>
      <c r="S403" t="s">
        <v>7379</v>
      </c>
      <c r="T403">
        <v>192</v>
      </c>
      <c r="U403">
        <v>196</v>
      </c>
      <c r="V403">
        <v>124</v>
      </c>
      <c r="W403">
        <v>217</v>
      </c>
      <c r="X403">
        <v>1.7</v>
      </c>
      <c r="AA403" s="10" t="s">
        <v>5707</v>
      </c>
      <c r="AB403" s="10" t="s">
        <v>5708</v>
      </c>
      <c r="AC403" s="11" t="str">
        <f t="shared" si="22"/>
        <v>Dayton</v>
      </c>
      <c r="AD403" s="11" t="str">
        <f t="shared" si="23"/>
        <v>Dayton</v>
      </c>
      <c r="AJ403" t="s">
        <v>6445</v>
      </c>
    </row>
    <row r="404" spans="2:36">
      <c r="B404">
        <v>386</v>
      </c>
      <c r="C404" t="s">
        <v>42</v>
      </c>
      <c r="D404">
        <v>298</v>
      </c>
      <c r="G404" t="s">
        <v>467</v>
      </c>
      <c r="H404">
        <v>331</v>
      </c>
      <c r="I404">
        <v>455</v>
      </c>
      <c r="J404" t="s">
        <v>311</v>
      </c>
      <c r="K404" t="s">
        <v>311</v>
      </c>
      <c r="L404" t="s">
        <v>7316</v>
      </c>
      <c r="M404" t="s">
        <v>7157</v>
      </c>
      <c r="N404" t="s">
        <v>7346</v>
      </c>
      <c r="O404" t="s">
        <v>1111</v>
      </c>
      <c r="P404" t="s">
        <v>823</v>
      </c>
      <c r="Q404" t="s">
        <v>7400</v>
      </c>
      <c r="R404" t="s">
        <v>7402</v>
      </c>
      <c r="S404" t="s">
        <v>7316</v>
      </c>
      <c r="T404">
        <v>103</v>
      </c>
      <c r="U404">
        <v>40</v>
      </c>
      <c r="V404">
        <v>41</v>
      </c>
      <c r="W404">
        <v>30</v>
      </c>
      <c r="X404">
        <v>15.52</v>
      </c>
      <c r="AA404" s="10" t="s">
        <v>6420</v>
      </c>
      <c r="AB404" s="10" t="s">
        <v>5606</v>
      </c>
      <c r="AC404" s="11" t="str">
        <f t="shared" si="22"/>
        <v>Baylor</v>
      </c>
      <c r="AD404" s="11" t="str">
        <f t="shared" si="23"/>
        <v>Baylor</v>
      </c>
      <c r="AJ404" t="s">
        <v>6440</v>
      </c>
    </row>
    <row r="405" spans="2:36">
      <c r="B405">
        <v>387</v>
      </c>
      <c r="C405" t="s">
        <v>6904</v>
      </c>
      <c r="D405">
        <v>0</v>
      </c>
      <c r="G405" t="s">
        <v>178</v>
      </c>
      <c r="I405">
        <v>456</v>
      </c>
      <c r="J405" t="s">
        <v>178</v>
      </c>
      <c r="K405" t="s">
        <v>178</v>
      </c>
      <c r="L405" t="s">
        <v>7354</v>
      </c>
      <c r="M405" t="s">
        <v>7352</v>
      </c>
      <c r="N405" t="s">
        <v>737</v>
      </c>
      <c r="O405" t="s">
        <v>7369</v>
      </c>
      <c r="P405" t="s">
        <v>7354</v>
      </c>
      <c r="Q405" t="s">
        <v>734</v>
      </c>
      <c r="R405" t="s">
        <v>789</v>
      </c>
      <c r="S405" t="s">
        <v>7231</v>
      </c>
      <c r="T405">
        <v>101</v>
      </c>
      <c r="U405">
        <v>153</v>
      </c>
      <c r="V405">
        <v>101</v>
      </c>
      <c r="W405">
        <v>59</v>
      </c>
      <c r="X405">
        <v>5.29</v>
      </c>
      <c r="AA405" s="10" t="s">
        <v>7478</v>
      </c>
      <c r="AB405" s="11" t="s">
        <v>6104</v>
      </c>
      <c r="AC405" s="11" t="str">
        <f t="shared" si="22"/>
        <v>SanDiegoState</v>
      </c>
      <c r="AD405" s="11" t="str">
        <f t="shared" si="23"/>
        <v>San Diego State</v>
      </c>
      <c r="AJ405" t="s">
        <v>6490</v>
      </c>
    </row>
    <row r="406" spans="2:36">
      <c r="B406">
        <v>388</v>
      </c>
      <c r="C406" t="s">
        <v>6178</v>
      </c>
      <c r="D406" t="e">
        <v>#N/A</v>
      </c>
      <c r="G406" t="s">
        <v>464</v>
      </c>
      <c r="H406">
        <v>333</v>
      </c>
      <c r="I406">
        <v>458</v>
      </c>
      <c r="J406" t="s">
        <v>6351</v>
      </c>
      <c r="K406" t="s">
        <v>259</v>
      </c>
      <c r="L406" t="s">
        <v>7343</v>
      </c>
      <c r="M406" t="s">
        <v>7373</v>
      </c>
      <c r="N406" t="s">
        <v>7373</v>
      </c>
      <c r="O406" t="s">
        <v>7328</v>
      </c>
      <c r="P406" t="s">
        <v>7373</v>
      </c>
      <c r="Q406" t="s">
        <v>7239</v>
      </c>
      <c r="R406" t="s">
        <v>7231</v>
      </c>
      <c r="S406" t="s">
        <v>7174</v>
      </c>
      <c r="T406">
        <v>63</v>
      </c>
      <c r="U406">
        <v>77</v>
      </c>
      <c r="V406">
        <v>26</v>
      </c>
      <c r="W406">
        <v>230</v>
      </c>
      <c r="X406">
        <v>15.28</v>
      </c>
      <c r="AA406" s="10" t="s">
        <v>6484</v>
      </c>
      <c r="AB406" s="11" t="s">
        <v>6226</v>
      </c>
      <c r="AC406" s="11" t="str">
        <f t="shared" si="22"/>
        <v>Kentucky</v>
      </c>
      <c r="AD406" s="11" t="str">
        <f t="shared" si="23"/>
        <v>Kentucky</v>
      </c>
      <c r="AJ406" t="s">
        <v>6451</v>
      </c>
    </row>
    <row r="407" spans="2:36">
      <c r="B407">
        <v>389</v>
      </c>
      <c r="C407" t="s">
        <v>95</v>
      </c>
      <c r="D407">
        <v>299</v>
      </c>
      <c r="G407" t="s">
        <v>486</v>
      </c>
      <c r="H407">
        <v>332</v>
      </c>
      <c r="I407">
        <v>456</v>
      </c>
      <c r="J407" t="s">
        <v>178</v>
      </c>
      <c r="K407" t="s">
        <v>178</v>
      </c>
      <c r="L407" t="s">
        <v>7354</v>
      </c>
      <c r="M407" t="s">
        <v>7352</v>
      </c>
      <c r="N407" t="s">
        <v>737</v>
      </c>
      <c r="O407" t="s">
        <v>7369</v>
      </c>
      <c r="P407" t="s">
        <v>7354</v>
      </c>
      <c r="Q407" t="s">
        <v>734</v>
      </c>
      <c r="R407" t="s">
        <v>789</v>
      </c>
      <c r="S407" t="s">
        <v>7231</v>
      </c>
      <c r="T407">
        <v>101</v>
      </c>
      <c r="U407">
        <v>153</v>
      </c>
      <c r="V407">
        <v>101</v>
      </c>
      <c r="W407">
        <v>59</v>
      </c>
      <c r="X407">
        <v>5.29</v>
      </c>
      <c r="AA407" t="s">
        <v>6490</v>
      </c>
      <c r="AB407" s="11" t="s">
        <v>5761</v>
      </c>
      <c r="AC407" s="11" t="s">
        <v>194</v>
      </c>
      <c r="AD407" s="11" t="s">
        <v>194</v>
      </c>
      <c r="AJ407" t="s">
        <v>6448</v>
      </c>
    </row>
    <row r="408" spans="2:36">
      <c r="B408">
        <v>390</v>
      </c>
      <c r="C408" t="s">
        <v>113</v>
      </c>
      <c r="D408">
        <v>300</v>
      </c>
      <c r="G408" t="s">
        <v>644</v>
      </c>
      <c r="H408">
        <v>334</v>
      </c>
      <c r="I408">
        <v>460</v>
      </c>
      <c r="J408" t="s">
        <v>6542</v>
      </c>
      <c r="K408" t="s">
        <v>202</v>
      </c>
      <c r="L408" t="s">
        <v>7203</v>
      </c>
      <c r="M408" t="s">
        <v>7272</v>
      </c>
      <c r="N408" t="s">
        <v>7216</v>
      </c>
      <c r="O408" t="s">
        <v>7232</v>
      </c>
      <c r="P408" t="s">
        <v>7238</v>
      </c>
      <c r="Q408" t="s">
        <v>7253</v>
      </c>
      <c r="R408" t="s">
        <v>7288</v>
      </c>
      <c r="S408" t="s">
        <v>7271</v>
      </c>
      <c r="T408">
        <v>115</v>
      </c>
      <c r="U408">
        <v>171</v>
      </c>
      <c r="V408">
        <v>202</v>
      </c>
      <c r="W408">
        <v>60</v>
      </c>
      <c r="X408">
        <v>-0.47</v>
      </c>
      <c r="AA408" s="10" t="s">
        <v>6434</v>
      </c>
      <c r="AB408" s="11" t="s">
        <v>5795</v>
      </c>
      <c r="AC408" s="11" t="str">
        <f t="shared" ref="AC408:AC427" si="24">INDEX($AE$2:$AE$402,MATCH(AB408,$AF$2:$AF$402,0))</f>
        <v>SetonHall</v>
      </c>
      <c r="AD408" s="11" t="str">
        <f t="shared" ref="AD408:AD427" si="25">INDEX($AG$2:$AG$402,MATCH(AC408,$AE$2:$AE$402,0))</f>
        <v>Seton Hall</v>
      </c>
      <c r="AJ408" t="s">
        <v>7725</v>
      </c>
    </row>
    <row r="409" spans="2:36">
      <c r="B409">
        <v>391</v>
      </c>
      <c r="C409" t="s">
        <v>7726</v>
      </c>
      <c r="D409" t="e">
        <v>#N/A</v>
      </c>
      <c r="G409" t="s">
        <v>637</v>
      </c>
      <c r="H409">
        <v>336</v>
      </c>
      <c r="I409">
        <v>462</v>
      </c>
      <c r="J409" t="s">
        <v>139</v>
      </c>
      <c r="K409" t="s">
        <v>139</v>
      </c>
      <c r="L409" t="s">
        <v>7120</v>
      </c>
      <c r="M409" t="s">
        <v>7258</v>
      </c>
      <c r="N409" t="s">
        <v>7403</v>
      </c>
      <c r="O409" t="s">
        <v>7225</v>
      </c>
      <c r="P409" t="s">
        <v>7309</v>
      </c>
      <c r="Q409" t="s">
        <v>7250</v>
      </c>
      <c r="R409" t="s">
        <v>7371</v>
      </c>
      <c r="S409" t="s">
        <v>7328</v>
      </c>
      <c r="T409">
        <v>311</v>
      </c>
      <c r="U409">
        <v>252</v>
      </c>
      <c r="V409">
        <v>307</v>
      </c>
      <c r="W409">
        <v>112</v>
      </c>
      <c r="X409">
        <v>-11.28</v>
      </c>
      <c r="AA409" s="10" t="s">
        <v>6441</v>
      </c>
      <c r="AB409" s="11" t="s">
        <v>5912</v>
      </c>
      <c r="AC409" s="11" t="str">
        <f t="shared" si="24"/>
        <v>Maryland</v>
      </c>
      <c r="AD409" s="11" t="str">
        <f t="shared" si="25"/>
        <v>Maryland</v>
      </c>
      <c r="AJ409" t="s">
        <v>6502</v>
      </c>
    </row>
    <row r="410" spans="2:36">
      <c r="B410">
        <v>392</v>
      </c>
      <c r="C410" t="s">
        <v>123</v>
      </c>
      <c r="D410">
        <v>303</v>
      </c>
      <c r="G410" t="s">
        <v>623</v>
      </c>
      <c r="H410">
        <v>337</v>
      </c>
      <c r="I410">
        <v>463</v>
      </c>
      <c r="J410" t="s">
        <v>33</v>
      </c>
      <c r="K410" t="s">
        <v>33</v>
      </c>
      <c r="L410" t="s">
        <v>7165</v>
      </c>
      <c r="M410" t="s">
        <v>7245</v>
      </c>
      <c r="N410" t="s">
        <v>7241</v>
      </c>
      <c r="O410" t="s">
        <v>7228</v>
      </c>
      <c r="P410" t="s">
        <v>7355</v>
      </c>
      <c r="Q410" t="s">
        <v>7386</v>
      </c>
      <c r="R410" t="s">
        <v>7220</v>
      </c>
      <c r="S410" t="s">
        <v>7139</v>
      </c>
      <c r="T410">
        <v>240</v>
      </c>
      <c r="U410">
        <v>228</v>
      </c>
      <c r="V410">
        <v>262</v>
      </c>
      <c r="W410">
        <v>29</v>
      </c>
      <c r="X410">
        <v>-6.78</v>
      </c>
      <c r="AA410" t="s">
        <v>6362</v>
      </c>
      <c r="AB410" s="11" t="s">
        <v>6363</v>
      </c>
      <c r="AC410" s="11" t="str">
        <f t="shared" si="24"/>
        <v>YoungstownState</v>
      </c>
      <c r="AD410" s="11" t="str">
        <f t="shared" si="25"/>
        <v>Youngstown State</v>
      </c>
      <c r="AJ410" t="s">
        <v>7727</v>
      </c>
    </row>
    <row r="411" spans="2:36">
      <c r="B411">
        <v>393</v>
      </c>
      <c r="C411" t="s">
        <v>338</v>
      </c>
      <c r="D411">
        <v>304</v>
      </c>
      <c r="G411" t="s">
        <v>627</v>
      </c>
      <c r="H411">
        <v>338</v>
      </c>
      <c r="I411">
        <v>464</v>
      </c>
      <c r="J411" t="s">
        <v>160</v>
      </c>
      <c r="K411" t="s">
        <v>160</v>
      </c>
      <c r="L411" t="s">
        <v>7232</v>
      </c>
      <c r="M411" t="s">
        <v>7399</v>
      </c>
      <c r="N411" t="s">
        <v>7333</v>
      </c>
      <c r="O411" t="s">
        <v>7241</v>
      </c>
      <c r="P411" t="s">
        <v>1103</v>
      </c>
      <c r="Q411" t="s">
        <v>7210</v>
      </c>
      <c r="R411" t="s">
        <v>7296</v>
      </c>
      <c r="S411" t="s">
        <v>897</v>
      </c>
      <c r="T411">
        <v>90</v>
      </c>
      <c r="U411">
        <v>106</v>
      </c>
      <c r="V411">
        <v>149</v>
      </c>
      <c r="W411">
        <v>96</v>
      </c>
      <c r="X411">
        <v>4.8899999999999997</v>
      </c>
      <c r="AA411" s="14" t="s">
        <v>6403</v>
      </c>
      <c r="AB411" s="11" t="s">
        <v>5809</v>
      </c>
      <c r="AC411" s="11" t="str">
        <f t="shared" si="24"/>
        <v>Houston</v>
      </c>
      <c r="AD411" s="11" t="str">
        <f t="shared" si="25"/>
        <v>Houston</v>
      </c>
      <c r="AJ411" t="s">
        <v>6420</v>
      </c>
    </row>
    <row r="412" spans="2:36">
      <c r="B412">
        <v>394</v>
      </c>
      <c r="C412" t="s">
        <v>7728</v>
      </c>
      <c r="D412" t="e">
        <v>#N/A</v>
      </c>
      <c r="G412" t="s">
        <v>620</v>
      </c>
      <c r="H412">
        <v>339</v>
      </c>
      <c r="I412">
        <v>465</v>
      </c>
      <c r="J412" t="s">
        <v>279</v>
      </c>
      <c r="K412" t="s">
        <v>279</v>
      </c>
      <c r="L412" t="s">
        <v>7145</v>
      </c>
      <c r="M412" t="s">
        <v>7371</v>
      </c>
      <c r="N412" t="s">
        <v>7144</v>
      </c>
      <c r="O412" t="s">
        <v>7247</v>
      </c>
      <c r="P412" t="s">
        <v>7158</v>
      </c>
      <c r="Q412" t="s">
        <v>7127</v>
      </c>
      <c r="R412" t="s">
        <v>7120</v>
      </c>
      <c r="S412" t="s">
        <v>7205</v>
      </c>
      <c r="T412">
        <v>313</v>
      </c>
      <c r="U412">
        <v>287</v>
      </c>
      <c r="V412">
        <v>336</v>
      </c>
      <c r="W412">
        <v>331</v>
      </c>
      <c r="X412">
        <v>-15.21</v>
      </c>
      <c r="AA412" t="s">
        <v>5707</v>
      </c>
      <c r="AB412" s="11" t="s">
        <v>5708</v>
      </c>
      <c r="AC412" s="11" t="str">
        <f t="shared" si="24"/>
        <v>Dayton</v>
      </c>
      <c r="AD412" s="11" t="str">
        <f t="shared" si="25"/>
        <v>Dayton</v>
      </c>
      <c r="AJ412" t="s">
        <v>7729</v>
      </c>
    </row>
    <row r="413" spans="2:36">
      <c r="B413">
        <v>395</v>
      </c>
      <c r="C413" t="s">
        <v>7718</v>
      </c>
      <c r="D413">
        <v>305</v>
      </c>
      <c r="G413" t="s">
        <v>494</v>
      </c>
      <c r="H413">
        <v>335</v>
      </c>
      <c r="I413">
        <v>461</v>
      </c>
      <c r="J413" t="s">
        <v>124</v>
      </c>
      <c r="K413" t="s">
        <v>124</v>
      </c>
      <c r="L413" t="s">
        <v>750</v>
      </c>
      <c r="M413" t="s">
        <v>7269</v>
      </c>
      <c r="N413" t="s">
        <v>75</v>
      </c>
      <c r="O413" t="s">
        <v>60</v>
      </c>
      <c r="P413" t="s">
        <v>396</v>
      </c>
      <c r="Q413" t="s">
        <v>1045</v>
      </c>
      <c r="R413" t="s">
        <v>169</v>
      </c>
      <c r="S413" t="s">
        <v>57</v>
      </c>
      <c r="T413">
        <v>46</v>
      </c>
      <c r="U413">
        <v>80</v>
      </c>
      <c r="V413">
        <v>63</v>
      </c>
      <c r="W413">
        <v>122</v>
      </c>
      <c r="X413">
        <v>11.43</v>
      </c>
      <c r="AA413" t="s">
        <v>6076</v>
      </c>
      <c r="AB413" s="11" t="s">
        <v>6077</v>
      </c>
      <c r="AC413" s="11" t="str">
        <f t="shared" si="24"/>
        <v>Richmond</v>
      </c>
      <c r="AD413" s="11" t="str">
        <f t="shared" si="25"/>
        <v>Richmond</v>
      </c>
      <c r="AJ413" t="s">
        <v>6472</v>
      </c>
    </row>
    <row r="414" spans="2:36">
      <c r="B414">
        <v>396</v>
      </c>
      <c r="C414" t="s">
        <v>180</v>
      </c>
      <c r="D414">
        <v>305</v>
      </c>
      <c r="G414" t="s">
        <v>509</v>
      </c>
      <c r="H414">
        <v>340</v>
      </c>
      <c r="I414">
        <v>466</v>
      </c>
      <c r="J414" t="s">
        <v>6333</v>
      </c>
      <c r="K414" t="s">
        <v>253</v>
      </c>
      <c r="L414" t="s">
        <v>27</v>
      </c>
      <c r="M414" t="s">
        <v>421</v>
      </c>
      <c r="N414" t="s">
        <v>421</v>
      </c>
      <c r="O414" t="s">
        <v>75</v>
      </c>
      <c r="P414" t="s">
        <v>7391</v>
      </c>
      <c r="Q414" t="s">
        <v>737</v>
      </c>
      <c r="R414" t="s">
        <v>7173</v>
      </c>
      <c r="S414" t="s">
        <v>900</v>
      </c>
      <c r="T414">
        <v>62</v>
      </c>
      <c r="U414">
        <v>159</v>
      </c>
      <c r="V414">
        <v>47</v>
      </c>
      <c r="W414">
        <v>192</v>
      </c>
      <c r="X414">
        <v>8.19</v>
      </c>
      <c r="AA414" t="s">
        <v>6412</v>
      </c>
      <c r="AB414" s="11" t="s">
        <v>5768</v>
      </c>
      <c r="AC414" s="11" t="str">
        <f t="shared" si="24"/>
        <v>FloridaState</v>
      </c>
      <c r="AD414" s="11" t="str">
        <f t="shared" si="25"/>
        <v>Florida State</v>
      </c>
      <c r="AJ414" t="s">
        <v>6500</v>
      </c>
    </row>
    <row r="415" spans="2:36">
      <c r="B415">
        <v>396</v>
      </c>
      <c r="C415" t="s">
        <v>685</v>
      </c>
      <c r="D415" t="e">
        <v>#N/A</v>
      </c>
      <c r="G415" t="s">
        <v>493</v>
      </c>
      <c r="H415">
        <v>341</v>
      </c>
      <c r="I415">
        <v>467</v>
      </c>
      <c r="J415" t="s">
        <v>361</v>
      </c>
      <c r="K415" t="s">
        <v>361</v>
      </c>
      <c r="L415" t="s">
        <v>7330</v>
      </c>
      <c r="M415" t="s">
        <v>7210</v>
      </c>
      <c r="N415" t="s">
        <v>1091</v>
      </c>
      <c r="O415" t="s">
        <v>7209</v>
      </c>
      <c r="P415" t="s">
        <v>7333</v>
      </c>
      <c r="Q415" t="s">
        <v>7181</v>
      </c>
      <c r="R415" t="s">
        <v>7323</v>
      </c>
      <c r="S415" t="s">
        <v>7223</v>
      </c>
      <c r="T415">
        <v>269</v>
      </c>
      <c r="U415">
        <v>352</v>
      </c>
      <c r="V415">
        <v>270</v>
      </c>
      <c r="W415">
        <v>93</v>
      </c>
      <c r="X415">
        <v>-17.3</v>
      </c>
      <c r="AA415" t="s">
        <v>6413</v>
      </c>
      <c r="AB415" s="11" t="s">
        <v>5889</v>
      </c>
      <c r="AC415" s="11" t="str">
        <f t="shared" si="24"/>
        <v>Louisville</v>
      </c>
      <c r="AD415" s="11" t="str">
        <f t="shared" si="25"/>
        <v>Louisville</v>
      </c>
      <c r="AJ415" t="s">
        <v>6431</v>
      </c>
    </row>
    <row r="416" spans="2:36">
      <c r="B416">
        <v>397</v>
      </c>
      <c r="C416" t="s">
        <v>7730</v>
      </c>
      <c r="D416" t="e">
        <v>#N/A</v>
      </c>
      <c r="G416" t="s">
        <v>7458</v>
      </c>
      <c r="H416">
        <v>341</v>
      </c>
      <c r="I416">
        <v>467</v>
      </c>
      <c r="J416" t="s">
        <v>361</v>
      </c>
      <c r="K416" t="s">
        <v>361</v>
      </c>
      <c r="L416" t="s">
        <v>7330</v>
      </c>
      <c r="M416" t="s">
        <v>7210</v>
      </c>
      <c r="N416" t="s">
        <v>1091</v>
      </c>
      <c r="O416" t="s">
        <v>7209</v>
      </c>
      <c r="P416" t="s">
        <v>7333</v>
      </c>
      <c r="Q416" t="s">
        <v>7181</v>
      </c>
      <c r="R416" t="s">
        <v>7323</v>
      </c>
      <c r="S416" t="s">
        <v>7223</v>
      </c>
      <c r="T416">
        <v>269</v>
      </c>
      <c r="U416">
        <v>352</v>
      </c>
      <c r="V416">
        <v>270</v>
      </c>
      <c r="W416">
        <v>93</v>
      </c>
      <c r="X416">
        <v>-17.3</v>
      </c>
      <c r="AA416" t="s">
        <v>6410</v>
      </c>
      <c r="AB416" s="11" t="s">
        <v>6248</v>
      </c>
      <c r="AC416" s="11" t="str">
        <f t="shared" si="24"/>
        <v>NorthCarolina</v>
      </c>
      <c r="AD416" s="11" t="str">
        <f t="shared" si="25"/>
        <v>North Carolina</v>
      </c>
      <c r="AJ416" t="s">
        <v>7731</v>
      </c>
    </row>
    <row r="417" spans="2:36">
      <c r="B417">
        <v>398</v>
      </c>
      <c r="C417" t="s">
        <v>127</v>
      </c>
      <c r="D417">
        <v>307</v>
      </c>
      <c r="G417" t="s">
        <v>330</v>
      </c>
      <c r="H417">
        <v>342</v>
      </c>
      <c r="I417">
        <v>469</v>
      </c>
      <c r="J417" t="s">
        <v>330</v>
      </c>
      <c r="K417" t="s">
        <v>330</v>
      </c>
      <c r="L417" t="s">
        <v>7318</v>
      </c>
      <c r="M417" t="s">
        <v>7292</v>
      </c>
      <c r="N417" t="s">
        <v>7397</v>
      </c>
      <c r="O417" t="s">
        <v>7296</v>
      </c>
      <c r="P417" t="s">
        <v>7260</v>
      </c>
      <c r="Q417" t="s">
        <v>7242</v>
      </c>
      <c r="R417" t="s">
        <v>7298</v>
      </c>
      <c r="S417" t="s">
        <v>7407</v>
      </c>
      <c r="T417">
        <v>155</v>
      </c>
      <c r="U417">
        <v>112</v>
      </c>
      <c r="V417">
        <v>222</v>
      </c>
      <c r="W417">
        <v>109</v>
      </c>
      <c r="X417">
        <v>0.93</v>
      </c>
      <c r="AA417" t="s">
        <v>6411</v>
      </c>
      <c r="AB417" s="11" t="s">
        <v>6315</v>
      </c>
      <c r="AC417" s="11" t="str">
        <f t="shared" si="24"/>
        <v>VirginiaTech</v>
      </c>
      <c r="AD417" s="11" t="str">
        <f t="shared" si="25"/>
        <v>Virginia Tech</v>
      </c>
      <c r="AJ417" t="s">
        <v>6416</v>
      </c>
    </row>
    <row r="418" spans="2:36">
      <c r="B418">
        <v>399</v>
      </c>
      <c r="C418" t="s">
        <v>6173</v>
      </c>
      <c r="D418" t="e">
        <v>#N/A</v>
      </c>
      <c r="G418" t="s">
        <v>624</v>
      </c>
      <c r="H418">
        <v>344</v>
      </c>
      <c r="I418">
        <v>139</v>
      </c>
      <c r="J418" t="s">
        <v>168</v>
      </c>
      <c r="K418" t="s">
        <v>168</v>
      </c>
      <c r="L418" t="s">
        <v>830</v>
      </c>
      <c r="M418" t="s">
        <v>830</v>
      </c>
      <c r="N418" t="s">
        <v>7231</v>
      </c>
      <c r="O418" t="s">
        <v>7343</v>
      </c>
      <c r="P418" t="s">
        <v>7276</v>
      </c>
      <c r="Q418" t="s">
        <v>7204</v>
      </c>
      <c r="R418" t="s">
        <v>7279</v>
      </c>
      <c r="S418" t="s">
        <v>7288</v>
      </c>
      <c r="T418">
        <v>306</v>
      </c>
      <c r="U418">
        <v>345</v>
      </c>
      <c r="V418">
        <v>313</v>
      </c>
      <c r="W418">
        <v>311</v>
      </c>
      <c r="X418">
        <v>-18.54</v>
      </c>
      <c r="AA418" t="s">
        <v>6036</v>
      </c>
      <c r="AB418" s="11" t="s">
        <v>6037</v>
      </c>
      <c r="AC418" s="11" t="str">
        <f t="shared" si="24"/>
        <v>Oklahoma</v>
      </c>
      <c r="AD418" s="11" t="str">
        <f t="shared" si="25"/>
        <v>Oklahoma</v>
      </c>
      <c r="AJ418" t="s">
        <v>6482</v>
      </c>
    </row>
    <row r="419" spans="2:36">
      <c r="B419">
        <v>400</v>
      </c>
      <c r="C419" t="s">
        <v>112</v>
      </c>
      <c r="D419">
        <v>308</v>
      </c>
      <c r="G419" t="s">
        <v>617</v>
      </c>
      <c r="H419">
        <v>345</v>
      </c>
      <c r="I419">
        <v>230</v>
      </c>
      <c r="J419" t="s">
        <v>171</v>
      </c>
      <c r="K419" t="s">
        <v>171</v>
      </c>
      <c r="L419" t="s">
        <v>7242</v>
      </c>
      <c r="M419" t="s">
        <v>7291</v>
      </c>
      <c r="N419" t="s">
        <v>7331</v>
      </c>
      <c r="O419" t="s">
        <v>7405</v>
      </c>
      <c r="P419" t="s">
        <v>7255</v>
      </c>
      <c r="Q419" t="s">
        <v>7184</v>
      </c>
      <c r="R419" t="s">
        <v>7387</v>
      </c>
      <c r="S419" t="s">
        <v>7236</v>
      </c>
      <c r="T419">
        <v>120</v>
      </c>
      <c r="U419">
        <v>346</v>
      </c>
      <c r="V419">
        <v>284</v>
      </c>
      <c r="W419">
        <v>195</v>
      </c>
      <c r="X419">
        <v>-17.05</v>
      </c>
      <c r="AA419" t="s">
        <v>6418</v>
      </c>
      <c r="AB419" s="11" t="s">
        <v>6172</v>
      </c>
      <c r="AC419" s="11" t="str">
        <f t="shared" si="24"/>
        <v>Texas</v>
      </c>
      <c r="AD419" s="11" t="str">
        <f t="shared" si="25"/>
        <v>Texas</v>
      </c>
      <c r="AJ419" t="s">
        <v>6336</v>
      </c>
    </row>
    <row r="420" spans="2:36">
      <c r="B420">
        <v>401</v>
      </c>
      <c r="C420" t="s">
        <v>305</v>
      </c>
      <c r="D420">
        <v>309</v>
      </c>
      <c r="G420" t="s">
        <v>315</v>
      </c>
      <c r="H420">
        <v>343</v>
      </c>
      <c r="I420">
        <v>470</v>
      </c>
      <c r="J420" t="s">
        <v>315</v>
      </c>
      <c r="K420" t="s">
        <v>315</v>
      </c>
      <c r="L420" t="s">
        <v>44</v>
      </c>
      <c r="M420" t="s">
        <v>19</v>
      </c>
      <c r="N420" t="s">
        <v>1095</v>
      </c>
      <c r="O420" t="s">
        <v>7391</v>
      </c>
      <c r="P420" t="s">
        <v>740</v>
      </c>
      <c r="Q420" t="s">
        <v>426</v>
      </c>
      <c r="R420" t="s">
        <v>7264</v>
      </c>
      <c r="S420" t="s">
        <v>26</v>
      </c>
      <c r="T420">
        <v>44</v>
      </c>
      <c r="U420">
        <v>63</v>
      </c>
      <c r="V420">
        <v>34</v>
      </c>
      <c r="W420">
        <v>215</v>
      </c>
      <c r="X420">
        <v>15.3</v>
      </c>
      <c r="AA420" t="s">
        <v>6416</v>
      </c>
      <c r="AB420" s="11" t="s">
        <v>5865</v>
      </c>
      <c r="AC420" s="11" t="str">
        <f t="shared" si="24"/>
        <v>Kansas</v>
      </c>
      <c r="AD420" s="11" t="str">
        <f t="shared" si="25"/>
        <v>Kansas</v>
      </c>
      <c r="AJ420" t="s">
        <v>5956</v>
      </c>
    </row>
    <row r="421" spans="2:36">
      <c r="B421">
        <v>402</v>
      </c>
      <c r="C421" t="s">
        <v>7732</v>
      </c>
      <c r="D421" t="e">
        <v>#N/A</v>
      </c>
      <c r="G421" t="s">
        <v>258</v>
      </c>
      <c r="H421">
        <v>346</v>
      </c>
      <c r="I421">
        <v>471</v>
      </c>
      <c r="J421" t="s">
        <v>258</v>
      </c>
      <c r="K421" t="s">
        <v>258</v>
      </c>
      <c r="L421" t="s">
        <v>7237</v>
      </c>
      <c r="M421" t="s">
        <v>996</v>
      </c>
      <c r="N421" t="s">
        <v>7304</v>
      </c>
      <c r="O421" t="s">
        <v>7216</v>
      </c>
      <c r="P421" t="s">
        <v>7369</v>
      </c>
      <c r="Q421" t="s">
        <v>431</v>
      </c>
      <c r="R421" t="s">
        <v>7342</v>
      </c>
      <c r="S421" t="s">
        <v>7384</v>
      </c>
      <c r="T421">
        <v>126</v>
      </c>
      <c r="U421">
        <v>108</v>
      </c>
      <c r="V421">
        <v>146</v>
      </c>
      <c r="W421">
        <v>325</v>
      </c>
      <c r="X421">
        <v>5.05</v>
      </c>
      <c r="AA421" t="s">
        <v>6435</v>
      </c>
      <c r="AB421" s="11" t="s">
        <v>5795</v>
      </c>
      <c r="AC421" s="11" t="str">
        <f t="shared" si="24"/>
        <v>SetonHall</v>
      </c>
      <c r="AD421" s="11" t="str">
        <f t="shared" si="25"/>
        <v>Seton Hall</v>
      </c>
      <c r="AJ421" t="s">
        <v>6215</v>
      </c>
    </row>
    <row r="422" spans="2:36">
      <c r="B422">
        <v>403</v>
      </c>
      <c r="C422" t="s">
        <v>7733</v>
      </c>
      <c r="D422" t="e">
        <v>#N/A</v>
      </c>
      <c r="G422" t="s">
        <v>519</v>
      </c>
      <c r="H422">
        <v>347</v>
      </c>
      <c r="I422">
        <v>473</v>
      </c>
      <c r="J422" t="s">
        <v>6348</v>
      </c>
      <c r="K422" t="s">
        <v>173</v>
      </c>
      <c r="L422" t="s">
        <v>7209</v>
      </c>
      <c r="M422" t="s">
        <v>7121</v>
      </c>
      <c r="N422" t="s">
        <v>7327</v>
      </c>
      <c r="O422" t="s">
        <v>7329</v>
      </c>
      <c r="P422" t="s">
        <v>7209</v>
      </c>
      <c r="Q422" t="s">
        <v>7316</v>
      </c>
      <c r="R422" t="s">
        <v>7209</v>
      </c>
      <c r="S422" t="s">
        <v>1085</v>
      </c>
      <c r="T422">
        <v>109</v>
      </c>
      <c r="U422">
        <v>110</v>
      </c>
      <c r="V422">
        <v>253</v>
      </c>
      <c r="W422">
        <v>86</v>
      </c>
      <c r="X422">
        <v>-0.28999999999999998</v>
      </c>
      <c r="AA422" t="s">
        <v>6133</v>
      </c>
      <c r="AB422" s="11" t="s">
        <v>6134</v>
      </c>
      <c r="AC422" s="11" t="str">
        <f t="shared" si="24"/>
        <v>SanJoseState</v>
      </c>
      <c r="AD422" s="11" t="str">
        <f t="shared" si="25"/>
        <v>San Jose State</v>
      </c>
      <c r="AJ422" t="s">
        <v>7684</v>
      </c>
    </row>
    <row r="423" spans="2:36">
      <c r="B423">
        <v>404</v>
      </c>
      <c r="C423" t="s">
        <v>7734</v>
      </c>
      <c r="D423" t="e">
        <v>#N/A</v>
      </c>
      <c r="G423" t="s">
        <v>74</v>
      </c>
      <c r="H423">
        <v>348</v>
      </c>
      <c r="I423">
        <v>474</v>
      </c>
      <c r="J423" t="s">
        <v>74</v>
      </c>
      <c r="K423" t="s">
        <v>74</v>
      </c>
      <c r="L423" t="s">
        <v>7346</v>
      </c>
      <c r="M423" t="s">
        <v>7217</v>
      </c>
      <c r="N423" t="s">
        <v>7330</v>
      </c>
      <c r="O423" t="s">
        <v>7231</v>
      </c>
      <c r="P423" t="s">
        <v>7346</v>
      </c>
      <c r="Q423" t="s">
        <v>7110</v>
      </c>
      <c r="R423" t="s">
        <v>7325</v>
      </c>
      <c r="S423" t="s">
        <v>7208</v>
      </c>
      <c r="T423">
        <v>182</v>
      </c>
      <c r="U423">
        <v>65</v>
      </c>
      <c r="V423">
        <v>75</v>
      </c>
      <c r="W423">
        <v>239</v>
      </c>
      <c r="X423">
        <v>11.81</v>
      </c>
      <c r="AA423" t="s">
        <v>6438</v>
      </c>
      <c r="AB423" s="11" t="s">
        <v>7471</v>
      </c>
      <c r="AC423" s="11" t="str">
        <f t="shared" si="24"/>
        <v>GardnerWebb</v>
      </c>
      <c r="AD423" s="11" t="str">
        <f t="shared" si="25"/>
        <v>Gardner-Webb</v>
      </c>
      <c r="AJ423" t="s">
        <v>6457</v>
      </c>
    </row>
    <row r="424" spans="2:36">
      <c r="B424">
        <v>405</v>
      </c>
      <c r="C424" t="s">
        <v>7456</v>
      </c>
      <c r="D424">
        <v>355</v>
      </c>
      <c r="G424" t="s">
        <v>386</v>
      </c>
      <c r="H424">
        <v>349</v>
      </c>
      <c r="I424">
        <v>475</v>
      </c>
      <c r="J424" t="s">
        <v>386</v>
      </c>
      <c r="K424" t="s">
        <v>386</v>
      </c>
      <c r="L424" t="s">
        <v>916</v>
      </c>
      <c r="M424" t="s">
        <v>7391</v>
      </c>
      <c r="N424" t="s">
        <v>57</v>
      </c>
      <c r="O424" t="s">
        <v>7412</v>
      </c>
      <c r="P424" t="s">
        <v>427</v>
      </c>
      <c r="Q424" t="s">
        <v>764</v>
      </c>
      <c r="R424" t="s">
        <v>786</v>
      </c>
      <c r="S424" t="s">
        <v>803</v>
      </c>
      <c r="T424">
        <v>26</v>
      </c>
      <c r="U424">
        <v>51</v>
      </c>
      <c r="V424">
        <v>68</v>
      </c>
      <c r="W424">
        <v>94</v>
      </c>
      <c r="X424">
        <v>12.89</v>
      </c>
      <c r="AA424" t="s">
        <v>6446</v>
      </c>
      <c r="AB424" s="11" t="s">
        <v>6083</v>
      </c>
      <c r="AC424" s="11" t="str">
        <f t="shared" si="24"/>
        <v>Rutgers</v>
      </c>
      <c r="AD424" s="11" t="str">
        <f t="shared" si="25"/>
        <v>Rutgers</v>
      </c>
      <c r="AJ424" t="s">
        <v>7735</v>
      </c>
    </row>
    <row r="425" spans="2:36">
      <c r="B425">
        <v>406</v>
      </c>
      <c r="C425" t="s">
        <v>7448</v>
      </c>
      <c r="D425">
        <v>0</v>
      </c>
      <c r="G425" t="s">
        <v>132</v>
      </c>
      <c r="H425">
        <v>350</v>
      </c>
      <c r="I425">
        <v>477</v>
      </c>
      <c r="J425" t="s">
        <v>132</v>
      </c>
      <c r="K425" t="s">
        <v>132</v>
      </c>
      <c r="L425" t="s">
        <v>7252</v>
      </c>
      <c r="M425" t="s">
        <v>997</v>
      </c>
      <c r="N425" t="s">
        <v>1103</v>
      </c>
      <c r="O425" t="s">
        <v>7148</v>
      </c>
      <c r="P425" t="s">
        <v>7122</v>
      </c>
      <c r="Q425" t="s">
        <v>997</v>
      </c>
      <c r="R425" t="s">
        <v>750</v>
      </c>
      <c r="S425" t="s">
        <v>1086</v>
      </c>
      <c r="T425">
        <v>165</v>
      </c>
      <c r="U425">
        <v>219</v>
      </c>
      <c r="V425">
        <v>96</v>
      </c>
      <c r="W425">
        <v>88</v>
      </c>
      <c r="X425">
        <v>2.02</v>
      </c>
      <c r="AA425" t="s">
        <v>6161</v>
      </c>
      <c r="AB425" s="11" t="s">
        <v>6162</v>
      </c>
      <c r="AC425" s="11" t="str">
        <f t="shared" si="24"/>
        <v>Tarleton State</v>
      </c>
      <c r="AD425" s="11" t="e">
        <f t="shared" si="25"/>
        <v>#N/A</v>
      </c>
      <c r="AJ425" t="s">
        <v>6296</v>
      </c>
    </row>
    <row r="426" spans="2:36">
      <c r="B426">
        <v>407</v>
      </c>
      <c r="C426" t="s">
        <v>332</v>
      </c>
      <c r="D426">
        <v>56</v>
      </c>
      <c r="G426" t="s">
        <v>520</v>
      </c>
      <c r="H426">
        <v>351</v>
      </c>
      <c r="I426">
        <v>479</v>
      </c>
      <c r="J426" t="s">
        <v>6364</v>
      </c>
      <c r="K426" t="s">
        <v>170</v>
      </c>
      <c r="L426" t="s">
        <v>7373</v>
      </c>
      <c r="M426" t="s">
        <v>7288</v>
      </c>
      <c r="N426" t="s">
        <v>7150</v>
      </c>
      <c r="O426" t="s">
        <v>7150</v>
      </c>
      <c r="P426" t="s">
        <v>7225</v>
      </c>
      <c r="Q426" t="s">
        <v>7405</v>
      </c>
      <c r="R426" t="s">
        <v>7241</v>
      </c>
      <c r="S426" t="s">
        <v>7181</v>
      </c>
      <c r="T426">
        <v>289</v>
      </c>
      <c r="U426">
        <v>179</v>
      </c>
      <c r="V426">
        <v>311</v>
      </c>
      <c r="W426">
        <v>207</v>
      </c>
      <c r="X426">
        <v>-7.53</v>
      </c>
      <c r="AA426" t="s">
        <v>6486</v>
      </c>
      <c r="AB426" s="11" t="s">
        <v>6170</v>
      </c>
      <c r="AC426" s="11" t="str">
        <f t="shared" si="24"/>
        <v>Tennessee</v>
      </c>
      <c r="AD426" s="11" t="str">
        <f t="shared" si="25"/>
        <v>Tennessee</v>
      </c>
      <c r="AJ426" t="s">
        <v>6044</v>
      </c>
    </row>
    <row r="427" spans="2:36">
      <c r="B427">
        <v>408</v>
      </c>
      <c r="C427" t="s">
        <v>274</v>
      </c>
      <c r="D427">
        <v>314</v>
      </c>
      <c r="G427" t="s">
        <v>7459</v>
      </c>
      <c r="H427">
        <v>344</v>
      </c>
      <c r="I427">
        <v>139</v>
      </c>
      <c r="J427" t="s">
        <v>168</v>
      </c>
      <c r="K427" t="s">
        <v>168</v>
      </c>
      <c r="L427" t="s">
        <v>830</v>
      </c>
      <c r="M427" t="s">
        <v>830</v>
      </c>
      <c r="N427" t="s">
        <v>7231</v>
      </c>
      <c r="O427" t="s">
        <v>7343</v>
      </c>
      <c r="P427" t="s">
        <v>7276</v>
      </c>
      <c r="Q427" t="s">
        <v>7204</v>
      </c>
      <c r="R427" t="s">
        <v>7279</v>
      </c>
      <c r="S427" t="s">
        <v>7288</v>
      </c>
      <c r="T427">
        <v>306</v>
      </c>
      <c r="U427">
        <v>345</v>
      </c>
      <c r="V427">
        <v>313</v>
      </c>
      <c r="W427">
        <v>311</v>
      </c>
      <c r="X427">
        <v>-18.54</v>
      </c>
      <c r="AA427" s="10" t="s">
        <v>6472</v>
      </c>
      <c r="AB427" s="11" t="s">
        <v>6208</v>
      </c>
      <c r="AC427" s="11" t="str">
        <f t="shared" si="24"/>
        <v>UCLA</v>
      </c>
      <c r="AD427" s="11" t="str">
        <f t="shared" si="25"/>
        <v>UCLA</v>
      </c>
      <c r="AJ427" t="s">
        <v>7736</v>
      </c>
    </row>
    <row r="428" spans="2:36">
      <c r="B428">
        <v>409</v>
      </c>
      <c r="C428" t="s">
        <v>78</v>
      </c>
      <c r="D428">
        <v>315</v>
      </c>
      <c r="G428" t="s">
        <v>7451</v>
      </c>
      <c r="H428">
        <v>480</v>
      </c>
      <c r="I428">
        <v>480</v>
      </c>
      <c r="J428" t="s">
        <v>7451</v>
      </c>
      <c r="K428" t="s">
        <v>7451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AA428" t="s">
        <v>6404</v>
      </c>
      <c r="AB428" t="s">
        <v>5915</v>
      </c>
      <c r="AC428" t="s">
        <v>602</v>
      </c>
      <c r="AD428" t="s">
        <v>227</v>
      </c>
      <c r="AJ428" t="s">
        <v>6464</v>
      </c>
    </row>
    <row r="429" spans="2:36">
      <c r="B429">
        <v>410</v>
      </c>
      <c r="C429" t="s">
        <v>110</v>
      </c>
      <c r="D429">
        <v>316</v>
      </c>
      <c r="G429" t="s">
        <v>7366</v>
      </c>
      <c r="H429">
        <v>482</v>
      </c>
      <c r="I429">
        <v>99</v>
      </c>
      <c r="J429" t="s">
        <v>7367</v>
      </c>
      <c r="K429" t="s">
        <v>7366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  <c r="R429" t="e">
        <v>#N/A</v>
      </c>
      <c r="S429" t="s">
        <v>7324</v>
      </c>
      <c r="T429">
        <v>310</v>
      </c>
      <c r="U429">
        <v>305</v>
      </c>
      <c r="V429">
        <v>219</v>
      </c>
      <c r="W429">
        <v>17</v>
      </c>
      <c r="X429">
        <v>-9.25</v>
      </c>
      <c r="AA429" t="s">
        <v>6489</v>
      </c>
      <c r="AB429" s="11" t="s">
        <v>5590</v>
      </c>
      <c r="AC429" t="s">
        <v>270</v>
      </c>
      <c r="AD429" t="s">
        <v>270</v>
      </c>
      <c r="AJ429" t="s">
        <v>6478</v>
      </c>
    </row>
    <row r="430" spans="2:36">
      <c r="B430">
        <v>411</v>
      </c>
      <c r="C430" t="s">
        <v>176</v>
      </c>
      <c r="D430">
        <v>317</v>
      </c>
      <c r="G430" t="s">
        <v>312</v>
      </c>
      <c r="H430">
        <v>427</v>
      </c>
      <c r="I430">
        <v>427</v>
      </c>
      <c r="J430" t="s">
        <v>312</v>
      </c>
      <c r="K430" t="s">
        <v>312</v>
      </c>
      <c r="L430" t="s">
        <v>7245</v>
      </c>
      <c r="M430" t="s">
        <v>7135</v>
      </c>
      <c r="N430" t="s">
        <v>7293</v>
      </c>
      <c r="O430" t="s">
        <v>7372</v>
      </c>
      <c r="P430" t="s">
        <v>7330</v>
      </c>
      <c r="Q430" t="s">
        <v>7195</v>
      </c>
      <c r="R430" t="s">
        <v>7345</v>
      </c>
      <c r="S430" t="s">
        <v>7122</v>
      </c>
      <c r="T430">
        <v>219</v>
      </c>
      <c r="U430">
        <v>161</v>
      </c>
      <c r="V430">
        <v>301</v>
      </c>
      <c r="W430">
        <v>108</v>
      </c>
      <c r="X430">
        <v>-5.99</v>
      </c>
      <c r="AA430" t="s">
        <v>6089</v>
      </c>
      <c r="AB430" s="11" t="s">
        <v>6090</v>
      </c>
      <c r="AC430" t="s">
        <v>71</v>
      </c>
      <c r="AD430" t="s">
        <v>71</v>
      </c>
      <c r="AJ430" t="s">
        <v>5580</v>
      </c>
    </row>
    <row r="431" spans="2:36">
      <c r="B431">
        <v>412</v>
      </c>
      <c r="C431" t="s">
        <v>177</v>
      </c>
      <c r="D431">
        <v>318</v>
      </c>
      <c r="G431" t="s">
        <v>115</v>
      </c>
      <c r="H431">
        <v>483</v>
      </c>
      <c r="I431">
        <v>483</v>
      </c>
      <c r="J431" t="s">
        <v>115</v>
      </c>
      <c r="K431" t="s">
        <v>115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  <c r="R431" t="e">
        <v>#N/A</v>
      </c>
      <c r="S431" t="s">
        <v>7214</v>
      </c>
      <c r="T431">
        <v>174</v>
      </c>
      <c r="U431">
        <v>82</v>
      </c>
      <c r="V431">
        <v>312</v>
      </c>
      <c r="W431">
        <v>353</v>
      </c>
      <c r="X431">
        <v>-2.48</v>
      </c>
      <c r="AA431" t="s">
        <v>7464</v>
      </c>
      <c r="AB431" t="s">
        <v>5681</v>
      </c>
      <c r="AC431" t="s">
        <v>220</v>
      </c>
      <c r="AD431" t="s">
        <v>220</v>
      </c>
      <c r="AJ431" t="s">
        <v>7737</v>
      </c>
    </row>
    <row r="432" spans="2:36">
      <c r="B432">
        <v>413</v>
      </c>
      <c r="C432" t="s">
        <v>68</v>
      </c>
      <c r="D432">
        <v>42</v>
      </c>
      <c r="G432" t="s">
        <v>7447</v>
      </c>
      <c r="H432">
        <v>381</v>
      </c>
      <c r="I432">
        <v>382</v>
      </c>
      <c r="J432" t="s">
        <v>6163</v>
      </c>
      <c r="K432" t="s">
        <v>6504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s="10" t="e">
        <v>#N/A</v>
      </c>
      <c r="R432" t="e">
        <v>#N/A</v>
      </c>
      <c r="S432" t="s">
        <v>7293</v>
      </c>
      <c r="T432">
        <v>215</v>
      </c>
      <c r="U432">
        <v>245</v>
      </c>
      <c r="V432">
        <v>177</v>
      </c>
      <c r="W432">
        <v>344</v>
      </c>
      <c r="X432">
        <v>-3.4</v>
      </c>
      <c r="AA432" t="s">
        <v>6475</v>
      </c>
      <c r="AB432" t="s">
        <v>6274</v>
      </c>
      <c r="AC432" t="s">
        <v>207</v>
      </c>
      <c r="AD432" t="s">
        <v>207</v>
      </c>
      <c r="AJ432" t="s">
        <v>7738</v>
      </c>
    </row>
    <row r="433" spans="2:36">
      <c r="B433">
        <v>414</v>
      </c>
      <c r="C433" t="s">
        <v>146</v>
      </c>
      <c r="D433">
        <v>44</v>
      </c>
      <c r="Q433" s="10"/>
      <c r="AA433" t="s">
        <v>6440</v>
      </c>
      <c r="AB433" t="s">
        <v>6066</v>
      </c>
      <c r="AC433" t="s">
        <v>226</v>
      </c>
      <c r="AD433" t="s">
        <v>226</v>
      </c>
      <c r="AJ433" t="s">
        <v>7739</v>
      </c>
    </row>
    <row r="434" spans="2:36">
      <c r="B434">
        <v>415</v>
      </c>
      <c r="C434" t="s">
        <v>380</v>
      </c>
      <c r="D434">
        <v>43</v>
      </c>
      <c r="AA434" t="s">
        <v>6427</v>
      </c>
      <c r="AB434" t="s">
        <v>6358</v>
      </c>
      <c r="AC434" t="s">
        <v>386</v>
      </c>
      <c r="AD434" t="s">
        <v>386</v>
      </c>
      <c r="AJ434" t="s">
        <v>7740</v>
      </c>
    </row>
    <row r="435" spans="2:36">
      <c r="B435">
        <v>416</v>
      </c>
      <c r="C435" t="s">
        <v>82</v>
      </c>
      <c r="D435">
        <v>45</v>
      </c>
      <c r="AA435" t="s">
        <v>6491</v>
      </c>
      <c r="AB435" t="s">
        <v>5893</v>
      </c>
      <c r="AC435" s="11" t="str">
        <f>INDEX($AE$2:$AE$402,MATCH(AB435,$AF$2:$AF$402,0))</f>
        <v>LSU</v>
      </c>
      <c r="AD435" s="11" t="str">
        <f>INDEX($AG$2:$AG$402,MATCH(AC435,$AE$2:$AE$402,0))</f>
        <v>LSU</v>
      </c>
      <c r="AJ435" t="s">
        <v>7723</v>
      </c>
    </row>
    <row r="436" spans="2:36">
      <c r="B436">
        <v>417</v>
      </c>
      <c r="C436" t="s">
        <v>148</v>
      </c>
      <c r="D436" t="e">
        <v>#N/A</v>
      </c>
      <c r="AA436" s="10" t="s">
        <v>6033</v>
      </c>
      <c r="AB436" s="11" t="s">
        <v>6034</v>
      </c>
      <c r="AC436" s="11" t="str">
        <f>INDEX($AE$2:$AE$402,MATCH(AB436,$AF$2:$AF$402,0))</f>
        <v>OhioState</v>
      </c>
      <c r="AD436" s="11" t="str">
        <f>INDEX($AG$2:$AG$402,MATCH(AC436,$AE$2:$AE$402,0))</f>
        <v>Ohio State</v>
      </c>
      <c r="AJ436" t="s">
        <v>7684</v>
      </c>
    </row>
    <row r="437" spans="2:36">
      <c r="B437">
        <v>418</v>
      </c>
      <c r="C437" t="s">
        <v>214</v>
      </c>
      <c r="D437">
        <v>46</v>
      </c>
      <c r="AA437" t="s">
        <v>6436</v>
      </c>
      <c r="AB437" t="s">
        <v>7471</v>
      </c>
      <c r="AC437" s="11" t="str">
        <f>INDEX($AE$2:$AE$402,MATCH(AB437,$AF$2:$AF$402,0))</f>
        <v>GardnerWebb</v>
      </c>
      <c r="AD437" s="11" t="str">
        <f>INDEX($AG$2:$AG$402,MATCH(AC437,$AE$2:$AE$402,0))</f>
        <v>Gardner-Webb</v>
      </c>
      <c r="AJ437" t="s">
        <v>7735</v>
      </c>
    </row>
    <row r="438" spans="2:36">
      <c r="B438">
        <v>419</v>
      </c>
      <c r="C438" t="s">
        <v>7741</v>
      </c>
      <c r="D438" t="e">
        <v>#N/A</v>
      </c>
      <c r="AA438" t="s">
        <v>7481</v>
      </c>
      <c r="AB438" t="s">
        <v>6358</v>
      </c>
      <c r="AC438" t="s">
        <v>386</v>
      </c>
      <c r="AD438" t="s">
        <v>386</v>
      </c>
      <c r="AJ438" t="s">
        <v>6100</v>
      </c>
    </row>
    <row r="439" spans="2:36">
      <c r="B439">
        <v>420</v>
      </c>
      <c r="C439" t="s">
        <v>300</v>
      </c>
      <c r="D439">
        <v>51</v>
      </c>
      <c r="AA439" s="10" t="s">
        <v>6429</v>
      </c>
      <c r="AB439" s="11" t="s">
        <v>6057</v>
      </c>
      <c r="AC439" s="11" t="str">
        <f t="shared" ref="AC439:AC440" si="26">INDEX($AE$2:$AE$402,MATCH(AB439,$AF$2:$AF$402,0))</f>
        <v>Providence</v>
      </c>
      <c r="AD439" s="11" t="str">
        <f t="shared" ref="AD439" si="27">INDEX($AG$2:$AG$402,MATCH(AC439,$AE$2:$AE$402,0))</f>
        <v>Providence</v>
      </c>
      <c r="AJ439" t="s">
        <v>5853</v>
      </c>
    </row>
    <row r="440" spans="2:36">
      <c r="B440">
        <v>421</v>
      </c>
      <c r="C440" t="s">
        <v>7742</v>
      </c>
      <c r="D440" t="e">
        <v>#N/A</v>
      </c>
      <c r="AA440" s="10" t="s">
        <v>6467</v>
      </c>
      <c r="AB440" s="11" t="s">
        <v>5696</v>
      </c>
      <c r="AC440" s="11" t="str">
        <f t="shared" si="26"/>
        <v>ColoradoState</v>
      </c>
      <c r="AD440" s="11" t="str">
        <f>INDEX($AG$2:$AG$402,MATCH(AC440,$AE$2:$AE$402,0))</f>
        <v>Colorado St.</v>
      </c>
      <c r="AJ440" t="s">
        <v>6376</v>
      </c>
    </row>
    <row r="441" spans="2:36">
      <c r="B441">
        <v>422</v>
      </c>
      <c r="C441" t="s">
        <v>374</v>
      </c>
      <c r="D441">
        <v>126</v>
      </c>
      <c r="AJ441" t="s">
        <v>5651</v>
      </c>
    </row>
    <row r="442" spans="2:36">
      <c r="B442">
        <v>423</v>
      </c>
      <c r="C442" t="s">
        <v>7743</v>
      </c>
      <c r="D442" t="e">
        <v>#N/A</v>
      </c>
    </row>
    <row r="443" spans="2:36">
      <c r="B443">
        <v>424</v>
      </c>
      <c r="C443" t="s">
        <v>7744</v>
      </c>
      <c r="D443" t="e">
        <v>#N/A</v>
      </c>
    </row>
    <row r="444" spans="2:36">
      <c r="B444">
        <v>425</v>
      </c>
      <c r="C444" t="s">
        <v>7745</v>
      </c>
      <c r="D444" t="e">
        <v>#N/A</v>
      </c>
    </row>
    <row r="445" spans="2:36">
      <c r="B445">
        <v>426</v>
      </c>
      <c r="C445" t="s">
        <v>232</v>
      </c>
      <c r="D445">
        <v>170</v>
      </c>
    </row>
    <row r="446" spans="2:36">
      <c r="B446">
        <v>427</v>
      </c>
      <c r="C446" t="s">
        <v>312</v>
      </c>
      <c r="D446">
        <v>427</v>
      </c>
    </row>
    <row r="447" spans="2:36">
      <c r="B447">
        <v>428</v>
      </c>
      <c r="C447" t="s">
        <v>625</v>
      </c>
      <c r="D447">
        <v>356</v>
      </c>
    </row>
    <row r="448" spans="2:36">
      <c r="B448">
        <v>429</v>
      </c>
      <c r="C448" t="s">
        <v>298</v>
      </c>
      <c r="D448" t="e">
        <v>#N/A</v>
      </c>
    </row>
    <row r="449" spans="2:4">
      <c r="B449">
        <v>430</v>
      </c>
      <c r="C449" t="s">
        <v>77</v>
      </c>
      <c r="D449">
        <v>212</v>
      </c>
    </row>
    <row r="450" spans="2:4">
      <c r="B450">
        <v>431</v>
      </c>
      <c r="C450" t="s">
        <v>358</v>
      </c>
      <c r="D450" t="e">
        <v>#N/A</v>
      </c>
    </row>
    <row r="451" spans="2:4">
      <c r="B451">
        <v>432</v>
      </c>
      <c r="C451" t="s">
        <v>7746</v>
      </c>
      <c r="D451" t="e">
        <v>#N/A</v>
      </c>
    </row>
    <row r="452" spans="2:4">
      <c r="B452">
        <v>433</v>
      </c>
      <c r="C452" t="s">
        <v>7747</v>
      </c>
      <c r="D452" t="e">
        <v>#N/A</v>
      </c>
    </row>
    <row r="453" spans="2:4">
      <c r="B453">
        <v>434</v>
      </c>
      <c r="C453" t="s">
        <v>133</v>
      </c>
      <c r="D453">
        <v>196</v>
      </c>
    </row>
    <row r="454" spans="2:4">
      <c r="B454">
        <v>435</v>
      </c>
      <c r="C454" t="s">
        <v>207</v>
      </c>
      <c r="D454">
        <v>359</v>
      </c>
    </row>
    <row r="455" spans="2:4">
      <c r="B455">
        <v>436</v>
      </c>
      <c r="C455" t="s">
        <v>6900</v>
      </c>
      <c r="D455">
        <v>272</v>
      </c>
    </row>
    <row r="456" spans="2:4">
      <c r="B456">
        <v>437</v>
      </c>
      <c r="C456" t="s">
        <v>163</v>
      </c>
      <c r="D456">
        <v>310</v>
      </c>
    </row>
    <row r="457" spans="2:4">
      <c r="B457">
        <v>438</v>
      </c>
      <c r="C457" t="s">
        <v>117</v>
      </c>
      <c r="D457">
        <v>355</v>
      </c>
    </row>
    <row r="458" spans="2:4">
      <c r="B458">
        <v>439</v>
      </c>
      <c r="C458" t="s">
        <v>179</v>
      </c>
      <c r="D458">
        <v>319</v>
      </c>
    </row>
    <row r="459" spans="2:4">
      <c r="B459">
        <v>440</v>
      </c>
      <c r="C459" t="s">
        <v>6540</v>
      </c>
      <c r="D459" t="e">
        <v>#N/A</v>
      </c>
    </row>
    <row r="460" spans="2:4">
      <c r="B460">
        <v>441</v>
      </c>
      <c r="C460" t="s">
        <v>136</v>
      </c>
      <c r="D460">
        <v>320</v>
      </c>
    </row>
    <row r="461" spans="2:4">
      <c r="B461">
        <v>442</v>
      </c>
      <c r="C461" t="s">
        <v>182</v>
      </c>
      <c r="D461">
        <v>321</v>
      </c>
    </row>
    <row r="462" spans="2:4">
      <c r="B462">
        <v>443</v>
      </c>
      <c r="C462" t="s">
        <v>197</v>
      </c>
      <c r="D462">
        <v>311</v>
      </c>
    </row>
    <row r="463" spans="2:4">
      <c r="B463">
        <v>444</v>
      </c>
      <c r="C463" t="s">
        <v>66</v>
      </c>
      <c r="D463" t="e">
        <v>#N/A</v>
      </c>
    </row>
    <row r="464" spans="2:4">
      <c r="B464">
        <v>445</v>
      </c>
      <c r="C464" t="s">
        <v>157</v>
      </c>
      <c r="D464">
        <v>322</v>
      </c>
    </row>
    <row r="465" spans="2:4">
      <c r="B465">
        <v>446</v>
      </c>
      <c r="C465" t="s">
        <v>292</v>
      </c>
      <c r="D465">
        <v>323</v>
      </c>
    </row>
    <row r="466" spans="2:4">
      <c r="B466">
        <v>447</v>
      </c>
      <c r="C466" t="s">
        <v>324</v>
      </c>
      <c r="D466" t="e">
        <v>#N/A</v>
      </c>
    </row>
    <row r="467" spans="2:4">
      <c r="B467">
        <v>448</v>
      </c>
      <c r="C467" t="s">
        <v>230</v>
      </c>
      <c r="D467">
        <v>324</v>
      </c>
    </row>
    <row r="468" spans="2:4">
      <c r="B468">
        <v>449</v>
      </c>
      <c r="C468" t="s">
        <v>390</v>
      </c>
      <c r="D468">
        <v>325</v>
      </c>
    </row>
    <row r="469" spans="2:4">
      <c r="B469">
        <v>450</v>
      </c>
      <c r="C469" t="s">
        <v>406</v>
      </c>
      <c r="D469">
        <v>326</v>
      </c>
    </row>
    <row r="470" spans="2:4">
      <c r="B470">
        <v>451</v>
      </c>
      <c r="C470" t="s">
        <v>7457</v>
      </c>
      <c r="D470">
        <v>327</v>
      </c>
    </row>
    <row r="471" spans="2:4">
      <c r="B471">
        <v>452</v>
      </c>
      <c r="C471" t="s">
        <v>125</v>
      </c>
      <c r="D471">
        <v>329</v>
      </c>
    </row>
    <row r="472" spans="2:4">
      <c r="B472">
        <v>453</v>
      </c>
      <c r="C472" t="s">
        <v>333</v>
      </c>
      <c r="D472">
        <v>328</v>
      </c>
    </row>
    <row r="473" spans="2:4">
      <c r="B473">
        <v>454</v>
      </c>
      <c r="C473" t="s">
        <v>238</v>
      </c>
      <c r="D473">
        <v>330</v>
      </c>
    </row>
    <row r="474" spans="2:4">
      <c r="B474">
        <v>455</v>
      </c>
      <c r="C474" t="s">
        <v>311</v>
      </c>
      <c r="D474">
        <v>331</v>
      </c>
    </row>
    <row r="475" spans="2:4">
      <c r="B475">
        <v>456</v>
      </c>
      <c r="C475" t="s">
        <v>178</v>
      </c>
      <c r="D475">
        <v>0</v>
      </c>
    </row>
    <row r="476" spans="2:4">
      <c r="B476">
        <v>457</v>
      </c>
      <c r="C476" t="s">
        <v>6351</v>
      </c>
      <c r="D476" t="e">
        <v>#N/A</v>
      </c>
    </row>
    <row r="477" spans="2:4">
      <c r="B477">
        <v>458</v>
      </c>
      <c r="C477" t="s">
        <v>259</v>
      </c>
      <c r="D477">
        <v>333</v>
      </c>
    </row>
    <row r="478" spans="2:4">
      <c r="B478">
        <v>459</v>
      </c>
      <c r="C478" t="s">
        <v>6542</v>
      </c>
      <c r="D478" t="e">
        <v>#N/A</v>
      </c>
    </row>
    <row r="479" spans="2:4">
      <c r="B479">
        <v>460</v>
      </c>
      <c r="C479" t="s">
        <v>202</v>
      </c>
      <c r="D479">
        <v>334</v>
      </c>
    </row>
    <row r="480" spans="2:4">
      <c r="B480">
        <v>461</v>
      </c>
      <c r="C480" t="s">
        <v>124</v>
      </c>
      <c r="D480">
        <v>335</v>
      </c>
    </row>
    <row r="481" spans="2:4">
      <c r="B481">
        <v>462</v>
      </c>
      <c r="C481" t="s">
        <v>139</v>
      </c>
      <c r="D481">
        <v>336</v>
      </c>
    </row>
    <row r="482" spans="2:4">
      <c r="B482">
        <v>463</v>
      </c>
      <c r="C482" t="s">
        <v>33</v>
      </c>
      <c r="D482">
        <v>337</v>
      </c>
    </row>
    <row r="483" spans="2:4">
      <c r="B483">
        <v>464</v>
      </c>
      <c r="C483" t="s">
        <v>160</v>
      </c>
      <c r="D483">
        <v>338</v>
      </c>
    </row>
    <row r="484" spans="2:4">
      <c r="B484">
        <v>465</v>
      </c>
      <c r="C484" t="s">
        <v>279</v>
      </c>
      <c r="D484">
        <v>339</v>
      </c>
    </row>
    <row r="485" spans="2:4">
      <c r="B485">
        <v>466</v>
      </c>
      <c r="C485" t="s">
        <v>253</v>
      </c>
      <c r="D485">
        <v>340</v>
      </c>
    </row>
    <row r="486" spans="2:4">
      <c r="B486">
        <v>467</v>
      </c>
      <c r="C486" t="s">
        <v>361</v>
      </c>
      <c r="D486">
        <v>341</v>
      </c>
    </row>
    <row r="487" spans="2:4">
      <c r="B487">
        <v>468</v>
      </c>
      <c r="C487" t="s">
        <v>7748</v>
      </c>
      <c r="D487" t="e">
        <v>#N/A</v>
      </c>
    </row>
    <row r="488" spans="2:4">
      <c r="B488">
        <v>469</v>
      </c>
      <c r="C488" t="s">
        <v>330</v>
      </c>
      <c r="D488">
        <v>342</v>
      </c>
    </row>
    <row r="489" spans="2:4">
      <c r="B489">
        <v>470</v>
      </c>
      <c r="C489" t="s">
        <v>315</v>
      </c>
      <c r="D489">
        <v>343</v>
      </c>
    </row>
    <row r="490" spans="2:4">
      <c r="B490">
        <v>471</v>
      </c>
      <c r="C490" t="s">
        <v>258</v>
      </c>
      <c r="D490">
        <v>346</v>
      </c>
    </row>
    <row r="491" spans="2:4">
      <c r="B491">
        <v>472</v>
      </c>
      <c r="C491" t="s">
        <v>6348</v>
      </c>
      <c r="D491" t="e">
        <v>#N/A</v>
      </c>
    </row>
    <row r="492" spans="2:4">
      <c r="B492">
        <v>473</v>
      </c>
      <c r="C492" t="s">
        <v>173</v>
      </c>
      <c r="D492">
        <v>347</v>
      </c>
    </row>
    <row r="493" spans="2:4">
      <c r="B493">
        <v>474</v>
      </c>
      <c r="C493" t="s">
        <v>74</v>
      </c>
      <c r="D493">
        <v>348</v>
      </c>
    </row>
    <row r="494" spans="2:4">
      <c r="B494">
        <v>475</v>
      </c>
      <c r="C494" t="s">
        <v>386</v>
      </c>
      <c r="D494">
        <v>349</v>
      </c>
    </row>
    <row r="495" spans="2:4">
      <c r="B495">
        <v>476</v>
      </c>
      <c r="C495" t="s">
        <v>7749</v>
      </c>
      <c r="D495" t="e">
        <v>#N/A</v>
      </c>
    </row>
    <row r="496" spans="2:4">
      <c r="B496">
        <v>477</v>
      </c>
      <c r="C496" t="s">
        <v>132</v>
      </c>
      <c r="D496">
        <v>350</v>
      </c>
    </row>
    <row r="497" spans="2:4">
      <c r="B497">
        <v>478</v>
      </c>
      <c r="C497" t="s">
        <v>6364</v>
      </c>
      <c r="D497" t="e">
        <v>#N/A</v>
      </c>
    </row>
    <row r="498" spans="2:4">
      <c r="B498">
        <v>479</v>
      </c>
      <c r="C498" t="s">
        <v>170</v>
      </c>
      <c r="D498">
        <v>351</v>
      </c>
    </row>
    <row r="499" spans="2:4">
      <c r="B499">
        <v>480</v>
      </c>
      <c r="C499" t="s">
        <v>7451</v>
      </c>
      <c r="D499">
        <v>480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4862D-7784-4472-A369-8EE71A9EABA1}">
  <dimension ref="A1:I455"/>
  <sheetViews>
    <sheetView workbookViewId="0">
      <selection activeCell="A2" sqref="A2"/>
    </sheetView>
  </sheetViews>
  <sheetFormatPr defaultRowHeight="15"/>
  <sheetData>
    <row r="1" spans="1:9">
      <c r="A1" t="s">
        <v>6940</v>
      </c>
      <c r="B1" t="s">
        <v>6941</v>
      </c>
      <c r="C1" t="s">
        <v>6926</v>
      </c>
      <c r="D1" t="s">
        <v>6927</v>
      </c>
      <c r="E1" t="s">
        <v>6928</v>
      </c>
      <c r="F1" t="s">
        <v>6942</v>
      </c>
      <c r="G1" t="s">
        <v>6943</v>
      </c>
      <c r="H1" t="s">
        <v>6944</v>
      </c>
      <c r="I1" t="s">
        <v>6945</v>
      </c>
    </row>
    <row r="2" spans="1:9">
      <c r="A2" t="s">
        <v>7750</v>
      </c>
      <c r="B2" t="s">
        <v>7751</v>
      </c>
      <c r="C2" t="s">
        <v>6948</v>
      </c>
      <c r="D2" t="s">
        <v>6949</v>
      </c>
      <c r="E2" t="s">
        <v>7752</v>
      </c>
      <c r="F2">
        <v>-1.5</v>
      </c>
      <c r="G2">
        <v>1.5</v>
      </c>
      <c r="H2">
        <v>105</v>
      </c>
      <c r="I2">
        <v>-135</v>
      </c>
    </row>
    <row r="3" spans="1:9">
      <c r="A3" t="s">
        <v>7750</v>
      </c>
      <c r="B3" t="s">
        <v>7751</v>
      </c>
      <c r="C3" t="s">
        <v>6948</v>
      </c>
      <c r="D3" t="s">
        <v>6972</v>
      </c>
      <c r="E3" t="s">
        <v>7753</v>
      </c>
      <c r="F3">
        <v>-1.5</v>
      </c>
      <c r="G3">
        <v>1.5</v>
      </c>
      <c r="H3">
        <v>105</v>
      </c>
      <c r="I3">
        <v>-135</v>
      </c>
    </row>
    <row r="4" spans="1:9">
      <c r="A4" t="s">
        <v>7750</v>
      </c>
      <c r="B4" t="s">
        <v>7751</v>
      </c>
      <c r="C4" t="s">
        <v>6948</v>
      </c>
      <c r="D4" t="s">
        <v>6973</v>
      </c>
      <c r="E4" t="s">
        <v>7752</v>
      </c>
      <c r="F4">
        <v>-1.5</v>
      </c>
      <c r="G4">
        <v>1.5</v>
      </c>
      <c r="H4">
        <v>100</v>
      </c>
      <c r="I4">
        <v>-130</v>
      </c>
    </row>
    <row r="5" spans="1:9">
      <c r="A5" t="s">
        <v>7750</v>
      </c>
      <c r="B5" t="s">
        <v>7751</v>
      </c>
      <c r="C5" t="s">
        <v>6948</v>
      </c>
      <c r="D5" t="s">
        <v>6956</v>
      </c>
      <c r="E5" t="s">
        <v>7754</v>
      </c>
      <c r="F5">
        <v>-1</v>
      </c>
      <c r="G5">
        <v>1</v>
      </c>
      <c r="H5">
        <v>-106</v>
      </c>
      <c r="I5">
        <v>-115</v>
      </c>
    </row>
    <row r="6" spans="1:9">
      <c r="A6" t="s">
        <v>7750</v>
      </c>
      <c r="B6" t="s">
        <v>7751</v>
      </c>
      <c r="C6" t="s">
        <v>6948</v>
      </c>
      <c r="D6" t="s">
        <v>6963</v>
      </c>
      <c r="E6" t="s">
        <v>7755</v>
      </c>
      <c r="F6">
        <v>-1.5</v>
      </c>
      <c r="G6">
        <v>1.5</v>
      </c>
      <c r="H6">
        <v>-112</v>
      </c>
      <c r="I6">
        <v>-122</v>
      </c>
    </row>
    <row r="7" spans="1:9">
      <c r="A7" t="s">
        <v>7750</v>
      </c>
      <c r="B7" t="s">
        <v>7751</v>
      </c>
      <c r="C7" t="s">
        <v>6948</v>
      </c>
      <c r="D7" t="s">
        <v>6959</v>
      </c>
      <c r="E7" t="s">
        <v>7753</v>
      </c>
      <c r="F7">
        <v>-1</v>
      </c>
      <c r="G7">
        <v>1</v>
      </c>
      <c r="H7">
        <v>-113</v>
      </c>
      <c r="I7">
        <v>-121</v>
      </c>
    </row>
    <row r="8" spans="1:9">
      <c r="A8" t="s">
        <v>7750</v>
      </c>
      <c r="B8" t="s">
        <v>7751</v>
      </c>
      <c r="C8" t="s">
        <v>6948</v>
      </c>
      <c r="D8" t="s">
        <v>6960</v>
      </c>
      <c r="E8" t="s">
        <v>7753</v>
      </c>
      <c r="F8">
        <v>-1</v>
      </c>
      <c r="G8">
        <v>1</v>
      </c>
      <c r="H8">
        <v>-113</v>
      </c>
      <c r="I8">
        <v>-121</v>
      </c>
    </row>
    <row r="9" spans="1:9">
      <c r="A9" t="s">
        <v>7750</v>
      </c>
      <c r="B9" t="s">
        <v>7751</v>
      </c>
      <c r="C9" t="s">
        <v>6948</v>
      </c>
      <c r="D9" t="s">
        <v>6961</v>
      </c>
      <c r="E9" t="s">
        <v>7756</v>
      </c>
      <c r="F9">
        <v>-1.5</v>
      </c>
      <c r="G9">
        <v>1.5</v>
      </c>
      <c r="H9">
        <v>-120</v>
      </c>
      <c r="I9">
        <v>-114</v>
      </c>
    </row>
    <row r="10" spans="1:9">
      <c r="A10" t="s">
        <v>7750</v>
      </c>
      <c r="B10" t="s">
        <v>7751</v>
      </c>
      <c r="C10" t="s">
        <v>6948</v>
      </c>
      <c r="D10" t="s">
        <v>6975</v>
      </c>
      <c r="E10" t="s">
        <v>7752</v>
      </c>
      <c r="F10">
        <v>1.5</v>
      </c>
      <c r="G10">
        <v>-1.5</v>
      </c>
      <c r="H10">
        <v>-118</v>
      </c>
      <c r="I10">
        <v>-125</v>
      </c>
    </row>
    <row r="11" spans="1:9">
      <c r="A11" t="s">
        <v>7750</v>
      </c>
      <c r="B11" t="s">
        <v>7751</v>
      </c>
      <c r="C11" t="s">
        <v>6948</v>
      </c>
      <c r="D11" t="s">
        <v>6938</v>
      </c>
      <c r="E11" t="s">
        <v>7757</v>
      </c>
      <c r="F11">
        <v>-8</v>
      </c>
      <c r="G11">
        <v>8</v>
      </c>
      <c r="H11">
        <v>-110</v>
      </c>
      <c r="I11">
        <v>-110</v>
      </c>
    </row>
    <row r="12" spans="1:9">
      <c r="A12" t="s">
        <v>7758</v>
      </c>
      <c r="B12" t="s">
        <v>7751</v>
      </c>
      <c r="C12" t="s">
        <v>6948</v>
      </c>
      <c r="D12" t="s">
        <v>6949</v>
      </c>
      <c r="E12" t="s">
        <v>7752</v>
      </c>
      <c r="F12">
        <v>1.5</v>
      </c>
      <c r="G12">
        <v>-1.5</v>
      </c>
      <c r="H12">
        <v>-115</v>
      </c>
      <c r="I12">
        <v>-115</v>
      </c>
    </row>
    <row r="13" spans="1:9">
      <c r="A13" t="s">
        <v>7758</v>
      </c>
      <c r="B13" t="s">
        <v>7751</v>
      </c>
      <c r="C13" t="s">
        <v>6948</v>
      </c>
      <c r="D13" t="s">
        <v>6972</v>
      </c>
      <c r="E13" t="s">
        <v>7753</v>
      </c>
      <c r="F13">
        <v>-1.5</v>
      </c>
      <c r="G13">
        <v>1.5</v>
      </c>
      <c r="H13">
        <v>-115</v>
      </c>
      <c r="I13">
        <v>-115</v>
      </c>
    </row>
    <row r="14" spans="1:9">
      <c r="A14" t="s">
        <v>7758</v>
      </c>
      <c r="B14" t="s">
        <v>7751</v>
      </c>
      <c r="C14" t="s">
        <v>6948</v>
      </c>
      <c r="D14" t="s">
        <v>6973</v>
      </c>
      <c r="E14" t="s">
        <v>7752</v>
      </c>
      <c r="F14">
        <v>-1.5</v>
      </c>
      <c r="G14">
        <v>1.5</v>
      </c>
      <c r="H14">
        <v>-105</v>
      </c>
      <c r="I14">
        <v>-125</v>
      </c>
    </row>
    <row r="15" spans="1:9">
      <c r="A15" t="s">
        <v>7758</v>
      </c>
      <c r="B15" t="s">
        <v>7751</v>
      </c>
      <c r="C15" t="s">
        <v>6948</v>
      </c>
      <c r="D15" t="s">
        <v>6956</v>
      </c>
      <c r="E15" t="s">
        <v>7759</v>
      </c>
      <c r="F15">
        <v>-1.5</v>
      </c>
      <c r="G15">
        <v>1.5</v>
      </c>
      <c r="H15">
        <v>-115</v>
      </c>
      <c r="I15">
        <v>-106</v>
      </c>
    </row>
    <row r="16" spans="1:9">
      <c r="A16" t="s">
        <v>7758</v>
      </c>
      <c r="B16" t="s">
        <v>7751</v>
      </c>
      <c r="C16" t="s">
        <v>6948</v>
      </c>
      <c r="D16" t="s">
        <v>6963</v>
      </c>
      <c r="E16" t="s">
        <v>7755</v>
      </c>
      <c r="F16">
        <v>3</v>
      </c>
      <c r="G16">
        <v>-3</v>
      </c>
      <c r="H16">
        <v>-113</v>
      </c>
      <c r="I16">
        <v>-121</v>
      </c>
    </row>
    <row r="17" spans="1:9">
      <c r="A17" t="s">
        <v>7758</v>
      </c>
      <c r="B17" t="s">
        <v>7751</v>
      </c>
      <c r="C17" t="s">
        <v>6948</v>
      </c>
      <c r="D17" t="s">
        <v>6959</v>
      </c>
      <c r="E17" t="s">
        <v>7753</v>
      </c>
      <c r="F17">
        <v>1</v>
      </c>
      <c r="G17">
        <v>-1</v>
      </c>
      <c r="H17">
        <v>-117</v>
      </c>
      <c r="I17">
        <v>-117</v>
      </c>
    </row>
    <row r="18" spans="1:9">
      <c r="A18" t="s">
        <v>7758</v>
      </c>
      <c r="B18" t="s">
        <v>7751</v>
      </c>
      <c r="C18" t="s">
        <v>6948</v>
      </c>
      <c r="D18" t="s">
        <v>6960</v>
      </c>
      <c r="E18" t="s">
        <v>7753</v>
      </c>
      <c r="F18">
        <v>1</v>
      </c>
      <c r="G18">
        <v>-1</v>
      </c>
      <c r="H18">
        <v>-117</v>
      </c>
      <c r="I18">
        <v>-117</v>
      </c>
    </row>
    <row r="19" spans="1:9">
      <c r="A19" t="s">
        <v>7758</v>
      </c>
      <c r="B19" t="s">
        <v>7751</v>
      </c>
      <c r="C19" t="s">
        <v>6948</v>
      </c>
      <c r="D19" t="s">
        <v>6961</v>
      </c>
      <c r="E19" t="s">
        <v>7756</v>
      </c>
      <c r="F19">
        <v>1</v>
      </c>
      <c r="G19">
        <v>-1</v>
      </c>
      <c r="H19">
        <v>-117</v>
      </c>
      <c r="I19">
        <v>-117</v>
      </c>
    </row>
    <row r="20" spans="1:9">
      <c r="A20" t="s">
        <v>7758</v>
      </c>
      <c r="B20" t="s">
        <v>7751</v>
      </c>
      <c r="C20" t="s">
        <v>6948</v>
      </c>
      <c r="D20" t="s">
        <v>6975</v>
      </c>
      <c r="E20" t="s">
        <v>7752</v>
      </c>
      <c r="F20">
        <v>0.5</v>
      </c>
      <c r="G20">
        <v>-0.5</v>
      </c>
      <c r="H20">
        <v>-125</v>
      </c>
      <c r="I20">
        <v>-118</v>
      </c>
    </row>
    <row r="21" spans="1:9">
      <c r="A21" t="s">
        <v>7758</v>
      </c>
      <c r="B21" t="s">
        <v>7751</v>
      </c>
      <c r="C21" t="s">
        <v>6948</v>
      </c>
      <c r="D21" t="s">
        <v>6938</v>
      </c>
      <c r="E21" t="s">
        <v>7757</v>
      </c>
      <c r="F21">
        <v>-8</v>
      </c>
      <c r="G21">
        <v>8</v>
      </c>
      <c r="H21">
        <v>-110</v>
      </c>
      <c r="I21">
        <v>-110</v>
      </c>
    </row>
    <row r="22" spans="1:9">
      <c r="A22" t="s">
        <v>7760</v>
      </c>
      <c r="B22" t="s">
        <v>7761</v>
      </c>
      <c r="C22" t="s">
        <v>6948</v>
      </c>
      <c r="D22" t="s">
        <v>6949</v>
      </c>
      <c r="E22" t="s">
        <v>7752</v>
      </c>
      <c r="F22">
        <v>-23.5</v>
      </c>
      <c r="G22">
        <v>23.5</v>
      </c>
      <c r="H22">
        <v>-115</v>
      </c>
      <c r="I22">
        <v>-115</v>
      </c>
    </row>
    <row r="23" spans="1:9">
      <c r="A23" t="s">
        <v>7760</v>
      </c>
      <c r="B23" t="s">
        <v>7761</v>
      </c>
      <c r="C23" t="s">
        <v>6948</v>
      </c>
      <c r="D23" t="s">
        <v>6973</v>
      </c>
      <c r="E23" t="s">
        <v>7752</v>
      </c>
      <c r="F23">
        <v>-23.5</v>
      </c>
      <c r="G23">
        <v>23.5</v>
      </c>
      <c r="H23">
        <v>-120</v>
      </c>
      <c r="I23">
        <v>-110</v>
      </c>
    </row>
    <row r="24" spans="1:9">
      <c r="A24" t="s">
        <v>7760</v>
      </c>
      <c r="B24" t="s">
        <v>7761</v>
      </c>
      <c r="C24" t="s">
        <v>6948</v>
      </c>
      <c r="D24" t="s">
        <v>6953</v>
      </c>
      <c r="E24" t="s">
        <v>7755</v>
      </c>
      <c r="F24">
        <v>-21.5</v>
      </c>
      <c r="G24">
        <v>21.5</v>
      </c>
      <c r="H24">
        <v>-118</v>
      </c>
      <c r="I24">
        <v>-110</v>
      </c>
    </row>
    <row r="25" spans="1:9">
      <c r="A25" t="s">
        <v>7760</v>
      </c>
      <c r="B25" t="s">
        <v>7761</v>
      </c>
      <c r="C25" t="s">
        <v>6948</v>
      </c>
      <c r="D25" t="s">
        <v>6958</v>
      </c>
      <c r="E25" t="s">
        <v>7762</v>
      </c>
      <c r="F25">
        <v>-16.5</v>
      </c>
      <c r="G25">
        <v>16.5</v>
      </c>
      <c r="H25">
        <v>-110</v>
      </c>
      <c r="I25">
        <v>-110</v>
      </c>
    </row>
    <row r="26" spans="1:9">
      <c r="A26" t="s">
        <v>7760</v>
      </c>
      <c r="B26" t="s">
        <v>7761</v>
      </c>
      <c r="C26" t="s">
        <v>6948</v>
      </c>
      <c r="D26" t="s">
        <v>6968</v>
      </c>
      <c r="E26" t="s">
        <v>7763</v>
      </c>
      <c r="F26">
        <v>-16</v>
      </c>
      <c r="G26">
        <v>16</v>
      </c>
      <c r="H26">
        <v>-110</v>
      </c>
      <c r="I26">
        <v>-110</v>
      </c>
    </row>
    <row r="27" spans="1:9">
      <c r="A27" t="s">
        <v>7760</v>
      </c>
      <c r="B27" t="s">
        <v>7761</v>
      </c>
      <c r="C27" t="s">
        <v>6948</v>
      </c>
      <c r="D27" t="s">
        <v>6963</v>
      </c>
      <c r="E27" t="s">
        <v>7755</v>
      </c>
      <c r="F27">
        <v>-24.5</v>
      </c>
      <c r="G27">
        <v>24.5</v>
      </c>
      <c r="H27">
        <v>-117</v>
      </c>
      <c r="I27">
        <v>-117</v>
      </c>
    </row>
    <row r="28" spans="1:9">
      <c r="A28" t="s">
        <v>7760</v>
      </c>
      <c r="B28" t="s">
        <v>7761</v>
      </c>
      <c r="C28" t="s">
        <v>6948</v>
      </c>
      <c r="D28" t="s">
        <v>6959</v>
      </c>
      <c r="E28" t="s">
        <v>7753</v>
      </c>
      <c r="F28">
        <v>-24.5</v>
      </c>
      <c r="G28">
        <v>24.5</v>
      </c>
      <c r="H28">
        <v>-117</v>
      </c>
      <c r="I28">
        <v>-117</v>
      </c>
    </row>
    <row r="29" spans="1:9">
      <c r="A29" t="s">
        <v>7760</v>
      </c>
      <c r="B29" t="s">
        <v>7761</v>
      </c>
      <c r="C29" t="s">
        <v>6948</v>
      </c>
      <c r="D29" t="s">
        <v>6960</v>
      </c>
      <c r="E29" t="s">
        <v>7753</v>
      </c>
      <c r="F29">
        <v>-24.5</v>
      </c>
      <c r="G29">
        <v>24.5</v>
      </c>
      <c r="H29">
        <v>-117</v>
      </c>
      <c r="I29">
        <v>-117</v>
      </c>
    </row>
    <row r="30" spans="1:9">
      <c r="A30" t="s">
        <v>7760</v>
      </c>
      <c r="B30" t="s">
        <v>7761</v>
      </c>
      <c r="C30" t="s">
        <v>6948</v>
      </c>
      <c r="D30" t="s">
        <v>6961</v>
      </c>
      <c r="E30" t="s">
        <v>7756</v>
      </c>
      <c r="F30">
        <v>-24.5</v>
      </c>
      <c r="G30">
        <v>24.5</v>
      </c>
      <c r="H30">
        <v>-117</v>
      </c>
      <c r="I30">
        <v>-117</v>
      </c>
    </row>
    <row r="31" spans="1:9">
      <c r="A31" t="s">
        <v>7760</v>
      </c>
      <c r="B31" t="s">
        <v>7761</v>
      </c>
      <c r="C31" t="s">
        <v>6948</v>
      </c>
      <c r="D31" t="s">
        <v>6938</v>
      </c>
      <c r="E31" t="s">
        <v>7757</v>
      </c>
      <c r="F31">
        <v>-17</v>
      </c>
      <c r="G31">
        <v>17</v>
      </c>
      <c r="H31">
        <v>-110</v>
      </c>
      <c r="I31">
        <v>-110</v>
      </c>
    </row>
    <row r="32" spans="1:9">
      <c r="A32" t="s">
        <v>7764</v>
      </c>
      <c r="B32" t="s">
        <v>7761</v>
      </c>
      <c r="C32" t="s">
        <v>6948</v>
      </c>
      <c r="D32" t="s">
        <v>6949</v>
      </c>
      <c r="E32" t="s">
        <v>7752</v>
      </c>
      <c r="F32">
        <v>9.5</v>
      </c>
      <c r="G32">
        <v>-9.5</v>
      </c>
      <c r="H32">
        <v>-135</v>
      </c>
      <c r="I32">
        <v>105</v>
      </c>
    </row>
    <row r="33" spans="1:9">
      <c r="A33" t="s">
        <v>7764</v>
      </c>
      <c r="B33" t="s">
        <v>7761</v>
      </c>
      <c r="C33" t="s">
        <v>6948</v>
      </c>
      <c r="D33" t="s">
        <v>6966</v>
      </c>
      <c r="E33" t="s">
        <v>7765</v>
      </c>
      <c r="F33">
        <v>8.5</v>
      </c>
      <c r="G33">
        <v>-8.5</v>
      </c>
      <c r="H33">
        <v>-101</v>
      </c>
      <c r="I33">
        <v>-111</v>
      </c>
    </row>
    <row r="34" spans="1:9">
      <c r="A34" t="s">
        <v>7764</v>
      </c>
      <c r="B34" t="s">
        <v>7761</v>
      </c>
      <c r="C34" t="s">
        <v>6948</v>
      </c>
      <c r="D34" t="s">
        <v>6964</v>
      </c>
      <c r="E34" t="s">
        <v>7766</v>
      </c>
      <c r="F34">
        <v>8.5</v>
      </c>
      <c r="G34">
        <v>-8.5</v>
      </c>
      <c r="H34">
        <v>-101</v>
      </c>
      <c r="I34">
        <v>-111</v>
      </c>
    </row>
    <row r="35" spans="1:9">
      <c r="A35" t="s">
        <v>7764</v>
      </c>
      <c r="B35" t="s">
        <v>7761</v>
      </c>
      <c r="C35" t="s">
        <v>6948</v>
      </c>
      <c r="D35" t="s">
        <v>6951</v>
      </c>
      <c r="E35" t="s">
        <v>7767</v>
      </c>
      <c r="F35">
        <v>8.5</v>
      </c>
      <c r="G35">
        <v>-8.5</v>
      </c>
      <c r="H35">
        <v>-110</v>
      </c>
      <c r="I35">
        <v>-110</v>
      </c>
    </row>
    <row r="36" spans="1:9">
      <c r="A36" t="s">
        <v>7764</v>
      </c>
      <c r="B36" t="s">
        <v>7761</v>
      </c>
      <c r="C36" t="s">
        <v>6948</v>
      </c>
      <c r="D36" t="s">
        <v>6972</v>
      </c>
      <c r="E36" t="s">
        <v>7753</v>
      </c>
      <c r="F36">
        <v>9.5</v>
      </c>
      <c r="G36">
        <v>-9.5</v>
      </c>
      <c r="H36">
        <v>-115</v>
      </c>
      <c r="I36">
        <v>-115</v>
      </c>
    </row>
    <row r="37" spans="1:9">
      <c r="A37" t="s">
        <v>7764</v>
      </c>
      <c r="B37" t="s">
        <v>7761</v>
      </c>
      <c r="C37" t="s">
        <v>6948</v>
      </c>
      <c r="D37" t="s">
        <v>6971</v>
      </c>
      <c r="E37" t="s">
        <v>7768</v>
      </c>
      <c r="F37">
        <v>8.5</v>
      </c>
      <c r="G37">
        <v>-8.5</v>
      </c>
      <c r="H37">
        <v>-110</v>
      </c>
      <c r="I37">
        <v>-110</v>
      </c>
    </row>
    <row r="38" spans="1:9">
      <c r="A38" t="s">
        <v>7764</v>
      </c>
      <c r="B38" t="s">
        <v>7761</v>
      </c>
      <c r="C38" t="s">
        <v>6948</v>
      </c>
      <c r="D38" t="s">
        <v>6967</v>
      </c>
      <c r="E38" t="s">
        <v>7768</v>
      </c>
      <c r="F38">
        <v>8.5</v>
      </c>
      <c r="G38">
        <v>-8.5</v>
      </c>
      <c r="H38">
        <v>-115</v>
      </c>
      <c r="I38">
        <v>-105</v>
      </c>
    </row>
    <row r="39" spans="1:9">
      <c r="A39" t="s">
        <v>7764</v>
      </c>
      <c r="B39" t="s">
        <v>7761</v>
      </c>
      <c r="C39" t="s">
        <v>6948</v>
      </c>
      <c r="D39" t="s">
        <v>6973</v>
      </c>
      <c r="E39" t="s">
        <v>7752</v>
      </c>
      <c r="F39">
        <v>8.5</v>
      </c>
      <c r="G39">
        <v>-8.5</v>
      </c>
      <c r="H39">
        <v>-115</v>
      </c>
      <c r="I39">
        <v>-115</v>
      </c>
    </row>
    <row r="40" spans="1:9">
      <c r="A40" t="s">
        <v>7764</v>
      </c>
      <c r="B40" t="s">
        <v>7761</v>
      </c>
      <c r="C40" t="s">
        <v>6948</v>
      </c>
      <c r="D40" t="s">
        <v>6953</v>
      </c>
      <c r="E40" t="s">
        <v>7752</v>
      </c>
      <c r="F40">
        <v>7.5</v>
      </c>
      <c r="G40">
        <v>-7.5</v>
      </c>
      <c r="H40">
        <v>-115</v>
      </c>
      <c r="I40">
        <v>-113</v>
      </c>
    </row>
    <row r="41" spans="1:9">
      <c r="A41" t="s">
        <v>7764</v>
      </c>
      <c r="B41" t="s">
        <v>7761</v>
      </c>
      <c r="C41" t="s">
        <v>6948</v>
      </c>
      <c r="D41" t="s">
        <v>6956</v>
      </c>
      <c r="E41" t="s">
        <v>7768</v>
      </c>
      <c r="F41">
        <v>9</v>
      </c>
      <c r="G41">
        <v>-9</v>
      </c>
      <c r="H41">
        <v>-110</v>
      </c>
      <c r="I41">
        <v>-110</v>
      </c>
    </row>
    <row r="42" spans="1:9">
      <c r="A42" t="s">
        <v>7764</v>
      </c>
      <c r="B42" t="s">
        <v>7761</v>
      </c>
      <c r="C42" t="s">
        <v>6948</v>
      </c>
      <c r="D42" t="s">
        <v>6969</v>
      </c>
      <c r="E42" t="s">
        <v>7768</v>
      </c>
      <c r="F42">
        <v>8.5</v>
      </c>
      <c r="G42">
        <v>-8.5</v>
      </c>
      <c r="H42">
        <v>-105</v>
      </c>
      <c r="I42">
        <v>-115</v>
      </c>
    </row>
    <row r="43" spans="1:9">
      <c r="A43" t="s">
        <v>7764</v>
      </c>
      <c r="B43" t="s">
        <v>7761</v>
      </c>
      <c r="C43" t="s">
        <v>6948</v>
      </c>
      <c r="D43" t="s">
        <v>6968</v>
      </c>
      <c r="E43" t="s">
        <v>7763</v>
      </c>
      <c r="F43">
        <v>8.5</v>
      </c>
      <c r="G43">
        <v>-8.5</v>
      </c>
      <c r="H43">
        <v>-110</v>
      </c>
      <c r="I43">
        <v>-110</v>
      </c>
    </row>
    <row r="44" spans="1:9">
      <c r="A44" t="s">
        <v>7764</v>
      </c>
      <c r="B44" t="s">
        <v>7761</v>
      </c>
      <c r="C44" t="s">
        <v>6948</v>
      </c>
      <c r="D44" t="s">
        <v>6963</v>
      </c>
      <c r="E44" t="s">
        <v>7755</v>
      </c>
      <c r="F44">
        <v>9.5</v>
      </c>
      <c r="G44">
        <v>-9.5</v>
      </c>
      <c r="H44">
        <v>-118</v>
      </c>
      <c r="I44">
        <v>-115</v>
      </c>
    </row>
    <row r="45" spans="1:9">
      <c r="A45" t="s">
        <v>7764</v>
      </c>
      <c r="B45" t="s">
        <v>7761</v>
      </c>
      <c r="C45" t="s">
        <v>6948</v>
      </c>
      <c r="D45" t="s">
        <v>6959</v>
      </c>
      <c r="E45" t="s">
        <v>7753</v>
      </c>
      <c r="F45">
        <v>9</v>
      </c>
      <c r="G45">
        <v>-9</v>
      </c>
      <c r="H45">
        <v>-118</v>
      </c>
      <c r="I45">
        <v>-115</v>
      </c>
    </row>
    <row r="46" spans="1:9">
      <c r="A46" t="s">
        <v>7764</v>
      </c>
      <c r="B46" t="s">
        <v>7761</v>
      </c>
      <c r="C46" t="s">
        <v>6948</v>
      </c>
      <c r="D46" t="s">
        <v>6960</v>
      </c>
      <c r="E46" t="s">
        <v>7753</v>
      </c>
      <c r="F46">
        <v>9</v>
      </c>
      <c r="G46">
        <v>-9</v>
      </c>
      <c r="H46">
        <v>-118</v>
      </c>
      <c r="I46">
        <v>-115</v>
      </c>
    </row>
    <row r="47" spans="1:9">
      <c r="A47" t="s">
        <v>7764</v>
      </c>
      <c r="B47" t="s">
        <v>7761</v>
      </c>
      <c r="C47" t="s">
        <v>6948</v>
      </c>
      <c r="D47" t="s">
        <v>6961</v>
      </c>
      <c r="E47" t="s">
        <v>7756</v>
      </c>
      <c r="F47">
        <v>9</v>
      </c>
      <c r="G47">
        <v>-9</v>
      </c>
      <c r="H47">
        <v>-118</v>
      </c>
      <c r="I47">
        <v>-115</v>
      </c>
    </row>
    <row r="48" spans="1:9">
      <c r="A48" t="s">
        <v>7764</v>
      </c>
      <c r="B48" t="s">
        <v>7761</v>
      </c>
      <c r="C48" t="s">
        <v>6948</v>
      </c>
      <c r="D48" t="s">
        <v>6938</v>
      </c>
      <c r="E48" t="s">
        <v>7757</v>
      </c>
      <c r="F48">
        <v>8.5</v>
      </c>
      <c r="G48">
        <v>-8.5</v>
      </c>
      <c r="H48">
        <v>-110</v>
      </c>
      <c r="I48">
        <v>-110</v>
      </c>
    </row>
    <row r="49" spans="1:9">
      <c r="A49" t="s">
        <v>7764</v>
      </c>
      <c r="B49" t="s">
        <v>7761</v>
      </c>
      <c r="C49" t="s">
        <v>6948</v>
      </c>
      <c r="D49" t="s">
        <v>6975</v>
      </c>
      <c r="E49" t="s">
        <v>7752</v>
      </c>
      <c r="F49">
        <v>8.5</v>
      </c>
      <c r="G49">
        <v>-8.5</v>
      </c>
      <c r="H49">
        <v>-110</v>
      </c>
      <c r="I49">
        <v>-133</v>
      </c>
    </row>
    <row r="50" spans="1:9">
      <c r="A50" t="s">
        <v>7769</v>
      </c>
      <c r="B50" t="s">
        <v>7770</v>
      </c>
      <c r="C50" t="s">
        <v>6948</v>
      </c>
      <c r="D50" t="s">
        <v>6953</v>
      </c>
      <c r="E50" t="s">
        <v>7755</v>
      </c>
      <c r="F50">
        <v>19.5</v>
      </c>
      <c r="G50">
        <v>-19.5</v>
      </c>
      <c r="H50">
        <v>-110</v>
      </c>
      <c r="I50">
        <v>-118</v>
      </c>
    </row>
    <row r="51" spans="1:9">
      <c r="A51" t="s">
        <v>7769</v>
      </c>
      <c r="B51" t="s">
        <v>7770</v>
      </c>
      <c r="C51" t="s">
        <v>6948</v>
      </c>
      <c r="D51" t="s">
        <v>6966</v>
      </c>
      <c r="E51" t="s">
        <v>7766</v>
      </c>
      <c r="F51">
        <v>17.5</v>
      </c>
      <c r="G51">
        <v>-17.5</v>
      </c>
      <c r="H51">
        <v>-106</v>
      </c>
      <c r="I51">
        <v>-106</v>
      </c>
    </row>
    <row r="52" spans="1:9">
      <c r="A52" t="s">
        <v>7769</v>
      </c>
      <c r="B52" t="s">
        <v>7770</v>
      </c>
      <c r="C52" t="s">
        <v>6948</v>
      </c>
      <c r="D52" t="s">
        <v>6956</v>
      </c>
      <c r="E52" t="s">
        <v>7768</v>
      </c>
      <c r="F52">
        <v>17</v>
      </c>
      <c r="G52">
        <v>-17</v>
      </c>
      <c r="H52">
        <v>-110</v>
      </c>
      <c r="I52">
        <v>-110</v>
      </c>
    </row>
    <row r="53" spans="1:9">
      <c r="A53" t="s">
        <v>7769</v>
      </c>
      <c r="B53" t="s">
        <v>7770</v>
      </c>
      <c r="C53" t="s">
        <v>6948</v>
      </c>
      <c r="D53" t="s">
        <v>6964</v>
      </c>
      <c r="E53" t="s">
        <v>7766</v>
      </c>
      <c r="F53">
        <v>17.5</v>
      </c>
      <c r="G53">
        <v>-17.5</v>
      </c>
      <c r="H53">
        <v>-106</v>
      </c>
      <c r="I53">
        <v>-106</v>
      </c>
    </row>
    <row r="54" spans="1:9">
      <c r="A54" t="s">
        <v>7769</v>
      </c>
      <c r="B54" t="s">
        <v>7770</v>
      </c>
      <c r="C54" t="s">
        <v>6948</v>
      </c>
      <c r="D54" t="s">
        <v>6958</v>
      </c>
      <c r="E54" t="s">
        <v>7771</v>
      </c>
      <c r="F54">
        <v>17.5</v>
      </c>
      <c r="G54">
        <v>-17.5</v>
      </c>
      <c r="H54">
        <v>-110</v>
      </c>
      <c r="I54">
        <v>-110</v>
      </c>
    </row>
    <row r="55" spans="1:9">
      <c r="A55" t="s">
        <v>7769</v>
      </c>
      <c r="B55" t="s">
        <v>7770</v>
      </c>
      <c r="C55" t="s">
        <v>6948</v>
      </c>
      <c r="D55" t="s">
        <v>6963</v>
      </c>
      <c r="E55" t="s">
        <v>7755</v>
      </c>
      <c r="F55">
        <v>18</v>
      </c>
      <c r="G55">
        <v>-18</v>
      </c>
      <c r="H55">
        <v>-117</v>
      </c>
      <c r="I55">
        <v>-117</v>
      </c>
    </row>
    <row r="56" spans="1:9">
      <c r="A56" t="s">
        <v>7769</v>
      </c>
      <c r="B56" t="s">
        <v>7770</v>
      </c>
      <c r="C56" t="s">
        <v>6948</v>
      </c>
      <c r="D56" t="s">
        <v>6959</v>
      </c>
      <c r="E56" t="s">
        <v>7753</v>
      </c>
      <c r="F56">
        <v>19</v>
      </c>
      <c r="G56">
        <v>-19</v>
      </c>
      <c r="H56">
        <v>-118</v>
      </c>
      <c r="I56">
        <v>-115</v>
      </c>
    </row>
    <row r="57" spans="1:9">
      <c r="A57" t="s">
        <v>7769</v>
      </c>
      <c r="B57" t="s">
        <v>7770</v>
      </c>
      <c r="C57" t="s">
        <v>6948</v>
      </c>
      <c r="D57" t="s">
        <v>6960</v>
      </c>
      <c r="E57" t="s">
        <v>7772</v>
      </c>
      <c r="F57">
        <v>21.5</v>
      </c>
      <c r="G57">
        <v>-21.5</v>
      </c>
      <c r="H57">
        <v>-118</v>
      </c>
      <c r="I57">
        <v>-115</v>
      </c>
    </row>
    <row r="58" spans="1:9">
      <c r="A58" t="s">
        <v>7769</v>
      </c>
      <c r="B58" t="s">
        <v>7770</v>
      </c>
      <c r="C58" t="s">
        <v>6948</v>
      </c>
      <c r="D58" t="s">
        <v>6961</v>
      </c>
      <c r="E58" t="s">
        <v>7756</v>
      </c>
      <c r="F58">
        <v>19</v>
      </c>
      <c r="G58">
        <v>-19</v>
      </c>
      <c r="H58">
        <v>-118</v>
      </c>
      <c r="I58">
        <v>-115</v>
      </c>
    </row>
    <row r="59" spans="1:9">
      <c r="A59" t="s">
        <v>7769</v>
      </c>
      <c r="B59" t="s">
        <v>7770</v>
      </c>
      <c r="C59" t="s">
        <v>6948</v>
      </c>
      <c r="D59" t="s">
        <v>6951</v>
      </c>
      <c r="E59" t="s">
        <v>7767</v>
      </c>
      <c r="F59">
        <v>18</v>
      </c>
      <c r="G59">
        <v>-18</v>
      </c>
      <c r="H59">
        <v>-110</v>
      </c>
      <c r="I59">
        <v>-110</v>
      </c>
    </row>
    <row r="60" spans="1:9">
      <c r="A60" t="s">
        <v>7769</v>
      </c>
      <c r="B60" t="s">
        <v>7770</v>
      </c>
      <c r="C60" t="s">
        <v>6948</v>
      </c>
      <c r="D60" t="s">
        <v>6973</v>
      </c>
      <c r="E60" t="s">
        <v>7752</v>
      </c>
      <c r="F60">
        <v>20.5</v>
      </c>
      <c r="G60">
        <v>-20.5</v>
      </c>
      <c r="H60">
        <v>-115</v>
      </c>
      <c r="I60">
        <v>-115</v>
      </c>
    </row>
    <row r="61" spans="1:9">
      <c r="A61" t="s">
        <v>7769</v>
      </c>
      <c r="B61" t="s">
        <v>7770</v>
      </c>
      <c r="C61" t="s">
        <v>6948</v>
      </c>
      <c r="D61" t="s">
        <v>6971</v>
      </c>
      <c r="E61" t="s">
        <v>7768</v>
      </c>
      <c r="F61">
        <v>17.5</v>
      </c>
      <c r="G61">
        <v>-17.5</v>
      </c>
      <c r="H61">
        <v>-110</v>
      </c>
      <c r="I61">
        <v>-110</v>
      </c>
    </row>
    <row r="62" spans="1:9">
      <c r="A62" t="s">
        <v>7769</v>
      </c>
      <c r="B62" t="s">
        <v>7770</v>
      </c>
      <c r="C62" t="s">
        <v>6948</v>
      </c>
      <c r="D62" t="s">
        <v>6949</v>
      </c>
      <c r="E62" t="s">
        <v>7752</v>
      </c>
      <c r="F62">
        <v>21.5</v>
      </c>
      <c r="G62">
        <v>-21.5</v>
      </c>
      <c r="H62">
        <v>-115</v>
      </c>
      <c r="I62">
        <v>-115</v>
      </c>
    </row>
    <row r="63" spans="1:9">
      <c r="A63" t="s">
        <v>7769</v>
      </c>
      <c r="B63" t="s">
        <v>7770</v>
      </c>
      <c r="C63" t="s">
        <v>6948</v>
      </c>
      <c r="D63" t="s">
        <v>6975</v>
      </c>
      <c r="E63" t="s">
        <v>7752</v>
      </c>
      <c r="F63">
        <v>19.5</v>
      </c>
      <c r="G63">
        <v>-19.5</v>
      </c>
      <c r="H63">
        <v>-125</v>
      </c>
      <c r="I63">
        <v>-118</v>
      </c>
    </row>
    <row r="64" spans="1:9">
      <c r="A64" t="s">
        <v>7769</v>
      </c>
      <c r="B64" t="s">
        <v>7770</v>
      </c>
      <c r="C64" t="s">
        <v>6948</v>
      </c>
      <c r="D64" t="s">
        <v>6969</v>
      </c>
      <c r="E64" t="s">
        <v>7768</v>
      </c>
      <c r="F64">
        <v>17.5</v>
      </c>
      <c r="G64">
        <v>-17.5</v>
      </c>
      <c r="H64">
        <v>-115</v>
      </c>
      <c r="I64">
        <v>-105</v>
      </c>
    </row>
    <row r="65" spans="1:9">
      <c r="A65" t="s">
        <v>7769</v>
      </c>
      <c r="B65" t="s">
        <v>7770</v>
      </c>
      <c r="C65" t="s">
        <v>6948</v>
      </c>
      <c r="D65" t="s">
        <v>6968</v>
      </c>
      <c r="E65" t="s">
        <v>7763</v>
      </c>
      <c r="F65">
        <v>17.5</v>
      </c>
      <c r="G65">
        <v>-17.5</v>
      </c>
      <c r="H65">
        <v>-110</v>
      </c>
      <c r="I65">
        <v>-110</v>
      </c>
    </row>
    <row r="66" spans="1:9">
      <c r="A66" t="s">
        <v>7773</v>
      </c>
      <c r="B66" t="s">
        <v>7774</v>
      </c>
      <c r="C66" t="s">
        <v>6948</v>
      </c>
      <c r="D66" t="s">
        <v>6953</v>
      </c>
      <c r="E66" t="s">
        <v>7755</v>
      </c>
      <c r="F66">
        <v>-1.5</v>
      </c>
      <c r="G66">
        <v>1.5</v>
      </c>
      <c r="H66">
        <v>-114</v>
      </c>
      <c r="I66">
        <v>-114</v>
      </c>
    </row>
    <row r="67" spans="1:9">
      <c r="A67" t="s">
        <v>7773</v>
      </c>
      <c r="B67" t="s">
        <v>7774</v>
      </c>
      <c r="C67" t="s">
        <v>6948</v>
      </c>
      <c r="D67" t="s">
        <v>6963</v>
      </c>
      <c r="E67" t="s">
        <v>7755</v>
      </c>
      <c r="F67">
        <v>-1</v>
      </c>
      <c r="G67">
        <v>1</v>
      </c>
      <c r="H67">
        <v>-118</v>
      </c>
      <c r="I67">
        <v>-115</v>
      </c>
    </row>
    <row r="68" spans="1:9">
      <c r="A68" t="s">
        <v>7773</v>
      </c>
      <c r="B68" t="s">
        <v>7774</v>
      </c>
      <c r="C68" t="s">
        <v>6948</v>
      </c>
      <c r="D68" t="s">
        <v>6959</v>
      </c>
      <c r="E68" t="s">
        <v>7753</v>
      </c>
      <c r="F68">
        <v>-1</v>
      </c>
      <c r="G68">
        <v>1</v>
      </c>
      <c r="H68">
        <v>-118</v>
      </c>
      <c r="I68">
        <v>-115</v>
      </c>
    </row>
    <row r="69" spans="1:9">
      <c r="A69" t="s">
        <v>7773</v>
      </c>
      <c r="B69" t="s">
        <v>7774</v>
      </c>
      <c r="C69" t="s">
        <v>6948</v>
      </c>
      <c r="D69" t="s">
        <v>6960</v>
      </c>
      <c r="E69" t="s">
        <v>7753</v>
      </c>
      <c r="F69">
        <v>-1</v>
      </c>
      <c r="G69">
        <v>1</v>
      </c>
      <c r="H69">
        <v>-118</v>
      </c>
      <c r="I69">
        <v>-115</v>
      </c>
    </row>
    <row r="70" spans="1:9">
      <c r="A70" t="s">
        <v>7773</v>
      </c>
      <c r="B70" t="s">
        <v>7774</v>
      </c>
      <c r="C70" t="s">
        <v>6948</v>
      </c>
      <c r="D70" t="s">
        <v>6961</v>
      </c>
      <c r="E70" t="s">
        <v>7756</v>
      </c>
      <c r="F70">
        <v>-1</v>
      </c>
      <c r="G70">
        <v>1</v>
      </c>
      <c r="H70">
        <v>-118</v>
      </c>
      <c r="I70">
        <v>-115</v>
      </c>
    </row>
    <row r="71" spans="1:9">
      <c r="A71" t="s">
        <v>7773</v>
      </c>
      <c r="B71" t="s">
        <v>7774</v>
      </c>
      <c r="C71" t="s">
        <v>6948</v>
      </c>
      <c r="D71" t="s">
        <v>6973</v>
      </c>
      <c r="E71" t="s">
        <v>7752</v>
      </c>
      <c r="F71">
        <v>-1.5</v>
      </c>
      <c r="G71">
        <v>1.5</v>
      </c>
      <c r="H71">
        <v>-115</v>
      </c>
      <c r="I71">
        <v>-115</v>
      </c>
    </row>
    <row r="72" spans="1:9">
      <c r="A72" t="s">
        <v>7773</v>
      </c>
      <c r="B72" t="s">
        <v>7774</v>
      </c>
      <c r="C72" t="s">
        <v>6948</v>
      </c>
      <c r="D72" t="s">
        <v>6972</v>
      </c>
      <c r="E72" t="s">
        <v>7753</v>
      </c>
      <c r="F72">
        <v>-1.5</v>
      </c>
      <c r="G72">
        <v>1.5</v>
      </c>
      <c r="H72">
        <v>-110</v>
      </c>
      <c r="I72">
        <v>-120</v>
      </c>
    </row>
    <row r="73" spans="1:9">
      <c r="A73" t="s">
        <v>7773</v>
      </c>
      <c r="B73" t="s">
        <v>7774</v>
      </c>
      <c r="C73" t="s">
        <v>6948</v>
      </c>
      <c r="D73" t="s">
        <v>6949</v>
      </c>
      <c r="E73" t="s">
        <v>7752</v>
      </c>
      <c r="F73">
        <v>-1.5</v>
      </c>
      <c r="G73">
        <v>1.5</v>
      </c>
      <c r="H73">
        <v>-115</v>
      </c>
      <c r="I73">
        <v>-115</v>
      </c>
    </row>
    <row r="74" spans="1:9">
      <c r="A74" t="s">
        <v>7773</v>
      </c>
      <c r="B74" t="s">
        <v>7774</v>
      </c>
      <c r="C74" t="s">
        <v>6948</v>
      </c>
      <c r="D74" t="s">
        <v>6938</v>
      </c>
      <c r="E74" t="s">
        <v>7757</v>
      </c>
      <c r="F74">
        <v>-1.5</v>
      </c>
      <c r="G74">
        <v>1.5</v>
      </c>
      <c r="H74">
        <v>-110</v>
      </c>
      <c r="I74">
        <v>-110</v>
      </c>
    </row>
    <row r="75" spans="1:9">
      <c r="A75" t="s">
        <v>7773</v>
      </c>
      <c r="B75" t="s">
        <v>7774</v>
      </c>
      <c r="C75" t="s">
        <v>6948</v>
      </c>
      <c r="D75" t="s">
        <v>6975</v>
      </c>
      <c r="E75" t="s">
        <v>7752</v>
      </c>
      <c r="F75">
        <v>-1.5</v>
      </c>
      <c r="G75">
        <v>1.5</v>
      </c>
      <c r="H75">
        <v>-120</v>
      </c>
      <c r="I75">
        <v>-120</v>
      </c>
    </row>
    <row r="76" spans="1:9">
      <c r="A76" t="s">
        <v>7775</v>
      </c>
      <c r="B76" t="s">
        <v>7776</v>
      </c>
      <c r="C76" t="s">
        <v>6937</v>
      </c>
      <c r="D76" t="s">
        <v>6949</v>
      </c>
      <c r="E76" t="s">
        <v>7752</v>
      </c>
      <c r="F76">
        <v>-9</v>
      </c>
      <c r="G76">
        <v>9</v>
      </c>
      <c r="H76">
        <v>-110</v>
      </c>
      <c r="I76">
        <v>-110</v>
      </c>
    </row>
    <row r="77" spans="1:9">
      <c r="A77" t="s">
        <v>7775</v>
      </c>
      <c r="B77" t="s">
        <v>7776</v>
      </c>
      <c r="C77" t="s">
        <v>6937</v>
      </c>
      <c r="D77" t="s">
        <v>6964</v>
      </c>
      <c r="E77" t="s">
        <v>7756</v>
      </c>
      <c r="F77">
        <v>-9</v>
      </c>
      <c r="G77">
        <v>9</v>
      </c>
      <c r="H77">
        <v>-104</v>
      </c>
      <c r="I77">
        <v>-108</v>
      </c>
    </row>
    <row r="78" spans="1:9">
      <c r="A78" t="s">
        <v>7775</v>
      </c>
      <c r="B78" t="s">
        <v>7776</v>
      </c>
      <c r="C78" t="s">
        <v>6937</v>
      </c>
      <c r="D78" t="s">
        <v>6966</v>
      </c>
      <c r="E78" t="s">
        <v>7777</v>
      </c>
      <c r="F78">
        <v>-9</v>
      </c>
      <c r="G78">
        <v>9</v>
      </c>
      <c r="H78">
        <v>-104</v>
      </c>
      <c r="I78">
        <v>-108</v>
      </c>
    </row>
    <row r="79" spans="1:9">
      <c r="A79" t="s">
        <v>7775</v>
      </c>
      <c r="B79" t="s">
        <v>7776</v>
      </c>
      <c r="C79" t="s">
        <v>6937</v>
      </c>
      <c r="D79" t="s">
        <v>6951</v>
      </c>
      <c r="E79" t="s">
        <v>7752</v>
      </c>
      <c r="F79">
        <v>-9</v>
      </c>
      <c r="G79">
        <v>9</v>
      </c>
      <c r="H79">
        <v>-110</v>
      </c>
      <c r="I79">
        <v>-110</v>
      </c>
    </row>
    <row r="80" spans="1:9">
      <c r="A80" t="s">
        <v>7775</v>
      </c>
      <c r="B80" t="s">
        <v>7776</v>
      </c>
      <c r="C80" t="s">
        <v>6937</v>
      </c>
      <c r="D80" t="s">
        <v>6972</v>
      </c>
      <c r="E80" t="s">
        <v>7753</v>
      </c>
      <c r="F80">
        <v>-8.5</v>
      </c>
      <c r="G80">
        <v>8.5</v>
      </c>
      <c r="H80">
        <v>-110</v>
      </c>
      <c r="I80">
        <v>-110</v>
      </c>
    </row>
    <row r="81" spans="1:9">
      <c r="A81" t="s">
        <v>7775</v>
      </c>
      <c r="B81" t="s">
        <v>7776</v>
      </c>
      <c r="C81" t="s">
        <v>6937</v>
      </c>
      <c r="D81" t="s">
        <v>6971</v>
      </c>
      <c r="E81" t="s">
        <v>7753</v>
      </c>
      <c r="F81">
        <v>-9</v>
      </c>
      <c r="G81">
        <v>9</v>
      </c>
      <c r="H81">
        <v>-110</v>
      </c>
      <c r="I81">
        <v>-110</v>
      </c>
    </row>
    <row r="82" spans="1:9">
      <c r="A82" t="s">
        <v>7775</v>
      </c>
      <c r="B82" t="s">
        <v>7776</v>
      </c>
      <c r="C82" t="s">
        <v>6937</v>
      </c>
      <c r="D82" t="s">
        <v>6967</v>
      </c>
      <c r="E82" t="s">
        <v>7753</v>
      </c>
      <c r="F82">
        <v>-9.5</v>
      </c>
      <c r="G82">
        <v>9.5</v>
      </c>
      <c r="H82">
        <v>-105</v>
      </c>
      <c r="I82">
        <v>-115</v>
      </c>
    </row>
    <row r="83" spans="1:9">
      <c r="A83" t="s">
        <v>7775</v>
      </c>
      <c r="B83" t="s">
        <v>7776</v>
      </c>
      <c r="C83" t="s">
        <v>6937</v>
      </c>
      <c r="D83" t="s">
        <v>6956</v>
      </c>
      <c r="E83" t="s">
        <v>7756</v>
      </c>
      <c r="F83">
        <v>-8.5</v>
      </c>
      <c r="G83">
        <v>8.5</v>
      </c>
      <c r="H83">
        <v>-110</v>
      </c>
      <c r="I83">
        <v>-110</v>
      </c>
    </row>
    <row r="84" spans="1:9">
      <c r="A84" t="s">
        <v>7775</v>
      </c>
      <c r="B84" t="s">
        <v>7776</v>
      </c>
      <c r="C84" t="s">
        <v>6937</v>
      </c>
      <c r="D84" t="s">
        <v>6973</v>
      </c>
      <c r="E84" t="s">
        <v>7752</v>
      </c>
      <c r="F84">
        <v>-9</v>
      </c>
      <c r="G84">
        <v>9</v>
      </c>
      <c r="H84">
        <v>-110</v>
      </c>
      <c r="I84">
        <v>-110</v>
      </c>
    </row>
    <row r="85" spans="1:9">
      <c r="A85" t="s">
        <v>7775</v>
      </c>
      <c r="B85" t="s">
        <v>7776</v>
      </c>
      <c r="C85" t="s">
        <v>6937</v>
      </c>
      <c r="D85" t="s">
        <v>6969</v>
      </c>
      <c r="E85" t="s">
        <v>7753</v>
      </c>
      <c r="F85">
        <v>-9</v>
      </c>
      <c r="G85">
        <v>9</v>
      </c>
      <c r="H85">
        <v>-105</v>
      </c>
      <c r="I85">
        <v>-115</v>
      </c>
    </row>
    <row r="86" spans="1:9">
      <c r="A86" t="s">
        <v>7775</v>
      </c>
      <c r="B86" t="s">
        <v>7776</v>
      </c>
      <c r="C86" t="s">
        <v>6937</v>
      </c>
      <c r="D86" t="s">
        <v>6958</v>
      </c>
      <c r="E86" t="s">
        <v>7753</v>
      </c>
      <c r="F86">
        <v>-8.5</v>
      </c>
      <c r="G86">
        <v>8.5</v>
      </c>
      <c r="H86">
        <v>-110</v>
      </c>
      <c r="I86">
        <v>-110</v>
      </c>
    </row>
    <row r="87" spans="1:9">
      <c r="A87" t="s">
        <v>7775</v>
      </c>
      <c r="B87" t="s">
        <v>7776</v>
      </c>
      <c r="C87" t="s">
        <v>6937</v>
      </c>
      <c r="D87" t="s">
        <v>6968</v>
      </c>
      <c r="E87" t="s">
        <v>7756</v>
      </c>
      <c r="F87">
        <v>-9</v>
      </c>
      <c r="G87">
        <v>9</v>
      </c>
      <c r="H87">
        <v>-110</v>
      </c>
      <c r="I87">
        <v>-110</v>
      </c>
    </row>
    <row r="88" spans="1:9">
      <c r="A88" t="s">
        <v>7775</v>
      </c>
      <c r="B88" t="s">
        <v>7776</v>
      </c>
      <c r="C88" t="s">
        <v>6937</v>
      </c>
      <c r="D88" t="s">
        <v>6963</v>
      </c>
      <c r="E88" t="s">
        <v>7755</v>
      </c>
      <c r="F88">
        <v>-8.5</v>
      </c>
      <c r="G88">
        <v>8.5</v>
      </c>
      <c r="H88">
        <v>-110</v>
      </c>
      <c r="I88">
        <v>-110</v>
      </c>
    </row>
    <row r="89" spans="1:9">
      <c r="A89" t="s">
        <v>7775</v>
      </c>
      <c r="B89" t="s">
        <v>7776</v>
      </c>
      <c r="C89" t="s">
        <v>6937</v>
      </c>
      <c r="D89" t="s">
        <v>6959</v>
      </c>
      <c r="E89" t="s">
        <v>7753</v>
      </c>
      <c r="F89">
        <v>-8.5</v>
      </c>
      <c r="G89">
        <v>8.5</v>
      </c>
      <c r="H89">
        <v>-110</v>
      </c>
      <c r="I89">
        <v>-110</v>
      </c>
    </row>
    <row r="90" spans="1:9">
      <c r="A90" t="s">
        <v>7775</v>
      </c>
      <c r="B90" t="s">
        <v>7776</v>
      </c>
      <c r="C90" t="s">
        <v>6937</v>
      </c>
      <c r="D90" t="s">
        <v>6960</v>
      </c>
      <c r="E90" t="s">
        <v>7753</v>
      </c>
      <c r="F90">
        <v>-8.5</v>
      </c>
      <c r="G90">
        <v>8.5</v>
      </c>
      <c r="H90">
        <v>-110</v>
      </c>
      <c r="I90">
        <v>-110</v>
      </c>
    </row>
    <row r="91" spans="1:9">
      <c r="A91" t="s">
        <v>7775</v>
      </c>
      <c r="B91" t="s">
        <v>7776</v>
      </c>
      <c r="C91" t="s">
        <v>6937</v>
      </c>
      <c r="D91" t="s">
        <v>6961</v>
      </c>
      <c r="E91" t="s">
        <v>7756</v>
      </c>
      <c r="F91">
        <v>-8.5</v>
      </c>
      <c r="G91">
        <v>8.5</v>
      </c>
      <c r="H91">
        <v>-110</v>
      </c>
      <c r="I91">
        <v>-110</v>
      </c>
    </row>
    <row r="92" spans="1:9">
      <c r="A92" t="s">
        <v>7775</v>
      </c>
      <c r="B92" t="s">
        <v>7776</v>
      </c>
      <c r="C92" t="s">
        <v>6937</v>
      </c>
      <c r="D92" t="s">
        <v>6975</v>
      </c>
      <c r="E92" t="s">
        <v>7752</v>
      </c>
      <c r="F92">
        <v>-8.5</v>
      </c>
      <c r="G92">
        <v>8.5</v>
      </c>
      <c r="H92">
        <v>-118</v>
      </c>
      <c r="I92">
        <v>-105</v>
      </c>
    </row>
    <row r="93" spans="1:9">
      <c r="A93" t="s">
        <v>7775</v>
      </c>
      <c r="B93" t="s">
        <v>7776</v>
      </c>
      <c r="C93" t="s">
        <v>6937</v>
      </c>
      <c r="D93" t="s">
        <v>6938</v>
      </c>
      <c r="E93" t="s">
        <v>7757</v>
      </c>
      <c r="F93">
        <v>-9</v>
      </c>
      <c r="G93">
        <v>9</v>
      </c>
      <c r="H93">
        <v>-110</v>
      </c>
      <c r="I93">
        <v>-110</v>
      </c>
    </row>
    <row r="94" spans="1:9">
      <c r="A94" t="s">
        <v>7778</v>
      </c>
      <c r="B94" t="s">
        <v>7776</v>
      </c>
      <c r="C94" t="s">
        <v>6937</v>
      </c>
      <c r="D94" t="s">
        <v>6949</v>
      </c>
      <c r="E94" t="s">
        <v>7752</v>
      </c>
      <c r="F94">
        <v>1.5</v>
      </c>
      <c r="G94">
        <v>-1.5</v>
      </c>
      <c r="H94">
        <v>-110</v>
      </c>
      <c r="I94">
        <v>-110</v>
      </c>
    </row>
    <row r="95" spans="1:9">
      <c r="A95" t="s">
        <v>7778</v>
      </c>
      <c r="B95" t="s">
        <v>7776</v>
      </c>
      <c r="C95" t="s">
        <v>6937</v>
      </c>
      <c r="D95" t="s">
        <v>6966</v>
      </c>
      <c r="E95" t="s">
        <v>7777</v>
      </c>
      <c r="F95">
        <v>1.5</v>
      </c>
      <c r="G95">
        <v>-1.5</v>
      </c>
      <c r="H95">
        <v>-114</v>
      </c>
      <c r="I95">
        <v>102</v>
      </c>
    </row>
    <row r="96" spans="1:9">
      <c r="A96" t="s">
        <v>7778</v>
      </c>
      <c r="B96" t="s">
        <v>7776</v>
      </c>
      <c r="C96" t="s">
        <v>6937</v>
      </c>
      <c r="D96" t="s">
        <v>6964</v>
      </c>
      <c r="E96" t="s">
        <v>7756</v>
      </c>
      <c r="F96">
        <v>1.5</v>
      </c>
      <c r="G96">
        <v>-1.5</v>
      </c>
      <c r="H96">
        <v>-114</v>
      </c>
      <c r="I96">
        <v>102</v>
      </c>
    </row>
    <row r="97" spans="1:9">
      <c r="A97" t="s">
        <v>7778</v>
      </c>
      <c r="B97" t="s">
        <v>7776</v>
      </c>
      <c r="C97" t="s">
        <v>6937</v>
      </c>
      <c r="D97" t="s">
        <v>6951</v>
      </c>
      <c r="E97" t="s">
        <v>7752</v>
      </c>
      <c r="F97">
        <v>2</v>
      </c>
      <c r="G97">
        <v>-2</v>
      </c>
      <c r="H97">
        <v>-110</v>
      </c>
      <c r="I97">
        <v>-110</v>
      </c>
    </row>
    <row r="98" spans="1:9">
      <c r="A98" t="s">
        <v>7778</v>
      </c>
      <c r="B98" t="s">
        <v>7776</v>
      </c>
      <c r="C98" t="s">
        <v>6937</v>
      </c>
      <c r="D98" t="s">
        <v>6972</v>
      </c>
      <c r="E98" t="s">
        <v>7779</v>
      </c>
      <c r="F98">
        <v>2</v>
      </c>
      <c r="G98">
        <v>-2</v>
      </c>
      <c r="H98">
        <v>-110</v>
      </c>
      <c r="I98">
        <v>-110</v>
      </c>
    </row>
    <row r="99" spans="1:9">
      <c r="A99" t="s">
        <v>7778</v>
      </c>
      <c r="B99" t="s">
        <v>7776</v>
      </c>
      <c r="C99" t="s">
        <v>6937</v>
      </c>
      <c r="D99" t="s">
        <v>6971</v>
      </c>
      <c r="E99" t="s">
        <v>7753</v>
      </c>
      <c r="F99">
        <v>1.5</v>
      </c>
      <c r="G99">
        <v>-1.5</v>
      </c>
      <c r="H99">
        <v>-110</v>
      </c>
      <c r="I99">
        <v>-110</v>
      </c>
    </row>
    <row r="100" spans="1:9">
      <c r="A100" t="s">
        <v>7778</v>
      </c>
      <c r="B100" t="s">
        <v>7776</v>
      </c>
      <c r="C100" t="s">
        <v>6937</v>
      </c>
      <c r="D100" t="s">
        <v>6967</v>
      </c>
      <c r="E100" t="s">
        <v>7753</v>
      </c>
      <c r="F100">
        <v>2.5</v>
      </c>
      <c r="G100">
        <v>-2.5</v>
      </c>
      <c r="H100">
        <v>-115</v>
      </c>
      <c r="I100">
        <v>-105</v>
      </c>
    </row>
    <row r="101" spans="1:9">
      <c r="A101" t="s">
        <v>7778</v>
      </c>
      <c r="B101" t="s">
        <v>7776</v>
      </c>
      <c r="C101" t="s">
        <v>6937</v>
      </c>
      <c r="D101" t="s">
        <v>6956</v>
      </c>
      <c r="E101" t="s">
        <v>7756</v>
      </c>
      <c r="F101">
        <v>1.5</v>
      </c>
      <c r="G101">
        <v>-1.5</v>
      </c>
      <c r="H101">
        <v>-108</v>
      </c>
      <c r="I101">
        <v>-113</v>
      </c>
    </row>
    <row r="102" spans="1:9">
      <c r="A102" t="s">
        <v>7778</v>
      </c>
      <c r="B102" t="s">
        <v>7776</v>
      </c>
      <c r="C102" t="s">
        <v>6937</v>
      </c>
      <c r="D102" t="s">
        <v>6953</v>
      </c>
      <c r="E102" t="s">
        <v>7755</v>
      </c>
      <c r="F102">
        <v>1.5</v>
      </c>
      <c r="G102">
        <v>-1.5</v>
      </c>
      <c r="H102">
        <v>-104</v>
      </c>
      <c r="I102">
        <v>-118</v>
      </c>
    </row>
    <row r="103" spans="1:9">
      <c r="A103" t="s">
        <v>7778</v>
      </c>
      <c r="B103" t="s">
        <v>7776</v>
      </c>
      <c r="C103" t="s">
        <v>6937</v>
      </c>
      <c r="D103" t="s">
        <v>6973</v>
      </c>
      <c r="E103" t="s">
        <v>7752</v>
      </c>
      <c r="F103">
        <v>2.5</v>
      </c>
      <c r="G103">
        <v>-2.5</v>
      </c>
      <c r="H103">
        <v>-110</v>
      </c>
      <c r="I103">
        <v>-110</v>
      </c>
    </row>
    <row r="104" spans="1:9">
      <c r="A104" t="s">
        <v>7778</v>
      </c>
      <c r="B104" t="s">
        <v>7776</v>
      </c>
      <c r="C104" t="s">
        <v>6937</v>
      </c>
      <c r="D104" t="s">
        <v>6969</v>
      </c>
      <c r="E104" t="s">
        <v>7753</v>
      </c>
      <c r="F104">
        <v>1.5</v>
      </c>
      <c r="G104">
        <v>-1.5</v>
      </c>
      <c r="H104">
        <v>-115</v>
      </c>
      <c r="I104">
        <v>-105</v>
      </c>
    </row>
    <row r="105" spans="1:9">
      <c r="A105" t="s">
        <v>7778</v>
      </c>
      <c r="B105" t="s">
        <v>7776</v>
      </c>
      <c r="C105" t="s">
        <v>6937</v>
      </c>
      <c r="D105" t="s">
        <v>6958</v>
      </c>
      <c r="E105" t="s">
        <v>7753</v>
      </c>
      <c r="F105">
        <v>1</v>
      </c>
      <c r="G105">
        <v>-1</v>
      </c>
      <c r="H105">
        <v>-110</v>
      </c>
      <c r="I105">
        <v>-110</v>
      </c>
    </row>
    <row r="106" spans="1:9">
      <c r="A106" t="s">
        <v>7778</v>
      </c>
      <c r="B106" t="s">
        <v>7776</v>
      </c>
      <c r="C106" t="s">
        <v>6937</v>
      </c>
      <c r="D106" t="s">
        <v>6968</v>
      </c>
      <c r="E106" t="s">
        <v>7756</v>
      </c>
      <c r="F106">
        <v>1</v>
      </c>
      <c r="G106">
        <v>-1</v>
      </c>
      <c r="H106">
        <v>-110</v>
      </c>
      <c r="I106">
        <v>-110</v>
      </c>
    </row>
    <row r="107" spans="1:9">
      <c r="A107" t="s">
        <v>7778</v>
      </c>
      <c r="B107" t="s">
        <v>7776</v>
      </c>
      <c r="C107" t="s">
        <v>6937</v>
      </c>
      <c r="D107" t="s">
        <v>6963</v>
      </c>
      <c r="E107" t="s">
        <v>7755</v>
      </c>
      <c r="F107">
        <v>1</v>
      </c>
      <c r="G107">
        <v>-1</v>
      </c>
      <c r="H107">
        <v>-110</v>
      </c>
      <c r="I107">
        <v>-110</v>
      </c>
    </row>
    <row r="108" spans="1:9">
      <c r="A108" t="s">
        <v>7778</v>
      </c>
      <c r="B108" t="s">
        <v>7776</v>
      </c>
      <c r="C108" t="s">
        <v>6937</v>
      </c>
      <c r="D108" t="s">
        <v>6959</v>
      </c>
      <c r="E108" t="s">
        <v>7753</v>
      </c>
      <c r="F108">
        <v>1</v>
      </c>
      <c r="G108">
        <v>-1</v>
      </c>
      <c r="H108">
        <v>-110</v>
      </c>
      <c r="I108">
        <v>-110</v>
      </c>
    </row>
    <row r="109" spans="1:9">
      <c r="A109" t="s">
        <v>7778</v>
      </c>
      <c r="B109" t="s">
        <v>7776</v>
      </c>
      <c r="C109" t="s">
        <v>6937</v>
      </c>
      <c r="D109" t="s">
        <v>6960</v>
      </c>
      <c r="E109" t="s">
        <v>7753</v>
      </c>
      <c r="F109">
        <v>1</v>
      </c>
      <c r="G109">
        <v>-1</v>
      </c>
      <c r="H109">
        <v>-110</v>
      </c>
      <c r="I109">
        <v>-110</v>
      </c>
    </row>
    <row r="110" spans="1:9">
      <c r="A110" t="s">
        <v>7778</v>
      </c>
      <c r="B110" t="s">
        <v>7776</v>
      </c>
      <c r="C110" t="s">
        <v>6937</v>
      </c>
      <c r="D110" t="s">
        <v>6961</v>
      </c>
      <c r="E110" t="s">
        <v>7756</v>
      </c>
      <c r="F110">
        <v>1</v>
      </c>
      <c r="G110">
        <v>-1</v>
      </c>
      <c r="H110">
        <v>-110</v>
      </c>
      <c r="I110">
        <v>-110</v>
      </c>
    </row>
    <row r="111" spans="1:9">
      <c r="A111" t="s">
        <v>7778</v>
      </c>
      <c r="B111" t="s">
        <v>7776</v>
      </c>
      <c r="C111" t="s">
        <v>6937</v>
      </c>
      <c r="D111" t="s">
        <v>6975</v>
      </c>
      <c r="E111" t="s">
        <v>7752</v>
      </c>
      <c r="F111">
        <v>2.5</v>
      </c>
      <c r="G111">
        <v>-2.5</v>
      </c>
      <c r="H111">
        <v>-118</v>
      </c>
      <c r="I111">
        <v>-105</v>
      </c>
    </row>
    <row r="112" spans="1:9">
      <c r="A112" t="s">
        <v>7778</v>
      </c>
      <c r="B112" t="s">
        <v>7776</v>
      </c>
      <c r="C112" t="s">
        <v>6937</v>
      </c>
      <c r="D112" t="s">
        <v>6938</v>
      </c>
      <c r="E112" t="s">
        <v>7757</v>
      </c>
      <c r="F112">
        <v>2</v>
      </c>
      <c r="G112">
        <v>-2</v>
      </c>
      <c r="H112">
        <v>-110</v>
      </c>
      <c r="I112">
        <v>-110</v>
      </c>
    </row>
    <row r="113" spans="1:9">
      <c r="A113" t="s">
        <v>7780</v>
      </c>
      <c r="B113" t="s">
        <v>7776</v>
      </c>
      <c r="C113" t="s">
        <v>6937</v>
      </c>
      <c r="D113" t="s">
        <v>6949</v>
      </c>
      <c r="E113" t="s">
        <v>7752</v>
      </c>
      <c r="F113">
        <v>-3</v>
      </c>
      <c r="G113">
        <v>3</v>
      </c>
      <c r="H113">
        <v>-110</v>
      </c>
      <c r="I113">
        <v>-110</v>
      </c>
    </row>
    <row r="114" spans="1:9">
      <c r="A114" t="s">
        <v>7780</v>
      </c>
      <c r="B114" t="s">
        <v>7776</v>
      </c>
      <c r="C114" t="s">
        <v>6937</v>
      </c>
      <c r="D114" t="s">
        <v>6966</v>
      </c>
      <c r="E114" t="s">
        <v>7777</v>
      </c>
      <c r="F114">
        <v>-3</v>
      </c>
      <c r="G114">
        <v>3</v>
      </c>
      <c r="H114">
        <v>-106</v>
      </c>
      <c r="I114">
        <v>-106</v>
      </c>
    </row>
    <row r="115" spans="1:9">
      <c r="A115" t="s">
        <v>7780</v>
      </c>
      <c r="B115" t="s">
        <v>7776</v>
      </c>
      <c r="C115" t="s">
        <v>6937</v>
      </c>
      <c r="D115" t="s">
        <v>6964</v>
      </c>
      <c r="E115" t="s">
        <v>7756</v>
      </c>
      <c r="F115">
        <v>-3</v>
      </c>
      <c r="G115">
        <v>3</v>
      </c>
      <c r="H115">
        <v>-106</v>
      </c>
      <c r="I115">
        <v>-106</v>
      </c>
    </row>
    <row r="116" spans="1:9">
      <c r="A116" t="s">
        <v>7780</v>
      </c>
      <c r="B116" t="s">
        <v>7776</v>
      </c>
      <c r="C116" t="s">
        <v>6937</v>
      </c>
      <c r="D116" t="s">
        <v>6951</v>
      </c>
      <c r="E116" t="s">
        <v>7752</v>
      </c>
      <c r="F116">
        <v>-3</v>
      </c>
      <c r="G116">
        <v>3</v>
      </c>
      <c r="H116">
        <v>-110</v>
      </c>
      <c r="I116">
        <v>-110</v>
      </c>
    </row>
    <row r="117" spans="1:9">
      <c r="A117" t="s">
        <v>7780</v>
      </c>
      <c r="B117" t="s">
        <v>7776</v>
      </c>
      <c r="C117" t="s">
        <v>6937</v>
      </c>
      <c r="D117" t="s">
        <v>6972</v>
      </c>
      <c r="E117" t="s">
        <v>7753</v>
      </c>
      <c r="F117">
        <v>-3</v>
      </c>
      <c r="G117">
        <v>3</v>
      </c>
      <c r="H117">
        <v>-110</v>
      </c>
      <c r="I117">
        <v>-110</v>
      </c>
    </row>
    <row r="118" spans="1:9">
      <c r="A118" t="s">
        <v>7780</v>
      </c>
      <c r="B118" t="s">
        <v>7776</v>
      </c>
      <c r="C118" t="s">
        <v>6937</v>
      </c>
      <c r="D118" t="s">
        <v>6971</v>
      </c>
      <c r="E118" t="s">
        <v>7753</v>
      </c>
      <c r="F118">
        <v>-3</v>
      </c>
      <c r="G118">
        <v>3</v>
      </c>
      <c r="H118">
        <v>-110</v>
      </c>
      <c r="I118">
        <v>-110</v>
      </c>
    </row>
    <row r="119" spans="1:9">
      <c r="A119" t="s">
        <v>7780</v>
      </c>
      <c r="B119" t="s">
        <v>7776</v>
      </c>
      <c r="C119" t="s">
        <v>6937</v>
      </c>
      <c r="D119" t="s">
        <v>6967</v>
      </c>
      <c r="E119" t="s">
        <v>7753</v>
      </c>
      <c r="F119">
        <v>-3.5</v>
      </c>
      <c r="G119">
        <v>3.5</v>
      </c>
      <c r="H119">
        <v>-110</v>
      </c>
      <c r="I119">
        <v>-110</v>
      </c>
    </row>
    <row r="120" spans="1:9">
      <c r="A120" t="s">
        <v>7780</v>
      </c>
      <c r="B120" t="s">
        <v>7776</v>
      </c>
      <c r="C120" t="s">
        <v>6937</v>
      </c>
      <c r="D120" t="s">
        <v>6956</v>
      </c>
      <c r="E120" t="s">
        <v>7756</v>
      </c>
      <c r="F120">
        <v>-3</v>
      </c>
      <c r="G120">
        <v>3</v>
      </c>
      <c r="H120">
        <v>-113</v>
      </c>
      <c r="I120">
        <v>-108</v>
      </c>
    </row>
    <row r="121" spans="1:9">
      <c r="A121" t="s">
        <v>7780</v>
      </c>
      <c r="B121" t="s">
        <v>7776</v>
      </c>
      <c r="C121" t="s">
        <v>6937</v>
      </c>
      <c r="D121" t="s">
        <v>6953</v>
      </c>
      <c r="E121" t="s">
        <v>7755</v>
      </c>
      <c r="F121">
        <v>-3.5</v>
      </c>
      <c r="G121">
        <v>3.5</v>
      </c>
      <c r="H121">
        <v>-106</v>
      </c>
      <c r="I121">
        <v>-114</v>
      </c>
    </row>
    <row r="122" spans="1:9">
      <c r="A122" t="s">
        <v>7780</v>
      </c>
      <c r="B122" t="s">
        <v>7776</v>
      </c>
      <c r="C122" t="s">
        <v>6937</v>
      </c>
      <c r="D122" t="s">
        <v>6973</v>
      </c>
      <c r="E122" t="s">
        <v>7752</v>
      </c>
      <c r="F122">
        <v>-3</v>
      </c>
      <c r="G122">
        <v>3</v>
      </c>
      <c r="H122">
        <v>-110</v>
      </c>
      <c r="I122">
        <v>-110</v>
      </c>
    </row>
    <row r="123" spans="1:9">
      <c r="A123" t="s">
        <v>7780</v>
      </c>
      <c r="B123" t="s">
        <v>7776</v>
      </c>
      <c r="C123" t="s">
        <v>6937</v>
      </c>
      <c r="D123" t="s">
        <v>6969</v>
      </c>
      <c r="E123" t="s">
        <v>7753</v>
      </c>
      <c r="F123">
        <v>-3.5</v>
      </c>
      <c r="G123">
        <v>3.5</v>
      </c>
      <c r="H123">
        <v>-105</v>
      </c>
      <c r="I123">
        <v>-115</v>
      </c>
    </row>
    <row r="124" spans="1:9">
      <c r="A124" t="s">
        <v>7780</v>
      </c>
      <c r="B124" t="s">
        <v>7776</v>
      </c>
      <c r="C124" t="s">
        <v>6937</v>
      </c>
      <c r="D124" t="s">
        <v>6958</v>
      </c>
      <c r="E124" t="s">
        <v>7753</v>
      </c>
      <c r="F124">
        <v>-3.5</v>
      </c>
      <c r="G124">
        <v>3.5</v>
      </c>
      <c r="H124">
        <v>-109</v>
      </c>
      <c r="I124">
        <v>-112</v>
      </c>
    </row>
    <row r="125" spans="1:9">
      <c r="A125" t="s">
        <v>7780</v>
      </c>
      <c r="B125" t="s">
        <v>7776</v>
      </c>
      <c r="C125" t="s">
        <v>6937</v>
      </c>
      <c r="D125" t="s">
        <v>6968</v>
      </c>
      <c r="E125" t="s">
        <v>7756</v>
      </c>
      <c r="F125">
        <v>-3.5</v>
      </c>
      <c r="G125">
        <v>3.5</v>
      </c>
      <c r="H125">
        <v>-110</v>
      </c>
      <c r="I125">
        <v>-110</v>
      </c>
    </row>
    <row r="126" spans="1:9">
      <c r="A126" t="s">
        <v>7780</v>
      </c>
      <c r="B126" t="s">
        <v>7776</v>
      </c>
      <c r="C126" t="s">
        <v>6937</v>
      </c>
      <c r="D126" t="s">
        <v>6963</v>
      </c>
      <c r="E126" t="s">
        <v>7755</v>
      </c>
      <c r="F126">
        <v>-3.5</v>
      </c>
      <c r="G126">
        <v>3.5</v>
      </c>
      <c r="H126">
        <v>-109</v>
      </c>
      <c r="I126">
        <v>-112</v>
      </c>
    </row>
    <row r="127" spans="1:9">
      <c r="A127" t="s">
        <v>7780</v>
      </c>
      <c r="B127" t="s">
        <v>7776</v>
      </c>
      <c r="C127" t="s">
        <v>6937</v>
      </c>
      <c r="D127" t="s">
        <v>6959</v>
      </c>
      <c r="E127" t="s">
        <v>7753</v>
      </c>
      <c r="F127">
        <v>-3.5</v>
      </c>
      <c r="G127">
        <v>3.5</v>
      </c>
      <c r="H127">
        <v>-109</v>
      </c>
      <c r="I127">
        <v>-112</v>
      </c>
    </row>
    <row r="128" spans="1:9">
      <c r="A128" t="s">
        <v>7780</v>
      </c>
      <c r="B128" t="s">
        <v>7776</v>
      </c>
      <c r="C128" t="s">
        <v>6937</v>
      </c>
      <c r="D128" t="s">
        <v>6960</v>
      </c>
      <c r="E128" t="s">
        <v>7753</v>
      </c>
      <c r="F128">
        <v>-3.5</v>
      </c>
      <c r="G128">
        <v>3.5</v>
      </c>
      <c r="H128">
        <v>-109</v>
      </c>
      <c r="I128">
        <v>-112</v>
      </c>
    </row>
    <row r="129" spans="1:9">
      <c r="A129" t="s">
        <v>7780</v>
      </c>
      <c r="B129" t="s">
        <v>7776</v>
      </c>
      <c r="C129" t="s">
        <v>6937</v>
      </c>
      <c r="D129" t="s">
        <v>6961</v>
      </c>
      <c r="E129" t="s">
        <v>7756</v>
      </c>
      <c r="F129">
        <v>-3.5</v>
      </c>
      <c r="G129">
        <v>3.5</v>
      </c>
      <c r="H129">
        <v>-109</v>
      </c>
      <c r="I129">
        <v>-112</v>
      </c>
    </row>
    <row r="130" spans="1:9">
      <c r="A130" t="s">
        <v>7780</v>
      </c>
      <c r="B130" t="s">
        <v>7776</v>
      </c>
      <c r="C130" t="s">
        <v>6937</v>
      </c>
      <c r="D130" t="s">
        <v>6975</v>
      </c>
      <c r="E130" t="s">
        <v>7752</v>
      </c>
      <c r="F130">
        <v>-3.5</v>
      </c>
      <c r="G130">
        <v>3.5</v>
      </c>
      <c r="H130">
        <v>-110</v>
      </c>
      <c r="I130">
        <v>-110</v>
      </c>
    </row>
    <row r="131" spans="1:9">
      <c r="A131" t="s">
        <v>7780</v>
      </c>
      <c r="B131" t="s">
        <v>7776</v>
      </c>
      <c r="C131" t="s">
        <v>6937</v>
      </c>
      <c r="D131" t="s">
        <v>6938</v>
      </c>
      <c r="E131" t="s">
        <v>7757</v>
      </c>
      <c r="F131">
        <v>-3</v>
      </c>
      <c r="G131">
        <v>3</v>
      </c>
      <c r="H131">
        <v>-110</v>
      </c>
      <c r="I131">
        <v>-110</v>
      </c>
    </row>
    <row r="132" spans="1:9">
      <c r="A132" t="s">
        <v>7781</v>
      </c>
      <c r="B132" t="s">
        <v>7782</v>
      </c>
      <c r="C132" t="s">
        <v>6937</v>
      </c>
      <c r="D132" t="s">
        <v>6949</v>
      </c>
      <c r="E132" t="s">
        <v>7752</v>
      </c>
      <c r="F132">
        <v>5.5</v>
      </c>
      <c r="G132">
        <v>-5.5</v>
      </c>
      <c r="H132">
        <v>-110</v>
      </c>
      <c r="I132">
        <v>-110</v>
      </c>
    </row>
    <row r="133" spans="1:9">
      <c r="A133" t="s">
        <v>7781</v>
      </c>
      <c r="B133" t="s">
        <v>7782</v>
      </c>
      <c r="C133" t="s">
        <v>6937</v>
      </c>
      <c r="D133" t="s">
        <v>6966</v>
      </c>
      <c r="E133" t="s">
        <v>7777</v>
      </c>
      <c r="F133">
        <v>6</v>
      </c>
      <c r="G133">
        <v>-6</v>
      </c>
      <c r="H133">
        <v>-106</v>
      </c>
      <c r="I133">
        <v>-106</v>
      </c>
    </row>
    <row r="134" spans="1:9">
      <c r="A134" t="s">
        <v>7781</v>
      </c>
      <c r="B134" t="s">
        <v>7782</v>
      </c>
      <c r="C134" t="s">
        <v>6937</v>
      </c>
      <c r="D134" t="s">
        <v>6964</v>
      </c>
      <c r="E134" t="s">
        <v>7756</v>
      </c>
      <c r="F134">
        <v>6</v>
      </c>
      <c r="G134">
        <v>-6</v>
      </c>
      <c r="H134">
        <v>-106</v>
      </c>
      <c r="I134">
        <v>-106</v>
      </c>
    </row>
    <row r="135" spans="1:9">
      <c r="A135" t="s">
        <v>7781</v>
      </c>
      <c r="B135" t="s">
        <v>7782</v>
      </c>
      <c r="C135" t="s">
        <v>6937</v>
      </c>
      <c r="D135" t="s">
        <v>6951</v>
      </c>
      <c r="E135" t="s">
        <v>7752</v>
      </c>
      <c r="F135">
        <v>5.5</v>
      </c>
      <c r="G135">
        <v>-5.5</v>
      </c>
      <c r="H135">
        <v>-110</v>
      </c>
      <c r="I135">
        <v>-110</v>
      </c>
    </row>
    <row r="136" spans="1:9">
      <c r="A136" t="s">
        <v>7781</v>
      </c>
      <c r="B136" t="s">
        <v>7782</v>
      </c>
      <c r="C136" t="s">
        <v>6937</v>
      </c>
      <c r="D136" t="s">
        <v>6972</v>
      </c>
      <c r="E136" t="s">
        <v>7753</v>
      </c>
      <c r="F136">
        <v>5.5</v>
      </c>
      <c r="G136">
        <v>-5.5</v>
      </c>
      <c r="H136">
        <v>-110</v>
      </c>
      <c r="I136">
        <v>-110</v>
      </c>
    </row>
    <row r="137" spans="1:9">
      <c r="A137" t="s">
        <v>7781</v>
      </c>
      <c r="B137" t="s">
        <v>7782</v>
      </c>
      <c r="C137" t="s">
        <v>6937</v>
      </c>
      <c r="D137" t="s">
        <v>6971</v>
      </c>
      <c r="E137" t="s">
        <v>7753</v>
      </c>
      <c r="F137">
        <v>5.5</v>
      </c>
      <c r="G137">
        <v>-5.5</v>
      </c>
      <c r="H137">
        <v>-110</v>
      </c>
      <c r="I137">
        <v>-110</v>
      </c>
    </row>
    <row r="138" spans="1:9">
      <c r="A138" t="s">
        <v>7781</v>
      </c>
      <c r="B138" t="s">
        <v>7782</v>
      </c>
      <c r="C138" t="s">
        <v>6937</v>
      </c>
      <c r="D138" t="s">
        <v>6967</v>
      </c>
      <c r="E138" t="s">
        <v>7753</v>
      </c>
      <c r="F138">
        <v>5.5</v>
      </c>
      <c r="G138">
        <v>-5.5</v>
      </c>
      <c r="H138">
        <v>-115</v>
      </c>
      <c r="I138">
        <v>-105</v>
      </c>
    </row>
    <row r="139" spans="1:9">
      <c r="A139" t="s">
        <v>7781</v>
      </c>
      <c r="B139" t="s">
        <v>7782</v>
      </c>
      <c r="C139" t="s">
        <v>6937</v>
      </c>
      <c r="D139" t="s">
        <v>6956</v>
      </c>
      <c r="E139" t="s">
        <v>7756</v>
      </c>
      <c r="F139">
        <v>5.5</v>
      </c>
      <c r="G139">
        <v>-5.5</v>
      </c>
      <c r="H139">
        <v>-110</v>
      </c>
      <c r="I139">
        <v>-110</v>
      </c>
    </row>
    <row r="140" spans="1:9">
      <c r="A140" t="s">
        <v>7781</v>
      </c>
      <c r="B140" t="s">
        <v>7782</v>
      </c>
      <c r="C140" t="s">
        <v>6937</v>
      </c>
      <c r="D140" t="s">
        <v>6953</v>
      </c>
      <c r="E140" t="s">
        <v>7755</v>
      </c>
      <c r="F140">
        <v>5.5</v>
      </c>
      <c r="G140">
        <v>-5.5</v>
      </c>
      <c r="H140">
        <v>-112</v>
      </c>
      <c r="I140">
        <v>-108</v>
      </c>
    </row>
    <row r="141" spans="1:9">
      <c r="A141" t="s">
        <v>7781</v>
      </c>
      <c r="B141" t="s">
        <v>7782</v>
      </c>
      <c r="C141" t="s">
        <v>6937</v>
      </c>
      <c r="D141" t="s">
        <v>6969</v>
      </c>
      <c r="E141" t="s">
        <v>7753</v>
      </c>
      <c r="F141">
        <v>5.5</v>
      </c>
      <c r="G141">
        <v>-5.5</v>
      </c>
      <c r="H141">
        <v>-110</v>
      </c>
      <c r="I141">
        <v>-110</v>
      </c>
    </row>
    <row r="142" spans="1:9">
      <c r="A142" t="s">
        <v>7781</v>
      </c>
      <c r="B142" t="s">
        <v>7782</v>
      </c>
      <c r="C142" t="s">
        <v>6937</v>
      </c>
      <c r="D142" t="s">
        <v>6973</v>
      </c>
      <c r="E142" t="s">
        <v>7752</v>
      </c>
      <c r="F142">
        <v>5.5</v>
      </c>
      <c r="G142">
        <v>-5.5</v>
      </c>
      <c r="H142">
        <v>-110</v>
      </c>
      <c r="I142">
        <v>-110</v>
      </c>
    </row>
    <row r="143" spans="1:9">
      <c r="A143" t="s">
        <v>7781</v>
      </c>
      <c r="B143" t="s">
        <v>7782</v>
      </c>
      <c r="C143" t="s">
        <v>6937</v>
      </c>
      <c r="D143" t="s">
        <v>6958</v>
      </c>
      <c r="E143" t="s">
        <v>7753</v>
      </c>
      <c r="F143">
        <v>5.5</v>
      </c>
      <c r="G143">
        <v>-5.5</v>
      </c>
      <c r="H143">
        <v>-110</v>
      </c>
      <c r="I143">
        <v>-110</v>
      </c>
    </row>
    <row r="144" spans="1:9">
      <c r="A144" t="s">
        <v>7781</v>
      </c>
      <c r="B144" t="s">
        <v>7782</v>
      </c>
      <c r="C144" t="s">
        <v>6937</v>
      </c>
      <c r="D144" t="s">
        <v>6963</v>
      </c>
      <c r="E144" t="s">
        <v>7755</v>
      </c>
      <c r="F144">
        <v>5.5</v>
      </c>
      <c r="G144">
        <v>-5.5</v>
      </c>
      <c r="H144">
        <v>-110</v>
      </c>
      <c r="I144">
        <v>-110</v>
      </c>
    </row>
    <row r="145" spans="1:9">
      <c r="A145" t="s">
        <v>7781</v>
      </c>
      <c r="B145" t="s">
        <v>7782</v>
      </c>
      <c r="C145" t="s">
        <v>6937</v>
      </c>
      <c r="D145" t="s">
        <v>6959</v>
      </c>
      <c r="E145" t="s">
        <v>7753</v>
      </c>
      <c r="F145">
        <v>5.5</v>
      </c>
      <c r="G145">
        <v>-5.5</v>
      </c>
      <c r="H145">
        <v>-110</v>
      </c>
      <c r="I145">
        <v>-110</v>
      </c>
    </row>
    <row r="146" spans="1:9">
      <c r="A146" t="s">
        <v>7781</v>
      </c>
      <c r="B146" t="s">
        <v>7782</v>
      </c>
      <c r="C146" t="s">
        <v>6937</v>
      </c>
      <c r="D146" t="s">
        <v>6960</v>
      </c>
      <c r="E146" t="s">
        <v>7753</v>
      </c>
      <c r="F146">
        <v>5.5</v>
      </c>
      <c r="G146">
        <v>-5.5</v>
      </c>
      <c r="H146">
        <v>-110</v>
      </c>
      <c r="I146">
        <v>-110</v>
      </c>
    </row>
    <row r="147" spans="1:9">
      <c r="A147" t="s">
        <v>7781</v>
      </c>
      <c r="B147" t="s">
        <v>7782</v>
      </c>
      <c r="C147" t="s">
        <v>6937</v>
      </c>
      <c r="D147" t="s">
        <v>6961</v>
      </c>
      <c r="E147" t="s">
        <v>7756</v>
      </c>
      <c r="F147">
        <v>5.5</v>
      </c>
      <c r="G147">
        <v>-5.5</v>
      </c>
      <c r="H147">
        <v>-110</v>
      </c>
      <c r="I147">
        <v>-110</v>
      </c>
    </row>
    <row r="148" spans="1:9">
      <c r="A148" t="s">
        <v>7781</v>
      </c>
      <c r="B148" t="s">
        <v>7782</v>
      </c>
      <c r="C148" t="s">
        <v>6937</v>
      </c>
      <c r="D148" t="s">
        <v>6968</v>
      </c>
      <c r="E148" t="s">
        <v>7756</v>
      </c>
      <c r="F148">
        <v>5</v>
      </c>
      <c r="G148">
        <v>-5</v>
      </c>
      <c r="H148">
        <v>-110</v>
      </c>
      <c r="I148">
        <v>-110</v>
      </c>
    </row>
    <row r="149" spans="1:9">
      <c r="A149" t="s">
        <v>7781</v>
      </c>
      <c r="B149" t="s">
        <v>7782</v>
      </c>
      <c r="C149" t="s">
        <v>6937</v>
      </c>
      <c r="D149" t="s">
        <v>6975</v>
      </c>
      <c r="E149" t="s">
        <v>7752</v>
      </c>
      <c r="F149">
        <v>5.5</v>
      </c>
      <c r="G149">
        <v>-5.5</v>
      </c>
      <c r="H149">
        <v>-110</v>
      </c>
      <c r="I149">
        <v>-110</v>
      </c>
    </row>
    <row r="150" spans="1:9">
      <c r="A150" t="s">
        <v>7781</v>
      </c>
      <c r="B150" t="s">
        <v>7782</v>
      </c>
      <c r="C150" t="s">
        <v>6937</v>
      </c>
      <c r="D150" t="s">
        <v>6938</v>
      </c>
      <c r="E150" t="s">
        <v>7757</v>
      </c>
      <c r="F150">
        <v>5</v>
      </c>
      <c r="G150">
        <v>-5</v>
      </c>
      <c r="H150">
        <v>-110</v>
      </c>
      <c r="I150">
        <v>-110</v>
      </c>
    </row>
    <row r="151" spans="1:9">
      <c r="A151" t="s">
        <v>7783</v>
      </c>
      <c r="B151" t="s">
        <v>7782</v>
      </c>
      <c r="C151" t="s">
        <v>6937</v>
      </c>
      <c r="D151" t="s">
        <v>6949</v>
      </c>
      <c r="E151" t="s">
        <v>7752</v>
      </c>
      <c r="F151">
        <v>9</v>
      </c>
      <c r="G151">
        <v>-9</v>
      </c>
      <c r="H151">
        <v>-115</v>
      </c>
      <c r="I151">
        <v>-105</v>
      </c>
    </row>
    <row r="152" spans="1:9">
      <c r="A152" t="s">
        <v>7783</v>
      </c>
      <c r="B152" t="s">
        <v>7782</v>
      </c>
      <c r="C152" t="s">
        <v>6937</v>
      </c>
      <c r="D152" t="s">
        <v>6951</v>
      </c>
      <c r="E152" t="s">
        <v>7752</v>
      </c>
      <c r="F152">
        <v>9</v>
      </c>
      <c r="G152">
        <v>-9</v>
      </c>
      <c r="H152">
        <v>-110</v>
      </c>
      <c r="I152">
        <v>-110</v>
      </c>
    </row>
    <row r="153" spans="1:9">
      <c r="A153" t="s">
        <v>7783</v>
      </c>
      <c r="B153" t="s">
        <v>7782</v>
      </c>
      <c r="C153" t="s">
        <v>6937</v>
      </c>
      <c r="D153" t="s">
        <v>6971</v>
      </c>
      <c r="E153" t="s">
        <v>7753</v>
      </c>
      <c r="F153">
        <v>9</v>
      </c>
      <c r="G153">
        <v>-9</v>
      </c>
      <c r="H153">
        <v>-110</v>
      </c>
      <c r="I153">
        <v>-110</v>
      </c>
    </row>
    <row r="154" spans="1:9">
      <c r="A154" t="s">
        <v>7783</v>
      </c>
      <c r="B154" t="s">
        <v>7782</v>
      </c>
      <c r="C154" t="s">
        <v>6937</v>
      </c>
      <c r="D154" t="s">
        <v>6967</v>
      </c>
      <c r="E154" t="s">
        <v>7753</v>
      </c>
      <c r="F154">
        <v>8.5</v>
      </c>
      <c r="G154">
        <v>-8.5</v>
      </c>
      <c r="H154">
        <v>-105</v>
      </c>
      <c r="I154">
        <v>-115</v>
      </c>
    </row>
    <row r="155" spans="1:9">
      <c r="A155" t="s">
        <v>7783</v>
      </c>
      <c r="B155" t="s">
        <v>7782</v>
      </c>
      <c r="C155" t="s">
        <v>6937</v>
      </c>
      <c r="D155" t="s">
        <v>6956</v>
      </c>
      <c r="E155" t="s">
        <v>7756</v>
      </c>
      <c r="F155">
        <v>9</v>
      </c>
      <c r="G155">
        <v>-9</v>
      </c>
      <c r="H155">
        <v>-113</v>
      </c>
      <c r="I155">
        <v>-108</v>
      </c>
    </row>
    <row r="156" spans="1:9">
      <c r="A156" t="s">
        <v>7783</v>
      </c>
      <c r="B156" t="s">
        <v>7782</v>
      </c>
      <c r="C156" t="s">
        <v>6937</v>
      </c>
      <c r="D156" t="s">
        <v>6953</v>
      </c>
      <c r="E156" t="s">
        <v>7755</v>
      </c>
      <c r="F156">
        <v>8.5</v>
      </c>
      <c r="G156">
        <v>-8.5</v>
      </c>
      <c r="H156">
        <v>-104</v>
      </c>
      <c r="I156">
        <v>-118</v>
      </c>
    </row>
    <row r="157" spans="1:9">
      <c r="A157" t="s">
        <v>7783</v>
      </c>
      <c r="B157" t="s">
        <v>7782</v>
      </c>
      <c r="C157" t="s">
        <v>6937</v>
      </c>
      <c r="D157" t="s">
        <v>6969</v>
      </c>
      <c r="E157" t="s">
        <v>7753</v>
      </c>
      <c r="F157">
        <v>9</v>
      </c>
      <c r="G157">
        <v>-9</v>
      </c>
      <c r="H157">
        <v>-110</v>
      </c>
      <c r="I157">
        <v>-110</v>
      </c>
    </row>
    <row r="158" spans="1:9">
      <c r="A158" t="s">
        <v>7783</v>
      </c>
      <c r="B158" t="s">
        <v>7782</v>
      </c>
      <c r="C158" t="s">
        <v>6937</v>
      </c>
      <c r="D158" t="s">
        <v>6973</v>
      </c>
      <c r="E158" t="s">
        <v>7752</v>
      </c>
      <c r="F158">
        <v>8.5</v>
      </c>
      <c r="G158">
        <v>-8.5</v>
      </c>
      <c r="H158">
        <v>-110</v>
      </c>
      <c r="I158">
        <v>-110</v>
      </c>
    </row>
    <row r="159" spans="1:9">
      <c r="A159" t="s">
        <v>7783</v>
      </c>
      <c r="B159" t="s">
        <v>7782</v>
      </c>
      <c r="C159" t="s">
        <v>6937</v>
      </c>
      <c r="D159" t="s">
        <v>6958</v>
      </c>
      <c r="E159" t="s">
        <v>7753</v>
      </c>
      <c r="F159">
        <v>9</v>
      </c>
      <c r="G159">
        <v>-9</v>
      </c>
      <c r="H159">
        <v>-110</v>
      </c>
      <c r="I159">
        <v>-109</v>
      </c>
    </row>
    <row r="160" spans="1:9">
      <c r="A160" t="s">
        <v>7783</v>
      </c>
      <c r="B160" t="s">
        <v>7782</v>
      </c>
      <c r="C160" t="s">
        <v>6937</v>
      </c>
      <c r="D160" t="s">
        <v>6968</v>
      </c>
      <c r="E160" t="s">
        <v>7756</v>
      </c>
      <c r="F160">
        <v>9</v>
      </c>
      <c r="G160">
        <v>-9</v>
      </c>
      <c r="H160">
        <v>-110</v>
      </c>
      <c r="I160">
        <v>-110</v>
      </c>
    </row>
    <row r="161" spans="1:9">
      <c r="A161" t="s">
        <v>7783</v>
      </c>
      <c r="B161" t="s">
        <v>7782</v>
      </c>
      <c r="C161" t="s">
        <v>6937</v>
      </c>
      <c r="D161" t="s">
        <v>6963</v>
      </c>
      <c r="E161" t="s">
        <v>7755</v>
      </c>
      <c r="F161">
        <v>9</v>
      </c>
      <c r="G161">
        <v>-9</v>
      </c>
      <c r="H161">
        <v>-110</v>
      </c>
      <c r="I161">
        <v>-109</v>
      </c>
    </row>
    <row r="162" spans="1:9">
      <c r="A162" t="s">
        <v>7783</v>
      </c>
      <c r="B162" t="s">
        <v>7782</v>
      </c>
      <c r="C162" t="s">
        <v>6937</v>
      </c>
      <c r="D162" t="s">
        <v>6959</v>
      </c>
      <c r="E162" t="s">
        <v>7753</v>
      </c>
      <c r="F162">
        <v>9</v>
      </c>
      <c r="G162">
        <v>-9</v>
      </c>
      <c r="H162">
        <v>-110</v>
      </c>
      <c r="I162">
        <v>-109</v>
      </c>
    </row>
    <row r="163" spans="1:9">
      <c r="A163" t="s">
        <v>7783</v>
      </c>
      <c r="B163" t="s">
        <v>7782</v>
      </c>
      <c r="C163" t="s">
        <v>6937</v>
      </c>
      <c r="D163" t="s">
        <v>6960</v>
      </c>
      <c r="E163" t="s">
        <v>7753</v>
      </c>
      <c r="F163">
        <v>9</v>
      </c>
      <c r="G163">
        <v>-9</v>
      </c>
      <c r="H163">
        <v>-110</v>
      </c>
      <c r="I163">
        <v>-109</v>
      </c>
    </row>
    <row r="164" spans="1:9">
      <c r="A164" t="s">
        <v>7783</v>
      </c>
      <c r="B164" t="s">
        <v>7782</v>
      </c>
      <c r="C164" t="s">
        <v>6937</v>
      </c>
      <c r="D164" t="s">
        <v>6961</v>
      </c>
      <c r="E164" t="s">
        <v>7756</v>
      </c>
      <c r="F164">
        <v>9</v>
      </c>
      <c r="G164">
        <v>-9</v>
      </c>
      <c r="H164">
        <v>-110</v>
      </c>
      <c r="I164">
        <v>-109</v>
      </c>
    </row>
    <row r="165" spans="1:9">
      <c r="A165" t="s">
        <v>7783</v>
      </c>
      <c r="B165" t="s">
        <v>7782</v>
      </c>
      <c r="C165" t="s">
        <v>6937</v>
      </c>
      <c r="D165" t="s">
        <v>6975</v>
      </c>
      <c r="E165" t="s">
        <v>7752</v>
      </c>
      <c r="F165">
        <v>9</v>
      </c>
      <c r="G165">
        <v>-9</v>
      </c>
      <c r="H165">
        <v>-118</v>
      </c>
      <c r="I165">
        <v>-105</v>
      </c>
    </row>
    <row r="166" spans="1:9">
      <c r="A166" t="s">
        <v>7783</v>
      </c>
      <c r="B166" t="s">
        <v>7782</v>
      </c>
      <c r="C166" t="s">
        <v>6937</v>
      </c>
      <c r="D166" t="s">
        <v>6938</v>
      </c>
      <c r="E166" t="s">
        <v>7757</v>
      </c>
      <c r="F166">
        <v>8.5</v>
      </c>
      <c r="G166">
        <v>-8.5</v>
      </c>
      <c r="H166">
        <v>-110</v>
      </c>
      <c r="I166">
        <v>-110</v>
      </c>
    </row>
    <row r="167" spans="1:9">
      <c r="A167" t="s">
        <v>7784</v>
      </c>
      <c r="B167" t="s">
        <v>7782</v>
      </c>
      <c r="C167" t="s">
        <v>6937</v>
      </c>
      <c r="D167" t="s">
        <v>6949</v>
      </c>
      <c r="E167" t="s">
        <v>7752</v>
      </c>
      <c r="F167">
        <v>-7</v>
      </c>
      <c r="G167">
        <v>7</v>
      </c>
      <c r="H167">
        <v>-110</v>
      </c>
      <c r="I167">
        <v>-110</v>
      </c>
    </row>
    <row r="168" spans="1:9">
      <c r="A168" t="s">
        <v>7784</v>
      </c>
      <c r="B168" t="s">
        <v>7782</v>
      </c>
      <c r="C168" t="s">
        <v>6937</v>
      </c>
      <c r="D168" t="s">
        <v>6951</v>
      </c>
      <c r="E168" t="s">
        <v>7752</v>
      </c>
      <c r="F168">
        <v>-7</v>
      </c>
      <c r="G168">
        <v>7</v>
      </c>
      <c r="H168">
        <v>-110</v>
      </c>
      <c r="I168">
        <v>-110</v>
      </c>
    </row>
    <row r="169" spans="1:9">
      <c r="A169" t="s">
        <v>7784</v>
      </c>
      <c r="B169" t="s">
        <v>7782</v>
      </c>
      <c r="C169" t="s">
        <v>6937</v>
      </c>
      <c r="D169" t="s">
        <v>6971</v>
      </c>
      <c r="E169" t="s">
        <v>7753</v>
      </c>
      <c r="F169">
        <v>-7</v>
      </c>
      <c r="G169">
        <v>7</v>
      </c>
      <c r="H169">
        <v>-110</v>
      </c>
      <c r="I169">
        <v>-110</v>
      </c>
    </row>
    <row r="170" spans="1:9">
      <c r="A170" t="s">
        <v>7784</v>
      </c>
      <c r="B170" t="s">
        <v>7782</v>
      </c>
      <c r="C170" t="s">
        <v>6937</v>
      </c>
      <c r="D170" t="s">
        <v>6969</v>
      </c>
      <c r="E170" t="s">
        <v>7753</v>
      </c>
      <c r="F170">
        <v>-7</v>
      </c>
      <c r="G170">
        <v>7</v>
      </c>
      <c r="H170">
        <v>-110</v>
      </c>
      <c r="I170">
        <v>-110</v>
      </c>
    </row>
    <row r="171" spans="1:9">
      <c r="A171" t="s">
        <v>7784</v>
      </c>
      <c r="B171" t="s">
        <v>7782</v>
      </c>
      <c r="C171" t="s">
        <v>6937</v>
      </c>
      <c r="D171" t="s">
        <v>6973</v>
      </c>
      <c r="E171" t="s">
        <v>7752</v>
      </c>
      <c r="F171">
        <v>-6.5</v>
      </c>
      <c r="G171">
        <v>6.5</v>
      </c>
      <c r="H171">
        <v>-110</v>
      </c>
      <c r="I171">
        <v>-110</v>
      </c>
    </row>
    <row r="172" spans="1:9">
      <c r="A172" t="s">
        <v>7784</v>
      </c>
      <c r="B172" t="s">
        <v>7782</v>
      </c>
      <c r="C172" t="s">
        <v>6937</v>
      </c>
      <c r="D172" t="s">
        <v>6958</v>
      </c>
      <c r="E172" t="s">
        <v>7753</v>
      </c>
      <c r="F172">
        <v>-7</v>
      </c>
      <c r="G172">
        <v>7</v>
      </c>
      <c r="H172">
        <v>-110</v>
      </c>
      <c r="I172">
        <v>-110</v>
      </c>
    </row>
    <row r="173" spans="1:9">
      <c r="A173" t="s">
        <v>7784</v>
      </c>
      <c r="B173" t="s">
        <v>7782</v>
      </c>
      <c r="C173" t="s">
        <v>6937</v>
      </c>
      <c r="D173" t="s">
        <v>6968</v>
      </c>
      <c r="E173" t="s">
        <v>7756</v>
      </c>
      <c r="F173">
        <v>-7</v>
      </c>
      <c r="G173">
        <v>7</v>
      </c>
      <c r="H173">
        <v>-110</v>
      </c>
      <c r="I173">
        <v>-110</v>
      </c>
    </row>
    <row r="174" spans="1:9">
      <c r="A174" t="s">
        <v>7784</v>
      </c>
      <c r="B174" t="s">
        <v>7782</v>
      </c>
      <c r="C174" t="s">
        <v>6937</v>
      </c>
      <c r="D174" t="s">
        <v>6963</v>
      </c>
      <c r="E174" t="s">
        <v>7755</v>
      </c>
      <c r="F174">
        <v>-7</v>
      </c>
      <c r="G174">
        <v>7</v>
      </c>
      <c r="H174">
        <v>-110</v>
      </c>
      <c r="I174">
        <v>-110</v>
      </c>
    </row>
    <row r="175" spans="1:9">
      <c r="A175" t="s">
        <v>7784</v>
      </c>
      <c r="B175" t="s">
        <v>7782</v>
      </c>
      <c r="C175" t="s">
        <v>6937</v>
      </c>
      <c r="D175" t="s">
        <v>6959</v>
      </c>
      <c r="E175" t="s">
        <v>7753</v>
      </c>
      <c r="F175">
        <v>-7</v>
      </c>
      <c r="G175">
        <v>7</v>
      </c>
      <c r="H175">
        <v>-110</v>
      </c>
      <c r="I175">
        <v>-110</v>
      </c>
    </row>
    <row r="176" spans="1:9">
      <c r="A176" t="s">
        <v>7784</v>
      </c>
      <c r="B176" t="s">
        <v>7782</v>
      </c>
      <c r="C176" t="s">
        <v>6937</v>
      </c>
      <c r="D176" t="s">
        <v>6960</v>
      </c>
      <c r="E176" t="s">
        <v>7753</v>
      </c>
      <c r="F176">
        <v>-7</v>
      </c>
      <c r="G176">
        <v>7</v>
      </c>
      <c r="H176">
        <v>-110</v>
      </c>
      <c r="I176">
        <v>-110</v>
      </c>
    </row>
    <row r="177" spans="1:9">
      <c r="A177" t="s">
        <v>7784</v>
      </c>
      <c r="B177" t="s">
        <v>7782</v>
      </c>
      <c r="C177" t="s">
        <v>6937</v>
      </c>
      <c r="D177" t="s">
        <v>6961</v>
      </c>
      <c r="E177" t="s">
        <v>7756</v>
      </c>
      <c r="F177">
        <v>-7</v>
      </c>
      <c r="G177">
        <v>7</v>
      </c>
      <c r="H177">
        <v>-110</v>
      </c>
      <c r="I177">
        <v>-110</v>
      </c>
    </row>
    <row r="178" spans="1:9">
      <c r="A178" t="s">
        <v>7784</v>
      </c>
      <c r="B178" t="s">
        <v>7782</v>
      </c>
      <c r="C178" t="s">
        <v>6937</v>
      </c>
      <c r="D178" t="s">
        <v>6938</v>
      </c>
      <c r="E178" t="s">
        <v>7757</v>
      </c>
      <c r="F178">
        <v>-7</v>
      </c>
      <c r="G178">
        <v>7</v>
      </c>
      <c r="H178">
        <v>-110</v>
      </c>
      <c r="I178">
        <v>-110</v>
      </c>
    </row>
    <row r="179" spans="1:9">
      <c r="A179" t="s">
        <v>7785</v>
      </c>
      <c r="B179" t="s">
        <v>7782</v>
      </c>
      <c r="C179" t="s">
        <v>6937</v>
      </c>
      <c r="D179" t="s">
        <v>6949</v>
      </c>
      <c r="E179" t="s">
        <v>7752</v>
      </c>
      <c r="F179">
        <v>5.5</v>
      </c>
      <c r="G179">
        <v>-5.5</v>
      </c>
      <c r="H179">
        <v>-105</v>
      </c>
      <c r="I179">
        <v>-115</v>
      </c>
    </row>
    <row r="180" spans="1:9">
      <c r="A180" t="s">
        <v>7785</v>
      </c>
      <c r="B180" t="s">
        <v>7782</v>
      </c>
      <c r="C180" t="s">
        <v>6937</v>
      </c>
      <c r="D180" t="s">
        <v>6951</v>
      </c>
      <c r="E180" t="s">
        <v>7752</v>
      </c>
      <c r="F180">
        <v>5.5</v>
      </c>
      <c r="G180">
        <v>-5.5</v>
      </c>
      <c r="H180">
        <v>-110</v>
      </c>
      <c r="I180">
        <v>-110</v>
      </c>
    </row>
    <row r="181" spans="1:9">
      <c r="A181" t="s">
        <v>7785</v>
      </c>
      <c r="B181" t="s">
        <v>7782</v>
      </c>
      <c r="C181" t="s">
        <v>6937</v>
      </c>
      <c r="D181" t="s">
        <v>6971</v>
      </c>
      <c r="E181" t="s">
        <v>7753</v>
      </c>
      <c r="F181">
        <v>5.5</v>
      </c>
      <c r="G181">
        <v>-5.5</v>
      </c>
      <c r="H181">
        <v>-110</v>
      </c>
      <c r="I181">
        <v>-110</v>
      </c>
    </row>
    <row r="182" spans="1:9">
      <c r="A182" t="s">
        <v>7785</v>
      </c>
      <c r="B182" t="s">
        <v>7782</v>
      </c>
      <c r="C182" t="s">
        <v>6937</v>
      </c>
      <c r="D182" t="s">
        <v>6967</v>
      </c>
      <c r="E182" t="s">
        <v>7753</v>
      </c>
      <c r="F182">
        <v>5.5</v>
      </c>
      <c r="G182">
        <v>-5.5</v>
      </c>
      <c r="H182">
        <v>-110</v>
      </c>
      <c r="I182">
        <v>-110</v>
      </c>
    </row>
    <row r="183" spans="1:9">
      <c r="A183" t="s">
        <v>7785</v>
      </c>
      <c r="B183" t="s">
        <v>7782</v>
      </c>
      <c r="C183" t="s">
        <v>6937</v>
      </c>
      <c r="D183" t="s">
        <v>6953</v>
      </c>
      <c r="E183" t="s">
        <v>7755</v>
      </c>
      <c r="F183">
        <v>5.5</v>
      </c>
      <c r="G183">
        <v>-5.5</v>
      </c>
      <c r="H183">
        <v>-110</v>
      </c>
      <c r="I183">
        <v>-110</v>
      </c>
    </row>
    <row r="184" spans="1:9">
      <c r="A184" t="s">
        <v>7785</v>
      </c>
      <c r="B184" t="s">
        <v>7782</v>
      </c>
      <c r="C184" t="s">
        <v>6937</v>
      </c>
      <c r="D184" t="s">
        <v>6969</v>
      </c>
      <c r="E184" t="s">
        <v>7753</v>
      </c>
      <c r="F184">
        <v>5.5</v>
      </c>
      <c r="G184">
        <v>-5.5</v>
      </c>
      <c r="H184">
        <v>-110</v>
      </c>
      <c r="I184">
        <v>-110</v>
      </c>
    </row>
    <row r="185" spans="1:9">
      <c r="A185" t="s">
        <v>7785</v>
      </c>
      <c r="B185" t="s">
        <v>7782</v>
      </c>
      <c r="C185" t="s">
        <v>6937</v>
      </c>
      <c r="D185" t="s">
        <v>6973</v>
      </c>
      <c r="E185" t="s">
        <v>7752</v>
      </c>
      <c r="F185">
        <v>6</v>
      </c>
      <c r="G185">
        <v>-6</v>
      </c>
      <c r="H185">
        <v>-110</v>
      </c>
      <c r="I185">
        <v>-110</v>
      </c>
    </row>
    <row r="186" spans="1:9">
      <c r="A186" t="s">
        <v>7785</v>
      </c>
      <c r="B186" t="s">
        <v>7782</v>
      </c>
      <c r="C186" t="s">
        <v>6937</v>
      </c>
      <c r="D186" t="s">
        <v>6958</v>
      </c>
      <c r="E186" t="s">
        <v>7753</v>
      </c>
      <c r="F186">
        <v>5.5</v>
      </c>
      <c r="G186">
        <v>-5.5</v>
      </c>
      <c r="H186">
        <v>-110</v>
      </c>
      <c r="I186">
        <v>-110</v>
      </c>
    </row>
    <row r="187" spans="1:9">
      <c r="A187" t="s">
        <v>7785</v>
      </c>
      <c r="B187" t="s">
        <v>7782</v>
      </c>
      <c r="C187" t="s">
        <v>6937</v>
      </c>
      <c r="D187" t="s">
        <v>6968</v>
      </c>
      <c r="E187" t="s">
        <v>7756</v>
      </c>
      <c r="F187">
        <v>5.5</v>
      </c>
      <c r="G187">
        <v>-5.5</v>
      </c>
      <c r="H187">
        <v>-110</v>
      </c>
      <c r="I187">
        <v>-110</v>
      </c>
    </row>
    <row r="188" spans="1:9">
      <c r="A188" t="s">
        <v>7785</v>
      </c>
      <c r="B188" t="s">
        <v>7782</v>
      </c>
      <c r="C188" t="s">
        <v>6937</v>
      </c>
      <c r="D188" t="s">
        <v>6963</v>
      </c>
      <c r="E188" t="s">
        <v>7755</v>
      </c>
      <c r="F188">
        <v>5.5</v>
      </c>
      <c r="G188">
        <v>-5.5</v>
      </c>
      <c r="H188">
        <v>-110</v>
      </c>
      <c r="I188">
        <v>-110</v>
      </c>
    </row>
    <row r="189" spans="1:9">
      <c r="A189" t="s">
        <v>7785</v>
      </c>
      <c r="B189" t="s">
        <v>7782</v>
      </c>
      <c r="C189" t="s">
        <v>6937</v>
      </c>
      <c r="D189" t="s">
        <v>6959</v>
      </c>
      <c r="E189" t="s">
        <v>7753</v>
      </c>
      <c r="F189">
        <v>5.5</v>
      </c>
      <c r="G189">
        <v>-5.5</v>
      </c>
      <c r="H189">
        <v>-110</v>
      </c>
      <c r="I189">
        <v>-110</v>
      </c>
    </row>
    <row r="190" spans="1:9">
      <c r="A190" t="s">
        <v>7785</v>
      </c>
      <c r="B190" t="s">
        <v>7782</v>
      </c>
      <c r="C190" t="s">
        <v>6937</v>
      </c>
      <c r="D190" t="s">
        <v>6960</v>
      </c>
      <c r="E190" t="s">
        <v>7753</v>
      </c>
      <c r="F190">
        <v>5.5</v>
      </c>
      <c r="G190">
        <v>-5.5</v>
      </c>
      <c r="H190">
        <v>-110</v>
      </c>
      <c r="I190">
        <v>-110</v>
      </c>
    </row>
    <row r="191" spans="1:9">
      <c r="A191" t="s">
        <v>7785</v>
      </c>
      <c r="B191" t="s">
        <v>7782</v>
      </c>
      <c r="C191" t="s">
        <v>6937</v>
      </c>
      <c r="D191" t="s">
        <v>6961</v>
      </c>
      <c r="E191" t="s">
        <v>7756</v>
      </c>
      <c r="F191">
        <v>5.5</v>
      </c>
      <c r="G191">
        <v>-5.5</v>
      </c>
      <c r="H191">
        <v>-110</v>
      </c>
      <c r="I191">
        <v>-110</v>
      </c>
    </row>
    <row r="192" spans="1:9">
      <c r="A192" t="s">
        <v>7785</v>
      </c>
      <c r="B192" t="s">
        <v>7782</v>
      </c>
      <c r="C192" t="s">
        <v>6937</v>
      </c>
      <c r="D192" t="s">
        <v>6975</v>
      </c>
      <c r="E192" t="s">
        <v>7752</v>
      </c>
      <c r="F192">
        <v>5.5</v>
      </c>
      <c r="G192">
        <v>-5.5</v>
      </c>
      <c r="H192">
        <v>-110</v>
      </c>
      <c r="I192">
        <v>-110</v>
      </c>
    </row>
    <row r="193" spans="1:9">
      <c r="A193" t="s">
        <v>7786</v>
      </c>
      <c r="B193" t="s">
        <v>7782</v>
      </c>
      <c r="C193" t="s">
        <v>6937</v>
      </c>
      <c r="D193" t="s">
        <v>6949</v>
      </c>
      <c r="E193" t="s">
        <v>7752</v>
      </c>
      <c r="F193">
        <v>14.5</v>
      </c>
      <c r="G193">
        <v>-14.5</v>
      </c>
      <c r="H193">
        <v>-110</v>
      </c>
      <c r="I193">
        <v>-110</v>
      </c>
    </row>
    <row r="194" spans="1:9">
      <c r="A194" t="s">
        <v>7786</v>
      </c>
      <c r="B194" t="s">
        <v>7782</v>
      </c>
      <c r="C194" t="s">
        <v>6937</v>
      </c>
      <c r="D194" t="s">
        <v>6966</v>
      </c>
      <c r="E194" t="s">
        <v>7777</v>
      </c>
      <c r="F194">
        <v>14.5</v>
      </c>
      <c r="G194">
        <v>-14.5</v>
      </c>
      <c r="H194">
        <v>-103</v>
      </c>
      <c r="I194">
        <v>-109</v>
      </c>
    </row>
    <row r="195" spans="1:9">
      <c r="A195" t="s">
        <v>7786</v>
      </c>
      <c r="B195" t="s">
        <v>7782</v>
      </c>
      <c r="C195" t="s">
        <v>6937</v>
      </c>
      <c r="D195" t="s">
        <v>6964</v>
      </c>
      <c r="E195" t="s">
        <v>7756</v>
      </c>
      <c r="F195">
        <v>14.5</v>
      </c>
      <c r="G195">
        <v>-14.5</v>
      </c>
      <c r="H195">
        <v>-103</v>
      </c>
      <c r="I195">
        <v>-109</v>
      </c>
    </row>
    <row r="196" spans="1:9">
      <c r="A196" t="s">
        <v>7786</v>
      </c>
      <c r="B196" t="s">
        <v>7782</v>
      </c>
      <c r="C196" t="s">
        <v>6937</v>
      </c>
      <c r="D196" t="s">
        <v>6951</v>
      </c>
      <c r="E196" t="s">
        <v>7752</v>
      </c>
      <c r="F196">
        <v>14.5</v>
      </c>
      <c r="G196">
        <v>-14.5</v>
      </c>
      <c r="H196">
        <v>-110</v>
      </c>
      <c r="I196">
        <v>-110</v>
      </c>
    </row>
    <row r="197" spans="1:9">
      <c r="A197" t="s">
        <v>7786</v>
      </c>
      <c r="B197" t="s">
        <v>7782</v>
      </c>
      <c r="C197" t="s">
        <v>6937</v>
      </c>
      <c r="D197" t="s">
        <v>6972</v>
      </c>
      <c r="E197" t="s">
        <v>7753</v>
      </c>
      <c r="F197">
        <v>14.5</v>
      </c>
      <c r="G197">
        <v>-14.5</v>
      </c>
      <c r="H197">
        <v>-110</v>
      </c>
      <c r="I197">
        <v>-110</v>
      </c>
    </row>
    <row r="198" spans="1:9">
      <c r="A198" t="s">
        <v>7786</v>
      </c>
      <c r="B198" t="s">
        <v>7782</v>
      </c>
      <c r="C198" t="s">
        <v>6937</v>
      </c>
      <c r="D198" t="s">
        <v>6971</v>
      </c>
      <c r="E198" t="s">
        <v>7753</v>
      </c>
      <c r="F198">
        <v>14.5</v>
      </c>
      <c r="G198">
        <v>-14.5</v>
      </c>
      <c r="H198">
        <v>-110</v>
      </c>
      <c r="I198">
        <v>-110</v>
      </c>
    </row>
    <row r="199" spans="1:9">
      <c r="A199" t="s">
        <v>7786</v>
      </c>
      <c r="B199" t="s">
        <v>7782</v>
      </c>
      <c r="C199" t="s">
        <v>6937</v>
      </c>
      <c r="D199" t="s">
        <v>6967</v>
      </c>
      <c r="E199" t="s">
        <v>7753</v>
      </c>
      <c r="F199">
        <v>14.5</v>
      </c>
      <c r="G199">
        <v>-14.5</v>
      </c>
      <c r="H199">
        <v>-110</v>
      </c>
      <c r="I199">
        <v>-110</v>
      </c>
    </row>
    <row r="200" spans="1:9">
      <c r="A200" t="s">
        <v>7786</v>
      </c>
      <c r="B200" t="s">
        <v>7782</v>
      </c>
      <c r="C200" t="s">
        <v>6937</v>
      </c>
      <c r="D200" t="s">
        <v>6956</v>
      </c>
      <c r="E200" t="s">
        <v>7756</v>
      </c>
      <c r="F200">
        <v>14</v>
      </c>
      <c r="G200">
        <v>-14</v>
      </c>
      <c r="H200">
        <v>-108</v>
      </c>
      <c r="I200">
        <v>-113</v>
      </c>
    </row>
    <row r="201" spans="1:9">
      <c r="A201" t="s">
        <v>7786</v>
      </c>
      <c r="B201" t="s">
        <v>7782</v>
      </c>
      <c r="C201" t="s">
        <v>6937</v>
      </c>
      <c r="D201" t="s">
        <v>6953</v>
      </c>
      <c r="E201" t="s">
        <v>7755</v>
      </c>
      <c r="F201">
        <v>14.5</v>
      </c>
      <c r="G201">
        <v>-14.5</v>
      </c>
      <c r="H201">
        <v>-114</v>
      </c>
      <c r="I201">
        <v>-106</v>
      </c>
    </row>
    <row r="202" spans="1:9">
      <c r="A202" t="s">
        <v>7786</v>
      </c>
      <c r="B202" t="s">
        <v>7782</v>
      </c>
      <c r="C202" t="s">
        <v>6937</v>
      </c>
      <c r="D202" t="s">
        <v>6969</v>
      </c>
      <c r="E202" t="s">
        <v>7753</v>
      </c>
      <c r="F202">
        <v>14.5</v>
      </c>
      <c r="G202">
        <v>-14.5</v>
      </c>
      <c r="H202">
        <v>-110</v>
      </c>
      <c r="I202">
        <v>-110</v>
      </c>
    </row>
    <row r="203" spans="1:9">
      <c r="A203" t="s">
        <v>7786</v>
      </c>
      <c r="B203" t="s">
        <v>7782</v>
      </c>
      <c r="C203" t="s">
        <v>6937</v>
      </c>
      <c r="D203" t="s">
        <v>6958</v>
      </c>
      <c r="E203" t="s">
        <v>7753</v>
      </c>
      <c r="F203">
        <v>14.5</v>
      </c>
      <c r="G203">
        <v>-14.5</v>
      </c>
      <c r="H203">
        <v>-110</v>
      </c>
      <c r="I203">
        <v>-110</v>
      </c>
    </row>
    <row r="204" spans="1:9">
      <c r="A204" t="s">
        <v>7786</v>
      </c>
      <c r="B204" t="s">
        <v>7782</v>
      </c>
      <c r="C204" t="s">
        <v>6937</v>
      </c>
      <c r="D204" t="s">
        <v>6968</v>
      </c>
      <c r="E204" t="s">
        <v>7756</v>
      </c>
      <c r="F204">
        <v>14.5</v>
      </c>
      <c r="G204">
        <v>-14.5</v>
      </c>
      <c r="H204">
        <v>-110</v>
      </c>
      <c r="I204">
        <v>-110</v>
      </c>
    </row>
    <row r="205" spans="1:9">
      <c r="A205" t="s">
        <v>7786</v>
      </c>
      <c r="B205" t="s">
        <v>7782</v>
      </c>
      <c r="C205" t="s">
        <v>6937</v>
      </c>
      <c r="D205" t="s">
        <v>6963</v>
      </c>
      <c r="E205" t="s">
        <v>7755</v>
      </c>
      <c r="F205">
        <v>14.5</v>
      </c>
      <c r="G205">
        <v>-14.5</v>
      </c>
      <c r="H205">
        <v>-110</v>
      </c>
      <c r="I205">
        <v>-110</v>
      </c>
    </row>
    <row r="206" spans="1:9">
      <c r="A206" t="s">
        <v>7786</v>
      </c>
      <c r="B206" t="s">
        <v>7782</v>
      </c>
      <c r="C206" t="s">
        <v>6937</v>
      </c>
      <c r="D206" t="s">
        <v>6959</v>
      </c>
      <c r="E206" t="s">
        <v>7753</v>
      </c>
      <c r="F206">
        <v>14.5</v>
      </c>
      <c r="G206">
        <v>-14.5</v>
      </c>
      <c r="H206">
        <v>-110</v>
      </c>
      <c r="I206">
        <v>-110</v>
      </c>
    </row>
    <row r="207" spans="1:9">
      <c r="A207" t="s">
        <v>7786</v>
      </c>
      <c r="B207" t="s">
        <v>7782</v>
      </c>
      <c r="C207" t="s">
        <v>6937</v>
      </c>
      <c r="D207" t="s">
        <v>6960</v>
      </c>
      <c r="E207" t="s">
        <v>7753</v>
      </c>
      <c r="F207">
        <v>14.5</v>
      </c>
      <c r="G207">
        <v>-14.5</v>
      </c>
      <c r="H207">
        <v>-110</v>
      </c>
      <c r="I207">
        <v>-110</v>
      </c>
    </row>
    <row r="208" spans="1:9">
      <c r="A208" t="s">
        <v>7786</v>
      </c>
      <c r="B208" t="s">
        <v>7782</v>
      </c>
      <c r="C208" t="s">
        <v>6937</v>
      </c>
      <c r="D208" t="s">
        <v>6961</v>
      </c>
      <c r="E208" t="s">
        <v>7756</v>
      </c>
      <c r="F208">
        <v>14.5</v>
      </c>
      <c r="G208">
        <v>-14.5</v>
      </c>
      <c r="H208">
        <v>-110</v>
      </c>
      <c r="I208">
        <v>-110</v>
      </c>
    </row>
    <row r="209" spans="1:9">
      <c r="A209" t="s">
        <v>7786</v>
      </c>
      <c r="B209" t="s">
        <v>7782</v>
      </c>
      <c r="C209" t="s">
        <v>6937</v>
      </c>
      <c r="D209" t="s">
        <v>6938</v>
      </c>
      <c r="E209" t="s">
        <v>7757</v>
      </c>
      <c r="F209">
        <v>14.5</v>
      </c>
      <c r="G209">
        <v>-14.5</v>
      </c>
      <c r="H209">
        <v>-110</v>
      </c>
      <c r="I209">
        <v>-110</v>
      </c>
    </row>
    <row r="210" spans="1:9">
      <c r="A210" t="s">
        <v>7786</v>
      </c>
      <c r="B210" t="s">
        <v>7782</v>
      </c>
      <c r="C210" t="s">
        <v>6937</v>
      </c>
      <c r="D210" t="s">
        <v>6975</v>
      </c>
      <c r="E210" t="s">
        <v>7752</v>
      </c>
      <c r="F210">
        <v>14.5</v>
      </c>
      <c r="G210">
        <v>-14.5</v>
      </c>
      <c r="H210">
        <v>-118</v>
      </c>
      <c r="I210">
        <v>-105</v>
      </c>
    </row>
    <row r="211" spans="1:9">
      <c r="A211" t="s">
        <v>7787</v>
      </c>
      <c r="B211" t="s">
        <v>7782</v>
      </c>
      <c r="C211" t="s">
        <v>6937</v>
      </c>
      <c r="D211" t="s">
        <v>6949</v>
      </c>
      <c r="E211" t="s">
        <v>7752</v>
      </c>
      <c r="F211">
        <v>-4.5</v>
      </c>
      <c r="G211">
        <v>4.5</v>
      </c>
      <c r="H211">
        <v>-110</v>
      </c>
      <c r="I211">
        <v>-110</v>
      </c>
    </row>
    <row r="212" spans="1:9">
      <c r="A212" t="s">
        <v>7787</v>
      </c>
      <c r="B212" t="s">
        <v>7782</v>
      </c>
      <c r="C212" t="s">
        <v>6937</v>
      </c>
      <c r="D212" t="s">
        <v>6966</v>
      </c>
      <c r="E212" t="s">
        <v>7777</v>
      </c>
      <c r="F212">
        <v>-4.5</v>
      </c>
      <c r="G212">
        <v>4.5</v>
      </c>
      <c r="H212">
        <v>-101</v>
      </c>
      <c r="I212">
        <v>-111</v>
      </c>
    </row>
    <row r="213" spans="1:9">
      <c r="A213" t="s">
        <v>7787</v>
      </c>
      <c r="B213" t="s">
        <v>7782</v>
      </c>
      <c r="C213" t="s">
        <v>6937</v>
      </c>
      <c r="D213" t="s">
        <v>6964</v>
      </c>
      <c r="E213" t="s">
        <v>7756</v>
      </c>
      <c r="F213">
        <v>-4.5</v>
      </c>
      <c r="G213">
        <v>4.5</v>
      </c>
      <c r="H213">
        <v>-101</v>
      </c>
      <c r="I213">
        <v>-111</v>
      </c>
    </row>
    <row r="214" spans="1:9">
      <c r="A214" t="s">
        <v>7787</v>
      </c>
      <c r="B214" t="s">
        <v>7782</v>
      </c>
      <c r="C214" t="s">
        <v>6937</v>
      </c>
      <c r="D214" t="s">
        <v>6951</v>
      </c>
      <c r="E214" t="s">
        <v>7752</v>
      </c>
      <c r="F214">
        <v>-4.5</v>
      </c>
      <c r="G214">
        <v>4.5</v>
      </c>
      <c r="H214">
        <v>-110</v>
      </c>
      <c r="I214">
        <v>-110</v>
      </c>
    </row>
    <row r="215" spans="1:9">
      <c r="A215" t="s">
        <v>7787</v>
      </c>
      <c r="B215" t="s">
        <v>7782</v>
      </c>
      <c r="C215" t="s">
        <v>6937</v>
      </c>
      <c r="D215" t="s">
        <v>6972</v>
      </c>
      <c r="E215" t="s">
        <v>7753</v>
      </c>
      <c r="F215">
        <v>-4.5</v>
      </c>
      <c r="G215">
        <v>4.5</v>
      </c>
      <c r="H215">
        <v>-110</v>
      </c>
      <c r="I215">
        <v>-110</v>
      </c>
    </row>
    <row r="216" spans="1:9">
      <c r="A216" t="s">
        <v>7787</v>
      </c>
      <c r="B216" t="s">
        <v>7782</v>
      </c>
      <c r="C216" t="s">
        <v>6937</v>
      </c>
      <c r="D216" t="s">
        <v>6971</v>
      </c>
      <c r="E216" t="s">
        <v>7753</v>
      </c>
      <c r="F216">
        <v>-4.5</v>
      </c>
      <c r="G216">
        <v>4.5</v>
      </c>
      <c r="H216">
        <v>-110</v>
      </c>
      <c r="I216">
        <v>-110</v>
      </c>
    </row>
    <row r="217" spans="1:9">
      <c r="A217" t="s">
        <v>7787</v>
      </c>
      <c r="B217" t="s">
        <v>7782</v>
      </c>
      <c r="C217" t="s">
        <v>6937</v>
      </c>
      <c r="D217" t="s">
        <v>6967</v>
      </c>
      <c r="E217" t="s">
        <v>7753</v>
      </c>
      <c r="F217">
        <v>-4.5</v>
      </c>
      <c r="G217">
        <v>4.5</v>
      </c>
      <c r="H217">
        <v>-115</v>
      </c>
      <c r="I217">
        <v>-105</v>
      </c>
    </row>
    <row r="218" spans="1:9">
      <c r="A218" t="s">
        <v>7787</v>
      </c>
      <c r="B218" t="s">
        <v>7782</v>
      </c>
      <c r="C218" t="s">
        <v>6937</v>
      </c>
      <c r="D218" t="s">
        <v>6956</v>
      </c>
      <c r="E218" t="s">
        <v>7756</v>
      </c>
      <c r="F218">
        <v>-4.5</v>
      </c>
      <c r="G218">
        <v>4.5</v>
      </c>
      <c r="H218">
        <v>-108</v>
      </c>
      <c r="I218">
        <v>-113</v>
      </c>
    </row>
    <row r="219" spans="1:9">
      <c r="A219" t="s">
        <v>7787</v>
      </c>
      <c r="B219" t="s">
        <v>7782</v>
      </c>
      <c r="C219" t="s">
        <v>6937</v>
      </c>
      <c r="D219" t="s">
        <v>6969</v>
      </c>
      <c r="E219" t="s">
        <v>7753</v>
      </c>
      <c r="F219">
        <v>-4.5</v>
      </c>
      <c r="G219">
        <v>4.5</v>
      </c>
      <c r="H219">
        <v>-110</v>
      </c>
      <c r="I219">
        <v>-110</v>
      </c>
    </row>
    <row r="220" spans="1:9">
      <c r="A220" t="s">
        <v>7787</v>
      </c>
      <c r="B220" t="s">
        <v>7782</v>
      </c>
      <c r="C220" t="s">
        <v>6937</v>
      </c>
      <c r="D220" t="s">
        <v>6973</v>
      </c>
      <c r="E220" t="s">
        <v>7752</v>
      </c>
      <c r="F220">
        <v>-4.5</v>
      </c>
      <c r="G220">
        <v>4.5</v>
      </c>
      <c r="H220">
        <v>-110</v>
      </c>
      <c r="I220">
        <v>-110</v>
      </c>
    </row>
    <row r="221" spans="1:9">
      <c r="A221" t="s">
        <v>7787</v>
      </c>
      <c r="B221" t="s">
        <v>7782</v>
      </c>
      <c r="C221" t="s">
        <v>6937</v>
      </c>
      <c r="D221" t="s">
        <v>6958</v>
      </c>
      <c r="E221" t="s">
        <v>7753</v>
      </c>
      <c r="F221">
        <v>-4.5</v>
      </c>
      <c r="G221">
        <v>4.5</v>
      </c>
      <c r="H221">
        <v>-110</v>
      </c>
      <c r="I221">
        <v>-110</v>
      </c>
    </row>
    <row r="222" spans="1:9">
      <c r="A222" t="s">
        <v>7787</v>
      </c>
      <c r="B222" t="s">
        <v>7782</v>
      </c>
      <c r="C222" t="s">
        <v>6937</v>
      </c>
      <c r="D222" t="s">
        <v>6968</v>
      </c>
      <c r="E222" t="s">
        <v>7756</v>
      </c>
      <c r="F222">
        <v>-4.5</v>
      </c>
      <c r="G222">
        <v>4.5</v>
      </c>
      <c r="H222">
        <v>-110</v>
      </c>
      <c r="I222">
        <v>-110</v>
      </c>
    </row>
    <row r="223" spans="1:9">
      <c r="A223" t="s">
        <v>7787</v>
      </c>
      <c r="B223" t="s">
        <v>7782</v>
      </c>
      <c r="C223" t="s">
        <v>6937</v>
      </c>
      <c r="D223" t="s">
        <v>6963</v>
      </c>
      <c r="E223" t="s">
        <v>7755</v>
      </c>
      <c r="F223">
        <v>-4.5</v>
      </c>
      <c r="G223">
        <v>4.5</v>
      </c>
      <c r="H223">
        <v>-110</v>
      </c>
      <c r="I223">
        <v>-110</v>
      </c>
    </row>
    <row r="224" spans="1:9">
      <c r="A224" t="s">
        <v>7787</v>
      </c>
      <c r="B224" t="s">
        <v>7782</v>
      </c>
      <c r="C224" t="s">
        <v>6937</v>
      </c>
      <c r="D224" t="s">
        <v>6959</v>
      </c>
      <c r="E224" t="s">
        <v>7753</v>
      </c>
      <c r="F224">
        <v>-4.5</v>
      </c>
      <c r="G224">
        <v>4.5</v>
      </c>
      <c r="H224">
        <v>-110</v>
      </c>
      <c r="I224">
        <v>-110</v>
      </c>
    </row>
    <row r="225" spans="1:9">
      <c r="A225" t="s">
        <v>7787</v>
      </c>
      <c r="B225" t="s">
        <v>7782</v>
      </c>
      <c r="C225" t="s">
        <v>6937</v>
      </c>
      <c r="D225" t="s">
        <v>6960</v>
      </c>
      <c r="E225" t="s">
        <v>7753</v>
      </c>
      <c r="F225">
        <v>-4.5</v>
      </c>
      <c r="G225">
        <v>4.5</v>
      </c>
      <c r="H225">
        <v>-110</v>
      </c>
      <c r="I225">
        <v>-110</v>
      </c>
    </row>
    <row r="226" spans="1:9">
      <c r="A226" t="s">
        <v>7787</v>
      </c>
      <c r="B226" t="s">
        <v>7782</v>
      </c>
      <c r="C226" t="s">
        <v>6937</v>
      </c>
      <c r="D226" t="s">
        <v>6961</v>
      </c>
      <c r="E226" t="s">
        <v>7756</v>
      </c>
      <c r="F226">
        <v>-4.5</v>
      </c>
      <c r="G226">
        <v>4.5</v>
      </c>
      <c r="H226">
        <v>-110</v>
      </c>
      <c r="I226">
        <v>-110</v>
      </c>
    </row>
    <row r="227" spans="1:9">
      <c r="A227" t="s">
        <v>7787</v>
      </c>
      <c r="B227" t="s">
        <v>7782</v>
      </c>
      <c r="C227" t="s">
        <v>6937</v>
      </c>
      <c r="D227" t="s">
        <v>6938</v>
      </c>
      <c r="E227" t="s">
        <v>7757</v>
      </c>
      <c r="F227">
        <v>-5</v>
      </c>
      <c r="G227">
        <v>5</v>
      </c>
      <c r="H227">
        <v>-110</v>
      </c>
      <c r="I227">
        <v>-110</v>
      </c>
    </row>
    <row r="228" spans="1:9">
      <c r="A228" t="s">
        <v>7787</v>
      </c>
      <c r="B228" t="s">
        <v>7782</v>
      </c>
      <c r="C228" t="s">
        <v>6937</v>
      </c>
      <c r="D228" t="s">
        <v>6975</v>
      </c>
      <c r="E228" t="s">
        <v>7752</v>
      </c>
      <c r="F228">
        <v>-5</v>
      </c>
      <c r="G228">
        <v>5</v>
      </c>
      <c r="H228">
        <v>-110</v>
      </c>
      <c r="I228">
        <v>-110</v>
      </c>
    </row>
    <row r="229" spans="1:9">
      <c r="A229" t="s">
        <v>7788</v>
      </c>
      <c r="B229" t="s">
        <v>7782</v>
      </c>
      <c r="C229" t="s">
        <v>6937</v>
      </c>
      <c r="D229" t="s">
        <v>6956</v>
      </c>
      <c r="E229" t="s">
        <v>7756</v>
      </c>
      <c r="F229">
        <v>1</v>
      </c>
      <c r="G229">
        <v>-1</v>
      </c>
      <c r="H229">
        <v>-113</v>
      </c>
      <c r="I229">
        <v>-108</v>
      </c>
    </row>
    <row r="230" spans="1:9">
      <c r="A230" t="s">
        <v>7788</v>
      </c>
      <c r="B230" t="s">
        <v>7782</v>
      </c>
      <c r="C230" t="s">
        <v>6937</v>
      </c>
      <c r="D230" t="s">
        <v>6951</v>
      </c>
      <c r="E230" t="s">
        <v>7752</v>
      </c>
      <c r="F230">
        <v>1</v>
      </c>
      <c r="G230">
        <v>-1</v>
      </c>
      <c r="H230">
        <v>-110</v>
      </c>
      <c r="I230">
        <v>-110</v>
      </c>
    </row>
    <row r="231" spans="1:9">
      <c r="A231" t="s">
        <v>7788</v>
      </c>
      <c r="B231" t="s">
        <v>7782</v>
      </c>
      <c r="C231" t="s">
        <v>6937</v>
      </c>
      <c r="D231" t="s">
        <v>6973</v>
      </c>
      <c r="E231" t="s">
        <v>7752</v>
      </c>
      <c r="F231">
        <v>1</v>
      </c>
      <c r="G231">
        <v>-1</v>
      </c>
      <c r="H231">
        <v>-110</v>
      </c>
      <c r="I231">
        <v>-110</v>
      </c>
    </row>
    <row r="232" spans="1:9">
      <c r="A232" t="s">
        <v>7788</v>
      </c>
      <c r="B232" t="s">
        <v>7782</v>
      </c>
      <c r="C232" t="s">
        <v>6937</v>
      </c>
      <c r="D232" t="s">
        <v>6971</v>
      </c>
      <c r="E232" t="s">
        <v>7753</v>
      </c>
      <c r="F232">
        <v>1</v>
      </c>
      <c r="G232">
        <v>-1</v>
      </c>
      <c r="H232">
        <v>-110</v>
      </c>
      <c r="I232">
        <v>-110</v>
      </c>
    </row>
    <row r="233" spans="1:9">
      <c r="A233" t="s">
        <v>7788</v>
      </c>
      <c r="B233" t="s">
        <v>7782</v>
      </c>
      <c r="C233" t="s">
        <v>6937</v>
      </c>
      <c r="D233" t="s">
        <v>6972</v>
      </c>
      <c r="E233" t="s">
        <v>7753</v>
      </c>
      <c r="F233">
        <v>1</v>
      </c>
      <c r="G233">
        <v>-1</v>
      </c>
      <c r="H233">
        <v>-110</v>
      </c>
      <c r="I233">
        <v>-110</v>
      </c>
    </row>
    <row r="234" spans="1:9">
      <c r="A234" t="s">
        <v>7788</v>
      </c>
      <c r="B234" t="s">
        <v>7782</v>
      </c>
      <c r="C234" t="s">
        <v>6937</v>
      </c>
      <c r="D234" t="s">
        <v>6949</v>
      </c>
      <c r="E234" t="s">
        <v>7752</v>
      </c>
      <c r="F234">
        <v>1</v>
      </c>
      <c r="G234">
        <v>-1</v>
      </c>
      <c r="H234">
        <v>-110</v>
      </c>
      <c r="I234">
        <v>-110</v>
      </c>
    </row>
    <row r="235" spans="1:9">
      <c r="A235" t="s">
        <v>7788</v>
      </c>
      <c r="B235" t="s">
        <v>7782</v>
      </c>
      <c r="C235" t="s">
        <v>6937</v>
      </c>
      <c r="D235" t="s">
        <v>6938</v>
      </c>
      <c r="E235" t="s">
        <v>7757</v>
      </c>
      <c r="F235">
        <v>1</v>
      </c>
      <c r="G235">
        <v>-1</v>
      </c>
      <c r="H235">
        <v>-110</v>
      </c>
      <c r="I235">
        <v>-110</v>
      </c>
    </row>
    <row r="236" spans="1:9">
      <c r="A236" t="s">
        <v>7788</v>
      </c>
      <c r="B236" t="s">
        <v>7782</v>
      </c>
      <c r="C236" t="s">
        <v>6937</v>
      </c>
      <c r="D236" t="s">
        <v>6969</v>
      </c>
      <c r="E236" t="s">
        <v>7753</v>
      </c>
      <c r="F236">
        <v>1</v>
      </c>
      <c r="G236">
        <v>-1</v>
      </c>
      <c r="H236">
        <v>-110</v>
      </c>
      <c r="I236">
        <v>-110</v>
      </c>
    </row>
    <row r="237" spans="1:9">
      <c r="A237" t="s">
        <v>7788</v>
      </c>
      <c r="B237" t="s">
        <v>7782</v>
      </c>
      <c r="C237" t="s">
        <v>6937</v>
      </c>
      <c r="D237" t="s">
        <v>6967</v>
      </c>
      <c r="E237" t="s">
        <v>7753</v>
      </c>
      <c r="F237">
        <v>1.5</v>
      </c>
      <c r="G237">
        <v>-1.5</v>
      </c>
      <c r="H237">
        <v>-115</v>
      </c>
      <c r="I237">
        <v>-105</v>
      </c>
    </row>
    <row r="238" spans="1:9">
      <c r="A238" t="s">
        <v>7788</v>
      </c>
      <c r="B238" t="s">
        <v>7782</v>
      </c>
      <c r="C238" t="s">
        <v>6937</v>
      </c>
      <c r="D238" t="s">
        <v>6968</v>
      </c>
      <c r="E238" t="s">
        <v>7756</v>
      </c>
      <c r="F238">
        <v>1</v>
      </c>
      <c r="G238">
        <v>-1</v>
      </c>
      <c r="H238">
        <v>-110</v>
      </c>
      <c r="I238">
        <v>-110</v>
      </c>
    </row>
    <row r="239" spans="1:9">
      <c r="A239" t="s">
        <v>7788</v>
      </c>
      <c r="B239" t="s">
        <v>7782</v>
      </c>
      <c r="C239" t="s">
        <v>6937</v>
      </c>
      <c r="D239" t="s">
        <v>6975</v>
      </c>
      <c r="E239" t="s">
        <v>7752</v>
      </c>
      <c r="F239">
        <v>1</v>
      </c>
      <c r="G239">
        <v>-1</v>
      </c>
      <c r="H239">
        <v>-110</v>
      </c>
      <c r="I239">
        <v>-110</v>
      </c>
    </row>
    <row r="240" spans="1:9">
      <c r="A240" t="s">
        <v>7789</v>
      </c>
      <c r="B240" t="s">
        <v>7782</v>
      </c>
      <c r="C240" t="s">
        <v>6937</v>
      </c>
      <c r="D240" t="s">
        <v>6966</v>
      </c>
      <c r="E240" t="s">
        <v>7777</v>
      </c>
      <c r="F240">
        <v>-1</v>
      </c>
      <c r="G240">
        <v>1</v>
      </c>
      <c r="H240">
        <v>-113</v>
      </c>
      <c r="I240">
        <v>101</v>
      </c>
    </row>
    <row r="241" spans="1:9">
      <c r="A241" t="s">
        <v>7789</v>
      </c>
      <c r="B241" t="s">
        <v>7782</v>
      </c>
      <c r="C241" t="s">
        <v>6937</v>
      </c>
      <c r="D241" t="s">
        <v>6972</v>
      </c>
      <c r="E241" t="s">
        <v>7753</v>
      </c>
      <c r="F241">
        <v>-1</v>
      </c>
      <c r="G241">
        <v>1</v>
      </c>
      <c r="H241">
        <v>-110</v>
      </c>
      <c r="I241">
        <v>-110</v>
      </c>
    </row>
    <row r="242" spans="1:9">
      <c r="A242" t="s">
        <v>7789</v>
      </c>
      <c r="B242" t="s">
        <v>7782</v>
      </c>
      <c r="C242" t="s">
        <v>6937</v>
      </c>
      <c r="D242" t="s">
        <v>6964</v>
      </c>
      <c r="E242" t="s">
        <v>7756</v>
      </c>
      <c r="F242">
        <v>-1</v>
      </c>
      <c r="G242">
        <v>1</v>
      </c>
      <c r="H242">
        <v>-113</v>
      </c>
      <c r="I242">
        <v>101</v>
      </c>
    </row>
    <row r="243" spans="1:9">
      <c r="A243" t="s">
        <v>7789</v>
      </c>
      <c r="B243" t="s">
        <v>7782</v>
      </c>
      <c r="C243" t="s">
        <v>6937</v>
      </c>
      <c r="D243" t="s">
        <v>6971</v>
      </c>
      <c r="E243" t="s">
        <v>7753</v>
      </c>
      <c r="F243">
        <v>-1</v>
      </c>
      <c r="G243">
        <v>1</v>
      </c>
      <c r="H243">
        <v>-110</v>
      </c>
      <c r="I243">
        <v>-110</v>
      </c>
    </row>
    <row r="244" spans="1:9">
      <c r="A244" t="s">
        <v>7789</v>
      </c>
      <c r="B244" t="s">
        <v>7782</v>
      </c>
      <c r="C244" t="s">
        <v>6937</v>
      </c>
      <c r="D244" t="s">
        <v>6956</v>
      </c>
      <c r="E244" t="s">
        <v>7756</v>
      </c>
      <c r="F244">
        <v>-1</v>
      </c>
      <c r="G244">
        <v>1</v>
      </c>
      <c r="H244">
        <v>-113</v>
      </c>
      <c r="I244">
        <v>-108</v>
      </c>
    </row>
    <row r="245" spans="1:9">
      <c r="A245" t="s">
        <v>7789</v>
      </c>
      <c r="B245" t="s">
        <v>7782</v>
      </c>
      <c r="C245" t="s">
        <v>6937</v>
      </c>
      <c r="D245" t="s">
        <v>6969</v>
      </c>
      <c r="E245" t="s">
        <v>7753</v>
      </c>
      <c r="F245">
        <v>-1</v>
      </c>
      <c r="G245">
        <v>1</v>
      </c>
      <c r="H245">
        <v>-110</v>
      </c>
      <c r="I245">
        <v>-110</v>
      </c>
    </row>
    <row r="246" spans="1:9">
      <c r="A246" t="s">
        <v>7789</v>
      </c>
      <c r="B246" t="s">
        <v>7782</v>
      </c>
      <c r="C246" t="s">
        <v>6937</v>
      </c>
      <c r="D246" t="s">
        <v>6958</v>
      </c>
      <c r="E246" t="s">
        <v>7753</v>
      </c>
      <c r="F246">
        <v>-1</v>
      </c>
      <c r="G246">
        <v>1</v>
      </c>
      <c r="H246">
        <v>-110</v>
      </c>
      <c r="I246">
        <v>-110</v>
      </c>
    </row>
    <row r="247" spans="1:9">
      <c r="A247" t="s">
        <v>7789</v>
      </c>
      <c r="B247" t="s">
        <v>7782</v>
      </c>
      <c r="C247" t="s">
        <v>6937</v>
      </c>
      <c r="D247" t="s">
        <v>6968</v>
      </c>
      <c r="E247" t="s">
        <v>7756</v>
      </c>
      <c r="F247">
        <v>-1</v>
      </c>
      <c r="G247">
        <v>1</v>
      </c>
      <c r="H247">
        <v>-110</v>
      </c>
      <c r="I247">
        <v>-110</v>
      </c>
    </row>
    <row r="248" spans="1:9">
      <c r="A248" t="s">
        <v>7789</v>
      </c>
      <c r="B248" t="s">
        <v>7782</v>
      </c>
      <c r="C248" t="s">
        <v>6937</v>
      </c>
      <c r="D248" t="s">
        <v>6963</v>
      </c>
      <c r="E248" t="s">
        <v>7755</v>
      </c>
      <c r="F248">
        <v>-1</v>
      </c>
      <c r="G248">
        <v>1</v>
      </c>
      <c r="H248">
        <v>-110</v>
      </c>
      <c r="I248">
        <v>-110</v>
      </c>
    </row>
    <row r="249" spans="1:9">
      <c r="A249" t="s">
        <v>7789</v>
      </c>
      <c r="B249" t="s">
        <v>7782</v>
      </c>
      <c r="C249" t="s">
        <v>6937</v>
      </c>
      <c r="D249" t="s">
        <v>6960</v>
      </c>
      <c r="E249" t="s">
        <v>7753</v>
      </c>
      <c r="F249">
        <v>-1</v>
      </c>
      <c r="G249">
        <v>1</v>
      </c>
      <c r="H249">
        <v>-110</v>
      </c>
      <c r="I249">
        <v>-110</v>
      </c>
    </row>
    <row r="250" spans="1:9">
      <c r="A250" t="s">
        <v>7789</v>
      </c>
      <c r="B250" t="s">
        <v>7782</v>
      </c>
      <c r="C250" t="s">
        <v>6937</v>
      </c>
      <c r="D250" t="s">
        <v>6938</v>
      </c>
      <c r="E250" t="s">
        <v>7757</v>
      </c>
      <c r="F250">
        <v>-1</v>
      </c>
      <c r="G250">
        <v>1</v>
      </c>
      <c r="H250">
        <v>-110</v>
      </c>
      <c r="I250">
        <v>-110</v>
      </c>
    </row>
    <row r="251" spans="1:9">
      <c r="A251" t="s">
        <v>7790</v>
      </c>
      <c r="B251" t="s">
        <v>7782</v>
      </c>
      <c r="C251" t="s">
        <v>6937</v>
      </c>
      <c r="D251" t="s">
        <v>6953</v>
      </c>
      <c r="E251" t="s">
        <v>7755</v>
      </c>
      <c r="F251">
        <v>3.5</v>
      </c>
      <c r="G251">
        <v>-3.5</v>
      </c>
      <c r="H251">
        <v>-110</v>
      </c>
      <c r="I251">
        <v>-110</v>
      </c>
    </row>
    <row r="252" spans="1:9">
      <c r="A252" t="s">
        <v>7790</v>
      </c>
      <c r="B252" t="s">
        <v>7782</v>
      </c>
      <c r="C252" t="s">
        <v>6937</v>
      </c>
      <c r="D252" t="s">
        <v>6958</v>
      </c>
      <c r="E252" t="s">
        <v>7753</v>
      </c>
      <c r="F252">
        <v>3.5</v>
      </c>
      <c r="G252">
        <v>-3.5</v>
      </c>
      <c r="H252">
        <v>-110</v>
      </c>
      <c r="I252">
        <v>-110</v>
      </c>
    </row>
    <row r="253" spans="1:9">
      <c r="A253" t="s">
        <v>7790</v>
      </c>
      <c r="B253" t="s">
        <v>7782</v>
      </c>
      <c r="C253" t="s">
        <v>6937</v>
      </c>
      <c r="D253" t="s">
        <v>6963</v>
      </c>
      <c r="E253" t="s">
        <v>7755</v>
      </c>
      <c r="F253">
        <v>3.5</v>
      </c>
      <c r="G253">
        <v>-3.5</v>
      </c>
      <c r="H253">
        <v>-110</v>
      </c>
      <c r="I253">
        <v>-110</v>
      </c>
    </row>
    <row r="254" spans="1:9">
      <c r="A254" t="s">
        <v>7790</v>
      </c>
      <c r="B254" t="s">
        <v>7782</v>
      </c>
      <c r="C254" t="s">
        <v>6937</v>
      </c>
      <c r="D254" t="s">
        <v>6959</v>
      </c>
      <c r="E254" t="s">
        <v>7753</v>
      </c>
      <c r="F254">
        <v>3.5</v>
      </c>
      <c r="G254">
        <v>-3.5</v>
      </c>
      <c r="H254">
        <v>-110</v>
      </c>
      <c r="I254">
        <v>-110</v>
      </c>
    </row>
    <row r="255" spans="1:9">
      <c r="A255" t="s">
        <v>7790</v>
      </c>
      <c r="B255" t="s">
        <v>7782</v>
      </c>
      <c r="C255" t="s">
        <v>6937</v>
      </c>
      <c r="D255" t="s">
        <v>6960</v>
      </c>
      <c r="E255" t="s">
        <v>7753</v>
      </c>
      <c r="F255">
        <v>3.5</v>
      </c>
      <c r="G255">
        <v>-3.5</v>
      </c>
      <c r="H255">
        <v>-110</v>
      </c>
      <c r="I255">
        <v>-110</v>
      </c>
    </row>
    <row r="256" spans="1:9">
      <c r="A256" t="s">
        <v>7790</v>
      </c>
      <c r="B256" t="s">
        <v>7782</v>
      </c>
      <c r="C256" t="s">
        <v>6937</v>
      </c>
      <c r="D256" t="s">
        <v>6961</v>
      </c>
      <c r="E256" t="s">
        <v>7756</v>
      </c>
      <c r="F256">
        <v>3.5</v>
      </c>
      <c r="G256">
        <v>-3.5</v>
      </c>
      <c r="H256">
        <v>-110</v>
      </c>
      <c r="I256">
        <v>-110</v>
      </c>
    </row>
    <row r="257" spans="1:9">
      <c r="A257" t="s">
        <v>7790</v>
      </c>
      <c r="B257" t="s">
        <v>7782</v>
      </c>
      <c r="C257" t="s">
        <v>6937</v>
      </c>
      <c r="D257" t="s">
        <v>6951</v>
      </c>
      <c r="E257" t="s">
        <v>7752</v>
      </c>
      <c r="F257">
        <v>3.5</v>
      </c>
      <c r="G257">
        <v>-3.5</v>
      </c>
      <c r="H257">
        <v>-110</v>
      </c>
      <c r="I257">
        <v>-110</v>
      </c>
    </row>
    <row r="258" spans="1:9">
      <c r="A258" t="s">
        <v>7790</v>
      </c>
      <c r="B258" t="s">
        <v>7782</v>
      </c>
      <c r="C258" t="s">
        <v>6937</v>
      </c>
      <c r="D258" t="s">
        <v>6973</v>
      </c>
      <c r="E258" t="s">
        <v>7752</v>
      </c>
      <c r="F258">
        <v>3.5</v>
      </c>
      <c r="G258">
        <v>-3.5</v>
      </c>
      <c r="H258">
        <v>-110</v>
      </c>
      <c r="I258">
        <v>-110</v>
      </c>
    </row>
    <row r="259" spans="1:9">
      <c r="A259" t="s">
        <v>7790</v>
      </c>
      <c r="B259" t="s">
        <v>7782</v>
      </c>
      <c r="C259" t="s">
        <v>6937</v>
      </c>
      <c r="D259" t="s">
        <v>6949</v>
      </c>
      <c r="E259" t="s">
        <v>7752</v>
      </c>
      <c r="F259">
        <v>3.5</v>
      </c>
      <c r="G259">
        <v>-3.5</v>
      </c>
      <c r="H259">
        <v>-110</v>
      </c>
      <c r="I259">
        <v>-110</v>
      </c>
    </row>
    <row r="260" spans="1:9">
      <c r="A260" t="s">
        <v>7790</v>
      </c>
      <c r="B260" t="s">
        <v>7782</v>
      </c>
      <c r="C260" t="s">
        <v>6937</v>
      </c>
      <c r="D260" t="s">
        <v>6938</v>
      </c>
      <c r="E260" t="s">
        <v>7757</v>
      </c>
      <c r="F260">
        <v>3.5</v>
      </c>
      <c r="G260">
        <v>-3.5</v>
      </c>
      <c r="H260">
        <v>-110</v>
      </c>
      <c r="I260">
        <v>-110</v>
      </c>
    </row>
    <row r="261" spans="1:9">
      <c r="A261" t="s">
        <v>7790</v>
      </c>
      <c r="B261" t="s">
        <v>7782</v>
      </c>
      <c r="C261" t="s">
        <v>6937</v>
      </c>
      <c r="D261" t="s">
        <v>6968</v>
      </c>
      <c r="E261" t="s">
        <v>7756</v>
      </c>
      <c r="F261">
        <v>3.5</v>
      </c>
      <c r="G261">
        <v>-3.5</v>
      </c>
      <c r="H261">
        <v>-110</v>
      </c>
      <c r="I261">
        <v>-110</v>
      </c>
    </row>
    <row r="262" spans="1:9">
      <c r="A262" t="s">
        <v>7790</v>
      </c>
      <c r="B262" t="s">
        <v>7782</v>
      </c>
      <c r="C262" t="s">
        <v>6937</v>
      </c>
      <c r="D262" t="s">
        <v>6975</v>
      </c>
      <c r="E262" t="s">
        <v>7752</v>
      </c>
      <c r="F262">
        <v>3.5</v>
      </c>
      <c r="G262">
        <v>-3.5</v>
      </c>
      <c r="H262">
        <v>-110</v>
      </c>
      <c r="I262">
        <v>-110</v>
      </c>
    </row>
    <row r="263" spans="1:9">
      <c r="A263" t="s">
        <v>7791</v>
      </c>
      <c r="B263" t="s">
        <v>7782</v>
      </c>
      <c r="C263" t="s">
        <v>6937</v>
      </c>
      <c r="D263" t="s">
        <v>6964</v>
      </c>
      <c r="E263" t="s">
        <v>7756</v>
      </c>
      <c r="F263">
        <v>0</v>
      </c>
      <c r="G263">
        <v>0</v>
      </c>
      <c r="H263">
        <v>-106</v>
      </c>
      <c r="I263">
        <v>-106</v>
      </c>
    </row>
    <row r="264" spans="1:9">
      <c r="A264" t="s">
        <v>7791</v>
      </c>
      <c r="B264" t="s">
        <v>7782</v>
      </c>
      <c r="C264" t="s">
        <v>6937</v>
      </c>
      <c r="D264" t="s">
        <v>6966</v>
      </c>
      <c r="E264" t="s">
        <v>7777</v>
      </c>
      <c r="F264">
        <v>0</v>
      </c>
      <c r="G264">
        <v>0</v>
      </c>
      <c r="H264">
        <v>-106</v>
      </c>
      <c r="I264">
        <v>-106</v>
      </c>
    </row>
    <row r="265" spans="1:9">
      <c r="A265" t="s">
        <v>7791</v>
      </c>
      <c r="B265" t="s">
        <v>7782</v>
      </c>
      <c r="C265" t="s">
        <v>6937</v>
      </c>
      <c r="D265" t="s">
        <v>6963</v>
      </c>
      <c r="E265" t="s">
        <v>7755</v>
      </c>
      <c r="F265">
        <v>0.5</v>
      </c>
      <c r="G265">
        <v>-0.5</v>
      </c>
      <c r="H265">
        <v>-110</v>
      </c>
      <c r="I265">
        <v>-110</v>
      </c>
    </row>
    <row r="266" spans="1:9">
      <c r="A266" t="s">
        <v>7791</v>
      </c>
      <c r="B266" t="s">
        <v>7782</v>
      </c>
      <c r="C266" t="s">
        <v>6937</v>
      </c>
      <c r="D266" t="s">
        <v>6956</v>
      </c>
      <c r="E266" t="s">
        <v>7756</v>
      </c>
      <c r="F266">
        <v>1</v>
      </c>
      <c r="G266">
        <v>-1</v>
      </c>
      <c r="H266">
        <v>-120</v>
      </c>
      <c r="I266">
        <v>-102</v>
      </c>
    </row>
    <row r="267" spans="1:9">
      <c r="A267" t="s">
        <v>7791</v>
      </c>
      <c r="B267" t="s">
        <v>7782</v>
      </c>
      <c r="C267" t="s">
        <v>6937</v>
      </c>
      <c r="D267" t="s">
        <v>6960</v>
      </c>
      <c r="E267" t="s">
        <v>7753</v>
      </c>
      <c r="F267">
        <v>0.5</v>
      </c>
      <c r="G267">
        <v>-0.5</v>
      </c>
      <c r="H267">
        <v>-110</v>
      </c>
      <c r="I267">
        <v>-110</v>
      </c>
    </row>
    <row r="268" spans="1:9">
      <c r="A268" t="s">
        <v>7791</v>
      </c>
      <c r="B268" t="s">
        <v>7782</v>
      </c>
      <c r="C268" t="s">
        <v>6937</v>
      </c>
      <c r="D268" t="s">
        <v>6958</v>
      </c>
      <c r="E268" t="s">
        <v>7753</v>
      </c>
      <c r="F268">
        <v>0.5</v>
      </c>
      <c r="G268">
        <v>-0.5</v>
      </c>
      <c r="H268">
        <v>-110</v>
      </c>
      <c r="I268">
        <v>-110</v>
      </c>
    </row>
    <row r="269" spans="1:9">
      <c r="A269" t="s">
        <v>7791</v>
      </c>
      <c r="B269" t="s">
        <v>7782</v>
      </c>
      <c r="C269" t="s">
        <v>6937</v>
      </c>
      <c r="D269" t="s">
        <v>6971</v>
      </c>
      <c r="E269" t="s">
        <v>7753</v>
      </c>
      <c r="F269">
        <v>0</v>
      </c>
      <c r="G269">
        <v>0</v>
      </c>
      <c r="H269">
        <v>-110</v>
      </c>
      <c r="I269">
        <v>-110</v>
      </c>
    </row>
    <row r="270" spans="1:9">
      <c r="A270" t="s">
        <v>7791</v>
      </c>
      <c r="B270" t="s">
        <v>7782</v>
      </c>
      <c r="C270" t="s">
        <v>6937</v>
      </c>
      <c r="D270" t="s">
        <v>6972</v>
      </c>
      <c r="E270" t="s">
        <v>7753</v>
      </c>
      <c r="F270">
        <v>0</v>
      </c>
      <c r="G270">
        <v>0</v>
      </c>
      <c r="H270">
        <v>-110</v>
      </c>
      <c r="I270">
        <v>-110</v>
      </c>
    </row>
    <row r="271" spans="1:9">
      <c r="A271" t="s">
        <v>7791</v>
      </c>
      <c r="B271" t="s">
        <v>7782</v>
      </c>
      <c r="C271" t="s">
        <v>6937</v>
      </c>
      <c r="D271" t="s">
        <v>6938</v>
      </c>
      <c r="E271" t="s">
        <v>7757</v>
      </c>
      <c r="F271">
        <v>-1</v>
      </c>
      <c r="G271">
        <v>1</v>
      </c>
      <c r="H271">
        <v>-110</v>
      </c>
      <c r="I271">
        <v>-110</v>
      </c>
    </row>
    <row r="272" spans="1:9">
      <c r="A272" t="s">
        <v>7792</v>
      </c>
      <c r="B272" t="s">
        <v>7793</v>
      </c>
      <c r="C272" t="s">
        <v>6937</v>
      </c>
      <c r="D272" t="s">
        <v>6953</v>
      </c>
      <c r="E272" t="s">
        <v>7755</v>
      </c>
      <c r="F272">
        <v>2.5</v>
      </c>
      <c r="G272">
        <v>-2.5</v>
      </c>
      <c r="H272">
        <v>-122</v>
      </c>
      <c r="I272">
        <v>100</v>
      </c>
    </row>
    <row r="273" spans="1:9">
      <c r="A273" t="s">
        <v>7792</v>
      </c>
      <c r="B273" t="s">
        <v>7793</v>
      </c>
      <c r="C273" t="s">
        <v>6937</v>
      </c>
      <c r="D273" t="s">
        <v>6966</v>
      </c>
      <c r="E273" t="s">
        <v>7777</v>
      </c>
      <c r="F273">
        <v>2.5</v>
      </c>
      <c r="G273">
        <v>-2.5</v>
      </c>
      <c r="H273">
        <v>-104</v>
      </c>
      <c r="I273">
        <v>-108</v>
      </c>
    </row>
    <row r="274" spans="1:9">
      <c r="A274" t="s">
        <v>7792</v>
      </c>
      <c r="B274" t="s">
        <v>7793</v>
      </c>
      <c r="C274" t="s">
        <v>6937</v>
      </c>
      <c r="D274" t="s">
        <v>6956</v>
      </c>
      <c r="E274" t="s">
        <v>7756</v>
      </c>
      <c r="F274">
        <v>2.5</v>
      </c>
      <c r="G274">
        <v>-2.5</v>
      </c>
      <c r="H274">
        <v>-108</v>
      </c>
      <c r="I274">
        <v>-113</v>
      </c>
    </row>
    <row r="275" spans="1:9">
      <c r="A275" t="s">
        <v>7792</v>
      </c>
      <c r="B275" t="s">
        <v>7793</v>
      </c>
      <c r="C275" t="s">
        <v>6937</v>
      </c>
      <c r="D275" t="s">
        <v>6964</v>
      </c>
      <c r="E275" t="s">
        <v>7756</v>
      </c>
      <c r="F275">
        <v>2.5</v>
      </c>
      <c r="G275">
        <v>-2.5</v>
      </c>
      <c r="H275">
        <v>-104</v>
      </c>
      <c r="I275">
        <v>-108</v>
      </c>
    </row>
    <row r="276" spans="1:9">
      <c r="A276" t="s">
        <v>7792</v>
      </c>
      <c r="B276" t="s">
        <v>7793</v>
      </c>
      <c r="C276" t="s">
        <v>6937</v>
      </c>
      <c r="D276" t="s">
        <v>6958</v>
      </c>
      <c r="E276" t="s">
        <v>7753</v>
      </c>
      <c r="F276">
        <v>2</v>
      </c>
      <c r="G276">
        <v>-2</v>
      </c>
      <c r="H276">
        <v>-110</v>
      </c>
      <c r="I276">
        <v>-110</v>
      </c>
    </row>
    <row r="277" spans="1:9">
      <c r="A277" t="s">
        <v>7792</v>
      </c>
      <c r="B277" t="s">
        <v>7793</v>
      </c>
      <c r="C277" t="s">
        <v>6937</v>
      </c>
      <c r="D277" t="s">
        <v>6963</v>
      </c>
      <c r="E277" t="s">
        <v>7755</v>
      </c>
      <c r="F277">
        <v>2</v>
      </c>
      <c r="G277">
        <v>-2</v>
      </c>
      <c r="H277">
        <v>-110</v>
      </c>
      <c r="I277">
        <v>-110</v>
      </c>
    </row>
    <row r="278" spans="1:9">
      <c r="A278" t="s">
        <v>7792</v>
      </c>
      <c r="B278" t="s">
        <v>7793</v>
      </c>
      <c r="C278" t="s">
        <v>6937</v>
      </c>
      <c r="D278" t="s">
        <v>6959</v>
      </c>
      <c r="E278" t="s">
        <v>7753</v>
      </c>
      <c r="F278">
        <v>2</v>
      </c>
      <c r="G278">
        <v>-2</v>
      </c>
      <c r="H278">
        <v>-110</v>
      </c>
      <c r="I278">
        <v>-110</v>
      </c>
    </row>
    <row r="279" spans="1:9">
      <c r="A279" t="s">
        <v>7792</v>
      </c>
      <c r="B279" t="s">
        <v>7793</v>
      </c>
      <c r="C279" t="s">
        <v>6937</v>
      </c>
      <c r="D279" t="s">
        <v>6960</v>
      </c>
      <c r="E279" t="s">
        <v>7753</v>
      </c>
      <c r="F279">
        <v>2</v>
      </c>
      <c r="G279">
        <v>-2</v>
      </c>
      <c r="H279">
        <v>-110</v>
      </c>
      <c r="I279">
        <v>-110</v>
      </c>
    </row>
    <row r="280" spans="1:9">
      <c r="A280" t="s">
        <v>7792</v>
      </c>
      <c r="B280" t="s">
        <v>7793</v>
      </c>
      <c r="C280" t="s">
        <v>6937</v>
      </c>
      <c r="D280" t="s">
        <v>6961</v>
      </c>
      <c r="E280" t="s">
        <v>7756</v>
      </c>
      <c r="F280">
        <v>2</v>
      </c>
      <c r="G280">
        <v>-2</v>
      </c>
      <c r="H280">
        <v>-110</v>
      </c>
      <c r="I280">
        <v>-110</v>
      </c>
    </row>
    <row r="281" spans="1:9">
      <c r="A281" t="s">
        <v>7792</v>
      </c>
      <c r="B281" t="s">
        <v>7793</v>
      </c>
      <c r="C281" t="s">
        <v>6937</v>
      </c>
      <c r="D281" t="s">
        <v>6951</v>
      </c>
      <c r="E281" t="s">
        <v>7752</v>
      </c>
      <c r="F281">
        <v>1.5</v>
      </c>
      <c r="G281">
        <v>-1.5</v>
      </c>
      <c r="H281">
        <v>-110</v>
      </c>
      <c r="I281">
        <v>-110</v>
      </c>
    </row>
    <row r="282" spans="1:9">
      <c r="A282" t="s">
        <v>7792</v>
      </c>
      <c r="B282" t="s">
        <v>7793</v>
      </c>
      <c r="C282" t="s">
        <v>6937</v>
      </c>
      <c r="D282" t="s">
        <v>6973</v>
      </c>
      <c r="E282" t="s">
        <v>7752</v>
      </c>
      <c r="F282">
        <v>2.5</v>
      </c>
      <c r="G282">
        <v>-2.5</v>
      </c>
      <c r="H282">
        <v>-110</v>
      </c>
      <c r="I282">
        <v>-110</v>
      </c>
    </row>
    <row r="283" spans="1:9">
      <c r="A283" t="s">
        <v>7792</v>
      </c>
      <c r="B283" t="s">
        <v>7793</v>
      </c>
      <c r="C283" t="s">
        <v>6937</v>
      </c>
      <c r="D283" t="s">
        <v>6971</v>
      </c>
      <c r="E283" t="s">
        <v>7753</v>
      </c>
      <c r="F283">
        <v>2</v>
      </c>
      <c r="G283">
        <v>-2</v>
      </c>
      <c r="H283">
        <v>-110</v>
      </c>
      <c r="I283">
        <v>-110</v>
      </c>
    </row>
    <row r="284" spans="1:9">
      <c r="A284" t="s">
        <v>7792</v>
      </c>
      <c r="B284" t="s">
        <v>7793</v>
      </c>
      <c r="C284" t="s">
        <v>6937</v>
      </c>
      <c r="D284" t="s">
        <v>6972</v>
      </c>
      <c r="E284" t="s">
        <v>7753</v>
      </c>
      <c r="F284">
        <v>2</v>
      </c>
      <c r="G284">
        <v>-2</v>
      </c>
      <c r="H284">
        <v>-110</v>
      </c>
      <c r="I284">
        <v>-110</v>
      </c>
    </row>
    <row r="285" spans="1:9">
      <c r="A285" t="s">
        <v>7792</v>
      </c>
      <c r="B285" t="s">
        <v>7793</v>
      </c>
      <c r="C285" t="s">
        <v>6937</v>
      </c>
      <c r="D285" t="s">
        <v>6949</v>
      </c>
      <c r="E285" t="s">
        <v>7752</v>
      </c>
      <c r="F285">
        <v>2</v>
      </c>
      <c r="G285">
        <v>-2</v>
      </c>
      <c r="H285">
        <v>-105</v>
      </c>
      <c r="I285">
        <v>-115</v>
      </c>
    </row>
    <row r="286" spans="1:9">
      <c r="A286" t="s">
        <v>7792</v>
      </c>
      <c r="B286" t="s">
        <v>7793</v>
      </c>
      <c r="C286" t="s">
        <v>6937</v>
      </c>
      <c r="D286" t="s">
        <v>6938</v>
      </c>
      <c r="E286" t="s">
        <v>7757</v>
      </c>
      <c r="F286">
        <v>2</v>
      </c>
      <c r="G286">
        <v>-2</v>
      </c>
      <c r="H286">
        <v>-110</v>
      </c>
      <c r="I286">
        <v>-110</v>
      </c>
    </row>
    <row r="287" spans="1:9">
      <c r="A287" t="s">
        <v>7792</v>
      </c>
      <c r="B287" t="s">
        <v>7793</v>
      </c>
      <c r="C287" t="s">
        <v>6937</v>
      </c>
      <c r="D287" t="s">
        <v>6969</v>
      </c>
      <c r="E287" t="s">
        <v>7753</v>
      </c>
      <c r="F287">
        <v>2</v>
      </c>
      <c r="G287">
        <v>-2</v>
      </c>
      <c r="H287">
        <v>-105</v>
      </c>
      <c r="I287">
        <v>-115</v>
      </c>
    </row>
    <row r="288" spans="1:9">
      <c r="A288" t="s">
        <v>7792</v>
      </c>
      <c r="B288" t="s">
        <v>7793</v>
      </c>
      <c r="C288" t="s">
        <v>6937</v>
      </c>
      <c r="D288" t="s">
        <v>6968</v>
      </c>
      <c r="E288" t="s">
        <v>7756</v>
      </c>
      <c r="F288">
        <v>2</v>
      </c>
      <c r="G288">
        <v>-2</v>
      </c>
      <c r="H288">
        <v>-110</v>
      </c>
      <c r="I288">
        <v>-110</v>
      </c>
    </row>
    <row r="289" spans="1:9">
      <c r="A289" t="s">
        <v>7792</v>
      </c>
      <c r="B289" t="s">
        <v>7793</v>
      </c>
      <c r="C289" t="s">
        <v>6937</v>
      </c>
      <c r="D289" t="s">
        <v>6967</v>
      </c>
      <c r="E289" t="s">
        <v>7753</v>
      </c>
      <c r="F289">
        <v>1.5</v>
      </c>
      <c r="G289">
        <v>-1.5</v>
      </c>
      <c r="H289">
        <v>-105</v>
      </c>
      <c r="I289">
        <v>-115</v>
      </c>
    </row>
    <row r="290" spans="1:9">
      <c r="A290" t="s">
        <v>7794</v>
      </c>
      <c r="B290" t="s">
        <v>7793</v>
      </c>
      <c r="C290" t="s">
        <v>6937</v>
      </c>
      <c r="D290" t="s">
        <v>6953</v>
      </c>
      <c r="E290" t="s">
        <v>7755</v>
      </c>
      <c r="F290">
        <v>-2.5</v>
      </c>
      <c r="G290">
        <v>2.5</v>
      </c>
      <c r="H290">
        <v>-106</v>
      </c>
      <c r="I290">
        <v>-114</v>
      </c>
    </row>
    <row r="291" spans="1:9">
      <c r="A291" t="s">
        <v>7794</v>
      </c>
      <c r="B291" t="s">
        <v>7793</v>
      </c>
      <c r="C291" t="s">
        <v>6937</v>
      </c>
      <c r="D291" t="s">
        <v>6964</v>
      </c>
      <c r="E291" t="s">
        <v>7756</v>
      </c>
      <c r="F291">
        <v>-2</v>
      </c>
      <c r="G291">
        <v>2</v>
      </c>
      <c r="H291">
        <v>-106</v>
      </c>
      <c r="I291">
        <v>-106</v>
      </c>
    </row>
    <row r="292" spans="1:9">
      <c r="A292" t="s">
        <v>7794</v>
      </c>
      <c r="B292" t="s">
        <v>7793</v>
      </c>
      <c r="C292" t="s">
        <v>6937</v>
      </c>
      <c r="D292" t="s">
        <v>6958</v>
      </c>
      <c r="E292" t="s">
        <v>7753</v>
      </c>
      <c r="F292">
        <v>-2.5</v>
      </c>
      <c r="G292">
        <v>2.5</v>
      </c>
      <c r="H292">
        <v>-109</v>
      </c>
      <c r="I292">
        <v>-110</v>
      </c>
    </row>
    <row r="293" spans="1:9">
      <c r="A293" t="s">
        <v>7794</v>
      </c>
      <c r="B293" t="s">
        <v>7793</v>
      </c>
      <c r="C293" t="s">
        <v>6937</v>
      </c>
      <c r="D293" t="s">
        <v>6966</v>
      </c>
      <c r="E293" t="s">
        <v>7777</v>
      </c>
      <c r="F293">
        <v>-2</v>
      </c>
      <c r="G293">
        <v>2</v>
      </c>
      <c r="H293">
        <v>-106</v>
      </c>
      <c r="I293">
        <v>-106</v>
      </c>
    </row>
    <row r="294" spans="1:9">
      <c r="A294" t="s">
        <v>7794</v>
      </c>
      <c r="B294" t="s">
        <v>7793</v>
      </c>
      <c r="C294" t="s">
        <v>6937</v>
      </c>
      <c r="D294" t="s">
        <v>6963</v>
      </c>
      <c r="E294" t="s">
        <v>7755</v>
      </c>
      <c r="F294">
        <v>-2.5</v>
      </c>
      <c r="G294">
        <v>2.5</v>
      </c>
      <c r="H294">
        <v>-109</v>
      </c>
      <c r="I294">
        <v>-110</v>
      </c>
    </row>
    <row r="295" spans="1:9">
      <c r="A295" t="s">
        <v>7794</v>
      </c>
      <c r="B295" t="s">
        <v>7793</v>
      </c>
      <c r="C295" t="s">
        <v>6937</v>
      </c>
      <c r="D295" t="s">
        <v>6959</v>
      </c>
      <c r="E295" t="s">
        <v>7753</v>
      </c>
      <c r="F295">
        <v>-2.5</v>
      </c>
      <c r="G295">
        <v>2.5</v>
      </c>
      <c r="H295">
        <v>-109</v>
      </c>
      <c r="I295">
        <v>-110</v>
      </c>
    </row>
    <row r="296" spans="1:9">
      <c r="A296" t="s">
        <v>7794</v>
      </c>
      <c r="B296" t="s">
        <v>7793</v>
      </c>
      <c r="C296" t="s">
        <v>6937</v>
      </c>
      <c r="D296" t="s">
        <v>6960</v>
      </c>
      <c r="E296" t="s">
        <v>7753</v>
      </c>
      <c r="F296">
        <v>-2.5</v>
      </c>
      <c r="G296">
        <v>2.5</v>
      </c>
      <c r="H296">
        <v>-109</v>
      </c>
      <c r="I296">
        <v>-110</v>
      </c>
    </row>
    <row r="297" spans="1:9">
      <c r="A297" t="s">
        <v>7794</v>
      </c>
      <c r="B297" t="s">
        <v>7793</v>
      </c>
      <c r="C297" t="s">
        <v>6937</v>
      </c>
      <c r="D297" t="s">
        <v>6961</v>
      </c>
      <c r="E297" t="s">
        <v>7756</v>
      </c>
      <c r="F297">
        <v>-2.5</v>
      </c>
      <c r="G297">
        <v>2.5</v>
      </c>
      <c r="H297">
        <v>-109</v>
      </c>
      <c r="I297">
        <v>-110</v>
      </c>
    </row>
    <row r="298" spans="1:9">
      <c r="A298" t="s">
        <v>7794</v>
      </c>
      <c r="B298" t="s">
        <v>7793</v>
      </c>
      <c r="C298" t="s">
        <v>6937</v>
      </c>
      <c r="D298" t="s">
        <v>6951</v>
      </c>
      <c r="E298" t="s">
        <v>7752</v>
      </c>
      <c r="F298">
        <v>-2.5</v>
      </c>
      <c r="G298">
        <v>2.5</v>
      </c>
      <c r="H298">
        <v>-110</v>
      </c>
      <c r="I298">
        <v>-110</v>
      </c>
    </row>
    <row r="299" spans="1:9">
      <c r="A299" t="s">
        <v>7794</v>
      </c>
      <c r="B299" t="s">
        <v>7793</v>
      </c>
      <c r="C299" t="s">
        <v>6937</v>
      </c>
      <c r="D299" t="s">
        <v>6973</v>
      </c>
      <c r="E299" t="s">
        <v>7752</v>
      </c>
      <c r="F299">
        <v>-2.5</v>
      </c>
      <c r="G299">
        <v>2.5</v>
      </c>
      <c r="H299">
        <v>-110</v>
      </c>
      <c r="I299">
        <v>-110</v>
      </c>
    </row>
    <row r="300" spans="1:9">
      <c r="A300" t="s">
        <v>7794</v>
      </c>
      <c r="B300" t="s">
        <v>7793</v>
      </c>
      <c r="C300" t="s">
        <v>6937</v>
      </c>
      <c r="D300" t="s">
        <v>6971</v>
      </c>
      <c r="E300" t="s">
        <v>7753</v>
      </c>
      <c r="F300">
        <v>-2.5</v>
      </c>
      <c r="G300">
        <v>2.5</v>
      </c>
      <c r="H300">
        <v>-110</v>
      </c>
      <c r="I300">
        <v>-110</v>
      </c>
    </row>
    <row r="301" spans="1:9">
      <c r="A301" t="s">
        <v>7794</v>
      </c>
      <c r="B301" t="s">
        <v>7793</v>
      </c>
      <c r="C301" t="s">
        <v>6937</v>
      </c>
      <c r="D301" t="s">
        <v>6972</v>
      </c>
      <c r="E301" t="s">
        <v>7753</v>
      </c>
      <c r="F301">
        <v>-2.5</v>
      </c>
      <c r="G301">
        <v>2.5</v>
      </c>
      <c r="H301">
        <v>-110</v>
      </c>
      <c r="I301">
        <v>-110</v>
      </c>
    </row>
    <row r="302" spans="1:9">
      <c r="A302" t="s">
        <v>7794</v>
      </c>
      <c r="B302" t="s">
        <v>7793</v>
      </c>
      <c r="C302" t="s">
        <v>6937</v>
      </c>
      <c r="D302" t="s">
        <v>6949</v>
      </c>
      <c r="E302" t="s">
        <v>7752</v>
      </c>
      <c r="F302">
        <v>-2.5</v>
      </c>
      <c r="G302">
        <v>2.5</v>
      </c>
      <c r="H302">
        <v>-110</v>
      </c>
      <c r="I302">
        <v>-110</v>
      </c>
    </row>
    <row r="303" spans="1:9">
      <c r="A303" t="s">
        <v>7794</v>
      </c>
      <c r="B303" t="s">
        <v>7793</v>
      </c>
      <c r="C303" t="s">
        <v>6937</v>
      </c>
      <c r="D303" t="s">
        <v>6938</v>
      </c>
      <c r="E303" t="s">
        <v>7757</v>
      </c>
      <c r="F303">
        <v>-2.5</v>
      </c>
      <c r="G303">
        <v>2.5</v>
      </c>
      <c r="H303">
        <v>-110</v>
      </c>
      <c r="I303">
        <v>-110</v>
      </c>
    </row>
    <row r="304" spans="1:9">
      <c r="A304" t="s">
        <v>7794</v>
      </c>
      <c r="B304" t="s">
        <v>7793</v>
      </c>
      <c r="C304" t="s">
        <v>6937</v>
      </c>
      <c r="D304" t="s">
        <v>6969</v>
      </c>
      <c r="E304" t="s">
        <v>7753</v>
      </c>
      <c r="F304">
        <v>-2.5</v>
      </c>
      <c r="G304">
        <v>2.5</v>
      </c>
      <c r="H304">
        <v>-105</v>
      </c>
      <c r="I304">
        <v>-115</v>
      </c>
    </row>
    <row r="305" spans="1:9">
      <c r="A305" t="s">
        <v>7794</v>
      </c>
      <c r="B305" t="s">
        <v>7793</v>
      </c>
      <c r="C305" t="s">
        <v>6937</v>
      </c>
      <c r="D305" t="s">
        <v>6968</v>
      </c>
      <c r="E305" t="s">
        <v>7756</v>
      </c>
      <c r="F305">
        <v>-2.5</v>
      </c>
      <c r="G305">
        <v>2.5</v>
      </c>
      <c r="H305">
        <v>-110</v>
      </c>
      <c r="I305">
        <v>-110</v>
      </c>
    </row>
    <row r="306" spans="1:9">
      <c r="A306" t="s">
        <v>7794</v>
      </c>
      <c r="B306" t="s">
        <v>7793</v>
      </c>
      <c r="C306" t="s">
        <v>6937</v>
      </c>
      <c r="D306" t="s">
        <v>6967</v>
      </c>
      <c r="E306" t="s">
        <v>7753</v>
      </c>
      <c r="F306">
        <v>-2.5</v>
      </c>
      <c r="G306">
        <v>2.5</v>
      </c>
      <c r="H306">
        <v>-110</v>
      </c>
      <c r="I306">
        <v>-110</v>
      </c>
    </row>
    <row r="307" spans="1:9">
      <c r="A307" t="s">
        <v>7794</v>
      </c>
      <c r="B307" t="s">
        <v>7793</v>
      </c>
      <c r="C307" t="s">
        <v>6937</v>
      </c>
      <c r="D307" t="s">
        <v>6975</v>
      </c>
      <c r="E307" t="s">
        <v>7752</v>
      </c>
      <c r="F307">
        <v>-2.5</v>
      </c>
      <c r="G307">
        <v>2.5</v>
      </c>
      <c r="H307">
        <v>-110</v>
      </c>
      <c r="I307">
        <v>-110</v>
      </c>
    </row>
    <row r="308" spans="1:9">
      <c r="A308" t="s">
        <v>7795</v>
      </c>
      <c r="B308" t="s">
        <v>7796</v>
      </c>
      <c r="C308" t="s">
        <v>6937</v>
      </c>
      <c r="D308" t="s">
        <v>6949</v>
      </c>
      <c r="E308" t="s">
        <v>7752</v>
      </c>
      <c r="F308">
        <v>7.5</v>
      </c>
      <c r="G308">
        <v>-7.5</v>
      </c>
      <c r="H308">
        <v>-110</v>
      </c>
      <c r="I308">
        <v>-110</v>
      </c>
    </row>
    <row r="309" spans="1:9">
      <c r="A309" t="s">
        <v>7795</v>
      </c>
      <c r="B309" t="s">
        <v>7796</v>
      </c>
      <c r="C309" t="s">
        <v>6937</v>
      </c>
      <c r="D309" t="s">
        <v>6951</v>
      </c>
      <c r="E309" t="s">
        <v>7752</v>
      </c>
      <c r="F309">
        <v>7.5</v>
      </c>
      <c r="G309">
        <v>-7.5</v>
      </c>
      <c r="H309">
        <v>-110</v>
      </c>
      <c r="I309">
        <v>-110</v>
      </c>
    </row>
    <row r="310" spans="1:9">
      <c r="A310" t="s">
        <v>7795</v>
      </c>
      <c r="B310" t="s">
        <v>7796</v>
      </c>
      <c r="C310" t="s">
        <v>6937</v>
      </c>
      <c r="D310" t="s">
        <v>6964</v>
      </c>
      <c r="E310" t="s">
        <v>7756</v>
      </c>
      <c r="F310">
        <v>7.5</v>
      </c>
      <c r="G310">
        <v>-7.5</v>
      </c>
      <c r="H310">
        <v>100</v>
      </c>
      <c r="I310">
        <v>-112</v>
      </c>
    </row>
    <row r="311" spans="1:9">
      <c r="A311" t="s">
        <v>7795</v>
      </c>
      <c r="B311" t="s">
        <v>7796</v>
      </c>
      <c r="C311" t="s">
        <v>6937</v>
      </c>
      <c r="D311" t="s">
        <v>6972</v>
      </c>
      <c r="E311" t="s">
        <v>7753</v>
      </c>
      <c r="F311">
        <v>7.5</v>
      </c>
      <c r="G311">
        <v>-7.5</v>
      </c>
      <c r="H311">
        <v>-110</v>
      </c>
      <c r="I311">
        <v>-110</v>
      </c>
    </row>
    <row r="312" spans="1:9">
      <c r="A312" t="s">
        <v>7795</v>
      </c>
      <c r="B312" t="s">
        <v>7796</v>
      </c>
      <c r="C312" t="s">
        <v>6937</v>
      </c>
      <c r="D312" t="s">
        <v>6971</v>
      </c>
      <c r="E312" t="s">
        <v>7753</v>
      </c>
      <c r="F312">
        <v>7.5</v>
      </c>
      <c r="G312">
        <v>-7.5</v>
      </c>
      <c r="H312">
        <v>-110</v>
      </c>
      <c r="I312">
        <v>-110</v>
      </c>
    </row>
    <row r="313" spans="1:9">
      <c r="A313" t="s">
        <v>7795</v>
      </c>
      <c r="B313" t="s">
        <v>7796</v>
      </c>
      <c r="C313" t="s">
        <v>6937</v>
      </c>
      <c r="D313" t="s">
        <v>6967</v>
      </c>
      <c r="E313" t="s">
        <v>7753</v>
      </c>
      <c r="F313">
        <v>7.5</v>
      </c>
      <c r="G313">
        <v>-7.5</v>
      </c>
      <c r="H313">
        <v>-105</v>
      </c>
      <c r="I313">
        <v>-115</v>
      </c>
    </row>
    <row r="314" spans="1:9">
      <c r="A314" t="s">
        <v>7795</v>
      </c>
      <c r="B314" t="s">
        <v>7796</v>
      </c>
      <c r="C314" t="s">
        <v>6937</v>
      </c>
      <c r="D314" t="s">
        <v>6956</v>
      </c>
      <c r="E314" t="s">
        <v>7756</v>
      </c>
      <c r="F314">
        <v>8</v>
      </c>
      <c r="G314">
        <v>-8</v>
      </c>
      <c r="H314">
        <v>-113</v>
      </c>
      <c r="I314">
        <v>-108</v>
      </c>
    </row>
    <row r="315" spans="1:9">
      <c r="A315" t="s">
        <v>7795</v>
      </c>
      <c r="B315" t="s">
        <v>7796</v>
      </c>
      <c r="C315" t="s">
        <v>6937</v>
      </c>
      <c r="D315" t="s">
        <v>6953</v>
      </c>
      <c r="E315" t="s">
        <v>7755</v>
      </c>
      <c r="F315">
        <v>7.5</v>
      </c>
      <c r="G315">
        <v>-7.5</v>
      </c>
      <c r="H315">
        <v>-106</v>
      </c>
      <c r="I315">
        <v>-114</v>
      </c>
    </row>
    <row r="316" spans="1:9">
      <c r="A316" t="s">
        <v>7795</v>
      </c>
      <c r="B316" t="s">
        <v>7796</v>
      </c>
      <c r="C316" t="s">
        <v>6937</v>
      </c>
      <c r="D316" t="s">
        <v>6969</v>
      </c>
      <c r="E316" t="s">
        <v>7753</v>
      </c>
      <c r="F316">
        <v>7.5</v>
      </c>
      <c r="G316">
        <v>-7.5</v>
      </c>
      <c r="H316">
        <v>-110</v>
      </c>
      <c r="I316">
        <v>-110</v>
      </c>
    </row>
    <row r="317" spans="1:9">
      <c r="A317" t="s">
        <v>7795</v>
      </c>
      <c r="B317" t="s">
        <v>7796</v>
      </c>
      <c r="C317" t="s">
        <v>6937</v>
      </c>
      <c r="D317" t="s">
        <v>6958</v>
      </c>
      <c r="E317" t="s">
        <v>7753</v>
      </c>
      <c r="F317">
        <v>7.5</v>
      </c>
      <c r="G317">
        <v>-7.5</v>
      </c>
      <c r="H317">
        <v>-110</v>
      </c>
      <c r="I317">
        <v>-109</v>
      </c>
    </row>
    <row r="318" spans="1:9">
      <c r="A318" t="s">
        <v>7795</v>
      </c>
      <c r="B318" t="s">
        <v>7796</v>
      </c>
      <c r="C318" t="s">
        <v>6937</v>
      </c>
      <c r="D318" t="s">
        <v>6968</v>
      </c>
      <c r="E318" t="s">
        <v>7756</v>
      </c>
      <c r="F318">
        <v>7.5</v>
      </c>
      <c r="G318">
        <v>-7.5</v>
      </c>
      <c r="H318">
        <v>-110</v>
      </c>
      <c r="I318">
        <v>-110</v>
      </c>
    </row>
    <row r="319" spans="1:9">
      <c r="A319" t="s">
        <v>7795</v>
      </c>
      <c r="B319" t="s">
        <v>7796</v>
      </c>
      <c r="C319" t="s">
        <v>6937</v>
      </c>
      <c r="D319" t="s">
        <v>6963</v>
      </c>
      <c r="E319" t="s">
        <v>7755</v>
      </c>
      <c r="F319">
        <v>7.5</v>
      </c>
      <c r="G319">
        <v>-7.5</v>
      </c>
      <c r="H319">
        <v>-110</v>
      </c>
      <c r="I319">
        <v>-109</v>
      </c>
    </row>
    <row r="320" spans="1:9">
      <c r="A320" t="s">
        <v>7795</v>
      </c>
      <c r="B320" t="s">
        <v>7796</v>
      </c>
      <c r="C320" t="s">
        <v>6937</v>
      </c>
      <c r="D320" t="s">
        <v>6959</v>
      </c>
      <c r="E320" t="s">
        <v>7753</v>
      </c>
      <c r="F320">
        <v>7.5</v>
      </c>
      <c r="G320">
        <v>-7.5</v>
      </c>
      <c r="H320">
        <v>-110</v>
      </c>
      <c r="I320">
        <v>-109</v>
      </c>
    </row>
    <row r="321" spans="1:9">
      <c r="A321" t="s">
        <v>7795</v>
      </c>
      <c r="B321" t="s">
        <v>7796</v>
      </c>
      <c r="C321" t="s">
        <v>6937</v>
      </c>
      <c r="D321" t="s">
        <v>6960</v>
      </c>
      <c r="E321" t="s">
        <v>7753</v>
      </c>
      <c r="F321">
        <v>7.5</v>
      </c>
      <c r="G321">
        <v>-7.5</v>
      </c>
      <c r="H321">
        <v>-110</v>
      </c>
      <c r="I321">
        <v>-109</v>
      </c>
    </row>
    <row r="322" spans="1:9">
      <c r="A322" t="s">
        <v>7795</v>
      </c>
      <c r="B322" t="s">
        <v>7796</v>
      </c>
      <c r="C322" t="s">
        <v>6937</v>
      </c>
      <c r="D322" t="s">
        <v>6961</v>
      </c>
      <c r="E322" t="s">
        <v>7756</v>
      </c>
      <c r="F322">
        <v>7.5</v>
      </c>
      <c r="G322">
        <v>-7.5</v>
      </c>
      <c r="H322">
        <v>-110</v>
      </c>
      <c r="I322">
        <v>-109</v>
      </c>
    </row>
    <row r="323" spans="1:9">
      <c r="A323" t="s">
        <v>7795</v>
      </c>
      <c r="B323" t="s">
        <v>7796</v>
      </c>
      <c r="C323" t="s">
        <v>6937</v>
      </c>
      <c r="D323" t="s">
        <v>6973</v>
      </c>
      <c r="E323" t="s">
        <v>7752</v>
      </c>
      <c r="F323">
        <v>7.5</v>
      </c>
      <c r="G323">
        <v>-7.5</v>
      </c>
      <c r="H323">
        <v>-110</v>
      </c>
      <c r="I323">
        <v>-110</v>
      </c>
    </row>
    <row r="324" spans="1:9">
      <c r="A324" t="s">
        <v>7795</v>
      </c>
      <c r="B324" t="s">
        <v>7796</v>
      </c>
      <c r="C324" t="s">
        <v>6937</v>
      </c>
      <c r="D324" t="s">
        <v>6938</v>
      </c>
      <c r="E324" t="s">
        <v>7757</v>
      </c>
      <c r="F324">
        <v>8</v>
      </c>
      <c r="G324">
        <v>-8</v>
      </c>
      <c r="H324">
        <v>-110</v>
      </c>
      <c r="I324">
        <v>-110</v>
      </c>
    </row>
    <row r="325" spans="1:9">
      <c r="A325" t="s">
        <v>7795</v>
      </c>
      <c r="B325" t="s">
        <v>7796</v>
      </c>
      <c r="C325" t="s">
        <v>6937</v>
      </c>
      <c r="D325" t="s">
        <v>6975</v>
      </c>
      <c r="E325" t="s">
        <v>7752</v>
      </c>
      <c r="F325">
        <v>8</v>
      </c>
      <c r="G325">
        <v>-8</v>
      </c>
      <c r="H325">
        <v>-110</v>
      </c>
      <c r="I325">
        <v>-110</v>
      </c>
    </row>
    <row r="326" spans="1:9">
      <c r="A326" t="s">
        <v>7797</v>
      </c>
      <c r="B326" t="s">
        <v>7796</v>
      </c>
      <c r="C326" t="s">
        <v>6937</v>
      </c>
      <c r="D326" t="s">
        <v>6949</v>
      </c>
      <c r="E326" t="s">
        <v>7752</v>
      </c>
      <c r="F326">
        <v>-6.5</v>
      </c>
      <c r="G326">
        <v>6.5</v>
      </c>
      <c r="H326">
        <v>-110</v>
      </c>
      <c r="I326">
        <v>-110</v>
      </c>
    </row>
    <row r="327" spans="1:9">
      <c r="A327" t="s">
        <v>7797</v>
      </c>
      <c r="B327" t="s">
        <v>7796</v>
      </c>
      <c r="C327" t="s">
        <v>6937</v>
      </c>
      <c r="D327" t="s">
        <v>6951</v>
      </c>
      <c r="E327" t="s">
        <v>7752</v>
      </c>
      <c r="F327">
        <v>-6.5</v>
      </c>
      <c r="G327">
        <v>6.5</v>
      </c>
      <c r="H327">
        <v>-110</v>
      </c>
      <c r="I327">
        <v>-110</v>
      </c>
    </row>
    <row r="328" spans="1:9">
      <c r="A328" t="s">
        <v>7797</v>
      </c>
      <c r="B328" t="s">
        <v>7796</v>
      </c>
      <c r="C328" t="s">
        <v>6937</v>
      </c>
      <c r="D328" t="s">
        <v>6972</v>
      </c>
      <c r="E328" t="s">
        <v>7753</v>
      </c>
      <c r="F328">
        <v>-6.5</v>
      </c>
      <c r="G328">
        <v>6.5</v>
      </c>
      <c r="H328">
        <v>-110</v>
      </c>
      <c r="I328">
        <v>-110</v>
      </c>
    </row>
    <row r="329" spans="1:9">
      <c r="A329" t="s">
        <v>7797</v>
      </c>
      <c r="B329" t="s">
        <v>7796</v>
      </c>
      <c r="C329" t="s">
        <v>6937</v>
      </c>
      <c r="D329" t="s">
        <v>6967</v>
      </c>
      <c r="E329" t="s">
        <v>7753</v>
      </c>
      <c r="F329">
        <v>-6.5</v>
      </c>
      <c r="G329">
        <v>6.5</v>
      </c>
      <c r="H329">
        <v>-110</v>
      </c>
      <c r="I329">
        <v>-110</v>
      </c>
    </row>
    <row r="330" spans="1:9">
      <c r="A330" t="s">
        <v>7797</v>
      </c>
      <c r="B330" t="s">
        <v>7796</v>
      </c>
      <c r="C330" t="s">
        <v>6937</v>
      </c>
      <c r="D330" t="s">
        <v>6958</v>
      </c>
      <c r="E330" t="s">
        <v>7753</v>
      </c>
      <c r="F330">
        <v>-6</v>
      </c>
      <c r="G330">
        <v>6</v>
      </c>
      <c r="H330">
        <v>-110</v>
      </c>
      <c r="I330">
        <v>-110</v>
      </c>
    </row>
    <row r="331" spans="1:9">
      <c r="A331" t="s">
        <v>7797</v>
      </c>
      <c r="B331" t="s">
        <v>7796</v>
      </c>
      <c r="C331" t="s">
        <v>6937</v>
      </c>
      <c r="D331" t="s">
        <v>6963</v>
      </c>
      <c r="E331" t="s">
        <v>7755</v>
      </c>
      <c r="F331">
        <v>-6</v>
      </c>
      <c r="G331">
        <v>6</v>
      </c>
      <c r="H331">
        <v>-110</v>
      </c>
      <c r="I331">
        <v>-110</v>
      </c>
    </row>
    <row r="332" spans="1:9">
      <c r="A332" t="s">
        <v>7797</v>
      </c>
      <c r="B332" t="s">
        <v>7796</v>
      </c>
      <c r="C332" t="s">
        <v>6937</v>
      </c>
      <c r="D332" t="s">
        <v>6959</v>
      </c>
      <c r="E332" t="s">
        <v>7753</v>
      </c>
      <c r="F332">
        <v>-6</v>
      </c>
      <c r="G332">
        <v>6</v>
      </c>
      <c r="H332">
        <v>-110</v>
      </c>
      <c r="I332">
        <v>-110</v>
      </c>
    </row>
    <row r="333" spans="1:9">
      <c r="A333" t="s">
        <v>7797</v>
      </c>
      <c r="B333" t="s">
        <v>7796</v>
      </c>
      <c r="C333" t="s">
        <v>6937</v>
      </c>
      <c r="D333" t="s">
        <v>6960</v>
      </c>
      <c r="E333" t="s">
        <v>7753</v>
      </c>
      <c r="F333">
        <v>-6</v>
      </c>
      <c r="G333">
        <v>6</v>
      </c>
      <c r="H333">
        <v>-110</v>
      </c>
      <c r="I333">
        <v>-110</v>
      </c>
    </row>
    <row r="334" spans="1:9">
      <c r="A334" t="s">
        <v>7797</v>
      </c>
      <c r="B334" t="s">
        <v>7796</v>
      </c>
      <c r="C334" t="s">
        <v>6937</v>
      </c>
      <c r="D334" t="s">
        <v>6961</v>
      </c>
      <c r="E334" t="s">
        <v>7756</v>
      </c>
      <c r="F334">
        <v>-6</v>
      </c>
      <c r="G334">
        <v>6</v>
      </c>
      <c r="H334">
        <v>-110</v>
      </c>
      <c r="I334">
        <v>-110</v>
      </c>
    </row>
    <row r="335" spans="1:9">
      <c r="A335" t="s">
        <v>7797</v>
      </c>
      <c r="B335" t="s">
        <v>7796</v>
      </c>
      <c r="C335" t="s">
        <v>6937</v>
      </c>
      <c r="D335" t="s">
        <v>6968</v>
      </c>
      <c r="E335" t="s">
        <v>7756</v>
      </c>
      <c r="F335">
        <v>-6.5</v>
      </c>
      <c r="G335">
        <v>6.5</v>
      </c>
      <c r="H335">
        <v>-110</v>
      </c>
      <c r="I335">
        <v>-110</v>
      </c>
    </row>
    <row r="336" spans="1:9">
      <c r="A336" t="s">
        <v>7797</v>
      </c>
      <c r="B336" t="s">
        <v>7796</v>
      </c>
      <c r="C336" t="s">
        <v>6937</v>
      </c>
      <c r="D336" t="s">
        <v>6973</v>
      </c>
      <c r="E336" t="s">
        <v>7752</v>
      </c>
      <c r="F336">
        <v>-6.5</v>
      </c>
      <c r="G336">
        <v>6.5</v>
      </c>
      <c r="H336">
        <v>-110</v>
      </c>
      <c r="I336">
        <v>-110</v>
      </c>
    </row>
    <row r="337" spans="1:9">
      <c r="A337" t="s">
        <v>7797</v>
      </c>
      <c r="B337" t="s">
        <v>7796</v>
      </c>
      <c r="C337" t="s">
        <v>6937</v>
      </c>
      <c r="D337" t="s">
        <v>6938</v>
      </c>
      <c r="E337" t="s">
        <v>7757</v>
      </c>
      <c r="F337">
        <v>-6.5</v>
      </c>
      <c r="G337">
        <v>6.5</v>
      </c>
      <c r="H337">
        <v>-110</v>
      </c>
      <c r="I337">
        <v>-110</v>
      </c>
    </row>
    <row r="338" spans="1:9">
      <c r="A338" t="s">
        <v>7797</v>
      </c>
      <c r="B338" t="s">
        <v>7796</v>
      </c>
      <c r="C338" t="s">
        <v>6937</v>
      </c>
      <c r="D338" t="s">
        <v>6975</v>
      </c>
      <c r="E338" t="s">
        <v>7752</v>
      </c>
      <c r="F338">
        <v>-6.5</v>
      </c>
      <c r="G338">
        <v>6.5</v>
      </c>
      <c r="H338">
        <v>-110</v>
      </c>
      <c r="I338">
        <v>-110</v>
      </c>
    </row>
    <row r="339" spans="1:9">
      <c r="A339" t="s">
        <v>7798</v>
      </c>
      <c r="B339" t="s">
        <v>7799</v>
      </c>
      <c r="C339" t="s">
        <v>6937</v>
      </c>
      <c r="D339" t="s">
        <v>6953</v>
      </c>
      <c r="E339" t="s">
        <v>7755</v>
      </c>
      <c r="F339">
        <v>3.5</v>
      </c>
      <c r="G339">
        <v>-3.5</v>
      </c>
      <c r="H339">
        <v>-105</v>
      </c>
      <c r="I339">
        <v>-115</v>
      </c>
    </row>
    <row r="340" spans="1:9">
      <c r="A340" t="s">
        <v>7798</v>
      </c>
      <c r="B340" t="s">
        <v>7799</v>
      </c>
      <c r="C340" t="s">
        <v>6937</v>
      </c>
      <c r="D340" t="s">
        <v>6956</v>
      </c>
      <c r="E340" t="s">
        <v>7756</v>
      </c>
      <c r="F340">
        <v>3</v>
      </c>
      <c r="G340">
        <v>-3</v>
      </c>
      <c r="H340">
        <v>-110</v>
      </c>
      <c r="I340">
        <v>-110</v>
      </c>
    </row>
    <row r="341" spans="1:9">
      <c r="A341" t="s">
        <v>7798</v>
      </c>
      <c r="B341" t="s">
        <v>7799</v>
      </c>
      <c r="C341" t="s">
        <v>6937</v>
      </c>
      <c r="D341" t="s">
        <v>6958</v>
      </c>
      <c r="E341" t="s">
        <v>7753</v>
      </c>
      <c r="F341">
        <v>3</v>
      </c>
      <c r="G341">
        <v>-3</v>
      </c>
      <c r="H341">
        <v>-110</v>
      </c>
      <c r="I341">
        <v>-110</v>
      </c>
    </row>
    <row r="342" spans="1:9">
      <c r="A342" t="s">
        <v>7798</v>
      </c>
      <c r="B342" t="s">
        <v>7799</v>
      </c>
      <c r="C342" t="s">
        <v>6937</v>
      </c>
      <c r="D342" t="s">
        <v>6963</v>
      </c>
      <c r="E342" t="s">
        <v>7755</v>
      </c>
      <c r="F342">
        <v>3</v>
      </c>
      <c r="G342">
        <v>-3</v>
      </c>
      <c r="H342">
        <v>-110</v>
      </c>
      <c r="I342">
        <v>-110</v>
      </c>
    </row>
    <row r="343" spans="1:9">
      <c r="A343" t="s">
        <v>7798</v>
      </c>
      <c r="B343" t="s">
        <v>7799</v>
      </c>
      <c r="C343" t="s">
        <v>6937</v>
      </c>
      <c r="D343" t="s">
        <v>6959</v>
      </c>
      <c r="E343" t="s">
        <v>7753</v>
      </c>
      <c r="F343">
        <v>3</v>
      </c>
      <c r="G343">
        <v>-3</v>
      </c>
      <c r="H343">
        <v>-110</v>
      </c>
      <c r="I343">
        <v>-110</v>
      </c>
    </row>
    <row r="344" spans="1:9">
      <c r="A344" t="s">
        <v>7798</v>
      </c>
      <c r="B344" t="s">
        <v>7799</v>
      </c>
      <c r="C344" t="s">
        <v>6937</v>
      </c>
      <c r="D344" t="s">
        <v>6960</v>
      </c>
      <c r="E344" t="s">
        <v>7753</v>
      </c>
      <c r="F344">
        <v>3</v>
      </c>
      <c r="G344">
        <v>-3</v>
      </c>
      <c r="H344">
        <v>-110</v>
      </c>
      <c r="I344">
        <v>-110</v>
      </c>
    </row>
    <row r="345" spans="1:9">
      <c r="A345" t="s">
        <v>7798</v>
      </c>
      <c r="B345" t="s">
        <v>7799</v>
      </c>
      <c r="C345" t="s">
        <v>6937</v>
      </c>
      <c r="D345" t="s">
        <v>6961</v>
      </c>
      <c r="E345" t="s">
        <v>7756</v>
      </c>
      <c r="F345">
        <v>3</v>
      </c>
      <c r="G345">
        <v>-3</v>
      </c>
      <c r="H345">
        <v>-110</v>
      </c>
      <c r="I345">
        <v>-110</v>
      </c>
    </row>
    <row r="346" spans="1:9">
      <c r="A346" t="s">
        <v>7798</v>
      </c>
      <c r="B346" t="s">
        <v>7799</v>
      </c>
      <c r="C346" t="s">
        <v>6937</v>
      </c>
      <c r="D346" t="s">
        <v>6951</v>
      </c>
      <c r="E346" t="s">
        <v>7752</v>
      </c>
      <c r="F346">
        <v>3.5</v>
      </c>
      <c r="G346">
        <v>-3.5</v>
      </c>
      <c r="H346">
        <v>-110</v>
      </c>
      <c r="I346">
        <v>-110</v>
      </c>
    </row>
    <row r="347" spans="1:9">
      <c r="A347" t="s">
        <v>7798</v>
      </c>
      <c r="B347" t="s">
        <v>7799</v>
      </c>
      <c r="C347" t="s">
        <v>6937</v>
      </c>
      <c r="D347" t="s">
        <v>6973</v>
      </c>
      <c r="E347" t="s">
        <v>7752</v>
      </c>
      <c r="F347">
        <v>3.5</v>
      </c>
      <c r="G347">
        <v>-3.5</v>
      </c>
      <c r="H347">
        <v>-110</v>
      </c>
      <c r="I347">
        <v>-110</v>
      </c>
    </row>
    <row r="348" spans="1:9">
      <c r="A348" t="s">
        <v>7798</v>
      </c>
      <c r="B348" t="s">
        <v>7799</v>
      </c>
      <c r="C348" t="s">
        <v>6937</v>
      </c>
      <c r="D348" t="s">
        <v>6971</v>
      </c>
      <c r="E348" t="s">
        <v>7753</v>
      </c>
      <c r="F348">
        <v>3.5</v>
      </c>
      <c r="G348">
        <v>-3.5</v>
      </c>
      <c r="H348">
        <v>-110</v>
      </c>
      <c r="I348">
        <v>-110</v>
      </c>
    </row>
    <row r="349" spans="1:9">
      <c r="A349" t="s">
        <v>7798</v>
      </c>
      <c r="B349" t="s">
        <v>7799</v>
      </c>
      <c r="C349" t="s">
        <v>6937</v>
      </c>
      <c r="D349" t="s">
        <v>6972</v>
      </c>
      <c r="E349" t="s">
        <v>7753</v>
      </c>
      <c r="F349">
        <v>3</v>
      </c>
      <c r="G349">
        <v>-3</v>
      </c>
      <c r="H349">
        <v>-110</v>
      </c>
      <c r="I349">
        <v>-110</v>
      </c>
    </row>
    <row r="350" spans="1:9">
      <c r="A350" t="s">
        <v>7798</v>
      </c>
      <c r="B350" t="s">
        <v>7799</v>
      </c>
      <c r="C350" t="s">
        <v>6937</v>
      </c>
      <c r="D350" t="s">
        <v>6949</v>
      </c>
      <c r="E350" t="s">
        <v>7752</v>
      </c>
      <c r="F350">
        <v>3.5</v>
      </c>
      <c r="G350">
        <v>-3.5</v>
      </c>
      <c r="H350">
        <v>-110</v>
      </c>
      <c r="I350">
        <v>-110</v>
      </c>
    </row>
    <row r="351" spans="1:9">
      <c r="A351" t="s">
        <v>7798</v>
      </c>
      <c r="B351" t="s">
        <v>7799</v>
      </c>
      <c r="C351" t="s">
        <v>6937</v>
      </c>
      <c r="D351" t="s">
        <v>6969</v>
      </c>
      <c r="E351" t="s">
        <v>7753</v>
      </c>
      <c r="F351">
        <v>3.5</v>
      </c>
      <c r="G351">
        <v>-3.5</v>
      </c>
      <c r="H351">
        <v>-110</v>
      </c>
      <c r="I351">
        <v>-110</v>
      </c>
    </row>
    <row r="352" spans="1:9">
      <c r="A352" t="s">
        <v>7798</v>
      </c>
      <c r="B352" t="s">
        <v>7799</v>
      </c>
      <c r="C352" t="s">
        <v>6937</v>
      </c>
      <c r="D352" t="s">
        <v>6938</v>
      </c>
      <c r="E352" t="s">
        <v>7757</v>
      </c>
      <c r="F352">
        <v>3.5</v>
      </c>
      <c r="G352">
        <v>-3.5</v>
      </c>
      <c r="H352">
        <v>-110</v>
      </c>
      <c r="I352">
        <v>-110</v>
      </c>
    </row>
    <row r="353" spans="1:9">
      <c r="A353" t="s">
        <v>7798</v>
      </c>
      <c r="B353" t="s">
        <v>7799</v>
      </c>
      <c r="C353" t="s">
        <v>6937</v>
      </c>
      <c r="D353" t="s">
        <v>6968</v>
      </c>
      <c r="E353" t="s">
        <v>7756</v>
      </c>
      <c r="F353">
        <v>3.5</v>
      </c>
      <c r="G353">
        <v>-3.5</v>
      </c>
      <c r="H353">
        <v>-110</v>
      </c>
      <c r="I353">
        <v>-110</v>
      </c>
    </row>
    <row r="354" spans="1:9">
      <c r="A354" t="s">
        <v>7798</v>
      </c>
      <c r="B354" t="s">
        <v>7799</v>
      </c>
      <c r="C354" t="s">
        <v>6937</v>
      </c>
      <c r="D354" t="s">
        <v>6967</v>
      </c>
      <c r="E354" t="s">
        <v>7753</v>
      </c>
      <c r="F354">
        <v>3.5</v>
      </c>
      <c r="G354">
        <v>-3.5</v>
      </c>
      <c r="H354">
        <v>-115</v>
      </c>
      <c r="I354">
        <v>-105</v>
      </c>
    </row>
    <row r="355" spans="1:9">
      <c r="A355" t="s">
        <v>7798</v>
      </c>
      <c r="B355" t="s">
        <v>7799</v>
      </c>
      <c r="C355" t="s">
        <v>6937</v>
      </c>
      <c r="D355" t="s">
        <v>6975</v>
      </c>
      <c r="E355" t="s">
        <v>7800</v>
      </c>
      <c r="F355">
        <v>3</v>
      </c>
      <c r="G355">
        <v>-3</v>
      </c>
      <c r="H355">
        <v>-105</v>
      </c>
      <c r="I355">
        <v>-118</v>
      </c>
    </row>
    <row r="356" spans="1:9">
      <c r="A356" t="s">
        <v>7801</v>
      </c>
      <c r="B356" t="s">
        <v>7802</v>
      </c>
      <c r="C356" t="s">
        <v>6937</v>
      </c>
      <c r="D356" t="s">
        <v>6949</v>
      </c>
      <c r="E356" t="s">
        <v>7752</v>
      </c>
      <c r="F356">
        <v>2</v>
      </c>
      <c r="G356">
        <v>-2</v>
      </c>
      <c r="H356">
        <v>-110</v>
      </c>
      <c r="I356">
        <v>-110</v>
      </c>
    </row>
    <row r="357" spans="1:9">
      <c r="A357" t="s">
        <v>7801</v>
      </c>
      <c r="B357" t="s">
        <v>7802</v>
      </c>
      <c r="C357" t="s">
        <v>6937</v>
      </c>
      <c r="D357" t="s">
        <v>6951</v>
      </c>
      <c r="E357" t="s">
        <v>7752</v>
      </c>
      <c r="F357">
        <v>2</v>
      </c>
      <c r="G357">
        <v>-2</v>
      </c>
      <c r="H357">
        <v>-110</v>
      </c>
      <c r="I357">
        <v>-110</v>
      </c>
    </row>
    <row r="358" spans="1:9">
      <c r="A358" t="s">
        <v>7801</v>
      </c>
      <c r="B358" t="s">
        <v>7802</v>
      </c>
      <c r="C358" t="s">
        <v>6937</v>
      </c>
      <c r="D358" t="s">
        <v>6972</v>
      </c>
      <c r="E358" t="s">
        <v>7753</v>
      </c>
      <c r="F358">
        <v>2</v>
      </c>
      <c r="G358">
        <v>-2</v>
      </c>
      <c r="H358">
        <v>-110</v>
      </c>
      <c r="I358">
        <v>-110</v>
      </c>
    </row>
    <row r="359" spans="1:9">
      <c r="A359" t="s">
        <v>7801</v>
      </c>
      <c r="B359" t="s">
        <v>7802</v>
      </c>
      <c r="C359" t="s">
        <v>6937</v>
      </c>
      <c r="D359" t="s">
        <v>6967</v>
      </c>
      <c r="E359" t="s">
        <v>7753</v>
      </c>
      <c r="F359">
        <v>2.5</v>
      </c>
      <c r="G359">
        <v>-2.5</v>
      </c>
      <c r="H359">
        <v>-110</v>
      </c>
      <c r="I359">
        <v>-110</v>
      </c>
    </row>
    <row r="360" spans="1:9">
      <c r="A360" t="s">
        <v>7801</v>
      </c>
      <c r="B360" t="s">
        <v>7802</v>
      </c>
      <c r="C360" t="s">
        <v>6937</v>
      </c>
      <c r="D360" t="s">
        <v>6958</v>
      </c>
      <c r="E360" t="s">
        <v>7753</v>
      </c>
      <c r="F360">
        <v>2.5</v>
      </c>
      <c r="G360">
        <v>-2.5</v>
      </c>
      <c r="H360">
        <v>-110</v>
      </c>
      <c r="I360">
        <v>-110</v>
      </c>
    </row>
    <row r="361" spans="1:9">
      <c r="A361" t="s">
        <v>7801</v>
      </c>
      <c r="B361" t="s">
        <v>7802</v>
      </c>
      <c r="C361" t="s">
        <v>6937</v>
      </c>
      <c r="D361" t="s">
        <v>6963</v>
      </c>
      <c r="E361" t="s">
        <v>7755</v>
      </c>
      <c r="F361">
        <v>2.5</v>
      </c>
      <c r="G361">
        <v>-2.5</v>
      </c>
      <c r="H361">
        <v>-110</v>
      </c>
      <c r="I361">
        <v>-110</v>
      </c>
    </row>
    <row r="362" spans="1:9">
      <c r="A362" t="s">
        <v>7801</v>
      </c>
      <c r="B362" t="s">
        <v>7802</v>
      </c>
      <c r="C362" t="s">
        <v>6937</v>
      </c>
      <c r="D362" t="s">
        <v>6968</v>
      </c>
      <c r="E362" t="s">
        <v>7756</v>
      </c>
      <c r="F362">
        <v>2.5</v>
      </c>
      <c r="G362">
        <v>-2.5</v>
      </c>
      <c r="H362">
        <v>-110</v>
      </c>
      <c r="I362">
        <v>-110</v>
      </c>
    </row>
    <row r="363" spans="1:9">
      <c r="A363" t="s">
        <v>7801</v>
      </c>
      <c r="B363" t="s">
        <v>7802</v>
      </c>
      <c r="C363" t="s">
        <v>6937</v>
      </c>
      <c r="D363" t="s">
        <v>6959</v>
      </c>
      <c r="E363" t="s">
        <v>7753</v>
      </c>
      <c r="F363">
        <v>2.5</v>
      </c>
      <c r="G363">
        <v>-2.5</v>
      </c>
      <c r="H363">
        <v>-110</v>
      </c>
      <c r="I363">
        <v>-110</v>
      </c>
    </row>
    <row r="364" spans="1:9">
      <c r="A364" t="s">
        <v>7801</v>
      </c>
      <c r="B364" t="s">
        <v>7802</v>
      </c>
      <c r="C364" t="s">
        <v>6937</v>
      </c>
      <c r="D364" t="s">
        <v>6960</v>
      </c>
      <c r="E364" t="s">
        <v>7753</v>
      </c>
      <c r="F364">
        <v>2.5</v>
      </c>
      <c r="G364">
        <v>-2.5</v>
      </c>
      <c r="H364">
        <v>-110</v>
      </c>
      <c r="I364">
        <v>-110</v>
      </c>
    </row>
    <row r="365" spans="1:9">
      <c r="A365" t="s">
        <v>7801</v>
      </c>
      <c r="B365" t="s">
        <v>7802</v>
      </c>
      <c r="C365" t="s">
        <v>6937</v>
      </c>
      <c r="D365" t="s">
        <v>6961</v>
      </c>
      <c r="E365" t="s">
        <v>7756</v>
      </c>
      <c r="F365">
        <v>2.5</v>
      </c>
      <c r="G365">
        <v>-2.5</v>
      </c>
      <c r="H365">
        <v>-110</v>
      </c>
      <c r="I365">
        <v>-110</v>
      </c>
    </row>
    <row r="366" spans="1:9">
      <c r="A366" t="s">
        <v>7801</v>
      </c>
      <c r="B366" t="s">
        <v>7802</v>
      </c>
      <c r="C366" t="s">
        <v>6937</v>
      </c>
      <c r="D366" t="s">
        <v>6973</v>
      </c>
      <c r="E366" t="s">
        <v>7752</v>
      </c>
      <c r="F366">
        <v>2.5</v>
      </c>
      <c r="G366">
        <v>-2.5</v>
      </c>
      <c r="H366">
        <v>-110</v>
      </c>
      <c r="I366">
        <v>-110</v>
      </c>
    </row>
    <row r="367" spans="1:9">
      <c r="A367" t="s">
        <v>7801</v>
      </c>
      <c r="B367" t="s">
        <v>7802</v>
      </c>
      <c r="C367" t="s">
        <v>6937</v>
      </c>
      <c r="D367" t="s">
        <v>6938</v>
      </c>
      <c r="E367" t="s">
        <v>7757</v>
      </c>
      <c r="F367">
        <v>2.5</v>
      </c>
      <c r="G367">
        <v>-2.5</v>
      </c>
      <c r="H367">
        <v>-110</v>
      </c>
      <c r="I367">
        <v>-110</v>
      </c>
    </row>
    <row r="368" spans="1:9">
      <c r="A368" t="s">
        <v>7801</v>
      </c>
      <c r="B368" t="s">
        <v>7802</v>
      </c>
      <c r="C368" t="s">
        <v>6937</v>
      </c>
      <c r="D368" t="s">
        <v>6975</v>
      </c>
      <c r="E368" t="s">
        <v>7803</v>
      </c>
      <c r="F368">
        <v>2.5</v>
      </c>
      <c r="G368">
        <v>-2.5</v>
      </c>
      <c r="H368">
        <v>-110</v>
      </c>
      <c r="I368">
        <v>-110</v>
      </c>
    </row>
    <row r="369" spans="1:9">
      <c r="A369" t="s">
        <v>7804</v>
      </c>
      <c r="B369" t="s">
        <v>7802</v>
      </c>
      <c r="C369" t="s">
        <v>6937</v>
      </c>
      <c r="D369" t="s">
        <v>6949</v>
      </c>
      <c r="E369" t="s">
        <v>7752</v>
      </c>
      <c r="F369">
        <v>-4</v>
      </c>
      <c r="G369">
        <v>4</v>
      </c>
      <c r="H369">
        <v>-110</v>
      </c>
      <c r="I369">
        <v>-110</v>
      </c>
    </row>
    <row r="370" spans="1:9">
      <c r="A370" t="s">
        <v>7804</v>
      </c>
      <c r="B370" t="s">
        <v>7802</v>
      </c>
      <c r="C370" t="s">
        <v>6937</v>
      </c>
      <c r="D370" t="s">
        <v>6966</v>
      </c>
      <c r="E370" t="s">
        <v>7777</v>
      </c>
      <c r="F370">
        <v>-4</v>
      </c>
      <c r="G370">
        <v>4</v>
      </c>
      <c r="H370">
        <v>-107</v>
      </c>
      <c r="I370">
        <v>-105</v>
      </c>
    </row>
    <row r="371" spans="1:9">
      <c r="A371" t="s">
        <v>7804</v>
      </c>
      <c r="B371" t="s">
        <v>7802</v>
      </c>
      <c r="C371" t="s">
        <v>6937</v>
      </c>
      <c r="D371" t="s">
        <v>6951</v>
      </c>
      <c r="E371" t="s">
        <v>7752</v>
      </c>
      <c r="F371">
        <v>-4</v>
      </c>
      <c r="G371">
        <v>4</v>
      </c>
      <c r="H371">
        <v>-110</v>
      </c>
      <c r="I371">
        <v>-110</v>
      </c>
    </row>
    <row r="372" spans="1:9">
      <c r="A372" t="s">
        <v>7804</v>
      </c>
      <c r="B372" t="s">
        <v>7802</v>
      </c>
      <c r="C372" t="s">
        <v>6937</v>
      </c>
      <c r="D372" t="s">
        <v>6964</v>
      </c>
      <c r="E372" t="s">
        <v>7756</v>
      </c>
      <c r="F372">
        <v>-4</v>
      </c>
      <c r="G372">
        <v>4</v>
      </c>
      <c r="H372">
        <v>-107</v>
      </c>
      <c r="I372">
        <v>-105</v>
      </c>
    </row>
    <row r="373" spans="1:9">
      <c r="A373" t="s">
        <v>7804</v>
      </c>
      <c r="B373" t="s">
        <v>7802</v>
      </c>
      <c r="C373" t="s">
        <v>6937</v>
      </c>
      <c r="D373" t="s">
        <v>6972</v>
      </c>
      <c r="E373" t="s">
        <v>7753</v>
      </c>
      <c r="F373">
        <v>-4</v>
      </c>
      <c r="G373">
        <v>4</v>
      </c>
      <c r="H373">
        <v>-110</v>
      </c>
      <c r="I373">
        <v>-110</v>
      </c>
    </row>
    <row r="374" spans="1:9">
      <c r="A374" t="s">
        <v>7804</v>
      </c>
      <c r="B374" t="s">
        <v>7802</v>
      </c>
      <c r="C374" t="s">
        <v>6937</v>
      </c>
      <c r="D374" t="s">
        <v>6971</v>
      </c>
      <c r="E374" t="s">
        <v>7753</v>
      </c>
      <c r="F374">
        <v>-4</v>
      </c>
      <c r="G374">
        <v>4</v>
      </c>
      <c r="H374">
        <v>-110</v>
      </c>
      <c r="I374">
        <v>-110</v>
      </c>
    </row>
    <row r="375" spans="1:9">
      <c r="A375" t="s">
        <v>7804</v>
      </c>
      <c r="B375" t="s">
        <v>7802</v>
      </c>
      <c r="C375" t="s">
        <v>6937</v>
      </c>
      <c r="D375" t="s">
        <v>6956</v>
      </c>
      <c r="E375" t="s">
        <v>7756</v>
      </c>
      <c r="F375">
        <v>-4</v>
      </c>
      <c r="G375">
        <v>4</v>
      </c>
      <c r="H375">
        <v>-115</v>
      </c>
      <c r="I375">
        <v>-106</v>
      </c>
    </row>
    <row r="376" spans="1:9">
      <c r="A376" t="s">
        <v>7804</v>
      </c>
      <c r="B376" t="s">
        <v>7802</v>
      </c>
      <c r="C376" t="s">
        <v>6937</v>
      </c>
      <c r="D376" t="s">
        <v>6967</v>
      </c>
      <c r="E376" t="s">
        <v>7753</v>
      </c>
      <c r="F376">
        <v>-4.5</v>
      </c>
      <c r="G376">
        <v>4.5</v>
      </c>
      <c r="H376">
        <v>-105</v>
      </c>
      <c r="I376">
        <v>-115</v>
      </c>
    </row>
    <row r="377" spans="1:9">
      <c r="A377" t="s">
        <v>7804</v>
      </c>
      <c r="B377" t="s">
        <v>7802</v>
      </c>
      <c r="C377" t="s">
        <v>6937</v>
      </c>
      <c r="D377" t="s">
        <v>6969</v>
      </c>
      <c r="E377" t="s">
        <v>7753</v>
      </c>
      <c r="F377">
        <v>-4</v>
      </c>
      <c r="G377">
        <v>4</v>
      </c>
      <c r="H377">
        <v>-110</v>
      </c>
      <c r="I377">
        <v>-110</v>
      </c>
    </row>
    <row r="378" spans="1:9">
      <c r="A378" t="s">
        <v>7804</v>
      </c>
      <c r="B378" t="s">
        <v>7802</v>
      </c>
      <c r="C378" t="s">
        <v>6937</v>
      </c>
      <c r="D378" t="s">
        <v>6958</v>
      </c>
      <c r="E378" t="s">
        <v>7753</v>
      </c>
      <c r="F378">
        <v>-4</v>
      </c>
      <c r="G378">
        <v>4</v>
      </c>
      <c r="H378">
        <v>-110</v>
      </c>
      <c r="I378">
        <v>-110</v>
      </c>
    </row>
    <row r="379" spans="1:9">
      <c r="A379" t="s">
        <v>7804</v>
      </c>
      <c r="B379" t="s">
        <v>7802</v>
      </c>
      <c r="C379" t="s">
        <v>6937</v>
      </c>
      <c r="D379" t="s">
        <v>6963</v>
      </c>
      <c r="E379" t="s">
        <v>7755</v>
      </c>
      <c r="F379">
        <v>-4</v>
      </c>
      <c r="G379">
        <v>4</v>
      </c>
      <c r="H379">
        <v>-110</v>
      </c>
      <c r="I379">
        <v>-110</v>
      </c>
    </row>
    <row r="380" spans="1:9">
      <c r="A380" t="s">
        <v>7804</v>
      </c>
      <c r="B380" t="s">
        <v>7802</v>
      </c>
      <c r="C380" t="s">
        <v>6937</v>
      </c>
      <c r="D380" t="s">
        <v>6968</v>
      </c>
      <c r="E380" t="s">
        <v>7756</v>
      </c>
      <c r="F380">
        <v>-4</v>
      </c>
      <c r="G380">
        <v>4</v>
      </c>
      <c r="H380">
        <v>-110</v>
      </c>
      <c r="I380">
        <v>-110</v>
      </c>
    </row>
    <row r="381" spans="1:9">
      <c r="A381" t="s">
        <v>7804</v>
      </c>
      <c r="B381" t="s">
        <v>7802</v>
      </c>
      <c r="C381" t="s">
        <v>6937</v>
      </c>
      <c r="D381" t="s">
        <v>6959</v>
      </c>
      <c r="E381" t="s">
        <v>7753</v>
      </c>
      <c r="F381">
        <v>-4</v>
      </c>
      <c r="G381">
        <v>4</v>
      </c>
      <c r="H381">
        <v>-110</v>
      </c>
      <c r="I381">
        <v>-110</v>
      </c>
    </row>
    <row r="382" spans="1:9">
      <c r="A382" t="s">
        <v>7804</v>
      </c>
      <c r="B382" t="s">
        <v>7802</v>
      </c>
      <c r="C382" t="s">
        <v>6937</v>
      </c>
      <c r="D382" t="s">
        <v>6960</v>
      </c>
      <c r="E382" t="s">
        <v>7753</v>
      </c>
      <c r="F382">
        <v>-4</v>
      </c>
      <c r="G382">
        <v>4</v>
      </c>
      <c r="H382">
        <v>-110</v>
      </c>
      <c r="I382">
        <v>-110</v>
      </c>
    </row>
    <row r="383" spans="1:9">
      <c r="A383" t="s">
        <v>7804</v>
      </c>
      <c r="B383" t="s">
        <v>7802</v>
      </c>
      <c r="C383" t="s">
        <v>6937</v>
      </c>
      <c r="D383" t="s">
        <v>6961</v>
      </c>
      <c r="E383" t="s">
        <v>7756</v>
      </c>
      <c r="F383">
        <v>-4</v>
      </c>
      <c r="G383">
        <v>4</v>
      </c>
      <c r="H383">
        <v>-110</v>
      </c>
      <c r="I383">
        <v>-110</v>
      </c>
    </row>
    <row r="384" spans="1:9">
      <c r="A384" t="s">
        <v>7804</v>
      </c>
      <c r="B384" t="s">
        <v>7802</v>
      </c>
      <c r="C384" t="s">
        <v>6937</v>
      </c>
      <c r="D384" t="s">
        <v>6973</v>
      </c>
      <c r="E384" t="s">
        <v>7752</v>
      </c>
      <c r="F384">
        <v>-4</v>
      </c>
      <c r="G384">
        <v>4</v>
      </c>
      <c r="H384">
        <v>-105</v>
      </c>
      <c r="I384">
        <v>-115</v>
      </c>
    </row>
    <row r="385" spans="1:9">
      <c r="A385" t="s">
        <v>7804</v>
      </c>
      <c r="B385" t="s">
        <v>7802</v>
      </c>
      <c r="C385" t="s">
        <v>6937</v>
      </c>
      <c r="D385" t="s">
        <v>6938</v>
      </c>
      <c r="E385" t="s">
        <v>7757</v>
      </c>
      <c r="F385">
        <v>-4</v>
      </c>
      <c r="G385">
        <v>4</v>
      </c>
      <c r="H385">
        <v>-110</v>
      </c>
      <c r="I385">
        <v>-110</v>
      </c>
    </row>
    <row r="386" spans="1:9">
      <c r="A386" t="s">
        <v>7804</v>
      </c>
      <c r="B386" t="s">
        <v>7802</v>
      </c>
      <c r="C386" t="s">
        <v>6937</v>
      </c>
      <c r="D386" t="s">
        <v>6975</v>
      </c>
      <c r="E386" t="s">
        <v>7800</v>
      </c>
      <c r="F386">
        <v>-4</v>
      </c>
      <c r="G386">
        <v>4</v>
      </c>
      <c r="H386">
        <v>-118</v>
      </c>
      <c r="I386">
        <v>-105</v>
      </c>
    </row>
    <row r="387" spans="1:9">
      <c r="A387" t="s">
        <v>7805</v>
      </c>
      <c r="B387" t="s">
        <v>7802</v>
      </c>
      <c r="C387" t="s">
        <v>6937</v>
      </c>
      <c r="D387" t="s">
        <v>6949</v>
      </c>
      <c r="E387" t="s">
        <v>7752</v>
      </c>
      <c r="F387">
        <v>-2</v>
      </c>
      <c r="G387">
        <v>2</v>
      </c>
      <c r="H387">
        <v>-110</v>
      </c>
      <c r="I387">
        <v>-110</v>
      </c>
    </row>
    <row r="388" spans="1:9">
      <c r="A388" t="s">
        <v>7805</v>
      </c>
      <c r="B388" t="s">
        <v>7802</v>
      </c>
      <c r="C388" t="s">
        <v>6937</v>
      </c>
      <c r="D388" t="s">
        <v>6951</v>
      </c>
      <c r="E388" t="s">
        <v>7752</v>
      </c>
      <c r="F388">
        <v>-2</v>
      </c>
      <c r="G388">
        <v>2</v>
      </c>
      <c r="H388">
        <v>-110</v>
      </c>
      <c r="I388">
        <v>-110</v>
      </c>
    </row>
    <row r="389" spans="1:9">
      <c r="A389" t="s">
        <v>7805</v>
      </c>
      <c r="B389" t="s">
        <v>7802</v>
      </c>
      <c r="C389" t="s">
        <v>6937</v>
      </c>
      <c r="D389" t="s">
        <v>6971</v>
      </c>
      <c r="E389" t="s">
        <v>7753</v>
      </c>
      <c r="F389">
        <v>-2</v>
      </c>
      <c r="G389">
        <v>2</v>
      </c>
      <c r="H389">
        <v>-110</v>
      </c>
      <c r="I389">
        <v>-110</v>
      </c>
    </row>
    <row r="390" spans="1:9">
      <c r="A390" t="s">
        <v>7805</v>
      </c>
      <c r="B390" t="s">
        <v>7802</v>
      </c>
      <c r="C390" t="s">
        <v>6937</v>
      </c>
      <c r="D390" t="s">
        <v>6956</v>
      </c>
      <c r="E390" t="s">
        <v>7756</v>
      </c>
      <c r="F390">
        <v>-2</v>
      </c>
      <c r="G390">
        <v>2</v>
      </c>
      <c r="H390">
        <v>-110</v>
      </c>
      <c r="I390">
        <v>-110</v>
      </c>
    </row>
    <row r="391" spans="1:9">
      <c r="A391" t="s">
        <v>7805</v>
      </c>
      <c r="B391" t="s">
        <v>7802</v>
      </c>
      <c r="C391" t="s">
        <v>6937</v>
      </c>
      <c r="D391" t="s">
        <v>6967</v>
      </c>
      <c r="E391" t="s">
        <v>7753</v>
      </c>
      <c r="F391">
        <v>-2.5</v>
      </c>
      <c r="G391">
        <v>2.5</v>
      </c>
      <c r="H391">
        <v>-105</v>
      </c>
      <c r="I391">
        <v>-115</v>
      </c>
    </row>
    <row r="392" spans="1:9">
      <c r="A392" t="s">
        <v>7805</v>
      </c>
      <c r="B392" t="s">
        <v>7802</v>
      </c>
      <c r="C392" t="s">
        <v>6937</v>
      </c>
      <c r="D392" t="s">
        <v>6969</v>
      </c>
      <c r="E392" t="s">
        <v>7753</v>
      </c>
      <c r="F392">
        <v>-2</v>
      </c>
      <c r="G392">
        <v>2</v>
      </c>
      <c r="H392">
        <v>-110</v>
      </c>
      <c r="I392">
        <v>-110</v>
      </c>
    </row>
    <row r="393" spans="1:9">
      <c r="A393" t="s">
        <v>7805</v>
      </c>
      <c r="B393" t="s">
        <v>7802</v>
      </c>
      <c r="C393" t="s">
        <v>6937</v>
      </c>
      <c r="D393" t="s">
        <v>6958</v>
      </c>
      <c r="E393" t="s">
        <v>7753</v>
      </c>
      <c r="F393">
        <v>-2</v>
      </c>
      <c r="G393">
        <v>2</v>
      </c>
      <c r="H393">
        <v>-110</v>
      </c>
      <c r="I393">
        <v>-110</v>
      </c>
    </row>
    <row r="394" spans="1:9">
      <c r="A394" t="s">
        <v>7805</v>
      </c>
      <c r="B394" t="s">
        <v>7802</v>
      </c>
      <c r="C394" t="s">
        <v>6937</v>
      </c>
      <c r="D394" t="s">
        <v>6968</v>
      </c>
      <c r="E394" t="s">
        <v>7756</v>
      </c>
      <c r="F394">
        <v>-2</v>
      </c>
      <c r="G394">
        <v>2</v>
      </c>
      <c r="H394">
        <v>-110</v>
      </c>
      <c r="I394">
        <v>-110</v>
      </c>
    </row>
    <row r="395" spans="1:9">
      <c r="A395" t="s">
        <v>7805</v>
      </c>
      <c r="B395" t="s">
        <v>7802</v>
      </c>
      <c r="C395" t="s">
        <v>6937</v>
      </c>
      <c r="D395" t="s">
        <v>6963</v>
      </c>
      <c r="E395" t="s">
        <v>7755</v>
      </c>
      <c r="F395">
        <v>-2</v>
      </c>
      <c r="G395">
        <v>2</v>
      </c>
      <c r="H395">
        <v>-110</v>
      </c>
      <c r="I395">
        <v>-110</v>
      </c>
    </row>
    <row r="396" spans="1:9">
      <c r="A396" t="s">
        <v>7805</v>
      </c>
      <c r="B396" t="s">
        <v>7802</v>
      </c>
      <c r="C396" t="s">
        <v>6937</v>
      </c>
      <c r="D396" t="s">
        <v>6959</v>
      </c>
      <c r="E396" t="s">
        <v>7753</v>
      </c>
      <c r="F396">
        <v>-2</v>
      </c>
      <c r="G396">
        <v>2</v>
      </c>
      <c r="H396">
        <v>-110</v>
      </c>
      <c r="I396">
        <v>-110</v>
      </c>
    </row>
    <row r="397" spans="1:9">
      <c r="A397" t="s">
        <v>7805</v>
      </c>
      <c r="B397" t="s">
        <v>7802</v>
      </c>
      <c r="C397" t="s">
        <v>6937</v>
      </c>
      <c r="D397" t="s">
        <v>6960</v>
      </c>
      <c r="E397" t="s">
        <v>7753</v>
      </c>
      <c r="F397">
        <v>-2</v>
      </c>
      <c r="G397">
        <v>2</v>
      </c>
      <c r="H397">
        <v>-110</v>
      </c>
      <c r="I397">
        <v>-110</v>
      </c>
    </row>
    <row r="398" spans="1:9">
      <c r="A398" t="s">
        <v>7805</v>
      </c>
      <c r="B398" t="s">
        <v>7802</v>
      </c>
      <c r="C398" t="s">
        <v>6937</v>
      </c>
      <c r="D398" t="s">
        <v>6961</v>
      </c>
      <c r="E398" t="s">
        <v>7756</v>
      </c>
      <c r="F398">
        <v>-2</v>
      </c>
      <c r="G398">
        <v>2</v>
      </c>
      <c r="H398">
        <v>-110</v>
      </c>
      <c r="I398">
        <v>-110</v>
      </c>
    </row>
    <row r="399" spans="1:9">
      <c r="A399" t="s">
        <v>7805</v>
      </c>
      <c r="B399" t="s">
        <v>7802</v>
      </c>
      <c r="C399" t="s">
        <v>6937</v>
      </c>
      <c r="D399" t="s">
        <v>6973</v>
      </c>
      <c r="E399" t="s">
        <v>7752</v>
      </c>
      <c r="F399">
        <v>-2.5</v>
      </c>
      <c r="G399">
        <v>2.5</v>
      </c>
      <c r="H399">
        <v>-110</v>
      </c>
      <c r="I399">
        <v>-110</v>
      </c>
    </row>
    <row r="400" spans="1:9">
      <c r="A400" t="s">
        <v>7805</v>
      </c>
      <c r="B400" t="s">
        <v>7802</v>
      </c>
      <c r="C400" t="s">
        <v>6937</v>
      </c>
      <c r="D400" t="s">
        <v>6938</v>
      </c>
      <c r="E400" t="s">
        <v>7757</v>
      </c>
      <c r="F400">
        <v>-2</v>
      </c>
      <c r="G400">
        <v>2</v>
      </c>
      <c r="H400">
        <v>-110</v>
      </c>
      <c r="I400">
        <v>-110</v>
      </c>
    </row>
    <row r="401" spans="1:9">
      <c r="A401" t="s">
        <v>7806</v>
      </c>
      <c r="B401" t="s">
        <v>7802</v>
      </c>
      <c r="C401" t="s">
        <v>6937</v>
      </c>
      <c r="D401" t="s">
        <v>6949</v>
      </c>
      <c r="E401" t="s">
        <v>7752</v>
      </c>
      <c r="F401">
        <v>9</v>
      </c>
      <c r="G401">
        <v>-9</v>
      </c>
      <c r="H401">
        <v>-110</v>
      </c>
      <c r="I401">
        <v>-110</v>
      </c>
    </row>
    <row r="402" spans="1:9">
      <c r="A402" t="s">
        <v>7806</v>
      </c>
      <c r="B402" t="s">
        <v>7802</v>
      </c>
      <c r="C402" t="s">
        <v>6937</v>
      </c>
      <c r="D402" t="s">
        <v>6951</v>
      </c>
      <c r="E402" t="s">
        <v>7752</v>
      </c>
      <c r="F402">
        <v>9</v>
      </c>
      <c r="G402">
        <v>-9</v>
      </c>
      <c r="H402">
        <v>-110</v>
      </c>
      <c r="I402">
        <v>-110</v>
      </c>
    </row>
    <row r="403" spans="1:9">
      <c r="A403" t="s">
        <v>7806</v>
      </c>
      <c r="B403" t="s">
        <v>7802</v>
      </c>
      <c r="C403" t="s">
        <v>6937</v>
      </c>
      <c r="D403" t="s">
        <v>6971</v>
      </c>
      <c r="E403" t="s">
        <v>7753</v>
      </c>
      <c r="F403">
        <v>9</v>
      </c>
      <c r="G403">
        <v>-9</v>
      </c>
      <c r="H403">
        <v>-110</v>
      </c>
      <c r="I403">
        <v>-110</v>
      </c>
    </row>
    <row r="404" spans="1:9">
      <c r="A404" t="s">
        <v>7806</v>
      </c>
      <c r="B404" t="s">
        <v>7802</v>
      </c>
      <c r="C404" t="s">
        <v>6937</v>
      </c>
      <c r="D404" t="s">
        <v>6956</v>
      </c>
      <c r="E404" t="s">
        <v>7756</v>
      </c>
      <c r="F404">
        <v>9</v>
      </c>
      <c r="G404">
        <v>-9</v>
      </c>
      <c r="H404">
        <v>-108</v>
      </c>
      <c r="I404">
        <v>-113</v>
      </c>
    </row>
    <row r="405" spans="1:9">
      <c r="A405" t="s">
        <v>7806</v>
      </c>
      <c r="B405" t="s">
        <v>7802</v>
      </c>
      <c r="C405" t="s">
        <v>6937</v>
      </c>
      <c r="D405" t="s">
        <v>6967</v>
      </c>
      <c r="E405" t="s">
        <v>7753</v>
      </c>
      <c r="F405">
        <v>9.5</v>
      </c>
      <c r="G405">
        <v>-9.5</v>
      </c>
      <c r="H405">
        <v>-115</v>
      </c>
      <c r="I405">
        <v>-105</v>
      </c>
    </row>
    <row r="406" spans="1:9">
      <c r="A406" t="s">
        <v>7806</v>
      </c>
      <c r="B406" t="s">
        <v>7802</v>
      </c>
      <c r="C406" t="s">
        <v>6937</v>
      </c>
      <c r="D406" t="s">
        <v>6969</v>
      </c>
      <c r="E406" t="s">
        <v>7753</v>
      </c>
      <c r="F406">
        <v>9</v>
      </c>
      <c r="G406">
        <v>-9</v>
      </c>
      <c r="H406">
        <v>-110</v>
      </c>
      <c r="I406">
        <v>-110</v>
      </c>
    </row>
    <row r="407" spans="1:9">
      <c r="A407" t="s">
        <v>7806</v>
      </c>
      <c r="B407" t="s">
        <v>7802</v>
      </c>
      <c r="C407" t="s">
        <v>6937</v>
      </c>
      <c r="D407" t="s">
        <v>6958</v>
      </c>
      <c r="E407" t="s">
        <v>7753</v>
      </c>
      <c r="F407">
        <v>9</v>
      </c>
      <c r="G407">
        <v>-9</v>
      </c>
      <c r="H407">
        <v>-110</v>
      </c>
      <c r="I407">
        <v>-110</v>
      </c>
    </row>
    <row r="408" spans="1:9">
      <c r="A408" t="s">
        <v>7806</v>
      </c>
      <c r="B408" t="s">
        <v>7802</v>
      </c>
      <c r="C408" t="s">
        <v>6937</v>
      </c>
      <c r="D408" t="s">
        <v>6963</v>
      </c>
      <c r="E408" t="s">
        <v>7755</v>
      </c>
      <c r="F408">
        <v>9</v>
      </c>
      <c r="G408">
        <v>-9</v>
      </c>
      <c r="H408">
        <v>-110</v>
      </c>
      <c r="I408">
        <v>-110</v>
      </c>
    </row>
    <row r="409" spans="1:9">
      <c r="A409" t="s">
        <v>7806</v>
      </c>
      <c r="B409" t="s">
        <v>7802</v>
      </c>
      <c r="C409" t="s">
        <v>6937</v>
      </c>
      <c r="D409" t="s">
        <v>6968</v>
      </c>
      <c r="E409" t="s">
        <v>7756</v>
      </c>
      <c r="F409">
        <v>9</v>
      </c>
      <c r="G409">
        <v>-9</v>
      </c>
      <c r="H409">
        <v>-110</v>
      </c>
      <c r="I409">
        <v>-110</v>
      </c>
    </row>
    <row r="410" spans="1:9">
      <c r="A410" t="s">
        <v>7806</v>
      </c>
      <c r="B410" t="s">
        <v>7802</v>
      </c>
      <c r="C410" t="s">
        <v>6937</v>
      </c>
      <c r="D410" t="s">
        <v>6959</v>
      </c>
      <c r="E410" t="s">
        <v>7753</v>
      </c>
      <c r="F410">
        <v>9</v>
      </c>
      <c r="G410">
        <v>-9</v>
      </c>
      <c r="H410">
        <v>-110</v>
      </c>
      <c r="I410">
        <v>-110</v>
      </c>
    </row>
    <row r="411" spans="1:9">
      <c r="A411" t="s">
        <v>7806</v>
      </c>
      <c r="B411" t="s">
        <v>7802</v>
      </c>
      <c r="C411" t="s">
        <v>6937</v>
      </c>
      <c r="D411" t="s">
        <v>6960</v>
      </c>
      <c r="E411" t="s">
        <v>7753</v>
      </c>
      <c r="F411">
        <v>9</v>
      </c>
      <c r="G411">
        <v>-9</v>
      </c>
      <c r="H411">
        <v>-110</v>
      </c>
      <c r="I411">
        <v>-110</v>
      </c>
    </row>
    <row r="412" spans="1:9">
      <c r="A412" t="s">
        <v>7806</v>
      </c>
      <c r="B412" t="s">
        <v>7802</v>
      </c>
      <c r="C412" t="s">
        <v>6937</v>
      </c>
      <c r="D412" t="s">
        <v>6961</v>
      </c>
      <c r="E412" t="s">
        <v>7756</v>
      </c>
      <c r="F412">
        <v>9</v>
      </c>
      <c r="G412">
        <v>-9</v>
      </c>
      <c r="H412">
        <v>-110</v>
      </c>
      <c r="I412">
        <v>-110</v>
      </c>
    </row>
    <row r="413" spans="1:9">
      <c r="A413" t="s">
        <v>7806</v>
      </c>
      <c r="B413" t="s">
        <v>7802</v>
      </c>
      <c r="C413" t="s">
        <v>6937</v>
      </c>
      <c r="D413" t="s">
        <v>6973</v>
      </c>
      <c r="E413" t="s">
        <v>7752</v>
      </c>
      <c r="F413">
        <v>8.5</v>
      </c>
      <c r="G413">
        <v>-8.5</v>
      </c>
      <c r="H413">
        <v>-105</v>
      </c>
      <c r="I413">
        <v>-115</v>
      </c>
    </row>
    <row r="414" spans="1:9">
      <c r="A414" t="s">
        <v>7806</v>
      </c>
      <c r="B414" t="s">
        <v>7802</v>
      </c>
      <c r="C414" t="s">
        <v>6937</v>
      </c>
      <c r="D414" t="s">
        <v>6938</v>
      </c>
      <c r="E414" t="s">
        <v>7757</v>
      </c>
      <c r="F414">
        <v>9</v>
      </c>
      <c r="G414">
        <v>-9</v>
      </c>
      <c r="H414">
        <v>-110</v>
      </c>
      <c r="I414">
        <v>-110</v>
      </c>
    </row>
    <row r="415" spans="1:9">
      <c r="A415" t="s">
        <v>7807</v>
      </c>
      <c r="B415" t="s">
        <v>7802</v>
      </c>
      <c r="C415" t="s">
        <v>6937</v>
      </c>
      <c r="D415" t="s">
        <v>6956</v>
      </c>
      <c r="E415" t="s">
        <v>7756</v>
      </c>
      <c r="F415">
        <v>4</v>
      </c>
      <c r="G415">
        <v>-4</v>
      </c>
      <c r="H415">
        <v>-110</v>
      </c>
      <c r="I415">
        <v>-110</v>
      </c>
    </row>
    <row r="416" spans="1:9">
      <c r="A416" t="s">
        <v>7807</v>
      </c>
      <c r="B416" t="s">
        <v>7802</v>
      </c>
      <c r="C416" t="s">
        <v>6937</v>
      </c>
      <c r="D416" t="s">
        <v>6958</v>
      </c>
      <c r="E416" t="s">
        <v>7753</v>
      </c>
      <c r="F416">
        <v>4</v>
      </c>
      <c r="G416">
        <v>-4</v>
      </c>
      <c r="H416">
        <v>-110</v>
      </c>
      <c r="I416">
        <v>-110</v>
      </c>
    </row>
    <row r="417" spans="1:9">
      <c r="A417" t="s">
        <v>7807</v>
      </c>
      <c r="B417" t="s">
        <v>7802</v>
      </c>
      <c r="C417" t="s">
        <v>6937</v>
      </c>
      <c r="D417" t="s">
        <v>6963</v>
      </c>
      <c r="E417" t="s">
        <v>7755</v>
      </c>
      <c r="F417">
        <v>4</v>
      </c>
      <c r="G417">
        <v>-4</v>
      </c>
      <c r="H417">
        <v>-110</v>
      </c>
      <c r="I417">
        <v>-110</v>
      </c>
    </row>
    <row r="418" spans="1:9">
      <c r="A418" t="s">
        <v>7807</v>
      </c>
      <c r="B418" t="s">
        <v>7802</v>
      </c>
      <c r="C418" t="s">
        <v>6937</v>
      </c>
      <c r="D418" t="s">
        <v>6959</v>
      </c>
      <c r="E418" t="s">
        <v>7753</v>
      </c>
      <c r="F418">
        <v>4</v>
      </c>
      <c r="G418">
        <v>-4</v>
      </c>
      <c r="H418">
        <v>-110</v>
      </c>
      <c r="I418">
        <v>-110</v>
      </c>
    </row>
    <row r="419" spans="1:9">
      <c r="A419" t="s">
        <v>7807</v>
      </c>
      <c r="B419" t="s">
        <v>7802</v>
      </c>
      <c r="C419" t="s">
        <v>6937</v>
      </c>
      <c r="D419" t="s">
        <v>6960</v>
      </c>
      <c r="E419" t="s">
        <v>7753</v>
      </c>
      <c r="F419">
        <v>4</v>
      </c>
      <c r="G419">
        <v>-4</v>
      </c>
      <c r="H419">
        <v>-110</v>
      </c>
      <c r="I419">
        <v>-110</v>
      </c>
    </row>
    <row r="420" spans="1:9">
      <c r="A420" t="s">
        <v>7807</v>
      </c>
      <c r="B420" t="s">
        <v>7802</v>
      </c>
      <c r="C420" t="s">
        <v>6937</v>
      </c>
      <c r="D420" t="s">
        <v>6961</v>
      </c>
      <c r="E420" t="s">
        <v>7756</v>
      </c>
      <c r="F420">
        <v>4</v>
      </c>
      <c r="G420">
        <v>-4</v>
      </c>
      <c r="H420">
        <v>-110</v>
      </c>
      <c r="I420">
        <v>-110</v>
      </c>
    </row>
    <row r="421" spans="1:9">
      <c r="A421" t="s">
        <v>7807</v>
      </c>
      <c r="B421" t="s">
        <v>7802</v>
      </c>
      <c r="C421" t="s">
        <v>6937</v>
      </c>
      <c r="D421" t="s">
        <v>6951</v>
      </c>
      <c r="E421" t="s">
        <v>7752</v>
      </c>
      <c r="F421">
        <v>3.5</v>
      </c>
      <c r="G421">
        <v>-3.5</v>
      </c>
      <c r="H421">
        <v>-110</v>
      </c>
      <c r="I421">
        <v>-110</v>
      </c>
    </row>
    <row r="422" spans="1:9">
      <c r="A422" t="s">
        <v>7807</v>
      </c>
      <c r="B422" t="s">
        <v>7802</v>
      </c>
      <c r="C422" t="s">
        <v>6937</v>
      </c>
      <c r="D422" t="s">
        <v>6973</v>
      </c>
      <c r="E422" t="s">
        <v>7752</v>
      </c>
      <c r="F422">
        <v>3.5</v>
      </c>
      <c r="G422">
        <v>-3.5</v>
      </c>
      <c r="H422">
        <v>-110</v>
      </c>
      <c r="I422">
        <v>-110</v>
      </c>
    </row>
    <row r="423" spans="1:9">
      <c r="A423" t="s">
        <v>7807</v>
      </c>
      <c r="B423" t="s">
        <v>7802</v>
      </c>
      <c r="C423" t="s">
        <v>6937</v>
      </c>
      <c r="D423" t="s">
        <v>6971</v>
      </c>
      <c r="E423" t="s">
        <v>7753</v>
      </c>
      <c r="F423">
        <v>4</v>
      </c>
      <c r="G423">
        <v>-4</v>
      </c>
      <c r="H423">
        <v>-110</v>
      </c>
      <c r="I423">
        <v>-110</v>
      </c>
    </row>
    <row r="424" spans="1:9">
      <c r="A424" t="s">
        <v>7807</v>
      </c>
      <c r="B424" t="s">
        <v>7802</v>
      </c>
      <c r="C424" t="s">
        <v>6937</v>
      </c>
      <c r="D424" t="s">
        <v>6972</v>
      </c>
      <c r="E424" t="s">
        <v>7753</v>
      </c>
      <c r="F424">
        <v>4</v>
      </c>
      <c r="G424">
        <v>-4</v>
      </c>
      <c r="H424">
        <v>-110</v>
      </c>
      <c r="I424">
        <v>-110</v>
      </c>
    </row>
    <row r="425" spans="1:9">
      <c r="A425" t="s">
        <v>7807</v>
      </c>
      <c r="B425" t="s">
        <v>7802</v>
      </c>
      <c r="C425" t="s">
        <v>6937</v>
      </c>
      <c r="D425" t="s">
        <v>6949</v>
      </c>
      <c r="E425" t="s">
        <v>7752</v>
      </c>
      <c r="F425">
        <v>4</v>
      </c>
      <c r="G425">
        <v>-4</v>
      </c>
      <c r="H425">
        <v>-115</v>
      </c>
      <c r="I425">
        <v>-105</v>
      </c>
    </row>
    <row r="426" spans="1:9">
      <c r="A426" t="s">
        <v>7807</v>
      </c>
      <c r="B426" t="s">
        <v>7802</v>
      </c>
      <c r="C426" t="s">
        <v>6937</v>
      </c>
      <c r="D426" t="s">
        <v>6969</v>
      </c>
      <c r="E426" t="s">
        <v>7753</v>
      </c>
      <c r="F426">
        <v>4</v>
      </c>
      <c r="G426">
        <v>-4</v>
      </c>
      <c r="H426">
        <v>-110</v>
      </c>
      <c r="I426">
        <v>-110</v>
      </c>
    </row>
    <row r="427" spans="1:9">
      <c r="A427" t="s">
        <v>7807</v>
      </c>
      <c r="B427" t="s">
        <v>7802</v>
      </c>
      <c r="C427" t="s">
        <v>6937</v>
      </c>
      <c r="D427" t="s">
        <v>6968</v>
      </c>
      <c r="E427" t="s">
        <v>7756</v>
      </c>
      <c r="F427">
        <v>4</v>
      </c>
      <c r="G427">
        <v>-4</v>
      </c>
      <c r="H427">
        <v>-110</v>
      </c>
      <c r="I427">
        <v>-110</v>
      </c>
    </row>
    <row r="428" spans="1:9">
      <c r="A428" t="s">
        <v>7807</v>
      </c>
      <c r="B428" t="s">
        <v>7802</v>
      </c>
      <c r="C428" t="s">
        <v>6937</v>
      </c>
      <c r="D428" t="s">
        <v>6967</v>
      </c>
      <c r="E428" t="s">
        <v>7753</v>
      </c>
      <c r="F428">
        <v>3.5</v>
      </c>
      <c r="G428">
        <v>-3.5</v>
      </c>
      <c r="H428">
        <v>-105</v>
      </c>
      <c r="I428">
        <v>-115</v>
      </c>
    </row>
    <row r="429" spans="1:9">
      <c r="A429" t="s">
        <v>7807</v>
      </c>
      <c r="B429" t="s">
        <v>7802</v>
      </c>
      <c r="C429" t="s">
        <v>6937</v>
      </c>
      <c r="D429" t="s">
        <v>6938</v>
      </c>
      <c r="E429" t="s">
        <v>7757</v>
      </c>
      <c r="F429">
        <v>4</v>
      </c>
      <c r="G429">
        <v>-4</v>
      </c>
      <c r="H429">
        <v>-110</v>
      </c>
      <c r="I429">
        <v>-110</v>
      </c>
    </row>
    <row r="430" spans="1:9">
      <c r="A430" t="s">
        <v>7808</v>
      </c>
      <c r="B430" t="s">
        <v>7809</v>
      </c>
      <c r="C430" t="s">
        <v>6937</v>
      </c>
      <c r="D430" t="s">
        <v>6949</v>
      </c>
      <c r="E430" t="s">
        <v>7752</v>
      </c>
      <c r="F430">
        <v>9.5</v>
      </c>
      <c r="G430">
        <v>-9.5</v>
      </c>
      <c r="H430">
        <v>-115</v>
      </c>
      <c r="I430">
        <v>-105</v>
      </c>
    </row>
    <row r="431" spans="1:9">
      <c r="A431" t="s">
        <v>7808</v>
      </c>
      <c r="B431" t="s">
        <v>7809</v>
      </c>
      <c r="C431" t="s">
        <v>6937</v>
      </c>
      <c r="D431" t="s">
        <v>6951</v>
      </c>
      <c r="E431" t="s">
        <v>7752</v>
      </c>
      <c r="F431">
        <v>9.5</v>
      </c>
      <c r="G431">
        <v>-9.5</v>
      </c>
      <c r="H431">
        <v>-110</v>
      </c>
      <c r="I431">
        <v>-110</v>
      </c>
    </row>
    <row r="432" spans="1:9">
      <c r="A432" t="s">
        <v>7808</v>
      </c>
      <c r="B432" t="s">
        <v>7809</v>
      </c>
      <c r="C432" t="s">
        <v>6937</v>
      </c>
      <c r="D432" t="s">
        <v>6966</v>
      </c>
      <c r="E432" t="s">
        <v>7777</v>
      </c>
      <c r="F432">
        <v>9.5</v>
      </c>
      <c r="G432">
        <v>-9.5</v>
      </c>
      <c r="H432">
        <v>-108</v>
      </c>
      <c r="I432">
        <v>-104</v>
      </c>
    </row>
    <row r="433" spans="1:9">
      <c r="A433" t="s">
        <v>7808</v>
      </c>
      <c r="B433" t="s">
        <v>7809</v>
      </c>
      <c r="C433" t="s">
        <v>6937</v>
      </c>
      <c r="D433" t="s">
        <v>6964</v>
      </c>
      <c r="E433" t="s">
        <v>7756</v>
      </c>
      <c r="F433">
        <v>9.5</v>
      </c>
      <c r="G433">
        <v>-9.5</v>
      </c>
      <c r="H433">
        <v>-108</v>
      </c>
      <c r="I433">
        <v>-104</v>
      </c>
    </row>
    <row r="434" spans="1:9">
      <c r="A434" t="s">
        <v>7808</v>
      </c>
      <c r="B434" t="s">
        <v>7809</v>
      </c>
      <c r="C434" t="s">
        <v>6937</v>
      </c>
      <c r="D434" t="s">
        <v>6972</v>
      </c>
      <c r="E434" t="s">
        <v>7753</v>
      </c>
      <c r="F434">
        <v>9.5</v>
      </c>
      <c r="G434">
        <v>-9.5</v>
      </c>
      <c r="H434">
        <v>-110</v>
      </c>
      <c r="I434">
        <v>-110</v>
      </c>
    </row>
    <row r="435" spans="1:9">
      <c r="A435" t="s">
        <v>7808</v>
      </c>
      <c r="B435" t="s">
        <v>7809</v>
      </c>
      <c r="C435" t="s">
        <v>6937</v>
      </c>
      <c r="D435" t="s">
        <v>6971</v>
      </c>
      <c r="E435" t="s">
        <v>7753</v>
      </c>
      <c r="F435">
        <v>9.5</v>
      </c>
      <c r="G435">
        <v>-9.5</v>
      </c>
      <c r="H435">
        <v>-110</v>
      </c>
      <c r="I435">
        <v>-110</v>
      </c>
    </row>
    <row r="436" spans="1:9">
      <c r="A436" t="s">
        <v>7808</v>
      </c>
      <c r="B436" t="s">
        <v>7809</v>
      </c>
      <c r="C436" t="s">
        <v>6937</v>
      </c>
      <c r="D436" t="s">
        <v>6967</v>
      </c>
      <c r="E436" t="s">
        <v>7753</v>
      </c>
      <c r="F436">
        <v>9.5</v>
      </c>
      <c r="G436">
        <v>-9.5</v>
      </c>
      <c r="H436">
        <v>-110</v>
      </c>
      <c r="I436">
        <v>-110</v>
      </c>
    </row>
    <row r="437" spans="1:9">
      <c r="A437" t="s">
        <v>7808</v>
      </c>
      <c r="B437" t="s">
        <v>7809</v>
      </c>
      <c r="C437" t="s">
        <v>6937</v>
      </c>
      <c r="D437" t="s">
        <v>6969</v>
      </c>
      <c r="E437" t="s">
        <v>7753</v>
      </c>
      <c r="F437">
        <v>9.5</v>
      </c>
      <c r="G437">
        <v>-9.5</v>
      </c>
      <c r="H437">
        <v>-110</v>
      </c>
      <c r="I437">
        <v>-110</v>
      </c>
    </row>
    <row r="438" spans="1:9">
      <c r="A438" t="s">
        <v>7808</v>
      </c>
      <c r="B438" t="s">
        <v>7809</v>
      </c>
      <c r="C438" t="s">
        <v>6937</v>
      </c>
      <c r="D438" t="s">
        <v>6968</v>
      </c>
      <c r="E438" t="s">
        <v>7756</v>
      </c>
      <c r="F438">
        <v>9.5</v>
      </c>
      <c r="G438">
        <v>-9.5</v>
      </c>
      <c r="H438">
        <v>-110</v>
      </c>
      <c r="I438">
        <v>-110</v>
      </c>
    </row>
    <row r="439" spans="1:9">
      <c r="A439" t="s">
        <v>7810</v>
      </c>
      <c r="B439" t="s">
        <v>7809</v>
      </c>
      <c r="C439" t="s">
        <v>6937</v>
      </c>
      <c r="D439" t="s">
        <v>6949</v>
      </c>
      <c r="E439" t="s">
        <v>7752</v>
      </c>
      <c r="F439">
        <v>16</v>
      </c>
      <c r="G439">
        <v>-16</v>
      </c>
      <c r="H439">
        <v>-115</v>
      </c>
      <c r="I439">
        <v>-105</v>
      </c>
    </row>
    <row r="440" spans="1:9">
      <c r="A440" t="s">
        <v>7810</v>
      </c>
      <c r="B440" t="s">
        <v>7809</v>
      </c>
      <c r="C440" t="s">
        <v>6937</v>
      </c>
      <c r="D440" t="s">
        <v>6966</v>
      </c>
      <c r="E440" t="s">
        <v>7777</v>
      </c>
      <c r="F440">
        <v>16</v>
      </c>
      <c r="G440">
        <v>-16</v>
      </c>
      <c r="H440">
        <v>-112</v>
      </c>
      <c r="I440">
        <v>100</v>
      </c>
    </row>
    <row r="441" spans="1:9">
      <c r="A441" t="s">
        <v>7810</v>
      </c>
      <c r="B441" t="s">
        <v>7809</v>
      </c>
      <c r="C441" t="s">
        <v>6937</v>
      </c>
      <c r="D441" t="s">
        <v>6964</v>
      </c>
      <c r="E441" t="s">
        <v>7756</v>
      </c>
      <c r="F441">
        <v>16</v>
      </c>
      <c r="G441">
        <v>-16</v>
      </c>
      <c r="H441">
        <v>-112</v>
      </c>
      <c r="I441">
        <v>100</v>
      </c>
    </row>
    <row r="442" spans="1:9">
      <c r="A442" t="s">
        <v>7810</v>
      </c>
      <c r="B442" t="s">
        <v>7809</v>
      </c>
      <c r="C442" t="s">
        <v>6937</v>
      </c>
      <c r="D442" t="s">
        <v>6951</v>
      </c>
      <c r="E442" t="s">
        <v>7752</v>
      </c>
      <c r="F442">
        <v>16</v>
      </c>
      <c r="G442">
        <v>-16</v>
      </c>
      <c r="H442">
        <v>-110</v>
      </c>
      <c r="I442">
        <v>-110</v>
      </c>
    </row>
    <row r="443" spans="1:9">
      <c r="A443" t="s">
        <v>7810</v>
      </c>
      <c r="B443" t="s">
        <v>7809</v>
      </c>
      <c r="C443" t="s">
        <v>6937</v>
      </c>
      <c r="D443" t="s">
        <v>6972</v>
      </c>
      <c r="E443" t="s">
        <v>7753</v>
      </c>
      <c r="F443">
        <v>16</v>
      </c>
      <c r="G443">
        <v>-16</v>
      </c>
      <c r="H443">
        <v>-110</v>
      </c>
      <c r="I443">
        <v>-110</v>
      </c>
    </row>
    <row r="444" spans="1:9">
      <c r="A444" t="s">
        <v>7810</v>
      </c>
      <c r="B444" t="s">
        <v>7809</v>
      </c>
      <c r="C444" t="s">
        <v>6937</v>
      </c>
      <c r="D444" t="s">
        <v>6971</v>
      </c>
      <c r="E444" t="s">
        <v>7753</v>
      </c>
      <c r="F444">
        <v>16</v>
      </c>
      <c r="G444">
        <v>-16</v>
      </c>
      <c r="H444">
        <v>-110</v>
      </c>
      <c r="I444">
        <v>-110</v>
      </c>
    </row>
    <row r="445" spans="1:9">
      <c r="A445" t="s">
        <v>7810</v>
      </c>
      <c r="B445" t="s">
        <v>7809</v>
      </c>
      <c r="C445" t="s">
        <v>6937</v>
      </c>
      <c r="D445" t="s">
        <v>6956</v>
      </c>
      <c r="E445" t="s">
        <v>7756</v>
      </c>
      <c r="F445">
        <v>16</v>
      </c>
      <c r="G445">
        <v>-16</v>
      </c>
      <c r="H445">
        <v>-110</v>
      </c>
      <c r="I445">
        <v>-110</v>
      </c>
    </row>
    <row r="446" spans="1:9">
      <c r="A446" t="s">
        <v>7810</v>
      </c>
      <c r="B446" t="s">
        <v>7809</v>
      </c>
      <c r="C446" t="s">
        <v>6937</v>
      </c>
      <c r="D446" t="s">
        <v>6967</v>
      </c>
      <c r="E446" t="s">
        <v>7753</v>
      </c>
      <c r="F446">
        <v>15.5</v>
      </c>
      <c r="G446">
        <v>-15.5</v>
      </c>
      <c r="H446">
        <v>-105</v>
      </c>
      <c r="I446">
        <v>-115</v>
      </c>
    </row>
    <row r="447" spans="1:9">
      <c r="A447" t="s">
        <v>7810</v>
      </c>
      <c r="B447" t="s">
        <v>7809</v>
      </c>
      <c r="C447" t="s">
        <v>6937</v>
      </c>
      <c r="D447" t="s">
        <v>6969</v>
      </c>
      <c r="E447" t="s">
        <v>7753</v>
      </c>
      <c r="F447">
        <v>16</v>
      </c>
      <c r="G447">
        <v>-16</v>
      </c>
      <c r="H447">
        <v>-115</v>
      </c>
      <c r="I447">
        <v>-105</v>
      </c>
    </row>
    <row r="448" spans="1:9">
      <c r="A448" t="s">
        <v>7810</v>
      </c>
      <c r="B448" t="s">
        <v>7809</v>
      </c>
      <c r="C448" t="s">
        <v>6937</v>
      </c>
      <c r="D448" t="s">
        <v>6958</v>
      </c>
      <c r="E448" t="s">
        <v>7753</v>
      </c>
      <c r="F448">
        <v>16</v>
      </c>
      <c r="G448">
        <v>-16</v>
      </c>
      <c r="H448">
        <v>-110</v>
      </c>
      <c r="I448">
        <v>-109</v>
      </c>
    </row>
    <row r="449" spans="1:9">
      <c r="A449" t="s">
        <v>7810</v>
      </c>
      <c r="B449" t="s">
        <v>7809</v>
      </c>
      <c r="C449" t="s">
        <v>6937</v>
      </c>
      <c r="D449" t="s">
        <v>6963</v>
      </c>
      <c r="E449" t="s">
        <v>7755</v>
      </c>
      <c r="F449">
        <v>16</v>
      </c>
      <c r="G449">
        <v>-16</v>
      </c>
      <c r="H449">
        <v>-110</v>
      </c>
      <c r="I449">
        <v>-109</v>
      </c>
    </row>
    <row r="450" spans="1:9">
      <c r="A450" t="s">
        <v>7810</v>
      </c>
      <c r="B450" t="s">
        <v>7809</v>
      </c>
      <c r="C450" t="s">
        <v>6937</v>
      </c>
      <c r="D450" t="s">
        <v>6968</v>
      </c>
      <c r="E450" t="s">
        <v>7756</v>
      </c>
      <c r="F450">
        <v>16</v>
      </c>
      <c r="G450">
        <v>-16</v>
      </c>
      <c r="H450">
        <v>-110</v>
      </c>
      <c r="I450">
        <v>-110</v>
      </c>
    </row>
    <row r="451" spans="1:9">
      <c r="A451" t="s">
        <v>7810</v>
      </c>
      <c r="B451" t="s">
        <v>7809</v>
      </c>
      <c r="C451" t="s">
        <v>6937</v>
      </c>
      <c r="D451" t="s">
        <v>6959</v>
      </c>
      <c r="E451" t="s">
        <v>7753</v>
      </c>
      <c r="F451">
        <v>16</v>
      </c>
      <c r="G451">
        <v>-16</v>
      </c>
      <c r="H451">
        <v>-110</v>
      </c>
      <c r="I451">
        <v>-109</v>
      </c>
    </row>
    <row r="452" spans="1:9">
      <c r="A452" t="s">
        <v>7810</v>
      </c>
      <c r="B452" t="s">
        <v>7809</v>
      </c>
      <c r="C452" t="s">
        <v>6937</v>
      </c>
      <c r="D452" t="s">
        <v>6960</v>
      </c>
      <c r="E452" t="s">
        <v>7753</v>
      </c>
      <c r="F452">
        <v>16</v>
      </c>
      <c r="G452">
        <v>-16</v>
      </c>
      <c r="H452">
        <v>-110</v>
      </c>
      <c r="I452">
        <v>-109</v>
      </c>
    </row>
    <row r="453" spans="1:9">
      <c r="A453" t="s">
        <v>7810</v>
      </c>
      <c r="B453" t="s">
        <v>7809</v>
      </c>
      <c r="C453" t="s">
        <v>6937</v>
      </c>
      <c r="D453" t="s">
        <v>6961</v>
      </c>
      <c r="E453" t="s">
        <v>7756</v>
      </c>
      <c r="F453">
        <v>16</v>
      </c>
      <c r="G453">
        <v>-16</v>
      </c>
      <c r="H453">
        <v>-110</v>
      </c>
      <c r="I453">
        <v>-109</v>
      </c>
    </row>
    <row r="454" spans="1:9">
      <c r="A454" t="s">
        <v>7810</v>
      </c>
      <c r="B454" t="s">
        <v>7809</v>
      </c>
      <c r="C454" t="s">
        <v>6937</v>
      </c>
      <c r="D454" t="s">
        <v>6973</v>
      </c>
      <c r="E454" t="s">
        <v>7752</v>
      </c>
      <c r="F454">
        <v>15.5</v>
      </c>
      <c r="G454">
        <v>-15.5</v>
      </c>
      <c r="H454">
        <v>-110</v>
      </c>
      <c r="I454">
        <v>-110</v>
      </c>
    </row>
    <row r="455" spans="1:9">
      <c r="A455" t="s">
        <v>7810</v>
      </c>
      <c r="B455" t="s">
        <v>7809</v>
      </c>
      <c r="C455" t="s">
        <v>6937</v>
      </c>
      <c r="D455" t="s">
        <v>6938</v>
      </c>
      <c r="E455" t="s">
        <v>7757</v>
      </c>
      <c r="F455">
        <v>16</v>
      </c>
      <c r="G455">
        <v>-16</v>
      </c>
      <c r="H455">
        <v>-110</v>
      </c>
      <c r="I455">
        <v>-110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320A6D5-F670-4192-BE3B-C9FBFDD446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8</vt:i4>
      </vt:variant>
    </vt:vector>
  </HeadingPairs>
  <TitlesOfParts>
    <vt:vector size="38" baseType="lpstr">
      <vt:lpstr>matchups</vt:lpstr>
      <vt:lpstr>H_Hist_odds</vt:lpstr>
      <vt:lpstr>Results</vt:lpstr>
      <vt:lpstr>Results_Teams</vt:lpstr>
      <vt:lpstr>Results_Updated</vt:lpstr>
      <vt:lpstr>Sheet1</vt:lpstr>
      <vt:lpstr>Hist_odds</vt:lpstr>
      <vt:lpstr>Teams_ESPN (2)</vt:lpstr>
      <vt:lpstr>Teams_ESPN</vt:lpstr>
      <vt:lpstr>Teams_for_Standings</vt:lpstr>
      <vt:lpstr>Streak_Copy</vt:lpstr>
      <vt:lpstr>Top25_Copy</vt:lpstr>
      <vt:lpstr>Schedule_Copy</vt:lpstr>
      <vt:lpstr>KENPOM_COPY</vt:lpstr>
      <vt:lpstr>Table18</vt:lpstr>
      <vt:lpstr>Live_Games</vt:lpstr>
      <vt:lpstr>Today's Games</vt:lpstr>
      <vt:lpstr>odds2</vt:lpstr>
      <vt:lpstr>Sheet7</vt:lpstr>
      <vt:lpstr>Sheet5</vt:lpstr>
      <vt:lpstr>Team Rankings</vt:lpstr>
      <vt:lpstr>Updated_Team_Name_IDs</vt:lpstr>
      <vt:lpstr>Table31</vt:lpstr>
      <vt:lpstr>Source_names</vt:lpstr>
      <vt:lpstr>Today's Rankings</vt:lpstr>
      <vt:lpstr>Table3</vt:lpstr>
      <vt:lpstr>Live Games</vt:lpstr>
      <vt:lpstr>Team_Name_Translator</vt:lpstr>
      <vt:lpstr>NCAA Teams Data_22</vt:lpstr>
      <vt:lpstr>Sheet2</vt:lpstr>
      <vt:lpstr>Table16</vt:lpstr>
      <vt:lpstr>Table17</vt:lpstr>
      <vt:lpstr>Table18</vt:lpstr>
      <vt:lpstr>Table20</vt:lpstr>
      <vt:lpstr>Table21</vt:lpstr>
      <vt:lpstr>Table22</vt:lpstr>
      <vt:lpstr>table28</vt:lpstr>
      <vt:lpstr>Team_Rank_Table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 Duda</dc:creator>
  <cp:keywords/>
  <dc:description/>
  <cp:lastModifiedBy>Dan Duda</cp:lastModifiedBy>
  <cp:revision/>
  <dcterms:created xsi:type="dcterms:W3CDTF">2023-01-16T21:51:40Z</dcterms:created>
  <dcterms:modified xsi:type="dcterms:W3CDTF">2023-04-03T22:42:55Z</dcterms:modified>
  <cp:category/>
  <cp:contentStatus/>
</cp:coreProperties>
</file>